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pedro\OneDrive\Documentos\Workspace\MASTER_DATA_ANALYTICS\EDA+Dashboard\"/>
    </mc:Choice>
  </mc:AlternateContent>
  <xr:revisionPtr revIDLastSave="0" documentId="13_ncr:1_{2A28C9DB-1702-48A6-9E1D-3C70243F4D75}" xr6:coauthVersionLast="47" xr6:coauthVersionMax="47" xr10:uidLastSave="{00000000-0000-0000-0000-000000000000}"/>
  <bookViews>
    <workbookView xWindow="-108" yWindow="-108" windowWidth="30936" windowHeight="16776" activeTab="3" xr2:uid="{00000000-000D-0000-FFFF-FFFF00000000}"/>
  </bookViews>
  <sheets>
    <sheet name="Datos" sheetId="2" r:id="rId1"/>
    <sheet name="Transformación y Limpieza y Ana" sheetId="1" r:id="rId2"/>
    <sheet name="Análisis Estadistico" sheetId="4" r:id="rId3"/>
    <sheet name="Dashboard" sheetId="3" r:id="rId4"/>
  </sheets>
  <definedNames>
    <definedName name="_xlcn.WorksheetConnection_EDA_Dashboard.xlsxDATOS1" hidden="1">DATOS[]</definedName>
    <definedName name="DatosExternos_1" localSheetId="0" hidden="1">Datos!$B$1:$Q$5001</definedName>
    <definedName name="SegmentaciónDeDatos_age">#N/A</definedName>
    <definedName name="SegmentaciónDeDatos_country">#N/A</definedName>
    <definedName name="SegmentaciónDeDatos_gender">#N/A</definedName>
  </definedNames>
  <calcPr calcId="191029"/>
  <pivotCaches>
    <pivotCache cacheId="0" r:id="rId5"/>
    <pivotCache cacheId="1" r:id="rId6"/>
    <pivotCache cacheId="2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OS" name="DATOS" connection="WorksheetConnection_EDA_Dashboard.xlsx!DATOS"/>
        </x15:modelTables>
        <x15:extLst>
          <ext xmlns:x16="http://schemas.microsoft.com/office/spreadsheetml/2014/11/main" uri="{9835A34E-60A6-4A7C-AAB8-D5F71C897F49}">
            <x16:modelTimeGroupings>
              <x16:modelTimeGrouping tableName="DATOS" columnName="customer_since" columnId="customer_since">
                <x16:calculatedTimeColumn columnName="customer_since (año)" columnId="customer_since (año)" contentType="years" isSelected="1"/>
                <x16:calculatedTimeColumn columnName="customer_since (trimestre)" columnId="customer_since (trimestre)" contentType="quarters" isSelected="1"/>
                <x16:calculatedTimeColumn columnName="customer_since (índice de meses)" columnId="customer_since (índice de meses)" contentType="monthsindex" isSelected="1"/>
                <x16:calculatedTimeColumn columnName="customer_since (mes)" columnId="customer_since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A4093" i="2"/>
  <c r="A460" i="2"/>
  <c r="A2988" i="2"/>
  <c r="A2890" i="2"/>
  <c r="A3194" i="2"/>
  <c r="A3488" i="2"/>
  <c r="A248" i="2"/>
  <c r="A2457" i="2"/>
  <c r="A3097" i="2"/>
  <c r="A4645" i="2"/>
  <c r="A923" i="2"/>
  <c r="A414" i="2"/>
  <c r="A3881" i="2"/>
  <c r="A1358" i="2"/>
  <c r="A2953" i="2"/>
  <c r="A2808" i="2"/>
  <c r="A3591" i="2"/>
  <c r="A657" i="2"/>
  <c r="A2535" i="2"/>
  <c r="A1892" i="2"/>
  <c r="A3572" i="2"/>
  <c r="A4831" i="2"/>
  <c r="A1422" i="2"/>
  <c r="A4406" i="2"/>
  <c r="A1149" i="2"/>
  <c r="A1533" i="2"/>
  <c r="A102" i="2"/>
  <c r="A1521" i="2"/>
  <c r="A1682" i="2"/>
  <c r="A2594" i="2"/>
  <c r="A1049" i="2"/>
  <c r="A4349" i="2"/>
  <c r="A706" i="2"/>
  <c r="A841" i="2"/>
  <c r="A1973" i="2"/>
  <c r="A2181" i="2"/>
  <c r="A4920" i="2"/>
  <c r="A2991" i="2"/>
  <c r="A4899" i="2"/>
  <c r="A4701" i="2"/>
  <c r="A4230" i="2"/>
  <c r="A1460" i="2"/>
  <c r="A3945" i="2"/>
  <c r="A3469" i="2"/>
  <c r="A3047" i="2"/>
  <c r="A3975" i="2"/>
  <c r="A420" i="2"/>
  <c r="A4605" i="2"/>
  <c r="A1748" i="2"/>
  <c r="A865" i="2"/>
  <c r="A2210" i="2"/>
  <c r="A4255" i="2"/>
  <c r="A1707" i="2"/>
  <c r="A573" i="2"/>
  <c r="A2156" i="2"/>
  <c r="A4485" i="2"/>
  <c r="A3838" i="2"/>
  <c r="A3164" i="2"/>
  <c r="A89" i="2"/>
  <c r="A2404" i="2"/>
  <c r="A555" i="2"/>
  <c r="A4294" i="2"/>
  <c r="A570" i="2"/>
  <c r="A4415" i="2"/>
  <c r="A3598" i="2"/>
  <c r="A4427" i="2"/>
  <c r="A3831" i="2"/>
  <c r="A4440" i="2"/>
  <c r="A4752" i="2"/>
  <c r="A471" i="2"/>
  <c r="A2717" i="2"/>
  <c r="A2702" i="2"/>
  <c r="A3538" i="2"/>
  <c r="A4783" i="2"/>
  <c r="A4845" i="2"/>
  <c r="A4053" i="2"/>
  <c r="A2932" i="2"/>
  <c r="A1162" i="2"/>
  <c r="A35" i="2"/>
  <c r="A4498" i="2"/>
  <c r="A1431" i="2"/>
  <c r="A3036" i="2"/>
  <c r="A1135" i="2"/>
  <c r="A1500" i="2"/>
  <c r="A2928" i="2"/>
  <c r="A3122" i="2"/>
  <c r="A3766" i="2"/>
  <c r="A219" i="2"/>
  <c r="A3275" i="2"/>
  <c r="A1980" i="2"/>
  <c r="A3447" i="2"/>
  <c r="A1722" i="2"/>
  <c r="A3497" i="2"/>
  <c r="A4682" i="2"/>
  <c r="A1724" i="2"/>
  <c r="A4059" i="2"/>
  <c r="A1367" i="2"/>
  <c r="A4999" i="2"/>
  <c r="A1519" i="2"/>
  <c r="A4569" i="2"/>
  <c r="A2815" i="2"/>
  <c r="A4548" i="2"/>
  <c r="A2153" i="2"/>
  <c r="A574" i="2"/>
  <c r="A4158" i="2"/>
  <c r="A261" i="2"/>
  <c r="A3858" i="2"/>
  <c r="A3874" i="2"/>
  <c r="A2492" i="2"/>
  <c r="A119" i="2"/>
  <c r="A2860" i="2"/>
  <c r="A3324" i="2"/>
  <c r="A4344" i="2"/>
  <c r="A3941" i="2"/>
  <c r="A821" i="2"/>
  <c r="A4410" i="2"/>
  <c r="A463" i="2"/>
  <c r="A1564" i="2"/>
  <c r="A4173" i="2"/>
  <c r="A4884" i="2"/>
  <c r="A2850" i="2"/>
  <c r="A3350" i="2"/>
  <c r="A960" i="2"/>
  <c r="A4268" i="2"/>
  <c r="A3565" i="2"/>
  <c r="A3843" i="2"/>
  <c r="A918" i="2"/>
  <c r="A1809" i="2"/>
  <c r="A2580" i="2"/>
  <c r="A589" i="2"/>
  <c r="A3734" i="2"/>
  <c r="A1754" i="2"/>
  <c r="A3291" i="2"/>
  <c r="A1498" i="2"/>
  <c r="A2011" i="2"/>
  <c r="A3027" i="2"/>
  <c r="A908" i="2"/>
  <c r="A3111" i="2"/>
  <c r="A4163" i="2"/>
  <c r="A730" i="2"/>
  <c r="A3788" i="2"/>
  <c r="A3256" i="2"/>
  <c r="A4235" i="2"/>
  <c r="A4948" i="2"/>
  <c r="A3095" i="2"/>
  <c r="A3063" i="2"/>
  <c r="A2451" i="2"/>
  <c r="A2098" i="2"/>
  <c r="A360" i="2"/>
  <c r="A1119" i="2"/>
  <c r="A4489" i="2"/>
  <c r="A823" i="2"/>
  <c r="A1847" i="2"/>
  <c r="A2110" i="2"/>
  <c r="A2907" i="2"/>
  <c r="A1018" i="2"/>
  <c r="A3683" i="2"/>
  <c r="A721" i="2"/>
  <c r="A1989" i="2"/>
  <c r="A4254" i="2"/>
  <c r="A4096" i="2"/>
  <c r="A891" i="2"/>
  <c r="A2056" i="2"/>
  <c r="A388" i="2"/>
  <c r="A2633" i="2"/>
  <c r="A455" i="2"/>
  <c r="A4574" i="2"/>
  <c r="A3254" i="2"/>
  <c r="A4161" i="2"/>
  <c r="A3646" i="2"/>
  <c r="A2920" i="2"/>
  <c r="A2875" i="2"/>
  <c r="A935" i="2"/>
  <c r="A3228" i="2"/>
  <c r="A3065" i="2"/>
  <c r="A2743" i="2"/>
  <c r="A1951" i="2"/>
  <c r="A113" i="2"/>
  <c r="A2359" i="2"/>
  <c r="A4979" i="2"/>
  <c r="A2442" i="2"/>
  <c r="A1296" i="2"/>
  <c r="A4497" i="2"/>
  <c r="A1640" i="2"/>
  <c r="A4366" i="2"/>
  <c r="A110" i="2"/>
  <c r="A3997" i="2"/>
  <c r="A1073" i="2"/>
  <c r="A3503" i="2"/>
  <c r="A4905" i="2"/>
  <c r="A2394" i="2"/>
  <c r="A1399" i="2"/>
  <c r="A353" i="2"/>
  <c r="A1576" i="2"/>
  <c r="A3973" i="2"/>
  <c r="A3659" i="2"/>
  <c r="A1107" i="2"/>
  <c r="A4653" i="2"/>
  <c r="A1632" i="2"/>
  <c r="A950" i="2"/>
  <c r="A1013" i="2"/>
  <c r="A4841" i="2"/>
  <c r="A1666" i="2"/>
  <c r="A1092" i="2"/>
  <c r="A3209" i="2"/>
  <c r="A3746" i="2"/>
  <c r="A1331" i="2"/>
  <c r="A2632" i="2"/>
  <c r="A984" i="2"/>
  <c r="A4571" i="2"/>
  <c r="A4554" i="2"/>
  <c r="A3703" i="2"/>
  <c r="A3064" i="2"/>
  <c r="A2271" i="2"/>
  <c r="A148" i="2"/>
  <c r="A3504" i="2"/>
  <c r="A4912" i="2"/>
  <c r="A1153" i="2"/>
  <c r="A3007" i="2"/>
  <c r="A2530" i="2"/>
  <c r="A1726" i="2"/>
  <c r="A4016" i="2"/>
  <c r="A4170" i="2"/>
  <c r="A1765" i="2"/>
  <c r="A1265" i="2"/>
  <c r="A644" i="2"/>
  <c r="A2505" i="2"/>
  <c r="A3510" i="2"/>
  <c r="A3452" i="2"/>
  <c r="A902" i="2"/>
  <c r="A3067" i="2"/>
  <c r="A2343" i="2"/>
  <c r="A4711" i="2"/>
  <c r="A1421" i="2"/>
  <c r="A3108" i="2"/>
  <c r="A51" i="2"/>
  <c r="A1241" i="2"/>
  <c r="A1654" i="2"/>
  <c r="A2769" i="2"/>
  <c r="A2464" i="2"/>
  <c r="A1615" i="2"/>
  <c r="A529" i="2"/>
  <c r="A4662" i="2"/>
  <c r="A3181" i="2"/>
  <c r="A3879" i="2"/>
  <c r="A2499" i="2"/>
  <c r="A2732" i="2"/>
  <c r="A2236" i="2"/>
  <c r="A3347" i="2"/>
  <c r="A676" i="2"/>
  <c r="A2503" i="2"/>
  <c r="A2630" i="2"/>
  <c r="A2533" i="2"/>
  <c r="A4520" i="2"/>
  <c r="A1920" i="2"/>
  <c r="A581" i="2"/>
  <c r="A3845" i="2"/>
  <c r="A929" i="2"/>
  <c r="A1915" i="2"/>
  <c r="A4883" i="2"/>
  <c r="A3277" i="2"/>
  <c r="A1872" i="2"/>
  <c r="A127" i="2"/>
  <c r="A2722" i="2"/>
  <c r="A3931" i="2"/>
  <c r="A3116" i="2"/>
  <c r="A4490" i="2"/>
  <c r="A4323" i="2"/>
  <c r="A2583" i="2"/>
  <c r="A4321" i="2"/>
  <c r="A4593" i="2"/>
  <c r="A4123" i="2"/>
  <c r="A1245" i="2"/>
  <c r="A596" i="2"/>
  <c r="A1919" i="2"/>
  <c r="A590" i="2"/>
  <c r="A1297" i="2"/>
  <c r="A1906" i="2"/>
  <c r="A176" i="2"/>
  <c r="A319" i="2"/>
  <c r="A1766" i="2"/>
  <c r="A391" i="2"/>
  <c r="A2833" i="2"/>
  <c r="A103" i="2"/>
  <c r="A542" i="2"/>
  <c r="A1665" i="2"/>
  <c r="A3405" i="2"/>
  <c r="A658" i="2"/>
  <c r="A1859" i="2"/>
  <c r="A1896" i="2"/>
  <c r="A4640" i="2"/>
  <c r="A996" i="2"/>
  <c r="A3253" i="2"/>
  <c r="A3753" i="2"/>
  <c r="A294" i="2"/>
  <c r="A3017" i="2"/>
  <c r="A1045" i="2"/>
  <c r="A1520" i="2"/>
  <c r="A2169" i="2"/>
  <c r="A4201" i="2"/>
  <c r="A2250" i="2"/>
  <c r="A924" i="2"/>
  <c r="A1686" i="2"/>
  <c r="A4380" i="2"/>
  <c r="A83" i="2"/>
  <c r="A784" i="2"/>
  <c r="A427" i="2"/>
  <c r="A4540" i="2"/>
  <c r="A4258" i="2"/>
  <c r="A4126" i="2"/>
  <c r="A4051" i="2"/>
  <c r="A3114" i="2"/>
  <c r="A3234" i="2"/>
  <c r="A1571" i="2"/>
  <c r="A283" i="2"/>
  <c r="A3332" i="2"/>
  <c r="A1011" i="2"/>
  <c r="A4869" i="2"/>
  <c r="A3890" i="2"/>
  <c r="A3133" i="2"/>
  <c r="A1649" i="2"/>
  <c r="A4487" i="2"/>
  <c r="A2661" i="2"/>
  <c r="A1318" i="2"/>
  <c r="A3728" i="2"/>
  <c r="A4576" i="2"/>
  <c r="A2502" i="2"/>
  <c r="A3339" i="2"/>
  <c r="A3699" i="2"/>
  <c r="A3294" i="2"/>
  <c r="A454" i="2"/>
  <c r="A2312" i="2"/>
  <c r="A2115" i="2"/>
  <c r="A301" i="2"/>
  <c r="A641" i="2"/>
  <c r="A3507" i="2"/>
  <c r="A3609" i="2"/>
  <c r="A4228" i="2"/>
  <c r="A2653" i="2"/>
  <c r="A2165" i="2"/>
  <c r="A1389" i="2"/>
  <c r="A1735" i="2"/>
  <c r="A3172" i="2"/>
  <c r="A1696" i="2"/>
  <c r="A5" i="2"/>
  <c r="A2900" i="2"/>
  <c r="A2956" i="2"/>
  <c r="A2703" i="2"/>
  <c r="A469" i="2"/>
  <c r="A3936" i="2"/>
  <c r="A2307" i="2"/>
  <c r="A3886" i="2"/>
  <c r="A3958" i="2"/>
  <c r="A4483" i="2"/>
  <c r="A3803" i="2"/>
  <c r="A2480" i="2"/>
  <c r="A342" i="2"/>
  <c r="A930" i="2"/>
  <c r="A2639" i="2"/>
  <c r="A4637" i="2"/>
  <c r="A447" i="2"/>
  <c r="A2877" i="2"/>
  <c r="A4969" i="2"/>
  <c r="A4636" i="2"/>
  <c r="A3308" i="2"/>
  <c r="A1593" i="2"/>
  <c r="A642" i="2"/>
  <c r="A4257" i="2"/>
  <c r="A1074" i="2"/>
  <c r="A909" i="2"/>
  <c r="A604" i="2"/>
  <c r="A267" i="2"/>
  <c r="A4379" i="2"/>
  <c r="A2909" i="2"/>
  <c r="A292" i="2"/>
  <c r="A2043" i="2"/>
  <c r="A4172" i="2"/>
  <c r="A1868" i="2"/>
  <c r="A2275" i="2"/>
  <c r="A303" i="2"/>
  <c r="A3920" i="2"/>
  <c r="A4559" i="2"/>
  <c r="A1747" i="2"/>
  <c r="A2378" i="2"/>
  <c r="A920" i="2"/>
  <c r="A1949" i="2"/>
  <c r="A4080" i="2"/>
  <c r="A1529" i="2"/>
  <c r="A2887" i="2"/>
  <c r="A1203" i="2"/>
  <c r="A3704" i="2"/>
  <c r="A1384" i="2"/>
  <c r="A3625" i="2"/>
  <c r="A4183" i="2"/>
  <c r="A2475" i="2"/>
  <c r="A3269" i="2"/>
  <c r="A3732" i="2"/>
  <c r="A1602" i="2"/>
  <c r="A4160" i="2"/>
  <c r="A3856" i="2"/>
  <c r="A1387" i="2"/>
  <c r="A2564" i="2"/>
  <c r="A1594" i="2"/>
  <c r="A4751" i="2"/>
  <c r="A3267" i="2"/>
  <c r="A3517" i="2"/>
  <c r="A453" i="2"/>
  <c r="A925" i="2"/>
  <c r="A3819" i="2"/>
  <c r="A1352" i="2"/>
  <c r="A2239" i="2"/>
  <c r="A2811" i="2"/>
  <c r="A1525" i="2"/>
  <c r="A3192" i="2"/>
  <c r="A2985" i="2"/>
  <c r="A4493" i="2"/>
  <c r="A3066" i="2"/>
  <c r="A2194" i="2"/>
  <c r="A595" i="2"/>
  <c r="A4345" i="2"/>
  <c r="A2436" i="2"/>
  <c r="A2290" i="2"/>
  <c r="A3189" i="2"/>
  <c r="A1883" i="2"/>
  <c r="A4974" i="2"/>
  <c r="A1176" i="2"/>
  <c r="A4983" i="2"/>
  <c r="A3771" i="2"/>
  <c r="A230" i="2"/>
  <c r="A4633" i="2"/>
  <c r="A4910" i="2"/>
  <c r="A2229" i="2"/>
  <c r="A1825" i="2"/>
  <c r="A445" i="2"/>
  <c r="A4313" i="2"/>
  <c r="A3201" i="2"/>
  <c r="A229" i="2"/>
  <c r="A4244" i="2"/>
  <c r="A4274" i="2"/>
  <c r="A407" i="2"/>
  <c r="A4020" i="2"/>
  <c r="A4936" i="2"/>
  <c r="A3333" i="2"/>
  <c r="A1395" i="2"/>
  <c r="A1660" i="2"/>
  <c r="A1560" i="2"/>
  <c r="A622" i="2"/>
  <c r="A2279" i="2"/>
  <c r="A860" i="2"/>
  <c r="A2824" i="2"/>
  <c r="A2841" i="2"/>
  <c r="A1204" i="2"/>
  <c r="A3806" i="2"/>
  <c r="A4140" i="2"/>
  <c r="A1917" i="2"/>
  <c r="A2114" i="2"/>
  <c r="A3144" i="2"/>
  <c r="A1634" i="2"/>
  <c r="A2765" i="2"/>
  <c r="A3292" i="2"/>
  <c r="A4895" i="2"/>
  <c r="A408" i="2"/>
  <c r="A757" i="2"/>
  <c r="A2496" i="2"/>
  <c r="A389" i="2"/>
  <c r="A4037" i="2"/>
  <c r="A222" i="2"/>
  <c r="A4169" i="2"/>
  <c r="A4533" i="2"/>
  <c r="A2324" i="2"/>
  <c r="A2428" i="2"/>
  <c r="A1394" i="2"/>
  <c r="A397" i="2"/>
  <c r="A1556" i="2"/>
  <c r="A2757" i="2"/>
  <c r="A3046" i="2"/>
  <c r="A4652" i="2"/>
  <c r="A2774" i="2"/>
  <c r="A4089" i="2"/>
  <c r="A2493" i="2"/>
  <c r="A4044" i="2"/>
  <c r="A3105" i="2"/>
  <c r="A4305" i="2"/>
  <c r="A2020" i="2"/>
  <c r="A648" i="2"/>
  <c r="A592" i="2"/>
  <c r="A1210" i="2"/>
  <c r="A4411" i="2"/>
  <c r="A2869" i="2"/>
  <c r="A2949" i="2"/>
  <c r="A3655" i="2"/>
  <c r="A2626" i="2"/>
  <c r="A4120" i="2"/>
  <c r="A2963" i="2"/>
  <c r="A4964" i="2"/>
  <c r="A2418" i="2"/>
  <c r="A4501" i="2"/>
  <c r="A3804" i="2"/>
  <c r="A2695" i="2"/>
  <c r="A3764" i="2"/>
  <c r="A4076" i="2"/>
  <c r="A522" i="2"/>
  <c r="A1409" i="2"/>
  <c r="A3949" i="2"/>
  <c r="A850" i="2"/>
  <c r="A2941" i="2"/>
  <c r="A662" i="2"/>
  <c r="A3523" i="2"/>
  <c r="A3872" i="2"/>
  <c r="A1495" i="2"/>
  <c r="A849" i="2"/>
  <c r="A3444" i="2"/>
  <c r="A3071" i="2"/>
  <c r="A756" i="2"/>
  <c r="A4850" i="2"/>
  <c r="A4855" i="2"/>
  <c r="A4223" i="2"/>
  <c r="A2410" i="2"/>
  <c r="A739" i="2"/>
  <c r="A1744" i="2"/>
  <c r="A4181" i="2"/>
  <c r="A1936" i="2"/>
  <c r="A990" i="2"/>
  <c r="A3685" i="2"/>
  <c r="A1637" i="2"/>
  <c r="A2947" i="2"/>
  <c r="A2336" i="2"/>
  <c r="A4951" i="2"/>
  <c r="A3325" i="2"/>
  <c r="A2387" i="2"/>
  <c r="A2637" i="2"/>
  <c r="A2696" i="2"/>
  <c r="A2062" i="2"/>
  <c r="A3705" i="2"/>
  <c r="A4822" i="2"/>
  <c r="A1705" i="2"/>
  <c r="A3647" i="2"/>
  <c r="A262" i="2"/>
  <c r="A673" i="2"/>
  <c r="A845" i="2"/>
  <c r="A4270" i="2"/>
  <c r="A442" i="2"/>
  <c r="A506" i="2"/>
  <c r="A2795" i="2"/>
  <c r="A66" i="2"/>
  <c r="A1187" i="2"/>
  <c r="A2010" i="2"/>
  <c r="A3526" i="2"/>
  <c r="A1017" i="2"/>
  <c r="A2731" i="2"/>
  <c r="A2327" i="2"/>
  <c r="A2973" i="2"/>
  <c r="A3450" i="2"/>
  <c r="A697" i="2"/>
  <c r="A1889" i="2"/>
  <c r="A3145" i="2"/>
  <c r="A1935" i="2"/>
  <c r="A1991" i="2"/>
  <c r="A4522" i="2"/>
  <c r="A1860" i="2"/>
  <c r="A1504" i="2"/>
  <c r="A4828" i="2"/>
  <c r="A4552" i="2"/>
  <c r="A3983" i="2"/>
  <c r="A751" i="2"/>
  <c r="A2819" i="2"/>
  <c r="A4763" i="2"/>
  <c r="A4269" i="2"/>
  <c r="A363" i="2"/>
  <c r="A2481" i="2"/>
  <c r="A3816" i="2"/>
  <c r="A2073" i="2"/>
  <c r="A1530" i="2"/>
  <c r="A4215" i="2"/>
  <c r="A284" i="2"/>
  <c r="A2762" i="2"/>
  <c r="A2689" i="2"/>
  <c r="A2116" i="2"/>
  <c r="A3368" i="2"/>
  <c r="A3978" i="2"/>
  <c r="A4112" i="2"/>
  <c r="A2959" i="2"/>
  <c r="A3419" i="2"/>
  <c r="A4425" i="2"/>
  <c r="A1552" i="2"/>
  <c r="A503" i="2"/>
  <c r="A863" i="2"/>
  <c r="A4341" i="2"/>
  <c r="A1856" i="2"/>
  <c r="A3185" i="2"/>
  <c r="A3934" i="2"/>
  <c r="A144" i="2"/>
  <c r="A2673" i="2"/>
  <c r="A1010" i="2"/>
  <c r="A9" i="2"/>
  <c r="A1616" i="2"/>
  <c r="A4996" i="2"/>
  <c r="A4175" i="2"/>
  <c r="A4179" i="2"/>
  <c r="A2854" i="2"/>
  <c r="A567" i="2"/>
  <c r="A1235" i="2"/>
  <c r="A4691" i="2"/>
  <c r="A4197" i="2"/>
  <c r="A2318" i="2"/>
  <c r="A2201" i="2"/>
  <c r="A3888" i="2"/>
  <c r="A3873" i="2"/>
  <c r="A2663" i="2"/>
  <c r="A2241" i="2"/>
  <c r="A886" i="2"/>
  <c r="A4090" i="2"/>
  <c r="A4854" i="2"/>
  <c r="A214" i="2"/>
  <c r="A223" i="2"/>
  <c r="A4580" i="2"/>
  <c r="A1121" i="2"/>
  <c r="A3334" i="2"/>
  <c r="A806" i="2"/>
  <c r="A4040" i="2"/>
  <c r="A4006" i="2"/>
  <c r="A2021" i="2"/>
  <c r="A2678" i="2"/>
  <c r="A2331" i="2"/>
  <c r="A4079" i="2"/>
  <c r="A3693" i="2"/>
  <c r="A3337" i="2"/>
  <c r="A1151" i="2"/>
  <c r="A2660" i="2"/>
  <c r="A396" i="2"/>
  <c r="A4451" i="2"/>
  <c r="A3086" i="2"/>
  <c r="A2527" i="2"/>
  <c r="A2770" i="2"/>
  <c r="A1905" i="2"/>
  <c r="A4071" i="2"/>
  <c r="A143" i="2"/>
  <c r="A4935" i="2"/>
  <c r="A418" i="2"/>
  <c r="A2431" i="2"/>
  <c r="A601" i="2"/>
  <c r="A4694" i="2"/>
  <c r="A4790" i="2"/>
  <c r="A4431" i="2"/>
  <c r="A2701" i="2"/>
  <c r="A3658" i="2"/>
  <c r="A2623" i="2"/>
  <c r="A1577" i="2"/>
  <c r="A1885" i="2"/>
  <c r="A694" i="2"/>
  <c r="A3910" i="2"/>
  <c r="A2604" i="2"/>
  <c r="A2518" i="2"/>
  <c r="A3839" i="2"/>
  <c r="A3882" i="2"/>
  <c r="A3475" i="2"/>
  <c r="A4506" i="2"/>
  <c r="A3876" i="2"/>
  <c r="A3917" i="2"/>
  <c r="A741" i="2"/>
  <c r="A2384" i="2"/>
  <c r="A4302" i="2"/>
  <c r="A2849" i="2"/>
  <c r="A2581" i="2"/>
  <c r="A2698" i="2"/>
  <c r="A1773" i="2"/>
  <c r="A4347" i="2"/>
  <c r="A1228" i="2"/>
  <c r="A2721" i="2"/>
  <c r="A3946" i="2"/>
  <c r="A68" i="2"/>
  <c r="A3535" i="2"/>
  <c r="A1932" i="2"/>
  <c r="A3024" i="2"/>
  <c r="A1590" i="2"/>
  <c r="A1987" i="2"/>
  <c r="A3319" i="2"/>
  <c r="A2322" i="2"/>
  <c r="A4453" i="2"/>
  <c r="A3090" i="2"/>
  <c r="A2406" i="2"/>
  <c r="A3492" i="2"/>
  <c r="A2141" i="2"/>
  <c r="A1054" i="2"/>
  <c r="A3480" i="2"/>
  <c r="A411" i="2"/>
  <c r="A4391" i="2"/>
  <c r="A4132" i="2"/>
  <c r="A3472" i="2"/>
  <c r="A3395" i="2"/>
  <c r="A3357" i="2"/>
  <c r="A4326" i="2"/>
  <c r="A4729" i="2"/>
  <c r="A1042" i="2"/>
  <c r="A1824" i="2"/>
  <c r="A362" i="2"/>
  <c r="A2337" i="2"/>
  <c r="A366" i="2"/>
  <c r="A3789" i="2"/>
  <c r="A4265" i="2"/>
  <c r="A4459" i="2"/>
  <c r="A2853" i="2"/>
  <c r="A3102" i="2"/>
  <c r="A2654" i="2"/>
  <c r="A2187" i="2"/>
  <c r="A3738" i="2"/>
  <c r="A3900" i="2"/>
  <c r="A3566" i="2"/>
  <c r="A274" i="2"/>
  <c r="A1334" i="2"/>
  <c r="A1445" i="2"/>
  <c r="A4072" i="2"/>
  <c r="A3871" i="2"/>
  <c r="A3449" i="2"/>
  <c r="A2912" i="2"/>
  <c r="A3629" i="2"/>
  <c r="A1621" i="2"/>
  <c r="A2309" i="2"/>
  <c r="A2029" i="2"/>
  <c r="A2463" i="2"/>
  <c r="A713" i="2"/>
  <c r="A3242" i="2"/>
  <c r="A177" i="2"/>
  <c r="A343" i="2"/>
  <c r="A31" i="2"/>
  <c r="A4870" i="2"/>
  <c r="A4566" i="2"/>
  <c r="A1198" i="2"/>
  <c r="A204" i="2"/>
  <c r="A3808" i="2"/>
  <c r="A2572" i="2"/>
  <c r="A2857" i="2"/>
  <c r="A2852" i="2"/>
  <c r="A899" i="2"/>
  <c r="A493" i="2"/>
  <c r="A1566" i="2"/>
  <c r="A3633" i="2"/>
  <c r="A3261" i="2"/>
  <c r="A844" i="2"/>
  <c r="A4575" i="2"/>
  <c r="A1869" i="2"/>
  <c r="A4315" i="2"/>
  <c r="A3880" i="2"/>
  <c r="A3841" i="2"/>
  <c r="A1055" i="2"/>
  <c r="A1715" i="2"/>
  <c r="A4568" i="2"/>
  <c r="A3203" i="2"/>
  <c r="A4950" i="2"/>
  <c r="A591" i="2"/>
  <c r="A1103" i="2"/>
  <c r="A723" i="2"/>
  <c r="A3465" i="2"/>
  <c r="A4297" i="2"/>
  <c r="A60" i="2"/>
  <c r="A2578" i="2"/>
  <c r="A3505" i="2"/>
  <c r="A1996" i="2"/>
  <c r="A3441" i="2"/>
  <c r="A4259" i="2"/>
  <c r="A4619" i="2"/>
  <c r="A131" i="2"/>
  <c r="A3564" i="2"/>
  <c r="A2351" i="2"/>
  <c r="A4454" i="2"/>
  <c r="A3842" i="2"/>
  <c r="A3768" i="2"/>
  <c r="A1381" i="2"/>
  <c r="A1526" i="2"/>
  <c r="A2994" i="2"/>
  <c r="A963" i="2"/>
  <c r="A470" i="2"/>
  <c r="A2138" i="2"/>
  <c r="A807" i="2"/>
  <c r="A949" i="2"/>
  <c r="A871" i="2"/>
  <c r="A3130" i="2"/>
  <c r="A3780" i="2"/>
  <c r="A3903" i="2"/>
  <c r="A1957" i="2"/>
  <c r="A2086" i="2"/>
  <c r="A4702" i="2"/>
  <c r="A1442" i="2"/>
  <c r="A593" i="2"/>
  <c r="A2416" i="2"/>
  <c r="A2965" i="2"/>
  <c r="A6" i="2"/>
  <c r="A4219" i="2"/>
  <c r="A4827" i="2"/>
  <c r="A4589" i="2"/>
  <c r="A3317" i="2"/>
  <c r="A4919" i="2"/>
  <c r="A57" i="2"/>
  <c r="A1416" i="2"/>
  <c r="A3083" i="2"/>
  <c r="A2400" i="2"/>
  <c r="A452" i="2"/>
  <c r="A3527" i="2"/>
  <c r="A3616" i="2"/>
  <c r="A4958" i="2"/>
  <c r="A125" i="2"/>
  <c r="A2353" i="2"/>
  <c r="A3500" i="2"/>
  <c r="A1150" i="2"/>
  <c r="A3468" i="2"/>
  <c r="A1005" i="2"/>
  <c r="A1065" i="2"/>
  <c r="A2369" i="2"/>
  <c r="A3904" i="2"/>
  <c r="A1134" i="2"/>
  <c r="A2095" i="2"/>
  <c r="A10" i="2"/>
  <c r="A146" i="2"/>
  <c r="A3364" i="2"/>
  <c r="A1249" i="2"/>
  <c r="A3944" i="2"/>
  <c r="A1160" i="2"/>
  <c r="A2937" i="2"/>
  <c r="A875" i="2"/>
  <c r="A4747" i="2"/>
  <c r="A747" i="2"/>
  <c r="A1591" i="2"/>
  <c r="A1584" i="2"/>
  <c r="A1115" i="2"/>
  <c r="A1941" i="2"/>
  <c r="A4481" i="2"/>
  <c r="A870" i="2"/>
  <c r="A135" i="2"/>
  <c r="A1059" i="2"/>
  <c r="A4781" i="2"/>
  <c r="A1961" i="2"/>
  <c r="A2926" i="2"/>
  <c r="A1467" i="2"/>
  <c r="A4573" i="2"/>
  <c r="A1423" i="2"/>
  <c r="A3002" i="2"/>
  <c r="A1895" i="2"/>
  <c r="A3311" i="2"/>
  <c r="A3037" i="2"/>
  <c r="A4500" i="2"/>
  <c r="A3586" i="2"/>
  <c r="A3877" i="2"/>
  <c r="A2684" i="2"/>
  <c r="A1630" i="2"/>
  <c r="A4249" i="2"/>
  <c r="A42" i="2"/>
  <c r="A4271" i="2"/>
  <c r="A2365" i="2"/>
  <c r="A317" i="2"/>
  <c r="A594" i="2"/>
  <c r="A1200" i="2"/>
  <c r="A3878" i="2"/>
  <c r="A4378" i="2"/>
  <c r="A3670" i="2"/>
  <c r="A3330" i="2"/>
  <c r="A2864" i="2"/>
  <c r="A2602" i="2"/>
  <c r="A1233" i="2"/>
  <c r="A1511" i="2"/>
  <c r="A1234" i="2"/>
  <c r="A691" i="2"/>
  <c r="A2260" i="2"/>
  <c r="A1117" i="2"/>
  <c r="A2052" i="2"/>
  <c r="A2252" i="2"/>
  <c r="A1101" i="2"/>
  <c r="A4680" i="2"/>
  <c r="A3211" i="2"/>
  <c r="A668" i="2"/>
  <c r="A4563" i="2"/>
  <c r="A3088" i="2"/>
  <c r="A4312" i="2"/>
  <c r="A3199" i="2"/>
  <c r="A3225" i="2"/>
  <c r="A2997" i="2"/>
  <c r="A4834" i="2"/>
  <c r="A499" i="2"/>
  <c r="A232" i="2"/>
  <c r="A1243" i="2"/>
  <c r="A621" i="2"/>
  <c r="A520" i="2"/>
  <c r="A1300" i="2"/>
  <c r="A2981" i="2"/>
  <c r="A1262" i="2"/>
  <c r="A1471" i="2"/>
  <c r="A2565" i="2"/>
  <c r="A1026" i="2"/>
  <c r="A3355" i="2"/>
  <c r="A4117" i="2"/>
  <c r="A3563" i="2"/>
  <c r="A3554" i="2"/>
  <c r="A4412" i="2"/>
  <c r="A1802" i="2"/>
  <c r="A2076" i="2"/>
  <c r="A1322" i="2"/>
  <c r="A1626" i="2"/>
  <c r="A2104" i="2"/>
  <c r="A2364" i="2"/>
  <c r="A49" i="2"/>
  <c r="A1491" i="2"/>
  <c r="A3850" i="2"/>
  <c r="A431" i="2"/>
  <c r="A1192" i="2"/>
  <c r="A3219" i="2"/>
  <c r="A3440" i="2"/>
  <c r="A438" i="2"/>
  <c r="A197" i="2"/>
  <c r="A4767" i="2"/>
  <c r="A1363" i="2"/>
  <c r="A4369" i="2"/>
  <c r="A543" i="2"/>
  <c r="A4375" i="2"/>
  <c r="A446" i="2"/>
  <c r="A1962" i="2"/>
  <c r="A4009" i="2"/>
  <c r="A2474" i="2"/>
  <c r="A2179" i="2"/>
  <c r="A3315" i="2"/>
  <c r="A62" i="2"/>
  <c r="A1774" i="2"/>
  <c r="A4902" i="2"/>
  <c r="A3352" i="2"/>
  <c r="A2846" i="2"/>
  <c r="A2311" i="2"/>
  <c r="A4046" i="2"/>
  <c r="A1882" i="2"/>
  <c r="A2127" i="2"/>
  <c r="A980" i="2"/>
  <c r="A3193" i="2"/>
  <c r="A1933" i="2"/>
  <c r="A1904" i="2"/>
  <c r="A897" i="2"/>
  <c r="A1690" i="2"/>
  <c r="A1618" i="2"/>
  <c r="A1706" i="2"/>
  <c r="A1020" i="2"/>
  <c r="A2254" i="2"/>
  <c r="A2597" i="2"/>
  <c r="A3639" i="2"/>
  <c r="A2796" i="2"/>
  <c r="A1505" i="2"/>
  <c r="A3982" i="2"/>
  <c r="A4683" i="2"/>
  <c r="A1950" i="2"/>
  <c r="A3607" i="2"/>
  <c r="A2355" i="2"/>
  <c r="A4466" i="2"/>
  <c r="A4886" i="2"/>
  <c r="A282" i="2"/>
  <c r="A878" i="2"/>
  <c r="A4470" i="2"/>
  <c r="A4787" i="2"/>
  <c r="A4528" i="2"/>
  <c r="A4832" i="2"/>
  <c r="A4803" i="2"/>
  <c r="A3628" i="2"/>
  <c r="A1998" i="2"/>
  <c r="A3793" i="2"/>
  <c r="A2768" i="2"/>
  <c r="A670" i="2"/>
  <c r="A1111" i="2"/>
  <c r="A2945" i="2"/>
  <c r="A1985" i="2"/>
  <c r="A3322" i="2"/>
  <c r="A3532" i="2"/>
  <c r="A2437" i="2"/>
  <c r="A2642" i="2"/>
  <c r="A1512" i="2"/>
  <c r="A3103" i="2"/>
  <c r="A534" i="2"/>
  <c r="A2754" i="2"/>
  <c r="A1912" i="2"/>
  <c r="A378" i="2"/>
  <c r="A2374" i="2"/>
  <c r="A2060" i="2"/>
  <c r="A4755" i="2"/>
  <c r="A2882" i="2"/>
  <c r="A3749" i="2"/>
  <c r="A2452" i="2"/>
  <c r="A962" i="2"/>
  <c r="A1386" i="2"/>
  <c r="A4524" i="2"/>
  <c r="A521" i="2"/>
  <c r="A4956" i="2"/>
  <c r="A1174" i="2"/>
  <c r="A1513" i="2"/>
  <c r="A2514" i="2"/>
  <c r="A4734" i="2"/>
  <c r="A4111" i="2"/>
  <c r="A4036" i="2"/>
  <c r="A1165" i="2"/>
  <c r="A413" i="2"/>
  <c r="A3050" i="2"/>
  <c r="A3722" i="2"/>
  <c r="A2828" i="2"/>
  <c r="A2906" i="2"/>
  <c r="A3232" i="2"/>
  <c r="A2739" i="2"/>
  <c r="A3348" i="2"/>
  <c r="A1863" i="2"/>
  <c r="A4514" i="2"/>
  <c r="A2705" i="2"/>
  <c r="A820" i="2"/>
  <c r="A3520" i="2"/>
  <c r="A1922" i="2"/>
  <c r="A30" i="2"/>
  <c r="A4298" i="2"/>
  <c r="A1929" i="2"/>
  <c r="A449" i="2"/>
  <c r="A3313" i="2"/>
  <c r="A4749" i="2"/>
  <c r="A4061" i="2"/>
  <c r="A1850" i="2"/>
  <c r="A1844" i="2"/>
  <c r="A3761" i="2"/>
  <c r="A4060" i="2"/>
  <c r="A4365" i="2"/>
  <c r="A2046" i="2"/>
  <c r="A1698" i="2"/>
  <c r="A4467" i="2"/>
  <c r="A1205" i="2"/>
  <c r="A2894" i="2"/>
  <c r="A1408" i="2"/>
  <c r="A2529" i="2"/>
  <c r="A3125" i="2"/>
  <c r="A4664" i="2"/>
  <c r="A3698" i="2"/>
  <c r="A2787" i="2"/>
  <c r="A441" i="2"/>
  <c r="A516" i="2"/>
  <c r="A3431" i="2"/>
  <c r="A2455" i="2"/>
  <c r="A4982" i="2"/>
  <c r="A1240" i="2"/>
  <c r="A2373" i="2"/>
  <c r="A2054" i="2"/>
  <c r="A1924" i="2"/>
  <c r="A732" i="2"/>
  <c r="A2328" i="2"/>
  <c r="A4856" i="2"/>
  <c r="A3826" i="2"/>
  <c r="A3361" i="2"/>
  <c r="A1995" i="2"/>
  <c r="A2693" i="2"/>
  <c r="A783" i="2"/>
  <c r="A2540" i="2"/>
  <c r="A2494" i="2"/>
  <c r="A856" i="2"/>
  <c r="A433" i="2"/>
  <c r="A714" i="2"/>
  <c r="A3965" i="2"/>
  <c r="A3331" i="2"/>
  <c r="A3126" i="2"/>
  <c r="A773" i="2"/>
  <c r="A1493" i="2"/>
  <c r="A1189" i="2"/>
  <c r="A4578" i="2"/>
  <c r="A2361" i="2"/>
  <c r="A2688" i="2"/>
  <c r="A1544" i="2"/>
  <c r="A1781" i="2"/>
  <c r="A1433" i="2"/>
  <c r="A1450" i="2"/>
  <c r="A2258" i="2"/>
  <c r="A4695" i="2"/>
  <c r="A728" i="2"/>
  <c r="A4145" i="2"/>
  <c r="A3265" i="2"/>
  <c r="A727" i="2"/>
  <c r="A1412" i="2"/>
  <c r="A1155" i="2"/>
  <c r="A3809" i="2"/>
  <c r="A4814" i="2"/>
  <c r="A5000" i="2"/>
  <c r="A40" i="2"/>
  <c r="A3899" i="2"/>
  <c r="A3041" i="2"/>
  <c r="A4609" i="2"/>
  <c r="A4034" i="2"/>
  <c r="A3230" i="2"/>
  <c r="A4007" i="2"/>
  <c r="A877" i="2"/>
  <c r="A4516" i="2"/>
  <c r="A195" i="2"/>
  <c r="A1171" i="2"/>
  <c r="A4486" i="2"/>
  <c r="A347" i="2"/>
  <c r="A2385" i="2"/>
  <c r="A4907" i="2"/>
  <c r="A3421" i="2"/>
  <c r="A4821" i="2"/>
  <c r="A1661" i="2"/>
  <c r="A1689" i="2"/>
  <c r="A4299" i="2"/>
  <c r="A1494" i="2"/>
  <c r="A2013" i="2"/>
  <c r="A2362" i="2"/>
  <c r="A1701" i="2"/>
  <c r="A3304" i="2"/>
  <c r="A772" i="2"/>
  <c r="A1613" i="2"/>
  <c r="A2664" i="2"/>
  <c r="A3049" i="2"/>
  <c r="A2299" i="2"/>
  <c r="A4655" i="2"/>
  <c r="A2161" i="2"/>
  <c r="A3004" i="2"/>
  <c r="A4320" i="2"/>
  <c r="A3815" i="2"/>
  <c r="A4672" i="2"/>
  <c r="A742" i="2"/>
  <c r="A2314" i="2"/>
  <c r="A3779" i="2"/>
  <c r="A1510" i="2"/>
  <c r="A2697" i="2"/>
  <c r="A3457" i="2"/>
  <c r="A4212" i="2"/>
  <c r="A2996" i="2"/>
  <c r="A4342" i="2"/>
  <c r="A4973" i="2"/>
  <c r="A965" i="2"/>
  <c r="A3977" i="2"/>
  <c r="A4316" i="2"/>
  <c r="A3414" i="2"/>
  <c r="A252" i="2"/>
  <c r="A82" i="2"/>
  <c r="A4288" i="2"/>
  <c r="A838" i="2"/>
  <c r="A1195" i="2"/>
  <c r="A1304" i="2"/>
  <c r="A2861" i="2"/>
  <c r="A3210" i="2"/>
  <c r="A686" i="2"/>
  <c r="A33" i="2"/>
  <c r="A894" i="2"/>
  <c r="A3448" i="2"/>
  <c r="A4468" i="2"/>
  <c r="A696" i="2"/>
  <c r="A2348" i="2"/>
  <c r="A4667" i="2"/>
  <c r="A1967" i="2"/>
  <c r="A2340" i="2"/>
  <c r="A3924" i="2"/>
  <c r="A3733" i="2"/>
  <c r="A1293" i="2"/>
  <c r="A2286" i="2"/>
  <c r="A3884" i="2"/>
  <c r="A1680" i="2"/>
  <c r="A2862" i="2"/>
  <c r="A188" i="2"/>
  <c r="A2026" i="2"/>
  <c r="A4477" i="2"/>
  <c r="A2289" i="2"/>
  <c r="A745" i="2"/>
  <c r="A4686" i="2"/>
  <c r="A191" i="2"/>
  <c r="A3276" i="2"/>
  <c r="A1506" i="2"/>
  <c r="A955" i="2"/>
  <c r="A3118" i="2"/>
  <c r="A1348" i="2"/>
  <c r="A3991" i="2"/>
  <c r="A4947" i="2"/>
  <c r="A2958" i="2"/>
  <c r="A3696" i="2"/>
  <c r="A2986" i="2"/>
  <c r="A2237" i="2"/>
  <c r="A4839" i="2"/>
  <c r="A4519" i="2"/>
  <c r="A4614" i="2"/>
  <c r="A2707" i="2"/>
  <c r="A2677" i="2"/>
  <c r="A4796" i="2"/>
  <c r="A3290" i="2"/>
  <c r="A3996" i="2"/>
  <c r="A1755" i="2"/>
  <c r="A217" i="2"/>
  <c r="A2460" i="2"/>
  <c r="A4913" i="2"/>
  <c r="A4325" i="2"/>
  <c r="A2367" i="2"/>
  <c r="A4499" i="2"/>
  <c r="A836" i="2"/>
  <c r="A826" i="2"/>
  <c r="A3767" i="2"/>
  <c r="A1840" i="2"/>
  <c r="A2831" i="2"/>
  <c r="A1347" i="2"/>
  <c r="A1694" i="2"/>
  <c r="A2504" i="2"/>
  <c r="A811" i="2"/>
  <c r="A1979" i="2"/>
  <c r="A325" i="2"/>
  <c r="A2990" i="2"/>
  <c r="A4330" i="2"/>
  <c r="A1797" i="2"/>
  <c r="A4005" i="2"/>
  <c r="A1484" i="2"/>
  <c r="A4474" i="2"/>
  <c r="A65" i="2"/>
  <c r="A1671" i="2"/>
  <c r="A2392" i="2"/>
  <c r="A3998" i="2"/>
  <c r="A4608" i="2"/>
  <c r="A4331" i="2"/>
  <c r="A3717" i="2"/>
  <c r="A3038" i="2"/>
  <c r="A498" i="2"/>
  <c r="A4261" i="2"/>
  <c r="A4844" i="2"/>
  <c r="A4742" i="2"/>
  <c r="A4967" i="2"/>
  <c r="A1808" i="2"/>
  <c r="A287" i="2"/>
  <c r="A2423" i="2"/>
  <c r="A2136" i="2"/>
  <c r="A4050" i="2"/>
  <c r="A1139" i="2"/>
  <c r="A4706" i="2"/>
  <c r="A157" i="2"/>
  <c r="A1953" i="2"/>
  <c r="A968" i="2"/>
  <c r="A2429" i="2"/>
  <c r="A3956" i="2"/>
  <c r="A496" i="2"/>
  <c r="A4587" i="2"/>
  <c r="A1911" i="2"/>
  <c r="A2466" i="2"/>
  <c r="A2107" i="2"/>
  <c r="A1154" i="2"/>
  <c r="A647" i="2"/>
  <c r="A4780" i="2"/>
  <c r="A1141" i="2"/>
  <c r="A3612" i="2"/>
  <c r="A76" i="2"/>
  <c r="A2441" i="2"/>
  <c r="A4392" i="2"/>
  <c r="A4812" i="2"/>
  <c r="A4945" i="2"/>
  <c r="A4577" i="2"/>
  <c r="A1465" i="2"/>
  <c r="A2501" i="2"/>
  <c r="A4523" i="2"/>
  <c r="A4229" i="2"/>
  <c r="A1006" i="2"/>
  <c r="A2675" i="2"/>
  <c r="A434" i="2"/>
  <c r="A4218" i="2"/>
  <c r="A4591" i="2"/>
  <c r="A1027" i="2"/>
  <c r="A4422" i="2"/>
  <c r="A3171" i="2"/>
  <c r="A4389" i="2"/>
  <c r="A3010" i="2"/>
  <c r="A1981" i="2"/>
  <c r="A775" i="2"/>
  <c r="A4094" i="2"/>
  <c r="A443" i="2"/>
  <c r="A1272" i="2"/>
  <c r="A514" i="2"/>
  <c r="A3578" i="2"/>
  <c r="A2157" i="2"/>
  <c r="A981" i="2"/>
  <c r="A4616" i="2"/>
  <c r="A4058" i="2"/>
  <c r="A405" i="2"/>
  <c r="A1524" i="2"/>
  <c r="A1063" i="2"/>
  <c r="A4308" i="2"/>
  <c r="A1373" i="2"/>
  <c r="A4113" i="2"/>
  <c r="A4588" i="2"/>
  <c r="A4435" i="2"/>
  <c r="A2712" i="2"/>
  <c r="A4099" i="2"/>
  <c r="A480" i="2"/>
  <c r="A2606" i="2"/>
  <c r="A1078" i="2"/>
  <c r="A767" i="2"/>
  <c r="A720" i="2"/>
  <c r="A895" i="2"/>
  <c r="A4220" i="2"/>
  <c r="A675" i="2"/>
  <c r="A2791" i="2"/>
  <c r="A3840" i="2"/>
  <c r="A523" i="2"/>
  <c r="A4100" i="2"/>
  <c r="A539" i="2"/>
  <c r="A2302" i="2"/>
  <c r="A2979" i="2"/>
  <c r="A2228" i="2"/>
  <c r="A2942" i="2"/>
  <c r="A4607" i="2"/>
  <c r="A1688" i="2"/>
  <c r="A4993" i="2"/>
  <c r="A2261" i="2"/>
  <c r="A2823" i="2"/>
  <c r="A2908" i="2"/>
  <c r="A185" i="2"/>
  <c r="A1337" i="2"/>
  <c r="A1218" i="2"/>
  <c r="A1531" i="2"/>
  <c r="A869" i="2"/>
  <c r="A3446" i="2"/>
  <c r="A2205" i="2"/>
  <c r="A734" i="2"/>
  <c r="A2409" i="2"/>
  <c r="A4114" i="2"/>
  <c r="A1328" i="2"/>
  <c r="A1806" i="2"/>
  <c r="A1202" i="2"/>
  <c r="A934" i="2"/>
  <c r="A3866" i="2"/>
  <c r="A202" i="2"/>
  <c r="A1453" i="2"/>
  <c r="A2397" i="2"/>
  <c r="A2088" i="2"/>
  <c r="A1378" i="2"/>
  <c r="A2667" i="2"/>
  <c r="A3430" i="2"/>
  <c r="A290" i="2"/>
  <c r="A1574" i="2"/>
  <c r="A2865" i="2"/>
  <c r="A4260" i="2"/>
  <c r="A1515" i="2"/>
  <c r="A3632" i="2"/>
  <c r="A2091" i="2"/>
  <c r="A2238" i="2"/>
  <c r="A1340" i="2"/>
  <c r="A4891" i="2"/>
  <c r="A172" i="2"/>
  <c r="A2967" i="2"/>
  <c r="A632" i="2"/>
  <c r="A1164" i="2"/>
  <c r="A3925" i="2"/>
  <c r="A2526" i="2"/>
  <c r="A561" i="2"/>
  <c r="A3020" i="2"/>
  <c r="A2974" i="2"/>
  <c r="A790" i="2"/>
  <c r="A296" i="2"/>
  <c r="A1327" i="2"/>
  <c r="A2829" i="2"/>
  <c r="A161" i="2"/>
  <c r="A3951" i="2"/>
  <c r="A1041" i="2"/>
  <c r="A704" i="2"/>
  <c r="A4221" i="2"/>
  <c r="A580" i="2"/>
  <c r="A4529" i="2"/>
  <c r="A1535" i="2"/>
  <c r="A4598" i="2"/>
  <c r="A2543" i="2"/>
  <c r="A3549" i="2"/>
  <c r="A1310" i="2"/>
  <c r="A4193" i="2"/>
  <c r="A2672" i="2"/>
  <c r="A375" i="2"/>
  <c r="A4733" i="2"/>
  <c r="A2679" i="2"/>
  <c r="A4978" i="2"/>
  <c r="A2970" i="2"/>
  <c r="A2803" i="2"/>
  <c r="A1353" i="2"/>
  <c r="A2855" i="2"/>
  <c r="A4602" i="2"/>
  <c r="A4382" i="2"/>
  <c r="A1874" i="2"/>
  <c r="A4860" i="2"/>
  <c r="A4088" i="2"/>
  <c r="A3654" i="2"/>
  <c r="A24" i="2"/>
  <c r="A1866" i="2"/>
  <c r="A1600" i="2"/>
  <c r="A612" i="2"/>
  <c r="A3935" i="2"/>
  <c r="A1001" i="2"/>
  <c r="A1751" i="2"/>
  <c r="A1718" i="2"/>
  <c r="A3151" i="2"/>
  <c r="A2117" i="2"/>
  <c r="A1628" i="2"/>
  <c r="A550" i="2"/>
  <c r="A2294" i="2"/>
  <c r="A3602" i="2"/>
  <c r="A2332" i="2"/>
  <c r="A922" i="2"/>
  <c r="A3134" i="2"/>
  <c r="A4185" i="2"/>
  <c r="A510" i="2"/>
  <c r="A1997" i="2"/>
  <c r="A1104" i="2"/>
  <c r="A1699" i="2"/>
  <c r="A4992" i="2"/>
  <c r="A430" i="2"/>
  <c r="A2989" i="2"/>
  <c r="A3713" i="2"/>
  <c r="A1266" i="2"/>
  <c r="A2003" i="2"/>
  <c r="A872" i="2"/>
  <c r="A2880" i="2"/>
  <c r="A3674" i="2"/>
  <c r="A544" i="2"/>
  <c r="A3214" i="2"/>
  <c r="A2047" i="2"/>
  <c r="A1890" i="2"/>
  <c r="A4862" i="2"/>
  <c r="A4892" i="2"/>
  <c r="A584" i="2"/>
  <c r="A2019" i="2"/>
  <c r="A3544" i="2"/>
  <c r="A530" i="2"/>
  <c r="A3380" i="2"/>
  <c r="A4940" i="2"/>
  <c r="A3149" i="2"/>
  <c r="A2484" i="2"/>
  <c r="A1645" i="2"/>
  <c r="A4346" i="2"/>
  <c r="A276" i="2"/>
  <c r="A1798" i="2"/>
  <c r="A1033" i="2"/>
  <c r="A966" i="2"/>
  <c r="A4865" i="2"/>
  <c r="A3231" i="2"/>
  <c r="A3976" i="2"/>
  <c r="A2845" i="2"/>
  <c r="A3720" i="2"/>
  <c r="A56" i="2"/>
  <c r="A1359" i="2"/>
  <c r="A3035" i="2"/>
  <c r="A306" i="2"/>
  <c r="A4792" i="2"/>
  <c r="A2121" i="2"/>
  <c r="A2323" i="2"/>
  <c r="A4722" i="2"/>
  <c r="A776" i="2"/>
  <c r="A4665" i="2"/>
  <c r="A3432" i="2"/>
  <c r="A3006" i="2"/>
  <c r="A4959" i="2"/>
  <c r="A1145" i="2"/>
  <c r="A2341" i="2"/>
  <c r="A1945" i="2"/>
  <c r="A423" i="2"/>
  <c r="A122" i="2"/>
  <c r="A2109" i="2"/>
  <c r="A3763" i="2"/>
  <c r="A1731" i="2"/>
  <c r="A3227" i="2"/>
  <c r="A4893" i="2"/>
  <c r="A1516" i="2"/>
  <c r="A4949" i="2"/>
  <c r="A3372" i="2"/>
  <c r="A4510" i="2"/>
  <c r="A2" i="2"/>
  <c r="A3561" i="2"/>
  <c r="A1089" i="2"/>
  <c r="A3765" i="2"/>
  <c r="A4397" i="2"/>
  <c r="A491" i="2"/>
  <c r="A1770" i="2"/>
  <c r="A3928" i="2"/>
  <c r="A47" i="2"/>
  <c r="A937" i="2"/>
  <c r="A1693" i="2"/>
  <c r="A52" i="2"/>
  <c r="A4809" i="2"/>
  <c r="A1046" i="2"/>
  <c r="A3396" i="2"/>
  <c r="A4746" i="2"/>
  <c r="A3392" i="2"/>
  <c r="A340" i="2"/>
  <c r="A1068" i="2"/>
  <c r="A1158" i="2"/>
  <c r="A3863" i="2"/>
  <c r="A1746" i="2"/>
  <c r="A288" i="2"/>
  <c r="A4954" i="2"/>
  <c r="A2984" i="2"/>
  <c r="A2193" i="2"/>
  <c r="A1893" i="2"/>
  <c r="A4708" i="2"/>
  <c r="A1355" i="2"/>
  <c r="A244" i="2"/>
  <c r="A121" i="2"/>
  <c r="A484" i="2"/>
  <c r="A19" i="2"/>
  <c r="A4801" i="2"/>
  <c r="A481" i="2"/>
  <c r="A268" i="2"/>
  <c r="A4103" i="2"/>
  <c r="A2727" i="2"/>
  <c r="A4414" i="2"/>
  <c r="A2292" i="2"/>
  <c r="A4031" i="2"/>
  <c r="A858" i="2"/>
  <c r="A705" i="2"/>
  <c r="A2025" i="2"/>
  <c r="A4972" i="2"/>
  <c r="A1910" i="2"/>
  <c r="A2658" i="2"/>
  <c r="A1071" i="2"/>
  <c r="A1312" i="2"/>
  <c r="A2666" i="2"/>
  <c r="A180" i="2"/>
  <c r="A4472" i="2"/>
  <c r="A2039" i="2"/>
  <c r="A3950" i="2"/>
  <c r="A357" i="2"/>
  <c r="A2584" i="2"/>
  <c r="A4743" i="2"/>
  <c r="A1636" i="2"/>
  <c r="A4975" i="2"/>
  <c r="A3470" i="2"/>
  <c r="A3388" i="2"/>
  <c r="A199" i="2"/>
  <c r="A3921" i="2"/>
  <c r="A85" i="2"/>
  <c r="A528" i="2"/>
  <c r="A1170" i="2"/>
  <c r="A4797" i="2"/>
  <c r="A1925" i="2"/>
  <c r="A3737" i="2"/>
  <c r="A525" i="2"/>
  <c r="A3509" i="2"/>
  <c r="A938" i="2"/>
  <c r="A2617" i="2"/>
  <c r="A3668" i="2"/>
  <c r="A3139" i="2"/>
  <c r="A778" i="2"/>
  <c r="A2628" i="2"/>
  <c r="A2067" i="2"/>
  <c r="A279" i="2"/>
  <c r="A1652" i="2"/>
  <c r="A4433" i="2"/>
  <c r="A1994" i="2"/>
  <c r="A3848" i="2"/>
  <c r="A275" i="2"/>
  <c r="A3622" i="2"/>
  <c r="A3" i="2"/>
  <c r="A210" i="2"/>
  <c r="A2588" i="2"/>
  <c r="A1317" i="2"/>
  <c r="A839" i="2"/>
  <c r="A898" i="2"/>
  <c r="A14" i="2"/>
  <c r="A2561" i="2"/>
  <c r="A1274" i="2"/>
  <c r="A1752" i="2"/>
  <c r="A4644" i="2"/>
  <c r="A2139" i="2"/>
  <c r="A1793" i="2"/>
  <c r="A4600" i="2"/>
  <c r="A1191" i="2"/>
  <c r="A2425" i="2"/>
  <c r="A3073" i="2"/>
  <c r="A2534" i="2"/>
  <c r="A3952" i="2"/>
  <c r="A1887" i="2"/>
  <c r="A3596" i="2"/>
  <c r="A1930" i="2"/>
  <c r="A1712" i="2"/>
  <c r="A335" i="2"/>
  <c r="A152" i="2"/>
  <c r="A3188" i="2"/>
  <c r="A3279" i="2"/>
  <c r="A1913" i="2"/>
  <c r="A3496" i="2"/>
  <c r="A3278" i="2"/>
  <c r="A3985" i="2"/>
  <c r="A3729" i="2"/>
  <c r="A302" i="2"/>
  <c r="A3937" i="2"/>
  <c r="A3403" i="2"/>
  <c r="A1784" i="2"/>
  <c r="A1777" i="2"/>
  <c r="A3377" i="2"/>
  <c r="A1522" i="2"/>
  <c r="A3412" i="2"/>
  <c r="A1983" i="2"/>
  <c r="A1242" i="2"/>
  <c r="A777" i="2"/>
  <c r="A952" i="2"/>
  <c r="A1070" i="2"/>
  <c r="A329" i="2"/>
  <c r="A712" i="2"/>
  <c r="A527" i="2"/>
  <c r="A1081" i="2"/>
  <c r="A2213" i="2"/>
  <c r="A535" i="2"/>
  <c r="A165" i="2"/>
  <c r="A3486" i="2"/>
  <c r="A588" i="2"/>
  <c r="A2403" i="2"/>
  <c r="A2878" i="2"/>
  <c r="A3897" i="2"/>
  <c r="A679" i="2"/>
  <c r="A2552" i="2"/>
  <c r="A4724" i="2"/>
  <c r="A1527" i="2"/>
  <c r="A1279" i="2"/>
  <c r="A685" i="2"/>
  <c r="A2980" i="2"/>
  <c r="A59" i="2"/>
  <c r="A4210" i="2"/>
  <c r="A2966" i="2"/>
  <c r="A4133" i="2"/>
  <c r="A3716" i="2"/>
  <c r="A3673" i="2"/>
  <c r="A1813" i="2"/>
  <c r="A4276" i="2"/>
  <c r="A3508" i="2"/>
  <c r="A3645" i="2"/>
  <c r="A3208" i="2"/>
  <c r="A1099" i="2"/>
  <c r="A479" i="2"/>
  <c r="A2482" i="2"/>
  <c r="A4026" i="2"/>
  <c r="A4643" i="2"/>
  <c r="A3811" i="2"/>
  <c r="A4231" i="2"/>
  <c r="A2566" i="2"/>
  <c r="A666" i="2"/>
  <c r="A2911" i="2"/>
  <c r="A3393" i="2"/>
  <c r="A3483" i="2"/>
  <c r="A4338" i="2"/>
  <c r="A2074" i="2"/>
  <c r="A178" i="2"/>
  <c r="A546" i="2"/>
  <c r="A2469" i="2"/>
  <c r="A2730" i="2"/>
  <c r="A1703" i="2"/>
  <c r="A1734" i="2"/>
  <c r="A4558" i="2"/>
  <c r="A1837" i="2"/>
  <c r="A2259" i="2"/>
  <c r="A2842" i="2"/>
  <c r="A393" i="2"/>
  <c r="A4560" i="2"/>
  <c r="A300" i="2"/>
  <c r="A3182" i="2"/>
  <c r="A4405" i="2"/>
  <c r="A2895" i="2"/>
  <c r="A3867" i="2"/>
  <c r="A2145" i="2"/>
  <c r="A1803" i="2"/>
  <c r="A254" i="2"/>
  <c r="A3984" i="2"/>
  <c r="A1768" i="2"/>
  <c r="A911" i="2"/>
  <c r="A2293" i="2"/>
  <c r="A1971" i="2"/>
  <c r="A4361" i="2"/>
  <c r="A557" i="2"/>
  <c r="A774" i="2"/>
  <c r="A3025" i="2"/>
  <c r="A2065" i="2"/>
  <c r="A760" i="2"/>
  <c r="A4586" i="2"/>
  <c r="A243" i="2"/>
  <c r="A1545" i="2"/>
  <c r="A2080" i="2"/>
  <c r="A4066" i="2"/>
  <c r="A2676" i="2"/>
  <c r="A1232" i="2"/>
  <c r="A1619" i="2"/>
  <c r="A3109" i="2"/>
  <c r="A793" i="2"/>
  <c r="A4966" i="2"/>
  <c r="A3382" i="2"/>
  <c r="A3926" i="2"/>
  <c r="A3987" i="2"/>
  <c r="A1674" i="2"/>
  <c r="A3464" i="2"/>
  <c r="A3618" i="2"/>
  <c r="A1610" i="2"/>
  <c r="A652" i="2"/>
  <c r="A2645" i="2"/>
  <c r="A12" i="2"/>
  <c r="A2923" i="2"/>
  <c r="A2445" i="2"/>
  <c r="A4611" i="2"/>
  <c r="A3021" i="2"/>
  <c r="A3672" i="2"/>
  <c r="A4597" i="2"/>
  <c r="A227" i="2"/>
  <c r="A2461" i="2"/>
  <c r="A2915" i="2"/>
  <c r="A3656" i="2"/>
  <c r="A3870" i="2"/>
  <c r="A4953" i="2"/>
  <c r="A2313" i="2"/>
  <c r="A72" i="2"/>
  <c r="A2714" i="2"/>
  <c r="A3346" i="2"/>
  <c r="A532" i="2"/>
  <c r="A4011" i="2"/>
  <c r="A4776" i="2"/>
  <c r="A2004" i="2"/>
  <c r="A3847" i="2"/>
  <c r="A4110" i="2"/>
  <c r="A53" i="2"/>
  <c r="A3068" i="2"/>
  <c r="A3795" i="2"/>
  <c r="A1201" i="2"/>
  <c r="A2473" i="2"/>
  <c r="A1960" i="2"/>
  <c r="A718" i="2"/>
  <c r="A3948" i="2"/>
  <c r="A2035" i="2"/>
  <c r="A3979" i="2"/>
  <c r="A1313" i="2"/>
  <c r="A4545" i="2"/>
  <c r="A4816" i="2"/>
  <c r="A3600" i="2"/>
  <c r="A2805" i="2"/>
  <c r="A4606" i="2"/>
  <c r="A2893" i="2"/>
  <c r="A982" i="2"/>
  <c r="A2939" i="2"/>
  <c r="A3051" i="2"/>
  <c r="A3501" i="2"/>
  <c r="A4098" i="2"/>
  <c r="A725" i="2"/>
  <c r="A3834" i="2"/>
  <c r="A1721" i="2"/>
  <c r="A2568" i="2"/>
  <c r="A11" i="2"/>
  <c r="A3204" i="2"/>
  <c r="A3511" i="2"/>
  <c r="A2681" i="2"/>
  <c r="A597" i="2"/>
  <c r="A1799" i="2"/>
  <c r="A737" i="2"/>
  <c r="A3179" i="2"/>
  <c r="A3807" i="2"/>
  <c r="A3736" i="2"/>
  <c r="A2050" i="2"/>
  <c r="A4064" i="2"/>
  <c r="A1830" i="2"/>
  <c r="A3915" i="2"/>
  <c r="A77" i="2"/>
  <c r="A2788" i="2"/>
  <c r="A1692" i="2"/>
  <c r="A253" i="2"/>
  <c r="A1778" i="2"/>
  <c r="A692" i="2"/>
  <c r="A337" i="2"/>
  <c r="A4930" i="2"/>
  <c r="A1607" i="2"/>
  <c r="A547" i="2"/>
  <c r="A4293" i="2"/>
  <c r="A4118" i="2"/>
  <c r="A4922" i="2"/>
  <c r="A614" i="2"/>
  <c r="A3726" i="2"/>
  <c r="A4813" i="2"/>
  <c r="A4182" i="2"/>
  <c r="A2792" i="2"/>
  <c r="A415" i="2"/>
  <c r="A748" i="2"/>
  <c r="A2427" i="2"/>
  <c r="A3790" i="2"/>
  <c r="A3694" i="2"/>
  <c r="A1307" i="2"/>
  <c r="A3180" i="2"/>
  <c r="A687" i="2"/>
  <c r="A626" i="2"/>
  <c r="A3778" i="2"/>
  <c r="A2838" i="2"/>
  <c r="A4401" i="2"/>
  <c r="A39" i="2"/>
  <c r="A3040" i="2"/>
  <c r="A2889" i="2"/>
  <c r="A1380" i="2"/>
  <c r="A395" i="2"/>
  <c r="A986" i="2"/>
  <c r="A3750" i="2"/>
  <c r="A2066" i="2"/>
  <c r="A2810" i="2"/>
  <c r="A1382" i="2"/>
  <c r="A2005" i="2"/>
  <c r="A2380" i="2"/>
  <c r="A4167" i="2"/>
  <c r="A951" i="2"/>
  <c r="A4618" i="2"/>
  <c r="A4473" i="2"/>
  <c r="A1354" i="2"/>
  <c r="A4186" i="2"/>
  <c r="A4756" i="2"/>
  <c r="A2921" i="2"/>
  <c r="A2940" i="2"/>
  <c r="A1580" i="2"/>
  <c r="A2177" i="2"/>
  <c r="A2354" i="2"/>
  <c r="A358" i="2"/>
  <c r="A1888" i="2"/>
  <c r="A120" i="2"/>
  <c r="A1483" i="2"/>
  <c r="A1390" i="2"/>
  <c r="A3812" i="2"/>
  <c r="A339" i="2"/>
  <c r="A1714" i="2"/>
  <c r="A2072" i="2"/>
  <c r="A3994" i="2"/>
  <c r="A921" i="2"/>
  <c r="A136" i="2"/>
  <c r="A4194" i="2"/>
  <c r="A2471" i="2"/>
  <c r="A3782" i="2"/>
  <c r="A3402" i="2"/>
  <c r="A4768" i="2"/>
  <c r="A1320" i="2"/>
  <c r="A167" i="2"/>
  <c r="A80" i="2"/>
  <c r="A2262" i="2"/>
  <c r="A3663" i="2"/>
  <c r="A3992" i="2"/>
  <c r="A2724" i="2"/>
  <c r="A2934" i="2"/>
  <c r="A563" i="2"/>
  <c r="A1558" i="2"/>
  <c r="A2079" i="2"/>
  <c r="A2547" i="2"/>
  <c r="A3221" i="2"/>
  <c r="A3484" i="2"/>
  <c r="A1341" i="2"/>
  <c r="A193" i="2"/>
  <c r="A1578" i="2"/>
  <c r="A1392" i="2"/>
  <c r="A3316" i="2"/>
  <c r="A2944" i="2"/>
  <c r="A4267" i="2"/>
  <c r="A926" i="2"/>
  <c r="A1826" i="2"/>
  <c r="A2449" i="2"/>
  <c r="A4714" i="2"/>
  <c r="A795" i="2"/>
  <c r="A4798" i="2"/>
  <c r="A2467" i="2"/>
  <c r="A3014" i="2"/>
  <c r="A4704" i="2"/>
  <c r="A2288" i="2"/>
  <c r="A293" i="2"/>
  <c r="A4894" i="2"/>
  <c r="A3077" i="2"/>
  <c r="A1002" i="2"/>
  <c r="A4295" i="2"/>
  <c r="A4646" i="2"/>
  <c r="A1743" i="2"/>
  <c r="A4328" i="2"/>
  <c r="A4623" i="2"/>
  <c r="A4400" i="2"/>
  <c r="A3760" i="2"/>
  <c r="A3918" i="2"/>
  <c r="A2363" i="2"/>
  <c r="A1668" i="2"/>
  <c r="A4149" i="2"/>
  <c r="A3287" i="2"/>
  <c r="A3401" i="2"/>
  <c r="A3150" i="2"/>
  <c r="A4991" i="2"/>
  <c r="A2382" i="2"/>
  <c r="A4629" i="2"/>
  <c r="A3281" i="2"/>
  <c r="A2735" i="2"/>
  <c r="A4696" i="2"/>
  <c r="A1404" i="2"/>
  <c r="A1093" i="2"/>
  <c r="A3947" i="2"/>
  <c r="A583" i="2"/>
  <c r="A3212" i="2"/>
  <c r="A1403" i="2"/>
  <c r="A1657" i="2"/>
  <c r="A4004" i="2"/>
  <c r="A533" i="2"/>
  <c r="A281" i="2"/>
  <c r="A4125" i="2"/>
  <c r="A4030" i="2"/>
  <c r="A4464" i="2"/>
  <c r="A4875" i="2"/>
  <c r="A451" i="2"/>
  <c r="A3216" i="2"/>
  <c r="A1691" i="2"/>
  <c r="A3307" i="2"/>
  <c r="A1391" i="2"/>
  <c r="A1514" i="2"/>
  <c r="A1039" i="2"/>
  <c r="A2424" i="2"/>
  <c r="A2881" i="2"/>
  <c r="A3697" i="2"/>
  <c r="A3595" i="2"/>
  <c r="A4013" i="2"/>
  <c r="A3627" i="2"/>
  <c r="A2634" i="2"/>
  <c r="A3644" i="2"/>
  <c r="A2160" i="2"/>
  <c r="A379" i="2"/>
  <c r="A2876" i="2"/>
  <c r="A4823" i="2"/>
  <c r="A2827" i="2"/>
  <c r="A3023" i="2"/>
  <c r="A653" i="2"/>
  <c r="A3580" i="2"/>
  <c r="A4795" i="2"/>
  <c r="A3857" i="2"/>
  <c r="A4904" i="2"/>
  <c r="A893" i="2"/>
  <c r="A3160" i="2"/>
  <c r="A3869" i="2"/>
  <c r="A770" i="2"/>
  <c r="A780" i="2"/>
  <c r="A1839" i="2"/>
  <c r="A231" i="2"/>
  <c r="A2511" i="2"/>
  <c r="A1845" i="2"/>
  <c r="A4409" i="2"/>
  <c r="A4417" i="2"/>
  <c r="A3173" i="2"/>
  <c r="A412" i="2"/>
  <c r="A1147" i="2"/>
  <c r="A853" i="2"/>
  <c r="A3425" i="2"/>
  <c r="A2069" i="2"/>
  <c r="A2488" i="2"/>
  <c r="A4429" i="2"/>
  <c r="A3662" i="2"/>
  <c r="A1281" i="2"/>
  <c r="A2690" i="2"/>
  <c r="A4359" i="2"/>
  <c r="A3799" i="2"/>
  <c r="A4296" i="2"/>
  <c r="A4488" i="2"/>
  <c r="A3341" i="2"/>
  <c r="A3072" i="2"/>
  <c r="A3552" i="2"/>
  <c r="A4699" i="2"/>
  <c r="A4153" i="2"/>
  <c r="A1330" i="2"/>
  <c r="A2388" i="2"/>
  <c r="A367" i="2"/>
  <c r="A91" i="2"/>
  <c r="A4826" i="2"/>
  <c r="A2557" i="2"/>
  <c r="A2668" i="2"/>
  <c r="A2671" i="2"/>
  <c r="A3362" i="2"/>
  <c r="A1311" i="2"/>
  <c r="A3272" i="2"/>
  <c r="A4461" i="2"/>
  <c r="A3245" i="2"/>
  <c r="A4876" i="2"/>
  <c r="A2622" i="2"/>
  <c r="A311" i="2"/>
  <c r="A2692" i="2"/>
  <c r="A4164" i="2"/>
  <c r="A1942" i="2"/>
  <c r="A3439" i="2"/>
  <c r="A1490" i="2"/>
  <c r="A2346" i="2"/>
  <c r="A15" i="2"/>
  <c r="A1782" i="2"/>
  <c r="A221" i="2"/>
  <c r="A4808" i="2"/>
  <c r="A3494" i="2"/>
  <c r="A297" i="2"/>
  <c r="A2018" i="2"/>
  <c r="A3445" i="2"/>
  <c r="A4028" i="2"/>
  <c r="A4700" i="2"/>
  <c r="A2185" i="2"/>
  <c r="A4555" i="2"/>
  <c r="A1275" i="2"/>
  <c r="A4989" i="2"/>
  <c r="A4198" i="2"/>
  <c r="A4952" i="2"/>
  <c r="A421" i="2"/>
  <c r="A3835" i="2"/>
  <c r="A1263" i="2"/>
  <c r="A3969" i="2"/>
  <c r="A43" i="2"/>
  <c r="A4532" i="2"/>
  <c r="A3974" i="2"/>
  <c r="A2202" i="2"/>
  <c r="A4124" i="2"/>
  <c r="A3966" i="2"/>
  <c r="A3466" i="2"/>
  <c r="A2750" i="2"/>
  <c r="A1828" i="2"/>
  <c r="A1927" i="2"/>
  <c r="A4371" i="2"/>
  <c r="A4800" i="2"/>
  <c r="A4303" i="2"/>
  <c r="A1509" i="2"/>
  <c r="A912" i="2"/>
  <c r="A79" i="2"/>
  <c r="A3593" i="2"/>
  <c r="A206" i="2"/>
  <c r="A2520" i="2"/>
  <c r="A2961" i="2"/>
  <c r="A3056" i="2"/>
  <c r="A4882" i="2"/>
  <c r="A4981" i="2"/>
  <c r="A3630" i="2"/>
  <c r="A3015" i="2"/>
  <c r="A3637" i="2"/>
  <c r="A4227" i="2"/>
  <c r="A689" i="2"/>
  <c r="A2152" i="2"/>
  <c r="A4764" i="2"/>
  <c r="A1323" i="2"/>
  <c r="A1685" i="2"/>
  <c r="A1003" i="2"/>
  <c r="A3894" i="2"/>
  <c r="A4782" i="2"/>
  <c r="A2396" i="2"/>
  <c r="A3859" i="2"/>
  <c r="A4774" i="2"/>
  <c r="A1238" i="2"/>
  <c r="A2097" i="2"/>
  <c r="A4923" i="2"/>
  <c r="A3326" i="2"/>
  <c r="A3120" i="2"/>
  <c r="A416" i="2"/>
  <c r="A425" i="2"/>
  <c r="A3516" i="2"/>
  <c r="A2235" i="2"/>
  <c r="A4868" i="2"/>
  <c r="A272" i="2"/>
  <c r="A4264" i="2"/>
  <c r="A3223" i="2"/>
  <c r="A2551" i="2"/>
  <c r="A3306" i="2"/>
  <c r="A2751" i="2"/>
  <c r="A3490" i="2"/>
  <c r="A3999" i="2"/>
  <c r="A1370" i="2"/>
  <c r="A373" i="2"/>
  <c r="A1216" i="2"/>
  <c r="A3938" i="2"/>
  <c r="A2964" i="2"/>
  <c r="A23" i="2"/>
  <c r="A2710" i="2"/>
  <c r="A698" i="2"/>
  <c r="A4332" i="2"/>
  <c r="A1237" i="2"/>
  <c r="A4022" i="2"/>
  <c r="A175" i="2"/>
  <c r="A4236" i="2"/>
  <c r="A3568" i="2"/>
  <c r="A348" i="2"/>
  <c r="A4897" i="2"/>
  <c r="A4931" i="2"/>
  <c r="A2417" i="2"/>
  <c r="A3919" i="2"/>
  <c r="A1965" i="2"/>
  <c r="A2537" i="2"/>
  <c r="A3678" i="2"/>
  <c r="A4730" i="2"/>
  <c r="A2280" i="2"/>
  <c r="A2335" i="2"/>
  <c r="A4825" i="2"/>
  <c r="A2103" i="2"/>
  <c r="A945" i="2"/>
  <c r="A763" i="2"/>
  <c r="A4858" i="2"/>
  <c r="A4943" i="2"/>
  <c r="A905" i="2"/>
  <c r="A1166" i="2"/>
  <c r="A20" i="2"/>
  <c r="A1368" i="2"/>
  <c r="A3297" i="2"/>
  <c r="A3478" i="2"/>
  <c r="A4105" i="2"/>
  <c r="A1843" i="2"/>
  <c r="A3498" i="2"/>
  <c r="A4766" i="2"/>
  <c r="A4136" i="2"/>
  <c r="A2081" i="2"/>
  <c r="A3493" i="2"/>
  <c r="A3336" i="2"/>
  <c r="A269" i="2"/>
  <c r="A241" i="2"/>
  <c r="A3349" i="2"/>
  <c r="A2968" i="2"/>
  <c r="A4511" i="2"/>
  <c r="A1400" i="2"/>
  <c r="A1711" i="2"/>
  <c r="A787" i="2"/>
  <c r="A2222" i="2"/>
  <c r="A3601" i="2"/>
  <c r="A1215" i="2"/>
  <c r="A2859" i="2"/>
  <c r="A1413" i="2"/>
  <c r="A1669" i="2"/>
  <c r="A1475" i="2"/>
  <c r="A4745" i="2"/>
  <c r="A1713" i="2"/>
  <c r="A579" i="2"/>
  <c r="A1938" i="2"/>
  <c r="A4278" i="2"/>
  <c r="A4246" i="2"/>
  <c r="A1466" i="2"/>
  <c r="A2234" i="2"/>
  <c r="A974" i="2"/>
  <c r="A4432" i="2"/>
  <c r="A2847" i="2"/>
  <c r="A2888" i="2"/>
  <c r="A4152" i="2"/>
  <c r="A624" i="2"/>
  <c r="A387" i="2"/>
  <c r="A1226" i="2"/>
  <c r="A2922" i="2"/>
  <c r="A1072" i="2"/>
  <c r="A565" i="2"/>
  <c r="A129" i="2"/>
  <c r="A4115" i="2"/>
  <c r="A1007" i="2"/>
  <c r="A4436" i="2"/>
  <c r="A3104" i="2"/>
  <c r="A1133" i="2"/>
  <c r="A2763" i="2"/>
  <c r="A3274" i="2"/>
  <c r="A603" i="2"/>
  <c r="A2798" i="2"/>
  <c r="A1426" i="2"/>
  <c r="A1838" i="2"/>
  <c r="A1992" i="2"/>
  <c r="A2462" i="2"/>
  <c r="A3823" i="2"/>
  <c r="A3719" i="2"/>
  <c r="A2217" i="2"/>
  <c r="A88" i="2"/>
  <c r="A313" i="2"/>
  <c r="A1894" i="2"/>
  <c r="A3338" i="2"/>
  <c r="A3551" i="2"/>
  <c r="A361" i="2"/>
  <c r="A286" i="2"/>
  <c r="A3013" i="2"/>
  <c r="A2836" i="2"/>
  <c r="A465" i="2"/>
  <c r="A4811" i="2"/>
  <c r="A3039" i="2"/>
  <c r="A3481" i="2"/>
  <c r="A649" i="2"/>
  <c r="A448" i="2"/>
  <c r="A903" i="2"/>
  <c r="A633" i="2"/>
  <c r="A1575" i="2"/>
  <c r="A4833" i="2"/>
  <c r="A572" i="2"/>
  <c r="A2910" i="2"/>
  <c r="A716" i="2"/>
  <c r="A352" i="2"/>
  <c r="A1124" i="2"/>
  <c r="A4794" i="2"/>
  <c r="A948" i="2"/>
  <c r="A1197" i="2"/>
  <c r="A1221" i="2"/>
  <c r="A4625" i="2"/>
  <c r="A1931" i="2"/>
  <c r="A3132" i="2"/>
  <c r="A4851" i="2"/>
  <c r="A4649" i="2"/>
  <c r="A1181" i="2"/>
  <c r="A2822" i="2"/>
  <c r="A3575" i="2"/>
  <c r="A1536" i="2"/>
  <c r="A2197" i="2"/>
  <c r="A4585" i="2"/>
  <c r="A1051" i="2"/>
  <c r="A1458" i="2"/>
  <c r="A3852" i="2"/>
  <c r="A802" i="2"/>
  <c r="A4877" i="2"/>
  <c r="A2793" i="2"/>
  <c r="A4492" i="2"/>
  <c r="A3376" i="2"/>
  <c r="A1180" i="2"/>
  <c r="A4944" i="2"/>
  <c r="A3579" i="2"/>
  <c r="A1861" i="2"/>
  <c r="A4203" i="2"/>
  <c r="A2843" i="2"/>
  <c r="A1667" i="2"/>
  <c r="A1595" i="2"/>
  <c r="A1891" i="2"/>
  <c r="A374" i="2"/>
  <c r="A4239" i="2"/>
  <c r="A2395" i="2"/>
  <c r="A4350" i="2"/>
  <c r="A4340" i="2"/>
  <c r="A874" i="2"/>
  <c r="A3833" i="2"/>
  <c r="A788" i="2"/>
  <c r="A2621" i="2"/>
  <c r="A2782" i="2"/>
  <c r="A90" i="2"/>
  <c r="A1102" i="2"/>
  <c r="A1836" i="2"/>
  <c r="A4717" i="2"/>
  <c r="A338" i="2"/>
  <c r="A487" i="2"/>
  <c r="A1129" i="2"/>
  <c r="A4428" i="2"/>
  <c r="A116" i="2"/>
  <c r="A305" i="2"/>
  <c r="A3166" i="2"/>
  <c r="A2972" i="2"/>
  <c r="A1470" i="2"/>
  <c r="A4504" i="2"/>
  <c r="A1286" i="2"/>
  <c r="A468" i="2"/>
  <c r="A3085" i="2"/>
  <c r="A381" i="2"/>
  <c r="A2242" i="2"/>
  <c r="A368" i="2"/>
  <c r="A4443" i="2"/>
  <c r="A651" i="2"/>
  <c r="A3107" i="2"/>
  <c r="A3545" i="2"/>
  <c r="A803" i="2"/>
  <c r="A1410" i="2"/>
  <c r="A2216" i="2"/>
  <c r="A3502" i="2"/>
  <c r="A3011" i="2"/>
  <c r="A2383" i="2"/>
  <c r="A1314" i="2"/>
  <c r="A3438" i="2"/>
  <c r="A2041" i="2"/>
  <c r="A958" i="2"/>
  <c r="A4541" i="2"/>
  <c r="A1080" i="2"/>
  <c r="A4775" i="2"/>
  <c r="A3323" i="2"/>
  <c r="A3686" i="2"/>
  <c r="A4807" i="2"/>
  <c r="A3518" i="2"/>
  <c r="A4128" i="2"/>
  <c r="A4419" i="2"/>
  <c r="A3712" i="2"/>
  <c r="A315" i="2"/>
  <c r="A1700" i="2"/>
  <c r="A1301" i="2"/>
  <c r="A299" i="2"/>
  <c r="A4233" i="2"/>
  <c r="A3443" i="2"/>
  <c r="A3972" i="2"/>
  <c r="A1177" i="2"/>
  <c r="A3671" i="2"/>
  <c r="A2574" i="2"/>
  <c r="A887" i="2"/>
  <c r="A831" i="2"/>
  <c r="A2034" i="2"/>
  <c r="A846" i="2"/>
  <c r="A1741" i="2"/>
  <c r="A3902" i="2"/>
  <c r="A50" i="2"/>
  <c r="A2102" i="2"/>
  <c r="A4758" i="2"/>
  <c r="A4579" i="2"/>
  <c r="A4544" i="2"/>
  <c r="A3001" i="2"/>
  <c r="A2598" i="2"/>
  <c r="A322" i="2"/>
  <c r="A947" i="2"/>
  <c r="A1019" i="2"/>
  <c r="A2814" i="2"/>
  <c r="A1294" i="2"/>
  <c r="A3213" i="2"/>
  <c r="A3641" i="2"/>
  <c r="A954" i="2"/>
  <c r="A426" i="2"/>
  <c r="A4251" i="2"/>
  <c r="A3817" i="2"/>
  <c r="A1186" i="2"/>
  <c r="A2173" i="2"/>
  <c r="A4045" i="2"/>
  <c r="A2772" i="2"/>
  <c r="A1190" i="2"/>
  <c r="A3268" i="2"/>
  <c r="A2225" i="2"/>
  <c r="A4087" i="2"/>
  <c r="A862" i="2"/>
  <c r="A1273" i="2"/>
  <c r="A2704" i="2"/>
  <c r="A3769" i="2"/>
  <c r="A1350" i="2"/>
  <c r="A3075" i="2"/>
  <c r="A3827" i="2"/>
  <c r="A1417" i="2"/>
  <c r="A3584" i="2"/>
  <c r="A8" i="2"/>
  <c r="A4534" i="2"/>
  <c r="A1418" i="2"/>
  <c r="A249" i="2"/>
  <c r="A3005" i="2"/>
  <c r="A4837" i="2"/>
  <c r="A4070" i="2"/>
  <c r="A3754" i="2"/>
  <c r="A2783" i="2"/>
  <c r="A2592" i="2"/>
  <c r="A4530" i="2"/>
  <c r="A3384" i="2"/>
  <c r="A1278" i="2"/>
  <c r="A2901" i="2"/>
  <c r="A3889" i="2"/>
  <c r="A1959" i="2"/>
  <c r="A1583" i="2"/>
  <c r="A2753" i="2"/>
  <c r="A3648" i="2"/>
  <c r="A145" i="2"/>
  <c r="A166" i="2"/>
  <c r="A1048" i="2"/>
  <c r="A2305" i="2"/>
  <c r="A3711" i="2"/>
  <c r="A1790" i="2"/>
  <c r="A2848" i="2"/>
  <c r="A4024" i="2"/>
  <c r="A323" i="2"/>
  <c r="A377" i="2"/>
  <c r="A2053" i="2"/>
  <c r="A4908" i="2"/>
  <c r="A1289" i="2"/>
  <c r="A4002" i="2"/>
  <c r="A3635" i="2"/>
  <c r="A3286" i="2"/>
  <c r="A1443" i="2"/>
  <c r="A4033" i="2"/>
  <c r="A2919" i="2"/>
  <c r="A4887" i="2"/>
  <c r="A2844" i="2"/>
  <c r="A1999" i="2"/>
  <c r="A364" i="2"/>
  <c r="A2432" i="2"/>
  <c r="A4119" i="2"/>
  <c r="A717" i="2"/>
  <c r="A502" i="2"/>
  <c r="A625" i="2"/>
  <c r="A842" i="2"/>
  <c r="A4707" i="2"/>
  <c r="A2064" i="2"/>
  <c r="A4496" i="2"/>
  <c r="A3495" i="2"/>
  <c r="A2170" i="2"/>
  <c r="A4396" i="2"/>
  <c r="A3796" i="2"/>
  <c r="A128" i="2"/>
  <c r="A150" i="2"/>
  <c r="A346" i="2"/>
  <c r="A4247" i="2"/>
  <c r="A3089" i="2"/>
  <c r="A1675" i="2"/>
  <c r="A1397" i="2"/>
  <c r="A308" i="2"/>
  <c r="A2278" i="2"/>
  <c r="A1871" i="2"/>
  <c r="A3515" i="2"/>
  <c r="A2148" i="2"/>
  <c r="A4674" i="2"/>
  <c r="A939" i="2"/>
  <c r="A3605" i="2"/>
  <c r="A3012" i="2"/>
  <c r="A613" i="2"/>
  <c r="A3971" i="2"/>
  <c r="A1295" i="2"/>
  <c r="A3588" i="2"/>
  <c r="A3898" i="2"/>
  <c r="A3777" i="2"/>
  <c r="A915" i="2"/>
  <c r="A4455" i="2"/>
  <c r="A4957" i="2"/>
  <c r="A3375" i="2"/>
  <c r="A606" i="2"/>
  <c r="A2549" i="2"/>
  <c r="A84" i="2"/>
  <c r="A1091" i="2"/>
  <c r="A3547" i="2"/>
  <c r="A3218" i="2"/>
  <c r="A3429" i="2"/>
  <c r="A2820" i="2"/>
  <c r="A2147" i="2"/>
  <c r="A4915" i="2"/>
  <c r="A3730" i="2"/>
  <c r="A238" i="2"/>
  <c r="A3366" i="2"/>
  <c r="A3296" i="2"/>
  <c r="A4141" i="2"/>
  <c r="A2577" i="2"/>
  <c r="A3562" i="2"/>
  <c r="A519" i="2"/>
  <c r="A4581" i="2"/>
  <c r="A3411" i="2"/>
  <c r="A245" i="2"/>
  <c r="A4263" i="2"/>
  <c r="A2585" i="2"/>
  <c r="A220" i="2"/>
  <c r="A977" i="2"/>
  <c r="A4151" i="2"/>
  <c r="A635" i="2"/>
  <c r="A2635" i="2"/>
  <c r="A4180" i="2"/>
  <c r="A3558" i="2"/>
  <c r="A1366" i="2"/>
  <c r="A2044" i="2"/>
  <c r="A764" i="2"/>
  <c r="A3748" i="2"/>
  <c r="A1447" i="2"/>
  <c r="A73" i="2"/>
  <c r="A1480" i="2"/>
  <c r="A2560" i="2"/>
  <c r="A3153" i="2"/>
  <c r="A3426" i="2"/>
  <c r="A3135" i="2"/>
  <c r="A4896" i="2"/>
  <c r="A4728" i="2"/>
  <c r="A235" i="2"/>
  <c r="A3913" i="2"/>
  <c r="A2377" i="2"/>
  <c r="A956" i="2"/>
  <c r="A2640" i="2"/>
  <c r="A1097" i="2"/>
  <c r="A2285" i="2"/>
  <c r="A2330" i="2"/>
  <c r="A4373" i="2"/>
  <c r="A1646" i="2"/>
  <c r="A2992" i="2"/>
  <c r="A4423" i="2"/>
  <c r="A2826" i="2"/>
  <c r="A4065" i="2"/>
  <c r="A843" i="2"/>
  <c r="A1676" i="2"/>
  <c r="A4014" i="2"/>
  <c r="A2497" i="2"/>
  <c r="A511" i="2"/>
  <c r="A805" i="2"/>
  <c r="A1517" i="2"/>
  <c r="A168" i="2"/>
  <c r="A149" i="2"/>
  <c r="A3814" i="2"/>
  <c r="A964" i="2"/>
  <c r="A25" i="2"/>
  <c r="A3246" i="2"/>
  <c r="A4620" i="2"/>
  <c r="A548" i="2"/>
  <c r="A4377" i="2"/>
  <c r="A4374" i="2"/>
  <c r="A3186" i="2"/>
  <c r="A1788" i="2"/>
  <c r="A2982" i="2"/>
  <c r="A2665" i="2"/>
  <c r="A4032" i="2"/>
  <c r="A1402" i="2"/>
  <c r="A1385" i="2"/>
  <c r="A2866" i="2"/>
  <c r="A424" i="2"/>
  <c r="A822" i="2"/>
  <c r="A354" i="2"/>
  <c r="A749" i="2"/>
  <c r="A4408" i="2"/>
  <c r="A4015" i="2"/>
  <c r="A1146" i="2"/>
  <c r="A4146" i="2"/>
  <c r="A1956" i="2"/>
  <c r="A2548" i="2"/>
  <c r="A406" i="2"/>
  <c r="A4205" i="2"/>
  <c r="A196" i="2"/>
  <c r="A798" i="2"/>
  <c r="A3679" i="2"/>
  <c r="A3529" i="2"/>
  <c r="A277" i="2"/>
  <c r="A3770" i="2"/>
  <c r="A225" i="2"/>
  <c r="A4482" i="2"/>
  <c r="A2089" i="2"/>
  <c r="A1014" i="2"/>
  <c r="A817" i="2"/>
  <c r="A419" i="2"/>
  <c r="A3062" i="2"/>
  <c r="A4889" i="2"/>
  <c r="A107" i="2"/>
  <c r="A1123" i="2"/>
  <c r="A659" i="2"/>
  <c r="A1335" i="2"/>
  <c r="A2244" i="2"/>
  <c r="A4189" i="2"/>
  <c r="A1271" i="2"/>
  <c r="A2087" i="2"/>
  <c r="A3757" i="2"/>
  <c r="A2711" i="2"/>
  <c r="A4961" i="2"/>
  <c r="A2435" i="2"/>
  <c r="A4384" i="2"/>
  <c r="A1923" i="2"/>
  <c r="A4286" i="2"/>
  <c r="A1569" i="2"/>
  <c r="A4650" i="2"/>
  <c r="A3000" i="2"/>
  <c r="A804" i="2"/>
  <c r="A3844" i="2"/>
  <c r="A3238" i="2"/>
  <c r="A3800" i="2"/>
  <c r="A2669" i="2"/>
  <c r="A2835" i="2"/>
  <c r="A740" i="2"/>
  <c r="A2771" i="2"/>
  <c r="A645" i="2"/>
  <c r="A2589" i="2"/>
  <c r="A2776" i="2"/>
  <c r="A2615" i="2"/>
  <c r="A192" i="2"/>
  <c r="A2146" i="2"/>
  <c r="A1098" i="2"/>
  <c r="A394" i="2"/>
  <c r="A3044" i="2"/>
  <c r="A3567" i="2"/>
  <c r="A983" i="2"/>
  <c r="A3034" i="2"/>
  <c r="A2733" i="2"/>
  <c r="A2587" i="2"/>
  <c r="A456" i="2"/>
  <c r="A1614" i="2"/>
  <c r="A98" i="2"/>
  <c r="A1729" i="2"/>
  <c r="A3159" i="2"/>
  <c r="A2495" i="2"/>
  <c r="A3244" i="2"/>
  <c r="A833" i="2"/>
  <c r="A2784" i="2"/>
  <c r="A752" i="2"/>
  <c r="A2014" i="2"/>
  <c r="A2012" i="2"/>
  <c r="A4595" i="2"/>
  <c r="A3418" i="2"/>
  <c r="A3687" i="2"/>
  <c r="A1851" i="2"/>
  <c r="A3373" i="2"/>
  <c r="A3477" i="2"/>
  <c r="A549" i="2"/>
  <c r="A1855" i="2"/>
  <c r="A2567" i="2"/>
  <c r="A4668" i="2"/>
  <c r="A2090" i="2"/>
  <c r="A1697" i="2"/>
  <c r="A3675" i="2"/>
  <c r="A404" i="2"/>
  <c r="A2108" i="2"/>
  <c r="A3235" i="2"/>
  <c r="A1032" i="2"/>
  <c r="A3908" i="2"/>
  <c r="A2257" i="2"/>
  <c r="A3018" i="2"/>
  <c r="A551" i="2"/>
  <c r="A2093" i="2"/>
  <c r="A4805" i="2"/>
  <c r="A312" i="2"/>
  <c r="A972" i="2"/>
  <c r="A513" i="2"/>
  <c r="A2134" i="2"/>
  <c r="A189" i="2"/>
  <c r="A4441" i="2"/>
  <c r="A1503" i="2"/>
  <c r="A3273" i="2"/>
  <c r="A2812" i="2"/>
  <c r="A2175" i="2"/>
  <c r="A2345" i="2"/>
  <c r="A112" i="2"/>
  <c r="A1393" i="2"/>
  <c r="A1012" i="2"/>
  <c r="A2595" i="2"/>
  <c r="A4245" i="2"/>
  <c r="A4343" i="2"/>
  <c r="A417" i="2"/>
  <c r="A1750" i="2"/>
  <c r="A882" i="2"/>
  <c r="A215" i="2"/>
  <c r="A3356" i="2"/>
  <c r="A3599" i="2"/>
  <c r="A3577" i="2"/>
  <c r="A2247" i="2"/>
  <c r="A1375" i="2"/>
  <c r="A1276" i="2"/>
  <c r="A1022" i="2"/>
  <c r="A4475" i="2"/>
  <c r="A1118" i="2"/>
  <c r="A3042" i="2"/>
  <c r="A2600" i="2"/>
  <c r="A2412" i="2"/>
  <c r="A3953" i="2"/>
  <c r="A4196" i="2"/>
  <c r="A789" i="2"/>
  <c r="A3131" i="2"/>
  <c r="A4202" i="2"/>
  <c r="A998" i="2"/>
  <c r="A627" i="2"/>
  <c r="A3667" i="2"/>
  <c r="A1479" i="2"/>
  <c r="A1946" i="2"/>
  <c r="A4777" i="2"/>
  <c r="A1193" i="2"/>
  <c r="A2253" i="2"/>
  <c r="A1820" i="2"/>
  <c r="A1000" i="2"/>
  <c r="A814" i="2"/>
  <c r="A1261" i="2"/>
  <c r="A1810" i="2"/>
  <c r="A3906" i="2"/>
  <c r="A2868" i="2"/>
  <c r="A1738" i="2"/>
  <c r="A1169" i="2"/>
  <c r="A201" i="2"/>
  <c r="A640" i="2"/>
  <c r="A889" i="2"/>
  <c r="A2240" i="2"/>
  <c r="A1879" i="2"/>
  <c r="A3682" i="2"/>
  <c r="A4398" i="2"/>
  <c r="A7" i="2"/>
  <c r="A1827" i="2"/>
  <c r="A3669" i="2"/>
  <c r="A2742" i="2"/>
  <c r="A1456" i="2"/>
  <c r="A3285" i="2"/>
  <c r="A1829" i="2"/>
  <c r="A4285" i="2"/>
  <c r="A490" i="2"/>
  <c r="A1126" i="2"/>
  <c r="A794" i="2"/>
  <c r="A3076" i="2"/>
  <c r="A1008" i="2"/>
  <c r="A4888" i="2"/>
  <c r="A3614" i="2"/>
  <c r="A507" i="2"/>
  <c r="A2057" i="2"/>
  <c r="A586" i="2"/>
  <c r="A3200" i="2"/>
  <c r="A1050" i="2"/>
  <c r="A3895" i="2"/>
  <c r="A3954" i="2"/>
  <c r="A1902" i="2"/>
  <c r="A239" i="2"/>
  <c r="A3459" i="2"/>
  <c r="A2591" i="2"/>
  <c r="A4450" i="2"/>
  <c r="A4394" i="2"/>
  <c r="A4277" i="2"/>
  <c r="A2478" i="2"/>
  <c r="A3690" i="2"/>
  <c r="A1291" i="2"/>
  <c r="A3491" i="2"/>
  <c r="A488" i="2"/>
  <c r="A2421" i="2"/>
  <c r="A2248" i="2"/>
  <c r="A3710" i="2"/>
  <c r="A1219" i="2"/>
  <c r="A1223" i="2"/>
  <c r="A3155" i="2"/>
  <c r="A3524" i="2"/>
  <c r="A4639" i="2"/>
  <c r="A4513" i="2"/>
  <c r="A3797" i="2"/>
  <c r="A428" i="2"/>
  <c r="A3423" i="2"/>
  <c r="A3546" i="2"/>
  <c r="A1345" i="2"/>
  <c r="A4995" i="2"/>
  <c r="A2316" i="2"/>
  <c r="A3127" i="2"/>
  <c r="A1079" i="2"/>
  <c r="A2133" i="2"/>
  <c r="A4012" i="2"/>
  <c r="A1804" i="2"/>
  <c r="A1309" i="2"/>
  <c r="A1075" i="2"/>
  <c r="A4769" i="2"/>
  <c r="A2734" i="2"/>
  <c r="A3052" i="2"/>
  <c r="A518" i="2"/>
  <c r="A792" i="2"/>
  <c r="A4348" i="2"/>
  <c r="A2700" i="2"/>
  <c r="A194" i="2"/>
  <c r="A212" i="2"/>
  <c r="A4738" i="2"/>
  <c r="A69" i="2"/>
  <c r="A200" i="2"/>
  <c r="A2744" i="2"/>
  <c r="A1928" i="2"/>
  <c r="A881" i="2"/>
  <c r="A3708" i="2"/>
  <c r="A2786" i="2"/>
  <c r="A3725" i="2"/>
  <c r="A3589" i="2"/>
  <c r="A1764" i="2"/>
  <c r="A2150" i="2"/>
  <c r="A4505" i="2"/>
  <c r="A1207" i="2"/>
  <c r="A3855" i="2"/>
  <c r="A1592" i="2"/>
  <c r="A1430" i="2"/>
  <c r="A731" i="2"/>
  <c r="A4925" i="2"/>
  <c r="A1481" i="2"/>
  <c r="A2083" i="2"/>
  <c r="A3456" i="2"/>
  <c r="A1757" i="2"/>
  <c r="A636" i="2"/>
  <c r="A4716" i="2"/>
  <c r="A936" i="2"/>
  <c r="A2017" i="2"/>
  <c r="A1791" i="2"/>
  <c r="A3652" i="2"/>
  <c r="A250" i="2"/>
  <c r="A4324" i="2"/>
  <c r="A671" i="2"/>
  <c r="A1094" i="2"/>
  <c r="A291" i="2"/>
  <c r="A473" i="2"/>
  <c r="A2646" i="2"/>
  <c r="A3258" i="2"/>
  <c r="A3885" i="2"/>
  <c r="A4023" i="2"/>
  <c r="A4446" i="2"/>
  <c r="A2971" i="2"/>
  <c r="A4091" i="2"/>
  <c r="A4556" i="2"/>
  <c r="A1365" i="2"/>
  <c r="A2500" i="2"/>
  <c r="A1086" i="2"/>
  <c r="A1573" i="2"/>
  <c r="A3718" i="2"/>
  <c r="A2144" i="2"/>
  <c r="A1964" i="2"/>
  <c r="A3386" i="2"/>
  <c r="A2130" i="2"/>
  <c r="A2616" i="2"/>
  <c r="A1100" i="2"/>
  <c r="A3236" i="2"/>
  <c r="A3427" i="2"/>
  <c r="A1581" i="2"/>
  <c r="A203" i="2"/>
  <c r="A2381" i="2"/>
  <c r="A1732" i="2"/>
  <c r="A1025" i="2"/>
  <c r="A55" i="2"/>
  <c r="A3967" i="2"/>
  <c r="A4502" i="2"/>
  <c r="A1329" i="2"/>
  <c r="A2207" i="2"/>
  <c r="A4354" i="2"/>
  <c r="A3016" i="2"/>
  <c r="A1388" i="2"/>
  <c r="A3896" i="2"/>
  <c r="A4311" i="2"/>
  <c r="A944" i="2"/>
  <c r="A4583" i="2"/>
  <c r="A1543" i="2"/>
  <c r="A634" i="2"/>
  <c r="A2297" i="2"/>
  <c r="A1907" i="2"/>
  <c r="A3251" i="2"/>
  <c r="A2655" i="2"/>
  <c r="A2191" i="2"/>
  <c r="A2023" i="2"/>
  <c r="A1651" i="2"/>
  <c r="A3298" i="2"/>
  <c r="A159" i="2"/>
  <c r="A1120" i="2"/>
  <c r="A677" i="2"/>
  <c r="A3542" i="2"/>
  <c r="A2085" i="2"/>
  <c r="A386" i="2"/>
  <c r="A2315" i="2"/>
  <c r="A4430" i="2"/>
  <c r="A4209" i="2"/>
  <c r="A4241" i="2"/>
  <c r="A1597" i="2"/>
  <c r="A2352" i="2"/>
  <c r="A4874" i="2"/>
  <c r="A605" i="2"/>
  <c r="A1880" i="2"/>
  <c r="A21" i="2"/>
  <c r="A3428" i="2"/>
  <c r="A3156" i="2"/>
  <c r="A2372" i="2"/>
  <c r="A4526" i="2"/>
  <c r="A1256" i="2"/>
  <c r="A4106" i="2"/>
  <c r="A4681" i="2"/>
  <c r="A4713" i="2"/>
  <c r="A2096" i="2"/>
  <c r="A1771" i="2"/>
  <c r="A2725" i="2"/>
  <c r="A2799" i="2"/>
  <c r="A4187" i="2"/>
  <c r="A4802" i="2"/>
  <c r="A1130" i="2"/>
  <c r="A769" i="2"/>
  <c r="A611" i="2"/>
  <c r="A1909" i="2"/>
  <c r="A2036" i="2"/>
  <c r="A4449" i="2"/>
  <c r="A101" i="2"/>
  <c r="A2999" i="2"/>
  <c r="A1178" i="2"/>
  <c r="A1199" i="2"/>
  <c r="A2914" i="2"/>
  <c r="A4762" i="2"/>
  <c r="A3146" i="2"/>
  <c r="A2886" i="2"/>
  <c r="A3215" i="2"/>
  <c r="A4438" i="2"/>
  <c r="A4250" i="2"/>
  <c r="A4387" i="2"/>
  <c r="A4138" i="2"/>
  <c r="A3611" i="2"/>
  <c r="A824" i="2"/>
  <c r="A1420" i="2"/>
  <c r="A2998" i="2"/>
  <c r="A1650" i="2"/>
  <c r="A684" i="2"/>
  <c r="A2624" i="2"/>
  <c r="A2220" i="2"/>
  <c r="A3169" i="2"/>
  <c r="A2061" i="2"/>
  <c r="A1553" i="2"/>
  <c r="A4168" i="2"/>
  <c r="A867" i="2"/>
  <c r="A1319" i="2"/>
  <c r="A3226" i="2"/>
  <c r="A236" i="2"/>
  <c r="A1586" i="2"/>
  <c r="A857" i="2"/>
  <c r="A4266" i="2"/>
  <c r="A4213" i="2"/>
  <c r="A97" i="2"/>
  <c r="A4041" i="2"/>
  <c r="A3744" i="2"/>
  <c r="A3087" i="2"/>
  <c r="A4075" i="2"/>
  <c r="A4304" i="2"/>
  <c r="A3096" i="2"/>
  <c r="A868" i="2"/>
  <c r="A4929" i="2"/>
  <c r="A86" i="2"/>
  <c r="A3665" i="2"/>
  <c r="A4615" i="2"/>
  <c r="A3825" i="2"/>
  <c r="A1290" i="2"/>
  <c r="A678" i="2"/>
  <c r="A4062" i="2"/>
  <c r="A3106" i="2"/>
  <c r="A3865" i="2"/>
  <c r="A3101" i="2"/>
  <c r="A3370" i="2"/>
  <c r="A2755" i="2"/>
  <c r="A4444" i="2"/>
  <c r="A3929" i="2"/>
  <c r="A4360" i="2"/>
  <c r="A2832" i="2"/>
  <c r="A4018" i="2"/>
  <c r="A1040" i="2"/>
  <c r="A988" i="2"/>
  <c r="A1762" i="2"/>
  <c r="A3548" i="2"/>
  <c r="A3379" i="2"/>
  <c r="A1360" i="2"/>
  <c r="A3613" i="2"/>
  <c r="A3310" i="2"/>
  <c r="A2933" i="2"/>
  <c r="A4933" i="2"/>
  <c r="A4386" i="2"/>
  <c r="A2625" i="2"/>
  <c r="A1464" i="2"/>
  <c r="A3196" i="2"/>
  <c r="A2366" i="2"/>
  <c r="A3229" i="2"/>
  <c r="A2512" i="2"/>
  <c r="A3092" i="2"/>
  <c r="A1251" i="2"/>
  <c r="A4679" i="2"/>
  <c r="A3398" i="2"/>
  <c r="A4829" i="2"/>
  <c r="A3557" i="2"/>
  <c r="A1087" i="2"/>
  <c r="A3970" i="2"/>
  <c r="A3530" i="2"/>
  <c r="A2126" i="2"/>
  <c r="A134" i="2"/>
  <c r="A2001" i="2"/>
  <c r="A4517" i="2"/>
  <c r="A273" i="2"/>
  <c r="A3284" i="2"/>
  <c r="A2719" i="2"/>
  <c r="A3249" i="2"/>
  <c r="A3993" i="2"/>
  <c r="A3250" i="2"/>
  <c r="A736" i="2"/>
  <c r="A623" i="2"/>
  <c r="A3128" i="2"/>
  <c r="A3008" i="2"/>
  <c r="A1441" i="2"/>
  <c r="A3161" i="2"/>
  <c r="A766" i="2"/>
  <c r="A1886" i="2"/>
  <c r="A835" i="2"/>
  <c r="A3217" i="2"/>
  <c r="A4448" i="2"/>
  <c r="A3399" i="2"/>
  <c r="A4693" i="2"/>
  <c r="A2975" i="2"/>
  <c r="A2766" i="2"/>
  <c r="A3094" i="2"/>
  <c r="A2276" i="2"/>
  <c r="A1267" i="2"/>
  <c r="A4793" i="2"/>
  <c r="A2454" i="2"/>
  <c r="A1805" i="2"/>
  <c r="A2183" i="2"/>
  <c r="A1122" i="2"/>
  <c r="A1131" i="2"/>
  <c r="A969" i="2"/>
  <c r="A4663" i="2"/>
  <c r="A2230" i="2"/>
  <c r="A957" i="2"/>
  <c r="A4984" i="2"/>
  <c r="A4190" i="2"/>
  <c r="A4025" i="2"/>
  <c r="A3615" i="2"/>
  <c r="A1796" i="2"/>
  <c r="A285" i="2"/>
  <c r="A808" i="2"/>
  <c r="A2884" i="2"/>
  <c r="A4760" i="2"/>
  <c r="A133" i="2"/>
  <c r="A852" i="2"/>
  <c r="A4214" i="2"/>
  <c r="A2357" i="2"/>
  <c r="A914" i="2"/>
  <c r="A3752" i="2"/>
  <c r="A4478" i="2"/>
  <c r="A1182" i="2"/>
  <c r="A2100" i="2"/>
  <c r="A1769" i="2"/>
  <c r="A995" i="2"/>
  <c r="A2155" i="2"/>
  <c r="A4503" i="2"/>
  <c r="A3927" i="2"/>
  <c r="A2498" i="2"/>
  <c r="A369" i="2"/>
  <c r="A4535" i="2"/>
  <c r="A4788" i="2"/>
  <c r="A1213" i="2"/>
  <c r="A1482" i="2"/>
  <c r="A1163" i="2"/>
  <c r="A1815" i="2"/>
  <c r="A2773" i="2"/>
  <c r="A4337" i="2"/>
  <c r="A4968" i="2"/>
  <c r="A779" i="2"/>
  <c r="A1819" i="2"/>
  <c r="A2199" i="2"/>
  <c r="A2358" i="2"/>
  <c r="A1801" i="2"/>
  <c r="A1532" i="2"/>
  <c r="A3397" i="2"/>
  <c r="A2172" i="2"/>
  <c r="A3243" i="2"/>
  <c r="A1250" i="2"/>
  <c r="A1565" i="2"/>
  <c r="A2272" i="2"/>
  <c r="A837" i="2"/>
  <c r="A4603" i="2"/>
  <c r="A3454" i="2"/>
  <c r="A2255" i="2"/>
  <c r="A1428" i="2"/>
  <c r="A1570" i="2"/>
  <c r="A2063" i="2"/>
  <c r="A3434" i="2"/>
  <c r="A401" i="2"/>
  <c r="A3640" i="2"/>
  <c r="A2550" i="2"/>
  <c r="A538" i="2"/>
  <c r="A2071" i="2"/>
  <c r="A4165" i="2"/>
  <c r="A2447" i="2"/>
  <c r="A2532" i="2"/>
  <c r="A1246" i="2"/>
  <c r="A2458" i="2"/>
  <c r="A3864" i="2"/>
  <c r="A4917" i="2"/>
  <c r="A4678" i="2"/>
  <c r="A4840" i="2"/>
  <c r="A1244" i="2"/>
  <c r="A2969" i="2"/>
  <c r="A1832" i="2"/>
  <c r="A615" i="2"/>
  <c r="A2916" i="2"/>
  <c r="A3701" i="2"/>
  <c r="A4859" i="2"/>
  <c r="A2902" i="2"/>
  <c r="A4791" i="2"/>
  <c r="A336" i="2"/>
  <c r="A3742" i="2"/>
  <c r="A162" i="2"/>
  <c r="A132" i="2"/>
  <c r="A3170" i="2"/>
  <c r="A4310" i="2"/>
  <c r="A22" i="2"/>
  <c r="A4206" i="2"/>
  <c r="A3583" i="2"/>
  <c r="A4824" i="2"/>
  <c r="A2112" i="2"/>
  <c r="A3692" i="2"/>
  <c r="A2839" i="2"/>
  <c r="A3922" i="2"/>
  <c r="A1934" i="2"/>
  <c r="A1114" i="2"/>
  <c r="A4843" i="2"/>
  <c r="A598" i="2"/>
  <c r="A3751" i="2"/>
  <c r="A123" i="2"/>
  <c r="A4280" i="2"/>
  <c r="A1454" i="2"/>
  <c r="A4661" i="2"/>
  <c r="A2662" i="2"/>
  <c r="A1852" i="2"/>
  <c r="A4362" i="2"/>
  <c r="A3302" i="2"/>
  <c r="A1284" i="2"/>
  <c r="A3168" i="2"/>
  <c r="A932" i="2"/>
  <c r="A1085" i="2"/>
  <c r="A1557" i="2"/>
  <c r="A2030" i="2"/>
  <c r="A2913" i="2"/>
  <c r="A3592" i="2"/>
  <c r="A4256" i="2"/>
  <c r="A1473" i="2"/>
  <c r="A3688" i="2"/>
  <c r="A3550" i="2"/>
  <c r="A1076" i="2"/>
  <c r="A961" i="2"/>
  <c r="A2830" i="2"/>
  <c r="A3143" i="2"/>
  <c r="A619" i="2"/>
  <c r="A258" i="2"/>
  <c r="A4911" i="2"/>
  <c r="A4424" i="2"/>
  <c r="A3619" i="2"/>
  <c r="A2761" i="2"/>
  <c r="A1528" i="2"/>
  <c r="A4413" i="2"/>
  <c r="A4017" i="2"/>
  <c r="A3028" i="2"/>
  <c r="A2927" i="2"/>
  <c r="A4761" i="2"/>
  <c r="A4038" i="2"/>
  <c r="A3406" i="2"/>
  <c r="A330" i="2"/>
  <c r="A472" i="2"/>
  <c r="A4994" i="2"/>
  <c r="A2028" i="2"/>
  <c r="A724" i="2"/>
  <c r="A4705" i="2"/>
  <c r="A1627" i="2"/>
  <c r="A3691" i="2"/>
  <c r="A508" i="2"/>
  <c r="A2976" i="2"/>
  <c r="A4863" i="2"/>
  <c r="A1792" i="2"/>
  <c r="A1342" i="2"/>
  <c r="A4590" i="2"/>
  <c r="A1908" i="2"/>
  <c r="A3893" i="2"/>
  <c r="A4275" i="2"/>
  <c r="A2867" i="2"/>
  <c r="A2040" i="2"/>
  <c r="A3320" i="2"/>
  <c r="A3471" i="2"/>
  <c r="A4627" i="2"/>
  <c r="A1376" i="2"/>
  <c r="A3458" i="2"/>
  <c r="A2008" i="2"/>
  <c r="A890" i="2"/>
  <c r="A4570" i="2"/>
  <c r="A1990" i="2"/>
  <c r="A2249" i="2"/>
  <c r="A1857" i="2"/>
  <c r="A4565" i="2"/>
  <c r="A1248" i="2"/>
  <c r="A2764" i="2"/>
  <c r="A1321" i="2"/>
  <c r="A2024" i="2"/>
  <c r="A3187" i="2"/>
  <c r="A2472" i="2"/>
  <c r="A4289" i="2"/>
  <c r="A2211" i="2"/>
  <c r="A916" i="2"/>
  <c r="A665" i="2"/>
  <c r="A1562" i="2"/>
  <c r="A4192" i="2"/>
  <c r="A4442" i="2"/>
  <c r="A1853" i="2"/>
  <c r="A4932" i="2"/>
  <c r="A3745" i="2"/>
  <c r="A1225" i="2"/>
  <c r="A2092" i="2"/>
  <c r="A4900" i="2"/>
  <c r="A2453" i="2"/>
  <c r="A2143" i="2"/>
  <c r="A1364" i="2"/>
  <c r="A334" i="2"/>
  <c r="A4367" i="2"/>
  <c r="A2055" i="2"/>
  <c r="A2045" i="2"/>
  <c r="A2204" i="2"/>
  <c r="A1542" i="2"/>
  <c r="A2433" i="2"/>
  <c r="A4634" i="2"/>
  <c r="A2759" i="2"/>
  <c r="A385" i="2"/>
  <c r="A1758" i="2"/>
  <c r="A617" i="2"/>
  <c r="A1683" i="2"/>
  <c r="A1217" i="2"/>
  <c r="A4658" i="2"/>
  <c r="A2058" i="2"/>
  <c r="A2119" i="2"/>
  <c r="A2347" i="2"/>
  <c r="A1062" i="2"/>
  <c r="A3059" i="2"/>
  <c r="A970" i="2"/>
  <c r="A1554" i="2"/>
  <c r="A4184" i="2"/>
  <c r="A1617" i="2"/>
  <c r="A355" i="2"/>
  <c r="A3476" i="2"/>
  <c r="A628" i="2"/>
  <c r="A392" i="2"/>
  <c r="A4208" i="2"/>
  <c r="A3514" i="2"/>
  <c r="A4381" i="2"/>
  <c r="A2536" i="2"/>
  <c r="A1227" i="2"/>
  <c r="A4626" i="2"/>
  <c r="A785" i="2"/>
  <c r="A1779" i="2"/>
  <c r="A2411" i="2"/>
  <c r="A3747" i="2"/>
  <c r="A324" i="2"/>
  <c r="A2544" i="2"/>
  <c r="A155" i="2"/>
  <c r="A1377" i="2"/>
  <c r="A2002" i="2"/>
  <c r="A1710" i="2"/>
  <c r="A170" i="2"/>
  <c r="A4553" i="2"/>
  <c r="A3700" i="2"/>
  <c r="A1814" i="2"/>
  <c r="A4178" i="2"/>
  <c r="A3784" i="2"/>
  <c r="A163" i="2"/>
  <c r="A304" i="2"/>
  <c r="A2760" i="2"/>
  <c r="A4710" i="2"/>
  <c r="A2391" i="2"/>
  <c r="A4491" i="2"/>
  <c r="A2652" i="2"/>
  <c r="A444" i="2"/>
  <c r="A2149" i="2"/>
  <c r="A4942" i="2"/>
  <c r="A3019" i="2"/>
  <c r="A768" i="2"/>
  <c r="A3651" i="2"/>
  <c r="A1753" i="2"/>
  <c r="A2408" i="2"/>
  <c r="A3142" i="2"/>
  <c r="A4786" i="2"/>
  <c r="A3240" i="2"/>
  <c r="A4757" i="2"/>
  <c r="A3301" i="2"/>
  <c r="A1728" i="2"/>
  <c r="A2281" i="2"/>
  <c r="A1807" i="2"/>
  <c r="A3354" i="2"/>
  <c r="A1016" i="2"/>
  <c r="A4739" i="2"/>
  <c r="A1534" i="2"/>
  <c r="A3739" i="2"/>
  <c r="A117" i="2"/>
  <c r="A4135" i="2"/>
  <c r="A2555" i="2"/>
  <c r="A1921" i="2"/>
  <c r="A4057" i="2"/>
  <c r="A2137" i="2"/>
  <c r="A2863" i="2"/>
  <c r="A4741" i="2"/>
  <c r="A1507" i="2"/>
  <c r="A1112" i="2"/>
  <c r="A4719" i="2"/>
  <c r="A1831" i="2"/>
  <c r="A2523" i="2"/>
  <c r="A4866" i="2"/>
  <c r="A2078" i="2"/>
  <c r="A1968" i="2"/>
  <c r="A1589" i="2"/>
  <c r="A3167" i="2"/>
  <c r="A3677" i="2"/>
  <c r="A81" i="2"/>
  <c r="A3206" i="2"/>
  <c r="A1568" i="2"/>
  <c r="A2952" i="2"/>
  <c r="A1459" i="2"/>
  <c r="A616" i="2"/>
  <c r="A4142" i="2"/>
  <c r="A2344" i="2"/>
  <c r="A2162" i="2"/>
  <c r="A4085" i="2"/>
  <c r="A1064" i="2"/>
  <c r="A4144" i="2"/>
  <c r="A1702" i="2"/>
  <c r="A228" i="2"/>
  <c r="A94" i="2"/>
  <c r="A266" i="2"/>
  <c r="A907" i="2"/>
  <c r="A2038" i="2"/>
  <c r="A1937" i="2"/>
  <c r="A371" i="2"/>
  <c r="A1401" i="2"/>
  <c r="A1194" i="2"/>
  <c r="A2929" i="2"/>
  <c r="A2426" i="2"/>
  <c r="A754" i="2"/>
  <c r="A1280" i="2"/>
  <c r="A847" i="2"/>
  <c r="A1900" i="2"/>
  <c r="A4355" i="2"/>
  <c r="A4881" i="2"/>
  <c r="A1053" i="2"/>
  <c r="A96" i="2"/>
  <c r="A1254" i="2"/>
  <c r="A2398" i="2"/>
  <c r="A2320" i="2"/>
  <c r="A3980" i="2"/>
  <c r="A1767" i="2"/>
  <c r="A859" i="2"/>
  <c r="A643" i="2"/>
  <c r="A4290" i="2"/>
  <c r="A3359" i="2"/>
  <c r="A4772" i="2"/>
  <c r="A2756" i="2"/>
  <c r="A4610" i="2"/>
  <c r="A1057" i="2"/>
  <c r="A1939" i="2"/>
  <c r="A1405" i="2"/>
  <c r="A2326" i="2"/>
  <c r="A722" i="2"/>
  <c r="A2649" i="2"/>
  <c r="A2670" i="2"/>
  <c r="A3837" i="2"/>
  <c r="A1663" i="2"/>
  <c r="A2198" i="2"/>
  <c r="A2781" i="2"/>
  <c r="A3940" i="2"/>
  <c r="A554" i="2"/>
  <c r="A4551" i="2"/>
  <c r="A2938" i="2"/>
  <c r="A1259" i="2"/>
  <c r="A816" i="2"/>
  <c r="A3594" i="2"/>
  <c r="A216" i="2"/>
  <c r="A556" i="2"/>
  <c r="A1021" i="2"/>
  <c r="A4557" i="2"/>
  <c r="A4928" i="2"/>
  <c r="A1541" i="2"/>
  <c r="A2037" i="2"/>
  <c r="A2775" i="2"/>
  <c r="A819" i="2"/>
  <c r="A4081" i="2"/>
  <c r="A2084" i="2"/>
  <c r="A4084" i="2"/>
  <c r="A242" i="2"/>
  <c r="A1717" i="2"/>
  <c r="A474" i="2"/>
  <c r="A2450" i="2"/>
  <c r="A2274" i="2"/>
  <c r="A1833" i="2"/>
  <c r="A4778" i="2"/>
  <c r="A4456" i="2"/>
  <c r="A2614" i="2"/>
  <c r="A2559" i="2"/>
  <c r="A2538" i="2"/>
  <c r="A4101" i="2"/>
  <c r="A4572" i="2"/>
  <c r="A54" i="2"/>
  <c r="A2858" i="2"/>
  <c r="A1786" i="2"/>
  <c r="A70" i="2"/>
  <c r="A786" i="2"/>
  <c r="A1648" i="2"/>
  <c r="A1763" i="2"/>
  <c r="A4861" i="2"/>
  <c r="A3369" i="2"/>
  <c r="A3905" i="2"/>
  <c r="A4068" i="2"/>
  <c r="A3485" i="2"/>
  <c r="A477" i="2"/>
  <c r="A1725" i="2"/>
  <c r="A27" i="2"/>
  <c r="A2212" i="2"/>
  <c r="A1976" i="2"/>
  <c r="A17" i="2"/>
  <c r="A2686" i="2"/>
  <c r="A3543" i="2"/>
  <c r="A4525" i="2"/>
  <c r="A1455" i="2"/>
  <c r="A4404" i="2"/>
  <c r="A4819" i="2"/>
  <c r="A3597" i="2"/>
  <c r="A2113" i="2"/>
  <c r="A1361" i="2"/>
  <c r="A3553" i="2"/>
  <c r="A4641" i="2"/>
  <c r="A3303" i="2"/>
  <c r="A4300" i="2"/>
  <c r="A2699" i="2"/>
  <c r="A3660" i="2"/>
  <c r="A4047" i="2"/>
  <c r="A3288" i="2"/>
  <c r="A3623" i="2"/>
  <c r="A1538" i="2"/>
  <c r="A2476" i="2"/>
  <c r="A3556" i="2"/>
  <c r="A3174" i="2"/>
  <c r="A3224" i="2"/>
  <c r="A111" i="2"/>
  <c r="A3435" i="2"/>
  <c r="A271" i="2"/>
  <c r="A4351" i="2"/>
  <c r="A1110" i="2"/>
  <c r="A2129" i="2"/>
  <c r="A3239" i="2"/>
  <c r="A4019" i="2"/>
  <c r="A3474" i="2"/>
  <c r="A4685" i="2"/>
  <c r="A3140" i="2"/>
  <c r="A3207" i="2"/>
  <c r="A3522" i="2"/>
  <c r="A2295" i="2"/>
  <c r="A4657" i="2"/>
  <c r="A834" i="2"/>
  <c r="A3437" i="2"/>
  <c r="A1451" i="2"/>
  <c r="A1236" i="2"/>
  <c r="A1972" i="2"/>
  <c r="A1603" i="2"/>
  <c r="A953" i="2"/>
  <c r="A729" i="2"/>
  <c r="A2159" i="2"/>
  <c r="A4232" i="2"/>
  <c r="A2339" i="2"/>
  <c r="A2879" i="2"/>
  <c r="A1419" i="2"/>
  <c r="A1287" i="2"/>
  <c r="A4291" i="2"/>
  <c r="A1469" i="2"/>
  <c r="A3581" i="2"/>
  <c r="A2643" i="2"/>
  <c r="A1677" i="2"/>
  <c r="A4880" i="2"/>
  <c r="A710" i="2"/>
  <c r="A993" i="2"/>
  <c r="A4906" i="2"/>
  <c r="A1369" i="2"/>
  <c r="A2298" i="2"/>
  <c r="A3416" i="2"/>
  <c r="A4731" i="2"/>
  <c r="A2444" i="2"/>
  <c r="A440" i="2"/>
  <c r="A4109" i="2"/>
  <c r="A4121" i="2"/>
  <c r="A44" i="2"/>
  <c r="A1067" i="2"/>
  <c r="A4385" i="2"/>
  <c r="A1179" i="2"/>
  <c r="A3957" i="2"/>
  <c r="A4465" i="2"/>
  <c r="A4669" i="2"/>
  <c r="A2936" i="2"/>
  <c r="A2748" i="2"/>
  <c r="A207" i="2"/>
  <c r="A997" i="2"/>
  <c r="A1183" i="2"/>
  <c r="A1940" i="2"/>
  <c r="A975" i="2"/>
  <c r="A4317" i="2"/>
  <c r="A755" i="2"/>
  <c r="A4104" i="2"/>
  <c r="A2049" i="2"/>
  <c r="A1351" i="2"/>
  <c r="A4624" i="2"/>
  <c r="A4536" i="2"/>
  <c r="A1655" i="2"/>
  <c r="A459" i="2"/>
  <c r="A2306" i="2"/>
  <c r="A1349" i="2"/>
  <c r="A2251" i="2"/>
  <c r="A4773" i="2"/>
  <c r="A4656" i="2"/>
  <c r="A630" i="2"/>
  <c r="A2873" i="2"/>
  <c r="A2851" i="2"/>
  <c r="A3175" i="2"/>
  <c r="A3422" i="2"/>
  <c r="A3045" i="2"/>
  <c r="A2321" i="2"/>
  <c r="A1306" i="2"/>
  <c r="A2801" i="2"/>
  <c r="A2726" i="2"/>
  <c r="A4617" i="2"/>
  <c r="A2802" i="2"/>
  <c r="A2188" i="2"/>
  <c r="A743" i="2"/>
  <c r="A655" i="2"/>
  <c r="A2456" i="2"/>
  <c r="A854" i="2"/>
  <c r="A884" i="2"/>
  <c r="A840" i="2"/>
  <c r="A753" i="2"/>
  <c r="A2434" i="2"/>
  <c r="A2935" i="2"/>
  <c r="A4284" i="2"/>
  <c r="A1113" i="2"/>
  <c r="A466" i="2"/>
  <c r="A566" i="2"/>
  <c r="A318" i="2"/>
  <c r="A382" i="2"/>
  <c r="A4847" i="2"/>
  <c r="A256" i="2"/>
  <c r="A3832" i="2"/>
  <c r="A4074" i="2"/>
  <c r="A4370" i="2"/>
  <c r="A4508" i="2"/>
  <c r="A171" i="2"/>
  <c r="A3048" i="2"/>
  <c r="A2256" i="2"/>
  <c r="A1633" i="2"/>
  <c r="A2636" i="2"/>
  <c r="A1029" i="2"/>
  <c r="A1818" i="2"/>
  <c r="A1579" i="2"/>
  <c r="A4817" i="2"/>
  <c r="A2027" i="2"/>
  <c r="A2477" i="2"/>
  <c r="A2950" i="2"/>
  <c r="A4970" i="2"/>
  <c r="A1144" i="2"/>
  <c r="A370" i="2"/>
  <c r="A3197" i="2"/>
  <c r="A3157" i="2"/>
  <c r="A4333" i="2"/>
  <c r="A4512" i="2"/>
  <c r="A34" i="2"/>
  <c r="A4390" i="2"/>
  <c r="A4134" i="2"/>
  <c r="A3861" i="2"/>
  <c r="A4647" i="2"/>
  <c r="A2031" i="2"/>
  <c r="A2767" i="2"/>
  <c r="A4495" i="2"/>
  <c r="A1834" i="2"/>
  <c r="A4107" i="2"/>
  <c r="A1708" i="2"/>
  <c r="A4638" i="2"/>
  <c r="A4253" i="2"/>
  <c r="A892" i="2"/>
  <c r="A2840" i="2"/>
  <c r="A345" i="2"/>
  <c r="A1140" i="2"/>
  <c r="A1537" i="2"/>
  <c r="A1167" i="2"/>
  <c r="A138" i="2"/>
  <c r="A1485" i="2"/>
  <c r="A432" i="2"/>
  <c r="A2817" i="2"/>
  <c r="A109" i="2"/>
  <c r="A1231" i="2"/>
  <c r="A1299" i="2"/>
  <c r="A2694" i="2"/>
  <c r="A2000" i="2"/>
  <c r="A4726" i="2"/>
  <c r="A32" i="2"/>
  <c r="A2203" i="2"/>
  <c r="A3512" i="2"/>
  <c r="A1444" i="2"/>
  <c r="A4885" i="2"/>
  <c r="A3413" i="2"/>
  <c r="A667" i="2"/>
  <c r="A1608" i="2"/>
  <c r="A3933" i="2"/>
  <c r="A3891" i="2"/>
  <c r="A67" i="2"/>
  <c r="A575" i="2"/>
  <c r="A1446" i="2"/>
  <c r="A4052" i="2"/>
  <c r="A356" i="2"/>
  <c r="A1379" i="2"/>
  <c r="A45" i="2"/>
  <c r="A3460" i="2"/>
  <c r="A4564" i="2"/>
  <c r="A3887" i="2"/>
  <c r="A1546" i="2"/>
  <c r="A933" i="2"/>
  <c r="A1502" i="2"/>
  <c r="A3813" i="2"/>
  <c r="A900" i="2"/>
  <c r="A3363" i="2"/>
  <c r="A2872" i="2"/>
  <c r="A3060" i="2"/>
  <c r="A2051" i="2"/>
  <c r="A314" i="2"/>
  <c r="A2528" i="2"/>
  <c r="A4838" i="2"/>
  <c r="A4918" i="2"/>
  <c r="A2641" i="2"/>
  <c r="A2439" i="2"/>
  <c r="A4955" i="2"/>
  <c r="A2629" i="2"/>
  <c r="A3962" i="2"/>
  <c r="A4848" i="2"/>
  <c r="A3989" i="2"/>
  <c r="A2627" i="2"/>
  <c r="A913" i="2"/>
  <c r="A4632" i="2"/>
  <c r="A4029" i="2"/>
  <c r="A1282" i="2"/>
  <c r="A2016" i="2"/>
  <c r="A78" i="2"/>
  <c r="A1926" i="2"/>
  <c r="A2508" i="2"/>
  <c r="A3222" i="2"/>
  <c r="A4356" i="2"/>
  <c r="A3137" i="2"/>
  <c r="A4648" i="2"/>
  <c r="A1878" i="2"/>
  <c r="A1681" i="2"/>
  <c r="A1969" i="2"/>
  <c r="A18" i="2"/>
  <c r="A1260" i="2"/>
  <c r="A3531" i="2"/>
  <c r="A2837" i="2"/>
  <c r="A4818" i="2"/>
  <c r="A1088" i="2"/>
  <c r="A3124" i="2"/>
  <c r="A2371" i="2"/>
  <c r="A3853" i="2"/>
  <c r="A1066" i="2"/>
  <c r="A2338" i="2"/>
  <c r="A137" i="2"/>
  <c r="A115" i="2"/>
  <c r="A3078" i="2"/>
  <c r="A2741" i="2"/>
  <c r="A2443" i="2"/>
  <c r="A1496" i="2"/>
  <c r="A2758" i="2"/>
  <c r="A3436" i="2"/>
  <c r="A2987" i="2"/>
  <c r="A2856" i="2"/>
  <c r="A439" i="2"/>
  <c r="A106" i="2"/>
  <c r="A973" i="2"/>
  <c r="A2033" i="2"/>
  <c r="A3525" i="2"/>
  <c r="A4709" i="2"/>
  <c r="A978" i="2"/>
  <c r="A4150" i="2"/>
  <c r="A2059" i="2"/>
  <c r="A2184" i="2"/>
  <c r="A3810" i="2"/>
  <c r="A1492" i="2"/>
  <c r="A2189" i="2"/>
  <c r="A4083" i="2"/>
  <c r="A263" i="2"/>
  <c r="A3786" i="2"/>
  <c r="A2140" i="2"/>
  <c r="A399" i="2"/>
  <c r="A2465" i="2"/>
  <c r="A351" i="2"/>
  <c r="A2816" i="2"/>
  <c r="A2246" i="2"/>
  <c r="A2779" i="2"/>
  <c r="A2370" i="2"/>
  <c r="A2111" i="2"/>
  <c r="A2582" i="2"/>
  <c r="A1185" i="2"/>
  <c r="A3805" i="2"/>
  <c r="A4785" i="2"/>
  <c r="A1457" i="2"/>
  <c r="A4676" i="2"/>
  <c r="A2075" i="2"/>
  <c r="A1438" i="2"/>
  <c r="A1427" i="2"/>
  <c r="A1540" i="2"/>
  <c r="A3537" i="2"/>
  <c r="A3335" i="2"/>
  <c r="A1898" i="2"/>
  <c r="A4962" i="2"/>
  <c r="A2657" i="2"/>
  <c r="A2329" i="2"/>
  <c r="A3620" i="2"/>
  <c r="A1452" i="2"/>
  <c r="A4582" i="2"/>
  <c r="A1326" i="2"/>
  <c r="A280" i="2"/>
  <c r="A3391" i="2"/>
  <c r="A341" i="2"/>
  <c r="A4" i="2"/>
  <c r="A4684" i="2"/>
  <c r="A3309" i="2"/>
  <c r="A3136" i="2"/>
  <c r="A4353" i="2"/>
  <c r="A3340" i="2"/>
  <c r="A1624" i="2"/>
  <c r="A3473" i="2"/>
  <c r="A4509" i="2"/>
  <c r="A1848" i="2"/>
  <c r="A483" i="2"/>
  <c r="A365" i="2"/>
  <c r="A4102" i="2"/>
  <c r="A829" i="2"/>
  <c r="A3610" i="2"/>
  <c r="A2874" i="2"/>
  <c r="A2925" i="2"/>
  <c r="A141" i="2"/>
  <c r="A3608" i="2"/>
  <c r="A1043" i="2"/>
  <c r="A1916" i="2"/>
  <c r="A1609" i="2"/>
  <c r="A2125" i="2"/>
  <c r="A2962" i="2"/>
  <c r="A4418" i="2"/>
  <c r="A4612" i="2"/>
  <c r="A2006" i="2"/>
  <c r="A1463" i="2"/>
  <c r="A2610" i="2"/>
  <c r="A1759" i="2"/>
  <c r="A1644" i="2"/>
  <c r="A4689" i="2"/>
  <c r="A1069" i="2"/>
  <c r="A1664" i="2"/>
  <c r="A552" i="2"/>
  <c r="A991" i="2"/>
  <c r="A4998" i="2"/>
  <c r="A255" i="2"/>
  <c r="A3264" i="2"/>
  <c r="A2032" i="2"/>
  <c r="A3961" i="2"/>
  <c r="A1625" i="2"/>
  <c r="A1955" i="2"/>
  <c r="A1865" i="2"/>
  <c r="A3582" i="2"/>
  <c r="A29" i="2"/>
  <c r="A1435" i="2"/>
  <c r="A327" i="2"/>
  <c r="A3305" i="2"/>
  <c r="A4171" i="2"/>
  <c r="A524" i="2"/>
  <c r="A883" i="2"/>
  <c r="A3830" i="2"/>
  <c r="A4921" i="2"/>
  <c r="A1835" i="2"/>
  <c r="A3031" i="2"/>
  <c r="A2128" i="2"/>
  <c r="A1425" i="2"/>
  <c r="A3653" i="2"/>
  <c r="A208" i="2"/>
  <c r="A457" i="2"/>
  <c r="A2716" i="2"/>
  <c r="A4217" i="2"/>
  <c r="A213" i="2"/>
  <c r="A2420" i="2"/>
  <c r="A2401" i="2"/>
  <c r="A1518" i="2"/>
  <c r="A3455" i="2"/>
  <c r="A3409" i="2"/>
  <c r="A2379" i="2"/>
  <c r="A500" i="2"/>
  <c r="A1635" i="2"/>
  <c r="A4460" i="2"/>
  <c r="A1695" i="2"/>
  <c r="A680" i="2"/>
  <c r="A4301" i="2"/>
  <c r="A2747" i="2"/>
  <c r="A2209" i="2"/>
  <c r="A3624" i="2"/>
  <c r="A114" i="2"/>
  <c r="A87" i="2"/>
  <c r="A4980" i="2"/>
  <c r="A2101" i="2"/>
  <c r="A3758" i="2"/>
  <c r="A1439" i="2"/>
  <c r="A607" i="2"/>
  <c r="A2506" i="2"/>
  <c r="A4903" i="2"/>
  <c r="A3184" i="2"/>
  <c r="A1620" i="2"/>
  <c r="A1783" i="2"/>
  <c r="A1009" i="2"/>
  <c r="A380" i="2"/>
  <c r="A2106" i="2"/>
  <c r="A1184" i="2"/>
  <c r="A205" i="2"/>
  <c r="A4538" i="2"/>
  <c r="A2325" i="2"/>
  <c r="A3358" i="2"/>
  <c r="A1324" i="2"/>
  <c r="A669" i="2"/>
  <c r="A2777" i="2"/>
  <c r="A3158" i="2"/>
  <c r="A1523" i="2"/>
  <c r="A4737" i="2"/>
  <c r="A526" i="2"/>
  <c r="A3707" i="2"/>
  <c r="A815" i="2"/>
  <c r="A2479" i="2"/>
  <c r="A3916" i="2"/>
  <c r="A3574" i="2"/>
  <c r="A1588" i="2"/>
  <c r="A1605" i="2"/>
  <c r="A1658" i="2"/>
  <c r="A2558" i="2"/>
  <c r="A3721" i="2"/>
  <c r="A1604" i="2"/>
  <c r="A93" i="2"/>
  <c r="A495" i="2"/>
  <c r="A4631" i="2"/>
  <c r="A1947" i="2"/>
  <c r="A553" i="2"/>
  <c r="A3371" i="2"/>
  <c r="A2151" i="2"/>
  <c r="A700" i="2"/>
  <c r="A4283" i="2"/>
  <c r="A4857" i="2"/>
  <c r="A2674" i="2"/>
  <c r="A37" i="2"/>
  <c r="A3152" i="2"/>
  <c r="A2486" i="2"/>
  <c r="A4594" i="2"/>
  <c r="A1958" i="2"/>
  <c r="A298" i="2"/>
  <c r="A3963" i="2"/>
  <c r="A4393" i="2"/>
  <c r="A2993" i="2"/>
  <c r="A1268" i="2"/>
  <c r="A3365" i="2"/>
  <c r="A350" i="2"/>
  <c r="A3198" i="2"/>
  <c r="A3822" i="2"/>
  <c r="A1440" i="2"/>
  <c r="A4421" i="2"/>
  <c r="A1822" i="2"/>
  <c r="A744" i="2"/>
  <c r="A2780" i="2"/>
  <c r="A3220" i="2"/>
  <c r="A1585" i="2"/>
  <c r="A2905" i="2"/>
  <c r="A1247" i="2"/>
  <c r="A1966" i="2"/>
  <c r="A4402" i="2"/>
  <c r="A2438" i="2"/>
  <c r="A1653" i="2"/>
  <c r="A1800" i="2"/>
  <c r="A3820" i="2"/>
  <c r="A3939" i="2"/>
  <c r="A2070" i="2"/>
  <c r="A1901" i="2"/>
  <c r="A800" i="2"/>
  <c r="A295" i="2"/>
  <c r="A1631" i="2"/>
  <c r="A1398" i="2"/>
  <c r="A492" i="2"/>
  <c r="A3901" i="2"/>
  <c r="A4188" i="2"/>
  <c r="A3540" i="2"/>
  <c r="A919" i="2"/>
  <c r="A326" i="2"/>
  <c r="A3968" i="2"/>
  <c r="A2638" i="2"/>
  <c r="A1948" i="2"/>
  <c r="A2517" i="2"/>
  <c r="A631" i="2"/>
  <c r="A4779" i="2"/>
  <c r="A4063" i="2"/>
  <c r="A2870" i="2"/>
  <c r="A118" i="2"/>
  <c r="A2709" i="2"/>
  <c r="A738" i="2"/>
  <c r="A638" i="2"/>
  <c r="A2576" i="2"/>
  <c r="A4159" i="2"/>
  <c r="A1497" i="2"/>
  <c r="A4116" i="2"/>
  <c r="A1816" i="2"/>
  <c r="A4628" i="2"/>
  <c r="A2898" i="2"/>
  <c r="A2291" i="2"/>
  <c r="A1687" i="2"/>
  <c r="A1023" i="2"/>
  <c r="A5001" i="2"/>
  <c r="A1563" i="2"/>
  <c r="A2178" i="2"/>
  <c r="A4281" i="2"/>
  <c r="A4562" i="2"/>
  <c r="A3378" i="2"/>
  <c r="A2180" i="2"/>
  <c r="A4027" i="2"/>
  <c r="A4000" i="2"/>
  <c r="A2794" i="2"/>
  <c r="A2631" i="2"/>
  <c r="A1332" i="2"/>
  <c r="A3680" i="2"/>
  <c r="A3257" i="2"/>
  <c r="A1429" i="2"/>
  <c r="A541" i="2"/>
  <c r="A4056" i="2"/>
  <c r="A703" i="2"/>
  <c r="A2806" i="2"/>
  <c r="A4155" i="2"/>
  <c r="A3467" i="2"/>
  <c r="A1858" i="2"/>
  <c r="A3138" i="2"/>
  <c r="A1269" i="2"/>
  <c r="A699" i="2"/>
  <c r="A247" i="2"/>
  <c r="A1841" i="2"/>
  <c r="A3787" i="2"/>
  <c r="A4191" i="2"/>
  <c r="A681" i="2"/>
  <c r="A2131" i="2"/>
  <c r="A3590" i="2"/>
  <c r="A3202" i="2"/>
  <c r="A2166" i="2"/>
  <c r="A1739" i="2"/>
  <c r="A3883" i="2"/>
  <c r="A3360" i="2"/>
  <c r="A2554" i="2"/>
  <c r="A851" i="2"/>
  <c r="A3385" i="2"/>
  <c r="A609" i="2"/>
  <c r="A1343" i="2"/>
  <c r="A1461" i="2"/>
  <c r="A4977" i="2"/>
  <c r="A2310" i="2"/>
  <c r="A1549" i="2"/>
  <c r="A3709" i="2"/>
  <c r="A1749" i="2"/>
  <c r="A2227" i="2"/>
  <c r="A4469" i="2"/>
  <c r="A4890" i="2"/>
  <c r="A3003" i="2"/>
  <c r="A2419" i="2"/>
  <c r="A1084" i="2"/>
  <c r="A3353" i="2"/>
  <c r="A4630" i="2"/>
  <c r="A105" i="2"/>
  <c r="A461" i="2"/>
  <c r="A3755" i="2"/>
  <c r="A349" i="2"/>
  <c r="A2303" i="2"/>
  <c r="A4273" i="2"/>
  <c r="A4914" i="2"/>
  <c r="A578" i="2"/>
  <c r="A2301" i="2"/>
  <c r="A1206" i="2"/>
  <c r="A3032" i="2"/>
  <c r="A3389" i="2"/>
  <c r="A1356" i="2"/>
  <c r="A1034" i="2"/>
  <c r="A4243" i="2"/>
  <c r="A1127" i="2"/>
  <c r="A1884" i="2"/>
  <c r="A4139" i="2"/>
  <c r="A719" i="2"/>
  <c r="A799" i="2"/>
  <c r="A1789" i="2"/>
  <c r="A3569" i="2"/>
  <c r="A4234" i="2"/>
  <c r="A3381" i="2"/>
  <c r="A1780" i="2"/>
  <c r="A3033" i="2"/>
  <c r="A1794" i="2"/>
  <c r="A1740" i="2"/>
  <c r="A1854" i="2"/>
  <c r="A1555" i="2"/>
  <c r="A4306" i="2"/>
  <c r="A2737" i="2"/>
  <c r="A3534" i="2"/>
  <c r="A3536" i="2"/>
  <c r="A4692" i="2"/>
  <c r="A422" i="2"/>
  <c r="A2896" i="2"/>
  <c r="A376" i="2"/>
  <c r="A278" i="2"/>
  <c r="A2821" i="2"/>
  <c r="A4531" i="2"/>
  <c r="A3058" i="2"/>
  <c r="A1208" i="2"/>
  <c r="A3400" i="2"/>
  <c r="A3892" i="2"/>
  <c r="A2651" i="2"/>
  <c r="A4327" i="2"/>
  <c r="A1723" i="2"/>
  <c r="A1362" i="2"/>
  <c r="A2304" i="2"/>
  <c r="A3995" i="2"/>
  <c r="A2892" i="2"/>
  <c r="A450" i="2"/>
  <c r="A240" i="2"/>
  <c r="A2195" i="2"/>
  <c r="A1727" i="2"/>
  <c r="A683" i="2"/>
  <c r="A3684" i="2"/>
  <c r="A130" i="2"/>
  <c r="A2308" i="2"/>
  <c r="A4035" i="2"/>
  <c r="A3082" i="2"/>
  <c r="A100" i="2"/>
  <c r="A1406" i="2"/>
  <c r="A1077" i="2"/>
  <c r="A1138" i="2"/>
  <c r="A695" i="2"/>
  <c r="A3055" i="2"/>
  <c r="A2825" i="2"/>
  <c r="A1036" i="2"/>
  <c r="A153" i="2"/>
  <c r="A885" i="2"/>
  <c r="A2448" i="2"/>
  <c r="A3424" i="2"/>
  <c r="A861" i="2"/>
  <c r="A931" i="2"/>
  <c r="A1817" i="2"/>
  <c r="A1823" i="2"/>
  <c r="A796" i="2"/>
  <c r="A3487" i="2"/>
  <c r="A4688" i="2"/>
  <c r="A28" i="2"/>
  <c r="A3091" i="2"/>
  <c r="A4272" i="2"/>
  <c r="A910" i="2"/>
  <c r="A3854" i="2"/>
  <c r="A1559" i="2"/>
  <c r="A400" i="2"/>
  <c r="A4799" i="2"/>
  <c r="A3829" i="2"/>
  <c r="A1283" i="2"/>
  <c r="A4621" i="2"/>
  <c r="A2489" i="2"/>
  <c r="A390" i="2"/>
  <c r="A4077" i="2"/>
  <c r="A3293" i="2"/>
  <c r="A198" i="2"/>
  <c r="A2983" i="2"/>
  <c r="A4416" i="2"/>
  <c r="A182" i="2"/>
  <c r="A1903" i="2"/>
  <c r="A2685" i="2"/>
  <c r="A1975" i="2"/>
  <c r="A2487" i="2"/>
  <c r="A3649" i="2"/>
  <c r="A2570" i="2"/>
  <c r="A1672" i="2"/>
  <c r="A4550" i="2"/>
  <c r="A4725" i="2"/>
  <c r="A1415" i="2"/>
  <c r="A190" i="2"/>
  <c r="A1670" i="2"/>
  <c r="A2223" i="2"/>
  <c r="A489" i="2"/>
  <c r="A1116" i="2"/>
  <c r="A1737" i="2"/>
  <c r="A3022" i="2"/>
  <c r="A3417" i="2"/>
  <c r="A3252" i="2"/>
  <c r="A2349" i="2"/>
  <c r="A4195" i="2"/>
  <c r="A4750" i="2"/>
  <c r="A184" i="2"/>
  <c r="A629" i="2"/>
  <c r="A2713" i="2"/>
  <c r="A4543" i="2"/>
  <c r="A4660" i="2"/>
  <c r="A3110" i="2"/>
  <c r="A943" i="2"/>
  <c r="A1867" i="2"/>
  <c r="A475" i="2"/>
  <c r="A402" i="2"/>
  <c r="A4319" i="2"/>
  <c r="A1875" i="2"/>
  <c r="A467" i="2"/>
  <c r="A3773" i="2"/>
  <c r="A260" i="2"/>
  <c r="A959" i="2"/>
  <c r="A620" i="2"/>
  <c r="A1587" i="2"/>
  <c r="A901" i="2"/>
  <c r="A3907" i="2"/>
  <c r="A3783" i="2"/>
  <c r="A74" i="2"/>
  <c r="A1539" i="2"/>
  <c r="A1914" i="2"/>
  <c r="A3706" i="2"/>
  <c r="A3955" i="2"/>
  <c r="A2509" i="2"/>
  <c r="A1015" i="2"/>
  <c r="A1501" i="2"/>
  <c r="A941" i="2"/>
  <c r="A1704" i="2"/>
  <c r="A1561" i="2"/>
  <c r="A2123" i="2"/>
  <c r="A2176" i="2"/>
  <c r="A987" i="2"/>
  <c r="A828" i="2"/>
  <c r="A1849" i="2"/>
  <c r="A3988" i="2"/>
  <c r="A2807" i="2"/>
  <c r="A4622" i="2"/>
  <c r="A928" i="2"/>
  <c r="A1846" i="2"/>
  <c r="A1730" i="2"/>
  <c r="A4407" i="2"/>
  <c r="A3587" i="2"/>
  <c r="A827" i="2"/>
  <c r="A4965" i="2"/>
  <c r="A2200" i="2"/>
  <c r="A4806" i="2"/>
  <c r="A2490" i="2"/>
  <c r="A4542" i="2"/>
  <c r="A4846" i="2"/>
  <c r="A104" i="2"/>
  <c r="A4849" i="2"/>
  <c r="A2736" i="2"/>
  <c r="A3247" i="2"/>
  <c r="A2415" i="2"/>
  <c r="A3912" i="2"/>
  <c r="A4097" i="2"/>
  <c r="A1031" i="2"/>
  <c r="A2647" i="2"/>
  <c r="A4720" i="2"/>
  <c r="A585" i="2"/>
  <c r="A4242" i="2"/>
  <c r="A4176" i="2"/>
  <c r="A3533" i="2"/>
  <c r="A1188" i="2"/>
  <c r="A181" i="2"/>
  <c r="A4352" i="2"/>
  <c r="A1877" i="2"/>
  <c r="A1772" i="2"/>
  <c r="A693" i="2"/>
  <c r="A2977" i="2"/>
  <c r="A832" i="2"/>
  <c r="A3463" i="2"/>
  <c r="A2948" i="2"/>
  <c r="A3260" i="2"/>
  <c r="A4515" i="2"/>
  <c r="A2720" i="2"/>
  <c r="A2778" i="2"/>
  <c r="A1095" i="2"/>
  <c r="A1611" i="2"/>
  <c r="A3695" i="2"/>
  <c r="A2542" i="2"/>
  <c r="A3638" i="2"/>
  <c r="A2243" i="2"/>
  <c r="A99" i="2"/>
  <c r="A4358" i="2"/>
  <c r="A1876" i="2"/>
  <c r="A3702" i="2"/>
  <c r="A3801" i="2"/>
  <c r="A4873" i="2"/>
  <c r="A4318" i="2"/>
  <c r="A3178" i="2"/>
  <c r="A711" i="2"/>
  <c r="A3727" i="2"/>
  <c r="A610" i="2"/>
  <c r="A4494" i="2"/>
  <c r="A2375" i="2"/>
  <c r="A2955" i="2"/>
  <c r="A1873" i="2"/>
  <c r="A154" i="2"/>
  <c r="A660" i="2"/>
  <c r="A3519" i="2"/>
  <c r="A1338" i="2"/>
  <c r="A3909" i="2"/>
  <c r="A4108" i="2"/>
  <c r="A2334" i="2"/>
  <c r="A1255" i="2"/>
  <c r="A3636" i="2"/>
  <c r="A63" i="2"/>
  <c r="A2042" i="2"/>
  <c r="A2648" i="2"/>
  <c r="A2226" i="2"/>
  <c r="A4248" i="2"/>
  <c r="A3079" i="2"/>
  <c r="A333" i="2"/>
  <c r="A3689" i="2"/>
  <c r="A1148" i="2"/>
  <c r="A1303" i="2"/>
  <c r="A3271" i="2"/>
  <c r="A4584" i="2"/>
  <c r="A142" i="2"/>
  <c r="A1638" i="2"/>
  <c r="A2804" i="2"/>
  <c r="A540" i="2"/>
  <c r="A4042" i="2"/>
  <c r="A1489" i="2"/>
  <c r="A4095" i="2"/>
  <c r="A4237" i="2"/>
  <c r="A4830" i="2"/>
  <c r="A1109" i="2"/>
  <c r="A48" i="2"/>
  <c r="A4872" i="2"/>
  <c r="A2270" i="2"/>
  <c r="A1547" i="2"/>
  <c r="A4675" i="2"/>
  <c r="A4174" i="2"/>
  <c r="A2468" i="2"/>
  <c r="A4130" i="2"/>
  <c r="A562" i="2"/>
  <c r="A2118" i="2"/>
  <c r="A3724" i="2"/>
  <c r="A2405" i="2"/>
  <c r="A2599" i="2"/>
  <c r="A2399" i="2"/>
  <c r="A1156" i="2"/>
  <c r="A3344" i="2"/>
  <c r="A940" i="2"/>
  <c r="A183" i="2"/>
  <c r="A2524" i="2"/>
  <c r="A701" i="2"/>
  <c r="A2206" i="2"/>
  <c r="A307" i="2"/>
  <c r="A4287" i="2"/>
  <c r="A4765" i="2"/>
  <c r="A1612" i="2"/>
  <c r="A3280" i="2"/>
  <c r="A1125" i="2"/>
  <c r="A3479" i="2"/>
  <c r="A2749" i="2"/>
  <c r="A2245" i="2"/>
  <c r="A879" i="2"/>
  <c r="A478" i="2"/>
  <c r="A3387" i="2"/>
  <c r="A3943" i="2"/>
  <c r="A4963" i="2"/>
  <c r="A2218" i="2"/>
  <c r="A1396" i="2"/>
  <c r="A4909" i="2"/>
  <c r="A2132" i="2"/>
  <c r="A3404" i="2"/>
  <c r="A942" i="2"/>
  <c r="A3743" i="2"/>
  <c r="A866" i="2"/>
  <c r="A3914" i="2"/>
  <c r="A482" i="2"/>
  <c r="A3081" i="2"/>
  <c r="A4727" i="2"/>
  <c r="A2586" i="2"/>
  <c r="A1357" i="2"/>
  <c r="A2190" i="2"/>
  <c r="A3821" i="2"/>
  <c r="A801" i="2"/>
  <c r="A2507" i="2"/>
  <c r="A3030" i="2"/>
  <c r="A2296" i="2"/>
  <c r="A4937" i="2"/>
  <c r="A1136" i="2"/>
  <c r="A3824" i="2"/>
  <c r="A2105" i="2"/>
  <c r="A3283" i="2"/>
  <c r="A2575" i="2"/>
  <c r="A4926" i="2"/>
  <c r="A92" i="2"/>
  <c r="A2556" i="2"/>
  <c r="A310" i="2"/>
  <c r="A2515" i="2"/>
  <c r="A1582" i="2"/>
  <c r="A3634" i="2"/>
  <c r="A4329" i="2"/>
  <c r="A38" i="2"/>
  <c r="A1988" i="2"/>
  <c r="A4462" i="2"/>
  <c r="A151" i="2"/>
  <c r="A1371" i="2"/>
  <c r="A569" i="2"/>
  <c r="A4479" i="2"/>
  <c r="A226" i="2"/>
  <c r="A4157" i="2"/>
  <c r="A3374" i="2"/>
  <c r="A3442" i="2"/>
  <c r="A4476" i="2"/>
  <c r="A545" i="2"/>
  <c r="A2491" i="2"/>
  <c r="A4946" i="2"/>
  <c r="A1462" i="2"/>
  <c r="A3506" i="2"/>
  <c r="A3868" i="2"/>
  <c r="A2978" i="2"/>
  <c r="A2571" i="2"/>
  <c r="A4262" i="2"/>
  <c r="A2603" i="2"/>
  <c r="A4309" i="2"/>
  <c r="A560" i="2"/>
  <c r="A4226" i="2"/>
  <c r="A1374" i="2"/>
  <c r="A1082" i="2"/>
  <c r="A888" i="2"/>
  <c r="A4539" i="2"/>
  <c r="A3489" i="2"/>
  <c r="A1047" i="2"/>
  <c r="A3643" i="2"/>
  <c r="A599" i="2"/>
  <c r="A2883" i="2"/>
  <c r="A1339" i="2"/>
  <c r="A2723" i="2"/>
  <c r="A4122" i="2"/>
  <c r="A1090" i="2"/>
  <c r="A3932" i="2"/>
  <c r="A2192" i="2"/>
  <c r="A435" i="2"/>
  <c r="A4671" i="2"/>
  <c r="A2687" i="2"/>
  <c r="A2513" i="2"/>
  <c r="A1277" i="2"/>
  <c r="A2954" i="2"/>
  <c r="A410" i="2"/>
  <c r="A2718" i="2"/>
  <c r="A2163" i="2"/>
  <c r="A1974" i="2"/>
  <c r="A531" i="2"/>
  <c r="A2158" i="2"/>
  <c r="A3762" i="2"/>
  <c r="A1986" i="2"/>
  <c r="A1346" i="2"/>
  <c r="A2342" i="2"/>
  <c r="A559" i="2"/>
  <c r="A2917" i="2"/>
  <c r="A3990" i="2"/>
  <c r="A2273" i="2"/>
  <c r="A1601" i="2"/>
  <c r="A4927" i="2"/>
  <c r="A2957" i="2"/>
  <c r="A234" i="2"/>
  <c r="A3756" i="2"/>
  <c r="A2386" i="2"/>
  <c r="A4252" i="2"/>
  <c r="A3528" i="2"/>
  <c r="A1508" i="2"/>
  <c r="A4820" i="2"/>
  <c r="A4527" i="2"/>
  <c r="A906" i="2"/>
  <c r="A1411" i="2"/>
  <c r="A3776" i="2"/>
  <c r="A1709" i="2"/>
  <c r="A1761" i="2"/>
  <c r="A1157" i="2"/>
  <c r="A4735" i="2"/>
  <c r="A3195" i="2"/>
  <c r="A1795" i="2"/>
  <c r="A797" i="2"/>
  <c r="A3343" i="2"/>
  <c r="A320" i="2"/>
  <c r="A2531" i="2"/>
  <c r="A967" i="2"/>
  <c r="A1488" i="2"/>
  <c r="A3642" i="2"/>
  <c r="A2219" i="2"/>
  <c r="A1775" i="2"/>
  <c r="A2077" i="2"/>
  <c r="A2728" i="2"/>
  <c r="A4086" i="2"/>
  <c r="A2813" i="2"/>
  <c r="A436" i="2"/>
  <c r="A403" i="2"/>
  <c r="A4335" i="2"/>
  <c r="A674" i="2"/>
  <c r="A2267" i="2"/>
  <c r="A1239" i="2"/>
  <c r="A1572" i="2"/>
  <c r="A4985" i="2"/>
  <c r="A537" i="2"/>
  <c r="A3141" i="2"/>
  <c r="A4216" i="2"/>
  <c r="A1196" i="2"/>
  <c r="A4898" i="2"/>
  <c r="A126" i="2"/>
  <c r="A994" i="2"/>
  <c r="A618" i="2"/>
  <c r="A58" i="2"/>
  <c r="A1812" i="2"/>
  <c r="A1639" i="2"/>
  <c r="A1662" i="2"/>
  <c r="A1132" i="2"/>
  <c r="A4177" i="2"/>
  <c r="A1344" i="2"/>
  <c r="A1720" i="2"/>
  <c r="A873" i="2"/>
  <c r="A398" i="2"/>
  <c r="A1978" i="2"/>
  <c r="A3792" i="2"/>
  <c r="A582" i="2"/>
  <c r="A4635" i="2"/>
  <c r="A4434" i="2"/>
  <c r="A3098" i="2"/>
  <c r="A876" i="2"/>
  <c r="A3661" i="2"/>
  <c r="A4154" i="2"/>
  <c r="A2656" i="2"/>
  <c r="A2124" i="2"/>
  <c r="A1643" i="2"/>
  <c r="A3176" i="2"/>
  <c r="A3576" i="2"/>
  <c r="A3453" i="2"/>
  <c r="A3026" i="2"/>
  <c r="A4987" i="2"/>
  <c r="A4698" i="2"/>
  <c r="A3263" i="2"/>
  <c r="A855" i="2"/>
  <c r="A564" i="2"/>
  <c r="A4673" i="2"/>
  <c r="A1035" i="2"/>
  <c r="A3802" i="2"/>
  <c r="A2553" i="2"/>
  <c r="A4810" i="2"/>
  <c r="A4697" i="2"/>
  <c r="A3603" i="2"/>
  <c r="A1305" i="2"/>
  <c r="A41" i="2"/>
  <c r="A3266" i="2"/>
  <c r="A3794" i="2"/>
  <c r="A2738" i="2"/>
  <c r="A4537" i="2"/>
  <c r="A1298" i="2"/>
  <c r="A2613" i="2"/>
  <c r="A1052" i="2"/>
  <c r="A2601" i="2"/>
  <c r="A4008" i="2"/>
  <c r="A1159" i="2"/>
  <c r="A71" i="2"/>
  <c r="A979" i="2"/>
  <c r="A16" i="2"/>
  <c r="A246" i="2"/>
  <c r="A2483" i="2"/>
  <c r="A1004" i="2"/>
  <c r="A4864" i="2"/>
  <c r="A3314" i="2"/>
  <c r="A46" i="2"/>
  <c r="A2680" i="2"/>
  <c r="A1606" i="2"/>
  <c r="A1599" i="2"/>
  <c r="A3657" i="2"/>
  <c r="A3282" i="2"/>
  <c r="A536" i="2"/>
  <c r="A608" i="2"/>
  <c r="A3415" i="2"/>
  <c r="A4129" i="2"/>
  <c r="A1785" i="2"/>
  <c r="A781" i="2"/>
  <c r="A3875" i="2"/>
  <c r="A2402" i="2"/>
  <c r="A2233" i="2"/>
  <c r="A3080" i="2"/>
  <c r="A4457" i="2"/>
  <c r="A2620" i="2"/>
  <c r="A1716" i="2"/>
  <c r="A2319" i="2"/>
  <c r="A3521" i="2"/>
  <c r="A4211" i="2"/>
  <c r="A4732" i="2"/>
  <c r="A2746" i="2"/>
  <c r="A2740" i="2"/>
  <c r="A2224" i="2"/>
  <c r="A1659" i="2"/>
  <c r="A2413" i="2"/>
  <c r="A4986" i="2"/>
  <c r="A3981" i="2"/>
  <c r="A2208" i="2"/>
  <c r="A26" i="2"/>
  <c r="A989" i="2"/>
  <c r="A2541" i="2"/>
  <c r="A1060" i="2"/>
  <c r="A3559" i="2"/>
  <c r="A1437" i="2"/>
  <c r="A383" i="2"/>
  <c r="A509" i="2"/>
  <c r="A4437" i="2"/>
  <c r="A3570" i="2"/>
  <c r="A1899" i="2"/>
  <c r="A4654" i="2"/>
  <c r="A576" i="2"/>
  <c r="A733" i="2"/>
  <c r="A4789" i="2"/>
  <c r="A1733" i="2"/>
  <c r="A1030" i="2"/>
  <c r="A3791" i="2"/>
  <c r="A2099" i="2"/>
  <c r="A160" i="2"/>
  <c r="A1024" i="2"/>
  <c r="A3299" i="2"/>
  <c r="A3798" i="2"/>
  <c r="A2619" i="2"/>
  <c r="A2607" i="2"/>
  <c r="A650" i="2"/>
  <c r="A4842" i="2"/>
  <c r="A2951" i="2"/>
  <c r="A1372" i="2"/>
  <c r="A169" i="2"/>
  <c r="A3312" i="2"/>
  <c r="A2393" i="2"/>
  <c r="A1058" i="2"/>
  <c r="A646" i="2"/>
  <c r="A64" i="2"/>
  <c r="A3541" i="2"/>
  <c r="A1315" i="2"/>
  <c r="A4567" i="2"/>
  <c r="A3329" i="2"/>
  <c r="A75" i="2"/>
  <c r="A4592" i="2"/>
  <c r="A4207" i="2"/>
  <c r="A140" i="2"/>
  <c r="A505" i="2"/>
  <c r="A1776" i="2"/>
  <c r="A1224" i="2"/>
  <c r="A2785" i="2"/>
  <c r="A476" i="2"/>
  <c r="A4754" i="2"/>
  <c r="A1897" i="2"/>
  <c r="A4740" i="2"/>
  <c r="A1477" i="2"/>
  <c r="A4162" i="2"/>
  <c r="A761" i="2"/>
  <c r="A4003" i="2"/>
  <c r="A186" i="2"/>
  <c r="A2593" i="2"/>
  <c r="A2946" i="2"/>
  <c r="A3775" i="2"/>
  <c r="A3828" i="2"/>
  <c r="A3053" i="2"/>
  <c r="A3664" i="2"/>
  <c r="A2266" i="2"/>
  <c r="A4224" i="2"/>
  <c r="A3714" i="2"/>
  <c r="A4143" i="2"/>
  <c r="A13" i="2"/>
  <c r="A108" i="2"/>
  <c r="A1407" i="2"/>
  <c r="A1598" i="2"/>
  <c r="A1253" i="2"/>
  <c r="A1684" i="2"/>
  <c r="A4480" i="2"/>
  <c r="A1173" i="2"/>
  <c r="A4403" i="2"/>
  <c r="A2174" i="2"/>
  <c r="A2706" i="2"/>
  <c r="A4815" i="2"/>
  <c r="A173" i="2"/>
  <c r="A3255" i="2"/>
  <c r="A568" i="2"/>
  <c r="A771" i="2"/>
  <c r="A4878" i="2"/>
  <c r="A1308" i="2"/>
  <c r="A708" i="2"/>
  <c r="A702" i="2"/>
  <c r="A4336" i="2"/>
  <c r="A4670" i="2"/>
  <c r="A2539" i="2"/>
  <c r="A3849" i="2"/>
  <c r="A3162" i="2"/>
  <c r="A3112" i="2"/>
  <c r="A3433" i="2"/>
  <c r="A3074" i="2"/>
  <c r="A4073" i="2"/>
  <c r="A2611" i="2"/>
  <c r="A1037" i="2"/>
  <c r="A4867" i="2"/>
  <c r="A2135" i="2"/>
  <c r="A3237" i="2"/>
  <c r="A2715" i="2"/>
  <c r="A4049" i="2"/>
  <c r="A2317" i="2"/>
  <c r="A2605" i="2"/>
  <c r="A782" i="2"/>
  <c r="A2891" i="2"/>
  <c r="A4199" i="2"/>
  <c r="A4871" i="2"/>
  <c r="A1222" i="2"/>
  <c r="A164" i="2"/>
  <c r="A2231" i="2"/>
  <c r="A1486" i="2"/>
  <c r="A4388" i="2"/>
  <c r="A2232" i="2"/>
  <c r="A2650" i="2"/>
  <c r="A2918" i="2"/>
  <c r="A2459" i="2"/>
  <c r="A3420" i="2"/>
  <c r="A3093" i="2"/>
  <c r="A2300" i="2"/>
  <c r="A4039" i="2"/>
  <c r="A2522" i="2"/>
  <c r="A1550" i="2"/>
  <c r="A4334" i="2"/>
  <c r="A4677" i="2"/>
  <c r="A359" i="2"/>
  <c r="A4835" i="2"/>
  <c r="A4518" i="2"/>
  <c r="A2360" i="2"/>
  <c r="A2818" i="2"/>
  <c r="A3262" i="2"/>
  <c r="A3099" i="2"/>
  <c r="A1128" i="2"/>
  <c r="A2122" i="2"/>
  <c r="A4010" i="2"/>
  <c r="A4363" i="2"/>
  <c r="A1316" i="2"/>
  <c r="A2015" i="2"/>
  <c r="A3295" i="2"/>
  <c r="A3165" i="2"/>
  <c r="A4938" i="2"/>
  <c r="A3715" i="2"/>
  <c r="A2590" i="2"/>
  <c r="A321" i="2"/>
  <c r="A4452" i="2"/>
  <c r="A2171" i="2"/>
  <c r="A209" i="2"/>
  <c r="A3911" i="2"/>
  <c r="A328" i="2"/>
  <c r="A3860" i="2"/>
  <c r="A3345" i="2"/>
  <c r="A1264" i="2"/>
  <c r="A2752" i="2"/>
  <c r="A464" i="2"/>
  <c r="A707" i="2"/>
  <c r="A4200" i="2"/>
  <c r="A4988" i="2"/>
  <c r="A2545" i="2"/>
  <c r="A2903" i="2"/>
  <c r="A1257" i="2"/>
  <c r="A2268" i="2"/>
  <c r="A512" i="2"/>
  <c r="A3571" i="2"/>
  <c r="A4426" i="2"/>
  <c r="A187" i="2"/>
  <c r="A4364" i="2"/>
  <c r="A2167" i="2"/>
  <c r="A1106" i="2"/>
  <c r="A2745" i="2"/>
  <c r="A2562" i="2"/>
  <c r="A1551" i="2"/>
  <c r="A4916" i="2"/>
  <c r="A4357" i="2"/>
  <c r="A2277" i="2"/>
  <c r="A759" i="2"/>
  <c r="A2265" i="2"/>
  <c r="A1434" i="2"/>
  <c r="A3774" i="2"/>
  <c r="A864" i="2"/>
  <c r="A1108" i="2"/>
  <c r="A1258" i="2"/>
  <c r="A2221" i="2"/>
  <c r="A4279" i="2"/>
  <c r="A4642" i="2"/>
  <c r="A3318" i="2"/>
  <c r="A4222" i="2"/>
  <c r="A2287" i="2"/>
  <c r="A1172" i="2"/>
  <c r="A2904" i="2"/>
  <c r="A1678" i="2"/>
  <c r="A2094" i="2"/>
  <c r="A3113" i="2"/>
  <c r="A4238" i="2"/>
  <c r="A4148" i="2"/>
  <c r="A896" i="2"/>
  <c r="A1745" i="2"/>
  <c r="A139" i="2"/>
  <c r="A2282" i="2"/>
  <c r="A4458" i="2"/>
  <c r="A4092" i="2"/>
  <c r="A4001" i="2"/>
  <c r="A3818" i="2"/>
  <c r="A4666" i="2"/>
  <c r="A4924" i="2"/>
  <c r="A3539" i="2"/>
  <c r="A1954" i="2"/>
  <c r="A825" i="2"/>
  <c r="A1212" i="2"/>
  <c r="A2871" i="2"/>
  <c r="A2263" i="2"/>
  <c r="A1142" i="2"/>
  <c r="A4471" i="2"/>
  <c r="A458" i="2"/>
  <c r="A2142" i="2"/>
  <c r="A3781" i="2"/>
  <c r="A174" i="2"/>
  <c r="A4078" i="2"/>
  <c r="A501" i="2"/>
  <c r="A2368" i="2"/>
  <c r="A2407" i="2"/>
  <c r="A1567" i="2"/>
  <c r="A3676" i="2"/>
  <c r="A2708" i="2"/>
  <c r="A2960" i="2"/>
  <c r="A3681" i="2"/>
  <c r="A985" i="2"/>
  <c r="A1478" i="2"/>
  <c r="A1870" i="2"/>
  <c r="A1647" i="2"/>
  <c r="A515" i="2"/>
  <c r="A1056" i="2"/>
  <c r="A2691" i="2"/>
  <c r="A4546" i="2"/>
  <c r="A688" i="2"/>
  <c r="A3177" i="2"/>
  <c r="A812" i="2"/>
  <c r="A2215" i="2"/>
  <c r="A1096" i="2"/>
  <c r="A211" i="2"/>
  <c r="A147" i="2"/>
  <c r="A2430" i="2"/>
  <c r="A3631" i="2"/>
  <c r="A4395" i="2"/>
  <c r="A1044" i="2"/>
  <c r="A4547" i="2"/>
  <c r="A904" i="2"/>
  <c r="A3069" i="2"/>
  <c r="A2182" i="2"/>
  <c r="A316" i="2"/>
  <c r="A2682" i="2"/>
  <c r="A1061" i="2"/>
  <c r="A4901" i="2"/>
  <c r="A4784" i="2"/>
  <c r="A2356" i="2"/>
  <c r="A2022" i="2"/>
  <c r="A3115" i="2"/>
  <c r="A3604" i="2"/>
  <c r="A4770" i="2"/>
  <c r="A4156" i="2"/>
  <c r="A4990" i="2"/>
  <c r="A1984" i="2"/>
  <c r="A4339" i="2"/>
  <c r="A409" i="2"/>
  <c r="A4744" i="2"/>
  <c r="A2579" i="2"/>
  <c r="A497" i="2"/>
  <c r="A3923" i="2"/>
  <c r="A1325" i="2"/>
  <c r="A2007" i="2"/>
  <c r="A4997" i="2"/>
  <c r="A2470" i="2"/>
  <c r="A158" i="2"/>
  <c r="A971" i="2"/>
  <c r="A1414" i="2"/>
  <c r="A1760" i="2"/>
  <c r="A2659" i="2"/>
  <c r="A517" i="2"/>
  <c r="A264" i="2"/>
  <c r="A3759" i="2"/>
  <c r="A4703" i="2"/>
  <c r="A4853" i="2"/>
  <c r="A3555" i="2"/>
  <c r="A4307" i="2"/>
  <c r="A1993" i="2"/>
  <c r="A664" i="2"/>
  <c r="A810" i="2"/>
  <c r="A218" i="2"/>
  <c r="A3121" i="2"/>
  <c r="A3408" i="2"/>
  <c r="A4934" i="2"/>
  <c r="A1424" i="2"/>
  <c r="A3259" i="2"/>
  <c r="A672" i="2"/>
  <c r="A848" i="2"/>
  <c r="A344" i="2"/>
  <c r="A4852" i="2"/>
  <c r="A4960" i="2"/>
  <c r="A715" i="2"/>
  <c r="A4322" i="2"/>
  <c r="A4127" i="2"/>
  <c r="A2440" i="2"/>
  <c r="A494" i="2"/>
  <c r="A1302" i="2"/>
  <c r="A4976" i="2"/>
  <c r="A3300" i="2"/>
  <c r="A2995" i="2"/>
  <c r="A3154" i="2"/>
  <c r="A2931" i="2"/>
  <c r="A265" i="2"/>
  <c r="A791" i="2"/>
  <c r="A4879" i="2"/>
  <c r="A4137" i="2"/>
  <c r="A2510" i="2"/>
  <c r="A2009" i="2"/>
  <c r="A2446" i="2"/>
  <c r="A2800" i="2"/>
  <c r="A4549" i="2"/>
  <c r="A2068" i="2"/>
  <c r="A4399" i="2"/>
  <c r="A726" i="2"/>
  <c r="A4147" i="2"/>
  <c r="A2885" i="2"/>
  <c r="A1209" i="2"/>
  <c r="A3585" i="2"/>
  <c r="A3560" i="2"/>
  <c r="A384" i="2"/>
  <c r="A818" i="2"/>
  <c r="A3573" i="2"/>
  <c r="A4712" i="2"/>
  <c r="A237" i="2"/>
  <c r="A1474" i="2"/>
  <c r="A2897" i="2"/>
  <c r="A3650" i="2"/>
  <c r="A2609" i="2"/>
  <c r="A4055" i="2"/>
  <c r="A1472" i="2"/>
  <c r="A4596" i="2"/>
  <c r="A4447" i="2"/>
  <c r="A3043" i="2"/>
  <c r="A4445" i="2"/>
  <c r="A1175" i="2"/>
  <c r="A3394" i="2"/>
  <c r="A4166" i="2"/>
  <c r="A4376" i="2"/>
  <c r="A462" i="2"/>
  <c r="A4659" i="2"/>
  <c r="A1943" i="2"/>
  <c r="A486" i="2"/>
  <c r="A709" i="2"/>
  <c r="A224" i="2"/>
  <c r="A656" i="2"/>
  <c r="A4971" i="2"/>
  <c r="A946" i="2"/>
  <c r="A4718" i="2"/>
  <c r="A3241" i="2"/>
  <c r="A3119" i="2"/>
  <c r="A2214" i="2"/>
  <c r="A95" i="2"/>
  <c r="A4723" i="2"/>
  <c r="A1288" i="2"/>
  <c r="A233" i="2"/>
  <c r="A3070" i="2"/>
  <c r="A2608" i="2"/>
  <c r="A3772" i="2"/>
  <c r="A3407" i="2"/>
  <c r="A813" i="2"/>
  <c r="A1811" i="2"/>
  <c r="A1229" i="2"/>
  <c r="A1719" i="2"/>
  <c r="A3723" i="2"/>
  <c r="A3270" i="2"/>
  <c r="A3328" i="2"/>
  <c r="A3233" i="2"/>
  <c r="A4690" i="2"/>
  <c r="A4687" i="2"/>
  <c r="A4715" i="2"/>
  <c r="A2516" i="2"/>
  <c r="A3666" i="2"/>
  <c r="A4292" i="2"/>
  <c r="A1548" i="2"/>
  <c r="A3163" i="2"/>
  <c r="A1736" i="2"/>
  <c r="A4836" i="2"/>
  <c r="A750" i="2"/>
  <c r="A2164" i="2"/>
  <c r="A4561" i="2"/>
  <c r="A504" i="2"/>
  <c r="A1220" i="2"/>
  <c r="A3054" i="2"/>
  <c r="A1336" i="2"/>
  <c r="A4601" i="2"/>
  <c r="A4604" i="2"/>
  <c r="A3057" i="2"/>
  <c r="A1487" i="2"/>
  <c r="A1881" i="2"/>
  <c r="A309" i="2"/>
  <c r="A1742" i="2"/>
  <c r="A3731" i="2"/>
  <c r="A2284" i="2"/>
  <c r="A4753" i="2"/>
  <c r="A2389" i="2"/>
  <c r="A3351" i="2"/>
  <c r="A289" i="2"/>
  <c r="A4507" i="2"/>
  <c r="A3029" i="2"/>
  <c r="A1982" i="2"/>
  <c r="A2186" i="2"/>
  <c r="A3621" i="2"/>
  <c r="A4225" i="2"/>
  <c r="A571" i="2"/>
  <c r="A3617" i="2"/>
  <c r="A1161" i="2"/>
  <c r="A2414" i="2"/>
  <c r="A1944" i="2"/>
  <c r="A992" i="2"/>
  <c r="A3482" i="2"/>
  <c r="A1292" i="2"/>
  <c r="A682" i="2"/>
  <c r="A3248" i="2"/>
  <c r="A1679" i="2"/>
  <c r="A1918" i="2"/>
  <c r="A2269" i="2"/>
  <c r="A179" i="2"/>
  <c r="A927" i="2"/>
  <c r="A2196" i="2"/>
  <c r="A3960" i="2"/>
  <c r="A4804" i="2"/>
  <c r="A1641" i="2"/>
  <c r="A2168" i="2"/>
  <c r="A3147" i="2"/>
  <c r="A1821" i="2"/>
  <c r="A999" i="2"/>
  <c r="A746" i="2"/>
  <c r="A3084" i="2"/>
  <c r="A1252" i="2"/>
  <c r="A602" i="2"/>
  <c r="A2350" i="2"/>
  <c r="A3499" i="2"/>
  <c r="A4067" i="2"/>
  <c r="A437" i="2"/>
  <c r="A2834" i="2"/>
  <c r="A1137" i="2"/>
  <c r="A4748" i="2"/>
  <c r="A3289" i="2"/>
  <c r="A1476" i="2"/>
  <c r="A1864" i="2"/>
  <c r="A4420" i="2"/>
  <c r="A639" i="2"/>
  <c r="A4771" i="2"/>
  <c r="A1629" i="2"/>
  <c r="A2264" i="2"/>
  <c r="A1143" i="2"/>
  <c r="A2390" i="2"/>
  <c r="A2612" i="2"/>
  <c r="A259" i="2"/>
  <c r="A3986" i="2"/>
  <c r="A976" i="2"/>
  <c r="A1952" i="2"/>
  <c r="A2120" i="2"/>
  <c r="A2930" i="2"/>
  <c r="A3009" i="2"/>
  <c r="A3740" i="2"/>
  <c r="A3846" i="2"/>
  <c r="A2596" i="2"/>
  <c r="A3964" i="2"/>
  <c r="A3836" i="2"/>
  <c r="A4282" i="2"/>
  <c r="A4314" i="2"/>
  <c r="A3461" i="2"/>
  <c r="A2521" i="2"/>
  <c r="A3327" i="2"/>
  <c r="A4941" i="2"/>
  <c r="A735" i="2"/>
  <c r="A1656" i="2"/>
  <c r="A1642" i="2"/>
  <c r="A1787" i="2"/>
  <c r="A2943" i="2"/>
  <c r="A4048" i="2"/>
  <c r="A3190" i="2"/>
  <c r="A61" i="2"/>
  <c r="A3117" i="2"/>
  <c r="A663" i="2"/>
  <c r="A1468" i="2"/>
  <c r="A758" i="2"/>
  <c r="A3606" i="2"/>
  <c r="A3735" i="2"/>
  <c r="A3741" i="2"/>
  <c r="A2525" i="2"/>
  <c r="A4939" i="2"/>
  <c r="A1623" i="2"/>
  <c r="A2283" i="2"/>
  <c r="A1270" i="2"/>
  <c r="A2333" i="2"/>
  <c r="A1596" i="2"/>
  <c r="A3367" i="2"/>
  <c r="A1977" i="2"/>
  <c r="A2644" i="2"/>
  <c r="A332" i="2"/>
  <c r="A2789" i="2"/>
  <c r="A762" i="2"/>
  <c r="A654" i="2"/>
  <c r="A3183" i="2"/>
  <c r="A257" i="2"/>
  <c r="A2082" i="2"/>
  <c r="A3321" i="2"/>
  <c r="A1963" i="2"/>
  <c r="A1842" i="2"/>
  <c r="A1083" i="2"/>
  <c r="A2790" i="2"/>
  <c r="A1038" i="2"/>
  <c r="A2729" i="2"/>
  <c r="A1673" i="2"/>
  <c r="A3100" i="2"/>
  <c r="A1756" i="2"/>
  <c r="A2519" i="2"/>
  <c r="A372" i="2"/>
  <c r="A2924" i="2"/>
  <c r="A600" i="2"/>
  <c r="A1333" i="2"/>
  <c r="A1499" i="2"/>
  <c r="A2422" i="2"/>
  <c r="A1211" i="2"/>
  <c r="A4463" i="2"/>
  <c r="A1436" i="2"/>
  <c r="A4082" i="2"/>
  <c r="A1214" i="2"/>
  <c r="A3785" i="2"/>
  <c r="A880" i="2"/>
  <c r="A4599" i="2"/>
  <c r="A3959" i="2"/>
  <c r="A1105" i="2"/>
  <c r="A4736" i="2"/>
  <c r="A1230" i="2"/>
  <c r="A1285" i="2"/>
  <c r="A4021" i="2"/>
  <c r="A1448" i="2"/>
  <c r="A485" i="2"/>
  <c r="A3383" i="2"/>
  <c r="A917" i="2"/>
  <c r="A1622" i="2"/>
  <c r="A3129" i="2"/>
  <c r="A4521" i="2"/>
  <c r="A765" i="2"/>
  <c r="A690" i="2"/>
  <c r="A3148" i="2"/>
  <c r="A3390" i="2"/>
  <c r="A3942" i="2"/>
  <c r="A3626" i="2"/>
  <c r="A587" i="2"/>
  <c r="A1152" i="2"/>
  <c r="A3410" i="2"/>
  <c r="A2376" i="2"/>
  <c r="A1383" i="2"/>
  <c r="A2563" i="2"/>
  <c r="A1970" i="2"/>
  <c r="A124" i="2"/>
  <c r="A2683" i="2"/>
  <c r="A4043" i="2"/>
  <c r="A2573" i="2"/>
  <c r="A4131" i="2"/>
  <c r="A3123" i="2"/>
  <c r="A4054" i="2"/>
  <c r="A2546" i="2"/>
  <c r="A1028" i="2"/>
  <c r="A4439" i="2"/>
  <c r="A809" i="2"/>
  <c r="A3061" i="2"/>
  <c r="A4759" i="2"/>
  <c r="A4613" i="2"/>
  <c r="A4383" i="2"/>
  <c r="A1168" i="2"/>
  <c r="A3205" i="2"/>
  <c r="A4069" i="2"/>
  <c r="A3930" i="2"/>
  <c r="A3451" i="2"/>
  <c r="A830" i="2"/>
  <c r="A1449" i="2"/>
  <c r="A558" i="2"/>
  <c r="A577" i="2"/>
  <c r="A3851" i="2"/>
  <c r="A4721" i="2"/>
  <c r="A2809" i="2"/>
  <c r="A2485" i="2"/>
  <c r="A251" i="2"/>
  <c r="A270" i="2"/>
  <c r="A661" i="2"/>
  <c r="A3513" i="2"/>
  <c r="A156" i="2"/>
  <c r="A4651" i="2"/>
  <c r="A4368" i="2"/>
  <c r="A3342" i="2"/>
  <c r="A4484" i="2"/>
  <c r="A1862" i="2"/>
  <c r="A429" i="2"/>
  <c r="A3462" i="2"/>
  <c r="A331" i="2"/>
  <c r="A2154" i="2"/>
  <c r="A2048" i="2"/>
  <c r="A1432" i="2"/>
  <c r="A3862" i="2"/>
  <c r="A2797" i="2"/>
  <c r="A4372" i="2"/>
  <c r="A2899" i="2"/>
  <c r="A2618" i="2"/>
  <c r="A36" i="2"/>
  <c r="A4240" i="2"/>
  <c r="A2569" i="2"/>
  <c r="A637" i="2"/>
  <c r="A3191" i="2"/>
  <c r="A4204" i="2"/>
  <c r="G4093" i="2"/>
  <c r="G460" i="2"/>
  <c r="G2988" i="2"/>
  <c r="G2890" i="2"/>
  <c r="G3194" i="2"/>
  <c r="G3488" i="2"/>
  <c r="G248" i="2"/>
  <c r="G2457" i="2"/>
  <c r="G3097" i="2"/>
  <c r="G4645" i="2"/>
  <c r="G923" i="2"/>
  <c r="G414" i="2"/>
  <c r="G3881" i="2"/>
  <c r="G1358" i="2"/>
  <c r="G2953" i="2"/>
  <c r="G2808" i="2"/>
  <c r="G3591" i="2"/>
  <c r="G657" i="2"/>
  <c r="G2535" i="2"/>
  <c r="G1892" i="2"/>
  <c r="G3572" i="2"/>
  <c r="G4831" i="2"/>
  <c r="G1422" i="2"/>
  <c r="G4406" i="2"/>
  <c r="G1149" i="2"/>
  <c r="G1533" i="2"/>
  <c r="G102" i="2"/>
  <c r="G1521" i="2"/>
  <c r="G1682" i="2"/>
  <c r="G2594" i="2"/>
  <c r="G1049" i="2"/>
  <c r="G4349" i="2"/>
  <c r="G706" i="2"/>
  <c r="G841" i="2"/>
  <c r="G1973" i="2"/>
  <c r="G2181" i="2"/>
  <c r="G4920" i="2"/>
  <c r="G2991" i="2"/>
  <c r="G4899" i="2"/>
  <c r="G4701" i="2"/>
  <c r="G4230" i="2"/>
  <c r="G1460" i="2"/>
  <c r="G3945" i="2"/>
  <c r="G3469" i="2"/>
  <c r="G3047" i="2"/>
  <c r="G3975" i="2"/>
  <c r="G420" i="2"/>
  <c r="G4605" i="2"/>
  <c r="G1748" i="2"/>
  <c r="G865" i="2"/>
  <c r="G2210" i="2"/>
  <c r="G4255" i="2"/>
  <c r="G1707" i="2"/>
  <c r="G573" i="2"/>
  <c r="G2156" i="2"/>
  <c r="G4485" i="2"/>
  <c r="G3838" i="2"/>
  <c r="G3164" i="2"/>
  <c r="G89" i="2"/>
  <c r="G2404" i="2"/>
  <c r="G555" i="2"/>
  <c r="G4294" i="2"/>
  <c r="G570" i="2"/>
  <c r="G4415" i="2"/>
  <c r="G3598" i="2"/>
  <c r="G4427" i="2"/>
  <c r="G3831" i="2"/>
  <c r="G4440" i="2"/>
  <c r="G4752" i="2"/>
  <c r="G471" i="2"/>
  <c r="G2717" i="2"/>
  <c r="G2702" i="2"/>
  <c r="G3538" i="2"/>
  <c r="G4783" i="2"/>
  <c r="G4845" i="2"/>
  <c r="G4053" i="2"/>
  <c r="G2932" i="2"/>
  <c r="G1162" i="2"/>
  <c r="G35" i="2"/>
  <c r="G4498" i="2"/>
  <c r="G1431" i="2"/>
  <c r="G3036" i="2"/>
  <c r="G1135" i="2"/>
  <c r="G1500" i="2"/>
  <c r="G2928" i="2"/>
  <c r="G3122" i="2"/>
  <c r="G3766" i="2"/>
  <c r="G219" i="2"/>
  <c r="G3275" i="2"/>
  <c r="G1980" i="2"/>
  <c r="G3447" i="2"/>
  <c r="G1722" i="2"/>
  <c r="G3497" i="2"/>
  <c r="G4682" i="2"/>
  <c r="G1724" i="2"/>
  <c r="G4059" i="2"/>
  <c r="G1367" i="2"/>
  <c r="G4999" i="2"/>
  <c r="G1519" i="2"/>
  <c r="G4569" i="2"/>
  <c r="G2815" i="2"/>
  <c r="G4548" i="2"/>
  <c r="G2153" i="2"/>
  <c r="G574" i="2"/>
  <c r="G4158" i="2"/>
  <c r="G261" i="2"/>
  <c r="G3858" i="2"/>
  <c r="G3874" i="2"/>
  <c r="G2492" i="2"/>
  <c r="G119" i="2"/>
  <c r="G2860" i="2"/>
  <c r="G3324" i="2"/>
  <c r="G4344" i="2"/>
  <c r="G3941" i="2"/>
  <c r="G821" i="2"/>
  <c r="G4410" i="2"/>
  <c r="G463" i="2"/>
  <c r="G1564" i="2"/>
  <c r="G4173" i="2"/>
  <c r="G4884" i="2"/>
  <c r="G2850" i="2"/>
  <c r="G3350" i="2"/>
  <c r="G960" i="2"/>
  <c r="G4268" i="2"/>
  <c r="G3565" i="2"/>
  <c r="G3843" i="2"/>
  <c r="G918" i="2"/>
  <c r="G1809" i="2"/>
  <c r="G2580" i="2"/>
  <c r="G589" i="2"/>
  <c r="G3734" i="2"/>
  <c r="G1754" i="2"/>
  <c r="G3291" i="2"/>
  <c r="G1498" i="2"/>
  <c r="G2011" i="2"/>
  <c r="G3027" i="2"/>
  <c r="G908" i="2"/>
  <c r="G3111" i="2"/>
  <c r="G4163" i="2"/>
  <c r="G730" i="2"/>
  <c r="G3788" i="2"/>
  <c r="G3256" i="2"/>
  <c r="G4235" i="2"/>
  <c r="G4948" i="2"/>
  <c r="G3095" i="2"/>
  <c r="G3063" i="2"/>
  <c r="G2451" i="2"/>
  <c r="G2098" i="2"/>
  <c r="G360" i="2"/>
  <c r="G1119" i="2"/>
  <c r="G4489" i="2"/>
  <c r="G823" i="2"/>
  <c r="G1847" i="2"/>
  <c r="G2110" i="2"/>
  <c r="G2907" i="2"/>
  <c r="G1018" i="2"/>
  <c r="G3683" i="2"/>
  <c r="G721" i="2"/>
  <c r="G1989" i="2"/>
  <c r="G4254" i="2"/>
  <c r="G4096" i="2"/>
  <c r="G891" i="2"/>
  <c r="G2056" i="2"/>
  <c r="G388" i="2"/>
  <c r="G2633" i="2"/>
  <c r="G455" i="2"/>
  <c r="G4574" i="2"/>
  <c r="G3254" i="2"/>
  <c r="G4161" i="2"/>
  <c r="G3646" i="2"/>
  <c r="G2920" i="2"/>
  <c r="G2875" i="2"/>
  <c r="G935" i="2"/>
  <c r="G3228" i="2"/>
  <c r="G3065" i="2"/>
  <c r="G2743" i="2"/>
  <c r="G1951" i="2"/>
  <c r="G113" i="2"/>
  <c r="G2359" i="2"/>
  <c r="G4979" i="2"/>
  <c r="G2442" i="2"/>
  <c r="G1296" i="2"/>
  <c r="G4497" i="2"/>
  <c r="G1640" i="2"/>
  <c r="G4366" i="2"/>
  <c r="G110" i="2"/>
  <c r="G3997" i="2"/>
  <c r="G1073" i="2"/>
  <c r="G3503" i="2"/>
  <c r="G4905" i="2"/>
  <c r="G2394" i="2"/>
  <c r="G1399" i="2"/>
  <c r="G353" i="2"/>
  <c r="G1576" i="2"/>
  <c r="G3973" i="2"/>
  <c r="G3659" i="2"/>
  <c r="G1107" i="2"/>
  <c r="G4653" i="2"/>
  <c r="G1632" i="2"/>
  <c r="G950" i="2"/>
  <c r="G1013" i="2"/>
  <c r="G4841" i="2"/>
  <c r="G1666" i="2"/>
  <c r="G1092" i="2"/>
  <c r="G3209" i="2"/>
  <c r="G3746" i="2"/>
  <c r="G1331" i="2"/>
  <c r="G2632" i="2"/>
  <c r="G984" i="2"/>
  <c r="G4571" i="2"/>
  <c r="G4554" i="2"/>
  <c r="G3703" i="2"/>
  <c r="G3064" i="2"/>
  <c r="G2271" i="2"/>
  <c r="G148" i="2"/>
  <c r="G3504" i="2"/>
  <c r="G4912" i="2"/>
  <c r="G1153" i="2"/>
  <c r="G3007" i="2"/>
  <c r="G2530" i="2"/>
  <c r="G1726" i="2"/>
  <c r="G4016" i="2"/>
  <c r="G4170" i="2"/>
  <c r="G1765" i="2"/>
  <c r="G1265" i="2"/>
  <c r="G644" i="2"/>
  <c r="G2505" i="2"/>
  <c r="G3510" i="2"/>
  <c r="G3452" i="2"/>
  <c r="G902" i="2"/>
  <c r="G3067" i="2"/>
  <c r="G2343" i="2"/>
  <c r="G4711" i="2"/>
  <c r="G1421" i="2"/>
  <c r="G3108" i="2"/>
  <c r="G51" i="2"/>
  <c r="G1241" i="2"/>
  <c r="G1654" i="2"/>
  <c r="G2769" i="2"/>
  <c r="G2464" i="2"/>
  <c r="G1615" i="2"/>
  <c r="G529" i="2"/>
  <c r="G4662" i="2"/>
  <c r="G3181" i="2"/>
  <c r="G3879" i="2"/>
  <c r="G2499" i="2"/>
  <c r="G2732" i="2"/>
  <c r="G2236" i="2"/>
  <c r="G3347" i="2"/>
  <c r="G676" i="2"/>
  <c r="G2503" i="2"/>
  <c r="G2630" i="2"/>
  <c r="G2533" i="2"/>
  <c r="G4520" i="2"/>
  <c r="G1920" i="2"/>
  <c r="G581" i="2"/>
  <c r="G3845" i="2"/>
  <c r="G929" i="2"/>
  <c r="G1915" i="2"/>
  <c r="G4883" i="2"/>
  <c r="G3277" i="2"/>
  <c r="G1872" i="2"/>
  <c r="G127" i="2"/>
  <c r="G2722" i="2"/>
  <c r="G3931" i="2"/>
  <c r="G3116" i="2"/>
  <c r="G4490" i="2"/>
  <c r="G4323" i="2"/>
  <c r="G2583" i="2"/>
  <c r="G4321" i="2"/>
  <c r="G4593" i="2"/>
  <c r="G4123" i="2"/>
  <c r="G1245" i="2"/>
  <c r="G596" i="2"/>
  <c r="G1919" i="2"/>
  <c r="G590" i="2"/>
  <c r="G1297" i="2"/>
  <c r="G1906" i="2"/>
  <c r="G176" i="2"/>
  <c r="G319" i="2"/>
  <c r="G1766" i="2"/>
  <c r="G391" i="2"/>
  <c r="G2833" i="2"/>
  <c r="G103" i="2"/>
  <c r="G542" i="2"/>
  <c r="G1665" i="2"/>
  <c r="G3405" i="2"/>
  <c r="G658" i="2"/>
  <c r="G1859" i="2"/>
  <c r="G1896" i="2"/>
  <c r="G4640" i="2"/>
  <c r="G996" i="2"/>
  <c r="G3253" i="2"/>
  <c r="G3753" i="2"/>
  <c r="G294" i="2"/>
  <c r="G3017" i="2"/>
  <c r="G1045" i="2"/>
  <c r="G1520" i="2"/>
  <c r="G2169" i="2"/>
  <c r="G4201" i="2"/>
  <c r="G2250" i="2"/>
  <c r="G924" i="2"/>
  <c r="G1686" i="2"/>
  <c r="G4380" i="2"/>
  <c r="G83" i="2"/>
  <c r="G784" i="2"/>
  <c r="G427" i="2"/>
  <c r="G4540" i="2"/>
  <c r="G4258" i="2"/>
  <c r="G4126" i="2"/>
  <c r="G4051" i="2"/>
  <c r="G3114" i="2"/>
  <c r="G3234" i="2"/>
  <c r="G1571" i="2"/>
  <c r="G283" i="2"/>
  <c r="G3332" i="2"/>
  <c r="G1011" i="2"/>
  <c r="G4869" i="2"/>
  <c r="G3890" i="2"/>
  <c r="G3133" i="2"/>
  <c r="G1649" i="2"/>
  <c r="G4487" i="2"/>
  <c r="G2661" i="2"/>
  <c r="G1318" i="2"/>
  <c r="G3728" i="2"/>
  <c r="G4576" i="2"/>
  <c r="G2502" i="2"/>
  <c r="G3339" i="2"/>
  <c r="G3699" i="2"/>
  <c r="G3294" i="2"/>
  <c r="G454" i="2"/>
  <c r="G2312" i="2"/>
  <c r="G2115" i="2"/>
  <c r="G301" i="2"/>
  <c r="G641" i="2"/>
  <c r="G3507" i="2"/>
  <c r="G3609" i="2"/>
  <c r="G4228" i="2"/>
  <c r="G2653" i="2"/>
  <c r="G2165" i="2"/>
  <c r="G1389" i="2"/>
  <c r="G1735" i="2"/>
  <c r="G3172" i="2"/>
  <c r="G1696" i="2"/>
  <c r="G5" i="2"/>
  <c r="G2900" i="2"/>
  <c r="G2956" i="2"/>
  <c r="G2703" i="2"/>
  <c r="G469" i="2"/>
  <c r="G3936" i="2"/>
  <c r="G2307" i="2"/>
  <c r="G3886" i="2"/>
  <c r="G3958" i="2"/>
  <c r="G4483" i="2"/>
  <c r="G3803" i="2"/>
  <c r="G2480" i="2"/>
  <c r="G342" i="2"/>
  <c r="G930" i="2"/>
  <c r="G2639" i="2"/>
  <c r="G4637" i="2"/>
  <c r="G447" i="2"/>
  <c r="G2877" i="2"/>
  <c r="G4969" i="2"/>
  <c r="G4636" i="2"/>
  <c r="G3308" i="2"/>
  <c r="G1593" i="2"/>
  <c r="G642" i="2"/>
  <c r="G4257" i="2"/>
  <c r="G1074" i="2"/>
  <c r="G909" i="2"/>
  <c r="G604" i="2"/>
  <c r="G267" i="2"/>
  <c r="G4379" i="2"/>
  <c r="G2909" i="2"/>
  <c r="G292" i="2"/>
  <c r="G2043" i="2"/>
  <c r="G4172" i="2"/>
  <c r="G1868" i="2"/>
  <c r="G2275" i="2"/>
  <c r="G303" i="2"/>
  <c r="G3920" i="2"/>
  <c r="G4559" i="2"/>
  <c r="G1747" i="2"/>
  <c r="G2378" i="2"/>
  <c r="G920" i="2"/>
  <c r="G1949" i="2"/>
  <c r="G4080" i="2"/>
  <c r="G1529" i="2"/>
  <c r="G2887" i="2"/>
  <c r="G1203" i="2"/>
  <c r="G3704" i="2"/>
  <c r="G1384" i="2"/>
  <c r="G3625" i="2"/>
  <c r="G4183" i="2"/>
  <c r="G2475" i="2"/>
  <c r="G3269" i="2"/>
  <c r="G3732" i="2"/>
  <c r="G1602" i="2"/>
  <c r="G4160" i="2"/>
  <c r="G3856" i="2"/>
  <c r="G1387" i="2"/>
  <c r="G2564" i="2"/>
  <c r="G1594" i="2"/>
  <c r="G4751" i="2"/>
  <c r="G3267" i="2"/>
  <c r="G3517" i="2"/>
  <c r="G453" i="2"/>
  <c r="G925" i="2"/>
  <c r="G3819" i="2"/>
  <c r="G1352" i="2"/>
  <c r="G2239" i="2"/>
  <c r="G2811" i="2"/>
  <c r="G1525" i="2"/>
  <c r="G3192" i="2"/>
  <c r="G2985" i="2"/>
  <c r="G4493" i="2"/>
  <c r="G3066" i="2"/>
  <c r="G2194" i="2"/>
  <c r="G595" i="2"/>
  <c r="G4345" i="2"/>
  <c r="G2436" i="2"/>
  <c r="G2290" i="2"/>
  <c r="G3189" i="2"/>
  <c r="G1883" i="2"/>
  <c r="G4974" i="2"/>
  <c r="G1176" i="2"/>
  <c r="G4983" i="2"/>
  <c r="G3771" i="2"/>
  <c r="G230" i="2"/>
  <c r="G4633" i="2"/>
  <c r="G4910" i="2"/>
  <c r="G2229" i="2"/>
  <c r="G1825" i="2"/>
  <c r="G445" i="2"/>
  <c r="G4313" i="2"/>
  <c r="G3201" i="2"/>
  <c r="G229" i="2"/>
  <c r="G4244" i="2"/>
  <c r="G4274" i="2"/>
  <c r="G407" i="2"/>
  <c r="G4020" i="2"/>
  <c r="G4936" i="2"/>
  <c r="G3333" i="2"/>
  <c r="G1395" i="2"/>
  <c r="G1660" i="2"/>
  <c r="G1560" i="2"/>
  <c r="G622" i="2"/>
  <c r="G2279" i="2"/>
  <c r="G860" i="2"/>
  <c r="G2824" i="2"/>
  <c r="G2841" i="2"/>
  <c r="G1204" i="2"/>
  <c r="G3806" i="2"/>
  <c r="G4140" i="2"/>
  <c r="G1917" i="2"/>
  <c r="G2114" i="2"/>
  <c r="G3144" i="2"/>
  <c r="G1634" i="2"/>
  <c r="G2765" i="2"/>
  <c r="G3292" i="2"/>
  <c r="G4895" i="2"/>
  <c r="G408" i="2"/>
  <c r="G757" i="2"/>
  <c r="G2496" i="2"/>
  <c r="G389" i="2"/>
  <c r="G4037" i="2"/>
  <c r="G222" i="2"/>
  <c r="G4169" i="2"/>
  <c r="G4533" i="2"/>
  <c r="G2324" i="2"/>
  <c r="G2428" i="2"/>
  <c r="G1394" i="2"/>
  <c r="G397" i="2"/>
  <c r="G1556" i="2"/>
  <c r="G2757" i="2"/>
  <c r="G3046" i="2"/>
  <c r="G4652" i="2"/>
  <c r="G2774" i="2"/>
  <c r="G4089" i="2"/>
  <c r="G2493" i="2"/>
  <c r="G4044" i="2"/>
  <c r="G3105" i="2"/>
  <c r="G4305" i="2"/>
  <c r="G2020" i="2"/>
  <c r="G648" i="2"/>
  <c r="G592" i="2"/>
  <c r="G1210" i="2"/>
  <c r="G4411" i="2"/>
  <c r="G2869" i="2"/>
  <c r="G2949" i="2"/>
  <c r="G3655" i="2"/>
  <c r="G2626" i="2"/>
  <c r="G4120" i="2"/>
  <c r="G2963" i="2"/>
  <c r="G4964" i="2"/>
  <c r="G2418" i="2"/>
  <c r="G4501" i="2"/>
  <c r="G3804" i="2"/>
  <c r="G2695" i="2"/>
  <c r="G3764" i="2"/>
  <c r="G4076" i="2"/>
  <c r="G522" i="2"/>
  <c r="G1409" i="2"/>
  <c r="G3949" i="2"/>
  <c r="G850" i="2"/>
  <c r="G2941" i="2"/>
  <c r="G662" i="2"/>
  <c r="G3523" i="2"/>
  <c r="G3872" i="2"/>
  <c r="G1495" i="2"/>
  <c r="G849" i="2"/>
  <c r="G3444" i="2"/>
  <c r="G3071" i="2"/>
  <c r="G756" i="2"/>
  <c r="G4850" i="2"/>
  <c r="G4855" i="2"/>
  <c r="G4223" i="2"/>
  <c r="G2410" i="2"/>
  <c r="G739" i="2"/>
  <c r="G1744" i="2"/>
  <c r="G4181" i="2"/>
  <c r="G1936" i="2"/>
  <c r="G990" i="2"/>
  <c r="G3685" i="2"/>
  <c r="G1637" i="2"/>
  <c r="G2947" i="2"/>
  <c r="G2336" i="2"/>
  <c r="G4951" i="2"/>
  <c r="G3325" i="2"/>
  <c r="G2387" i="2"/>
  <c r="G2637" i="2"/>
  <c r="G2696" i="2"/>
  <c r="G2062" i="2"/>
  <c r="G3705" i="2"/>
  <c r="G4822" i="2"/>
  <c r="G1705" i="2"/>
  <c r="G3647" i="2"/>
  <c r="G262" i="2"/>
  <c r="G673" i="2"/>
  <c r="G845" i="2"/>
  <c r="G4270" i="2"/>
  <c r="G442" i="2"/>
  <c r="G506" i="2"/>
  <c r="G2795" i="2"/>
  <c r="G66" i="2"/>
  <c r="G1187" i="2"/>
  <c r="G2010" i="2"/>
  <c r="G3526" i="2"/>
  <c r="G1017" i="2"/>
  <c r="G2731" i="2"/>
  <c r="G2327" i="2"/>
  <c r="G2973" i="2"/>
  <c r="G3450" i="2"/>
  <c r="G697" i="2"/>
  <c r="G1889" i="2"/>
  <c r="G3145" i="2"/>
  <c r="G1935" i="2"/>
  <c r="G1991" i="2"/>
  <c r="G4522" i="2"/>
  <c r="G1860" i="2"/>
  <c r="G1504" i="2"/>
  <c r="G4828" i="2"/>
  <c r="G4552" i="2"/>
  <c r="G3983" i="2"/>
  <c r="G751" i="2"/>
  <c r="G2819" i="2"/>
  <c r="G4763" i="2"/>
  <c r="G4269" i="2"/>
  <c r="G363" i="2"/>
  <c r="G2481" i="2"/>
  <c r="G3816" i="2"/>
  <c r="G2073" i="2"/>
  <c r="G1530" i="2"/>
  <c r="G4215" i="2"/>
  <c r="G284" i="2"/>
  <c r="G2762" i="2"/>
  <c r="G2689" i="2"/>
  <c r="G2116" i="2"/>
  <c r="G3368" i="2"/>
  <c r="G3978" i="2"/>
  <c r="G4112" i="2"/>
  <c r="G2959" i="2"/>
  <c r="G3419" i="2"/>
  <c r="G4425" i="2"/>
  <c r="G1552" i="2"/>
  <c r="G503" i="2"/>
  <c r="G863" i="2"/>
  <c r="G4341" i="2"/>
  <c r="G1856" i="2"/>
  <c r="G3185" i="2"/>
  <c r="G3934" i="2"/>
  <c r="G144" i="2"/>
  <c r="G2673" i="2"/>
  <c r="G1010" i="2"/>
  <c r="G9" i="2"/>
  <c r="G1616" i="2"/>
  <c r="G4996" i="2"/>
  <c r="G4175" i="2"/>
  <c r="G4179" i="2"/>
  <c r="G2854" i="2"/>
  <c r="G567" i="2"/>
  <c r="G1235" i="2"/>
  <c r="G4691" i="2"/>
  <c r="G4197" i="2"/>
  <c r="G2318" i="2"/>
  <c r="G2201" i="2"/>
  <c r="G3888" i="2"/>
  <c r="G3873" i="2"/>
  <c r="G2663" i="2"/>
  <c r="G2241" i="2"/>
  <c r="G886" i="2"/>
  <c r="G4090" i="2"/>
  <c r="G4854" i="2"/>
  <c r="G214" i="2"/>
  <c r="G223" i="2"/>
  <c r="G4580" i="2"/>
  <c r="G1121" i="2"/>
  <c r="G3334" i="2"/>
  <c r="G806" i="2"/>
  <c r="G4040" i="2"/>
  <c r="G4006" i="2"/>
  <c r="G2021" i="2"/>
  <c r="G2678" i="2"/>
  <c r="G2331" i="2"/>
  <c r="G4079" i="2"/>
  <c r="G3693" i="2"/>
  <c r="G3337" i="2"/>
  <c r="G1151" i="2"/>
  <c r="G2660" i="2"/>
  <c r="G396" i="2"/>
  <c r="G4451" i="2"/>
  <c r="G3086" i="2"/>
  <c r="G2527" i="2"/>
  <c r="G2770" i="2"/>
  <c r="G1905" i="2"/>
  <c r="G4071" i="2"/>
  <c r="G143" i="2"/>
  <c r="G4935" i="2"/>
  <c r="G418" i="2"/>
  <c r="G2431" i="2"/>
  <c r="G601" i="2"/>
  <c r="G4694" i="2"/>
  <c r="G4790" i="2"/>
  <c r="G4431" i="2"/>
  <c r="G2701" i="2"/>
  <c r="G3658" i="2"/>
  <c r="G2623" i="2"/>
  <c r="G1577" i="2"/>
  <c r="G1885" i="2"/>
  <c r="G694" i="2"/>
  <c r="G3910" i="2"/>
  <c r="G2604" i="2"/>
  <c r="G2518" i="2"/>
  <c r="G3839" i="2"/>
  <c r="G3882" i="2"/>
  <c r="G3475" i="2"/>
  <c r="G4506" i="2"/>
  <c r="G3876" i="2"/>
  <c r="G3917" i="2"/>
  <c r="G741" i="2"/>
  <c r="G2384" i="2"/>
  <c r="G4302" i="2"/>
  <c r="G2849" i="2"/>
  <c r="G2581" i="2"/>
  <c r="G2698" i="2"/>
  <c r="G1773" i="2"/>
  <c r="G4347" i="2"/>
  <c r="G1228" i="2"/>
  <c r="G2721" i="2"/>
  <c r="G3946" i="2"/>
  <c r="G68" i="2"/>
  <c r="G3535" i="2"/>
  <c r="G1932" i="2"/>
  <c r="G3024" i="2"/>
  <c r="G1590" i="2"/>
  <c r="G1987" i="2"/>
  <c r="G3319" i="2"/>
  <c r="G2322" i="2"/>
  <c r="G4453" i="2"/>
  <c r="G3090" i="2"/>
  <c r="G2406" i="2"/>
  <c r="G3492" i="2"/>
  <c r="G2141" i="2"/>
  <c r="G1054" i="2"/>
  <c r="G3480" i="2"/>
  <c r="G411" i="2"/>
  <c r="G4391" i="2"/>
  <c r="G4132" i="2"/>
  <c r="G3472" i="2"/>
  <c r="G3395" i="2"/>
  <c r="G3357" i="2"/>
  <c r="G4326" i="2"/>
  <c r="G4729" i="2"/>
  <c r="G1042" i="2"/>
  <c r="G1824" i="2"/>
  <c r="G362" i="2"/>
  <c r="G2337" i="2"/>
  <c r="G366" i="2"/>
  <c r="G3789" i="2"/>
  <c r="G4265" i="2"/>
  <c r="G4459" i="2"/>
  <c r="G2853" i="2"/>
  <c r="G3102" i="2"/>
  <c r="G2654" i="2"/>
  <c r="G2187" i="2"/>
  <c r="G3738" i="2"/>
  <c r="G3900" i="2"/>
  <c r="G3566" i="2"/>
  <c r="G274" i="2"/>
  <c r="G1334" i="2"/>
  <c r="G1445" i="2"/>
  <c r="G4072" i="2"/>
  <c r="G3871" i="2"/>
  <c r="G3449" i="2"/>
  <c r="G2912" i="2"/>
  <c r="G3629" i="2"/>
  <c r="G1621" i="2"/>
  <c r="G2309" i="2"/>
  <c r="G2029" i="2"/>
  <c r="G2463" i="2"/>
  <c r="G713" i="2"/>
  <c r="G3242" i="2"/>
  <c r="G177" i="2"/>
  <c r="G343" i="2"/>
  <c r="G31" i="2"/>
  <c r="G4870" i="2"/>
  <c r="G4566" i="2"/>
  <c r="G1198" i="2"/>
  <c r="G204" i="2"/>
  <c r="G3808" i="2"/>
  <c r="G2572" i="2"/>
  <c r="G2857" i="2"/>
  <c r="G2852" i="2"/>
  <c r="G899" i="2"/>
  <c r="G493" i="2"/>
  <c r="G1566" i="2"/>
  <c r="G3633" i="2"/>
  <c r="G3261" i="2"/>
  <c r="G844" i="2"/>
  <c r="G4575" i="2"/>
  <c r="G1869" i="2"/>
  <c r="G4315" i="2"/>
  <c r="G3880" i="2"/>
  <c r="G3841" i="2"/>
  <c r="G1055" i="2"/>
  <c r="G1715" i="2"/>
  <c r="G4568" i="2"/>
  <c r="G3203" i="2"/>
  <c r="G4950" i="2"/>
  <c r="G591" i="2"/>
  <c r="G1103" i="2"/>
  <c r="G723" i="2"/>
  <c r="G3465" i="2"/>
  <c r="G4297" i="2"/>
  <c r="G60" i="2"/>
  <c r="G2578" i="2"/>
  <c r="G3505" i="2"/>
  <c r="G1996" i="2"/>
  <c r="G3441" i="2"/>
  <c r="G4259" i="2"/>
  <c r="G4619" i="2"/>
  <c r="G131" i="2"/>
  <c r="G3564" i="2"/>
  <c r="G2351" i="2"/>
  <c r="G4454" i="2"/>
  <c r="G3842" i="2"/>
  <c r="G3768" i="2"/>
  <c r="G1381" i="2"/>
  <c r="G1526" i="2"/>
  <c r="G2994" i="2"/>
  <c r="G963" i="2"/>
  <c r="G470" i="2"/>
  <c r="G2138" i="2"/>
  <c r="G807" i="2"/>
  <c r="G949" i="2"/>
  <c r="G871" i="2"/>
  <c r="G3130" i="2"/>
  <c r="G3780" i="2"/>
  <c r="G3903" i="2"/>
  <c r="G1957" i="2"/>
  <c r="G2086" i="2"/>
  <c r="G4702" i="2"/>
  <c r="G1442" i="2"/>
  <c r="G593" i="2"/>
  <c r="G2416" i="2"/>
  <c r="G2965" i="2"/>
  <c r="G6" i="2"/>
  <c r="G4219" i="2"/>
  <c r="G4827" i="2"/>
  <c r="G4589" i="2"/>
  <c r="G3317" i="2"/>
  <c r="G4919" i="2"/>
  <c r="G57" i="2"/>
  <c r="G1416" i="2"/>
  <c r="G3083" i="2"/>
  <c r="G2400" i="2"/>
  <c r="G452" i="2"/>
  <c r="G3527" i="2"/>
  <c r="G3616" i="2"/>
  <c r="G4958" i="2"/>
  <c r="G125" i="2"/>
  <c r="G2353" i="2"/>
  <c r="G3500" i="2"/>
  <c r="G1150" i="2"/>
  <c r="G3468" i="2"/>
  <c r="G1005" i="2"/>
  <c r="G1065" i="2"/>
  <c r="G2369" i="2"/>
  <c r="G3904" i="2"/>
  <c r="G1134" i="2"/>
  <c r="G2095" i="2"/>
  <c r="G10" i="2"/>
  <c r="G146" i="2"/>
  <c r="G3364" i="2"/>
  <c r="G1249" i="2"/>
  <c r="G3944" i="2"/>
  <c r="G1160" i="2"/>
  <c r="G2937" i="2"/>
  <c r="G875" i="2"/>
  <c r="G4747" i="2"/>
  <c r="G747" i="2"/>
  <c r="G1591" i="2"/>
  <c r="G1584" i="2"/>
  <c r="G1115" i="2"/>
  <c r="G1941" i="2"/>
  <c r="G4481" i="2"/>
  <c r="G870" i="2"/>
  <c r="G135" i="2"/>
  <c r="G1059" i="2"/>
  <c r="G4781" i="2"/>
  <c r="G1961" i="2"/>
  <c r="G2926" i="2"/>
  <c r="G1467" i="2"/>
  <c r="G4573" i="2"/>
  <c r="G1423" i="2"/>
  <c r="G3002" i="2"/>
  <c r="G1895" i="2"/>
  <c r="G3311" i="2"/>
  <c r="G3037" i="2"/>
  <c r="G4500" i="2"/>
  <c r="G3586" i="2"/>
  <c r="G3877" i="2"/>
  <c r="G2684" i="2"/>
  <c r="G1630" i="2"/>
  <c r="G4249" i="2"/>
  <c r="G42" i="2"/>
  <c r="G4271" i="2"/>
  <c r="G2365" i="2"/>
  <c r="G317" i="2"/>
  <c r="G594" i="2"/>
  <c r="G1200" i="2"/>
  <c r="G3878" i="2"/>
  <c r="G4378" i="2"/>
  <c r="G3670" i="2"/>
  <c r="G3330" i="2"/>
  <c r="G2864" i="2"/>
  <c r="G2602" i="2"/>
  <c r="G1233" i="2"/>
  <c r="G1511" i="2"/>
  <c r="G1234" i="2"/>
  <c r="G691" i="2"/>
  <c r="G2260" i="2"/>
  <c r="G1117" i="2"/>
  <c r="G2052" i="2"/>
  <c r="G2252" i="2"/>
  <c r="G1101" i="2"/>
  <c r="G4680" i="2"/>
  <c r="G3211" i="2"/>
  <c r="G668" i="2"/>
  <c r="G4563" i="2"/>
  <c r="G3088" i="2"/>
  <c r="G4312" i="2"/>
  <c r="G3199" i="2"/>
  <c r="G3225" i="2"/>
  <c r="G2997" i="2"/>
  <c r="G4834" i="2"/>
  <c r="G499" i="2"/>
  <c r="G232" i="2"/>
  <c r="G1243" i="2"/>
  <c r="G621" i="2"/>
  <c r="G520" i="2"/>
  <c r="G1300" i="2"/>
  <c r="G2981" i="2"/>
  <c r="G1262" i="2"/>
  <c r="G1471" i="2"/>
  <c r="G2565" i="2"/>
  <c r="G1026" i="2"/>
  <c r="G3355" i="2"/>
  <c r="G4117" i="2"/>
  <c r="G3563" i="2"/>
  <c r="G3554" i="2"/>
  <c r="G4412" i="2"/>
  <c r="G1802" i="2"/>
  <c r="G2076" i="2"/>
  <c r="G1322" i="2"/>
  <c r="G1626" i="2"/>
  <c r="G2104" i="2"/>
  <c r="G2364" i="2"/>
  <c r="G49" i="2"/>
  <c r="G1491" i="2"/>
  <c r="G3850" i="2"/>
  <c r="G431" i="2"/>
  <c r="G1192" i="2"/>
  <c r="G3219" i="2"/>
  <c r="G3440" i="2"/>
  <c r="G438" i="2"/>
  <c r="G197" i="2"/>
  <c r="G4767" i="2"/>
  <c r="G1363" i="2"/>
  <c r="G4369" i="2"/>
  <c r="G543" i="2"/>
  <c r="G4375" i="2"/>
  <c r="G446" i="2"/>
  <c r="G1962" i="2"/>
  <c r="G4009" i="2"/>
  <c r="G2474" i="2"/>
  <c r="G2179" i="2"/>
  <c r="G3315" i="2"/>
  <c r="G62" i="2"/>
  <c r="G1774" i="2"/>
  <c r="G4902" i="2"/>
  <c r="G3352" i="2"/>
  <c r="G2846" i="2"/>
  <c r="G2311" i="2"/>
  <c r="G4046" i="2"/>
  <c r="G1882" i="2"/>
  <c r="G2127" i="2"/>
  <c r="G980" i="2"/>
  <c r="G3193" i="2"/>
  <c r="G1933" i="2"/>
  <c r="G1904" i="2"/>
  <c r="G897" i="2"/>
  <c r="G1690" i="2"/>
  <c r="G1618" i="2"/>
  <c r="G1706" i="2"/>
  <c r="G1020" i="2"/>
  <c r="G2254" i="2"/>
  <c r="G2597" i="2"/>
  <c r="G3639" i="2"/>
  <c r="G2796" i="2"/>
  <c r="G1505" i="2"/>
  <c r="G3982" i="2"/>
  <c r="G4683" i="2"/>
  <c r="G1950" i="2"/>
  <c r="G3607" i="2"/>
  <c r="G2355" i="2"/>
  <c r="G4466" i="2"/>
  <c r="G4886" i="2"/>
  <c r="G282" i="2"/>
  <c r="G878" i="2"/>
  <c r="G4470" i="2"/>
  <c r="G4787" i="2"/>
  <c r="G4528" i="2"/>
  <c r="G4832" i="2"/>
  <c r="G4803" i="2"/>
  <c r="G3628" i="2"/>
  <c r="G1998" i="2"/>
  <c r="G3793" i="2"/>
  <c r="G2768" i="2"/>
  <c r="G670" i="2"/>
  <c r="G1111" i="2"/>
  <c r="G2945" i="2"/>
  <c r="G1985" i="2"/>
  <c r="G3322" i="2"/>
  <c r="G3532" i="2"/>
  <c r="G2437" i="2"/>
  <c r="G2642" i="2"/>
  <c r="G1512" i="2"/>
  <c r="G3103" i="2"/>
  <c r="G534" i="2"/>
  <c r="G2754" i="2"/>
  <c r="G1912" i="2"/>
  <c r="G378" i="2"/>
  <c r="G2374" i="2"/>
  <c r="G2060" i="2"/>
  <c r="G4755" i="2"/>
  <c r="G2882" i="2"/>
  <c r="G3749" i="2"/>
  <c r="G2452" i="2"/>
  <c r="G962" i="2"/>
  <c r="G1386" i="2"/>
  <c r="G4524" i="2"/>
  <c r="G521" i="2"/>
  <c r="G4956" i="2"/>
  <c r="G1174" i="2"/>
  <c r="G1513" i="2"/>
  <c r="G2514" i="2"/>
  <c r="G4734" i="2"/>
  <c r="G4111" i="2"/>
  <c r="G4036" i="2"/>
  <c r="G1165" i="2"/>
  <c r="G413" i="2"/>
  <c r="G3050" i="2"/>
  <c r="G3722" i="2"/>
  <c r="G2828" i="2"/>
  <c r="G2906" i="2"/>
  <c r="G3232" i="2"/>
  <c r="G2739" i="2"/>
  <c r="G3348" i="2"/>
  <c r="G1863" i="2"/>
  <c r="G4514" i="2"/>
  <c r="G2705" i="2"/>
  <c r="G820" i="2"/>
  <c r="G3520" i="2"/>
  <c r="G1922" i="2"/>
  <c r="G30" i="2"/>
  <c r="G4298" i="2"/>
  <c r="G1929" i="2"/>
  <c r="G449" i="2"/>
  <c r="G3313" i="2"/>
  <c r="G4749" i="2"/>
  <c r="G4061" i="2"/>
  <c r="G1850" i="2"/>
  <c r="G1844" i="2"/>
  <c r="G3761" i="2"/>
  <c r="G4060" i="2"/>
  <c r="G4365" i="2"/>
  <c r="G2046" i="2"/>
  <c r="G1698" i="2"/>
  <c r="G4467" i="2"/>
  <c r="G1205" i="2"/>
  <c r="G2894" i="2"/>
  <c r="G1408" i="2"/>
  <c r="G2529" i="2"/>
  <c r="G3125" i="2"/>
  <c r="G4664" i="2"/>
  <c r="G3698" i="2"/>
  <c r="G2787" i="2"/>
  <c r="G441" i="2"/>
  <c r="G516" i="2"/>
  <c r="G3431" i="2"/>
  <c r="G2455" i="2"/>
  <c r="G4982" i="2"/>
  <c r="G1240" i="2"/>
  <c r="G2373" i="2"/>
  <c r="G2054" i="2"/>
  <c r="G1924" i="2"/>
  <c r="G732" i="2"/>
  <c r="G2328" i="2"/>
  <c r="G4856" i="2"/>
  <c r="G3826" i="2"/>
  <c r="G3361" i="2"/>
  <c r="G1995" i="2"/>
  <c r="G2693" i="2"/>
  <c r="G783" i="2"/>
  <c r="G2540" i="2"/>
  <c r="G2494" i="2"/>
  <c r="G856" i="2"/>
  <c r="G433" i="2"/>
  <c r="G714" i="2"/>
  <c r="G3965" i="2"/>
  <c r="G3331" i="2"/>
  <c r="G3126" i="2"/>
  <c r="G773" i="2"/>
  <c r="G1493" i="2"/>
  <c r="G1189" i="2"/>
  <c r="G4578" i="2"/>
  <c r="G2361" i="2"/>
  <c r="G2688" i="2"/>
  <c r="G1544" i="2"/>
  <c r="G1781" i="2"/>
  <c r="G1433" i="2"/>
  <c r="G1450" i="2"/>
  <c r="G2258" i="2"/>
  <c r="G4695" i="2"/>
  <c r="G728" i="2"/>
  <c r="G4145" i="2"/>
  <c r="G3265" i="2"/>
  <c r="G727" i="2"/>
  <c r="G1412" i="2"/>
  <c r="G1155" i="2"/>
  <c r="G3809" i="2"/>
  <c r="G4814" i="2"/>
  <c r="G5000" i="2"/>
  <c r="G40" i="2"/>
  <c r="G3899" i="2"/>
  <c r="G3041" i="2"/>
  <c r="G4609" i="2"/>
  <c r="G4034" i="2"/>
  <c r="G3230" i="2"/>
  <c r="G4007" i="2"/>
  <c r="G877" i="2"/>
  <c r="G4516" i="2"/>
  <c r="G195" i="2"/>
  <c r="G1171" i="2"/>
  <c r="G4486" i="2"/>
  <c r="G347" i="2"/>
  <c r="G2385" i="2"/>
  <c r="G4907" i="2"/>
  <c r="G3421" i="2"/>
  <c r="G4821" i="2"/>
  <c r="G1661" i="2"/>
  <c r="G1689" i="2"/>
  <c r="G4299" i="2"/>
  <c r="G1494" i="2"/>
  <c r="G2013" i="2"/>
  <c r="G2362" i="2"/>
  <c r="G1701" i="2"/>
  <c r="G3304" i="2"/>
  <c r="G772" i="2"/>
  <c r="G1613" i="2"/>
  <c r="G2664" i="2"/>
  <c r="G3049" i="2"/>
  <c r="G2299" i="2"/>
  <c r="G4655" i="2"/>
  <c r="G2161" i="2"/>
  <c r="G3004" i="2"/>
  <c r="G4320" i="2"/>
  <c r="G3815" i="2"/>
  <c r="G4672" i="2"/>
  <c r="G742" i="2"/>
  <c r="G2314" i="2"/>
  <c r="G3779" i="2"/>
  <c r="G1510" i="2"/>
  <c r="G2697" i="2"/>
  <c r="G3457" i="2"/>
  <c r="G4212" i="2"/>
  <c r="G2996" i="2"/>
  <c r="G4342" i="2"/>
  <c r="G4973" i="2"/>
  <c r="G965" i="2"/>
  <c r="G3977" i="2"/>
  <c r="G4316" i="2"/>
  <c r="G3414" i="2"/>
  <c r="G252" i="2"/>
  <c r="G82" i="2"/>
  <c r="G4288" i="2"/>
  <c r="G838" i="2"/>
  <c r="G1195" i="2"/>
  <c r="G1304" i="2"/>
  <c r="G2861" i="2"/>
  <c r="G3210" i="2"/>
  <c r="G686" i="2"/>
  <c r="G33" i="2"/>
  <c r="G894" i="2"/>
  <c r="G3448" i="2"/>
  <c r="G4468" i="2"/>
  <c r="G696" i="2"/>
  <c r="G2348" i="2"/>
  <c r="G4667" i="2"/>
  <c r="G1967" i="2"/>
  <c r="G2340" i="2"/>
  <c r="G3924" i="2"/>
  <c r="G3733" i="2"/>
  <c r="G1293" i="2"/>
  <c r="G2286" i="2"/>
  <c r="G3884" i="2"/>
  <c r="G1680" i="2"/>
  <c r="G2862" i="2"/>
  <c r="G188" i="2"/>
  <c r="G2026" i="2"/>
  <c r="G4477" i="2"/>
  <c r="G2289" i="2"/>
  <c r="G745" i="2"/>
  <c r="G4686" i="2"/>
  <c r="G191" i="2"/>
  <c r="G3276" i="2"/>
  <c r="G1506" i="2"/>
  <c r="G955" i="2"/>
  <c r="G3118" i="2"/>
  <c r="G1348" i="2"/>
  <c r="G3991" i="2"/>
  <c r="G4947" i="2"/>
  <c r="G2958" i="2"/>
  <c r="G3696" i="2"/>
  <c r="G2986" i="2"/>
  <c r="G2237" i="2"/>
  <c r="G4839" i="2"/>
  <c r="G4519" i="2"/>
  <c r="G4614" i="2"/>
  <c r="G2707" i="2"/>
  <c r="G2677" i="2"/>
  <c r="G4796" i="2"/>
  <c r="G3290" i="2"/>
  <c r="G3996" i="2"/>
  <c r="G1755" i="2"/>
  <c r="G217" i="2"/>
  <c r="G2460" i="2"/>
  <c r="G4913" i="2"/>
  <c r="G4325" i="2"/>
  <c r="G2367" i="2"/>
  <c r="G4499" i="2"/>
  <c r="G836" i="2"/>
  <c r="G826" i="2"/>
  <c r="G3767" i="2"/>
  <c r="G1840" i="2"/>
  <c r="G2831" i="2"/>
  <c r="G1347" i="2"/>
  <c r="G1694" i="2"/>
  <c r="G2504" i="2"/>
  <c r="G811" i="2"/>
  <c r="G1979" i="2"/>
  <c r="G325" i="2"/>
  <c r="G2990" i="2"/>
  <c r="G4330" i="2"/>
  <c r="G1797" i="2"/>
  <c r="G4005" i="2"/>
  <c r="G1484" i="2"/>
  <c r="G4474" i="2"/>
  <c r="G65" i="2"/>
  <c r="G1671" i="2"/>
  <c r="G2392" i="2"/>
  <c r="G3998" i="2"/>
  <c r="G4608" i="2"/>
  <c r="G4331" i="2"/>
  <c r="G3717" i="2"/>
  <c r="G3038" i="2"/>
  <c r="G498" i="2"/>
  <c r="G4261" i="2"/>
  <c r="G4844" i="2"/>
  <c r="G4742" i="2"/>
  <c r="G4967" i="2"/>
  <c r="G1808" i="2"/>
  <c r="G287" i="2"/>
  <c r="G2423" i="2"/>
  <c r="G2136" i="2"/>
  <c r="G4050" i="2"/>
  <c r="G1139" i="2"/>
  <c r="G4706" i="2"/>
  <c r="G157" i="2"/>
  <c r="G1953" i="2"/>
  <c r="G968" i="2"/>
  <c r="G2429" i="2"/>
  <c r="G3956" i="2"/>
  <c r="G496" i="2"/>
  <c r="G4587" i="2"/>
  <c r="G1911" i="2"/>
  <c r="G2466" i="2"/>
  <c r="G2107" i="2"/>
  <c r="G1154" i="2"/>
  <c r="G647" i="2"/>
  <c r="G4780" i="2"/>
  <c r="G1141" i="2"/>
  <c r="G3612" i="2"/>
  <c r="G76" i="2"/>
  <c r="G2441" i="2"/>
  <c r="G4392" i="2"/>
  <c r="G4812" i="2"/>
  <c r="G4945" i="2"/>
  <c r="G4577" i="2"/>
  <c r="G1465" i="2"/>
  <c r="G2501" i="2"/>
  <c r="G4523" i="2"/>
  <c r="G4229" i="2"/>
  <c r="G1006" i="2"/>
  <c r="G2675" i="2"/>
  <c r="G434" i="2"/>
  <c r="G4218" i="2"/>
  <c r="G4591" i="2"/>
  <c r="G1027" i="2"/>
  <c r="G4422" i="2"/>
  <c r="G3171" i="2"/>
  <c r="G4389" i="2"/>
  <c r="G3010" i="2"/>
  <c r="G1981" i="2"/>
  <c r="G775" i="2"/>
  <c r="G4094" i="2"/>
  <c r="G443" i="2"/>
  <c r="G1272" i="2"/>
  <c r="G514" i="2"/>
  <c r="G3578" i="2"/>
  <c r="G2157" i="2"/>
  <c r="G981" i="2"/>
  <c r="G4616" i="2"/>
  <c r="G4058" i="2"/>
  <c r="G405" i="2"/>
  <c r="G1524" i="2"/>
  <c r="G1063" i="2"/>
  <c r="G4308" i="2"/>
  <c r="G1373" i="2"/>
  <c r="G4113" i="2"/>
  <c r="G4588" i="2"/>
  <c r="G4435" i="2"/>
  <c r="G2712" i="2"/>
  <c r="G4099" i="2"/>
  <c r="G480" i="2"/>
  <c r="G2606" i="2"/>
  <c r="G1078" i="2"/>
  <c r="G767" i="2"/>
  <c r="G720" i="2"/>
  <c r="G895" i="2"/>
  <c r="G4220" i="2"/>
  <c r="G675" i="2"/>
  <c r="G2791" i="2"/>
  <c r="G3840" i="2"/>
  <c r="G523" i="2"/>
  <c r="G4100" i="2"/>
  <c r="G539" i="2"/>
  <c r="G2302" i="2"/>
  <c r="G2979" i="2"/>
  <c r="G2228" i="2"/>
  <c r="G2942" i="2"/>
  <c r="G4607" i="2"/>
  <c r="G1688" i="2"/>
  <c r="G4993" i="2"/>
  <c r="G2261" i="2"/>
  <c r="G2823" i="2"/>
  <c r="G2908" i="2"/>
  <c r="G185" i="2"/>
  <c r="G1337" i="2"/>
  <c r="G1218" i="2"/>
  <c r="G1531" i="2"/>
  <c r="G869" i="2"/>
  <c r="G3446" i="2"/>
  <c r="G2205" i="2"/>
  <c r="G734" i="2"/>
  <c r="G2409" i="2"/>
  <c r="G4114" i="2"/>
  <c r="G1328" i="2"/>
  <c r="G1806" i="2"/>
  <c r="G1202" i="2"/>
  <c r="G934" i="2"/>
  <c r="G3866" i="2"/>
  <c r="G202" i="2"/>
  <c r="G1453" i="2"/>
  <c r="G2397" i="2"/>
  <c r="G2088" i="2"/>
  <c r="G1378" i="2"/>
  <c r="G2667" i="2"/>
  <c r="G3430" i="2"/>
  <c r="G290" i="2"/>
  <c r="G1574" i="2"/>
  <c r="G2865" i="2"/>
  <c r="G4260" i="2"/>
  <c r="G1515" i="2"/>
  <c r="G3632" i="2"/>
  <c r="G2091" i="2"/>
  <c r="G2238" i="2"/>
  <c r="G1340" i="2"/>
  <c r="G4891" i="2"/>
  <c r="G172" i="2"/>
  <c r="G2967" i="2"/>
  <c r="G632" i="2"/>
  <c r="G1164" i="2"/>
  <c r="G3925" i="2"/>
  <c r="G2526" i="2"/>
  <c r="G561" i="2"/>
  <c r="G3020" i="2"/>
  <c r="G2974" i="2"/>
  <c r="G790" i="2"/>
  <c r="G296" i="2"/>
  <c r="G1327" i="2"/>
  <c r="G2829" i="2"/>
  <c r="G161" i="2"/>
  <c r="G3951" i="2"/>
  <c r="G1041" i="2"/>
  <c r="G704" i="2"/>
  <c r="G4221" i="2"/>
  <c r="G580" i="2"/>
  <c r="G4529" i="2"/>
  <c r="G1535" i="2"/>
  <c r="G4598" i="2"/>
  <c r="G2543" i="2"/>
  <c r="G3549" i="2"/>
  <c r="G1310" i="2"/>
  <c r="G4193" i="2"/>
  <c r="G2672" i="2"/>
  <c r="G375" i="2"/>
  <c r="G4733" i="2"/>
  <c r="G2679" i="2"/>
  <c r="G4978" i="2"/>
  <c r="G2970" i="2"/>
  <c r="G2803" i="2"/>
  <c r="G1353" i="2"/>
  <c r="G2855" i="2"/>
  <c r="G4602" i="2"/>
  <c r="G4382" i="2"/>
  <c r="G1874" i="2"/>
  <c r="G4860" i="2"/>
  <c r="G4088" i="2"/>
  <c r="G3654" i="2"/>
  <c r="G24" i="2"/>
  <c r="G1866" i="2"/>
  <c r="G1600" i="2"/>
  <c r="G612" i="2"/>
  <c r="G3935" i="2"/>
  <c r="G1001" i="2"/>
  <c r="G1751" i="2"/>
  <c r="G1718" i="2"/>
  <c r="G3151" i="2"/>
  <c r="G2117" i="2"/>
  <c r="G1628" i="2"/>
  <c r="G550" i="2"/>
  <c r="G2294" i="2"/>
  <c r="G3602" i="2"/>
  <c r="G2332" i="2"/>
  <c r="G922" i="2"/>
  <c r="G3134" i="2"/>
  <c r="G4185" i="2"/>
  <c r="G510" i="2"/>
  <c r="G1997" i="2"/>
  <c r="G1104" i="2"/>
  <c r="G1699" i="2"/>
  <c r="G4992" i="2"/>
  <c r="G430" i="2"/>
  <c r="G2989" i="2"/>
  <c r="G3713" i="2"/>
  <c r="G1266" i="2"/>
  <c r="G2003" i="2"/>
  <c r="G872" i="2"/>
  <c r="G2880" i="2"/>
  <c r="G3674" i="2"/>
  <c r="G544" i="2"/>
  <c r="G3214" i="2"/>
  <c r="G2047" i="2"/>
  <c r="G1890" i="2"/>
  <c r="G4862" i="2"/>
  <c r="G4892" i="2"/>
  <c r="G584" i="2"/>
  <c r="G2019" i="2"/>
  <c r="G3544" i="2"/>
  <c r="G530" i="2"/>
  <c r="G3380" i="2"/>
  <c r="G4940" i="2"/>
  <c r="G3149" i="2"/>
  <c r="G2484" i="2"/>
  <c r="G1645" i="2"/>
  <c r="G4346" i="2"/>
  <c r="G276" i="2"/>
  <c r="G1798" i="2"/>
  <c r="G1033" i="2"/>
  <c r="G966" i="2"/>
  <c r="G4865" i="2"/>
  <c r="G3231" i="2"/>
  <c r="G3976" i="2"/>
  <c r="G2845" i="2"/>
  <c r="G3720" i="2"/>
  <c r="G56" i="2"/>
  <c r="G1359" i="2"/>
  <c r="G3035" i="2"/>
  <c r="G306" i="2"/>
  <c r="G4792" i="2"/>
  <c r="G2121" i="2"/>
  <c r="G2323" i="2"/>
  <c r="G4722" i="2"/>
  <c r="G776" i="2"/>
  <c r="G4665" i="2"/>
  <c r="G3432" i="2"/>
  <c r="G3006" i="2"/>
  <c r="G4959" i="2"/>
  <c r="G1145" i="2"/>
  <c r="G2341" i="2"/>
  <c r="G1945" i="2"/>
  <c r="G423" i="2"/>
  <c r="G122" i="2"/>
  <c r="G2109" i="2"/>
  <c r="G3763" i="2"/>
  <c r="G1731" i="2"/>
  <c r="G3227" i="2"/>
  <c r="G4893" i="2"/>
  <c r="G1516" i="2"/>
  <c r="G4949" i="2"/>
  <c r="G3372" i="2"/>
  <c r="G4510" i="2"/>
  <c r="G2" i="2"/>
  <c r="G11" i="1" s="1"/>
  <c r="G3561" i="2"/>
  <c r="G1089" i="2"/>
  <c r="G3765" i="2"/>
  <c r="G4397" i="2"/>
  <c r="G491" i="2"/>
  <c r="G1770" i="2"/>
  <c r="G3928" i="2"/>
  <c r="G47" i="2"/>
  <c r="G937" i="2"/>
  <c r="G1693" i="2"/>
  <c r="G52" i="2"/>
  <c r="G4809" i="2"/>
  <c r="G1046" i="2"/>
  <c r="G3396" i="2"/>
  <c r="G4746" i="2"/>
  <c r="G3392" i="2"/>
  <c r="G340" i="2"/>
  <c r="G1068" i="2"/>
  <c r="G1158" i="2"/>
  <c r="G3863" i="2"/>
  <c r="G1746" i="2"/>
  <c r="G288" i="2"/>
  <c r="G4954" i="2"/>
  <c r="G2984" i="2"/>
  <c r="G2193" i="2"/>
  <c r="G1893" i="2"/>
  <c r="G4708" i="2"/>
  <c r="G1355" i="2"/>
  <c r="G244" i="2"/>
  <c r="G121" i="2"/>
  <c r="G484" i="2"/>
  <c r="G19" i="2"/>
  <c r="G4801" i="2"/>
  <c r="G481" i="2"/>
  <c r="G268" i="2"/>
  <c r="G4103" i="2"/>
  <c r="G2727" i="2"/>
  <c r="G4414" i="2"/>
  <c r="G2292" i="2"/>
  <c r="G4031" i="2"/>
  <c r="G858" i="2"/>
  <c r="G705" i="2"/>
  <c r="G2025" i="2"/>
  <c r="G4972" i="2"/>
  <c r="G1910" i="2"/>
  <c r="G2658" i="2"/>
  <c r="G1071" i="2"/>
  <c r="G1312" i="2"/>
  <c r="G2666" i="2"/>
  <c r="G180" i="2"/>
  <c r="G4472" i="2"/>
  <c r="G2039" i="2"/>
  <c r="G3950" i="2"/>
  <c r="G357" i="2"/>
  <c r="G2584" i="2"/>
  <c r="G4743" i="2"/>
  <c r="G1636" i="2"/>
  <c r="G4975" i="2"/>
  <c r="G3470" i="2"/>
  <c r="G3388" i="2"/>
  <c r="G199" i="2"/>
  <c r="G3921" i="2"/>
  <c r="G85" i="2"/>
  <c r="G528" i="2"/>
  <c r="G1170" i="2"/>
  <c r="G4797" i="2"/>
  <c r="G1925" i="2"/>
  <c r="G3737" i="2"/>
  <c r="G525" i="2"/>
  <c r="G3509" i="2"/>
  <c r="G938" i="2"/>
  <c r="G2617" i="2"/>
  <c r="G3668" i="2"/>
  <c r="G3139" i="2"/>
  <c r="G778" i="2"/>
  <c r="G2628" i="2"/>
  <c r="G2067" i="2"/>
  <c r="G279" i="2"/>
  <c r="G1652" i="2"/>
  <c r="G4433" i="2"/>
  <c r="G1994" i="2"/>
  <c r="G3848" i="2"/>
  <c r="G275" i="2"/>
  <c r="G3622" i="2"/>
  <c r="G3" i="2"/>
  <c r="G210" i="2"/>
  <c r="G2588" i="2"/>
  <c r="G1317" i="2"/>
  <c r="G839" i="2"/>
  <c r="G898" i="2"/>
  <c r="G14" i="2"/>
  <c r="G2561" i="2"/>
  <c r="G1274" i="2"/>
  <c r="G1752" i="2"/>
  <c r="G4644" i="2"/>
  <c r="G2139" i="2"/>
  <c r="G1793" i="2"/>
  <c r="G4600" i="2"/>
  <c r="G1191" i="2"/>
  <c r="G2425" i="2"/>
  <c r="G3073" i="2"/>
  <c r="G2534" i="2"/>
  <c r="G3952" i="2"/>
  <c r="G1887" i="2"/>
  <c r="G3596" i="2"/>
  <c r="G1930" i="2"/>
  <c r="G1712" i="2"/>
  <c r="G335" i="2"/>
  <c r="G152" i="2"/>
  <c r="G3188" i="2"/>
  <c r="G3279" i="2"/>
  <c r="G1913" i="2"/>
  <c r="G3496" i="2"/>
  <c r="G3278" i="2"/>
  <c r="G3985" i="2"/>
  <c r="G3729" i="2"/>
  <c r="G302" i="2"/>
  <c r="G3937" i="2"/>
  <c r="G3403" i="2"/>
  <c r="G1784" i="2"/>
  <c r="G1777" i="2"/>
  <c r="G3377" i="2"/>
  <c r="G1522" i="2"/>
  <c r="G3412" i="2"/>
  <c r="G1983" i="2"/>
  <c r="G1242" i="2"/>
  <c r="G777" i="2"/>
  <c r="G952" i="2"/>
  <c r="G1070" i="2"/>
  <c r="G329" i="2"/>
  <c r="G712" i="2"/>
  <c r="G527" i="2"/>
  <c r="G1081" i="2"/>
  <c r="G2213" i="2"/>
  <c r="G535" i="2"/>
  <c r="G165" i="2"/>
  <c r="G3486" i="2"/>
  <c r="G588" i="2"/>
  <c r="G2403" i="2"/>
  <c r="G2878" i="2"/>
  <c r="G3897" i="2"/>
  <c r="G679" i="2"/>
  <c r="G2552" i="2"/>
  <c r="G4724" i="2"/>
  <c r="G1527" i="2"/>
  <c r="G1279" i="2"/>
  <c r="G685" i="2"/>
  <c r="G2980" i="2"/>
  <c r="G59" i="2"/>
  <c r="G4210" i="2"/>
  <c r="G2966" i="2"/>
  <c r="G4133" i="2"/>
  <c r="G3716" i="2"/>
  <c r="G3673" i="2"/>
  <c r="G1813" i="2"/>
  <c r="G4276" i="2"/>
  <c r="G3508" i="2"/>
  <c r="G3645" i="2"/>
  <c r="G3208" i="2"/>
  <c r="G1099" i="2"/>
  <c r="G479" i="2"/>
  <c r="G2482" i="2"/>
  <c r="G4026" i="2"/>
  <c r="G4643" i="2"/>
  <c r="G3811" i="2"/>
  <c r="G4231" i="2"/>
  <c r="G2566" i="2"/>
  <c r="G666" i="2"/>
  <c r="G2911" i="2"/>
  <c r="G3393" i="2"/>
  <c r="G3483" i="2"/>
  <c r="G4338" i="2"/>
  <c r="G2074" i="2"/>
  <c r="G178" i="2"/>
  <c r="G546" i="2"/>
  <c r="G2469" i="2"/>
  <c r="G2730" i="2"/>
  <c r="G1703" i="2"/>
  <c r="G1734" i="2"/>
  <c r="G4558" i="2"/>
  <c r="G1837" i="2"/>
  <c r="G2259" i="2"/>
  <c r="G2842" i="2"/>
  <c r="G393" i="2"/>
  <c r="G4560" i="2"/>
  <c r="G300" i="2"/>
  <c r="G3182" i="2"/>
  <c r="G4405" i="2"/>
  <c r="G2895" i="2"/>
  <c r="G3867" i="2"/>
  <c r="G2145" i="2"/>
  <c r="G1803" i="2"/>
  <c r="G254" i="2"/>
  <c r="G3984" i="2"/>
  <c r="G1768" i="2"/>
  <c r="G911" i="2"/>
  <c r="G2293" i="2"/>
  <c r="G1971" i="2"/>
  <c r="G4361" i="2"/>
  <c r="G557" i="2"/>
  <c r="G774" i="2"/>
  <c r="G3025" i="2"/>
  <c r="G2065" i="2"/>
  <c r="G760" i="2"/>
  <c r="G4586" i="2"/>
  <c r="G243" i="2"/>
  <c r="G1545" i="2"/>
  <c r="G2080" i="2"/>
  <c r="G4066" i="2"/>
  <c r="G2676" i="2"/>
  <c r="G1232" i="2"/>
  <c r="G1619" i="2"/>
  <c r="G3109" i="2"/>
  <c r="G793" i="2"/>
  <c r="G4966" i="2"/>
  <c r="G3382" i="2"/>
  <c r="G3926" i="2"/>
  <c r="G3987" i="2"/>
  <c r="G1674" i="2"/>
  <c r="G3464" i="2"/>
  <c r="G3618" i="2"/>
  <c r="G1610" i="2"/>
  <c r="G652" i="2"/>
  <c r="G2645" i="2"/>
  <c r="G12" i="2"/>
  <c r="G2923" i="2"/>
  <c r="G2445" i="2"/>
  <c r="G4611" i="2"/>
  <c r="G3021" i="2"/>
  <c r="G3672" i="2"/>
  <c r="G4597" i="2"/>
  <c r="G227" i="2"/>
  <c r="G2461" i="2"/>
  <c r="G2915" i="2"/>
  <c r="G3656" i="2"/>
  <c r="G3870" i="2"/>
  <c r="G4953" i="2"/>
  <c r="G2313" i="2"/>
  <c r="G72" i="2"/>
  <c r="G2714" i="2"/>
  <c r="G3346" i="2"/>
  <c r="G532" i="2"/>
  <c r="G4011" i="2"/>
  <c r="G4776" i="2"/>
  <c r="G2004" i="2"/>
  <c r="G3847" i="2"/>
  <c r="G4110" i="2"/>
  <c r="G53" i="2"/>
  <c r="G3068" i="2"/>
  <c r="G3795" i="2"/>
  <c r="G1201" i="2"/>
  <c r="G2473" i="2"/>
  <c r="G1960" i="2"/>
  <c r="G718" i="2"/>
  <c r="G3948" i="2"/>
  <c r="G2035" i="2"/>
  <c r="G3979" i="2"/>
  <c r="G1313" i="2"/>
  <c r="G4545" i="2"/>
  <c r="G4816" i="2"/>
  <c r="G3600" i="2"/>
  <c r="G2805" i="2"/>
  <c r="G4606" i="2"/>
  <c r="G2893" i="2"/>
  <c r="G982" i="2"/>
  <c r="G2939" i="2"/>
  <c r="G3051" i="2"/>
  <c r="G3501" i="2"/>
  <c r="G4098" i="2"/>
  <c r="G725" i="2"/>
  <c r="G3834" i="2"/>
  <c r="G1721" i="2"/>
  <c r="G2568" i="2"/>
  <c r="G11" i="2"/>
  <c r="G3204" i="2"/>
  <c r="G3511" i="2"/>
  <c r="G2681" i="2"/>
  <c r="G597" i="2"/>
  <c r="G1799" i="2"/>
  <c r="G737" i="2"/>
  <c r="G3179" i="2"/>
  <c r="G3807" i="2"/>
  <c r="G3736" i="2"/>
  <c r="G2050" i="2"/>
  <c r="G4064" i="2"/>
  <c r="G1830" i="2"/>
  <c r="G3915" i="2"/>
  <c r="G77" i="2"/>
  <c r="G2788" i="2"/>
  <c r="G1692" i="2"/>
  <c r="G253" i="2"/>
  <c r="G1778" i="2"/>
  <c r="G692" i="2"/>
  <c r="G337" i="2"/>
  <c r="G4930" i="2"/>
  <c r="G1607" i="2"/>
  <c r="G547" i="2"/>
  <c r="G4293" i="2"/>
  <c r="G4118" i="2"/>
  <c r="G4922" i="2"/>
  <c r="G614" i="2"/>
  <c r="G3726" i="2"/>
  <c r="G4813" i="2"/>
  <c r="G4182" i="2"/>
  <c r="G2792" i="2"/>
  <c r="G415" i="2"/>
  <c r="G748" i="2"/>
  <c r="G2427" i="2"/>
  <c r="G3790" i="2"/>
  <c r="G3694" i="2"/>
  <c r="G1307" i="2"/>
  <c r="G3180" i="2"/>
  <c r="G687" i="2"/>
  <c r="G626" i="2"/>
  <c r="G3778" i="2"/>
  <c r="G2838" i="2"/>
  <c r="G4401" i="2"/>
  <c r="G39" i="2"/>
  <c r="G3040" i="2"/>
  <c r="G2889" i="2"/>
  <c r="G1380" i="2"/>
  <c r="G395" i="2"/>
  <c r="G986" i="2"/>
  <c r="G3750" i="2"/>
  <c r="G2066" i="2"/>
  <c r="G2810" i="2"/>
  <c r="G1382" i="2"/>
  <c r="G2005" i="2"/>
  <c r="G2380" i="2"/>
  <c r="G4167" i="2"/>
  <c r="G951" i="2"/>
  <c r="G4618" i="2"/>
  <c r="G4473" i="2"/>
  <c r="G1354" i="2"/>
  <c r="G4186" i="2"/>
  <c r="G4756" i="2"/>
  <c r="G2921" i="2"/>
  <c r="G2940" i="2"/>
  <c r="G1580" i="2"/>
  <c r="G2177" i="2"/>
  <c r="G2354" i="2"/>
  <c r="G358" i="2"/>
  <c r="G1888" i="2"/>
  <c r="G120" i="2"/>
  <c r="G1483" i="2"/>
  <c r="G1390" i="2"/>
  <c r="G3812" i="2"/>
  <c r="G339" i="2"/>
  <c r="G1714" i="2"/>
  <c r="G2072" i="2"/>
  <c r="G3994" i="2"/>
  <c r="G921" i="2"/>
  <c r="G136" i="2"/>
  <c r="G4194" i="2"/>
  <c r="G2471" i="2"/>
  <c r="G3782" i="2"/>
  <c r="G3402" i="2"/>
  <c r="G4768" i="2"/>
  <c r="G1320" i="2"/>
  <c r="G167" i="2"/>
  <c r="G80" i="2"/>
  <c r="G2262" i="2"/>
  <c r="G3663" i="2"/>
  <c r="G3992" i="2"/>
  <c r="G2724" i="2"/>
  <c r="G2934" i="2"/>
  <c r="G563" i="2"/>
  <c r="G1558" i="2"/>
  <c r="G2079" i="2"/>
  <c r="G2547" i="2"/>
  <c r="G3221" i="2"/>
  <c r="G3484" i="2"/>
  <c r="G1341" i="2"/>
  <c r="G193" i="2"/>
  <c r="G1578" i="2"/>
  <c r="G1392" i="2"/>
  <c r="G3316" i="2"/>
  <c r="G2944" i="2"/>
  <c r="G4267" i="2"/>
  <c r="G926" i="2"/>
  <c r="G1826" i="2"/>
  <c r="G2449" i="2"/>
  <c r="G4714" i="2"/>
  <c r="G795" i="2"/>
  <c r="G4798" i="2"/>
  <c r="G2467" i="2"/>
  <c r="G3014" i="2"/>
  <c r="G4704" i="2"/>
  <c r="G2288" i="2"/>
  <c r="G293" i="2"/>
  <c r="G4894" i="2"/>
  <c r="G3077" i="2"/>
  <c r="G1002" i="2"/>
  <c r="G4295" i="2"/>
  <c r="G4646" i="2"/>
  <c r="G1743" i="2"/>
  <c r="G4328" i="2"/>
  <c r="G4623" i="2"/>
  <c r="G4400" i="2"/>
  <c r="G3760" i="2"/>
  <c r="G3918" i="2"/>
  <c r="G2363" i="2"/>
  <c r="G1668" i="2"/>
  <c r="G4149" i="2"/>
  <c r="G3287" i="2"/>
  <c r="G3401" i="2"/>
  <c r="G3150" i="2"/>
  <c r="G4991" i="2"/>
  <c r="G2382" i="2"/>
  <c r="G4629" i="2"/>
  <c r="G3281" i="2"/>
  <c r="G2735" i="2"/>
  <c r="G4696" i="2"/>
  <c r="G1404" i="2"/>
  <c r="G1093" i="2"/>
  <c r="G3947" i="2"/>
  <c r="G583" i="2"/>
  <c r="G3212" i="2"/>
  <c r="G1403" i="2"/>
  <c r="G1657" i="2"/>
  <c r="G4004" i="2"/>
  <c r="G533" i="2"/>
  <c r="G281" i="2"/>
  <c r="G4125" i="2"/>
  <c r="G4030" i="2"/>
  <c r="G4464" i="2"/>
  <c r="G4875" i="2"/>
  <c r="G451" i="2"/>
  <c r="G3216" i="2"/>
  <c r="G1691" i="2"/>
  <c r="G3307" i="2"/>
  <c r="G1391" i="2"/>
  <c r="G1514" i="2"/>
  <c r="G1039" i="2"/>
  <c r="G2424" i="2"/>
  <c r="G2881" i="2"/>
  <c r="G3697" i="2"/>
  <c r="G3595" i="2"/>
  <c r="G4013" i="2"/>
  <c r="G3627" i="2"/>
  <c r="G2634" i="2"/>
  <c r="G3644" i="2"/>
  <c r="G2160" i="2"/>
  <c r="G379" i="2"/>
  <c r="G2876" i="2"/>
  <c r="G4823" i="2"/>
  <c r="G2827" i="2"/>
  <c r="G3023" i="2"/>
  <c r="G653" i="2"/>
  <c r="G3580" i="2"/>
  <c r="G4795" i="2"/>
  <c r="G3857" i="2"/>
  <c r="G4904" i="2"/>
  <c r="G893" i="2"/>
  <c r="G3160" i="2"/>
  <c r="G3869" i="2"/>
  <c r="G770" i="2"/>
  <c r="G780" i="2"/>
  <c r="G1839" i="2"/>
  <c r="G231" i="2"/>
  <c r="G2511" i="2"/>
  <c r="G1845" i="2"/>
  <c r="G4409" i="2"/>
  <c r="G4417" i="2"/>
  <c r="G3173" i="2"/>
  <c r="G412" i="2"/>
  <c r="G1147" i="2"/>
  <c r="G853" i="2"/>
  <c r="G3425" i="2"/>
  <c r="G2069" i="2"/>
  <c r="G2488" i="2"/>
  <c r="G4429" i="2"/>
  <c r="G3662" i="2"/>
  <c r="G1281" i="2"/>
  <c r="G2690" i="2"/>
  <c r="G4359" i="2"/>
  <c r="G3799" i="2"/>
  <c r="G4296" i="2"/>
  <c r="G4488" i="2"/>
  <c r="G3341" i="2"/>
  <c r="G3072" i="2"/>
  <c r="G3552" i="2"/>
  <c r="G4699" i="2"/>
  <c r="G4153" i="2"/>
  <c r="G1330" i="2"/>
  <c r="G2388" i="2"/>
  <c r="G367" i="2"/>
  <c r="G91" i="2"/>
  <c r="G4826" i="2"/>
  <c r="G2557" i="2"/>
  <c r="G2668" i="2"/>
  <c r="G2671" i="2"/>
  <c r="G3362" i="2"/>
  <c r="G1311" i="2"/>
  <c r="G3272" i="2"/>
  <c r="G4461" i="2"/>
  <c r="G3245" i="2"/>
  <c r="G4876" i="2"/>
  <c r="G2622" i="2"/>
  <c r="G311" i="2"/>
  <c r="G2692" i="2"/>
  <c r="G4164" i="2"/>
  <c r="G1942" i="2"/>
  <c r="G3439" i="2"/>
  <c r="G1490" i="2"/>
  <c r="G2346" i="2"/>
  <c r="G15" i="2"/>
  <c r="G1782" i="2"/>
  <c r="G221" i="2"/>
  <c r="G4808" i="2"/>
  <c r="G3494" i="2"/>
  <c r="G297" i="2"/>
  <c r="G2018" i="2"/>
  <c r="G3445" i="2"/>
  <c r="G4028" i="2"/>
  <c r="G4700" i="2"/>
  <c r="G2185" i="2"/>
  <c r="G4555" i="2"/>
  <c r="G1275" i="2"/>
  <c r="G4989" i="2"/>
  <c r="G4198" i="2"/>
  <c r="G4952" i="2"/>
  <c r="G421" i="2"/>
  <c r="G3835" i="2"/>
  <c r="G1263" i="2"/>
  <c r="G3969" i="2"/>
  <c r="G43" i="2"/>
  <c r="G4532" i="2"/>
  <c r="G3974" i="2"/>
  <c r="G2202" i="2"/>
  <c r="G4124" i="2"/>
  <c r="G3966" i="2"/>
  <c r="G3466" i="2"/>
  <c r="G2750" i="2"/>
  <c r="G1828" i="2"/>
  <c r="G1927" i="2"/>
  <c r="G4371" i="2"/>
  <c r="G4800" i="2"/>
  <c r="G4303" i="2"/>
  <c r="G1509" i="2"/>
  <c r="G912" i="2"/>
  <c r="G79" i="2"/>
  <c r="G3593" i="2"/>
  <c r="G206" i="2"/>
  <c r="G2520" i="2"/>
  <c r="G2961" i="2"/>
  <c r="G3056" i="2"/>
  <c r="G4882" i="2"/>
  <c r="G4981" i="2"/>
  <c r="G3630" i="2"/>
  <c r="G3015" i="2"/>
  <c r="G3637" i="2"/>
  <c r="G4227" i="2"/>
  <c r="G689" i="2"/>
  <c r="G2152" i="2"/>
  <c r="G4764" i="2"/>
  <c r="G1323" i="2"/>
  <c r="G1685" i="2"/>
  <c r="G1003" i="2"/>
  <c r="G3894" i="2"/>
  <c r="G4782" i="2"/>
  <c r="G2396" i="2"/>
  <c r="G3859" i="2"/>
  <c r="G4774" i="2"/>
  <c r="G1238" i="2"/>
  <c r="G2097" i="2"/>
  <c r="G4923" i="2"/>
  <c r="G3326" i="2"/>
  <c r="G3120" i="2"/>
  <c r="G416" i="2"/>
  <c r="G425" i="2"/>
  <c r="G3516" i="2"/>
  <c r="G2235" i="2"/>
  <c r="G4868" i="2"/>
  <c r="G272" i="2"/>
  <c r="G4264" i="2"/>
  <c r="G3223" i="2"/>
  <c r="G2551" i="2"/>
  <c r="G3306" i="2"/>
  <c r="G2751" i="2"/>
  <c r="G3490" i="2"/>
  <c r="G3999" i="2"/>
  <c r="G1370" i="2"/>
  <c r="G373" i="2"/>
  <c r="G1216" i="2"/>
  <c r="G3938" i="2"/>
  <c r="G2964" i="2"/>
  <c r="G23" i="2"/>
  <c r="G2710" i="2"/>
  <c r="G698" i="2"/>
  <c r="G4332" i="2"/>
  <c r="G1237" i="2"/>
  <c r="G4022" i="2"/>
  <c r="G175" i="2"/>
  <c r="G4236" i="2"/>
  <c r="G3568" i="2"/>
  <c r="G348" i="2"/>
  <c r="G4897" i="2"/>
  <c r="G4931" i="2"/>
  <c r="G2417" i="2"/>
  <c r="G3919" i="2"/>
  <c r="G1965" i="2"/>
  <c r="G2537" i="2"/>
  <c r="G3678" i="2"/>
  <c r="G4730" i="2"/>
  <c r="G2280" i="2"/>
  <c r="G2335" i="2"/>
  <c r="G4825" i="2"/>
  <c r="G2103" i="2"/>
  <c r="G945" i="2"/>
  <c r="G763" i="2"/>
  <c r="G4858" i="2"/>
  <c r="G4943" i="2"/>
  <c r="G905" i="2"/>
  <c r="G1166" i="2"/>
  <c r="G20" i="2"/>
  <c r="G1368" i="2"/>
  <c r="G3297" i="2"/>
  <c r="G3478" i="2"/>
  <c r="G4105" i="2"/>
  <c r="G1843" i="2"/>
  <c r="G3498" i="2"/>
  <c r="G4766" i="2"/>
  <c r="G4136" i="2"/>
  <c r="G2081" i="2"/>
  <c r="G3493" i="2"/>
  <c r="G3336" i="2"/>
  <c r="G269" i="2"/>
  <c r="G241" i="2"/>
  <c r="G3349" i="2"/>
  <c r="G2968" i="2"/>
  <c r="G4511" i="2"/>
  <c r="G1400" i="2"/>
  <c r="G1711" i="2"/>
  <c r="G787" i="2"/>
  <c r="G2222" i="2"/>
  <c r="G3601" i="2"/>
  <c r="G1215" i="2"/>
  <c r="G2859" i="2"/>
  <c r="G1413" i="2"/>
  <c r="G1669" i="2"/>
  <c r="G1475" i="2"/>
  <c r="G4745" i="2"/>
  <c r="G1713" i="2"/>
  <c r="G579" i="2"/>
  <c r="G1938" i="2"/>
  <c r="G4278" i="2"/>
  <c r="G4246" i="2"/>
  <c r="G1466" i="2"/>
  <c r="G2234" i="2"/>
  <c r="G974" i="2"/>
  <c r="G4432" i="2"/>
  <c r="G2847" i="2"/>
  <c r="G2888" i="2"/>
  <c r="G4152" i="2"/>
  <c r="G624" i="2"/>
  <c r="G387" i="2"/>
  <c r="G1226" i="2"/>
  <c r="G2922" i="2"/>
  <c r="G1072" i="2"/>
  <c r="G565" i="2"/>
  <c r="G129" i="2"/>
  <c r="G4115" i="2"/>
  <c r="G1007" i="2"/>
  <c r="G4436" i="2"/>
  <c r="G3104" i="2"/>
  <c r="G1133" i="2"/>
  <c r="G2763" i="2"/>
  <c r="G3274" i="2"/>
  <c r="G603" i="2"/>
  <c r="G2798" i="2"/>
  <c r="G1426" i="2"/>
  <c r="G1838" i="2"/>
  <c r="G1992" i="2"/>
  <c r="G2462" i="2"/>
  <c r="G3823" i="2"/>
  <c r="G3719" i="2"/>
  <c r="G2217" i="2"/>
  <c r="G88" i="2"/>
  <c r="G313" i="2"/>
  <c r="G1894" i="2"/>
  <c r="G3338" i="2"/>
  <c r="G3551" i="2"/>
  <c r="G361" i="2"/>
  <c r="G286" i="2"/>
  <c r="G3013" i="2"/>
  <c r="G2836" i="2"/>
  <c r="G465" i="2"/>
  <c r="G4811" i="2"/>
  <c r="G3039" i="2"/>
  <c r="G3481" i="2"/>
  <c r="G649" i="2"/>
  <c r="G448" i="2"/>
  <c r="G903" i="2"/>
  <c r="G633" i="2"/>
  <c r="G1575" i="2"/>
  <c r="G4833" i="2"/>
  <c r="G572" i="2"/>
  <c r="G2910" i="2"/>
  <c r="G716" i="2"/>
  <c r="G352" i="2"/>
  <c r="G1124" i="2"/>
  <c r="G4794" i="2"/>
  <c r="G948" i="2"/>
  <c r="G1197" i="2"/>
  <c r="G1221" i="2"/>
  <c r="G4625" i="2"/>
  <c r="G1931" i="2"/>
  <c r="G3132" i="2"/>
  <c r="G4851" i="2"/>
  <c r="G4649" i="2"/>
  <c r="G1181" i="2"/>
  <c r="G2822" i="2"/>
  <c r="G3575" i="2"/>
  <c r="G1536" i="2"/>
  <c r="G2197" i="2"/>
  <c r="G4585" i="2"/>
  <c r="G1051" i="2"/>
  <c r="G1458" i="2"/>
  <c r="G3852" i="2"/>
  <c r="G802" i="2"/>
  <c r="G4877" i="2"/>
  <c r="G2793" i="2"/>
  <c r="G4492" i="2"/>
  <c r="G3376" i="2"/>
  <c r="G1180" i="2"/>
  <c r="G4944" i="2"/>
  <c r="G3579" i="2"/>
  <c r="G1861" i="2"/>
  <c r="G4203" i="2"/>
  <c r="G2843" i="2"/>
  <c r="G1667" i="2"/>
  <c r="G1595" i="2"/>
  <c r="G1891" i="2"/>
  <c r="G374" i="2"/>
  <c r="G4239" i="2"/>
  <c r="G2395" i="2"/>
  <c r="G4350" i="2"/>
  <c r="G4340" i="2"/>
  <c r="G874" i="2"/>
  <c r="G3833" i="2"/>
  <c r="G788" i="2"/>
  <c r="G2621" i="2"/>
  <c r="G2782" i="2"/>
  <c r="G90" i="2"/>
  <c r="G1102" i="2"/>
  <c r="G1836" i="2"/>
  <c r="G4717" i="2"/>
  <c r="G338" i="2"/>
  <c r="G487" i="2"/>
  <c r="G1129" i="2"/>
  <c r="G4428" i="2"/>
  <c r="G116" i="2"/>
  <c r="G305" i="2"/>
  <c r="G3166" i="2"/>
  <c r="G2972" i="2"/>
  <c r="G1470" i="2"/>
  <c r="G4504" i="2"/>
  <c r="G1286" i="2"/>
  <c r="G468" i="2"/>
  <c r="G3085" i="2"/>
  <c r="G381" i="2"/>
  <c r="G2242" i="2"/>
  <c r="G368" i="2"/>
  <c r="G4443" i="2"/>
  <c r="G651" i="2"/>
  <c r="G3107" i="2"/>
  <c r="G3545" i="2"/>
  <c r="G803" i="2"/>
  <c r="G1410" i="2"/>
  <c r="G2216" i="2"/>
  <c r="G3502" i="2"/>
  <c r="G3011" i="2"/>
  <c r="G2383" i="2"/>
  <c r="G1314" i="2"/>
  <c r="G3438" i="2"/>
  <c r="G2041" i="2"/>
  <c r="G958" i="2"/>
  <c r="G4541" i="2"/>
  <c r="G1080" i="2"/>
  <c r="G4775" i="2"/>
  <c r="G3323" i="2"/>
  <c r="G3686" i="2"/>
  <c r="G4807" i="2"/>
  <c r="G3518" i="2"/>
  <c r="G4128" i="2"/>
  <c r="G4419" i="2"/>
  <c r="G3712" i="2"/>
  <c r="G315" i="2"/>
  <c r="G1700" i="2"/>
  <c r="G1301" i="2"/>
  <c r="G299" i="2"/>
  <c r="G4233" i="2"/>
  <c r="G3443" i="2"/>
  <c r="G3972" i="2"/>
  <c r="G1177" i="2"/>
  <c r="G3671" i="2"/>
  <c r="G2574" i="2"/>
  <c r="G887" i="2"/>
  <c r="G831" i="2"/>
  <c r="G2034" i="2"/>
  <c r="G846" i="2"/>
  <c r="G1741" i="2"/>
  <c r="G3902" i="2"/>
  <c r="G50" i="2"/>
  <c r="G2102" i="2"/>
  <c r="G4758" i="2"/>
  <c r="G4579" i="2"/>
  <c r="G4544" i="2"/>
  <c r="G3001" i="2"/>
  <c r="G2598" i="2"/>
  <c r="G322" i="2"/>
  <c r="G947" i="2"/>
  <c r="G1019" i="2"/>
  <c r="G2814" i="2"/>
  <c r="G1294" i="2"/>
  <c r="G3213" i="2"/>
  <c r="G3641" i="2"/>
  <c r="G954" i="2"/>
  <c r="G426" i="2"/>
  <c r="G4251" i="2"/>
  <c r="G3817" i="2"/>
  <c r="G1186" i="2"/>
  <c r="G2173" i="2"/>
  <c r="G4045" i="2"/>
  <c r="G2772" i="2"/>
  <c r="G1190" i="2"/>
  <c r="G3268" i="2"/>
  <c r="G2225" i="2"/>
  <c r="G4087" i="2"/>
  <c r="G862" i="2"/>
  <c r="G1273" i="2"/>
  <c r="G2704" i="2"/>
  <c r="G3769" i="2"/>
  <c r="G1350" i="2"/>
  <c r="G3075" i="2"/>
  <c r="G3827" i="2"/>
  <c r="G1417" i="2"/>
  <c r="G3584" i="2"/>
  <c r="G8" i="2"/>
  <c r="G4534" i="2"/>
  <c r="G1418" i="2"/>
  <c r="G249" i="2"/>
  <c r="G3005" i="2"/>
  <c r="G4837" i="2"/>
  <c r="G4070" i="2"/>
  <c r="G3754" i="2"/>
  <c r="G2783" i="2"/>
  <c r="G2592" i="2"/>
  <c r="G4530" i="2"/>
  <c r="G3384" i="2"/>
  <c r="G1278" i="2"/>
  <c r="G2901" i="2"/>
  <c r="G3889" i="2"/>
  <c r="G1959" i="2"/>
  <c r="G1583" i="2"/>
  <c r="G2753" i="2"/>
  <c r="G3648" i="2"/>
  <c r="G145" i="2"/>
  <c r="G166" i="2"/>
  <c r="G1048" i="2"/>
  <c r="G2305" i="2"/>
  <c r="G3711" i="2"/>
  <c r="G1790" i="2"/>
  <c r="G2848" i="2"/>
  <c r="G4024" i="2"/>
  <c r="G323" i="2"/>
  <c r="G377" i="2"/>
  <c r="G2053" i="2"/>
  <c r="G4908" i="2"/>
  <c r="G1289" i="2"/>
  <c r="G4002" i="2"/>
  <c r="G3635" i="2"/>
  <c r="G3286" i="2"/>
  <c r="G1443" i="2"/>
  <c r="G4033" i="2"/>
  <c r="G2919" i="2"/>
  <c r="G4887" i="2"/>
  <c r="G2844" i="2"/>
  <c r="G1999" i="2"/>
  <c r="G364" i="2"/>
  <c r="G2432" i="2"/>
  <c r="G4119" i="2"/>
  <c r="G717" i="2"/>
  <c r="G502" i="2"/>
  <c r="G625" i="2"/>
  <c r="G842" i="2"/>
  <c r="G4707" i="2"/>
  <c r="G2064" i="2"/>
  <c r="G4496" i="2"/>
  <c r="G3495" i="2"/>
  <c r="G2170" i="2"/>
  <c r="G4396" i="2"/>
  <c r="G3796" i="2"/>
  <c r="G128" i="2"/>
  <c r="G150" i="2"/>
  <c r="G346" i="2"/>
  <c r="G4247" i="2"/>
  <c r="G3089" i="2"/>
  <c r="G1675" i="2"/>
  <c r="G1397" i="2"/>
  <c r="G308" i="2"/>
  <c r="G2278" i="2"/>
  <c r="G1871" i="2"/>
  <c r="G3515" i="2"/>
  <c r="G2148" i="2"/>
  <c r="G4674" i="2"/>
  <c r="G939" i="2"/>
  <c r="G3605" i="2"/>
  <c r="G3012" i="2"/>
  <c r="G613" i="2"/>
  <c r="G3971" i="2"/>
  <c r="G1295" i="2"/>
  <c r="G3588" i="2"/>
  <c r="G3898" i="2"/>
  <c r="G3777" i="2"/>
  <c r="G915" i="2"/>
  <c r="G4455" i="2"/>
  <c r="G4957" i="2"/>
  <c r="G3375" i="2"/>
  <c r="G606" i="2"/>
  <c r="G2549" i="2"/>
  <c r="G84" i="2"/>
  <c r="G1091" i="2"/>
  <c r="G3547" i="2"/>
  <c r="G3218" i="2"/>
  <c r="G3429" i="2"/>
  <c r="G2820" i="2"/>
  <c r="G2147" i="2"/>
  <c r="G4915" i="2"/>
  <c r="G3730" i="2"/>
  <c r="G238" i="2"/>
  <c r="G3366" i="2"/>
  <c r="G3296" i="2"/>
  <c r="G4141" i="2"/>
  <c r="G2577" i="2"/>
  <c r="G3562" i="2"/>
  <c r="G519" i="2"/>
  <c r="G4581" i="2"/>
  <c r="G3411" i="2"/>
  <c r="G245" i="2"/>
  <c r="G4263" i="2"/>
  <c r="G2585" i="2"/>
  <c r="G220" i="2"/>
  <c r="G977" i="2"/>
  <c r="G4151" i="2"/>
  <c r="G635" i="2"/>
  <c r="G2635" i="2"/>
  <c r="G4180" i="2"/>
  <c r="G3558" i="2"/>
  <c r="G1366" i="2"/>
  <c r="G2044" i="2"/>
  <c r="G764" i="2"/>
  <c r="G3748" i="2"/>
  <c r="G1447" i="2"/>
  <c r="G73" i="2"/>
  <c r="G1480" i="2"/>
  <c r="G2560" i="2"/>
  <c r="G3153" i="2"/>
  <c r="G3426" i="2"/>
  <c r="G3135" i="2"/>
  <c r="G4896" i="2"/>
  <c r="G4728" i="2"/>
  <c r="G235" i="2"/>
  <c r="G3913" i="2"/>
  <c r="G2377" i="2"/>
  <c r="G956" i="2"/>
  <c r="G2640" i="2"/>
  <c r="G1097" i="2"/>
  <c r="G2285" i="2"/>
  <c r="G2330" i="2"/>
  <c r="G4373" i="2"/>
  <c r="G1646" i="2"/>
  <c r="G2992" i="2"/>
  <c r="G4423" i="2"/>
  <c r="G2826" i="2"/>
  <c r="G4065" i="2"/>
  <c r="G843" i="2"/>
  <c r="G1676" i="2"/>
  <c r="G4014" i="2"/>
  <c r="G2497" i="2"/>
  <c r="G511" i="2"/>
  <c r="G805" i="2"/>
  <c r="G1517" i="2"/>
  <c r="G168" i="2"/>
  <c r="G149" i="2"/>
  <c r="G3814" i="2"/>
  <c r="G964" i="2"/>
  <c r="G25" i="2"/>
  <c r="G3246" i="2"/>
  <c r="G4620" i="2"/>
  <c r="G548" i="2"/>
  <c r="G4377" i="2"/>
  <c r="G4374" i="2"/>
  <c r="G3186" i="2"/>
  <c r="G1788" i="2"/>
  <c r="G2982" i="2"/>
  <c r="G2665" i="2"/>
  <c r="G4032" i="2"/>
  <c r="G1402" i="2"/>
  <c r="G1385" i="2"/>
  <c r="G2866" i="2"/>
  <c r="G424" i="2"/>
  <c r="G822" i="2"/>
  <c r="G354" i="2"/>
  <c r="G749" i="2"/>
  <c r="G4408" i="2"/>
  <c r="G4015" i="2"/>
  <c r="G1146" i="2"/>
  <c r="G4146" i="2"/>
  <c r="G1956" i="2"/>
  <c r="G2548" i="2"/>
  <c r="G406" i="2"/>
  <c r="G4205" i="2"/>
  <c r="G196" i="2"/>
  <c r="G798" i="2"/>
  <c r="G3679" i="2"/>
  <c r="G3529" i="2"/>
  <c r="G277" i="2"/>
  <c r="G3770" i="2"/>
  <c r="G225" i="2"/>
  <c r="G4482" i="2"/>
  <c r="G2089" i="2"/>
  <c r="G1014" i="2"/>
  <c r="G817" i="2"/>
  <c r="G419" i="2"/>
  <c r="G3062" i="2"/>
  <c r="G4889" i="2"/>
  <c r="G107" i="2"/>
  <c r="G1123" i="2"/>
  <c r="G659" i="2"/>
  <c r="G1335" i="2"/>
  <c r="G2244" i="2"/>
  <c r="G4189" i="2"/>
  <c r="G1271" i="2"/>
  <c r="G2087" i="2"/>
  <c r="G3757" i="2"/>
  <c r="G2711" i="2"/>
  <c r="G4961" i="2"/>
  <c r="G2435" i="2"/>
  <c r="G4384" i="2"/>
  <c r="G1923" i="2"/>
  <c r="G4286" i="2"/>
  <c r="G1569" i="2"/>
  <c r="G4650" i="2"/>
  <c r="G3000" i="2"/>
  <c r="G804" i="2"/>
  <c r="G3844" i="2"/>
  <c r="G3238" i="2"/>
  <c r="G3800" i="2"/>
  <c r="G2669" i="2"/>
  <c r="G2835" i="2"/>
  <c r="G740" i="2"/>
  <c r="G2771" i="2"/>
  <c r="G645" i="2"/>
  <c r="G2589" i="2"/>
  <c r="G2776" i="2"/>
  <c r="G2615" i="2"/>
  <c r="G192" i="2"/>
  <c r="G2146" i="2"/>
  <c r="G1098" i="2"/>
  <c r="G394" i="2"/>
  <c r="G3044" i="2"/>
  <c r="G3567" i="2"/>
  <c r="G983" i="2"/>
  <c r="G3034" i="2"/>
  <c r="G2733" i="2"/>
  <c r="G2587" i="2"/>
  <c r="G456" i="2"/>
  <c r="G1614" i="2"/>
  <c r="G98" i="2"/>
  <c r="G1729" i="2"/>
  <c r="G3159" i="2"/>
  <c r="G2495" i="2"/>
  <c r="G3244" i="2"/>
  <c r="G833" i="2"/>
  <c r="G2784" i="2"/>
  <c r="G752" i="2"/>
  <c r="G2014" i="2"/>
  <c r="G2012" i="2"/>
  <c r="G4595" i="2"/>
  <c r="G3418" i="2"/>
  <c r="G3687" i="2"/>
  <c r="G1851" i="2"/>
  <c r="G3373" i="2"/>
  <c r="G3477" i="2"/>
  <c r="G549" i="2"/>
  <c r="G1855" i="2"/>
  <c r="G2567" i="2"/>
  <c r="G4668" i="2"/>
  <c r="G2090" i="2"/>
  <c r="G1697" i="2"/>
  <c r="G3675" i="2"/>
  <c r="G404" i="2"/>
  <c r="G2108" i="2"/>
  <c r="G3235" i="2"/>
  <c r="G1032" i="2"/>
  <c r="G3908" i="2"/>
  <c r="G2257" i="2"/>
  <c r="G3018" i="2"/>
  <c r="G551" i="2"/>
  <c r="G2093" i="2"/>
  <c r="G4805" i="2"/>
  <c r="G312" i="2"/>
  <c r="G972" i="2"/>
  <c r="G513" i="2"/>
  <c r="G2134" i="2"/>
  <c r="G189" i="2"/>
  <c r="G4441" i="2"/>
  <c r="G1503" i="2"/>
  <c r="G3273" i="2"/>
  <c r="G2812" i="2"/>
  <c r="G2175" i="2"/>
  <c r="G2345" i="2"/>
  <c r="G112" i="2"/>
  <c r="G1393" i="2"/>
  <c r="G1012" i="2"/>
  <c r="G2595" i="2"/>
  <c r="G4245" i="2"/>
  <c r="G4343" i="2"/>
  <c r="G417" i="2"/>
  <c r="G1750" i="2"/>
  <c r="G882" i="2"/>
  <c r="G215" i="2"/>
  <c r="G3356" i="2"/>
  <c r="G3599" i="2"/>
  <c r="G3577" i="2"/>
  <c r="G2247" i="2"/>
  <c r="G1375" i="2"/>
  <c r="G1276" i="2"/>
  <c r="G1022" i="2"/>
  <c r="G4475" i="2"/>
  <c r="G1118" i="2"/>
  <c r="G3042" i="2"/>
  <c r="G2600" i="2"/>
  <c r="G2412" i="2"/>
  <c r="G3953" i="2"/>
  <c r="G4196" i="2"/>
  <c r="G789" i="2"/>
  <c r="G3131" i="2"/>
  <c r="G4202" i="2"/>
  <c r="G998" i="2"/>
  <c r="G627" i="2"/>
  <c r="G3667" i="2"/>
  <c r="G1479" i="2"/>
  <c r="G1946" i="2"/>
  <c r="G4777" i="2"/>
  <c r="G1193" i="2"/>
  <c r="G2253" i="2"/>
  <c r="G1820" i="2"/>
  <c r="G1000" i="2"/>
  <c r="G814" i="2"/>
  <c r="G1261" i="2"/>
  <c r="G1810" i="2"/>
  <c r="G3906" i="2"/>
  <c r="G2868" i="2"/>
  <c r="G1738" i="2"/>
  <c r="G1169" i="2"/>
  <c r="G201" i="2"/>
  <c r="G640" i="2"/>
  <c r="G889" i="2"/>
  <c r="G2240" i="2"/>
  <c r="G1879" i="2"/>
  <c r="G3682" i="2"/>
  <c r="G4398" i="2"/>
  <c r="G7" i="2"/>
  <c r="G1827" i="2"/>
  <c r="G3669" i="2"/>
  <c r="G2742" i="2"/>
  <c r="G1456" i="2"/>
  <c r="G3285" i="2"/>
  <c r="G1829" i="2"/>
  <c r="G4285" i="2"/>
  <c r="G490" i="2"/>
  <c r="G1126" i="2"/>
  <c r="G794" i="2"/>
  <c r="G3076" i="2"/>
  <c r="G1008" i="2"/>
  <c r="G4888" i="2"/>
  <c r="G3614" i="2"/>
  <c r="G507" i="2"/>
  <c r="G2057" i="2"/>
  <c r="G586" i="2"/>
  <c r="G3200" i="2"/>
  <c r="G1050" i="2"/>
  <c r="G3895" i="2"/>
  <c r="G3954" i="2"/>
  <c r="G1902" i="2"/>
  <c r="G239" i="2"/>
  <c r="G3459" i="2"/>
  <c r="G2591" i="2"/>
  <c r="G4450" i="2"/>
  <c r="G4394" i="2"/>
  <c r="G4277" i="2"/>
  <c r="G2478" i="2"/>
  <c r="G3690" i="2"/>
  <c r="G1291" i="2"/>
  <c r="G3491" i="2"/>
  <c r="G488" i="2"/>
  <c r="G2421" i="2"/>
  <c r="G2248" i="2"/>
  <c r="G3710" i="2"/>
  <c r="G1219" i="2"/>
  <c r="G1223" i="2"/>
  <c r="G3155" i="2"/>
  <c r="G3524" i="2"/>
  <c r="G4639" i="2"/>
  <c r="G4513" i="2"/>
  <c r="G3797" i="2"/>
  <c r="G428" i="2"/>
  <c r="G3423" i="2"/>
  <c r="G3546" i="2"/>
  <c r="G1345" i="2"/>
  <c r="G4995" i="2"/>
  <c r="G2316" i="2"/>
  <c r="G3127" i="2"/>
  <c r="G1079" i="2"/>
  <c r="G2133" i="2"/>
  <c r="G4012" i="2"/>
  <c r="G1804" i="2"/>
  <c r="G1309" i="2"/>
  <c r="G1075" i="2"/>
  <c r="G4769" i="2"/>
  <c r="G2734" i="2"/>
  <c r="G3052" i="2"/>
  <c r="G518" i="2"/>
  <c r="G792" i="2"/>
  <c r="G4348" i="2"/>
  <c r="G2700" i="2"/>
  <c r="G194" i="2"/>
  <c r="G212" i="2"/>
  <c r="G4738" i="2"/>
  <c r="G69" i="2"/>
  <c r="G200" i="2"/>
  <c r="G2744" i="2"/>
  <c r="G1928" i="2"/>
  <c r="G881" i="2"/>
  <c r="G3708" i="2"/>
  <c r="G2786" i="2"/>
  <c r="G3725" i="2"/>
  <c r="G3589" i="2"/>
  <c r="G1764" i="2"/>
  <c r="G2150" i="2"/>
  <c r="G4505" i="2"/>
  <c r="G1207" i="2"/>
  <c r="G3855" i="2"/>
  <c r="G1592" i="2"/>
  <c r="G1430" i="2"/>
  <c r="G731" i="2"/>
  <c r="G4925" i="2"/>
  <c r="G1481" i="2"/>
  <c r="G2083" i="2"/>
  <c r="G3456" i="2"/>
  <c r="G1757" i="2"/>
  <c r="G636" i="2"/>
  <c r="G4716" i="2"/>
  <c r="G936" i="2"/>
  <c r="G2017" i="2"/>
  <c r="G1791" i="2"/>
  <c r="G3652" i="2"/>
  <c r="G250" i="2"/>
  <c r="G4324" i="2"/>
  <c r="G671" i="2"/>
  <c r="G1094" i="2"/>
  <c r="G291" i="2"/>
  <c r="G473" i="2"/>
  <c r="G2646" i="2"/>
  <c r="G3258" i="2"/>
  <c r="G3885" i="2"/>
  <c r="G4023" i="2"/>
  <c r="G4446" i="2"/>
  <c r="G2971" i="2"/>
  <c r="G4091" i="2"/>
  <c r="G4556" i="2"/>
  <c r="G1365" i="2"/>
  <c r="G2500" i="2"/>
  <c r="G1086" i="2"/>
  <c r="G1573" i="2"/>
  <c r="G3718" i="2"/>
  <c r="G2144" i="2"/>
  <c r="G1964" i="2"/>
  <c r="G3386" i="2"/>
  <c r="G2130" i="2"/>
  <c r="G2616" i="2"/>
  <c r="G1100" i="2"/>
  <c r="G3236" i="2"/>
  <c r="G3427" i="2"/>
  <c r="G1581" i="2"/>
  <c r="G203" i="2"/>
  <c r="G2381" i="2"/>
  <c r="G1732" i="2"/>
  <c r="G1025" i="2"/>
  <c r="G55" i="2"/>
  <c r="G3967" i="2"/>
  <c r="G4502" i="2"/>
  <c r="G1329" i="2"/>
  <c r="G2207" i="2"/>
  <c r="G4354" i="2"/>
  <c r="G3016" i="2"/>
  <c r="G1388" i="2"/>
  <c r="G3896" i="2"/>
  <c r="G4311" i="2"/>
  <c r="G944" i="2"/>
  <c r="G4583" i="2"/>
  <c r="G1543" i="2"/>
  <c r="G634" i="2"/>
  <c r="G2297" i="2"/>
  <c r="G1907" i="2"/>
  <c r="G3251" i="2"/>
  <c r="G2655" i="2"/>
  <c r="G2191" i="2"/>
  <c r="G2023" i="2"/>
  <c r="G1651" i="2"/>
  <c r="G3298" i="2"/>
  <c r="G159" i="2"/>
  <c r="G1120" i="2"/>
  <c r="G677" i="2"/>
  <c r="G3542" i="2"/>
  <c r="G2085" i="2"/>
  <c r="G386" i="2"/>
  <c r="G2315" i="2"/>
  <c r="G4430" i="2"/>
  <c r="G4209" i="2"/>
  <c r="G4241" i="2"/>
  <c r="G1597" i="2"/>
  <c r="G2352" i="2"/>
  <c r="G4874" i="2"/>
  <c r="G605" i="2"/>
  <c r="G1880" i="2"/>
  <c r="G21" i="2"/>
  <c r="G3428" i="2"/>
  <c r="G3156" i="2"/>
  <c r="G2372" i="2"/>
  <c r="G4526" i="2"/>
  <c r="G1256" i="2"/>
  <c r="G4106" i="2"/>
  <c r="G4681" i="2"/>
  <c r="G4713" i="2"/>
  <c r="G2096" i="2"/>
  <c r="G1771" i="2"/>
  <c r="G2725" i="2"/>
  <c r="G2799" i="2"/>
  <c r="G4187" i="2"/>
  <c r="G4802" i="2"/>
  <c r="G1130" i="2"/>
  <c r="G769" i="2"/>
  <c r="G611" i="2"/>
  <c r="G1909" i="2"/>
  <c r="G2036" i="2"/>
  <c r="G4449" i="2"/>
  <c r="G101" i="2"/>
  <c r="G2999" i="2"/>
  <c r="G1178" i="2"/>
  <c r="G1199" i="2"/>
  <c r="G2914" i="2"/>
  <c r="G4762" i="2"/>
  <c r="G3146" i="2"/>
  <c r="G2886" i="2"/>
  <c r="G3215" i="2"/>
  <c r="G4438" i="2"/>
  <c r="G4250" i="2"/>
  <c r="G4387" i="2"/>
  <c r="G4138" i="2"/>
  <c r="G3611" i="2"/>
  <c r="G824" i="2"/>
  <c r="G1420" i="2"/>
  <c r="G2998" i="2"/>
  <c r="G1650" i="2"/>
  <c r="G684" i="2"/>
  <c r="G2624" i="2"/>
  <c r="G2220" i="2"/>
  <c r="G3169" i="2"/>
  <c r="G2061" i="2"/>
  <c r="G1553" i="2"/>
  <c r="G4168" i="2"/>
  <c r="G867" i="2"/>
  <c r="G1319" i="2"/>
  <c r="G3226" i="2"/>
  <c r="G236" i="2"/>
  <c r="G1586" i="2"/>
  <c r="G857" i="2"/>
  <c r="G4266" i="2"/>
  <c r="G4213" i="2"/>
  <c r="G97" i="2"/>
  <c r="G4041" i="2"/>
  <c r="G3744" i="2"/>
  <c r="G3087" i="2"/>
  <c r="G4075" i="2"/>
  <c r="G4304" i="2"/>
  <c r="G3096" i="2"/>
  <c r="G868" i="2"/>
  <c r="G4929" i="2"/>
  <c r="G86" i="2"/>
  <c r="G3665" i="2"/>
  <c r="G4615" i="2"/>
  <c r="G3825" i="2"/>
  <c r="G1290" i="2"/>
  <c r="G678" i="2"/>
  <c r="G4062" i="2"/>
  <c r="G3106" i="2"/>
  <c r="G3865" i="2"/>
  <c r="G3101" i="2"/>
  <c r="G3370" i="2"/>
  <c r="G2755" i="2"/>
  <c r="G4444" i="2"/>
  <c r="G3929" i="2"/>
  <c r="G4360" i="2"/>
  <c r="G2832" i="2"/>
  <c r="G4018" i="2"/>
  <c r="G1040" i="2"/>
  <c r="G988" i="2"/>
  <c r="G1762" i="2"/>
  <c r="G3548" i="2"/>
  <c r="G3379" i="2"/>
  <c r="G1360" i="2"/>
  <c r="G3613" i="2"/>
  <c r="G3310" i="2"/>
  <c r="G2933" i="2"/>
  <c r="G4933" i="2"/>
  <c r="G4386" i="2"/>
  <c r="G2625" i="2"/>
  <c r="G1464" i="2"/>
  <c r="G3196" i="2"/>
  <c r="G2366" i="2"/>
  <c r="G3229" i="2"/>
  <c r="G2512" i="2"/>
  <c r="G3092" i="2"/>
  <c r="G1251" i="2"/>
  <c r="G4679" i="2"/>
  <c r="G3398" i="2"/>
  <c r="G4829" i="2"/>
  <c r="G3557" i="2"/>
  <c r="G1087" i="2"/>
  <c r="G3970" i="2"/>
  <c r="G3530" i="2"/>
  <c r="G2126" i="2"/>
  <c r="G134" i="2"/>
  <c r="G2001" i="2"/>
  <c r="G4517" i="2"/>
  <c r="G273" i="2"/>
  <c r="G3284" i="2"/>
  <c r="G2719" i="2"/>
  <c r="G3249" i="2"/>
  <c r="G3993" i="2"/>
  <c r="G3250" i="2"/>
  <c r="G736" i="2"/>
  <c r="G623" i="2"/>
  <c r="G3128" i="2"/>
  <c r="G3008" i="2"/>
  <c r="G1441" i="2"/>
  <c r="G3161" i="2"/>
  <c r="G766" i="2"/>
  <c r="G1886" i="2"/>
  <c r="G835" i="2"/>
  <c r="G3217" i="2"/>
  <c r="G4448" i="2"/>
  <c r="G3399" i="2"/>
  <c r="G4693" i="2"/>
  <c r="G2975" i="2"/>
  <c r="G2766" i="2"/>
  <c r="G3094" i="2"/>
  <c r="G2276" i="2"/>
  <c r="G1267" i="2"/>
  <c r="G4793" i="2"/>
  <c r="G2454" i="2"/>
  <c r="G1805" i="2"/>
  <c r="G2183" i="2"/>
  <c r="G1122" i="2"/>
  <c r="G1131" i="2"/>
  <c r="G969" i="2"/>
  <c r="G4663" i="2"/>
  <c r="G2230" i="2"/>
  <c r="G957" i="2"/>
  <c r="G4984" i="2"/>
  <c r="G4190" i="2"/>
  <c r="G4025" i="2"/>
  <c r="G3615" i="2"/>
  <c r="G1796" i="2"/>
  <c r="G285" i="2"/>
  <c r="G808" i="2"/>
  <c r="G2884" i="2"/>
  <c r="G4760" i="2"/>
  <c r="G133" i="2"/>
  <c r="G852" i="2"/>
  <c r="G4214" i="2"/>
  <c r="G2357" i="2"/>
  <c r="G914" i="2"/>
  <c r="G3752" i="2"/>
  <c r="G4478" i="2"/>
  <c r="G1182" i="2"/>
  <c r="G2100" i="2"/>
  <c r="G1769" i="2"/>
  <c r="G995" i="2"/>
  <c r="G2155" i="2"/>
  <c r="G4503" i="2"/>
  <c r="G3927" i="2"/>
  <c r="G2498" i="2"/>
  <c r="G369" i="2"/>
  <c r="G4535" i="2"/>
  <c r="G4788" i="2"/>
  <c r="G1213" i="2"/>
  <c r="G1482" i="2"/>
  <c r="G1163" i="2"/>
  <c r="G1815" i="2"/>
  <c r="G2773" i="2"/>
  <c r="G4337" i="2"/>
  <c r="G4968" i="2"/>
  <c r="G779" i="2"/>
  <c r="G1819" i="2"/>
  <c r="G2199" i="2"/>
  <c r="G2358" i="2"/>
  <c r="G1801" i="2"/>
  <c r="G1532" i="2"/>
  <c r="G3397" i="2"/>
  <c r="G2172" i="2"/>
  <c r="G3243" i="2"/>
  <c r="G1250" i="2"/>
  <c r="G1565" i="2"/>
  <c r="G2272" i="2"/>
  <c r="G837" i="2"/>
  <c r="G4603" i="2"/>
  <c r="G3454" i="2"/>
  <c r="G2255" i="2"/>
  <c r="G1428" i="2"/>
  <c r="G1570" i="2"/>
  <c r="G2063" i="2"/>
  <c r="G3434" i="2"/>
  <c r="G401" i="2"/>
  <c r="G3640" i="2"/>
  <c r="G2550" i="2"/>
  <c r="G538" i="2"/>
  <c r="G2071" i="2"/>
  <c r="G4165" i="2"/>
  <c r="G2447" i="2"/>
  <c r="G2532" i="2"/>
  <c r="G1246" i="2"/>
  <c r="G2458" i="2"/>
  <c r="G3864" i="2"/>
  <c r="G4917" i="2"/>
  <c r="G4678" i="2"/>
  <c r="G4840" i="2"/>
  <c r="G1244" i="2"/>
  <c r="G2969" i="2"/>
  <c r="G1832" i="2"/>
  <c r="G615" i="2"/>
  <c r="G2916" i="2"/>
  <c r="G3701" i="2"/>
  <c r="G4859" i="2"/>
  <c r="G2902" i="2"/>
  <c r="G4791" i="2"/>
  <c r="G336" i="2"/>
  <c r="G3742" i="2"/>
  <c r="G162" i="2"/>
  <c r="G132" i="2"/>
  <c r="G3170" i="2"/>
  <c r="G4310" i="2"/>
  <c r="G22" i="2"/>
  <c r="G4206" i="2"/>
  <c r="G3583" i="2"/>
  <c r="G4824" i="2"/>
  <c r="G2112" i="2"/>
  <c r="G3692" i="2"/>
  <c r="G2839" i="2"/>
  <c r="G3922" i="2"/>
  <c r="G1934" i="2"/>
  <c r="G1114" i="2"/>
  <c r="G4843" i="2"/>
  <c r="G598" i="2"/>
  <c r="G3751" i="2"/>
  <c r="G123" i="2"/>
  <c r="G4280" i="2"/>
  <c r="G1454" i="2"/>
  <c r="G4661" i="2"/>
  <c r="G2662" i="2"/>
  <c r="G1852" i="2"/>
  <c r="G4362" i="2"/>
  <c r="G3302" i="2"/>
  <c r="G1284" i="2"/>
  <c r="G3168" i="2"/>
  <c r="G932" i="2"/>
  <c r="G1085" i="2"/>
  <c r="G1557" i="2"/>
  <c r="G2030" i="2"/>
  <c r="G2913" i="2"/>
  <c r="G3592" i="2"/>
  <c r="G4256" i="2"/>
  <c r="G1473" i="2"/>
  <c r="G3688" i="2"/>
  <c r="G3550" i="2"/>
  <c r="G1076" i="2"/>
  <c r="G961" i="2"/>
  <c r="G2830" i="2"/>
  <c r="G3143" i="2"/>
  <c r="G619" i="2"/>
  <c r="G258" i="2"/>
  <c r="G4911" i="2"/>
  <c r="G4424" i="2"/>
  <c r="G3619" i="2"/>
  <c r="G2761" i="2"/>
  <c r="G1528" i="2"/>
  <c r="G4413" i="2"/>
  <c r="G4017" i="2"/>
  <c r="G3028" i="2"/>
  <c r="G2927" i="2"/>
  <c r="G4761" i="2"/>
  <c r="G4038" i="2"/>
  <c r="G3406" i="2"/>
  <c r="G330" i="2"/>
  <c r="G472" i="2"/>
  <c r="G4994" i="2"/>
  <c r="G2028" i="2"/>
  <c r="G724" i="2"/>
  <c r="G4705" i="2"/>
  <c r="G1627" i="2"/>
  <c r="G3691" i="2"/>
  <c r="G508" i="2"/>
  <c r="G2976" i="2"/>
  <c r="G4863" i="2"/>
  <c r="G1792" i="2"/>
  <c r="G1342" i="2"/>
  <c r="G4590" i="2"/>
  <c r="G1908" i="2"/>
  <c r="G3893" i="2"/>
  <c r="G4275" i="2"/>
  <c r="G2867" i="2"/>
  <c r="G2040" i="2"/>
  <c r="G3320" i="2"/>
  <c r="G3471" i="2"/>
  <c r="G4627" i="2"/>
  <c r="G1376" i="2"/>
  <c r="G3458" i="2"/>
  <c r="G2008" i="2"/>
  <c r="G890" i="2"/>
  <c r="G4570" i="2"/>
  <c r="G1990" i="2"/>
  <c r="G2249" i="2"/>
  <c r="G1857" i="2"/>
  <c r="G4565" i="2"/>
  <c r="G1248" i="2"/>
  <c r="G2764" i="2"/>
  <c r="G1321" i="2"/>
  <c r="G2024" i="2"/>
  <c r="G3187" i="2"/>
  <c r="G2472" i="2"/>
  <c r="G4289" i="2"/>
  <c r="G2211" i="2"/>
  <c r="G916" i="2"/>
  <c r="G665" i="2"/>
  <c r="G1562" i="2"/>
  <c r="G4192" i="2"/>
  <c r="G4442" i="2"/>
  <c r="G1853" i="2"/>
  <c r="G4932" i="2"/>
  <c r="G3745" i="2"/>
  <c r="G1225" i="2"/>
  <c r="G2092" i="2"/>
  <c r="G4900" i="2"/>
  <c r="G2453" i="2"/>
  <c r="G2143" i="2"/>
  <c r="G1364" i="2"/>
  <c r="G334" i="2"/>
  <c r="G4367" i="2"/>
  <c r="G2055" i="2"/>
  <c r="G2045" i="2"/>
  <c r="G2204" i="2"/>
  <c r="G1542" i="2"/>
  <c r="G2433" i="2"/>
  <c r="G4634" i="2"/>
  <c r="G2759" i="2"/>
  <c r="G385" i="2"/>
  <c r="G1758" i="2"/>
  <c r="G617" i="2"/>
  <c r="G1683" i="2"/>
  <c r="G1217" i="2"/>
  <c r="G4658" i="2"/>
  <c r="G2058" i="2"/>
  <c r="G2119" i="2"/>
  <c r="G2347" i="2"/>
  <c r="G1062" i="2"/>
  <c r="G3059" i="2"/>
  <c r="G970" i="2"/>
  <c r="G1554" i="2"/>
  <c r="G4184" i="2"/>
  <c r="G1617" i="2"/>
  <c r="G355" i="2"/>
  <c r="G3476" i="2"/>
  <c r="G628" i="2"/>
  <c r="G392" i="2"/>
  <c r="G4208" i="2"/>
  <c r="G3514" i="2"/>
  <c r="G4381" i="2"/>
  <c r="G2536" i="2"/>
  <c r="G1227" i="2"/>
  <c r="G4626" i="2"/>
  <c r="G785" i="2"/>
  <c r="G1779" i="2"/>
  <c r="G2411" i="2"/>
  <c r="G3747" i="2"/>
  <c r="G324" i="2"/>
  <c r="G2544" i="2"/>
  <c r="G155" i="2"/>
  <c r="G1377" i="2"/>
  <c r="G2002" i="2"/>
  <c r="G1710" i="2"/>
  <c r="G170" i="2"/>
  <c r="G4553" i="2"/>
  <c r="G3700" i="2"/>
  <c r="G1814" i="2"/>
  <c r="G4178" i="2"/>
  <c r="G3784" i="2"/>
  <c r="G163" i="2"/>
  <c r="G304" i="2"/>
  <c r="G2760" i="2"/>
  <c r="G4710" i="2"/>
  <c r="G2391" i="2"/>
  <c r="G4491" i="2"/>
  <c r="G2652" i="2"/>
  <c r="G444" i="2"/>
  <c r="G2149" i="2"/>
  <c r="G4942" i="2"/>
  <c r="G3019" i="2"/>
  <c r="G768" i="2"/>
  <c r="G3651" i="2"/>
  <c r="G1753" i="2"/>
  <c r="G2408" i="2"/>
  <c r="G3142" i="2"/>
  <c r="G4786" i="2"/>
  <c r="G3240" i="2"/>
  <c r="G4757" i="2"/>
  <c r="G3301" i="2"/>
  <c r="G1728" i="2"/>
  <c r="G2281" i="2"/>
  <c r="G1807" i="2"/>
  <c r="G3354" i="2"/>
  <c r="G1016" i="2"/>
  <c r="G4739" i="2"/>
  <c r="G1534" i="2"/>
  <c r="G3739" i="2"/>
  <c r="G117" i="2"/>
  <c r="G4135" i="2"/>
  <c r="G2555" i="2"/>
  <c r="G1921" i="2"/>
  <c r="G4057" i="2"/>
  <c r="G2137" i="2"/>
  <c r="G2863" i="2"/>
  <c r="G4741" i="2"/>
  <c r="G1507" i="2"/>
  <c r="G1112" i="2"/>
  <c r="G4719" i="2"/>
  <c r="G1831" i="2"/>
  <c r="G2523" i="2"/>
  <c r="G4866" i="2"/>
  <c r="G2078" i="2"/>
  <c r="G1968" i="2"/>
  <c r="G1589" i="2"/>
  <c r="G3167" i="2"/>
  <c r="G3677" i="2"/>
  <c r="G81" i="2"/>
  <c r="G3206" i="2"/>
  <c r="G1568" i="2"/>
  <c r="G2952" i="2"/>
  <c r="G1459" i="2"/>
  <c r="G616" i="2"/>
  <c r="G4142" i="2"/>
  <c r="G2344" i="2"/>
  <c r="G2162" i="2"/>
  <c r="G4085" i="2"/>
  <c r="G1064" i="2"/>
  <c r="G4144" i="2"/>
  <c r="G1702" i="2"/>
  <c r="G228" i="2"/>
  <c r="G94" i="2"/>
  <c r="G266" i="2"/>
  <c r="G907" i="2"/>
  <c r="G2038" i="2"/>
  <c r="G1937" i="2"/>
  <c r="G371" i="2"/>
  <c r="G1401" i="2"/>
  <c r="G1194" i="2"/>
  <c r="G2929" i="2"/>
  <c r="G2426" i="2"/>
  <c r="G754" i="2"/>
  <c r="G1280" i="2"/>
  <c r="G847" i="2"/>
  <c r="G1900" i="2"/>
  <c r="G4355" i="2"/>
  <c r="G4881" i="2"/>
  <c r="G1053" i="2"/>
  <c r="G96" i="2"/>
  <c r="G1254" i="2"/>
  <c r="G2398" i="2"/>
  <c r="G2320" i="2"/>
  <c r="G3980" i="2"/>
  <c r="G1767" i="2"/>
  <c r="G859" i="2"/>
  <c r="G643" i="2"/>
  <c r="G4290" i="2"/>
  <c r="G3359" i="2"/>
  <c r="G4772" i="2"/>
  <c r="G2756" i="2"/>
  <c r="G4610" i="2"/>
  <c r="G1057" i="2"/>
  <c r="G1939" i="2"/>
  <c r="G1405" i="2"/>
  <c r="G2326" i="2"/>
  <c r="G722" i="2"/>
  <c r="G2649" i="2"/>
  <c r="G2670" i="2"/>
  <c r="G3837" i="2"/>
  <c r="G1663" i="2"/>
  <c r="G2198" i="2"/>
  <c r="G2781" i="2"/>
  <c r="G3940" i="2"/>
  <c r="G554" i="2"/>
  <c r="G4551" i="2"/>
  <c r="G2938" i="2"/>
  <c r="G1259" i="2"/>
  <c r="G816" i="2"/>
  <c r="G3594" i="2"/>
  <c r="G216" i="2"/>
  <c r="G556" i="2"/>
  <c r="G1021" i="2"/>
  <c r="G4557" i="2"/>
  <c r="G4928" i="2"/>
  <c r="G1541" i="2"/>
  <c r="G2037" i="2"/>
  <c r="G2775" i="2"/>
  <c r="G819" i="2"/>
  <c r="G4081" i="2"/>
  <c r="G2084" i="2"/>
  <c r="G4084" i="2"/>
  <c r="G242" i="2"/>
  <c r="G1717" i="2"/>
  <c r="G474" i="2"/>
  <c r="G2450" i="2"/>
  <c r="G2274" i="2"/>
  <c r="G1833" i="2"/>
  <c r="G4778" i="2"/>
  <c r="G4456" i="2"/>
  <c r="G2614" i="2"/>
  <c r="G2559" i="2"/>
  <c r="G2538" i="2"/>
  <c r="G4101" i="2"/>
  <c r="G4572" i="2"/>
  <c r="G54" i="2"/>
  <c r="G2858" i="2"/>
  <c r="G1786" i="2"/>
  <c r="G70" i="2"/>
  <c r="G786" i="2"/>
  <c r="G1648" i="2"/>
  <c r="G1763" i="2"/>
  <c r="G4861" i="2"/>
  <c r="G3369" i="2"/>
  <c r="G3905" i="2"/>
  <c r="G4068" i="2"/>
  <c r="G3485" i="2"/>
  <c r="G477" i="2"/>
  <c r="G1725" i="2"/>
  <c r="G27" i="2"/>
  <c r="G2212" i="2"/>
  <c r="G1976" i="2"/>
  <c r="G17" i="2"/>
  <c r="G2686" i="2"/>
  <c r="G3543" i="2"/>
  <c r="G4525" i="2"/>
  <c r="G1455" i="2"/>
  <c r="G4404" i="2"/>
  <c r="G4819" i="2"/>
  <c r="G3597" i="2"/>
  <c r="G2113" i="2"/>
  <c r="G1361" i="2"/>
  <c r="G3553" i="2"/>
  <c r="G4641" i="2"/>
  <c r="G3303" i="2"/>
  <c r="G4300" i="2"/>
  <c r="G2699" i="2"/>
  <c r="G3660" i="2"/>
  <c r="G4047" i="2"/>
  <c r="G3288" i="2"/>
  <c r="G3623" i="2"/>
  <c r="G1538" i="2"/>
  <c r="G2476" i="2"/>
  <c r="G3556" i="2"/>
  <c r="G3174" i="2"/>
  <c r="G3224" i="2"/>
  <c r="G111" i="2"/>
  <c r="G3435" i="2"/>
  <c r="G271" i="2"/>
  <c r="G4351" i="2"/>
  <c r="G1110" i="2"/>
  <c r="G2129" i="2"/>
  <c r="G3239" i="2"/>
  <c r="G4019" i="2"/>
  <c r="G3474" i="2"/>
  <c r="G4685" i="2"/>
  <c r="G3140" i="2"/>
  <c r="G3207" i="2"/>
  <c r="G3522" i="2"/>
  <c r="G2295" i="2"/>
  <c r="G4657" i="2"/>
  <c r="G834" i="2"/>
  <c r="G3437" i="2"/>
  <c r="G1451" i="2"/>
  <c r="G1236" i="2"/>
  <c r="G1972" i="2"/>
  <c r="G1603" i="2"/>
  <c r="G953" i="2"/>
  <c r="G729" i="2"/>
  <c r="G2159" i="2"/>
  <c r="G4232" i="2"/>
  <c r="G2339" i="2"/>
  <c r="G2879" i="2"/>
  <c r="G1419" i="2"/>
  <c r="G1287" i="2"/>
  <c r="G4291" i="2"/>
  <c r="G1469" i="2"/>
  <c r="G3581" i="2"/>
  <c r="G2643" i="2"/>
  <c r="G1677" i="2"/>
  <c r="G4880" i="2"/>
  <c r="G710" i="2"/>
  <c r="G993" i="2"/>
  <c r="G4906" i="2"/>
  <c r="G1369" i="2"/>
  <c r="G2298" i="2"/>
  <c r="G3416" i="2"/>
  <c r="G4731" i="2"/>
  <c r="G2444" i="2"/>
  <c r="G440" i="2"/>
  <c r="G4109" i="2"/>
  <c r="G4121" i="2"/>
  <c r="G44" i="2"/>
  <c r="G1067" i="2"/>
  <c r="G4385" i="2"/>
  <c r="G1179" i="2"/>
  <c r="G3957" i="2"/>
  <c r="G4465" i="2"/>
  <c r="G4669" i="2"/>
  <c r="G2936" i="2"/>
  <c r="G2748" i="2"/>
  <c r="G207" i="2"/>
  <c r="G997" i="2"/>
  <c r="G1183" i="2"/>
  <c r="G1940" i="2"/>
  <c r="G975" i="2"/>
  <c r="G4317" i="2"/>
  <c r="G755" i="2"/>
  <c r="G4104" i="2"/>
  <c r="G2049" i="2"/>
  <c r="G1351" i="2"/>
  <c r="G4624" i="2"/>
  <c r="G4536" i="2"/>
  <c r="G1655" i="2"/>
  <c r="G459" i="2"/>
  <c r="G2306" i="2"/>
  <c r="G1349" i="2"/>
  <c r="G2251" i="2"/>
  <c r="G4773" i="2"/>
  <c r="G4656" i="2"/>
  <c r="G630" i="2"/>
  <c r="G2873" i="2"/>
  <c r="G2851" i="2"/>
  <c r="G3175" i="2"/>
  <c r="G3422" i="2"/>
  <c r="G3045" i="2"/>
  <c r="G2321" i="2"/>
  <c r="G1306" i="2"/>
  <c r="G2801" i="2"/>
  <c r="G2726" i="2"/>
  <c r="G4617" i="2"/>
  <c r="G2802" i="2"/>
  <c r="G2188" i="2"/>
  <c r="G743" i="2"/>
  <c r="G655" i="2"/>
  <c r="G2456" i="2"/>
  <c r="G854" i="2"/>
  <c r="G884" i="2"/>
  <c r="G840" i="2"/>
  <c r="G753" i="2"/>
  <c r="G2434" i="2"/>
  <c r="G2935" i="2"/>
  <c r="G4284" i="2"/>
  <c r="G1113" i="2"/>
  <c r="G466" i="2"/>
  <c r="G566" i="2"/>
  <c r="G318" i="2"/>
  <c r="G382" i="2"/>
  <c r="G4847" i="2"/>
  <c r="G256" i="2"/>
  <c r="G3832" i="2"/>
  <c r="G4074" i="2"/>
  <c r="G4370" i="2"/>
  <c r="G4508" i="2"/>
  <c r="G171" i="2"/>
  <c r="G3048" i="2"/>
  <c r="G2256" i="2"/>
  <c r="G1633" i="2"/>
  <c r="G2636" i="2"/>
  <c r="G1029" i="2"/>
  <c r="G1818" i="2"/>
  <c r="G1579" i="2"/>
  <c r="G4817" i="2"/>
  <c r="G2027" i="2"/>
  <c r="G2477" i="2"/>
  <c r="G2950" i="2"/>
  <c r="G4970" i="2"/>
  <c r="G1144" i="2"/>
  <c r="G370" i="2"/>
  <c r="G3197" i="2"/>
  <c r="G3157" i="2"/>
  <c r="G4333" i="2"/>
  <c r="G4512" i="2"/>
  <c r="G34" i="2"/>
  <c r="G4390" i="2"/>
  <c r="G4134" i="2"/>
  <c r="G3861" i="2"/>
  <c r="G4647" i="2"/>
  <c r="G2031" i="2"/>
  <c r="G2767" i="2"/>
  <c r="G4495" i="2"/>
  <c r="G1834" i="2"/>
  <c r="G4107" i="2"/>
  <c r="G1708" i="2"/>
  <c r="G4638" i="2"/>
  <c r="G4253" i="2"/>
  <c r="G892" i="2"/>
  <c r="G2840" i="2"/>
  <c r="G345" i="2"/>
  <c r="G1140" i="2"/>
  <c r="G1537" i="2"/>
  <c r="G1167" i="2"/>
  <c r="G138" i="2"/>
  <c r="G1485" i="2"/>
  <c r="G432" i="2"/>
  <c r="G2817" i="2"/>
  <c r="G109" i="2"/>
  <c r="G1231" i="2"/>
  <c r="G1299" i="2"/>
  <c r="G2694" i="2"/>
  <c r="G2000" i="2"/>
  <c r="G4726" i="2"/>
  <c r="G32" i="2"/>
  <c r="G2203" i="2"/>
  <c r="G3512" i="2"/>
  <c r="G1444" i="2"/>
  <c r="G4885" i="2"/>
  <c r="G3413" i="2"/>
  <c r="G667" i="2"/>
  <c r="G1608" i="2"/>
  <c r="G3933" i="2"/>
  <c r="G3891" i="2"/>
  <c r="G67" i="2"/>
  <c r="G575" i="2"/>
  <c r="G1446" i="2"/>
  <c r="G4052" i="2"/>
  <c r="G356" i="2"/>
  <c r="G1379" i="2"/>
  <c r="G45" i="2"/>
  <c r="G3460" i="2"/>
  <c r="G4564" i="2"/>
  <c r="G3887" i="2"/>
  <c r="G1546" i="2"/>
  <c r="G933" i="2"/>
  <c r="G1502" i="2"/>
  <c r="G3813" i="2"/>
  <c r="G900" i="2"/>
  <c r="G3363" i="2"/>
  <c r="G2872" i="2"/>
  <c r="G3060" i="2"/>
  <c r="G2051" i="2"/>
  <c r="G314" i="2"/>
  <c r="G2528" i="2"/>
  <c r="G4838" i="2"/>
  <c r="G4918" i="2"/>
  <c r="G2641" i="2"/>
  <c r="G2439" i="2"/>
  <c r="G4955" i="2"/>
  <c r="G2629" i="2"/>
  <c r="G3962" i="2"/>
  <c r="G4848" i="2"/>
  <c r="G3989" i="2"/>
  <c r="G2627" i="2"/>
  <c r="G913" i="2"/>
  <c r="G4632" i="2"/>
  <c r="G4029" i="2"/>
  <c r="G1282" i="2"/>
  <c r="G2016" i="2"/>
  <c r="G78" i="2"/>
  <c r="G1926" i="2"/>
  <c r="G2508" i="2"/>
  <c r="G3222" i="2"/>
  <c r="G4356" i="2"/>
  <c r="G3137" i="2"/>
  <c r="G4648" i="2"/>
  <c r="G1878" i="2"/>
  <c r="G1681" i="2"/>
  <c r="G1969" i="2"/>
  <c r="G18" i="2"/>
  <c r="G1260" i="2"/>
  <c r="G3531" i="2"/>
  <c r="G2837" i="2"/>
  <c r="G4818" i="2"/>
  <c r="G1088" i="2"/>
  <c r="G3124" i="2"/>
  <c r="G2371" i="2"/>
  <c r="G3853" i="2"/>
  <c r="G1066" i="2"/>
  <c r="G2338" i="2"/>
  <c r="G137" i="2"/>
  <c r="G115" i="2"/>
  <c r="G3078" i="2"/>
  <c r="G2741" i="2"/>
  <c r="G2443" i="2"/>
  <c r="G1496" i="2"/>
  <c r="G2758" i="2"/>
  <c r="G3436" i="2"/>
  <c r="G2987" i="2"/>
  <c r="G2856" i="2"/>
  <c r="G439" i="2"/>
  <c r="G106" i="2"/>
  <c r="G973" i="2"/>
  <c r="G2033" i="2"/>
  <c r="G3525" i="2"/>
  <c r="G4709" i="2"/>
  <c r="G978" i="2"/>
  <c r="G4150" i="2"/>
  <c r="G2059" i="2"/>
  <c r="G2184" i="2"/>
  <c r="G3810" i="2"/>
  <c r="G1492" i="2"/>
  <c r="G2189" i="2"/>
  <c r="G4083" i="2"/>
  <c r="G263" i="2"/>
  <c r="G3786" i="2"/>
  <c r="G2140" i="2"/>
  <c r="G399" i="2"/>
  <c r="G2465" i="2"/>
  <c r="G351" i="2"/>
  <c r="G2816" i="2"/>
  <c r="G2246" i="2"/>
  <c r="G2779" i="2"/>
  <c r="G2370" i="2"/>
  <c r="G2111" i="2"/>
  <c r="G2582" i="2"/>
  <c r="G1185" i="2"/>
  <c r="G3805" i="2"/>
  <c r="G4785" i="2"/>
  <c r="G1457" i="2"/>
  <c r="G4676" i="2"/>
  <c r="G2075" i="2"/>
  <c r="G1438" i="2"/>
  <c r="G1427" i="2"/>
  <c r="G1540" i="2"/>
  <c r="G3537" i="2"/>
  <c r="G3335" i="2"/>
  <c r="G1898" i="2"/>
  <c r="G4962" i="2"/>
  <c r="G2657" i="2"/>
  <c r="G2329" i="2"/>
  <c r="G3620" i="2"/>
  <c r="G1452" i="2"/>
  <c r="G4582" i="2"/>
  <c r="G1326" i="2"/>
  <c r="G280" i="2"/>
  <c r="G3391" i="2"/>
  <c r="G341" i="2"/>
  <c r="G4" i="2"/>
  <c r="G4684" i="2"/>
  <c r="G3309" i="2"/>
  <c r="G3136" i="2"/>
  <c r="G4353" i="2"/>
  <c r="G3340" i="2"/>
  <c r="G1624" i="2"/>
  <c r="G3473" i="2"/>
  <c r="G4509" i="2"/>
  <c r="G1848" i="2"/>
  <c r="G483" i="2"/>
  <c r="G365" i="2"/>
  <c r="G4102" i="2"/>
  <c r="G829" i="2"/>
  <c r="G3610" i="2"/>
  <c r="G2874" i="2"/>
  <c r="G2925" i="2"/>
  <c r="G141" i="2"/>
  <c r="G3608" i="2"/>
  <c r="G1043" i="2"/>
  <c r="G1916" i="2"/>
  <c r="G1609" i="2"/>
  <c r="G2125" i="2"/>
  <c r="G2962" i="2"/>
  <c r="G4418" i="2"/>
  <c r="G4612" i="2"/>
  <c r="G2006" i="2"/>
  <c r="G1463" i="2"/>
  <c r="G2610" i="2"/>
  <c r="G1759" i="2"/>
  <c r="G1644" i="2"/>
  <c r="G4689" i="2"/>
  <c r="G1069" i="2"/>
  <c r="G1664" i="2"/>
  <c r="G552" i="2"/>
  <c r="G991" i="2"/>
  <c r="G4998" i="2"/>
  <c r="G255" i="2"/>
  <c r="G3264" i="2"/>
  <c r="G2032" i="2"/>
  <c r="G3961" i="2"/>
  <c r="G1625" i="2"/>
  <c r="G1955" i="2"/>
  <c r="G1865" i="2"/>
  <c r="G3582" i="2"/>
  <c r="G29" i="2"/>
  <c r="G1435" i="2"/>
  <c r="G327" i="2"/>
  <c r="G3305" i="2"/>
  <c r="G4171" i="2"/>
  <c r="G524" i="2"/>
  <c r="G883" i="2"/>
  <c r="G3830" i="2"/>
  <c r="G4921" i="2"/>
  <c r="G1835" i="2"/>
  <c r="G3031" i="2"/>
  <c r="G2128" i="2"/>
  <c r="G1425" i="2"/>
  <c r="G3653" i="2"/>
  <c r="G208" i="2"/>
  <c r="G457" i="2"/>
  <c r="G2716" i="2"/>
  <c r="G4217" i="2"/>
  <c r="G213" i="2"/>
  <c r="G2420" i="2"/>
  <c r="G2401" i="2"/>
  <c r="G1518" i="2"/>
  <c r="G3455" i="2"/>
  <c r="G3409" i="2"/>
  <c r="G2379" i="2"/>
  <c r="G500" i="2"/>
  <c r="G1635" i="2"/>
  <c r="G4460" i="2"/>
  <c r="G1695" i="2"/>
  <c r="G680" i="2"/>
  <c r="G4301" i="2"/>
  <c r="G2747" i="2"/>
  <c r="G2209" i="2"/>
  <c r="G3624" i="2"/>
  <c r="G114" i="2"/>
  <c r="G87" i="2"/>
  <c r="G4980" i="2"/>
  <c r="G2101" i="2"/>
  <c r="G3758" i="2"/>
  <c r="G1439" i="2"/>
  <c r="G607" i="2"/>
  <c r="G2506" i="2"/>
  <c r="G4903" i="2"/>
  <c r="G3184" i="2"/>
  <c r="G1620" i="2"/>
  <c r="G1783" i="2"/>
  <c r="G1009" i="2"/>
  <c r="G380" i="2"/>
  <c r="G2106" i="2"/>
  <c r="G1184" i="2"/>
  <c r="G205" i="2"/>
  <c r="G4538" i="2"/>
  <c r="G2325" i="2"/>
  <c r="G3358" i="2"/>
  <c r="G1324" i="2"/>
  <c r="G669" i="2"/>
  <c r="G2777" i="2"/>
  <c r="G3158" i="2"/>
  <c r="G1523" i="2"/>
  <c r="G4737" i="2"/>
  <c r="G526" i="2"/>
  <c r="G3707" i="2"/>
  <c r="G815" i="2"/>
  <c r="G2479" i="2"/>
  <c r="G3916" i="2"/>
  <c r="G3574" i="2"/>
  <c r="G1588" i="2"/>
  <c r="G1605" i="2"/>
  <c r="G1658" i="2"/>
  <c r="G2558" i="2"/>
  <c r="G3721" i="2"/>
  <c r="G1604" i="2"/>
  <c r="G93" i="2"/>
  <c r="G495" i="2"/>
  <c r="G4631" i="2"/>
  <c r="G1947" i="2"/>
  <c r="G553" i="2"/>
  <c r="G3371" i="2"/>
  <c r="G2151" i="2"/>
  <c r="G700" i="2"/>
  <c r="G4283" i="2"/>
  <c r="G4857" i="2"/>
  <c r="G2674" i="2"/>
  <c r="G37" i="2"/>
  <c r="G3152" i="2"/>
  <c r="G2486" i="2"/>
  <c r="G4594" i="2"/>
  <c r="G1958" i="2"/>
  <c r="G298" i="2"/>
  <c r="G3963" i="2"/>
  <c r="G4393" i="2"/>
  <c r="G2993" i="2"/>
  <c r="G1268" i="2"/>
  <c r="G3365" i="2"/>
  <c r="G350" i="2"/>
  <c r="G3198" i="2"/>
  <c r="G3822" i="2"/>
  <c r="G1440" i="2"/>
  <c r="G4421" i="2"/>
  <c r="G1822" i="2"/>
  <c r="G744" i="2"/>
  <c r="G2780" i="2"/>
  <c r="G3220" i="2"/>
  <c r="G1585" i="2"/>
  <c r="G2905" i="2"/>
  <c r="G1247" i="2"/>
  <c r="G1966" i="2"/>
  <c r="G4402" i="2"/>
  <c r="G2438" i="2"/>
  <c r="G1653" i="2"/>
  <c r="G1800" i="2"/>
  <c r="G3820" i="2"/>
  <c r="G3939" i="2"/>
  <c r="G2070" i="2"/>
  <c r="G1901" i="2"/>
  <c r="G800" i="2"/>
  <c r="G295" i="2"/>
  <c r="G1631" i="2"/>
  <c r="G1398" i="2"/>
  <c r="G492" i="2"/>
  <c r="G3901" i="2"/>
  <c r="G4188" i="2"/>
  <c r="G3540" i="2"/>
  <c r="G919" i="2"/>
  <c r="G326" i="2"/>
  <c r="G3968" i="2"/>
  <c r="G2638" i="2"/>
  <c r="G1948" i="2"/>
  <c r="G2517" i="2"/>
  <c r="G631" i="2"/>
  <c r="G4779" i="2"/>
  <c r="G4063" i="2"/>
  <c r="G2870" i="2"/>
  <c r="G118" i="2"/>
  <c r="G2709" i="2"/>
  <c r="G738" i="2"/>
  <c r="G638" i="2"/>
  <c r="G2576" i="2"/>
  <c r="G4159" i="2"/>
  <c r="G1497" i="2"/>
  <c r="G4116" i="2"/>
  <c r="G1816" i="2"/>
  <c r="G4628" i="2"/>
  <c r="G2898" i="2"/>
  <c r="G2291" i="2"/>
  <c r="G1687" i="2"/>
  <c r="G1023" i="2"/>
  <c r="G5001" i="2"/>
  <c r="G1563" i="2"/>
  <c r="G2178" i="2"/>
  <c r="G4281" i="2"/>
  <c r="G4562" i="2"/>
  <c r="G3378" i="2"/>
  <c r="G2180" i="2"/>
  <c r="G4027" i="2"/>
  <c r="G4000" i="2"/>
  <c r="G2794" i="2"/>
  <c r="G2631" i="2"/>
  <c r="G1332" i="2"/>
  <c r="G3680" i="2"/>
  <c r="G3257" i="2"/>
  <c r="G1429" i="2"/>
  <c r="G541" i="2"/>
  <c r="G4056" i="2"/>
  <c r="G703" i="2"/>
  <c r="G2806" i="2"/>
  <c r="G4155" i="2"/>
  <c r="G3467" i="2"/>
  <c r="G1858" i="2"/>
  <c r="G3138" i="2"/>
  <c r="G1269" i="2"/>
  <c r="G699" i="2"/>
  <c r="G247" i="2"/>
  <c r="G1841" i="2"/>
  <c r="G3787" i="2"/>
  <c r="G4191" i="2"/>
  <c r="G681" i="2"/>
  <c r="G2131" i="2"/>
  <c r="G3590" i="2"/>
  <c r="G3202" i="2"/>
  <c r="G2166" i="2"/>
  <c r="G1739" i="2"/>
  <c r="G3883" i="2"/>
  <c r="G3360" i="2"/>
  <c r="G2554" i="2"/>
  <c r="G851" i="2"/>
  <c r="G3385" i="2"/>
  <c r="G609" i="2"/>
  <c r="G1343" i="2"/>
  <c r="G1461" i="2"/>
  <c r="G4977" i="2"/>
  <c r="G2310" i="2"/>
  <c r="G1549" i="2"/>
  <c r="G3709" i="2"/>
  <c r="G1749" i="2"/>
  <c r="G2227" i="2"/>
  <c r="G4469" i="2"/>
  <c r="G4890" i="2"/>
  <c r="G3003" i="2"/>
  <c r="G2419" i="2"/>
  <c r="G1084" i="2"/>
  <c r="G3353" i="2"/>
  <c r="G4630" i="2"/>
  <c r="G105" i="2"/>
  <c r="G461" i="2"/>
  <c r="G3755" i="2"/>
  <c r="G349" i="2"/>
  <c r="G2303" i="2"/>
  <c r="G4273" i="2"/>
  <c r="G4914" i="2"/>
  <c r="G578" i="2"/>
  <c r="G2301" i="2"/>
  <c r="G1206" i="2"/>
  <c r="G3032" i="2"/>
  <c r="G3389" i="2"/>
  <c r="G1356" i="2"/>
  <c r="G1034" i="2"/>
  <c r="G4243" i="2"/>
  <c r="G1127" i="2"/>
  <c r="G1884" i="2"/>
  <c r="G4139" i="2"/>
  <c r="G719" i="2"/>
  <c r="G799" i="2"/>
  <c r="G1789" i="2"/>
  <c r="G3569" i="2"/>
  <c r="G4234" i="2"/>
  <c r="G3381" i="2"/>
  <c r="G1780" i="2"/>
  <c r="G3033" i="2"/>
  <c r="G1794" i="2"/>
  <c r="G1740" i="2"/>
  <c r="G1854" i="2"/>
  <c r="G1555" i="2"/>
  <c r="G4306" i="2"/>
  <c r="G2737" i="2"/>
  <c r="G3534" i="2"/>
  <c r="G3536" i="2"/>
  <c r="G4692" i="2"/>
  <c r="G422" i="2"/>
  <c r="G2896" i="2"/>
  <c r="G376" i="2"/>
  <c r="G278" i="2"/>
  <c r="G2821" i="2"/>
  <c r="G4531" i="2"/>
  <c r="G3058" i="2"/>
  <c r="G1208" i="2"/>
  <c r="G3400" i="2"/>
  <c r="G3892" i="2"/>
  <c r="G2651" i="2"/>
  <c r="G4327" i="2"/>
  <c r="G1723" i="2"/>
  <c r="G1362" i="2"/>
  <c r="G2304" i="2"/>
  <c r="G3995" i="2"/>
  <c r="G2892" i="2"/>
  <c r="G450" i="2"/>
  <c r="G240" i="2"/>
  <c r="G2195" i="2"/>
  <c r="G1727" i="2"/>
  <c r="G683" i="2"/>
  <c r="G3684" i="2"/>
  <c r="G130" i="2"/>
  <c r="G2308" i="2"/>
  <c r="G4035" i="2"/>
  <c r="G3082" i="2"/>
  <c r="G100" i="2"/>
  <c r="G1406" i="2"/>
  <c r="G1077" i="2"/>
  <c r="G1138" i="2"/>
  <c r="G695" i="2"/>
  <c r="G3055" i="2"/>
  <c r="G2825" i="2"/>
  <c r="G1036" i="2"/>
  <c r="G153" i="2"/>
  <c r="G885" i="2"/>
  <c r="G2448" i="2"/>
  <c r="G3424" i="2"/>
  <c r="G861" i="2"/>
  <c r="G931" i="2"/>
  <c r="G1817" i="2"/>
  <c r="G1823" i="2"/>
  <c r="G796" i="2"/>
  <c r="G3487" i="2"/>
  <c r="G4688" i="2"/>
  <c r="G28" i="2"/>
  <c r="G3091" i="2"/>
  <c r="G4272" i="2"/>
  <c r="G910" i="2"/>
  <c r="G3854" i="2"/>
  <c r="G1559" i="2"/>
  <c r="G400" i="2"/>
  <c r="G4799" i="2"/>
  <c r="G3829" i="2"/>
  <c r="G1283" i="2"/>
  <c r="G4621" i="2"/>
  <c r="G2489" i="2"/>
  <c r="G390" i="2"/>
  <c r="G4077" i="2"/>
  <c r="G3293" i="2"/>
  <c r="G198" i="2"/>
  <c r="G2983" i="2"/>
  <c r="G4416" i="2"/>
  <c r="G182" i="2"/>
  <c r="G1903" i="2"/>
  <c r="G2685" i="2"/>
  <c r="G1975" i="2"/>
  <c r="G2487" i="2"/>
  <c r="G3649" i="2"/>
  <c r="G2570" i="2"/>
  <c r="G1672" i="2"/>
  <c r="G4550" i="2"/>
  <c r="G4725" i="2"/>
  <c r="G1415" i="2"/>
  <c r="G190" i="2"/>
  <c r="G1670" i="2"/>
  <c r="G2223" i="2"/>
  <c r="G489" i="2"/>
  <c r="G1116" i="2"/>
  <c r="G1737" i="2"/>
  <c r="G3022" i="2"/>
  <c r="G3417" i="2"/>
  <c r="G3252" i="2"/>
  <c r="G2349" i="2"/>
  <c r="G4195" i="2"/>
  <c r="G4750" i="2"/>
  <c r="G184" i="2"/>
  <c r="G629" i="2"/>
  <c r="G2713" i="2"/>
  <c r="G4543" i="2"/>
  <c r="G4660" i="2"/>
  <c r="G3110" i="2"/>
  <c r="G943" i="2"/>
  <c r="G1867" i="2"/>
  <c r="G475" i="2"/>
  <c r="G402" i="2"/>
  <c r="G4319" i="2"/>
  <c r="G1875" i="2"/>
  <c r="G467" i="2"/>
  <c r="G3773" i="2"/>
  <c r="G260" i="2"/>
  <c r="G959" i="2"/>
  <c r="G620" i="2"/>
  <c r="G1587" i="2"/>
  <c r="G901" i="2"/>
  <c r="G3907" i="2"/>
  <c r="G3783" i="2"/>
  <c r="G74" i="2"/>
  <c r="G1539" i="2"/>
  <c r="G1914" i="2"/>
  <c r="G3706" i="2"/>
  <c r="G3955" i="2"/>
  <c r="G2509" i="2"/>
  <c r="G1015" i="2"/>
  <c r="G1501" i="2"/>
  <c r="G941" i="2"/>
  <c r="G1704" i="2"/>
  <c r="G1561" i="2"/>
  <c r="G2123" i="2"/>
  <c r="G2176" i="2"/>
  <c r="G987" i="2"/>
  <c r="G828" i="2"/>
  <c r="G1849" i="2"/>
  <c r="G3988" i="2"/>
  <c r="G2807" i="2"/>
  <c r="G4622" i="2"/>
  <c r="G928" i="2"/>
  <c r="G1846" i="2"/>
  <c r="G1730" i="2"/>
  <c r="G4407" i="2"/>
  <c r="G3587" i="2"/>
  <c r="G827" i="2"/>
  <c r="G4965" i="2"/>
  <c r="G2200" i="2"/>
  <c r="G4806" i="2"/>
  <c r="G2490" i="2"/>
  <c r="G4542" i="2"/>
  <c r="G4846" i="2"/>
  <c r="G104" i="2"/>
  <c r="G4849" i="2"/>
  <c r="G2736" i="2"/>
  <c r="G3247" i="2"/>
  <c r="G2415" i="2"/>
  <c r="G3912" i="2"/>
  <c r="G4097" i="2"/>
  <c r="G1031" i="2"/>
  <c r="G2647" i="2"/>
  <c r="G4720" i="2"/>
  <c r="G585" i="2"/>
  <c r="G4242" i="2"/>
  <c r="G4176" i="2"/>
  <c r="G3533" i="2"/>
  <c r="G1188" i="2"/>
  <c r="G181" i="2"/>
  <c r="G4352" i="2"/>
  <c r="G1877" i="2"/>
  <c r="G1772" i="2"/>
  <c r="G693" i="2"/>
  <c r="G2977" i="2"/>
  <c r="G832" i="2"/>
  <c r="G3463" i="2"/>
  <c r="G2948" i="2"/>
  <c r="G3260" i="2"/>
  <c r="G4515" i="2"/>
  <c r="G2720" i="2"/>
  <c r="G2778" i="2"/>
  <c r="G1095" i="2"/>
  <c r="G1611" i="2"/>
  <c r="G3695" i="2"/>
  <c r="G2542" i="2"/>
  <c r="G3638" i="2"/>
  <c r="G2243" i="2"/>
  <c r="G99" i="2"/>
  <c r="G4358" i="2"/>
  <c r="G1876" i="2"/>
  <c r="G3702" i="2"/>
  <c r="G3801" i="2"/>
  <c r="G4873" i="2"/>
  <c r="G4318" i="2"/>
  <c r="G3178" i="2"/>
  <c r="G711" i="2"/>
  <c r="G3727" i="2"/>
  <c r="G610" i="2"/>
  <c r="G4494" i="2"/>
  <c r="G2375" i="2"/>
  <c r="G2955" i="2"/>
  <c r="G1873" i="2"/>
  <c r="G154" i="2"/>
  <c r="G660" i="2"/>
  <c r="G3519" i="2"/>
  <c r="G1338" i="2"/>
  <c r="G3909" i="2"/>
  <c r="G4108" i="2"/>
  <c r="G2334" i="2"/>
  <c r="G1255" i="2"/>
  <c r="G3636" i="2"/>
  <c r="G63" i="2"/>
  <c r="G2042" i="2"/>
  <c r="G2648" i="2"/>
  <c r="G2226" i="2"/>
  <c r="G4248" i="2"/>
  <c r="G3079" i="2"/>
  <c r="G333" i="2"/>
  <c r="G3689" i="2"/>
  <c r="G1148" i="2"/>
  <c r="G1303" i="2"/>
  <c r="G3271" i="2"/>
  <c r="G4584" i="2"/>
  <c r="G142" i="2"/>
  <c r="G1638" i="2"/>
  <c r="G2804" i="2"/>
  <c r="G540" i="2"/>
  <c r="G4042" i="2"/>
  <c r="G1489" i="2"/>
  <c r="G4095" i="2"/>
  <c r="G4237" i="2"/>
  <c r="G4830" i="2"/>
  <c r="G1109" i="2"/>
  <c r="G48" i="2"/>
  <c r="G4872" i="2"/>
  <c r="G2270" i="2"/>
  <c r="G1547" i="2"/>
  <c r="G4675" i="2"/>
  <c r="G4174" i="2"/>
  <c r="G2468" i="2"/>
  <c r="G4130" i="2"/>
  <c r="G562" i="2"/>
  <c r="G2118" i="2"/>
  <c r="G3724" i="2"/>
  <c r="G2405" i="2"/>
  <c r="G2599" i="2"/>
  <c r="G2399" i="2"/>
  <c r="G1156" i="2"/>
  <c r="G3344" i="2"/>
  <c r="G940" i="2"/>
  <c r="G183" i="2"/>
  <c r="G2524" i="2"/>
  <c r="G701" i="2"/>
  <c r="G2206" i="2"/>
  <c r="G307" i="2"/>
  <c r="G4287" i="2"/>
  <c r="G4765" i="2"/>
  <c r="G1612" i="2"/>
  <c r="G3280" i="2"/>
  <c r="G1125" i="2"/>
  <c r="G3479" i="2"/>
  <c r="G2749" i="2"/>
  <c r="G2245" i="2"/>
  <c r="G879" i="2"/>
  <c r="G478" i="2"/>
  <c r="G3387" i="2"/>
  <c r="G3943" i="2"/>
  <c r="G4963" i="2"/>
  <c r="G2218" i="2"/>
  <c r="G1396" i="2"/>
  <c r="G4909" i="2"/>
  <c r="G2132" i="2"/>
  <c r="G3404" i="2"/>
  <c r="G942" i="2"/>
  <c r="G3743" i="2"/>
  <c r="G866" i="2"/>
  <c r="G3914" i="2"/>
  <c r="G482" i="2"/>
  <c r="G3081" i="2"/>
  <c r="G4727" i="2"/>
  <c r="G2586" i="2"/>
  <c r="G1357" i="2"/>
  <c r="G2190" i="2"/>
  <c r="G3821" i="2"/>
  <c r="G801" i="2"/>
  <c r="G2507" i="2"/>
  <c r="G3030" i="2"/>
  <c r="G2296" i="2"/>
  <c r="G4937" i="2"/>
  <c r="G1136" i="2"/>
  <c r="G3824" i="2"/>
  <c r="G2105" i="2"/>
  <c r="G3283" i="2"/>
  <c r="G2575" i="2"/>
  <c r="G4926" i="2"/>
  <c r="G92" i="2"/>
  <c r="G2556" i="2"/>
  <c r="G310" i="2"/>
  <c r="G2515" i="2"/>
  <c r="G1582" i="2"/>
  <c r="G3634" i="2"/>
  <c r="G4329" i="2"/>
  <c r="G38" i="2"/>
  <c r="G1988" i="2"/>
  <c r="G4462" i="2"/>
  <c r="G151" i="2"/>
  <c r="G1371" i="2"/>
  <c r="G569" i="2"/>
  <c r="G4479" i="2"/>
  <c r="G226" i="2"/>
  <c r="G4157" i="2"/>
  <c r="G3374" i="2"/>
  <c r="G3442" i="2"/>
  <c r="G4476" i="2"/>
  <c r="G545" i="2"/>
  <c r="G2491" i="2"/>
  <c r="G4946" i="2"/>
  <c r="G1462" i="2"/>
  <c r="G3506" i="2"/>
  <c r="G3868" i="2"/>
  <c r="G2978" i="2"/>
  <c r="G2571" i="2"/>
  <c r="G4262" i="2"/>
  <c r="G2603" i="2"/>
  <c r="G4309" i="2"/>
  <c r="G560" i="2"/>
  <c r="G4226" i="2"/>
  <c r="G1374" i="2"/>
  <c r="G1082" i="2"/>
  <c r="G888" i="2"/>
  <c r="G4539" i="2"/>
  <c r="G3489" i="2"/>
  <c r="G1047" i="2"/>
  <c r="G3643" i="2"/>
  <c r="G599" i="2"/>
  <c r="G2883" i="2"/>
  <c r="G1339" i="2"/>
  <c r="G2723" i="2"/>
  <c r="G4122" i="2"/>
  <c r="G1090" i="2"/>
  <c r="G3932" i="2"/>
  <c r="G2192" i="2"/>
  <c r="G435" i="2"/>
  <c r="G4671" i="2"/>
  <c r="G2687" i="2"/>
  <c r="G2513" i="2"/>
  <c r="G1277" i="2"/>
  <c r="G2954" i="2"/>
  <c r="G410" i="2"/>
  <c r="G2718" i="2"/>
  <c r="G2163" i="2"/>
  <c r="G1974" i="2"/>
  <c r="G531" i="2"/>
  <c r="G2158" i="2"/>
  <c r="G3762" i="2"/>
  <c r="G1986" i="2"/>
  <c r="G1346" i="2"/>
  <c r="G2342" i="2"/>
  <c r="G559" i="2"/>
  <c r="G2917" i="2"/>
  <c r="G3990" i="2"/>
  <c r="G2273" i="2"/>
  <c r="G1601" i="2"/>
  <c r="G4927" i="2"/>
  <c r="G2957" i="2"/>
  <c r="G234" i="2"/>
  <c r="G3756" i="2"/>
  <c r="G2386" i="2"/>
  <c r="G4252" i="2"/>
  <c r="G3528" i="2"/>
  <c r="G1508" i="2"/>
  <c r="G4820" i="2"/>
  <c r="G4527" i="2"/>
  <c r="G906" i="2"/>
  <c r="G1411" i="2"/>
  <c r="G3776" i="2"/>
  <c r="G1709" i="2"/>
  <c r="G1761" i="2"/>
  <c r="G1157" i="2"/>
  <c r="G4735" i="2"/>
  <c r="G3195" i="2"/>
  <c r="G1795" i="2"/>
  <c r="G797" i="2"/>
  <c r="G3343" i="2"/>
  <c r="G320" i="2"/>
  <c r="G2531" i="2"/>
  <c r="G967" i="2"/>
  <c r="G1488" i="2"/>
  <c r="G3642" i="2"/>
  <c r="G2219" i="2"/>
  <c r="G1775" i="2"/>
  <c r="G2077" i="2"/>
  <c r="G2728" i="2"/>
  <c r="G4086" i="2"/>
  <c r="G2813" i="2"/>
  <c r="G436" i="2"/>
  <c r="G403" i="2"/>
  <c r="G4335" i="2"/>
  <c r="G674" i="2"/>
  <c r="G2267" i="2"/>
  <c r="G1239" i="2"/>
  <c r="G1572" i="2"/>
  <c r="G4985" i="2"/>
  <c r="G537" i="2"/>
  <c r="G3141" i="2"/>
  <c r="G4216" i="2"/>
  <c r="G1196" i="2"/>
  <c r="G4898" i="2"/>
  <c r="G126" i="2"/>
  <c r="G994" i="2"/>
  <c r="G618" i="2"/>
  <c r="G58" i="2"/>
  <c r="G1812" i="2"/>
  <c r="G1639" i="2"/>
  <c r="G1662" i="2"/>
  <c r="G1132" i="2"/>
  <c r="G4177" i="2"/>
  <c r="G1344" i="2"/>
  <c r="G1720" i="2"/>
  <c r="G873" i="2"/>
  <c r="G398" i="2"/>
  <c r="G1978" i="2"/>
  <c r="G3792" i="2"/>
  <c r="G582" i="2"/>
  <c r="G4635" i="2"/>
  <c r="G4434" i="2"/>
  <c r="G3098" i="2"/>
  <c r="G876" i="2"/>
  <c r="G3661" i="2"/>
  <c r="G4154" i="2"/>
  <c r="G2656" i="2"/>
  <c r="G2124" i="2"/>
  <c r="G1643" i="2"/>
  <c r="G3176" i="2"/>
  <c r="G3576" i="2"/>
  <c r="G3453" i="2"/>
  <c r="G3026" i="2"/>
  <c r="G4987" i="2"/>
  <c r="G4698" i="2"/>
  <c r="G3263" i="2"/>
  <c r="G855" i="2"/>
  <c r="G564" i="2"/>
  <c r="G4673" i="2"/>
  <c r="G1035" i="2"/>
  <c r="G3802" i="2"/>
  <c r="G2553" i="2"/>
  <c r="G4810" i="2"/>
  <c r="G4697" i="2"/>
  <c r="G3603" i="2"/>
  <c r="G1305" i="2"/>
  <c r="G41" i="2"/>
  <c r="G3266" i="2"/>
  <c r="G3794" i="2"/>
  <c r="G2738" i="2"/>
  <c r="G4537" i="2"/>
  <c r="G1298" i="2"/>
  <c r="G2613" i="2"/>
  <c r="G1052" i="2"/>
  <c r="G2601" i="2"/>
  <c r="G4008" i="2"/>
  <c r="G1159" i="2"/>
  <c r="G71" i="2"/>
  <c r="G979" i="2"/>
  <c r="G16" i="2"/>
  <c r="G246" i="2"/>
  <c r="G2483" i="2"/>
  <c r="G1004" i="2"/>
  <c r="G4864" i="2"/>
  <c r="G3314" i="2"/>
  <c r="G46" i="2"/>
  <c r="G2680" i="2"/>
  <c r="G1606" i="2"/>
  <c r="G1599" i="2"/>
  <c r="G3657" i="2"/>
  <c r="G3282" i="2"/>
  <c r="G536" i="2"/>
  <c r="G608" i="2"/>
  <c r="G3415" i="2"/>
  <c r="G4129" i="2"/>
  <c r="G1785" i="2"/>
  <c r="G781" i="2"/>
  <c r="G3875" i="2"/>
  <c r="G2402" i="2"/>
  <c r="G2233" i="2"/>
  <c r="G3080" i="2"/>
  <c r="G4457" i="2"/>
  <c r="G2620" i="2"/>
  <c r="G1716" i="2"/>
  <c r="G2319" i="2"/>
  <c r="G3521" i="2"/>
  <c r="G4211" i="2"/>
  <c r="G4732" i="2"/>
  <c r="G2746" i="2"/>
  <c r="G2740" i="2"/>
  <c r="G2224" i="2"/>
  <c r="G1659" i="2"/>
  <c r="G2413" i="2"/>
  <c r="G4986" i="2"/>
  <c r="G3981" i="2"/>
  <c r="G2208" i="2"/>
  <c r="G26" i="2"/>
  <c r="G989" i="2"/>
  <c r="G2541" i="2"/>
  <c r="G1060" i="2"/>
  <c r="G3559" i="2"/>
  <c r="G1437" i="2"/>
  <c r="G383" i="2"/>
  <c r="G509" i="2"/>
  <c r="G4437" i="2"/>
  <c r="G3570" i="2"/>
  <c r="G1899" i="2"/>
  <c r="G4654" i="2"/>
  <c r="G576" i="2"/>
  <c r="G733" i="2"/>
  <c r="G4789" i="2"/>
  <c r="G1733" i="2"/>
  <c r="G1030" i="2"/>
  <c r="G3791" i="2"/>
  <c r="G2099" i="2"/>
  <c r="G160" i="2"/>
  <c r="G1024" i="2"/>
  <c r="G3299" i="2"/>
  <c r="G3798" i="2"/>
  <c r="G2619" i="2"/>
  <c r="G2607" i="2"/>
  <c r="G650" i="2"/>
  <c r="G4842" i="2"/>
  <c r="G2951" i="2"/>
  <c r="G1372" i="2"/>
  <c r="G169" i="2"/>
  <c r="G3312" i="2"/>
  <c r="G2393" i="2"/>
  <c r="G1058" i="2"/>
  <c r="G646" i="2"/>
  <c r="G64" i="2"/>
  <c r="G3541" i="2"/>
  <c r="G1315" i="2"/>
  <c r="G4567" i="2"/>
  <c r="G3329" i="2"/>
  <c r="G75" i="2"/>
  <c r="G4592" i="2"/>
  <c r="G4207" i="2"/>
  <c r="G140" i="2"/>
  <c r="G505" i="2"/>
  <c r="G1776" i="2"/>
  <c r="G1224" i="2"/>
  <c r="G2785" i="2"/>
  <c r="G476" i="2"/>
  <c r="G4754" i="2"/>
  <c r="G1897" i="2"/>
  <c r="G4740" i="2"/>
  <c r="G1477" i="2"/>
  <c r="G4162" i="2"/>
  <c r="G761" i="2"/>
  <c r="G4003" i="2"/>
  <c r="G186" i="2"/>
  <c r="G2593" i="2"/>
  <c r="G2946" i="2"/>
  <c r="G3775" i="2"/>
  <c r="G3828" i="2"/>
  <c r="G3053" i="2"/>
  <c r="G3664" i="2"/>
  <c r="G2266" i="2"/>
  <c r="G4224" i="2"/>
  <c r="G3714" i="2"/>
  <c r="G4143" i="2"/>
  <c r="G13" i="2"/>
  <c r="G108" i="2"/>
  <c r="G1407" i="2"/>
  <c r="G1598" i="2"/>
  <c r="G1253" i="2"/>
  <c r="G1684" i="2"/>
  <c r="G4480" i="2"/>
  <c r="G1173" i="2"/>
  <c r="G4403" i="2"/>
  <c r="G2174" i="2"/>
  <c r="G2706" i="2"/>
  <c r="G4815" i="2"/>
  <c r="G173" i="2"/>
  <c r="G3255" i="2"/>
  <c r="G568" i="2"/>
  <c r="G771" i="2"/>
  <c r="G4878" i="2"/>
  <c r="G1308" i="2"/>
  <c r="G708" i="2"/>
  <c r="G702" i="2"/>
  <c r="G4336" i="2"/>
  <c r="G4670" i="2"/>
  <c r="G2539" i="2"/>
  <c r="G3849" i="2"/>
  <c r="G3162" i="2"/>
  <c r="G3112" i="2"/>
  <c r="G3433" i="2"/>
  <c r="G3074" i="2"/>
  <c r="G4073" i="2"/>
  <c r="G2611" i="2"/>
  <c r="G1037" i="2"/>
  <c r="G4867" i="2"/>
  <c r="G2135" i="2"/>
  <c r="G3237" i="2"/>
  <c r="G2715" i="2"/>
  <c r="G4049" i="2"/>
  <c r="G2317" i="2"/>
  <c r="G2605" i="2"/>
  <c r="G782" i="2"/>
  <c r="G2891" i="2"/>
  <c r="G4199" i="2"/>
  <c r="G4871" i="2"/>
  <c r="G1222" i="2"/>
  <c r="G164" i="2"/>
  <c r="G2231" i="2"/>
  <c r="G1486" i="2"/>
  <c r="G4388" i="2"/>
  <c r="G2232" i="2"/>
  <c r="G2650" i="2"/>
  <c r="G2918" i="2"/>
  <c r="G2459" i="2"/>
  <c r="G3420" i="2"/>
  <c r="G3093" i="2"/>
  <c r="G2300" i="2"/>
  <c r="G4039" i="2"/>
  <c r="G2522" i="2"/>
  <c r="G1550" i="2"/>
  <c r="G4334" i="2"/>
  <c r="G4677" i="2"/>
  <c r="G359" i="2"/>
  <c r="G4835" i="2"/>
  <c r="G4518" i="2"/>
  <c r="G2360" i="2"/>
  <c r="G2818" i="2"/>
  <c r="G3262" i="2"/>
  <c r="G3099" i="2"/>
  <c r="G1128" i="2"/>
  <c r="G2122" i="2"/>
  <c r="G4010" i="2"/>
  <c r="G4363" i="2"/>
  <c r="G1316" i="2"/>
  <c r="G2015" i="2"/>
  <c r="G3295" i="2"/>
  <c r="G3165" i="2"/>
  <c r="G4938" i="2"/>
  <c r="G3715" i="2"/>
  <c r="G2590" i="2"/>
  <c r="G321" i="2"/>
  <c r="G4452" i="2"/>
  <c r="G2171" i="2"/>
  <c r="G209" i="2"/>
  <c r="G3911" i="2"/>
  <c r="G328" i="2"/>
  <c r="G3860" i="2"/>
  <c r="G3345" i="2"/>
  <c r="G1264" i="2"/>
  <c r="G2752" i="2"/>
  <c r="G464" i="2"/>
  <c r="G707" i="2"/>
  <c r="G4200" i="2"/>
  <c r="G4988" i="2"/>
  <c r="G2545" i="2"/>
  <c r="G2903" i="2"/>
  <c r="G1257" i="2"/>
  <c r="G2268" i="2"/>
  <c r="G512" i="2"/>
  <c r="G3571" i="2"/>
  <c r="G4426" i="2"/>
  <c r="G187" i="2"/>
  <c r="G4364" i="2"/>
  <c r="G2167" i="2"/>
  <c r="G1106" i="2"/>
  <c r="G2745" i="2"/>
  <c r="G2562" i="2"/>
  <c r="G1551" i="2"/>
  <c r="G4916" i="2"/>
  <c r="G4357" i="2"/>
  <c r="G2277" i="2"/>
  <c r="G759" i="2"/>
  <c r="G2265" i="2"/>
  <c r="G1434" i="2"/>
  <c r="G3774" i="2"/>
  <c r="G864" i="2"/>
  <c r="G1108" i="2"/>
  <c r="G1258" i="2"/>
  <c r="G2221" i="2"/>
  <c r="G4279" i="2"/>
  <c r="G4642" i="2"/>
  <c r="G3318" i="2"/>
  <c r="G4222" i="2"/>
  <c r="G2287" i="2"/>
  <c r="G1172" i="2"/>
  <c r="G2904" i="2"/>
  <c r="G1678" i="2"/>
  <c r="G2094" i="2"/>
  <c r="G3113" i="2"/>
  <c r="G4238" i="2"/>
  <c r="G4148" i="2"/>
  <c r="G896" i="2"/>
  <c r="G1745" i="2"/>
  <c r="G139" i="2"/>
  <c r="G2282" i="2"/>
  <c r="G4458" i="2"/>
  <c r="G4092" i="2"/>
  <c r="G4001" i="2"/>
  <c r="G3818" i="2"/>
  <c r="G4666" i="2"/>
  <c r="G4924" i="2"/>
  <c r="G3539" i="2"/>
  <c r="G1954" i="2"/>
  <c r="G825" i="2"/>
  <c r="G1212" i="2"/>
  <c r="G2871" i="2"/>
  <c r="G2263" i="2"/>
  <c r="G1142" i="2"/>
  <c r="G4471" i="2"/>
  <c r="G458" i="2"/>
  <c r="G2142" i="2"/>
  <c r="G3781" i="2"/>
  <c r="G174" i="2"/>
  <c r="G4078" i="2"/>
  <c r="G501" i="2"/>
  <c r="G2368" i="2"/>
  <c r="G2407" i="2"/>
  <c r="G1567" i="2"/>
  <c r="G3676" i="2"/>
  <c r="G2708" i="2"/>
  <c r="G2960" i="2"/>
  <c r="G3681" i="2"/>
  <c r="G985" i="2"/>
  <c r="G1478" i="2"/>
  <c r="G1870" i="2"/>
  <c r="G1647" i="2"/>
  <c r="G515" i="2"/>
  <c r="G1056" i="2"/>
  <c r="G2691" i="2"/>
  <c r="G4546" i="2"/>
  <c r="G688" i="2"/>
  <c r="G3177" i="2"/>
  <c r="G812" i="2"/>
  <c r="G2215" i="2"/>
  <c r="G1096" i="2"/>
  <c r="G211" i="2"/>
  <c r="G147" i="2"/>
  <c r="G2430" i="2"/>
  <c r="G3631" i="2"/>
  <c r="G4395" i="2"/>
  <c r="G1044" i="2"/>
  <c r="G4547" i="2"/>
  <c r="G904" i="2"/>
  <c r="G3069" i="2"/>
  <c r="G2182" i="2"/>
  <c r="G316" i="2"/>
  <c r="G2682" i="2"/>
  <c r="G1061" i="2"/>
  <c r="G4901" i="2"/>
  <c r="G4784" i="2"/>
  <c r="G2356" i="2"/>
  <c r="G2022" i="2"/>
  <c r="G3115" i="2"/>
  <c r="G3604" i="2"/>
  <c r="G4770" i="2"/>
  <c r="G4156" i="2"/>
  <c r="G4990" i="2"/>
  <c r="G1984" i="2"/>
  <c r="G4339" i="2"/>
  <c r="G409" i="2"/>
  <c r="G4744" i="2"/>
  <c r="G2579" i="2"/>
  <c r="G497" i="2"/>
  <c r="G3923" i="2"/>
  <c r="G1325" i="2"/>
  <c r="G2007" i="2"/>
  <c r="G4997" i="2"/>
  <c r="G2470" i="2"/>
  <c r="G158" i="2"/>
  <c r="G971" i="2"/>
  <c r="G1414" i="2"/>
  <c r="G1760" i="2"/>
  <c r="G2659" i="2"/>
  <c r="G517" i="2"/>
  <c r="G264" i="2"/>
  <c r="G3759" i="2"/>
  <c r="G4703" i="2"/>
  <c r="G4853" i="2"/>
  <c r="G3555" i="2"/>
  <c r="G4307" i="2"/>
  <c r="G1993" i="2"/>
  <c r="G664" i="2"/>
  <c r="G810" i="2"/>
  <c r="G218" i="2"/>
  <c r="G3121" i="2"/>
  <c r="G3408" i="2"/>
  <c r="G4934" i="2"/>
  <c r="G1424" i="2"/>
  <c r="G3259" i="2"/>
  <c r="G672" i="2"/>
  <c r="G848" i="2"/>
  <c r="G344" i="2"/>
  <c r="G4852" i="2"/>
  <c r="G4960" i="2"/>
  <c r="G715" i="2"/>
  <c r="G4322" i="2"/>
  <c r="G4127" i="2"/>
  <c r="G2440" i="2"/>
  <c r="G494" i="2"/>
  <c r="G1302" i="2"/>
  <c r="G4976" i="2"/>
  <c r="G3300" i="2"/>
  <c r="G2995" i="2"/>
  <c r="G3154" i="2"/>
  <c r="G2931" i="2"/>
  <c r="G265" i="2"/>
  <c r="G791" i="2"/>
  <c r="G4879" i="2"/>
  <c r="G4137" i="2"/>
  <c r="G2510" i="2"/>
  <c r="G2009" i="2"/>
  <c r="G2446" i="2"/>
  <c r="G2800" i="2"/>
  <c r="G4549" i="2"/>
  <c r="G2068" i="2"/>
  <c r="G4399" i="2"/>
  <c r="G726" i="2"/>
  <c r="G4147" i="2"/>
  <c r="G2885" i="2"/>
  <c r="G1209" i="2"/>
  <c r="G3585" i="2"/>
  <c r="G3560" i="2"/>
  <c r="G384" i="2"/>
  <c r="G818" i="2"/>
  <c r="G3573" i="2"/>
  <c r="G4712" i="2"/>
  <c r="G237" i="2"/>
  <c r="G1474" i="2"/>
  <c r="G2897" i="2"/>
  <c r="G3650" i="2"/>
  <c r="G2609" i="2"/>
  <c r="G4055" i="2"/>
  <c r="G1472" i="2"/>
  <c r="G4596" i="2"/>
  <c r="G4447" i="2"/>
  <c r="G3043" i="2"/>
  <c r="G4445" i="2"/>
  <c r="G1175" i="2"/>
  <c r="G3394" i="2"/>
  <c r="G4166" i="2"/>
  <c r="G4376" i="2"/>
  <c r="G462" i="2"/>
  <c r="G4659" i="2"/>
  <c r="G1943" i="2"/>
  <c r="G486" i="2"/>
  <c r="G709" i="2"/>
  <c r="G224" i="2"/>
  <c r="G656" i="2"/>
  <c r="G4971" i="2"/>
  <c r="G946" i="2"/>
  <c r="G4718" i="2"/>
  <c r="G3241" i="2"/>
  <c r="G3119" i="2"/>
  <c r="G2214" i="2"/>
  <c r="G95" i="2"/>
  <c r="G4723" i="2"/>
  <c r="G1288" i="2"/>
  <c r="G233" i="2"/>
  <c r="G3070" i="2"/>
  <c r="G2608" i="2"/>
  <c r="G3772" i="2"/>
  <c r="G3407" i="2"/>
  <c r="G813" i="2"/>
  <c r="G1811" i="2"/>
  <c r="G1229" i="2"/>
  <c r="G1719" i="2"/>
  <c r="G3723" i="2"/>
  <c r="G3270" i="2"/>
  <c r="G3328" i="2"/>
  <c r="G3233" i="2"/>
  <c r="G4690" i="2"/>
  <c r="G4687" i="2"/>
  <c r="G4715" i="2"/>
  <c r="G2516" i="2"/>
  <c r="G3666" i="2"/>
  <c r="G4292" i="2"/>
  <c r="G1548" i="2"/>
  <c r="G3163" i="2"/>
  <c r="G1736" i="2"/>
  <c r="G4836" i="2"/>
  <c r="G750" i="2"/>
  <c r="G2164" i="2"/>
  <c r="G4561" i="2"/>
  <c r="G504" i="2"/>
  <c r="G1220" i="2"/>
  <c r="G3054" i="2"/>
  <c r="G1336" i="2"/>
  <c r="G4601" i="2"/>
  <c r="G4604" i="2"/>
  <c r="G3057" i="2"/>
  <c r="G1487" i="2"/>
  <c r="G1881" i="2"/>
  <c r="G309" i="2"/>
  <c r="G1742" i="2"/>
  <c r="G3731" i="2"/>
  <c r="G2284" i="2"/>
  <c r="G4753" i="2"/>
  <c r="G2389" i="2"/>
  <c r="G3351" i="2"/>
  <c r="G289" i="2"/>
  <c r="G4507" i="2"/>
  <c r="G3029" i="2"/>
  <c r="G1982" i="2"/>
  <c r="G2186" i="2"/>
  <c r="G3621" i="2"/>
  <c r="G4225" i="2"/>
  <c r="G571" i="2"/>
  <c r="G3617" i="2"/>
  <c r="G1161" i="2"/>
  <c r="G2414" i="2"/>
  <c r="G1944" i="2"/>
  <c r="G992" i="2"/>
  <c r="G3482" i="2"/>
  <c r="G1292" i="2"/>
  <c r="G682" i="2"/>
  <c r="G3248" i="2"/>
  <c r="G1679" i="2"/>
  <c r="G1918" i="2"/>
  <c r="G2269" i="2"/>
  <c r="G179" i="2"/>
  <c r="G927" i="2"/>
  <c r="G2196" i="2"/>
  <c r="G3960" i="2"/>
  <c r="G4804" i="2"/>
  <c r="G1641" i="2"/>
  <c r="G2168" i="2"/>
  <c r="G3147" i="2"/>
  <c r="G1821" i="2"/>
  <c r="G999" i="2"/>
  <c r="G746" i="2"/>
  <c r="G3084" i="2"/>
  <c r="G1252" i="2"/>
  <c r="G602" i="2"/>
  <c r="G2350" i="2"/>
  <c r="G3499" i="2"/>
  <c r="G4067" i="2"/>
  <c r="G437" i="2"/>
  <c r="G2834" i="2"/>
  <c r="G1137" i="2"/>
  <c r="G4748" i="2"/>
  <c r="G3289" i="2"/>
  <c r="G1476" i="2"/>
  <c r="G1864" i="2"/>
  <c r="G4420" i="2"/>
  <c r="G639" i="2"/>
  <c r="G4771" i="2"/>
  <c r="G1629" i="2"/>
  <c r="G2264" i="2"/>
  <c r="G1143" i="2"/>
  <c r="G2390" i="2"/>
  <c r="G2612" i="2"/>
  <c r="G259" i="2"/>
  <c r="G3986" i="2"/>
  <c r="G976" i="2"/>
  <c r="G1952" i="2"/>
  <c r="G2120" i="2"/>
  <c r="G2930" i="2"/>
  <c r="G3009" i="2"/>
  <c r="G3740" i="2"/>
  <c r="G3846" i="2"/>
  <c r="G2596" i="2"/>
  <c r="G3964" i="2"/>
  <c r="G3836" i="2"/>
  <c r="G4282" i="2"/>
  <c r="G4314" i="2"/>
  <c r="G3461" i="2"/>
  <c r="G2521" i="2"/>
  <c r="G3327" i="2"/>
  <c r="G4941" i="2"/>
  <c r="G735" i="2"/>
  <c r="G1656" i="2"/>
  <c r="G1642" i="2"/>
  <c r="G1787" i="2"/>
  <c r="G2943" i="2"/>
  <c r="G4048" i="2"/>
  <c r="G3190" i="2"/>
  <c r="G61" i="2"/>
  <c r="G3117" i="2"/>
  <c r="G663" i="2"/>
  <c r="G1468" i="2"/>
  <c r="G758" i="2"/>
  <c r="G3606" i="2"/>
  <c r="G3735" i="2"/>
  <c r="G3741" i="2"/>
  <c r="G2525" i="2"/>
  <c r="G4939" i="2"/>
  <c r="G1623" i="2"/>
  <c r="G2283" i="2"/>
  <c r="G1270" i="2"/>
  <c r="G2333" i="2"/>
  <c r="G1596" i="2"/>
  <c r="G3367" i="2"/>
  <c r="G1977" i="2"/>
  <c r="G2644" i="2"/>
  <c r="G332" i="2"/>
  <c r="G2789" i="2"/>
  <c r="G762" i="2"/>
  <c r="G654" i="2"/>
  <c r="G3183" i="2"/>
  <c r="G257" i="2"/>
  <c r="G2082" i="2"/>
  <c r="G3321" i="2"/>
  <c r="G1963" i="2"/>
  <c r="G1842" i="2"/>
  <c r="G1083" i="2"/>
  <c r="G2790" i="2"/>
  <c r="G1038" i="2"/>
  <c r="G2729" i="2"/>
  <c r="G1673" i="2"/>
  <c r="G3100" i="2"/>
  <c r="G1756" i="2"/>
  <c r="G2519" i="2"/>
  <c r="G372" i="2"/>
  <c r="G2924" i="2"/>
  <c r="G600" i="2"/>
  <c r="G1333" i="2"/>
  <c r="G1499" i="2"/>
  <c r="G2422" i="2"/>
  <c r="G1211" i="2"/>
  <c r="G4463" i="2"/>
  <c r="G1436" i="2"/>
  <c r="G4082" i="2"/>
  <c r="G1214" i="2"/>
  <c r="G3785" i="2"/>
  <c r="G880" i="2"/>
  <c r="G4599" i="2"/>
  <c r="G3959" i="2"/>
  <c r="G1105" i="2"/>
  <c r="G4736" i="2"/>
  <c r="G1230" i="2"/>
  <c r="G1285" i="2"/>
  <c r="G4021" i="2"/>
  <c r="G1448" i="2"/>
  <c r="G485" i="2"/>
  <c r="G3383" i="2"/>
  <c r="G917" i="2"/>
  <c r="G1622" i="2"/>
  <c r="G3129" i="2"/>
  <c r="G4521" i="2"/>
  <c r="G765" i="2"/>
  <c r="G690" i="2"/>
  <c r="G3148" i="2"/>
  <c r="G3390" i="2"/>
  <c r="G3942" i="2"/>
  <c r="G3626" i="2"/>
  <c r="G587" i="2"/>
  <c r="G1152" i="2"/>
  <c r="G3410" i="2"/>
  <c r="G2376" i="2"/>
  <c r="G1383" i="2"/>
  <c r="G2563" i="2"/>
  <c r="G1970" i="2"/>
  <c r="G124" i="2"/>
  <c r="G2683" i="2"/>
  <c r="G4043" i="2"/>
  <c r="G2573" i="2"/>
  <c r="G4131" i="2"/>
  <c r="G3123" i="2"/>
  <c r="G4054" i="2"/>
  <c r="G2546" i="2"/>
  <c r="G1028" i="2"/>
  <c r="G4439" i="2"/>
  <c r="G809" i="2"/>
  <c r="G3061" i="2"/>
  <c r="G4759" i="2"/>
  <c r="G4613" i="2"/>
  <c r="G4383" i="2"/>
  <c r="G1168" i="2"/>
  <c r="G3205" i="2"/>
  <c r="G4069" i="2"/>
  <c r="G3930" i="2"/>
  <c r="G3451" i="2"/>
  <c r="G830" i="2"/>
  <c r="G1449" i="2"/>
  <c r="G558" i="2"/>
  <c r="G577" i="2"/>
  <c r="G3851" i="2"/>
  <c r="G4721" i="2"/>
  <c r="G2809" i="2"/>
  <c r="G2485" i="2"/>
  <c r="G251" i="2"/>
  <c r="G270" i="2"/>
  <c r="G661" i="2"/>
  <c r="G3513" i="2"/>
  <c r="G156" i="2"/>
  <c r="G4651" i="2"/>
  <c r="G4368" i="2"/>
  <c r="G3342" i="2"/>
  <c r="G4484" i="2"/>
  <c r="G1862" i="2"/>
  <c r="G429" i="2"/>
  <c r="G3462" i="2"/>
  <c r="G331" i="2"/>
  <c r="G2154" i="2"/>
  <c r="G2048" i="2"/>
  <c r="G1432" i="2"/>
  <c r="G3862" i="2"/>
  <c r="G2797" i="2"/>
  <c r="G4372" i="2"/>
  <c r="G2899" i="2"/>
  <c r="G2618" i="2"/>
  <c r="G36" i="2"/>
  <c r="G4240" i="2"/>
  <c r="G2569" i="2"/>
  <c r="G637" i="2"/>
  <c r="G3191" i="2"/>
  <c r="G4204" i="2"/>
  <c r="N4093" i="2"/>
  <c r="N460" i="2"/>
  <c r="N2988" i="2"/>
  <c r="N2890" i="2"/>
  <c r="N3194" i="2"/>
  <c r="N3488" i="2"/>
  <c r="N248" i="2"/>
  <c r="N2457" i="2"/>
  <c r="N3097" i="2"/>
  <c r="N4645" i="2"/>
  <c r="N923" i="2"/>
  <c r="N414" i="2"/>
  <c r="N3881" i="2"/>
  <c r="N1358" i="2"/>
  <c r="N2953" i="2"/>
  <c r="N2808" i="2"/>
  <c r="N3591" i="2"/>
  <c r="N657" i="2"/>
  <c r="N2535" i="2"/>
  <c r="N1892" i="2"/>
  <c r="N3572" i="2"/>
  <c r="N4831" i="2"/>
  <c r="N1422" i="2"/>
  <c r="N4406" i="2"/>
  <c r="N1149" i="2"/>
  <c r="N1533" i="2"/>
  <c r="N102" i="2"/>
  <c r="N1521" i="2"/>
  <c r="N1682" i="2"/>
  <c r="N2594" i="2"/>
  <c r="N1049" i="2"/>
  <c r="N4349" i="2"/>
  <c r="N706" i="2"/>
  <c r="N841" i="2"/>
  <c r="N1973" i="2"/>
  <c r="N2181" i="2"/>
  <c r="N4920" i="2"/>
  <c r="N2991" i="2"/>
  <c r="N4899" i="2"/>
  <c r="N4701" i="2"/>
  <c r="N4230" i="2"/>
  <c r="N1460" i="2"/>
  <c r="N3945" i="2"/>
  <c r="N3469" i="2"/>
  <c r="N3047" i="2"/>
  <c r="N3975" i="2"/>
  <c r="N420" i="2"/>
  <c r="N4605" i="2"/>
  <c r="N1748" i="2"/>
  <c r="N865" i="2"/>
  <c r="N2210" i="2"/>
  <c r="N4255" i="2"/>
  <c r="N1707" i="2"/>
  <c r="N573" i="2"/>
  <c r="N2156" i="2"/>
  <c r="N4485" i="2"/>
  <c r="N3838" i="2"/>
  <c r="N3164" i="2"/>
  <c r="N89" i="2"/>
  <c r="N2404" i="2"/>
  <c r="N555" i="2"/>
  <c r="N4294" i="2"/>
  <c r="N570" i="2"/>
  <c r="N4415" i="2"/>
  <c r="N3598" i="2"/>
  <c r="N4427" i="2"/>
  <c r="N3831" i="2"/>
  <c r="N4440" i="2"/>
  <c r="N4752" i="2"/>
  <c r="N471" i="2"/>
  <c r="N2717" i="2"/>
  <c r="N2702" i="2"/>
  <c r="N3538" i="2"/>
  <c r="N4783" i="2"/>
  <c r="N4845" i="2"/>
  <c r="N4053" i="2"/>
  <c r="N2932" i="2"/>
  <c r="N1162" i="2"/>
  <c r="N35" i="2"/>
  <c r="N4498" i="2"/>
  <c r="N1431" i="2"/>
  <c r="N3036" i="2"/>
  <c r="N1135" i="2"/>
  <c r="N1500" i="2"/>
  <c r="N2928" i="2"/>
  <c r="N3122" i="2"/>
  <c r="N3766" i="2"/>
  <c r="N219" i="2"/>
  <c r="N3275" i="2"/>
  <c r="N1980" i="2"/>
  <c r="N3447" i="2"/>
  <c r="N1722" i="2"/>
  <c r="N3497" i="2"/>
  <c r="N4682" i="2"/>
  <c r="N1724" i="2"/>
  <c r="N4059" i="2"/>
  <c r="N1367" i="2"/>
  <c r="N4999" i="2"/>
  <c r="N1519" i="2"/>
  <c r="N4569" i="2"/>
  <c r="N2815" i="2"/>
  <c r="N4548" i="2"/>
  <c r="N2153" i="2"/>
  <c r="N574" i="2"/>
  <c r="N4158" i="2"/>
  <c r="N261" i="2"/>
  <c r="N3858" i="2"/>
  <c r="N3874" i="2"/>
  <c r="N2492" i="2"/>
  <c r="N119" i="2"/>
  <c r="N2860" i="2"/>
  <c r="N3324" i="2"/>
  <c r="N4344" i="2"/>
  <c r="N3941" i="2"/>
  <c r="N821" i="2"/>
  <c r="N4410" i="2"/>
  <c r="N463" i="2"/>
  <c r="N1564" i="2"/>
  <c r="N4173" i="2"/>
  <c r="N4884" i="2"/>
  <c r="N2850" i="2"/>
  <c r="N3350" i="2"/>
  <c r="N960" i="2"/>
  <c r="N4268" i="2"/>
  <c r="N3565" i="2"/>
  <c r="N3843" i="2"/>
  <c r="N918" i="2"/>
  <c r="N1809" i="2"/>
  <c r="N2580" i="2"/>
  <c r="N589" i="2"/>
  <c r="N3734" i="2"/>
  <c r="N1754" i="2"/>
  <c r="N3291" i="2"/>
  <c r="N1498" i="2"/>
  <c r="N2011" i="2"/>
  <c r="N3027" i="2"/>
  <c r="N908" i="2"/>
  <c r="N3111" i="2"/>
  <c r="N4163" i="2"/>
  <c r="N730" i="2"/>
  <c r="N3788" i="2"/>
  <c r="N3256" i="2"/>
  <c r="N4235" i="2"/>
  <c r="N4948" i="2"/>
  <c r="N3095" i="2"/>
  <c r="N3063" i="2"/>
  <c r="N2451" i="2"/>
  <c r="N2098" i="2"/>
  <c r="N360" i="2"/>
  <c r="N1119" i="2"/>
  <c r="N4489" i="2"/>
  <c r="N823" i="2"/>
  <c r="N1847" i="2"/>
  <c r="N2110" i="2"/>
  <c r="N2907" i="2"/>
  <c r="N1018" i="2"/>
  <c r="N3683" i="2"/>
  <c r="N721" i="2"/>
  <c r="N1989" i="2"/>
  <c r="N4254" i="2"/>
  <c r="N4096" i="2"/>
  <c r="N891" i="2"/>
  <c r="N2056" i="2"/>
  <c r="N388" i="2"/>
  <c r="N2633" i="2"/>
  <c r="N455" i="2"/>
  <c r="N4574" i="2"/>
  <c r="N3254" i="2"/>
  <c r="N4161" i="2"/>
  <c r="N3646" i="2"/>
  <c r="N2920" i="2"/>
  <c r="N2875" i="2"/>
  <c r="N935" i="2"/>
  <c r="N3228" i="2"/>
  <c r="N3065" i="2"/>
  <c r="N2743" i="2"/>
  <c r="N1951" i="2"/>
  <c r="N113" i="2"/>
  <c r="N2359" i="2"/>
  <c r="N4979" i="2"/>
  <c r="N2442" i="2"/>
  <c r="N1296" i="2"/>
  <c r="N4497" i="2"/>
  <c r="N1640" i="2"/>
  <c r="N4366" i="2"/>
  <c r="N110" i="2"/>
  <c r="N3997" i="2"/>
  <c r="N1073" i="2"/>
  <c r="N3503" i="2"/>
  <c r="N4905" i="2"/>
  <c r="N2394" i="2"/>
  <c r="N1399" i="2"/>
  <c r="N353" i="2"/>
  <c r="N1576" i="2"/>
  <c r="N3973" i="2"/>
  <c r="N3659" i="2"/>
  <c r="N1107" i="2"/>
  <c r="N4653" i="2"/>
  <c r="N1632" i="2"/>
  <c r="N950" i="2"/>
  <c r="N1013" i="2"/>
  <c r="N4841" i="2"/>
  <c r="N1666" i="2"/>
  <c r="N1092" i="2"/>
  <c r="N3209" i="2"/>
  <c r="N3746" i="2"/>
  <c r="N1331" i="2"/>
  <c r="N2632" i="2"/>
  <c r="N984" i="2"/>
  <c r="N4571" i="2"/>
  <c r="N4554" i="2"/>
  <c r="N3703" i="2"/>
  <c r="N3064" i="2"/>
  <c r="N2271" i="2"/>
  <c r="N148" i="2"/>
  <c r="N3504" i="2"/>
  <c r="N4912" i="2"/>
  <c r="N1153" i="2"/>
  <c r="N3007" i="2"/>
  <c r="N2530" i="2"/>
  <c r="N1726" i="2"/>
  <c r="N4016" i="2"/>
  <c r="N4170" i="2"/>
  <c r="N1765" i="2"/>
  <c r="N1265" i="2"/>
  <c r="N644" i="2"/>
  <c r="N2505" i="2"/>
  <c r="N3510" i="2"/>
  <c r="N3452" i="2"/>
  <c r="N902" i="2"/>
  <c r="N3067" i="2"/>
  <c r="N2343" i="2"/>
  <c r="N4711" i="2"/>
  <c r="N1421" i="2"/>
  <c r="N3108" i="2"/>
  <c r="N51" i="2"/>
  <c r="N1241" i="2"/>
  <c r="N1654" i="2"/>
  <c r="N2769" i="2"/>
  <c r="N2464" i="2"/>
  <c r="N1615" i="2"/>
  <c r="N529" i="2"/>
  <c r="N4662" i="2"/>
  <c r="N3181" i="2"/>
  <c r="N3879" i="2"/>
  <c r="N2499" i="2"/>
  <c r="N2732" i="2"/>
  <c r="N2236" i="2"/>
  <c r="N3347" i="2"/>
  <c r="N676" i="2"/>
  <c r="N2503" i="2"/>
  <c r="N2630" i="2"/>
  <c r="N2533" i="2"/>
  <c r="N4520" i="2"/>
  <c r="N1920" i="2"/>
  <c r="N581" i="2"/>
  <c r="N3845" i="2"/>
  <c r="N929" i="2"/>
  <c r="N1915" i="2"/>
  <c r="N4883" i="2"/>
  <c r="N3277" i="2"/>
  <c r="N1872" i="2"/>
  <c r="N127" i="2"/>
  <c r="N2722" i="2"/>
  <c r="N3931" i="2"/>
  <c r="N3116" i="2"/>
  <c r="N4490" i="2"/>
  <c r="N4323" i="2"/>
  <c r="N2583" i="2"/>
  <c r="N4321" i="2"/>
  <c r="N4593" i="2"/>
  <c r="N4123" i="2"/>
  <c r="N1245" i="2"/>
  <c r="N596" i="2"/>
  <c r="N1919" i="2"/>
  <c r="N590" i="2"/>
  <c r="N1297" i="2"/>
  <c r="N1906" i="2"/>
  <c r="N176" i="2"/>
  <c r="N319" i="2"/>
  <c r="N1766" i="2"/>
  <c r="N391" i="2"/>
  <c r="N2833" i="2"/>
  <c r="N103" i="2"/>
  <c r="N542" i="2"/>
  <c r="N1665" i="2"/>
  <c r="N3405" i="2"/>
  <c r="N658" i="2"/>
  <c r="N1859" i="2"/>
  <c r="N1896" i="2"/>
  <c r="N4640" i="2"/>
  <c r="N996" i="2"/>
  <c r="N3253" i="2"/>
  <c r="N3753" i="2"/>
  <c r="N294" i="2"/>
  <c r="N3017" i="2"/>
  <c r="N1045" i="2"/>
  <c r="N1520" i="2"/>
  <c r="N2169" i="2"/>
  <c r="N4201" i="2"/>
  <c r="N2250" i="2"/>
  <c r="N924" i="2"/>
  <c r="N1686" i="2"/>
  <c r="N4380" i="2"/>
  <c r="N83" i="2"/>
  <c r="N784" i="2"/>
  <c r="N427" i="2"/>
  <c r="N4540" i="2"/>
  <c r="N4258" i="2"/>
  <c r="N4126" i="2"/>
  <c r="N4051" i="2"/>
  <c r="N3114" i="2"/>
  <c r="N3234" i="2"/>
  <c r="N1571" i="2"/>
  <c r="N283" i="2"/>
  <c r="N3332" i="2"/>
  <c r="N1011" i="2"/>
  <c r="N4869" i="2"/>
  <c r="N3890" i="2"/>
  <c r="N3133" i="2"/>
  <c r="N1649" i="2"/>
  <c r="N4487" i="2"/>
  <c r="N2661" i="2"/>
  <c r="N1318" i="2"/>
  <c r="N3728" i="2"/>
  <c r="N4576" i="2"/>
  <c r="N2502" i="2"/>
  <c r="N3339" i="2"/>
  <c r="N3699" i="2"/>
  <c r="N3294" i="2"/>
  <c r="N454" i="2"/>
  <c r="N2312" i="2"/>
  <c r="N2115" i="2"/>
  <c r="N301" i="2"/>
  <c r="N641" i="2"/>
  <c r="N3507" i="2"/>
  <c r="N3609" i="2"/>
  <c r="N4228" i="2"/>
  <c r="N2653" i="2"/>
  <c r="N2165" i="2"/>
  <c r="N1389" i="2"/>
  <c r="N1735" i="2"/>
  <c r="N3172" i="2"/>
  <c r="N1696" i="2"/>
  <c r="N5" i="2"/>
  <c r="N2900" i="2"/>
  <c r="N2956" i="2"/>
  <c r="N2703" i="2"/>
  <c r="N469" i="2"/>
  <c r="N3936" i="2"/>
  <c r="N2307" i="2"/>
  <c r="N3886" i="2"/>
  <c r="N3958" i="2"/>
  <c r="N4483" i="2"/>
  <c r="N3803" i="2"/>
  <c r="N2480" i="2"/>
  <c r="N342" i="2"/>
  <c r="N930" i="2"/>
  <c r="N2639" i="2"/>
  <c r="N4637" i="2"/>
  <c r="N447" i="2"/>
  <c r="N2877" i="2"/>
  <c r="N4969" i="2"/>
  <c r="N4636" i="2"/>
  <c r="N3308" i="2"/>
  <c r="N1593" i="2"/>
  <c r="N642" i="2"/>
  <c r="N4257" i="2"/>
  <c r="N1074" i="2"/>
  <c r="N909" i="2"/>
  <c r="N604" i="2"/>
  <c r="N267" i="2"/>
  <c r="N4379" i="2"/>
  <c r="N2909" i="2"/>
  <c r="N292" i="2"/>
  <c r="N2043" i="2"/>
  <c r="N4172" i="2"/>
  <c r="N1868" i="2"/>
  <c r="N2275" i="2"/>
  <c r="N303" i="2"/>
  <c r="N3920" i="2"/>
  <c r="N4559" i="2"/>
  <c r="N1747" i="2"/>
  <c r="N2378" i="2"/>
  <c r="N920" i="2"/>
  <c r="N1949" i="2"/>
  <c r="N4080" i="2"/>
  <c r="N1529" i="2"/>
  <c r="N2887" i="2"/>
  <c r="N1203" i="2"/>
  <c r="N3704" i="2"/>
  <c r="N1384" i="2"/>
  <c r="N3625" i="2"/>
  <c r="N4183" i="2"/>
  <c r="N2475" i="2"/>
  <c r="N3269" i="2"/>
  <c r="N3732" i="2"/>
  <c r="N1602" i="2"/>
  <c r="N4160" i="2"/>
  <c r="N3856" i="2"/>
  <c r="N1387" i="2"/>
  <c r="N2564" i="2"/>
  <c r="N1594" i="2"/>
  <c r="N4751" i="2"/>
  <c r="N3267" i="2"/>
  <c r="N3517" i="2"/>
  <c r="N453" i="2"/>
  <c r="N925" i="2"/>
  <c r="N3819" i="2"/>
  <c r="N1352" i="2"/>
  <c r="N2239" i="2"/>
  <c r="N2811" i="2"/>
  <c r="N1525" i="2"/>
  <c r="N3192" i="2"/>
  <c r="N2985" i="2"/>
  <c r="N4493" i="2"/>
  <c r="N3066" i="2"/>
  <c r="N2194" i="2"/>
  <c r="N595" i="2"/>
  <c r="N4345" i="2"/>
  <c r="N2436" i="2"/>
  <c r="N2290" i="2"/>
  <c r="N3189" i="2"/>
  <c r="N1883" i="2"/>
  <c r="N4974" i="2"/>
  <c r="N1176" i="2"/>
  <c r="N4983" i="2"/>
  <c r="N3771" i="2"/>
  <c r="N230" i="2"/>
  <c r="N4633" i="2"/>
  <c r="N4910" i="2"/>
  <c r="N2229" i="2"/>
  <c r="N1825" i="2"/>
  <c r="N445" i="2"/>
  <c r="N4313" i="2"/>
  <c r="N3201" i="2"/>
  <c r="N229" i="2"/>
  <c r="N4244" i="2"/>
  <c r="N4274" i="2"/>
  <c r="N407" i="2"/>
  <c r="N4020" i="2"/>
  <c r="N4936" i="2"/>
  <c r="N3333" i="2"/>
  <c r="N1395" i="2"/>
  <c r="N1660" i="2"/>
  <c r="N1560" i="2"/>
  <c r="N622" i="2"/>
  <c r="N2279" i="2"/>
  <c r="N860" i="2"/>
  <c r="N2824" i="2"/>
  <c r="N2841" i="2"/>
  <c r="N1204" i="2"/>
  <c r="N3806" i="2"/>
  <c r="N4140" i="2"/>
  <c r="N1917" i="2"/>
  <c r="N2114" i="2"/>
  <c r="N3144" i="2"/>
  <c r="N1634" i="2"/>
  <c r="N2765" i="2"/>
  <c r="N3292" i="2"/>
  <c r="N4895" i="2"/>
  <c r="N408" i="2"/>
  <c r="N757" i="2"/>
  <c r="N2496" i="2"/>
  <c r="N389" i="2"/>
  <c r="N4037" i="2"/>
  <c r="N222" i="2"/>
  <c r="N4169" i="2"/>
  <c r="N4533" i="2"/>
  <c r="N2324" i="2"/>
  <c r="N2428" i="2"/>
  <c r="N1394" i="2"/>
  <c r="N397" i="2"/>
  <c r="N1556" i="2"/>
  <c r="N2757" i="2"/>
  <c r="N3046" i="2"/>
  <c r="N4652" i="2"/>
  <c r="N2774" i="2"/>
  <c r="N4089" i="2"/>
  <c r="N2493" i="2"/>
  <c r="N4044" i="2"/>
  <c r="N3105" i="2"/>
  <c r="N4305" i="2"/>
  <c r="N2020" i="2"/>
  <c r="N648" i="2"/>
  <c r="N592" i="2"/>
  <c r="N1210" i="2"/>
  <c r="N4411" i="2"/>
  <c r="N2869" i="2"/>
  <c r="N2949" i="2"/>
  <c r="N3655" i="2"/>
  <c r="N2626" i="2"/>
  <c r="N4120" i="2"/>
  <c r="N2963" i="2"/>
  <c r="N4964" i="2"/>
  <c r="N2418" i="2"/>
  <c r="N4501" i="2"/>
  <c r="N3804" i="2"/>
  <c r="N2695" i="2"/>
  <c r="N3764" i="2"/>
  <c r="N4076" i="2"/>
  <c r="N522" i="2"/>
  <c r="N1409" i="2"/>
  <c r="N3949" i="2"/>
  <c r="N850" i="2"/>
  <c r="N2941" i="2"/>
  <c r="N662" i="2"/>
  <c r="N3523" i="2"/>
  <c r="N3872" i="2"/>
  <c r="N1495" i="2"/>
  <c r="N849" i="2"/>
  <c r="N3444" i="2"/>
  <c r="N3071" i="2"/>
  <c r="N756" i="2"/>
  <c r="N4850" i="2"/>
  <c r="N4855" i="2"/>
  <c r="N4223" i="2"/>
  <c r="N2410" i="2"/>
  <c r="N739" i="2"/>
  <c r="N1744" i="2"/>
  <c r="N4181" i="2"/>
  <c r="N1936" i="2"/>
  <c r="N990" i="2"/>
  <c r="N3685" i="2"/>
  <c r="N1637" i="2"/>
  <c r="N2947" i="2"/>
  <c r="N2336" i="2"/>
  <c r="N4951" i="2"/>
  <c r="N3325" i="2"/>
  <c r="N2387" i="2"/>
  <c r="N2637" i="2"/>
  <c r="N2696" i="2"/>
  <c r="N2062" i="2"/>
  <c r="N3705" i="2"/>
  <c r="N4822" i="2"/>
  <c r="N1705" i="2"/>
  <c r="N3647" i="2"/>
  <c r="N262" i="2"/>
  <c r="N673" i="2"/>
  <c r="N845" i="2"/>
  <c r="N4270" i="2"/>
  <c r="N442" i="2"/>
  <c r="N506" i="2"/>
  <c r="N2795" i="2"/>
  <c r="N66" i="2"/>
  <c r="N1187" i="2"/>
  <c r="N2010" i="2"/>
  <c r="N3526" i="2"/>
  <c r="N1017" i="2"/>
  <c r="N2731" i="2"/>
  <c r="N2327" i="2"/>
  <c r="N2973" i="2"/>
  <c r="N3450" i="2"/>
  <c r="N697" i="2"/>
  <c r="N1889" i="2"/>
  <c r="N3145" i="2"/>
  <c r="N1935" i="2"/>
  <c r="N1991" i="2"/>
  <c r="N4522" i="2"/>
  <c r="N1860" i="2"/>
  <c r="N1504" i="2"/>
  <c r="N4828" i="2"/>
  <c r="N4552" i="2"/>
  <c r="N3983" i="2"/>
  <c r="N751" i="2"/>
  <c r="N2819" i="2"/>
  <c r="N4763" i="2"/>
  <c r="N4269" i="2"/>
  <c r="N363" i="2"/>
  <c r="N2481" i="2"/>
  <c r="N3816" i="2"/>
  <c r="N2073" i="2"/>
  <c r="N1530" i="2"/>
  <c r="N4215" i="2"/>
  <c r="N284" i="2"/>
  <c r="N2762" i="2"/>
  <c r="N2689" i="2"/>
  <c r="N2116" i="2"/>
  <c r="N3368" i="2"/>
  <c r="N3978" i="2"/>
  <c r="N4112" i="2"/>
  <c r="N2959" i="2"/>
  <c r="N3419" i="2"/>
  <c r="N4425" i="2"/>
  <c r="N1552" i="2"/>
  <c r="N503" i="2"/>
  <c r="N863" i="2"/>
  <c r="N4341" i="2"/>
  <c r="N1856" i="2"/>
  <c r="N3185" i="2"/>
  <c r="N3934" i="2"/>
  <c r="N144" i="2"/>
  <c r="N2673" i="2"/>
  <c r="N1010" i="2"/>
  <c r="N9" i="2"/>
  <c r="N1616" i="2"/>
  <c r="N4996" i="2"/>
  <c r="N4175" i="2"/>
  <c r="N4179" i="2"/>
  <c r="N2854" i="2"/>
  <c r="N567" i="2"/>
  <c r="N1235" i="2"/>
  <c r="N4691" i="2"/>
  <c r="N4197" i="2"/>
  <c r="N2318" i="2"/>
  <c r="N2201" i="2"/>
  <c r="N3888" i="2"/>
  <c r="N3873" i="2"/>
  <c r="N2663" i="2"/>
  <c r="N2241" i="2"/>
  <c r="N886" i="2"/>
  <c r="N4090" i="2"/>
  <c r="N4854" i="2"/>
  <c r="N214" i="2"/>
  <c r="N223" i="2"/>
  <c r="N4580" i="2"/>
  <c r="N1121" i="2"/>
  <c r="N3334" i="2"/>
  <c r="N806" i="2"/>
  <c r="N4040" i="2"/>
  <c r="N4006" i="2"/>
  <c r="N2021" i="2"/>
  <c r="N2678" i="2"/>
  <c r="N2331" i="2"/>
  <c r="N4079" i="2"/>
  <c r="N3693" i="2"/>
  <c r="N3337" i="2"/>
  <c r="N1151" i="2"/>
  <c r="N2660" i="2"/>
  <c r="N396" i="2"/>
  <c r="N4451" i="2"/>
  <c r="N3086" i="2"/>
  <c r="N2527" i="2"/>
  <c r="N2770" i="2"/>
  <c r="N1905" i="2"/>
  <c r="N4071" i="2"/>
  <c r="N143" i="2"/>
  <c r="N4935" i="2"/>
  <c r="N418" i="2"/>
  <c r="N2431" i="2"/>
  <c r="N601" i="2"/>
  <c r="N4694" i="2"/>
  <c r="N4790" i="2"/>
  <c r="N4431" i="2"/>
  <c r="N2701" i="2"/>
  <c r="N3658" i="2"/>
  <c r="N2623" i="2"/>
  <c r="N1577" i="2"/>
  <c r="N1885" i="2"/>
  <c r="N694" i="2"/>
  <c r="N3910" i="2"/>
  <c r="N2604" i="2"/>
  <c r="N2518" i="2"/>
  <c r="N3839" i="2"/>
  <c r="N3882" i="2"/>
  <c r="N3475" i="2"/>
  <c r="N4506" i="2"/>
  <c r="N3876" i="2"/>
  <c r="N3917" i="2"/>
  <c r="N741" i="2"/>
  <c r="N2384" i="2"/>
  <c r="N4302" i="2"/>
  <c r="N2849" i="2"/>
  <c r="N2581" i="2"/>
  <c r="N2698" i="2"/>
  <c r="N1773" i="2"/>
  <c r="N4347" i="2"/>
  <c r="N1228" i="2"/>
  <c r="N2721" i="2"/>
  <c r="N3946" i="2"/>
  <c r="N68" i="2"/>
  <c r="N3535" i="2"/>
  <c r="N1932" i="2"/>
  <c r="N3024" i="2"/>
  <c r="N1590" i="2"/>
  <c r="N1987" i="2"/>
  <c r="N3319" i="2"/>
  <c r="N2322" i="2"/>
  <c r="N4453" i="2"/>
  <c r="N3090" i="2"/>
  <c r="N2406" i="2"/>
  <c r="N3492" i="2"/>
  <c r="N2141" i="2"/>
  <c r="N1054" i="2"/>
  <c r="N3480" i="2"/>
  <c r="N411" i="2"/>
  <c r="N4391" i="2"/>
  <c r="N4132" i="2"/>
  <c r="N3472" i="2"/>
  <c r="N3395" i="2"/>
  <c r="N3357" i="2"/>
  <c r="N4326" i="2"/>
  <c r="N4729" i="2"/>
  <c r="N1042" i="2"/>
  <c r="N1824" i="2"/>
  <c r="N362" i="2"/>
  <c r="N2337" i="2"/>
  <c r="N366" i="2"/>
  <c r="N3789" i="2"/>
  <c r="N4265" i="2"/>
  <c r="N4459" i="2"/>
  <c r="N2853" i="2"/>
  <c r="N3102" i="2"/>
  <c r="N2654" i="2"/>
  <c r="N2187" i="2"/>
  <c r="N3738" i="2"/>
  <c r="N3900" i="2"/>
  <c r="N3566" i="2"/>
  <c r="N274" i="2"/>
  <c r="N1334" i="2"/>
  <c r="N1445" i="2"/>
  <c r="N4072" i="2"/>
  <c r="N3871" i="2"/>
  <c r="N3449" i="2"/>
  <c r="N2912" i="2"/>
  <c r="N3629" i="2"/>
  <c r="N1621" i="2"/>
  <c r="N2309" i="2"/>
  <c r="N2029" i="2"/>
  <c r="N2463" i="2"/>
  <c r="N713" i="2"/>
  <c r="N3242" i="2"/>
  <c r="N177" i="2"/>
  <c r="N343" i="2"/>
  <c r="N31" i="2"/>
  <c r="N4870" i="2"/>
  <c r="N4566" i="2"/>
  <c r="N1198" i="2"/>
  <c r="N204" i="2"/>
  <c r="N3808" i="2"/>
  <c r="N2572" i="2"/>
  <c r="N2857" i="2"/>
  <c r="N2852" i="2"/>
  <c r="N899" i="2"/>
  <c r="N493" i="2"/>
  <c r="N1566" i="2"/>
  <c r="N3633" i="2"/>
  <c r="N3261" i="2"/>
  <c r="N844" i="2"/>
  <c r="N4575" i="2"/>
  <c r="N1869" i="2"/>
  <c r="N4315" i="2"/>
  <c r="N3880" i="2"/>
  <c r="N3841" i="2"/>
  <c r="N1055" i="2"/>
  <c r="N1715" i="2"/>
  <c r="N4568" i="2"/>
  <c r="N3203" i="2"/>
  <c r="N4950" i="2"/>
  <c r="N591" i="2"/>
  <c r="N1103" i="2"/>
  <c r="N723" i="2"/>
  <c r="N3465" i="2"/>
  <c r="N4297" i="2"/>
  <c r="N60" i="2"/>
  <c r="N2578" i="2"/>
  <c r="N3505" i="2"/>
  <c r="N1996" i="2"/>
  <c r="N3441" i="2"/>
  <c r="N4259" i="2"/>
  <c r="N4619" i="2"/>
  <c r="N131" i="2"/>
  <c r="N3564" i="2"/>
  <c r="N2351" i="2"/>
  <c r="N4454" i="2"/>
  <c r="N3842" i="2"/>
  <c r="N3768" i="2"/>
  <c r="N1381" i="2"/>
  <c r="N1526" i="2"/>
  <c r="N2994" i="2"/>
  <c r="N963" i="2"/>
  <c r="N470" i="2"/>
  <c r="N2138" i="2"/>
  <c r="N807" i="2"/>
  <c r="N949" i="2"/>
  <c r="N871" i="2"/>
  <c r="N3130" i="2"/>
  <c r="N3780" i="2"/>
  <c r="N3903" i="2"/>
  <c r="N1957" i="2"/>
  <c r="N2086" i="2"/>
  <c r="N4702" i="2"/>
  <c r="N1442" i="2"/>
  <c r="N593" i="2"/>
  <c r="N2416" i="2"/>
  <c r="N2965" i="2"/>
  <c r="N6" i="2"/>
  <c r="N4219" i="2"/>
  <c r="N4827" i="2"/>
  <c r="N4589" i="2"/>
  <c r="N3317" i="2"/>
  <c r="N4919" i="2"/>
  <c r="N57" i="2"/>
  <c r="N1416" i="2"/>
  <c r="N3083" i="2"/>
  <c r="N2400" i="2"/>
  <c r="N452" i="2"/>
  <c r="N3527" i="2"/>
  <c r="N3616" i="2"/>
  <c r="N4958" i="2"/>
  <c r="N125" i="2"/>
  <c r="N2353" i="2"/>
  <c r="N3500" i="2"/>
  <c r="N1150" i="2"/>
  <c r="N3468" i="2"/>
  <c r="N1005" i="2"/>
  <c r="N1065" i="2"/>
  <c r="N2369" i="2"/>
  <c r="N3904" i="2"/>
  <c r="N1134" i="2"/>
  <c r="N2095" i="2"/>
  <c r="N10" i="2"/>
  <c r="N146" i="2"/>
  <c r="N3364" i="2"/>
  <c r="N1249" i="2"/>
  <c r="N3944" i="2"/>
  <c r="N1160" i="2"/>
  <c r="N2937" i="2"/>
  <c r="N875" i="2"/>
  <c r="N4747" i="2"/>
  <c r="N747" i="2"/>
  <c r="N1591" i="2"/>
  <c r="N1584" i="2"/>
  <c r="N1115" i="2"/>
  <c r="N1941" i="2"/>
  <c r="N4481" i="2"/>
  <c r="N870" i="2"/>
  <c r="N135" i="2"/>
  <c r="N1059" i="2"/>
  <c r="N4781" i="2"/>
  <c r="N1961" i="2"/>
  <c r="N2926" i="2"/>
  <c r="N1467" i="2"/>
  <c r="N4573" i="2"/>
  <c r="N1423" i="2"/>
  <c r="N3002" i="2"/>
  <c r="N1895" i="2"/>
  <c r="N3311" i="2"/>
  <c r="N3037" i="2"/>
  <c r="N4500" i="2"/>
  <c r="N3586" i="2"/>
  <c r="N3877" i="2"/>
  <c r="N2684" i="2"/>
  <c r="N1630" i="2"/>
  <c r="N4249" i="2"/>
  <c r="N42" i="2"/>
  <c r="N4271" i="2"/>
  <c r="N2365" i="2"/>
  <c r="N317" i="2"/>
  <c r="N594" i="2"/>
  <c r="N1200" i="2"/>
  <c r="N3878" i="2"/>
  <c r="N4378" i="2"/>
  <c r="N3670" i="2"/>
  <c r="N3330" i="2"/>
  <c r="N2864" i="2"/>
  <c r="N2602" i="2"/>
  <c r="N1233" i="2"/>
  <c r="N1511" i="2"/>
  <c r="N1234" i="2"/>
  <c r="N691" i="2"/>
  <c r="N2260" i="2"/>
  <c r="N1117" i="2"/>
  <c r="N2052" i="2"/>
  <c r="N2252" i="2"/>
  <c r="N1101" i="2"/>
  <c r="N4680" i="2"/>
  <c r="N3211" i="2"/>
  <c r="N668" i="2"/>
  <c r="N4563" i="2"/>
  <c r="N3088" i="2"/>
  <c r="N4312" i="2"/>
  <c r="N3199" i="2"/>
  <c r="N3225" i="2"/>
  <c r="N2997" i="2"/>
  <c r="N4834" i="2"/>
  <c r="N499" i="2"/>
  <c r="N232" i="2"/>
  <c r="N1243" i="2"/>
  <c r="N621" i="2"/>
  <c r="N520" i="2"/>
  <c r="N1300" i="2"/>
  <c r="N2981" i="2"/>
  <c r="N1262" i="2"/>
  <c r="N1471" i="2"/>
  <c r="N2565" i="2"/>
  <c r="N1026" i="2"/>
  <c r="N3355" i="2"/>
  <c r="N4117" i="2"/>
  <c r="N3563" i="2"/>
  <c r="N3554" i="2"/>
  <c r="N4412" i="2"/>
  <c r="N1802" i="2"/>
  <c r="N2076" i="2"/>
  <c r="N1322" i="2"/>
  <c r="N1626" i="2"/>
  <c r="N2104" i="2"/>
  <c r="N2364" i="2"/>
  <c r="N49" i="2"/>
  <c r="N1491" i="2"/>
  <c r="N3850" i="2"/>
  <c r="N431" i="2"/>
  <c r="N1192" i="2"/>
  <c r="N3219" i="2"/>
  <c r="N3440" i="2"/>
  <c r="N438" i="2"/>
  <c r="N197" i="2"/>
  <c r="N4767" i="2"/>
  <c r="N1363" i="2"/>
  <c r="N4369" i="2"/>
  <c r="N543" i="2"/>
  <c r="N4375" i="2"/>
  <c r="N446" i="2"/>
  <c r="N1962" i="2"/>
  <c r="N4009" i="2"/>
  <c r="N2474" i="2"/>
  <c r="N2179" i="2"/>
  <c r="N3315" i="2"/>
  <c r="N62" i="2"/>
  <c r="N1774" i="2"/>
  <c r="N4902" i="2"/>
  <c r="N3352" i="2"/>
  <c r="N2846" i="2"/>
  <c r="N2311" i="2"/>
  <c r="N4046" i="2"/>
  <c r="N1882" i="2"/>
  <c r="N2127" i="2"/>
  <c r="N980" i="2"/>
  <c r="N3193" i="2"/>
  <c r="N1933" i="2"/>
  <c r="N1904" i="2"/>
  <c r="N897" i="2"/>
  <c r="N1690" i="2"/>
  <c r="N1618" i="2"/>
  <c r="N1706" i="2"/>
  <c r="N1020" i="2"/>
  <c r="N2254" i="2"/>
  <c r="N2597" i="2"/>
  <c r="N3639" i="2"/>
  <c r="N2796" i="2"/>
  <c r="N1505" i="2"/>
  <c r="N3982" i="2"/>
  <c r="N4683" i="2"/>
  <c r="N1950" i="2"/>
  <c r="N3607" i="2"/>
  <c r="N2355" i="2"/>
  <c r="N4466" i="2"/>
  <c r="N4886" i="2"/>
  <c r="N282" i="2"/>
  <c r="N878" i="2"/>
  <c r="N4470" i="2"/>
  <c r="N4787" i="2"/>
  <c r="N4528" i="2"/>
  <c r="N4832" i="2"/>
  <c r="N4803" i="2"/>
  <c r="N3628" i="2"/>
  <c r="N1998" i="2"/>
  <c r="N3793" i="2"/>
  <c r="N2768" i="2"/>
  <c r="N670" i="2"/>
  <c r="N1111" i="2"/>
  <c r="N2945" i="2"/>
  <c r="N1985" i="2"/>
  <c r="N3322" i="2"/>
  <c r="N3532" i="2"/>
  <c r="N2437" i="2"/>
  <c r="N2642" i="2"/>
  <c r="N1512" i="2"/>
  <c r="N3103" i="2"/>
  <c r="N534" i="2"/>
  <c r="N2754" i="2"/>
  <c r="N1912" i="2"/>
  <c r="N378" i="2"/>
  <c r="N2374" i="2"/>
  <c r="N2060" i="2"/>
  <c r="N4755" i="2"/>
  <c r="N2882" i="2"/>
  <c r="N3749" i="2"/>
  <c r="N2452" i="2"/>
  <c r="N962" i="2"/>
  <c r="N1386" i="2"/>
  <c r="N4524" i="2"/>
  <c r="N521" i="2"/>
  <c r="N4956" i="2"/>
  <c r="N1174" i="2"/>
  <c r="N1513" i="2"/>
  <c r="N2514" i="2"/>
  <c r="N4734" i="2"/>
  <c r="N4111" i="2"/>
  <c r="N4036" i="2"/>
  <c r="N1165" i="2"/>
  <c r="N413" i="2"/>
  <c r="N3050" i="2"/>
  <c r="N3722" i="2"/>
  <c r="N2828" i="2"/>
  <c r="N2906" i="2"/>
  <c r="N3232" i="2"/>
  <c r="N2739" i="2"/>
  <c r="N3348" i="2"/>
  <c r="N1863" i="2"/>
  <c r="N4514" i="2"/>
  <c r="N2705" i="2"/>
  <c r="N820" i="2"/>
  <c r="N3520" i="2"/>
  <c r="N1922" i="2"/>
  <c r="N30" i="2"/>
  <c r="N4298" i="2"/>
  <c r="N1929" i="2"/>
  <c r="N449" i="2"/>
  <c r="N3313" i="2"/>
  <c r="N4749" i="2"/>
  <c r="N4061" i="2"/>
  <c r="N1850" i="2"/>
  <c r="N1844" i="2"/>
  <c r="N3761" i="2"/>
  <c r="N4060" i="2"/>
  <c r="N4365" i="2"/>
  <c r="N2046" i="2"/>
  <c r="N1698" i="2"/>
  <c r="N4467" i="2"/>
  <c r="N1205" i="2"/>
  <c r="N2894" i="2"/>
  <c r="N1408" i="2"/>
  <c r="N2529" i="2"/>
  <c r="N3125" i="2"/>
  <c r="N4664" i="2"/>
  <c r="N3698" i="2"/>
  <c r="N2787" i="2"/>
  <c r="N441" i="2"/>
  <c r="N516" i="2"/>
  <c r="N3431" i="2"/>
  <c r="N2455" i="2"/>
  <c r="N4982" i="2"/>
  <c r="N1240" i="2"/>
  <c r="N2373" i="2"/>
  <c r="N2054" i="2"/>
  <c r="N1924" i="2"/>
  <c r="N732" i="2"/>
  <c r="N2328" i="2"/>
  <c r="N4856" i="2"/>
  <c r="N3826" i="2"/>
  <c r="N3361" i="2"/>
  <c r="N1995" i="2"/>
  <c r="N2693" i="2"/>
  <c r="N783" i="2"/>
  <c r="N2540" i="2"/>
  <c r="N2494" i="2"/>
  <c r="N856" i="2"/>
  <c r="N433" i="2"/>
  <c r="N714" i="2"/>
  <c r="N3965" i="2"/>
  <c r="N3331" i="2"/>
  <c r="N3126" i="2"/>
  <c r="N773" i="2"/>
  <c r="N1493" i="2"/>
  <c r="N1189" i="2"/>
  <c r="N4578" i="2"/>
  <c r="N2361" i="2"/>
  <c r="N2688" i="2"/>
  <c r="N1544" i="2"/>
  <c r="N1781" i="2"/>
  <c r="N1433" i="2"/>
  <c r="N1450" i="2"/>
  <c r="N2258" i="2"/>
  <c r="N4695" i="2"/>
  <c r="N728" i="2"/>
  <c r="N4145" i="2"/>
  <c r="N3265" i="2"/>
  <c r="N727" i="2"/>
  <c r="N1412" i="2"/>
  <c r="N1155" i="2"/>
  <c r="N3809" i="2"/>
  <c r="N4814" i="2"/>
  <c r="N5000" i="2"/>
  <c r="N40" i="2"/>
  <c r="N3899" i="2"/>
  <c r="N3041" i="2"/>
  <c r="N4609" i="2"/>
  <c r="N4034" i="2"/>
  <c r="N3230" i="2"/>
  <c r="N4007" i="2"/>
  <c r="N877" i="2"/>
  <c r="N4516" i="2"/>
  <c r="N195" i="2"/>
  <c r="N1171" i="2"/>
  <c r="N4486" i="2"/>
  <c r="N347" i="2"/>
  <c r="N2385" i="2"/>
  <c r="N4907" i="2"/>
  <c r="N3421" i="2"/>
  <c r="N4821" i="2"/>
  <c r="N1661" i="2"/>
  <c r="N1689" i="2"/>
  <c r="N4299" i="2"/>
  <c r="N1494" i="2"/>
  <c r="N2013" i="2"/>
  <c r="N2362" i="2"/>
  <c r="N1701" i="2"/>
  <c r="N3304" i="2"/>
  <c r="N772" i="2"/>
  <c r="N1613" i="2"/>
  <c r="N2664" i="2"/>
  <c r="N3049" i="2"/>
  <c r="N2299" i="2"/>
  <c r="N4655" i="2"/>
  <c r="N2161" i="2"/>
  <c r="N3004" i="2"/>
  <c r="N4320" i="2"/>
  <c r="N3815" i="2"/>
  <c r="N4672" i="2"/>
  <c r="N742" i="2"/>
  <c r="N2314" i="2"/>
  <c r="N3779" i="2"/>
  <c r="N1510" i="2"/>
  <c r="N2697" i="2"/>
  <c r="N3457" i="2"/>
  <c r="N4212" i="2"/>
  <c r="N2996" i="2"/>
  <c r="N4342" i="2"/>
  <c r="N4973" i="2"/>
  <c r="N965" i="2"/>
  <c r="N3977" i="2"/>
  <c r="N4316" i="2"/>
  <c r="N3414" i="2"/>
  <c r="N252" i="2"/>
  <c r="N82" i="2"/>
  <c r="N4288" i="2"/>
  <c r="N838" i="2"/>
  <c r="N1195" i="2"/>
  <c r="N1304" i="2"/>
  <c r="N2861" i="2"/>
  <c r="N3210" i="2"/>
  <c r="N686" i="2"/>
  <c r="N33" i="2"/>
  <c r="N894" i="2"/>
  <c r="N3448" i="2"/>
  <c r="N4468" i="2"/>
  <c r="N696" i="2"/>
  <c r="N2348" i="2"/>
  <c r="N4667" i="2"/>
  <c r="N1967" i="2"/>
  <c r="N2340" i="2"/>
  <c r="N3924" i="2"/>
  <c r="N3733" i="2"/>
  <c r="N1293" i="2"/>
  <c r="N2286" i="2"/>
  <c r="N3884" i="2"/>
  <c r="N1680" i="2"/>
  <c r="N2862" i="2"/>
  <c r="N188" i="2"/>
  <c r="N2026" i="2"/>
  <c r="N4477" i="2"/>
  <c r="N2289" i="2"/>
  <c r="N745" i="2"/>
  <c r="N4686" i="2"/>
  <c r="N191" i="2"/>
  <c r="N3276" i="2"/>
  <c r="N1506" i="2"/>
  <c r="N955" i="2"/>
  <c r="N3118" i="2"/>
  <c r="N1348" i="2"/>
  <c r="N3991" i="2"/>
  <c r="N4947" i="2"/>
  <c r="N2958" i="2"/>
  <c r="N3696" i="2"/>
  <c r="N2986" i="2"/>
  <c r="N2237" i="2"/>
  <c r="N4839" i="2"/>
  <c r="N4519" i="2"/>
  <c r="N4614" i="2"/>
  <c r="N2707" i="2"/>
  <c r="N2677" i="2"/>
  <c r="N4796" i="2"/>
  <c r="N3290" i="2"/>
  <c r="N3996" i="2"/>
  <c r="N1755" i="2"/>
  <c r="N217" i="2"/>
  <c r="N2460" i="2"/>
  <c r="N4913" i="2"/>
  <c r="N4325" i="2"/>
  <c r="N2367" i="2"/>
  <c r="N4499" i="2"/>
  <c r="N836" i="2"/>
  <c r="N826" i="2"/>
  <c r="N3767" i="2"/>
  <c r="N1840" i="2"/>
  <c r="N2831" i="2"/>
  <c r="N1347" i="2"/>
  <c r="N1694" i="2"/>
  <c r="N2504" i="2"/>
  <c r="N811" i="2"/>
  <c r="N1979" i="2"/>
  <c r="N325" i="2"/>
  <c r="N2990" i="2"/>
  <c r="N4330" i="2"/>
  <c r="N1797" i="2"/>
  <c r="N4005" i="2"/>
  <c r="N1484" i="2"/>
  <c r="N4474" i="2"/>
  <c r="N65" i="2"/>
  <c r="N1671" i="2"/>
  <c r="N2392" i="2"/>
  <c r="N3998" i="2"/>
  <c r="N4608" i="2"/>
  <c r="N4331" i="2"/>
  <c r="N3717" i="2"/>
  <c r="N3038" i="2"/>
  <c r="N498" i="2"/>
  <c r="N4261" i="2"/>
  <c r="N4844" i="2"/>
  <c r="N4742" i="2"/>
  <c r="N4967" i="2"/>
  <c r="N1808" i="2"/>
  <c r="N287" i="2"/>
  <c r="N2423" i="2"/>
  <c r="N2136" i="2"/>
  <c r="N4050" i="2"/>
  <c r="N1139" i="2"/>
  <c r="N4706" i="2"/>
  <c r="N157" i="2"/>
  <c r="N1953" i="2"/>
  <c r="N968" i="2"/>
  <c r="N2429" i="2"/>
  <c r="N3956" i="2"/>
  <c r="N496" i="2"/>
  <c r="N4587" i="2"/>
  <c r="N1911" i="2"/>
  <c r="N2466" i="2"/>
  <c r="N2107" i="2"/>
  <c r="N1154" i="2"/>
  <c r="N647" i="2"/>
  <c r="N4780" i="2"/>
  <c r="N1141" i="2"/>
  <c r="N3612" i="2"/>
  <c r="N76" i="2"/>
  <c r="N2441" i="2"/>
  <c r="N4392" i="2"/>
  <c r="N4812" i="2"/>
  <c r="N4945" i="2"/>
  <c r="N4577" i="2"/>
  <c r="N1465" i="2"/>
  <c r="N2501" i="2"/>
  <c r="N4523" i="2"/>
  <c r="N4229" i="2"/>
  <c r="N1006" i="2"/>
  <c r="N2675" i="2"/>
  <c r="N434" i="2"/>
  <c r="N4218" i="2"/>
  <c r="N4591" i="2"/>
  <c r="N1027" i="2"/>
  <c r="N4422" i="2"/>
  <c r="N3171" i="2"/>
  <c r="N4389" i="2"/>
  <c r="N3010" i="2"/>
  <c r="N1981" i="2"/>
  <c r="N775" i="2"/>
  <c r="N4094" i="2"/>
  <c r="N443" i="2"/>
  <c r="N1272" i="2"/>
  <c r="N514" i="2"/>
  <c r="N3578" i="2"/>
  <c r="N2157" i="2"/>
  <c r="N981" i="2"/>
  <c r="N4616" i="2"/>
  <c r="N4058" i="2"/>
  <c r="N405" i="2"/>
  <c r="N1524" i="2"/>
  <c r="N1063" i="2"/>
  <c r="N4308" i="2"/>
  <c r="N1373" i="2"/>
  <c r="N4113" i="2"/>
  <c r="N4588" i="2"/>
  <c r="N4435" i="2"/>
  <c r="N2712" i="2"/>
  <c r="N4099" i="2"/>
  <c r="N480" i="2"/>
  <c r="N2606" i="2"/>
  <c r="N1078" i="2"/>
  <c r="N767" i="2"/>
  <c r="N720" i="2"/>
  <c r="N895" i="2"/>
  <c r="N4220" i="2"/>
  <c r="N675" i="2"/>
  <c r="N2791" i="2"/>
  <c r="N3840" i="2"/>
  <c r="N523" i="2"/>
  <c r="N4100" i="2"/>
  <c r="N539" i="2"/>
  <c r="N2302" i="2"/>
  <c r="N2979" i="2"/>
  <c r="N2228" i="2"/>
  <c r="N2942" i="2"/>
  <c r="N4607" i="2"/>
  <c r="N1688" i="2"/>
  <c r="N4993" i="2"/>
  <c r="N2261" i="2"/>
  <c r="N2823" i="2"/>
  <c r="N2908" i="2"/>
  <c r="N185" i="2"/>
  <c r="N1337" i="2"/>
  <c r="N1218" i="2"/>
  <c r="N1531" i="2"/>
  <c r="N869" i="2"/>
  <c r="N3446" i="2"/>
  <c r="N2205" i="2"/>
  <c r="N734" i="2"/>
  <c r="N2409" i="2"/>
  <c r="N4114" i="2"/>
  <c r="N1328" i="2"/>
  <c r="N1806" i="2"/>
  <c r="N1202" i="2"/>
  <c r="N934" i="2"/>
  <c r="N3866" i="2"/>
  <c r="N202" i="2"/>
  <c r="N1453" i="2"/>
  <c r="N2397" i="2"/>
  <c r="N2088" i="2"/>
  <c r="N1378" i="2"/>
  <c r="N2667" i="2"/>
  <c r="N3430" i="2"/>
  <c r="N290" i="2"/>
  <c r="N1574" i="2"/>
  <c r="N2865" i="2"/>
  <c r="N4260" i="2"/>
  <c r="N1515" i="2"/>
  <c r="N3632" i="2"/>
  <c r="N2091" i="2"/>
  <c r="N2238" i="2"/>
  <c r="N1340" i="2"/>
  <c r="N4891" i="2"/>
  <c r="N172" i="2"/>
  <c r="N2967" i="2"/>
  <c r="N632" i="2"/>
  <c r="N1164" i="2"/>
  <c r="N3925" i="2"/>
  <c r="N2526" i="2"/>
  <c r="N561" i="2"/>
  <c r="N3020" i="2"/>
  <c r="N2974" i="2"/>
  <c r="N790" i="2"/>
  <c r="N296" i="2"/>
  <c r="N1327" i="2"/>
  <c r="N2829" i="2"/>
  <c r="N161" i="2"/>
  <c r="N3951" i="2"/>
  <c r="N1041" i="2"/>
  <c r="N704" i="2"/>
  <c r="N4221" i="2"/>
  <c r="N580" i="2"/>
  <c r="N4529" i="2"/>
  <c r="N1535" i="2"/>
  <c r="N4598" i="2"/>
  <c r="N2543" i="2"/>
  <c r="N3549" i="2"/>
  <c r="N1310" i="2"/>
  <c r="N4193" i="2"/>
  <c r="N2672" i="2"/>
  <c r="N375" i="2"/>
  <c r="N4733" i="2"/>
  <c r="N2679" i="2"/>
  <c r="N4978" i="2"/>
  <c r="N2970" i="2"/>
  <c r="N2803" i="2"/>
  <c r="N1353" i="2"/>
  <c r="N2855" i="2"/>
  <c r="N4602" i="2"/>
  <c r="N4382" i="2"/>
  <c r="N1874" i="2"/>
  <c r="N4860" i="2"/>
  <c r="N4088" i="2"/>
  <c r="N3654" i="2"/>
  <c r="N24" i="2"/>
  <c r="N1866" i="2"/>
  <c r="N1600" i="2"/>
  <c r="N612" i="2"/>
  <c r="N3935" i="2"/>
  <c r="N1001" i="2"/>
  <c r="N1751" i="2"/>
  <c r="N1718" i="2"/>
  <c r="N3151" i="2"/>
  <c r="N2117" i="2"/>
  <c r="N1628" i="2"/>
  <c r="N550" i="2"/>
  <c r="N2294" i="2"/>
  <c r="N3602" i="2"/>
  <c r="N2332" i="2"/>
  <c r="N922" i="2"/>
  <c r="N3134" i="2"/>
  <c r="N4185" i="2"/>
  <c r="N510" i="2"/>
  <c r="N1997" i="2"/>
  <c r="N1104" i="2"/>
  <c r="N1699" i="2"/>
  <c r="N4992" i="2"/>
  <c r="N430" i="2"/>
  <c r="N2989" i="2"/>
  <c r="N3713" i="2"/>
  <c r="N1266" i="2"/>
  <c r="N2003" i="2"/>
  <c r="N872" i="2"/>
  <c r="N2880" i="2"/>
  <c r="N3674" i="2"/>
  <c r="N544" i="2"/>
  <c r="N3214" i="2"/>
  <c r="N2047" i="2"/>
  <c r="N1890" i="2"/>
  <c r="N4862" i="2"/>
  <c r="N4892" i="2"/>
  <c r="N584" i="2"/>
  <c r="N2019" i="2"/>
  <c r="N3544" i="2"/>
  <c r="N530" i="2"/>
  <c r="N3380" i="2"/>
  <c r="N4940" i="2"/>
  <c r="N3149" i="2"/>
  <c r="N2484" i="2"/>
  <c r="N1645" i="2"/>
  <c r="N4346" i="2"/>
  <c r="N276" i="2"/>
  <c r="N1798" i="2"/>
  <c r="N1033" i="2"/>
  <c r="N966" i="2"/>
  <c r="N4865" i="2"/>
  <c r="N3231" i="2"/>
  <c r="N3976" i="2"/>
  <c r="N2845" i="2"/>
  <c r="N3720" i="2"/>
  <c r="N56" i="2"/>
  <c r="N1359" i="2"/>
  <c r="N3035" i="2"/>
  <c r="N306" i="2"/>
  <c r="N4792" i="2"/>
  <c r="N2121" i="2"/>
  <c r="N2323" i="2"/>
  <c r="N4722" i="2"/>
  <c r="N776" i="2"/>
  <c r="N4665" i="2"/>
  <c r="N3432" i="2"/>
  <c r="N3006" i="2"/>
  <c r="N4959" i="2"/>
  <c r="N1145" i="2"/>
  <c r="N2341" i="2"/>
  <c r="N1945" i="2"/>
  <c r="N423" i="2"/>
  <c r="N122" i="2"/>
  <c r="N2109" i="2"/>
  <c r="N3763" i="2"/>
  <c r="N1731" i="2"/>
  <c r="N3227" i="2"/>
  <c r="N4893" i="2"/>
  <c r="N1516" i="2"/>
  <c r="N4949" i="2"/>
  <c r="N3372" i="2"/>
  <c r="N4510" i="2"/>
  <c r="N2" i="2"/>
  <c r="N3561" i="2"/>
  <c r="N1089" i="2"/>
  <c r="N3765" i="2"/>
  <c r="N4397" i="2"/>
  <c r="N491" i="2"/>
  <c r="N1770" i="2"/>
  <c r="N3928" i="2"/>
  <c r="N47" i="2"/>
  <c r="N937" i="2"/>
  <c r="N1693" i="2"/>
  <c r="N52" i="2"/>
  <c r="N4809" i="2"/>
  <c r="N1046" i="2"/>
  <c r="N3396" i="2"/>
  <c r="N4746" i="2"/>
  <c r="N3392" i="2"/>
  <c r="N340" i="2"/>
  <c r="N1068" i="2"/>
  <c r="N1158" i="2"/>
  <c r="N3863" i="2"/>
  <c r="N1746" i="2"/>
  <c r="N288" i="2"/>
  <c r="N4954" i="2"/>
  <c r="N2984" i="2"/>
  <c r="N2193" i="2"/>
  <c r="N1893" i="2"/>
  <c r="N4708" i="2"/>
  <c r="N1355" i="2"/>
  <c r="N244" i="2"/>
  <c r="N121" i="2"/>
  <c r="N484" i="2"/>
  <c r="N19" i="2"/>
  <c r="N4801" i="2"/>
  <c r="N481" i="2"/>
  <c r="N268" i="2"/>
  <c r="N4103" i="2"/>
  <c r="N2727" i="2"/>
  <c r="N4414" i="2"/>
  <c r="N2292" i="2"/>
  <c r="N4031" i="2"/>
  <c r="N858" i="2"/>
  <c r="N705" i="2"/>
  <c r="N2025" i="2"/>
  <c r="N4972" i="2"/>
  <c r="N1910" i="2"/>
  <c r="N2658" i="2"/>
  <c r="N1071" i="2"/>
  <c r="N1312" i="2"/>
  <c r="N2666" i="2"/>
  <c r="N180" i="2"/>
  <c r="N4472" i="2"/>
  <c r="N2039" i="2"/>
  <c r="N3950" i="2"/>
  <c r="N357" i="2"/>
  <c r="N2584" i="2"/>
  <c r="N4743" i="2"/>
  <c r="N1636" i="2"/>
  <c r="N4975" i="2"/>
  <c r="N3470" i="2"/>
  <c r="N3388" i="2"/>
  <c r="N199" i="2"/>
  <c r="N3921" i="2"/>
  <c r="N85" i="2"/>
  <c r="N528" i="2"/>
  <c r="N1170" i="2"/>
  <c r="N4797" i="2"/>
  <c r="N1925" i="2"/>
  <c r="N3737" i="2"/>
  <c r="N525" i="2"/>
  <c r="N3509" i="2"/>
  <c r="N938" i="2"/>
  <c r="N2617" i="2"/>
  <c r="N3668" i="2"/>
  <c r="N3139" i="2"/>
  <c r="N778" i="2"/>
  <c r="N2628" i="2"/>
  <c r="N2067" i="2"/>
  <c r="N279" i="2"/>
  <c r="N1652" i="2"/>
  <c r="N4433" i="2"/>
  <c r="N1994" i="2"/>
  <c r="N3848" i="2"/>
  <c r="N275" i="2"/>
  <c r="N3622" i="2"/>
  <c r="N3" i="2"/>
  <c r="N210" i="2"/>
  <c r="N2588" i="2"/>
  <c r="N1317" i="2"/>
  <c r="N839" i="2"/>
  <c r="N898" i="2"/>
  <c r="N14" i="2"/>
  <c r="N2561" i="2"/>
  <c r="N1274" i="2"/>
  <c r="N1752" i="2"/>
  <c r="N4644" i="2"/>
  <c r="N2139" i="2"/>
  <c r="N1793" i="2"/>
  <c r="N4600" i="2"/>
  <c r="N1191" i="2"/>
  <c r="N2425" i="2"/>
  <c r="N3073" i="2"/>
  <c r="N2534" i="2"/>
  <c r="N3952" i="2"/>
  <c r="N1887" i="2"/>
  <c r="N3596" i="2"/>
  <c r="N1930" i="2"/>
  <c r="N1712" i="2"/>
  <c r="N335" i="2"/>
  <c r="N152" i="2"/>
  <c r="N3188" i="2"/>
  <c r="N3279" i="2"/>
  <c r="N1913" i="2"/>
  <c r="N3496" i="2"/>
  <c r="N3278" i="2"/>
  <c r="N3985" i="2"/>
  <c r="N3729" i="2"/>
  <c r="N302" i="2"/>
  <c r="N3937" i="2"/>
  <c r="N3403" i="2"/>
  <c r="N1784" i="2"/>
  <c r="N1777" i="2"/>
  <c r="N3377" i="2"/>
  <c r="N1522" i="2"/>
  <c r="N3412" i="2"/>
  <c r="N1983" i="2"/>
  <c r="N1242" i="2"/>
  <c r="N777" i="2"/>
  <c r="N952" i="2"/>
  <c r="N1070" i="2"/>
  <c r="N329" i="2"/>
  <c r="N712" i="2"/>
  <c r="N527" i="2"/>
  <c r="N1081" i="2"/>
  <c r="N2213" i="2"/>
  <c r="N535" i="2"/>
  <c r="N165" i="2"/>
  <c r="N3486" i="2"/>
  <c r="N588" i="2"/>
  <c r="N2403" i="2"/>
  <c r="N2878" i="2"/>
  <c r="N3897" i="2"/>
  <c r="N679" i="2"/>
  <c r="N2552" i="2"/>
  <c r="N4724" i="2"/>
  <c r="N1527" i="2"/>
  <c r="N1279" i="2"/>
  <c r="N685" i="2"/>
  <c r="N2980" i="2"/>
  <c r="N59" i="2"/>
  <c r="N4210" i="2"/>
  <c r="N2966" i="2"/>
  <c r="N4133" i="2"/>
  <c r="N3716" i="2"/>
  <c r="N3673" i="2"/>
  <c r="N1813" i="2"/>
  <c r="N4276" i="2"/>
  <c r="N3508" i="2"/>
  <c r="N3645" i="2"/>
  <c r="N3208" i="2"/>
  <c r="N1099" i="2"/>
  <c r="N479" i="2"/>
  <c r="N2482" i="2"/>
  <c r="N4026" i="2"/>
  <c r="N4643" i="2"/>
  <c r="N3811" i="2"/>
  <c r="N4231" i="2"/>
  <c r="N2566" i="2"/>
  <c r="N666" i="2"/>
  <c r="N2911" i="2"/>
  <c r="N3393" i="2"/>
  <c r="N3483" i="2"/>
  <c r="N4338" i="2"/>
  <c r="N2074" i="2"/>
  <c r="N178" i="2"/>
  <c r="N546" i="2"/>
  <c r="N2469" i="2"/>
  <c r="N2730" i="2"/>
  <c r="N1703" i="2"/>
  <c r="N1734" i="2"/>
  <c r="N4558" i="2"/>
  <c r="N1837" i="2"/>
  <c r="N2259" i="2"/>
  <c r="N2842" i="2"/>
  <c r="N393" i="2"/>
  <c r="N4560" i="2"/>
  <c r="N300" i="2"/>
  <c r="N3182" i="2"/>
  <c r="N4405" i="2"/>
  <c r="N2895" i="2"/>
  <c r="N3867" i="2"/>
  <c r="N2145" i="2"/>
  <c r="N1803" i="2"/>
  <c r="N254" i="2"/>
  <c r="N3984" i="2"/>
  <c r="N1768" i="2"/>
  <c r="N911" i="2"/>
  <c r="N2293" i="2"/>
  <c r="N1971" i="2"/>
  <c r="N4361" i="2"/>
  <c r="N557" i="2"/>
  <c r="N774" i="2"/>
  <c r="N3025" i="2"/>
  <c r="N2065" i="2"/>
  <c r="N760" i="2"/>
  <c r="N4586" i="2"/>
  <c r="N243" i="2"/>
  <c r="N1545" i="2"/>
  <c r="N2080" i="2"/>
  <c r="N4066" i="2"/>
  <c r="N2676" i="2"/>
  <c r="N1232" i="2"/>
  <c r="N1619" i="2"/>
  <c r="N3109" i="2"/>
  <c r="N793" i="2"/>
  <c r="N4966" i="2"/>
  <c r="N3382" i="2"/>
  <c r="N3926" i="2"/>
  <c r="N3987" i="2"/>
  <c r="N1674" i="2"/>
  <c r="N3464" i="2"/>
  <c r="N3618" i="2"/>
  <c r="N1610" i="2"/>
  <c r="N652" i="2"/>
  <c r="N2645" i="2"/>
  <c r="N12" i="2"/>
  <c r="N2923" i="2"/>
  <c r="N2445" i="2"/>
  <c r="N4611" i="2"/>
  <c r="N3021" i="2"/>
  <c r="N3672" i="2"/>
  <c r="N4597" i="2"/>
  <c r="N227" i="2"/>
  <c r="N2461" i="2"/>
  <c r="N2915" i="2"/>
  <c r="N3656" i="2"/>
  <c r="N3870" i="2"/>
  <c r="N4953" i="2"/>
  <c r="N2313" i="2"/>
  <c r="N72" i="2"/>
  <c r="N2714" i="2"/>
  <c r="N3346" i="2"/>
  <c r="N532" i="2"/>
  <c r="N4011" i="2"/>
  <c r="N4776" i="2"/>
  <c r="N2004" i="2"/>
  <c r="N3847" i="2"/>
  <c r="N4110" i="2"/>
  <c r="N53" i="2"/>
  <c r="N3068" i="2"/>
  <c r="N3795" i="2"/>
  <c r="N1201" i="2"/>
  <c r="N2473" i="2"/>
  <c r="N1960" i="2"/>
  <c r="N718" i="2"/>
  <c r="N3948" i="2"/>
  <c r="N2035" i="2"/>
  <c r="N3979" i="2"/>
  <c r="N1313" i="2"/>
  <c r="N4545" i="2"/>
  <c r="N4816" i="2"/>
  <c r="N3600" i="2"/>
  <c r="N2805" i="2"/>
  <c r="N4606" i="2"/>
  <c r="N2893" i="2"/>
  <c r="N982" i="2"/>
  <c r="N2939" i="2"/>
  <c r="N3051" i="2"/>
  <c r="N3501" i="2"/>
  <c r="N4098" i="2"/>
  <c r="N725" i="2"/>
  <c r="N3834" i="2"/>
  <c r="N1721" i="2"/>
  <c r="N2568" i="2"/>
  <c r="N11" i="2"/>
  <c r="N3204" i="2"/>
  <c r="N3511" i="2"/>
  <c r="N2681" i="2"/>
  <c r="N597" i="2"/>
  <c r="N1799" i="2"/>
  <c r="N737" i="2"/>
  <c r="N3179" i="2"/>
  <c r="N3807" i="2"/>
  <c r="N3736" i="2"/>
  <c r="N2050" i="2"/>
  <c r="N4064" i="2"/>
  <c r="N1830" i="2"/>
  <c r="N3915" i="2"/>
  <c r="N77" i="2"/>
  <c r="N2788" i="2"/>
  <c r="N1692" i="2"/>
  <c r="N253" i="2"/>
  <c r="N1778" i="2"/>
  <c r="N692" i="2"/>
  <c r="N337" i="2"/>
  <c r="N4930" i="2"/>
  <c r="N1607" i="2"/>
  <c r="N547" i="2"/>
  <c r="N4293" i="2"/>
  <c r="N4118" i="2"/>
  <c r="N4922" i="2"/>
  <c r="N614" i="2"/>
  <c r="N3726" i="2"/>
  <c r="N4813" i="2"/>
  <c r="N4182" i="2"/>
  <c r="N2792" i="2"/>
  <c r="N415" i="2"/>
  <c r="N748" i="2"/>
  <c r="N2427" i="2"/>
  <c r="N3790" i="2"/>
  <c r="N3694" i="2"/>
  <c r="N1307" i="2"/>
  <c r="N3180" i="2"/>
  <c r="N687" i="2"/>
  <c r="N626" i="2"/>
  <c r="N3778" i="2"/>
  <c r="N2838" i="2"/>
  <c r="N4401" i="2"/>
  <c r="N39" i="2"/>
  <c r="N3040" i="2"/>
  <c r="N2889" i="2"/>
  <c r="N1380" i="2"/>
  <c r="N395" i="2"/>
  <c r="N986" i="2"/>
  <c r="N3750" i="2"/>
  <c r="N2066" i="2"/>
  <c r="N2810" i="2"/>
  <c r="N1382" i="2"/>
  <c r="N2005" i="2"/>
  <c r="N2380" i="2"/>
  <c r="N4167" i="2"/>
  <c r="N951" i="2"/>
  <c r="N4618" i="2"/>
  <c r="N4473" i="2"/>
  <c r="N1354" i="2"/>
  <c r="N4186" i="2"/>
  <c r="N4756" i="2"/>
  <c r="N2921" i="2"/>
  <c r="N2940" i="2"/>
  <c r="N1580" i="2"/>
  <c r="N2177" i="2"/>
  <c r="N2354" i="2"/>
  <c r="N358" i="2"/>
  <c r="N1888" i="2"/>
  <c r="N120" i="2"/>
  <c r="N1483" i="2"/>
  <c r="N1390" i="2"/>
  <c r="N3812" i="2"/>
  <c r="N339" i="2"/>
  <c r="N1714" i="2"/>
  <c r="N2072" i="2"/>
  <c r="N3994" i="2"/>
  <c r="N921" i="2"/>
  <c r="N136" i="2"/>
  <c r="N4194" i="2"/>
  <c r="N2471" i="2"/>
  <c r="N3782" i="2"/>
  <c r="N3402" i="2"/>
  <c r="N4768" i="2"/>
  <c r="N1320" i="2"/>
  <c r="N167" i="2"/>
  <c r="N80" i="2"/>
  <c r="N2262" i="2"/>
  <c r="N3663" i="2"/>
  <c r="N3992" i="2"/>
  <c r="N2724" i="2"/>
  <c r="N2934" i="2"/>
  <c r="N563" i="2"/>
  <c r="N1558" i="2"/>
  <c r="N2079" i="2"/>
  <c r="N2547" i="2"/>
  <c r="N3221" i="2"/>
  <c r="N3484" i="2"/>
  <c r="N1341" i="2"/>
  <c r="N193" i="2"/>
  <c r="N1578" i="2"/>
  <c r="N1392" i="2"/>
  <c r="N3316" i="2"/>
  <c r="N2944" i="2"/>
  <c r="N4267" i="2"/>
  <c r="N926" i="2"/>
  <c r="N1826" i="2"/>
  <c r="N2449" i="2"/>
  <c r="N4714" i="2"/>
  <c r="N795" i="2"/>
  <c r="N4798" i="2"/>
  <c r="N2467" i="2"/>
  <c r="N3014" i="2"/>
  <c r="N4704" i="2"/>
  <c r="N2288" i="2"/>
  <c r="N293" i="2"/>
  <c r="N4894" i="2"/>
  <c r="N3077" i="2"/>
  <c r="N1002" i="2"/>
  <c r="N4295" i="2"/>
  <c r="N4646" i="2"/>
  <c r="N1743" i="2"/>
  <c r="N4328" i="2"/>
  <c r="N4623" i="2"/>
  <c r="N4400" i="2"/>
  <c r="N3760" i="2"/>
  <c r="N3918" i="2"/>
  <c r="N2363" i="2"/>
  <c r="N1668" i="2"/>
  <c r="N4149" i="2"/>
  <c r="N3287" i="2"/>
  <c r="N3401" i="2"/>
  <c r="N3150" i="2"/>
  <c r="N4991" i="2"/>
  <c r="N2382" i="2"/>
  <c r="N4629" i="2"/>
  <c r="N3281" i="2"/>
  <c r="N2735" i="2"/>
  <c r="N4696" i="2"/>
  <c r="N1404" i="2"/>
  <c r="N1093" i="2"/>
  <c r="N3947" i="2"/>
  <c r="N583" i="2"/>
  <c r="N3212" i="2"/>
  <c r="N1403" i="2"/>
  <c r="N1657" i="2"/>
  <c r="N4004" i="2"/>
  <c r="N533" i="2"/>
  <c r="N281" i="2"/>
  <c r="N4125" i="2"/>
  <c r="N4030" i="2"/>
  <c r="N4464" i="2"/>
  <c r="N4875" i="2"/>
  <c r="N451" i="2"/>
  <c r="N3216" i="2"/>
  <c r="N1691" i="2"/>
  <c r="N3307" i="2"/>
  <c r="N1391" i="2"/>
  <c r="N1514" i="2"/>
  <c r="N1039" i="2"/>
  <c r="N2424" i="2"/>
  <c r="N2881" i="2"/>
  <c r="N3697" i="2"/>
  <c r="N3595" i="2"/>
  <c r="N4013" i="2"/>
  <c r="N3627" i="2"/>
  <c r="N2634" i="2"/>
  <c r="N3644" i="2"/>
  <c r="N2160" i="2"/>
  <c r="N379" i="2"/>
  <c r="N2876" i="2"/>
  <c r="N4823" i="2"/>
  <c r="N2827" i="2"/>
  <c r="N3023" i="2"/>
  <c r="N653" i="2"/>
  <c r="N3580" i="2"/>
  <c r="N4795" i="2"/>
  <c r="N3857" i="2"/>
  <c r="N4904" i="2"/>
  <c r="N893" i="2"/>
  <c r="N3160" i="2"/>
  <c r="N3869" i="2"/>
  <c r="N770" i="2"/>
  <c r="N780" i="2"/>
  <c r="N1839" i="2"/>
  <c r="N231" i="2"/>
  <c r="N2511" i="2"/>
  <c r="N1845" i="2"/>
  <c r="N4409" i="2"/>
  <c r="N4417" i="2"/>
  <c r="N3173" i="2"/>
  <c r="N412" i="2"/>
  <c r="N1147" i="2"/>
  <c r="N853" i="2"/>
  <c r="N3425" i="2"/>
  <c r="N2069" i="2"/>
  <c r="N2488" i="2"/>
  <c r="N4429" i="2"/>
  <c r="N3662" i="2"/>
  <c r="N1281" i="2"/>
  <c r="N2690" i="2"/>
  <c r="N4359" i="2"/>
  <c r="N3799" i="2"/>
  <c r="N4296" i="2"/>
  <c r="N4488" i="2"/>
  <c r="N3341" i="2"/>
  <c r="N3072" i="2"/>
  <c r="N3552" i="2"/>
  <c r="N4699" i="2"/>
  <c r="N4153" i="2"/>
  <c r="N1330" i="2"/>
  <c r="N2388" i="2"/>
  <c r="N367" i="2"/>
  <c r="N91" i="2"/>
  <c r="N4826" i="2"/>
  <c r="N2557" i="2"/>
  <c r="N2668" i="2"/>
  <c r="N2671" i="2"/>
  <c r="N3362" i="2"/>
  <c r="N1311" i="2"/>
  <c r="N3272" i="2"/>
  <c r="N4461" i="2"/>
  <c r="N3245" i="2"/>
  <c r="N4876" i="2"/>
  <c r="N2622" i="2"/>
  <c r="N311" i="2"/>
  <c r="N2692" i="2"/>
  <c r="N4164" i="2"/>
  <c r="N1942" i="2"/>
  <c r="N3439" i="2"/>
  <c r="N1490" i="2"/>
  <c r="N2346" i="2"/>
  <c r="N15" i="2"/>
  <c r="N1782" i="2"/>
  <c r="N221" i="2"/>
  <c r="N4808" i="2"/>
  <c r="N3494" i="2"/>
  <c r="N297" i="2"/>
  <c r="N2018" i="2"/>
  <c r="N3445" i="2"/>
  <c r="N4028" i="2"/>
  <c r="N4700" i="2"/>
  <c r="N2185" i="2"/>
  <c r="N4555" i="2"/>
  <c r="N1275" i="2"/>
  <c r="N4989" i="2"/>
  <c r="N4198" i="2"/>
  <c r="N4952" i="2"/>
  <c r="N421" i="2"/>
  <c r="N3835" i="2"/>
  <c r="N1263" i="2"/>
  <c r="N3969" i="2"/>
  <c r="N43" i="2"/>
  <c r="N4532" i="2"/>
  <c r="N3974" i="2"/>
  <c r="N2202" i="2"/>
  <c r="N4124" i="2"/>
  <c r="N3966" i="2"/>
  <c r="N3466" i="2"/>
  <c r="N2750" i="2"/>
  <c r="N1828" i="2"/>
  <c r="N1927" i="2"/>
  <c r="N4371" i="2"/>
  <c r="N4800" i="2"/>
  <c r="N4303" i="2"/>
  <c r="N1509" i="2"/>
  <c r="N912" i="2"/>
  <c r="N79" i="2"/>
  <c r="N3593" i="2"/>
  <c r="N206" i="2"/>
  <c r="N2520" i="2"/>
  <c r="N2961" i="2"/>
  <c r="N3056" i="2"/>
  <c r="N4882" i="2"/>
  <c r="N4981" i="2"/>
  <c r="N3630" i="2"/>
  <c r="N3015" i="2"/>
  <c r="N3637" i="2"/>
  <c r="N4227" i="2"/>
  <c r="N689" i="2"/>
  <c r="N2152" i="2"/>
  <c r="N4764" i="2"/>
  <c r="N1323" i="2"/>
  <c r="N1685" i="2"/>
  <c r="N1003" i="2"/>
  <c r="N3894" i="2"/>
  <c r="N4782" i="2"/>
  <c r="N2396" i="2"/>
  <c r="N3859" i="2"/>
  <c r="N4774" i="2"/>
  <c r="N1238" i="2"/>
  <c r="N2097" i="2"/>
  <c r="N4923" i="2"/>
  <c r="N3326" i="2"/>
  <c r="N3120" i="2"/>
  <c r="N416" i="2"/>
  <c r="N425" i="2"/>
  <c r="N3516" i="2"/>
  <c r="N2235" i="2"/>
  <c r="N4868" i="2"/>
  <c r="N272" i="2"/>
  <c r="N4264" i="2"/>
  <c r="N3223" i="2"/>
  <c r="N2551" i="2"/>
  <c r="N3306" i="2"/>
  <c r="N2751" i="2"/>
  <c r="N3490" i="2"/>
  <c r="N3999" i="2"/>
  <c r="N1370" i="2"/>
  <c r="N373" i="2"/>
  <c r="N1216" i="2"/>
  <c r="N3938" i="2"/>
  <c r="N2964" i="2"/>
  <c r="N23" i="2"/>
  <c r="N2710" i="2"/>
  <c r="N698" i="2"/>
  <c r="N4332" i="2"/>
  <c r="N1237" i="2"/>
  <c r="N4022" i="2"/>
  <c r="N175" i="2"/>
  <c r="N4236" i="2"/>
  <c r="N3568" i="2"/>
  <c r="N348" i="2"/>
  <c r="N4897" i="2"/>
  <c r="N4931" i="2"/>
  <c r="N2417" i="2"/>
  <c r="N3919" i="2"/>
  <c r="N1965" i="2"/>
  <c r="N2537" i="2"/>
  <c r="N3678" i="2"/>
  <c r="N4730" i="2"/>
  <c r="N2280" i="2"/>
  <c r="N2335" i="2"/>
  <c r="N4825" i="2"/>
  <c r="N2103" i="2"/>
  <c r="N945" i="2"/>
  <c r="N763" i="2"/>
  <c r="N4858" i="2"/>
  <c r="N4943" i="2"/>
  <c r="N905" i="2"/>
  <c r="N1166" i="2"/>
  <c r="N20" i="2"/>
  <c r="N1368" i="2"/>
  <c r="N3297" i="2"/>
  <c r="N3478" i="2"/>
  <c r="N4105" i="2"/>
  <c r="N1843" i="2"/>
  <c r="N3498" i="2"/>
  <c r="N4766" i="2"/>
  <c r="N4136" i="2"/>
  <c r="N2081" i="2"/>
  <c r="N3493" i="2"/>
  <c r="N3336" i="2"/>
  <c r="N269" i="2"/>
  <c r="N241" i="2"/>
  <c r="N3349" i="2"/>
  <c r="N2968" i="2"/>
  <c r="N4511" i="2"/>
  <c r="N1400" i="2"/>
  <c r="N1711" i="2"/>
  <c r="N787" i="2"/>
  <c r="N2222" i="2"/>
  <c r="N3601" i="2"/>
  <c r="N1215" i="2"/>
  <c r="N2859" i="2"/>
  <c r="N1413" i="2"/>
  <c r="N1669" i="2"/>
  <c r="N1475" i="2"/>
  <c r="N4745" i="2"/>
  <c r="N1713" i="2"/>
  <c r="N579" i="2"/>
  <c r="N1938" i="2"/>
  <c r="N4278" i="2"/>
  <c r="N4246" i="2"/>
  <c r="N1466" i="2"/>
  <c r="N2234" i="2"/>
  <c r="N974" i="2"/>
  <c r="N4432" i="2"/>
  <c r="N2847" i="2"/>
  <c r="N2888" i="2"/>
  <c r="N4152" i="2"/>
  <c r="N624" i="2"/>
  <c r="N387" i="2"/>
  <c r="N1226" i="2"/>
  <c r="N2922" i="2"/>
  <c r="N1072" i="2"/>
  <c r="N565" i="2"/>
  <c r="N129" i="2"/>
  <c r="N4115" i="2"/>
  <c r="N1007" i="2"/>
  <c r="N4436" i="2"/>
  <c r="N3104" i="2"/>
  <c r="N1133" i="2"/>
  <c r="N2763" i="2"/>
  <c r="N3274" i="2"/>
  <c r="N603" i="2"/>
  <c r="N2798" i="2"/>
  <c r="N1426" i="2"/>
  <c r="N1838" i="2"/>
  <c r="N1992" i="2"/>
  <c r="N2462" i="2"/>
  <c r="N3823" i="2"/>
  <c r="N3719" i="2"/>
  <c r="N2217" i="2"/>
  <c r="N88" i="2"/>
  <c r="N313" i="2"/>
  <c r="N1894" i="2"/>
  <c r="N3338" i="2"/>
  <c r="N3551" i="2"/>
  <c r="N361" i="2"/>
  <c r="N286" i="2"/>
  <c r="N3013" i="2"/>
  <c r="N2836" i="2"/>
  <c r="N465" i="2"/>
  <c r="N4811" i="2"/>
  <c r="N3039" i="2"/>
  <c r="N3481" i="2"/>
  <c r="N649" i="2"/>
  <c r="N448" i="2"/>
  <c r="N903" i="2"/>
  <c r="N633" i="2"/>
  <c r="N1575" i="2"/>
  <c r="N4833" i="2"/>
  <c r="N572" i="2"/>
  <c r="N2910" i="2"/>
  <c r="N716" i="2"/>
  <c r="N352" i="2"/>
  <c r="N1124" i="2"/>
  <c r="N4794" i="2"/>
  <c r="N948" i="2"/>
  <c r="N1197" i="2"/>
  <c r="N1221" i="2"/>
  <c r="N4625" i="2"/>
  <c r="N1931" i="2"/>
  <c r="N3132" i="2"/>
  <c r="N4851" i="2"/>
  <c r="N4649" i="2"/>
  <c r="N1181" i="2"/>
  <c r="N2822" i="2"/>
  <c r="N3575" i="2"/>
  <c r="N1536" i="2"/>
  <c r="N2197" i="2"/>
  <c r="N4585" i="2"/>
  <c r="N1051" i="2"/>
  <c r="N1458" i="2"/>
  <c r="N3852" i="2"/>
  <c r="N802" i="2"/>
  <c r="N4877" i="2"/>
  <c r="N2793" i="2"/>
  <c r="N4492" i="2"/>
  <c r="N3376" i="2"/>
  <c r="N1180" i="2"/>
  <c r="N4944" i="2"/>
  <c r="N3579" i="2"/>
  <c r="N1861" i="2"/>
  <c r="N4203" i="2"/>
  <c r="N2843" i="2"/>
  <c r="N1667" i="2"/>
  <c r="N1595" i="2"/>
  <c r="N1891" i="2"/>
  <c r="N374" i="2"/>
  <c r="N4239" i="2"/>
  <c r="N2395" i="2"/>
  <c r="N4350" i="2"/>
  <c r="N4340" i="2"/>
  <c r="N874" i="2"/>
  <c r="N3833" i="2"/>
  <c r="N788" i="2"/>
  <c r="N2621" i="2"/>
  <c r="N2782" i="2"/>
  <c r="N90" i="2"/>
  <c r="N1102" i="2"/>
  <c r="N1836" i="2"/>
  <c r="N4717" i="2"/>
  <c r="N338" i="2"/>
  <c r="N487" i="2"/>
  <c r="N1129" i="2"/>
  <c r="N4428" i="2"/>
  <c r="N116" i="2"/>
  <c r="N305" i="2"/>
  <c r="N3166" i="2"/>
  <c r="N2972" i="2"/>
  <c r="N1470" i="2"/>
  <c r="N4504" i="2"/>
  <c r="N1286" i="2"/>
  <c r="N468" i="2"/>
  <c r="N3085" i="2"/>
  <c r="N381" i="2"/>
  <c r="N2242" i="2"/>
  <c r="N368" i="2"/>
  <c r="N4443" i="2"/>
  <c r="N651" i="2"/>
  <c r="N3107" i="2"/>
  <c r="N3545" i="2"/>
  <c r="N803" i="2"/>
  <c r="N1410" i="2"/>
  <c r="N2216" i="2"/>
  <c r="N3502" i="2"/>
  <c r="N3011" i="2"/>
  <c r="N2383" i="2"/>
  <c r="N1314" i="2"/>
  <c r="N3438" i="2"/>
  <c r="N2041" i="2"/>
  <c r="N958" i="2"/>
  <c r="N4541" i="2"/>
  <c r="N1080" i="2"/>
  <c r="N4775" i="2"/>
  <c r="N3323" i="2"/>
  <c r="N3686" i="2"/>
  <c r="N4807" i="2"/>
  <c r="N3518" i="2"/>
  <c r="N4128" i="2"/>
  <c r="N4419" i="2"/>
  <c r="N3712" i="2"/>
  <c r="N315" i="2"/>
  <c r="N1700" i="2"/>
  <c r="N1301" i="2"/>
  <c r="N299" i="2"/>
  <c r="N4233" i="2"/>
  <c r="N3443" i="2"/>
  <c r="N3972" i="2"/>
  <c r="N1177" i="2"/>
  <c r="N3671" i="2"/>
  <c r="N2574" i="2"/>
  <c r="N887" i="2"/>
  <c r="N831" i="2"/>
  <c r="N2034" i="2"/>
  <c r="N846" i="2"/>
  <c r="N1741" i="2"/>
  <c r="N3902" i="2"/>
  <c r="N50" i="2"/>
  <c r="N2102" i="2"/>
  <c r="N4758" i="2"/>
  <c r="N4579" i="2"/>
  <c r="N4544" i="2"/>
  <c r="N3001" i="2"/>
  <c r="N2598" i="2"/>
  <c r="N322" i="2"/>
  <c r="N947" i="2"/>
  <c r="N1019" i="2"/>
  <c r="N2814" i="2"/>
  <c r="N1294" i="2"/>
  <c r="N3213" i="2"/>
  <c r="N3641" i="2"/>
  <c r="N954" i="2"/>
  <c r="N426" i="2"/>
  <c r="N4251" i="2"/>
  <c r="N3817" i="2"/>
  <c r="N1186" i="2"/>
  <c r="N2173" i="2"/>
  <c r="N4045" i="2"/>
  <c r="N2772" i="2"/>
  <c r="N1190" i="2"/>
  <c r="N3268" i="2"/>
  <c r="N2225" i="2"/>
  <c r="N4087" i="2"/>
  <c r="N862" i="2"/>
  <c r="N1273" i="2"/>
  <c r="N2704" i="2"/>
  <c r="N3769" i="2"/>
  <c r="N1350" i="2"/>
  <c r="N3075" i="2"/>
  <c r="N3827" i="2"/>
  <c r="N1417" i="2"/>
  <c r="N3584" i="2"/>
  <c r="N8" i="2"/>
  <c r="N4534" i="2"/>
  <c r="N1418" i="2"/>
  <c r="N249" i="2"/>
  <c r="N3005" i="2"/>
  <c r="N4837" i="2"/>
  <c r="N4070" i="2"/>
  <c r="N3754" i="2"/>
  <c r="N2783" i="2"/>
  <c r="N2592" i="2"/>
  <c r="N4530" i="2"/>
  <c r="N3384" i="2"/>
  <c r="N1278" i="2"/>
  <c r="N2901" i="2"/>
  <c r="N3889" i="2"/>
  <c r="N1959" i="2"/>
  <c r="N1583" i="2"/>
  <c r="N2753" i="2"/>
  <c r="N3648" i="2"/>
  <c r="N145" i="2"/>
  <c r="N166" i="2"/>
  <c r="N1048" i="2"/>
  <c r="N2305" i="2"/>
  <c r="N3711" i="2"/>
  <c r="N1790" i="2"/>
  <c r="N2848" i="2"/>
  <c r="N4024" i="2"/>
  <c r="N323" i="2"/>
  <c r="N377" i="2"/>
  <c r="N2053" i="2"/>
  <c r="N4908" i="2"/>
  <c r="N1289" i="2"/>
  <c r="N4002" i="2"/>
  <c r="N3635" i="2"/>
  <c r="N3286" i="2"/>
  <c r="N1443" i="2"/>
  <c r="N4033" i="2"/>
  <c r="N2919" i="2"/>
  <c r="N4887" i="2"/>
  <c r="N2844" i="2"/>
  <c r="N1999" i="2"/>
  <c r="N364" i="2"/>
  <c r="N2432" i="2"/>
  <c r="N4119" i="2"/>
  <c r="N717" i="2"/>
  <c r="N502" i="2"/>
  <c r="N625" i="2"/>
  <c r="N842" i="2"/>
  <c r="N4707" i="2"/>
  <c r="N2064" i="2"/>
  <c r="N4496" i="2"/>
  <c r="N3495" i="2"/>
  <c r="N2170" i="2"/>
  <c r="N4396" i="2"/>
  <c r="N3796" i="2"/>
  <c r="N128" i="2"/>
  <c r="N150" i="2"/>
  <c r="N346" i="2"/>
  <c r="N4247" i="2"/>
  <c r="N3089" i="2"/>
  <c r="N1675" i="2"/>
  <c r="N1397" i="2"/>
  <c r="N308" i="2"/>
  <c r="N2278" i="2"/>
  <c r="N1871" i="2"/>
  <c r="N3515" i="2"/>
  <c r="N2148" i="2"/>
  <c r="N4674" i="2"/>
  <c r="N939" i="2"/>
  <c r="N3605" i="2"/>
  <c r="N3012" i="2"/>
  <c r="N613" i="2"/>
  <c r="N3971" i="2"/>
  <c r="N1295" i="2"/>
  <c r="N3588" i="2"/>
  <c r="N3898" i="2"/>
  <c r="N3777" i="2"/>
  <c r="N915" i="2"/>
  <c r="N4455" i="2"/>
  <c r="N4957" i="2"/>
  <c r="N3375" i="2"/>
  <c r="N606" i="2"/>
  <c r="N2549" i="2"/>
  <c r="N84" i="2"/>
  <c r="N1091" i="2"/>
  <c r="N3547" i="2"/>
  <c r="N3218" i="2"/>
  <c r="N3429" i="2"/>
  <c r="N2820" i="2"/>
  <c r="N2147" i="2"/>
  <c r="N4915" i="2"/>
  <c r="N3730" i="2"/>
  <c r="N238" i="2"/>
  <c r="N3366" i="2"/>
  <c r="N3296" i="2"/>
  <c r="N4141" i="2"/>
  <c r="N2577" i="2"/>
  <c r="N3562" i="2"/>
  <c r="N519" i="2"/>
  <c r="N4581" i="2"/>
  <c r="N3411" i="2"/>
  <c r="N245" i="2"/>
  <c r="N4263" i="2"/>
  <c r="N2585" i="2"/>
  <c r="N220" i="2"/>
  <c r="N977" i="2"/>
  <c r="N4151" i="2"/>
  <c r="N635" i="2"/>
  <c r="N2635" i="2"/>
  <c r="N4180" i="2"/>
  <c r="N3558" i="2"/>
  <c r="N1366" i="2"/>
  <c r="N2044" i="2"/>
  <c r="N764" i="2"/>
  <c r="N3748" i="2"/>
  <c r="N1447" i="2"/>
  <c r="N73" i="2"/>
  <c r="N1480" i="2"/>
  <c r="N2560" i="2"/>
  <c r="N3153" i="2"/>
  <c r="N3426" i="2"/>
  <c r="N3135" i="2"/>
  <c r="N4896" i="2"/>
  <c r="N4728" i="2"/>
  <c r="N235" i="2"/>
  <c r="N3913" i="2"/>
  <c r="N2377" i="2"/>
  <c r="N956" i="2"/>
  <c r="N2640" i="2"/>
  <c r="N1097" i="2"/>
  <c r="N2285" i="2"/>
  <c r="N2330" i="2"/>
  <c r="N4373" i="2"/>
  <c r="N1646" i="2"/>
  <c r="N2992" i="2"/>
  <c r="N4423" i="2"/>
  <c r="N2826" i="2"/>
  <c r="N4065" i="2"/>
  <c r="N843" i="2"/>
  <c r="N1676" i="2"/>
  <c r="N4014" i="2"/>
  <c r="N2497" i="2"/>
  <c r="N511" i="2"/>
  <c r="N805" i="2"/>
  <c r="N1517" i="2"/>
  <c r="N168" i="2"/>
  <c r="N149" i="2"/>
  <c r="N3814" i="2"/>
  <c r="N964" i="2"/>
  <c r="N25" i="2"/>
  <c r="N3246" i="2"/>
  <c r="N4620" i="2"/>
  <c r="N548" i="2"/>
  <c r="N4377" i="2"/>
  <c r="N4374" i="2"/>
  <c r="N3186" i="2"/>
  <c r="N1788" i="2"/>
  <c r="N2982" i="2"/>
  <c r="N2665" i="2"/>
  <c r="N4032" i="2"/>
  <c r="N1402" i="2"/>
  <c r="N1385" i="2"/>
  <c r="N2866" i="2"/>
  <c r="N424" i="2"/>
  <c r="N822" i="2"/>
  <c r="N354" i="2"/>
  <c r="N749" i="2"/>
  <c r="N4408" i="2"/>
  <c r="N4015" i="2"/>
  <c r="N1146" i="2"/>
  <c r="N4146" i="2"/>
  <c r="N1956" i="2"/>
  <c r="N2548" i="2"/>
  <c r="N406" i="2"/>
  <c r="N4205" i="2"/>
  <c r="N196" i="2"/>
  <c r="N798" i="2"/>
  <c r="N3679" i="2"/>
  <c r="N3529" i="2"/>
  <c r="N277" i="2"/>
  <c r="N3770" i="2"/>
  <c r="N225" i="2"/>
  <c r="N4482" i="2"/>
  <c r="N2089" i="2"/>
  <c r="N1014" i="2"/>
  <c r="N817" i="2"/>
  <c r="N419" i="2"/>
  <c r="N3062" i="2"/>
  <c r="N4889" i="2"/>
  <c r="N107" i="2"/>
  <c r="N1123" i="2"/>
  <c r="N659" i="2"/>
  <c r="N1335" i="2"/>
  <c r="N2244" i="2"/>
  <c r="N4189" i="2"/>
  <c r="N1271" i="2"/>
  <c r="N2087" i="2"/>
  <c r="N3757" i="2"/>
  <c r="N2711" i="2"/>
  <c r="N4961" i="2"/>
  <c r="N2435" i="2"/>
  <c r="N4384" i="2"/>
  <c r="N1923" i="2"/>
  <c r="N4286" i="2"/>
  <c r="N1569" i="2"/>
  <c r="N4650" i="2"/>
  <c r="N3000" i="2"/>
  <c r="N804" i="2"/>
  <c r="N3844" i="2"/>
  <c r="N3238" i="2"/>
  <c r="N3800" i="2"/>
  <c r="N2669" i="2"/>
  <c r="N2835" i="2"/>
  <c r="N740" i="2"/>
  <c r="N2771" i="2"/>
  <c r="N645" i="2"/>
  <c r="N2589" i="2"/>
  <c r="N2776" i="2"/>
  <c r="N2615" i="2"/>
  <c r="N192" i="2"/>
  <c r="N2146" i="2"/>
  <c r="N1098" i="2"/>
  <c r="N394" i="2"/>
  <c r="N3044" i="2"/>
  <c r="N3567" i="2"/>
  <c r="N983" i="2"/>
  <c r="N3034" i="2"/>
  <c r="N2733" i="2"/>
  <c r="N2587" i="2"/>
  <c r="N456" i="2"/>
  <c r="N1614" i="2"/>
  <c r="N98" i="2"/>
  <c r="N1729" i="2"/>
  <c r="N3159" i="2"/>
  <c r="N2495" i="2"/>
  <c r="N3244" i="2"/>
  <c r="N833" i="2"/>
  <c r="N2784" i="2"/>
  <c r="N752" i="2"/>
  <c r="N2014" i="2"/>
  <c r="N2012" i="2"/>
  <c r="N4595" i="2"/>
  <c r="N3418" i="2"/>
  <c r="N3687" i="2"/>
  <c r="N1851" i="2"/>
  <c r="N3373" i="2"/>
  <c r="N3477" i="2"/>
  <c r="N549" i="2"/>
  <c r="N1855" i="2"/>
  <c r="N2567" i="2"/>
  <c r="N4668" i="2"/>
  <c r="N2090" i="2"/>
  <c r="N1697" i="2"/>
  <c r="N3675" i="2"/>
  <c r="N404" i="2"/>
  <c r="N2108" i="2"/>
  <c r="N3235" i="2"/>
  <c r="N1032" i="2"/>
  <c r="N3908" i="2"/>
  <c r="N2257" i="2"/>
  <c r="N3018" i="2"/>
  <c r="N551" i="2"/>
  <c r="N2093" i="2"/>
  <c r="N4805" i="2"/>
  <c r="N312" i="2"/>
  <c r="N972" i="2"/>
  <c r="N513" i="2"/>
  <c r="N2134" i="2"/>
  <c r="N189" i="2"/>
  <c r="N4441" i="2"/>
  <c r="N1503" i="2"/>
  <c r="N3273" i="2"/>
  <c r="N2812" i="2"/>
  <c r="N2175" i="2"/>
  <c r="N2345" i="2"/>
  <c r="N112" i="2"/>
  <c r="N1393" i="2"/>
  <c r="N1012" i="2"/>
  <c r="N2595" i="2"/>
  <c r="N4245" i="2"/>
  <c r="N4343" i="2"/>
  <c r="N417" i="2"/>
  <c r="N1750" i="2"/>
  <c r="N882" i="2"/>
  <c r="N215" i="2"/>
  <c r="N3356" i="2"/>
  <c r="N3599" i="2"/>
  <c r="N3577" i="2"/>
  <c r="N2247" i="2"/>
  <c r="N1375" i="2"/>
  <c r="N1276" i="2"/>
  <c r="N1022" i="2"/>
  <c r="N4475" i="2"/>
  <c r="N1118" i="2"/>
  <c r="N3042" i="2"/>
  <c r="N2600" i="2"/>
  <c r="N2412" i="2"/>
  <c r="N3953" i="2"/>
  <c r="N4196" i="2"/>
  <c r="N789" i="2"/>
  <c r="N3131" i="2"/>
  <c r="N4202" i="2"/>
  <c r="N998" i="2"/>
  <c r="N627" i="2"/>
  <c r="N3667" i="2"/>
  <c r="N1479" i="2"/>
  <c r="N1946" i="2"/>
  <c r="N4777" i="2"/>
  <c r="N1193" i="2"/>
  <c r="N2253" i="2"/>
  <c r="N1820" i="2"/>
  <c r="N1000" i="2"/>
  <c r="N814" i="2"/>
  <c r="N1261" i="2"/>
  <c r="N1810" i="2"/>
  <c r="N3906" i="2"/>
  <c r="N2868" i="2"/>
  <c r="N1738" i="2"/>
  <c r="N1169" i="2"/>
  <c r="N201" i="2"/>
  <c r="N640" i="2"/>
  <c r="N889" i="2"/>
  <c r="N2240" i="2"/>
  <c r="N1879" i="2"/>
  <c r="N3682" i="2"/>
  <c r="N4398" i="2"/>
  <c r="N7" i="2"/>
  <c r="N1827" i="2"/>
  <c r="N3669" i="2"/>
  <c r="N2742" i="2"/>
  <c r="N1456" i="2"/>
  <c r="N3285" i="2"/>
  <c r="N1829" i="2"/>
  <c r="N4285" i="2"/>
  <c r="N490" i="2"/>
  <c r="N1126" i="2"/>
  <c r="N794" i="2"/>
  <c r="N3076" i="2"/>
  <c r="N1008" i="2"/>
  <c r="N4888" i="2"/>
  <c r="N3614" i="2"/>
  <c r="N507" i="2"/>
  <c r="N2057" i="2"/>
  <c r="N586" i="2"/>
  <c r="N3200" i="2"/>
  <c r="N1050" i="2"/>
  <c r="N3895" i="2"/>
  <c r="N3954" i="2"/>
  <c r="N1902" i="2"/>
  <c r="N239" i="2"/>
  <c r="N3459" i="2"/>
  <c r="N2591" i="2"/>
  <c r="N4450" i="2"/>
  <c r="N4394" i="2"/>
  <c r="N4277" i="2"/>
  <c r="N2478" i="2"/>
  <c r="N3690" i="2"/>
  <c r="N1291" i="2"/>
  <c r="N3491" i="2"/>
  <c r="N488" i="2"/>
  <c r="N2421" i="2"/>
  <c r="N2248" i="2"/>
  <c r="N3710" i="2"/>
  <c r="N1219" i="2"/>
  <c r="N1223" i="2"/>
  <c r="N3155" i="2"/>
  <c r="N3524" i="2"/>
  <c r="N4639" i="2"/>
  <c r="N4513" i="2"/>
  <c r="N3797" i="2"/>
  <c r="N428" i="2"/>
  <c r="N3423" i="2"/>
  <c r="N3546" i="2"/>
  <c r="N1345" i="2"/>
  <c r="N4995" i="2"/>
  <c r="N2316" i="2"/>
  <c r="N3127" i="2"/>
  <c r="N1079" i="2"/>
  <c r="N2133" i="2"/>
  <c r="N4012" i="2"/>
  <c r="N1804" i="2"/>
  <c r="N1309" i="2"/>
  <c r="N1075" i="2"/>
  <c r="N4769" i="2"/>
  <c r="N2734" i="2"/>
  <c r="N3052" i="2"/>
  <c r="N518" i="2"/>
  <c r="N792" i="2"/>
  <c r="N4348" i="2"/>
  <c r="N2700" i="2"/>
  <c r="N194" i="2"/>
  <c r="N212" i="2"/>
  <c r="N4738" i="2"/>
  <c r="N69" i="2"/>
  <c r="N200" i="2"/>
  <c r="N2744" i="2"/>
  <c r="N1928" i="2"/>
  <c r="N881" i="2"/>
  <c r="N3708" i="2"/>
  <c r="N2786" i="2"/>
  <c r="N3725" i="2"/>
  <c r="N3589" i="2"/>
  <c r="N1764" i="2"/>
  <c r="N2150" i="2"/>
  <c r="N4505" i="2"/>
  <c r="N1207" i="2"/>
  <c r="N3855" i="2"/>
  <c r="N1592" i="2"/>
  <c r="N1430" i="2"/>
  <c r="N731" i="2"/>
  <c r="N4925" i="2"/>
  <c r="N1481" i="2"/>
  <c r="N2083" i="2"/>
  <c r="N3456" i="2"/>
  <c r="N1757" i="2"/>
  <c r="N636" i="2"/>
  <c r="N4716" i="2"/>
  <c r="N936" i="2"/>
  <c r="N2017" i="2"/>
  <c r="N1791" i="2"/>
  <c r="N3652" i="2"/>
  <c r="N250" i="2"/>
  <c r="N4324" i="2"/>
  <c r="N671" i="2"/>
  <c r="N1094" i="2"/>
  <c r="N291" i="2"/>
  <c r="N473" i="2"/>
  <c r="N2646" i="2"/>
  <c r="N3258" i="2"/>
  <c r="N3885" i="2"/>
  <c r="N4023" i="2"/>
  <c r="N4446" i="2"/>
  <c r="N2971" i="2"/>
  <c r="N4091" i="2"/>
  <c r="N4556" i="2"/>
  <c r="N1365" i="2"/>
  <c r="N2500" i="2"/>
  <c r="N1086" i="2"/>
  <c r="N1573" i="2"/>
  <c r="N3718" i="2"/>
  <c r="N2144" i="2"/>
  <c r="N1964" i="2"/>
  <c r="N3386" i="2"/>
  <c r="N2130" i="2"/>
  <c r="N2616" i="2"/>
  <c r="N1100" i="2"/>
  <c r="N3236" i="2"/>
  <c r="N3427" i="2"/>
  <c r="N1581" i="2"/>
  <c r="N203" i="2"/>
  <c r="N2381" i="2"/>
  <c r="N1732" i="2"/>
  <c r="N1025" i="2"/>
  <c r="N55" i="2"/>
  <c r="N3967" i="2"/>
  <c r="N4502" i="2"/>
  <c r="N1329" i="2"/>
  <c r="N2207" i="2"/>
  <c r="N4354" i="2"/>
  <c r="N3016" i="2"/>
  <c r="N1388" i="2"/>
  <c r="N3896" i="2"/>
  <c r="N4311" i="2"/>
  <c r="N944" i="2"/>
  <c r="N4583" i="2"/>
  <c r="N1543" i="2"/>
  <c r="N634" i="2"/>
  <c r="N2297" i="2"/>
  <c r="N1907" i="2"/>
  <c r="N3251" i="2"/>
  <c r="N2655" i="2"/>
  <c r="N2191" i="2"/>
  <c r="N2023" i="2"/>
  <c r="N1651" i="2"/>
  <c r="N3298" i="2"/>
  <c r="N159" i="2"/>
  <c r="N1120" i="2"/>
  <c r="N677" i="2"/>
  <c r="N3542" i="2"/>
  <c r="N2085" i="2"/>
  <c r="N386" i="2"/>
  <c r="N2315" i="2"/>
  <c r="N4430" i="2"/>
  <c r="N4209" i="2"/>
  <c r="N4241" i="2"/>
  <c r="N1597" i="2"/>
  <c r="N2352" i="2"/>
  <c r="N4874" i="2"/>
  <c r="N605" i="2"/>
  <c r="N1880" i="2"/>
  <c r="N21" i="2"/>
  <c r="N3428" i="2"/>
  <c r="N3156" i="2"/>
  <c r="N2372" i="2"/>
  <c r="N4526" i="2"/>
  <c r="N1256" i="2"/>
  <c r="N4106" i="2"/>
  <c r="N4681" i="2"/>
  <c r="N4713" i="2"/>
  <c r="N2096" i="2"/>
  <c r="N1771" i="2"/>
  <c r="N2725" i="2"/>
  <c r="N2799" i="2"/>
  <c r="N4187" i="2"/>
  <c r="N4802" i="2"/>
  <c r="N1130" i="2"/>
  <c r="N769" i="2"/>
  <c r="N611" i="2"/>
  <c r="N1909" i="2"/>
  <c r="N2036" i="2"/>
  <c r="N4449" i="2"/>
  <c r="N101" i="2"/>
  <c r="N2999" i="2"/>
  <c r="N1178" i="2"/>
  <c r="N1199" i="2"/>
  <c r="N2914" i="2"/>
  <c r="N4762" i="2"/>
  <c r="N3146" i="2"/>
  <c r="N2886" i="2"/>
  <c r="N3215" i="2"/>
  <c r="N4438" i="2"/>
  <c r="N4250" i="2"/>
  <c r="N4387" i="2"/>
  <c r="N4138" i="2"/>
  <c r="N3611" i="2"/>
  <c r="N824" i="2"/>
  <c r="N1420" i="2"/>
  <c r="N2998" i="2"/>
  <c r="N1650" i="2"/>
  <c r="N684" i="2"/>
  <c r="N2624" i="2"/>
  <c r="N2220" i="2"/>
  <c r="N3169" i="2"/>
  <c r="N2061" i="2"/>
  <c r="N1553" i="2"/>
  <c r="N4168" i="2"/>
  <c r="N867" i="2"/>
  <c r="N1319" i="2"/>
  <c r="N3226" i="2"/>
  <c r="N236" i="2"/>
  <c r="N1586" i="2"/>
  <c r="N857" i="2"/>
  <c r="N4266" i="2"/>
  <c r="N4213" i="2"/>
  <c r="N97" i="2"/>
  <c r="N4041" i="2"/>
  <c r="N3744" i="2"/>
  <c r="N3087" i="2"/>
  <c r="N4075" i="2"/>
  <c r="N4304" i="2"/>
  <c r="N3096" i="2"/>
  <c r="N868" i="2"/>
  <c r="N4929" i="2"/>
  <c r="N86" i="2"/>
  <c r="N3665" i="2"/>
  <c r="N4615" i="2"/>
  <c r="N3825" i="2"/>
  <c r="N1290" i="2"/>
  <c r="N678" i="2"/>
  <c r="N4062" i="2"/>
  <c r="N3106" i="2"/>
  <c r="N3865" i="2"/>
  <c r="N3101" i="2"/>
  <c r="N3370" i="2"/>
  <c r="N2755" i="2"/>
  <c r="N4444" i="2"/>
  <c r="N3929" i="2"/>
  <c r="N4360" i="2"/>
  <c r="N2832" i="2"/>
  <c r="N4018" i="2"/>
  <c r="N1040" i="2"/>
  <c r="N988" i="2"/>
  <c r="N1762" i="2"/>
  <c r="N3548" i="2"/>
  <c r="N3379" i="2"/>
  <c r="N1360" i="2"/>
  <c r="N3613" i="2"/>
  <c r="N3310" i="2"/>
  <c r="N2933" i="2"/>
  <c r="N4933" i="2"/>
  <c r="N4386" i="2"/>
  <c r="N2625" i="2"/>
  <c r="N1464" i="2"/>
  <c r="N3196" i="2"/>
  <c r="N2366" i="2"/>
  <c r="N3229" i="2"/>
  <c r="N2512" i="2"/>
  <c r="N3092" i="2"/>
  <c r="N1251" i="2"/>
  <c r="N4679" i="2"/>
  <c r="N3398" i="2"/>
  <c r="N4829" i="2"/>
  <c r="N3557" i="2"/>
  <c r="N1087" i="2"/>
  <c r="N3970" i="2"/>
  <c r="N3530" i="2"/>
  <c r="N2126" i="2"/>
  <c r="N134" i="2"/>
  <c r="N2001" i="2"/>
  <c r="N4517" i="2"/>
  <c r="N273" i="2"/>
  <c r="N3284" i="2"/>
  <c r="N2719" i="2"/>
  <c r="N3249" i="2"/>
  <c r="N3993" i="2"/>
  <c r="N3250" i="2"/>
  <c r="N736" i="2"/>
  <c r="N623" i="2"/>
  <c r="N3128" i="2"/>
  <c r="N3008" i="2"/>
  <c r="N1441" i="2"/>
  <c r="N3161" i="2"/>
  <c r="N766" i="2"/>
  <c r="N1886" i="2"/>
  <c r="N835" i="2"/>
  <c r="N3217" i="2"/>
  <c r="N4448" i="2"/>
  <c r="N3399" i="2"/>
  <c r="N4693" i="2"/>
  <c r="N2975" i="2"/>
  <c r="N2766" i="2"/>
  <c r="N3094" i="2"/>
  <c r="N2276" i="2"/>
  <c r="N1267" i="2"/>
  <c r="N4793" i="2"/>
  <c r="N2454" i="2"/>
  <c r="N1805" i="2"/>
  <c r="N2183" i="2"/>
  <c r="N1122" i="2"/>
  <c r="N1131" i="2"/>
  <c r="N969" i="2"/>
  <c r="N4663" i="2"/>
  <c r="N2230" i="2"/>
  <c r="N957" i="2"/>
  <c r="N4984" i="2"/>
  <c r="N4190" i="2"/>
  <c r="N4025" i="2"/>
  <c r="N3615" i="2"/>
  <c r="N1796" i="2"/>
  <c r="N285" i="2"/>
  <c r="N808" i="2"/>
  <c r="N2884" i="2"/>
  <c r="N4760" i="2"/>
  <c r="N133" i="2"/>
  <c r="N852" i="2"/>
  <c r="N4214" i="2"/>
  <c r="N2357" i="2"/>
  <c r="N914" i="2"/>
  <c r="N3752" i="2"/>
  <c r="N4478" i="2"/>
  <c r="N1182" i="2"/>
  <c r="N2100" i="2"/>
  <c r="N1769" i="2"/>
  <c r="N995" i="2"/>
  <c r="N2155" i="2"/>
  <c r="N4503" i="2"/>
  <c r="N3927" i="2"/>
  <c r="N2498" i="2"/>
  <c r="N369" i="2"/>
  <c r="N4535" i="2"/>
  <c r="N4788" i="2"/>
  <c r="N1213" i="2"/>
  <c r="N1482" i="2"/>
  <c r="N1163" i="2"/>
  <c r="N1815" i="2"/>
  <c r="N2773" i="2"/>
  <c r="N4337" i="2"/>
  <c r="N4968" i="2"/>
  <c r="N779" i="2"/>
  <c r="N1819" i="2"/>
  <c r="N2199" i="2"/>
  <c r="N2358" i="2"/>
  <c r="N1801" i="2"/>
  <c r="N1532" i="2"/>
  <c r="N3397" i="2"/>
  <c r="N2172" i="2"/>
  <c r="N3243" i="2"/>
  <c r="N1250" i="2"/>
  <c r="N1565" i="2"/>
  <c r="N2272" i="2"/>
  <c r="N837" i="2"/>
  <c r="N4603" i="2"/>
  <c r="N3454" i="2"/>
  <c r="N2255" i="2"/>
  <c r="N1428" i="2"/>
  <c r="N1570" i="2"/>
  <c r="N2063" i="2"/>
  <c r="N3434" i="2"/>
  <c r="N401" i="2"/>
  <c r="N3640" i="2"/>
  <c r="N2550" i="2"/>
  <c r="N538" i="2"/>
  <c r="N2071" i="2"/>
  <c r="N4165" i="2"/>
  <c r="N2447" i="2"/>
  <c r="N2532" i="2"/>
  <c r="N1246" i="2"/>
  <c r="N2458" i="2"/>
  <c r="N3864" i="2"/>
  <c r="N4917" i="2"/>
  <c r="N4678" i="2"/>
  <c r="N4840" i="2"/>
  <c r="N1244" i="2"/>
  <c r="N2969" i="2"/>
  <c r="N1832" i="2"/>
  <c r="N615" i="2"/>
  <c r="N2916" i="2"/>
  <c r="N3701" i="2"/>
  <c r="N4859" i="2"/>
  <c r="N2902" i="2"/>
  <c r="N4791" i="2"/>
  <c r="N336" i="2"/>
  <c r="N3742" i="2"/>
  <c r="N162" i="2"/>
  <c r="N132" i="2"/>
  <c r="N3170" i="2"/>
  <c r="N4310" i="2"/>
  <c r="N22" i="2"/>
  <c r="N4206" i="2"/>
  <c r="N3583" i="2"/>
  <c r="N4824" i="2"/>
  <c r="N2112" i="2"/>
  <c r="N3692" i="2"/>
  <c r="N2839" i="2"/>
  <c r="N3922" i="2"/>
  <c r="N1934" i="2"/>
  <c r="N1114" i="2"/>
  <c r="N4843" i="2"/>
  <c r="N598" i="2"/>
  <c r="N3751" i="2"/>
  <c r="N123" i="2"/>
  <c r="N4280" i="2"/>
  <c r="N1454" i="2"/>
  <c r="N4661" i="2"/>
  <c r="N2662" i="2"/>
  <c r="N1852" i="2"/>
  <c r="N4362" i="2"/>
  <c r="N3302" i="2"/>
  <c r="N1284" i="2"/>
  <c r="N3168" i="2"/>
  <c r="N932" i="2"/>
  <c r="N1085" i="2"/>
  <c r="N1557" i="2"/>
  <c r="N2030" i="2"/>
  <c r="N2913" i="2"/>
  <c r="N3592" i="2"/>
  <c r="N4256" i="2"/>
  <c r="N1473" i="2"/>
  <c r="N3688" i="2"/>
  <c r="N3550" i="2"/>
  <c r="N1076" i="2"/>
  <c r="N961" i="2"/>
  <c r="N2830" i="2"/>
  <c r="N3143" i="2"/>
  <c r="N619" i="2"/>
  <c r="N258" i="2"/>
  <c r="N4911" i="2"/>
  <c r="N4424" i="2"/>
  <c r="N3619" i="2"/>
  <c r="N2761" i="2"/>
  <c r="N1528" i="2"/>
  <c r="N4413" i="2"/>
  <c r="N4017" i="2"/>
  <c r="N3028" i="2"/>
  <c r="N2927" i="2"/>
  <c r="N4761" i="2"/>
  <c r="N4038" i="2"/>
  <c r="N3406" i="2"/>
  <c r="N330" i="2"/>
  <c r="N472" i="2"/>
  <c r="N4994" i="2"/>
  <c r="N2028" i="2"/>
  <c r="N724" i="2"/>
  <c r="N4705" i="2"/>
  <c r="N1627" i="2"/>
  <c r="N3691" i="2"/>
  <c r="N508" i="2"/>
  <c r="N2976" i="2"/>
  <c r="N4863" i="2"/>
  <c r="N1792" i="2"/>
  <c r="N1342" i="2"/>
  <c r="N4590" i="2"/>
  <c r="N1908" i="2"/>
  <c r="N3893" i="2"/>
  <c r="N4275" i="2"/>
  <c r="N2867" i="2"/>
  <c r="N2040" i="2"/>
  <c r="N3320" i="2"/>
  <c r="N3471" i="2"/>
  <c r="N4627" i="2"/>
  <c r="N1376" i="2"/>
  <c r="N3458" i="2"/>
  <c r="N2008" i="2"/>
  <c r="N890" i="2"/>
  <c r="N4570" i="2"/>
  <c r="N1990" i="2"/>
  <c r="N2249" i="2"/>
  <c r="N1857" i="2"/>
  <c r="N4565" i="2"/>
  <c r="N1248" i="2"/>
  <c r="N2764" i="2"/>
  <c r="N1321" i="2"/>
  <c r="N2024" i="2"/>
  <c r="N3187" i="2"/>
  <c r="N2472" i="2"/>
  <c r="N4289" i="2"/>
  <c r="N2211" i="2"/>
  <c r="N916" i="2"/>
  <c r="N665" i="2"/>
  <c r="N1562" i="2"/>
  <c r="N4192" i="2"/>
  <c r="N4442" i="2"/>
  <c r="N1853" i="2"/>
  <c r="N4932" i="2"/>
  <c r="N3745" i="2"/>
  <c r="N1225" i="2"/>
  <c r="N2092" i="2"/>
  <c r="N4900" i="2"/>
  <c r="N2453" i="2"/>
  <c r="N2143" i="2"/>
  <c r="N1364" i="2"/>
  <c r="N334" i="2"/>
  <c r="N4367" i="2"/>
  <c r="N2055" i="2"/>
  <c r="N2045" i="2"/>
  <c r="N2204" i="2"/>
  <c r="N1542" i="2"/>
  <c r="N2433" i="2"/>
  <c r="N4634" i="2"/>
  <c r="N2759" i="2"/>
  <c r="N385" i="2"/>
  <c r="N1758" i="2"/>
  <c r="N617" i="2"/>
  <c r="N1683" i="2"/>
  <c r="N1217" i="2"/>
  <c r="N4658" i="2"/>
  <c r="N2058" i="2"/>
  <c r="N2119" i="2"/>
  <c r="N2347" i="2"/>
  <c r="N1062" i="2"/>
  <c r="N3059" i="2"/>
  <c r="N970" i="2"/>
  <c r="N1554" i="2"/>
  <c r="N4184" i="2"/>
  <c r="N1617" i="2"/>
  <c r="N355" i="2"/>
  <c r="N3476" i="2"/>
  <c r="N628" i="2"/>
  <c r="N392" i="2"/>
  <c r="N4208" i="2"/>
  <c r="N3514" i="2"/>
  <c r="N4381" i="2"/>
  <c r="N2536" i="2"/>
  <c r="N1227" i="2"/>
  <c r="N4626" i="2"/>
  <c r="N785" i="2"/>
  <c r="N1779" i="2"/>
  <c r="N2411" i="2"/>
  <c r="N3747" i="2"/>
  <c r="N324" i="2"/>
  <c r="N2544" i="2"/>
  <c r="N155" i="2"/>
  <c r="N1377" i="2"/>
  <c r="N2002" i="2"/>
  <c r="N1710" i="2"/>
  <c r="N170" i="2"/>
  <c r="N4553" i="2"/>
  <c r="N3700" i="2"/>
  <c r="N1814" i="2"/>
  <c r="N4178" i="2"/>
  <c r="N3784" i="2"/>
  <c r="N163" i="2"/>
  <c r="N304" i="2"/>
  <c r="N2760" i="2"/>
  <c r="N4710" i="2"/>
  <c r="N2391" i="2"/>
  <c r="N4491" i="2"/>
  <c r="N2652" i="2"/>
  <c r="N444" i="2"/>
  <c r="N2149" i="2"/>
  <c r="N4942" i="2"/>
  <c r="N3019" i="2"/>
  <c r="N768" i="2"/>
  <c r="N3651" i="2"/>
  <c r="N1753" i="2"/>
  <c r="N2408" i="2"/>
  <c r="N3142" i="2"/>
  <c r="N4786" i="2"/>
  <c r="N3240" i="2"/>
  <c r="N4757" i="2"/>
  <c r="N3301" i="2"/>
  <c r="N1728" i="2"/>
  <c r="N2281" i="2"/>
  <c r="N1807" i="2"/>
  <c r="N3354" i="2"/>
  <c r="N1016" i="2"/>
  <c r="N4739" i="2"/>
  <c r="N1534" i="2"/>
  <c r="N3739" i="2"/>
  <c r="N117" i="2"/>
  <c r="N4135" i="2"/>
  <c r="N2555" i="2"/>
  <c r="N1921" i="2"/>
  <c r="N4057" i="2"/>
  <c r="N2137" i="2"/>
  <c r="N2863" i="2"/>
  <c r="N4741" i="2"/>
  <c r="N1507" i="2"/>
  <c r="N1112" i="2"/>
  <c r="N4719" i="2"/>
  <c r="N1831" i="2"/>
  <c r="N2523" i="2"/>
  <c r="N4866" i="2"/>
  <c r="N2078" i="2"/>
  <c r="N1968" i="2"/>
  <c r="N1589" i="2"/>
  <c r="N3167" i="2"/>
  <c r="N3677" i="2"/>
  <c r="N81" i="2"/>
  <c r="N3206" i="2"/>
  <c r="N1568" i="2"/>
  <c r="N2952" i="2"/>
  <c r="N1459" i="2"/>
  <c r="N616" i="2"/>
  <c r="N4142" i="2"/>
  <c r="N2344" i="2"/>
  <c r="N2162" i="2"/>
  <c r="N4085" i="2"/>
  <c r="N1064" i="2"/>
  <c r="N4144" i="2"/>
  <c r="N1702" i="2"/>
  <c r="N228" i="2"/>
  <c r="N94" i="2"/>
  <c r="N266" i="2"/>
  <c r="N907" i="2"/>
  <c r="N2038" i="2"/>
  <c r="N1937" i="2"/>
  <c r="N371" i="2"/>
  <c r="N1401" i="2"/>
  <c r="N1194" i="2"/>
  <c r="N2929" i="2"/>
  <c r="N2426" i="2"/>
  <c r="N754" i="2"/>
  <c r="N1280" i="2"/>
  <c r="N847" i="2"/>
  <c r="N1900" i="2"/>
  <c r="N4355" i="2"/>
  <c r="N4881" i="2"/>
  <c r="N1053" i="2"/>
  <c r="N96" i="2"/>
  <c r="N1254" i="2"/>
  <c r="N2398" i="2"/>
  <c r="N2320" i="2"/>
  <c r="N3980" i="2"/>
  <c r="N1767" i="2"/>
  <c r="N859" i="2"/>
  <c r="N643" i="2"/>
  <c r="N4290" i="2"/>
  <c r="N3359" i="2"/>
  <c r="N4772" i="2"/>
  <c r="N2756" i="2"/>
  <c r="N4610" i="2"/>
  <c r="N1057" i="2"/>
  <c r="N1939" i="2"/>
  <c r="N1405" i="2"/>
  <c r="N2326" i="2"/>
  <c r="N722" i="2"/>
  <c r="N2649" i="2"/>
  <c r="N2670" i="2"/>
  <c r="N3837" i="2"/>
  <c r="N1663" i="2"/>
  <c r="N2198" i="2"/>
  <c r="N2781" i="2"/>
  <c r="N3940" i="2"/>
  <c r="N554" i="2"/>
  <c r="N4551" i="2"/>
  <c r="N2938" i="2"/>
  <c r="N1259" i="2"/>
  <c r="N816" i="2"/>
  <c r="N3594" i="2"/>
  <c r="N216" i="2"/>
  <c r="N556" i="2"/>
  <c r="N1021" i="2"/>
  <c r="N4557" i="2"/>
  <c r="N4928" i="2"/>
  <c r="N1541" i="2"/>
  <c r="N2037" i="2"/>
  <c r="N2775" i="2"/>
  <c r="N819" i="2"/>
  <c r="N4081" i="2"/>
  <c r="N2084" i="2"/>
  <c r="N4084" i="2"/>
  <c r="N242" i="2"/>
  <c r="N1717" i="2"/>
  <c r="N474" i="2"/>
  <c r="N2450" i="2"/>
  <c r="N2274" i="2"/>
  <c r="N1833" i="2"/>
  <c r="N4778" i="2"/>
  <c r="N4456" i="2"/>
  <c r="N2614" i="2"/>
  <c r="N2559" i="2"/>
  <c r="N2538" i="2"/>
  <c r="N4101" i="2"/>
  <c r="N4572" i="2"/>
  <c r="N54" i="2"/>
  <c r="N2858" i="2"/>
  <c r="N1786" i="2"/>
  <c r="N70" i="2"/>
  <c r="N786" i="2"/>
  <c r="N1648" i="2"/>
  <c r="N1763" i="2"/>
  <c r="N4861" i="2"/>
  <c r="N3369" i="2"/>
  <c r="N3905" i="2"/>
  <c r="N4068" i="2"/>
  <c r="N3485" i="2"/>
  <c r="N477" i="2"/>
  <c r="N1725" i="2"/>
  <c r="N27" i="2"/>
  <c r="N2212" i="2"/>
  <c r="N1976" i="2"/>
  <c r="N17" i="2"/>
  <c r="N2686" i="2"/>
  <c r="N3543" i="2"/>
  <c r="N4525" i="2"/>
  <c r="N1455" i="2"/>
  <c r="N4404" i="2"/>
  <c r="N4819" i="2"/>
  <c r="N3597" i="2"/>
  <c r="N2113" i="2"/>
  <c r="N1361" i="2"/>
  <c r="N3553" i="2"/>
  <c r="N4641" i="2"/>
  <c r="N3303" i="2"/>
  <c r="N4300" i="2"/>
  <c r="N2699" i="2"/>
  <c r="N3660" i="2"/>
  <c r="N4047" i="2"/>
  <c r="N3288" i="2"/>
  <c r="N3623" i="2"/>
  <c r="N1538" i="2"/>
  <c r="N2476" i="2"/>
  <c r="N3556" i="2"/>
  <c r="N3174" i="2"/>
  <c r="N3224" i="2"/>
  <c r="N111" i="2"/>
  <c r="N3435" i="2"/>
  <c r="N271" i="2"/>
  <c r="N4351" i="2"/>
  <c r="N1110" i="2"/>
  <c r="N2129" i="2"/>
  <c r="N3239" i="2"/>
  <c r="N4019" i="2"/>
  <c r="N3474" i="2"/>
  <c r="N4685" i="2"/>
  <c r="N3140" i="2"/>
  <c r="N3207" i="2"/>
  <c r="N3522" i="2"/>
  <c r="N2295" i="2"/>
  <c r="N4657" i="2"/>
  <c r="N834" i="2"/>
  <c r="N3437" i="2"/>
  <c r="N1451" i="2"/>
  <c r="N1236" i="2"/>
  <c r="N1972" i="2"/>
  <c r="N1603" i="2"/>
  <c r="N953" i="2"/>
  <c r="N729" i="2"/>
  <c r="N2159" i="2"/>
  <c r="N4232" i="2"/>
  <c r="N2339" i="2"/>
  <c r="N2879" i="2"/>
  <c r="N1419" i="2"/>
  <c r="N1287" i="2"/>
  <c r="N4291" i="2"/>
  <c r="N1469" i="2"/>
  <c r="N3581" i="2"/>
  <c r="N2643" i="2"/>
  <c r="N1677" i="2"/>
  <c r="N4880" i="2"/>
  <c r="N710" i="2"/>
  <c r="N993" i="2"/>
  <c r="N4906" i="2"/>
  <c r="N1369" i="2"/>
  <c r="N2298" i="2"/>
  <c r="N3416" i="2"/>
  <c r="N4731" i="2"/>
  <c r="N2444" i="2"/>
  <c r="N440" i="2"/>
  <c r="N4109" i="2"/>
  <c r="N4121" i="2"/>
  <c r="N44" i="2"/>
  <c r="N1067" i="2"/>
  <c r="N4385" i="2"/>
  <c r="N1179" i="2"/>
  <c r="N3957" i="2"/>
  <c r="N4465" i="2"/>
  <c r="N4669" i="2"/>
  <c r="N2936" i="2"/>
  <c r="N2748" i="2"/>
  <c r="N207" i="2"/>
  <c r="N997" i="2"/>
  <c r="N1183" i="2"/>
  <c r="N1940" i="2"/>
  <c r="N975" i="2"/>
  <c r="N4317" i="2"/>
  <c r="N755" i="2"/>
  <c r="N4104" i="2"/>
  <c r="N2049" i="2"/>
  <c r="N1351" i="2"/>
  <c r="N4624" i="2"/>
  <c r="N4536" i="2"/>
  <c r="N1655" i="2"/>
  <c r="N459" i="2"/>
  <c r="N2306" i="2"/>
  <c r="N1349" i="2"/>
  <c r="N2251" i="2"/>
  <c r="N4773" i="2"/>
  <c r="N4656" i="2"/>
  <c r="N630" i="2"/>
  <c r="N2873" i="2"/>
  <c r="N2851" i="2"/>
  <c r="N3175" i="2"/>
  <c r="N3422" i="2"/>
  <c r="N3045" i="2"/>
  <c r="N2321" i="2"/>
  <c r="N1306" i="2"/>
  <c r="N2801" i="2"/>
  <c r="N2726" i="2"/>
  <c r="N4617" i="2"/>
  <c r="N2802" i="2"/>
  <c r="N2188" i="2"/>
  <c r="N743" i="2"/>
  <c r="N655" i="2"/>
  <c r="N2456" i="2"/>
  <c r="N854" i="2"/>
  <c r="N884" i="2"/>
  <c r="N840" i="2"/>
  <c r="N753" i="2"/>
  <c r="N2434" i="2"/>
  <c r="N2935" i="2"/>
  <c r="N4284" i="2"/>
  <c r="N1113" i="2"/>
  <c r="N466" i="2"/>
  <c r="N566" i="2"/>
  <c r="N318" i="2"/>
  <c r="N382" i="2"/>
  <c r="N4847" i="2"/>
  <c r="N256" i="2"/>
  <c r="N3832" i="2"/>
  <c r="N4074" i="2"/>
  <c r="N4370" i="2"/>
  <c r="N4508" i="2"/>
  <c r="N171" i="2"/>
  <c r="N3048" i="2"/>
  <c r="N2256" i="2"/>
  <c r="N1633" i="2"/>
  <c r="N2636" i="2"/>
  <c r="N1029" i="2"/>
  <c r="N1818" i="2"/>
  <c r="N1579" i="2"/>
  <c r="N4817" i="2"/>
  <c r="N2027" i="2"/>
  <c r="N2477" i="2"/>
  <c r="N2950" i="2"/>
  <c r="N4970" i="2"/>
  <c r="N1144" i="2"/>
  <c r="N370" i="2"/>
  <c r="N3197" i="2"/>
  <c r="N3157" i="2"/>
  <c r="N4333" i="2"/>
  <c r="N4512" i="2"/>
  <c r="N34" i="2"/>
  <c r="N4390" i="2"/>
  <c r="N4134" i="2"/>
  <c r="N3861" i="2"/>
  <c r="N4647" i="2"/>
  <c r="N2031" i="2"/>
  <c r="N2767" i="2"/>
  <c r="N4495" i="2"/>
  <c r="N1834" i="2"/>
  <c r="N4107" i="2"/>
  <c r="N1708" i="2"/>
  <c r="N4638" i="2"/>
  <c r="N4253" i="2"/>
  <c r="N892" i="2"/>
  <c r="N2840" i="2"/>
  <c r="N345" i="2"/>
  <c r="N1140" i="2"/>
  <c r="N1537" i="2"/>
  <c r="N1167" i="2"/>
  <c r="N138" i="2"/>
  <c r="N1485" i="2"/>
  <c r="N432" i="2"/>
  <c r="N2817" i="2"/>
  <c r="N109" i="2"/>
  <c r="N1231" i="2"/>
  <c r="N1299" i="2"/>
  <c r="N2694" i="2"/>
  <c r="N2000" i="2"/>
  <c r="N4726" i="2"/>
  <c r="N32" i="2"/>
  <c r="N2203" i="2"/>
  <c r="N3512" i="2"/>
  <c r="N1444" i="2"/>
  <c r="N4885" i="2"/>
  <c r="N3413" i="2"/>
  <c r="N667" i="2"/>
  <c r="N1608" i="2"/>
  <c r="N3933" i="2"/>
  <c r="N3891" i="2"/>
  <c r="N67" i="2"/>
  <c r="N575" i="2"/>
  <c r="N1446" i="2"/>
  <c r="N4052" i="2"/>
  <c r="N356" i="2"/>
  <c r="N1379" i="2"/>
  <c r="N45" i="2"/>
  <c r="N3460" i="2"/>
  <c r="N4564" i="2"/>
  <c r="N3887" i="2"/>
  <c r="N1546" i="2"/>
  <c r="N933" i="2"/>
  <c r="N1502" i="2"/>
  <c r="N3813" i="2"/>
  <c r="N900" i="2"/>
  <c r="N3363" i="2"/>
  <c r="N2872" i="2"/>
  <c r="N3060" i="2"/>
  <c r="N2051" i="2"/>
  <c r="N314" i="2"/>
  <c r="N2528" i="2"/>
  <c r="N4838" i="2"/>
  <c r="N4918" i="2"/>
  <c r="N2641" i="2"/>
  <c r="N2439" i="2"/>
  <c r="N4955" i="2"/>
  <c r="N2629" i="2"/>
  <c r="N3962" i="2"/>
  <c r="N4848" i="2"/>
  <c r="N3989" i="2"/>
  <c r="N2627" i="2"/>
  <c r="N913" i="2"/>
  <c r="N4632" i="2"/>
  <c r="N4029" i="2"/>
  <c r="N1282" i="2"/>
  <c r="N2016" i="2"/>
  <c r="N78" i="2"/>
  <c r="N1926" i="2"/>
  <c r="N2508" i="2"/>
  <c r="N3222" i="2"/>
  <c r="N4356" i="2"/>
  <c r="N3137" i="2"/>
  <c r="N4648" i="2"/>
  <c r="N1878" i="2"/>
  <c r="N1681" i="2"/>
  <c r="N1969" i="2"/>
  <c r="N18" i="2"/>
  <c r="N1260" i="2"/>
  <c r="N3531" i="2"/>
  <c r="N2837" i="2"/>
  <c r="N4818" i="2"/>
  <c r="N1088" i="2"/>
  <c r="N3124" i="2"/>
  <c r="N2371" i="2"/>
  <c r="N3853" i="2"/>
  <c r="N1066" i="2"/>
  <c r="N2338" i="2"/>
  <c r="N137" i="2"/>
  <c r="N115" i="2"/>
  <c r="N3078" i="2"/>
  <c r="N2741" i="2"/>
  <c r="N2443" i="2"/>
  <c r="N1496" i="2"/>
  <c r="N2758" i="2"/>
  <c r="N3436" i="2"/>
  <c r="N2987" i="2"/>
  <c r="N2856" i="2"/>
  <c r="N439" i="2"/>
  <c r="N106" i="2"/>
  <c r="N973" i="2"/>
  <c r="N2033" i="2"/>
  <c r="N3525" i="2"/>
  <c r="N4709" i="2"/>
  <c r="N978" i="2"/>
  <c r="N4150" i="2"/>
  <c r="N2059" i="2"/>
  <c r="N2184" i="2"/>
  <c r="N3810" i="2"/>
  <c r="N1492" i="2"/>
  <c r="N2189" i="2"/>
  <c r="N4083" i="2"/>
  <c r="N263" i="2"/>
  <c r="N3786" i="2"/>
  <c r="N2140" i="2"/>
  <c r="N399" i="2"/>
  <c r="N2465" i="2"/>
  <c r="N351" i="2"/>
  <c r="N2816" i="2"/>
  <c r="N2246" i="2"/>
  <c r="N2779" i="2"/>
  <c r="N2370" i="2"/>
  <c r="N2111" i="2"/>
  <c r="N2582" i="2"/>
  <c r="N1185" i="2"/>
  <c r="N3805" i="2"/>
  <c r="N4785" i="2"/>
  <c r="N1457" i="2"/>
  <c r="N4676" i="2"/>
  <c r="N2075" i="2"/>
  <c r="N1438" i="2"/>
  <c r="N1427" i="2"/>
  <c r="N1540" i="2"/>
  <c r="N3537" i="2"/>
  <c r="N3335" i="2"/>
  <c r="N1898" i="2"/>
  <c r="N4962" i="2"/>
  <c r="N2657" i="2"/>
  <c r="N2329" i="2"/>
  <c r="N3620" i="2"/>
  <c r="N1452" i="2"/>
  <c r="N4582" i="2"/>
  <c r="N1326" i="2"/>
  <c r="N280" i="2"/>
  <c r="N3391" i="2"/>
  <c r="N341" i="2"/>
  <c r="N4" i="2"/>
  <c r="N4684" i="2"/>
  <c r="N3309" i="2"/>
  <c r="N3136" i="2"/>
  <c r="N4353" i="2"/>
  <c r="N3340" i="2"/>
  <c r="N1624" i="2"/>
  <c r="N3473" i="2"/>
  <c r="N4509" i="2"/>
  <c r="N1848" i="2"/>
  <c r="N483" i="2"/>
  <c r="N365" i="2"/>
  <c r="N4102" i="2"/>
  <c r="N829" i="2"/>
  <c r="N3610" i="2"/>
  <c r="N2874" i="2"/>
  <c r="N2925" i="2"/>
  <c r="N141" i="2"/>
  <c r="N3608" i="2"/>
  <c r="N1043" i="2"/>
  <c r="N1916" i="2"/>
  <c r="N1609" i="2"/>
  <c r="N2125" i="2"/>
  <c r="N2962" i="2"/>
  <c r="N4418" i="2"/>
  <c r="N4612" i="2"/>
  <c r="N2006" i="2"/>
  <c r="N1463" i="2"/>
  <c r="N2610" i="2"/>
  <c r="N1759" i="2"/>
  <c r="N1644" i="2"/>
  <c r="N4689" i="2"/>
  <c r="N1069" i="2"/>
  <c r="N1664" i="2"/>
  <c r="N552" i="2"/>
  <c r="N991" i="2"/>
  <c r="N4998" i="2"/>
  <c r="N255" i="2"/>
  <c r="N3264" i="2"/>
  <c r="N2032" i="2"/>
  <c r="N3961" i="2"/>
  <c r="N1625" i="2"/>
  <c r="N1955" i="2"/>
  <c r="N1865" i="2"/>
  <c r="N3582" i="2"/>
  <c r="N29" i="2"/>
  <c r="N1435" i="2"/>
  <c r="N327" i="2"/>
  <c r="N3305" i="2"/>
  <c r="N4171" i="2"/>
  <c r="N524" i="2"/>
  <c r="N883" i="2"/>
  <c r="N3830" i="2"/>
  <c r="N4921" i="2"/>
  <c r="N1835" i="2"/>
  <c r="N3031" i="2"/>
  <c r="N2128" i="2"/>
  <c r="N1425" i="2"/>
  <c r="N3653" i="2"/>
  <c r="N208" i="2"/>
  <c r="N457" i="2"/>
  <c r="N2716" i="2"/>
  <c r="N4217" i="2"/>
  <c r="N213" i="2"/>
  <c r="N2420" i="2"/>
  <c r="N2401" i="2"/>
  <c r="N1518" i="2"/>
  <c r="N3455" i="2"/>
  <c r="N3409" i="2"/>
  <c r="N2379" i="2"/>
  <c r="N500" i="2"/>
  <c r="N1635" i="2"/>
  <c r="N4460" i="2"/>
  <c r="N1695" i="2"/>
  <c r="N680" i="2"/>
  <c r="N4301" i="2"/>
  <c r="N2747" i="2"/>
  <c r="N2209" i="2"/>
  <c r="N3624" i="2"/>
  <c r="N114" i="2"/>
  <c r="N87" i="2"/>
  <c r="N4980" i="2"/>
  <c r="N2101" i="2"/>
  <c r="N3758" i="2"/>
  <c r="N1439" i="2"/>
  <c r="N607" i="2"/>
  <c r="N2506" i="2"/>
  <c r="N4903" i="2"/>
  <c r="N3184" i="2"/>
  <c r="N1620" i="2"/>
  <c r="N1783" i="2"/>
  <c r="N1009" i="2"/>
  <c r="N380" i="2"/>
  <c r="N2106" i="2"/>
  <c r="N1184" i="2"/>
  <c r="N205" i="2"/>
  <c r="N4538" i="2"/>
  <c r="N2325" i="2"/>
  <c r="N3358" i="2"/>
  <c r="N1324" i="2"/>
  <c r="N669" i="2"/>
  <c r="N2777" i="2"/>
  <c r="N3158" i="2"/>
  <c r="N1523" i="2"/>
  <c r="N4737" i="2"/>
  <c r="N526" i="2"/>
  <c r="N3707" i="2"/>
  <c r="N815" i="2"/>
  <c r="N2479" i="2"/>
  <c r="N3916" i="2"/>
  <c r="N3574" i="2"/>
  <c r="N1588" i="2"/>
  <c r="N1605" i="2"/>
  <c r="N1658" i="2"/>
  <c r="N2558" i="2"/>
  <c r="N3721" i="2"/>
  <c r="N1604" i="2"/>
  <c r="N93" i="2"/>
  <c r="N495" i="2"/>
  <c r="N4631" i="2"/>
  <c r="N1947" i="2"/>
  <c r="N553" i="2"/>
  <c r="N3371" i="2"/>
  <c r="N2151" i="2"/>
  <c r="N700" i="2"/>
  <c r="N4283" i="2"/>
  <c r="N4857" i="2"/>
  <c r="N2674" i="2"/>
  <c r="N37" i="2"/>
  <c r="N3152" i="2"/>
  <c r="N2486" i="2"/>
  <c r="N4594" i="2"/>
  <c r="N1958" i="2"/>
  <c r="N298" i="2"/>
  <c r="N3963" i="2"/>
  <c r="N4393" i="2"/>
  <c r="N2993" i="2"/>
  <c r="N1268" i="2"/>
  <c r="N3365" i="2"/>
  <c r="N350" i="2"/>
  <c r="N3198" i="2"/>
  <c r="N3822" i="2"/>
  <c r="N1440" i="2"/>
  <c r="N4421" i="2"/>
  <c r="N1822" i="2"/>
  <c r="N744" i="2"/>
  <c r="N2780" i="2"/>
  <c r="N3220" i="2"/>
  <c r="N1585" i="2"/>
  <c r="N2905" i="2"/>
  <c r="N1247" i="2"/>
  <c r="N1966" i="2"/>
  <c r="N4402" i="2"/>
  <c r="N2438" i="2"/>
  <c r="N1653" i="2"/>
  <c r="N1800" i="2"/>
  <c r="N3820" i="2"/>
  <c r="N3939" i="2"/>
  <c r="N2070" i="2"/>
  <c r="N1901" i="2"/>
  <c r="N800" i="2"/>
  <c r="N295" i="2"/>
  <c r="N1631" i="2"/>
  <c r="N1398" i="2"/>
  <c r="N492" i="2"/>
  <c r="N3901" i="2"/>
  <c r="N4188" i="2"/>
  <c r="N3540" i="2"/>
  <c r="N919" i="2"/>
  <c r="N326" i="2"/>
  <c r="N3968" i="2"/>
  <c r="N2638" i="2"/>
  <c r="N1948" i="2"/>
  <c r="N2517" i="2"/>
  <c r="N631" i="2"/>
  <c r="N4779" i="2"/>
  <c r="N4063" i="2"/>
  <c r="N2870" i="2"/>
  <c r="N118" i="2"/>
  <c r="N2709" i="2"/>
  <c r="N738" i="2"/>
  <c r="N638" i="2"/>
  <c r="N2576" i="2"/>
  <c r="N4159" i="2"/>
  <c r="N1497" i="2"/>
  <c r="N4116" i="2"/>
  <c r="N1816" i="2"/>
  <c r="N4628" i="2"/>
  <c r="N2898" i="2"/>
  <c r="N2291" i="2"/>
  <c r="N1687" i="2"/>
  <c r="N1023" i="2"/>
  <c r="N5001" i="2"/>
  <c r="N1563" i="2"/>
  <c r="N2178" i="2"/>
  <c r="N4281" i="2"/>
  <c r="N4562" i="2"/>
  <c r="N3378" i="2"/>
  <c r="N2180" i="2"/>
  <c r="N4027" i="2"/>
  <c r="N4000" i="2"/>
  <c r="N2794" i="2"/>
  <c r="N2631" i="2"/>
  <c r="N1332" i="2"/>
  <c r="N3680" i="2"/>
  <c r="N3257" i="2"/>
  <c r="N1429" i="2"/>
  <c r="N541" i="2"/>
  <c r="N4056" i="2"/>
  <c r="N703" i="2"/>
  <c r="N2806" i="2"/>
  <c r="N4155" i="2"/>
  <c r="N3467" i="2"/>
  <c r="N1858" i="2"/>
  <c r="N3138" i="2"/>
  <c r="N1269" i="2"/>
  <c r="N699" i="2"/>
  <c r="N247" i="2"/>
  <c r="N1841" i="2"/>
  <c r="N3787" i="2"/>
  <c r="N4191" i="2"/>
  <c r="N681" i="2"/>
  <c r="N2131" i="2"/>
  <c r="N3590" i="2"/>
  <c r="N3202" i="2"/>
  <c r="N2166" i="2"/>
  <c r="N1739" i="2"/>
  <c r="N3883" i="2"/>
  <c r="N3360" i="2"/>
  <c r="N2554" i="2"/>
  <c r="N851" i="2"/>
  <c r="N3385" i="2"/>
  <c r="N609" i="2"/>
  <c r="N1343" i="2"/>
  <c r="N1461" i="2"/>
  <c r="N4977" i="2"/>
  <c r="N2310" i="2"/>
  <c r="N1549" i="2"/>
  <c r="N3709" i="2"/>
  <c r="N1749" i="2"/>
  <c r="N2227" i="2"/>
  <c r="N4469" i="2"/>
  <c r="N4890" i="2"/>
  <c r="N3003" i="2"/>
  <c r="N2419" i="2"/>
  <c r="N1084" i="2"/>
  <c r="N3353" i="2"/>
  <c r="N4630" i="2"/>
  <c r="N105" i="2"/>
  <c r="N461" i="2"/>
  <c r="N3755" i="2"/>
  <c r="N349" i="2"/>
  <c r="N2303" i="2"/>
  <c r="N4273" i="2"/>
  <c r="N4914" i="2"/>
  <c r="N578" i="2"/>
  <c r="N2301" i="2"/>
  <c r="N1206" i="2"/>
  <c r="N3032" i="2"/>
  <c r="N3389" i="2"/>
  <c r="N1356" i="2"/>
  <c r="N1034" i="2"/>
  <c r="N4243" i="2"/>
  <c r="N1127" i="2"/>
  <c r="N1884" i="2"/>
  <c r="N4139" i="2"/>
  <c r="N719" i="2"/>
  <c r="N799" i="2"/>
  <c r="N1789" i="2"/>
  <c r="N3569" i="2"/>
  <c r="N4234" i="2"/>
  <c r="N3381" i="2"/>
  <c r="N1780" i="2"/>
  <c r="N3033" i="2"/>
  <c r="N1794" i="2"/>
  <c r="N1740" i="2"/>
  <c r="N1854" i="2"/>
  <c r="N1555" i="2"/>
  <c r="N4306" i="2"/>
  <c r="N2737" i="2"/>
  <c r="N3534" i="2"/>
  <c r="N3536" i="2"/>
  <c r="N4692" i="2"/>
  <c r="N422" i="2"/>
  <c r="N2896" i="2"/>
  <c r="N376" i="2"/>
  <c r="N278" i="2"/>
  <c r="N2821" i="2"/>
  <c r="N4531" i="2"/>
  <c r="N3058" i="2"/>
  <c r="N1208" i="2"/>
  <c r="N3400" i="2"/>
  <c r="N3892" i="2"/>
  <c r="N2651" i="2"/>
  <c r="N4327" i="2"/>
  <c r="N1723" i="2"/>
  <c r="N1362" i="2"/>
  <c r="N2304" i="2"/>
  <c r="N3995" i="2"/>
  <c r="N2892" i="2"/>
  <c r="N450" i="2"/>
  <c r="N240" i="2"/>
  <c r="N2195" i="2"/>
  <c r="N1727" i="2"/>
  <c r="N683" i="2"/>
  <c r="N3684" i="2"/>
  <c r="N130" i="2"/>
  <c r="N2308" i="2"/>
  <c r="N4035" i="2"/>
  <c r="N3082" i="2"/>
  <c r="N100" i="2"/>
  <c r="N1406" i="2"/>
  <c r="N1077" i="2"/>
  <c r="N1138" i="2"/>
  <c r="N695" i="2"/>
  <c r="N3055" i="2"/>
  <c r="N2825" i="2"/>
  <c r="N1036" i="2"/>
  <c r="N153" i="2"/>
  <c r="N885" i="2"/>
  <c r="N2448" i="2"/>
  <c r="N3424" i="2"/>
  <c r="N861" i="2"/>
  <c r="N931" i="2"/>
  <c r="N1817" i="2"/>
  <c r="N1823" i="2"/>
  <c r="N796" i="2"/>
  <c r="N3487" i="2"/>
  <c r="N4688" i="2"/>
  <c r="N28" i="2"/>
  <c r="N3091" i="2"/>
  <c r="N4272" i="2"/>
  <c r="N910" i="2"/>
  <c r="N3854" i="2"/>
  <c r="N1559" i="2"/>
  <c r="N400" i="2"/>
  <c r="N4799" i="2"/>
  <c r="N3829" i="2"/>
  <c r="N1283" i="2"/>
  <c r="N4621" i="2"/>
  <c r="N2489" i="2"/>
  <c r="N390" i="2"/>
  <c r="N4077" i="2"/>
  <c r="N3293" i="2"/>
  <c r="N198" i="2"/>
  <c r="N2983" i="2"/>
  <c r="N4416" i="2"/>
  <c r="N182" i="2"/>
  <c r="N1903" i="2"/>
  <c r="N2685" i="2"/>
  <c r="N1975" i="2"/>
  <c r="N2487" i="2"/>
  <c r="N3649" i="2"/>
  <c r="N2570" i="2"/>
  <c r="N1672" i="2"/>
  <c r="N4550" i="2"/>
  <c r="N4725" i="2"/>
  <c r="N1415" i="2"/>
  <c r="N190" i="2"/>
  <c r="N1670" i="2"/>
  <c r="N2223" i="2"/>
  <c r="N489" i="2"/>
  <c r="N1116" i="2"/>
  <c r="N1737" i="2"/>
  <c r="N3022" i="2"/>
  <c r="N3417" i="2"/>
  <c r="N3252" i="2"/>
  <c r="N2349" i="2"/>
  <c r="N4195" i="2"/>
  <c r="N4750" i="2"/>
  <c r="N184" i="2"/>
  <c r="N629" i="2"/>
  <c r="N2713" i="2"/>
  <c r="N4543" i="2"/>
  <c r="N4660" i="2"/>
  <c r="N3110" i="2"/>
  <c r="N943" i="2"/>
  <c r="N1867" i="2"/>
  <c r="N475" i="2"/>
  <c r="N402" i="2"/>
  <c r="N4319" i="2"/>
  <c r="N1875" i="2"/>
  <c r="N467" i="2"/>
  <c r="N3773" i="2"/>
  <c r="N260" i="2"/>
  <c r="N959" i="2"/>
  <c r="N620" i="2"/>
  <c r="N1587" i="2"/>
  <c r="N901" i="2"/>
  <c r="N3907" i="2"/>
  <c r="N3783" i="2"/>
  <c r="N74" i="2"/>
  <c r="N1539" i="2"/>
  <c r="N1914" i="2"/>
  <c r="N3706" i="2"/>
  <c r="N3955" i="2"/>
  <c r="N2509" i="2"/>
  <c r="N1015" i="2"/>
  <c r="N1501" i="2"/>
  <c r="N941" i="2"/>
  <c r="N1704" i="2"/>
  <c r="N1561" i="2"/>
  <c r="N2123" i="2"/>
  <c r="N2176" i="2"/>
  <c r="N987" i="2"/>
  <c r="N828" i="2"/>
  <c r="N1849" i="2"/>
  <c r="N3988" i="2"/>
  <c r="N2807" i="2"/>
  <c r="N4622" i="2"/>
  <c r="N928" i="2"/>
  <c r="N1846" i="2"/>
  <c r="N1730" i="2"/>
  <c r="N4407" i="2"/>
  <c r="N3587" i="2"/>
  <c r="N827" i="2"/>
  <c r="N4965" i="2"/>
  <c r="N2200" i="2"/>
  <c r="N4806" i="2"/>
  <c r="N2490" i="2"/>
  <c r="N4542" i="2"/>
  <c r="N4846" i="2"/>
  <c r="N104" i="2"/>
  <c r="N4849" i="2"/>
  <c r="N2736" i="2"/>
  <c r="N3247" i="2"/>
  <c r="N2415" i="2"/>
  <c r="N3912" i="2"/>
  <c r="N4097" i="2"/>
  <c r="N1031" i="2"/>
  <c r="N2647" i="2"/>
  <c r="N4720" i="2"/>
  <c r="N585" i="2"/>
  <c r="N4242" i="2"/>
  <c r="N4176" i="2"/>
  <c r="N3533" i="2"/>
  <c r="N1188" i="2"/>
  <c r="N181" i="2"/>
  <c r="N4352" i="2"/>
  <c r="N1877" i="2"/>
  <c r="N1772" i="2"/>
  <c r="N693" i="2"/>
  <c r="N2977" i="2"/>
  <c r="N832" i="2"/>
  <c r="N3463" i="2"/>
  <c r="N2948" i="2"/>
  <c r="N3260" i="2"/>
  <c r="N4515" i="2"/>
  <c r="N2720" i="2"/>
  <c r="N2778" i="2"/>
  <c r="N1095" i="2"/>
  <c r="N1611" i="2"/>
  <c r="N3695" i="2"/>
  <c r="N2542" i="2"/>
  <c r="N3638" i="2"/>
  <c r="N2243" i="2"/>
  <c r="N99" i="2"/>
  <c r="N4358" i="2"/>
  <c r="N1876" i="2"/>
  <c r="N3702" i="2"/>
  <c r="N3801" i="2"/>
  <c r="N4873" i="2"/>
  <c r="N4318" i="2"/>
  <c r="N3178" i="2"/>
  <c r="N711" i="2"/>
  <c r="N3727" i="2"/>
  <c r="N610" i="2"/>
  <c r="N4494" i="2"/>
  <c r="N2375" i="2"/>
  <c r="N2955" i="2"/>
  <c r="N1873" i="2"/>
  <c r="N154" i="2"/>
  <c r="N660" i="2"/>
  <c r="N3519" i="2"/>
  <c r="N1338" i="2"/>
  <c r="N3909" i="2"/>
  <c r="N4108" i="2"/>
  <c r="N2334" i="2"/>
  <c r="N1255" i="2"/>
  <c r="N3636" i="2"/>
  <c r="N63" i="2"/>
  <c r="N2042" i="2"/>
  <c r="N2648" i="2"/>
  <c r="N2226" i="2"/>
  <c r="N4248" i="2"/>
  <c r="N3079" i="2"/>
  <c r="N333" i="2"/>
  <c r="N3689" i="2"/>
  <c r="N1148" i="2"/>
  <c r="N1303" i="2"/>
  <c r="N3271" i="2"/>
  <c r="N4584" i="2"/>
  <c r="N142" i="2"/>
  <c r="N1638" i="2"/>
  <c r="N2804" i="2"/>
  <c r="N540" i="2"/>
  <c r="N4042" i="2"/>
  <c r="N1489" i="2"/>
  <c r="N4095" i="2"/>
  <c r="N4237" i="2"/>
  <c r="N4830" i="2"/>
  <c r="N1109" i="2"/>
  <c r="N48" i="2"/>
  <c r="N4872" i="2"/>
  <c r="N2270" i="2"/>
  <c r="N1547" i="2"/>
  <c r="N4675" i="2"/>
  <c r="N4174" i="2"/>
  <c r="N2468" i="2"/>
  <c r="N4130" i="2"/>
  <c r="N562" i="2"/>
  <c r="N2118" i="2"/>
  <c r="N3724" i="2"/>
  <c r="N2405" i="2"/>
  <c r="N2599" i="2"/>
  <c r="N2399" i="2"/>
  <c r="N1156" i="2"/>
  <c r="N3344" i="2"/>
  <c r="N940" i="2"/>
  <c r="N183" i="2"/>
  <c r="N2524" i="2"/>
  <c r="N701" i="2"/>
  <c r="N2206" i="2"/>
  <c r="N307" i="2"/>
  <c r="N4287" i="2"/>
  <c r="N4765" i="2"/>
  <c r="N1612" i="2"/>
  <c r="N3280" i="2"/>
  <c r="N1125" i="2"/>
  <c r="N3479" i="2"/>
  <c r="N2749" i="2"/>
  <c r="N2245" i="2"/>
  <c r="N879" i="2"/>
  <c r="N478" i="2"/>
  <c r="N3387" i="2"/>
  <c r="N3943" i="2"/>
  <c r="N4963" i="2"/>
  <c r="N2218" i="2"/>
  <c r="N1396" i="2"/>
  <c r="N4909" i="2"/>
  <c r="N2132" i="2"/>
  <c r="N3404" i="2"/>
  <c r="N942" i="2"/>
  <c r="N3743" i="2"/>
  <c r="N866" i="2"/>
  <c r="N3914" i="2"/>
  <c r="N482" i="2"/>
  <c r="N3081" i="2"/>
  <c r="N4727" i="2"/>
  <c r="N2586" i="2"/>
  <c r="N1357" i="2"/>
  <c r="N2190" i="2"/>
  <c r="N3821" i="2"/>
  <c r="N801" i="2"/>
  <c r="N2507" i="2"/>
  <c r="N3030" i="2"/>
  <c r="N2296" i="2"/>
  <c r="N4937" i="2"/>
  <c r="N1136" i="2"/>
  <c r="N3824" i="2"/>
  <c r="N2105" i="2"/>
  <c r="N3283" i="2"/>
  <c r="N2575" i="2"/>
  <c r="N4926" i="2"/>
  <c r="N92" i="2"/>
  <c r="N2556" i="2"/>
  <c r="N310" i="2"/>
  <c r="N2515" i="2"/>
  <c r="N1582" i="2"/>
  <c r="N3634" i="2"/>
  <c r="N4329" i="2"/>
  <c r="N38" i="2"/>
  <c r="N1988" i="2"/>
  <c r="N4462" i="2"/>
  <c r="N151" i="2"/>
  <c r="N1371" i="2"/>
  <c r="N569" i="2"/>
  <c r="N4479" i="2"/>
  <c r="N226" i="2"/>
  <c r="N4157" i="2"/>
  <c r="N3374" i="2"/>
  <c r="N3442" i="2"/>
  <c r="N4476" i="2"/>
  <c r="N545" i="2"/>
  <c r="N2491" i="2"/>
  <c r="N4946" i="2"/>
  <c r="N1462" i="2"/>
  <c r="N3506" i="2"/>
  <c r="N3868" i="2"/>
  <c r="N2978" i="2"/>
  <c r="N2571" i="2"/>
  <c r="N4262" i="2"/>
  <c r="N2603" i="2"/>
  <c r="N4309" i="2"/>
  <c r="N560" i="2"/>
  <c r="N4226" i="2"/>
  <c r="N1374" i="2"/>
  <c r="N1082" i="2"/>
  <c r="N888" i="2"/>
  <c r="N4539" i="2"/>
  <c r="N3489" i="2"/>
  <c r="N1047" i="2"/>
  <c r="N3643" i="2"/>
  <c r="N599" i="2"/>
  <c r="N2883" i="2"/>
  <c r="N1339" i="2"/>
  <c r="N2723" i="2"/>
  <c r="N4122" i="2"/>
  <c r="N1090" i="2"/>
  <c r="N3932" i="2"/>
  <c r="N2192" i="2"/>
  <c r="N435" i="2"/>
  <c r="N4671" i="2"/>
  <c r="N2687" i="2"/>
  <c r="N2513" i="2"/>
  <c r="N1277" i="2"/>
  <c r="N2954" i="2"/>
  <c r="N410" i="2"/>
  <c r="N2718" i="2"/>
  <c r="N2163" i="2"/>
  <c r="N1974" i="2"/>
  <c r="N531" i="2"/>
  <c r="N2158" i="2"/>
  <c r="N3762" i="2"/>
  <c r="N1986" i="2"/>
  <c r="N1346" i="2"/>
  <c r="N2342" i="2"/>
  <c r="N559" i="2"/>
  <c r="N2917" i="2"/>
  <c r="N3990" i="2"/>
  <c r="N2273" i="2"/>
  <c r="N1601" i="2"/>
  <c r="N4927" i="2"/>
  <c r="N2957" i="2"/>
  <c r="N234" i="2"/>
  <c r="N3756" i="2"/>
  <c r="N2386" i="2"/>
  <c r="N4252" i="2"/>
  <c r="N3528" i="2"/>
  <c r="N1508" i="2"/>
  <c r="N4820" i="2"/>
  <c r="N4527" i="2"/>
  <c r="N906" i="2"/>
  <c r="N1411" i="2"/>
  <c r="N3776" i="2"/>
  <c r="N1709" i="2"/>
  <c r="N1761" i="2"/>
  <c r="N1157" i="2"/>
  <c r="N4735" i="2"/>
  <c r="N3195" i="2"/>
  <c r="N1795" i="2"/>
  <c r="N797" i="2"/>
  <c r="N3343" i="2"/>
  <c r="N320" i="2"/>
  <c r="N2531" i="2"/>
  <c r="N967" i="2"/>
  <c r="N1488" i="2"/>
  <c r="N3642" i="2"/>
  <c r="N2219" i="2"/>
  <c r="N1775" i="2"/>
  <c r="N2077" i="2"/>
  <c r="N2728" i="2"/>
  <c r="N4086" i="2"/>
  <c r="N2813" i="2"/>
  <c r="N436" i="2"/>
  <c r="N403" i="2"/>
  <c r="N4335" i="2"/>
  <c r="N674" i="2"/>
  <c r="N2267" i="2"/>
  <c r="N1239" i="2"/>
  <c r="N1572" i="2"/>
  <c r="N4985" i="2"/>
  <c r="N537" i="2"/>
  <c r="N3141" i="2"/>
  <c r="N4216" i="2"/>
  <c r="N1196" i="2"/>
  <c r="N4898" i="2"/>
  <c r="N126" i="2"/>
  <c r="N994" i="2"/>
  <c r="N618" i="2"/>
  <c r="N58" i="2"/>
  <c r="N1812" i="2"/>
  <c r="N1639" i="2"/>
  <c r="N1662" i="2"/>
  <c r="N1132" i="2"/>
  <c r="N4177" i="2"/>
  <c r="N1344" i="2"/>
  <c r="N1720" i="2"/>
  <c r="N873" i="2"/>
  <c r="N398" i="2"/>
  <c r="N1978" i="2"/>
  <c r="N3792" i="2"/>
  <c r="N582" i="2"/>
  <c r="N4635" i="2"/>
  <c r="N4434" i="2"/>
  <c r="N3098" i="2"/>
  <c r="N876" i="2"/>
  <c r="N3661" i="2"/>
  <c r="N4154" i="2"/>
  <c r="N2656" i="2"/>
  <c r="N2124" i="2"/>
  <c r="N1643" i="2"/>
  <c r="N3176" i="2"/>
  <c r="N3576" i="2"/>
  <c r="N3453" i="2"/>
  <c r="N3026" i="2"/>
  <c r="N4987" i="2"/>
  <c r="N4698" i="2"/>
  <c r="N3263" i="2"/>
  <c r="N855" i="2"/>
  <c r="N564" i="2"/>
  <c r="N4673" i="2"/>
  <c r="N1035" i="2"/>
  <c r="N3802" i="2"/>
  <c r="N2553" i="2"/>
  <c r="N4810" i="2"/>
  <c r="N4697" i="2"/>
  <c r="N3603" i="2"/>
  <c r="N1305" i="2"/>
  <c r="N41" i="2"/>
  <c r="N3266" i="2"/>
  <c r="N3794" i="2"/>
  <c r="N2738" i="2"/>
  <c r="N4537" i="2"/>
  <c r="N1298" i="2"/>
  <c r="N2613" i="2"/>
  <c r="N1052" i="2"/>
  <c r="N2601" i="2"/>
  <c r="N4008" i="2"/>
  <c r="N1159" i="2"/>
  <c r="N71" i="2"/>
  <c r="N979" i="2"/>
  <c r="N16" i="2"/>
  <c r="N246" i="2"/>
  <c r="N2483" i="2"/>
  <c r="N1004" i="2"/>
  <c r="N4864" i="2"/>
  <c r="N3314" i="2"/>
  <c r="N46" i="2"/>
  <c r="N2680" i="2"/>
  <c r="N1606" i="2"/>
  <c r="N1599" i="2"/>
  <c r="N3657" i="2"/>
  <c r="N3282" i="2"/>
  <c r="N536" i="2"/>
  <c r="N608" i="2"/>
  <c r="N3415" i="2"/>
  <c r="N4129" i="2"/>
  <c r="N1785" i="2"/>
  <c r="N781" i="2"/>
  <c r="N3875" i="2"/>
  <c r="N2402" i="2"/>
  <c r="N2233" i="2"/>
  <c r="N3080" i="2"/>
  <c r="N4457" i="2"/>
  <c r="N2620" i="2"/>
  <c r="N1716" i="2"/>
  <c r="N2319" i="2"/>
  <c r="N3521" i="2"/>
  <c r="N4211" i="2"/>
  <c r="N4732" i="2"/>
  <c r="N2746" i="2"/>
  <c r="N2740" i="2"/>
  <c r="N2224" i="2"/>
  <c r="N1659" i="2"/>
  <c r="N2413" i="2"/>
  <c r="N4986" i="2"/>
  <c r="N3981" i="2"/>
  <c r="N2208" i="2"/>
  <c r="N26" i="2"/>
  <c r="N989" i="2"/>
  <c r="N2541" i="2"/>
  <c r="N1060" i="2"/>
  <c r="N3559" i="2"/>
  <c r="N1437" i="2"/>
  <c r="N383" i="2"/>
  <c r="N509" i="2"/>
  <c r="N4437" i="2"/>
  <c r="N3570" i="2"/>
  <c r="N1899" i="2"/>
  <c r="N4654" i="2"/>
  <c r="N576" i="2"/>
  <c r="N733" i="2"/>
  <c r="N4789" i="2"/>
  <c r="N1733" i="2"/>
  <c r="N1030" i="2"/>
  <c r="N3791" i="2"/>
  <c r="N2099" i="2"/>
  <c r="N160" i="2"/>
  <c r="N1024" i="2"/>
  <c r="N3299" i="2"/>
  <c r="N3798" i="2"/>
  <c r="N2619" i="2"/>
  <c r="N2607" i="2"/>
  <c r="N650" i="2"/>
  <c r="N4842" i="2"/>
  <c r="N2951" i="2"/>
  <c r="N1372" i="2"/>
  <c r="N169" i="2"/>
  <c r="N3312" i="2"/>
  <c r="N2393" i="2"/>
  <c r="N1058" i="2"/>
  <c r="N646" i="2"/>
  <c r="N64" i="2"/>
  <c r="N3541" i="2"/>
  <c r="N1315" i="2"/>
  <c r="N4567" i="2"/>
  <c r="N3329" i="2"/>
  <c r="N75" i="2"/>
  <c r="N4592" i="2"/>
  <c r="N4207" i="2"/>
  <c r="N140" i="2"/>
  <c r="N505" i="2"/>
  <c r="N1776" i="2"/>
  <c r="N1224" i="2"/>
  <c r="N2785" i="2"/>
  <c r="N476" i="2"/>
  <c r="N4754" i="2"/>
  <c r="N1897" i="2"/>
  <c r="N4740" i="2"/>
  <c r="N1477" i="2"/>
  <c r="N4162" i="2"/>
  <c r="N761" i="2"/>
  <c r="N4003" i="2"/>
  <c r="N186" i="2"/>
  <c r="N2593" i="2"/>
  <c r="N2946" i="2"/>
  <c r="N3775" i="2"/>
  <c r="N3828" i="2"/>
  <c r="N3053" i="2"/>
  <c r="N3664" i="2"/>
  <c r="N2266" i="2"/>
  <c r="N4224" i="2"/>
  <c r="N3714" i="2"/>
  <c r="N4143" i="2"/>
  <c r="N13" i="2"/>
  <c r="N108" i="2"/>
  <c r="N1407" i="2"/>
  <c r="N1598" i="2"/>
  <c r="N1253" i="2"/>
  <c r="N1684" i="2"/>
  <c r="N4480" i="2"/>
  <c r="N1173" i="2"/>
  <c r="N4403" i="2"/>
  <c r="N2174" i="2"/>
  <c r="N2706" i="2"/>
  <c r="N4815" i="2"/>
  <c r="N173" i="2"/>
  <c r="N3255" i="2"/>
  <c r="N568" i="2"/>
  <c r="N771" i="2"/>
  <c r="N4878" i="2"/>
  <c r="N1308" i="2"/>
  <c r="N708" i="2"/>
  <c r="N702" i="2"/>
  <c r="N4336" i="2"/>
  <c r="N4670" i="2"/>
  <c r="N2539" i="2"/>
  <c r="N3849" i="2"/>
  <c r="N3162" i="2"/>
  <c r="N3112" i="2"/>
  <c r="N3433" i="2"/>
  <c r="N3074" i="2"/>
  <c r="N4073" i="2"/>
  <c r="N2611" i="2"/>
  <c r="N1037" i="2"/>
  <c r="N4867" i="2"/>
  <c r="N2135" i="2"/>
  <c r="N3237" i="2"/>
  <c r="N2715" i="2"/>
  <c r="N4049" i="2"/>
  <c r="N2317" i="2"/>
  <c r="N2605" i="2"/>
  <c r="N782" i="2"/>
  <c r="N2891" i="2"/>
  <c r="N4199" i="2"/>
  <c r="N4871" i="2"/>
  <c r="N1222" i="2"/>
  <c r="N164" i="2"/>
  <c r="N2231" i="2"/>
  <c r="N1486" i="2"/>
  <c r="N4388" i="2"/>
  <c r="N2232" i="2"/>
  <c r="N2650" i="2"/>
  <c r="N2918" i="2"/>
  <c r="N2459" i="2"/>
  <c r="N3420" i="2"/>
  <c r="N3093" i="2"/>
  <c r="N2300" i="2"/>
  <c r="N4039" i="2"/>
  <c r="N2522" i="2"/>
  <c r="N1550" i="2"/>
  <c r="N4334" i="2"/>
  <c r="N4677" i="2"/>
  <c r="N359" i="2"/>
  <c r="N4835" i="2"/>
  <c r="N4518" i="2"/>
  <c r="N2360" i="2"/>
  <c r="N2818" i="2"/>
  <c r="N3262" i="2"/>
  <c r="N3099" i="2"/>
  <c r="N1128" i="2"/>
  <c r="N2122" i="2"/>
  <c r="N4010" i="2"/>
  <c r="N4363" i="2"/>
  <c r="N1316" i="2"/>
  <c r="N2015" i="2"/>
  <c r="N3295" i="2"/>
  <c r="N3165" i="2"/>
  <c r="N4938" i="2"/>
  <c r="N3715" i="2"/>
  <c r="N2590" i="2"/>
  <c r="N321" i="2"/>
  <c r="N4452" i="2"/>
  <c r="N2171" i="2"/>
  <c r="N209" i="2"/>
  <c r="N3911" i="2"/>
  <c r="N328" i="2"/>
  <c r="N3860" i="2"/>
  <c r="N3345" i="2"/>
  <c r="N1264" i="2"/>
  <c r="N2752" i="2"/>
  <c r="N464" i="2"/>
  <c r="N707" i="2"/>
  <c r="N4200" i="2"/>
  <c r="N4988" i="2"/>
  <c r="N2545" i="2"/>
  <c r="N2903" i="2"/>
  <c r="N1257" i="2"/>
  <c r="N2268" i="2"/>
  <c r="N512" i="2"/>
  <c r="N3571" i="2"/>
  <c r="N4426" i="2"/>
  <c r="N187" i="2"/>
  <c r="N4364" i="2"/>
  <c r="N2167" i="2"/>
  <c r="N1106" i="2"/>
  <c r="N2745" i="2"/>
  <c r="N2562" i="2"/>
  <c r="N1551" i="2"/>
  <c r="N4916" i="2"/>
  <c r="N4357" i="2"/>
  <c r="N2277" i="2"/>
  <c r="N759" i="2"/>
  <c r="N2265" i="2"/>
  <c r="N1434" i="2"/>
  <c r="N3774" i="2"/>
  <c r="N864" i="2"/>
  <c r="N1108" i="2"/>
  <c r="N1258" i="2"/>
  <c r="N2221" i="2"/>
  <c r="N4279" i="2"/>
  <c r="N4642" i="2"/>
  <c r="N3318" i="2"/>
  <c r="N4222" i="2"/>
  <c r="N2287" i="2"/>
  <c r="N1172" i="2"/>
  <c r="N2904" i="2"/>
  <c r="N1678" i="2"/>
  <c r="N2094" i="2"/>
  <c r="N3113" i="2"/>
  <c r="N4238" i="2"/>
  <c r="N4148" i="2"/>
  <c r="N896" i="2"/>
  <c r="N1745" i="2"/>
  <c r="N139" i="2"/>
  <c r="N2282" i="2"/>
  <c r="N4458" i="2"/>
  <c r="N4092" i="2"/>
  <c r="N4001" i="2"/>
  <c r="N3818" i="2"/>
  <c r="N4666" i="2"/>
  <c r="N4924" i="2"/>
  <c r="N3539" i="2"/>
  <c r="N1954" i="2"/>
  <c r="N825" i="2"/>
  <c r="N1212" i="2"/>
  <c r="N2871" i="2"/>
  <c r="N2263" i="2"/>
  <c r="N1142" i="2"/>
  <c r="N4471" i="2"/>
  <c r="N458" i="2"/>
  <c r="N2142" i="2"/>
  <c r="N3781" i="2"/>
  <c r="N174" i="2"/>
  <c r="N4078" i="2"/>
  <c r="N501" i="2"/>
  <c r="N2368" i="2"/>
  <c r="N2407" i="2"/>
  <c r="N1567" i="2"/>
  <c r="N3676" i="2"/>
  <c r="N2708" i="2"/>
  <c r="N2960" i="2"/>
  <c r="N3681" i="2"/>
  <c r="N985" i="2"/>
  <c r="N1478" i="2"/>
  <c r="N1870" i="2"/>
  <c r="N1647" i="2"/>
  <c r="N515" i="2"/>
  <c r="N1056" i="2"/>
  <c r="N2691" i="2"/>
  <c r="N4546" i="2"/>
  <c r="N688" i="2"/>
  <c r="N3177" i="2"/>
  <c r="N812" i="2"/>
  <c r="N2215" i="2"/>
  <c r="N1096" i="2"/>
  <c r="N211" i="2"/>
  <c r="N147" i="2"/>
  <c r="N2430" i="2"/>
  <c r="N3631" i="2"/>
  <c r="N4395" i="2"/>
  <c r="N1044" i="2"/>
  <c r="N4547" i="2"/>
  <c r="N904" i="2"/>
  <c r="N3069" i="2"/>
  <c r="N2182" i="2"/>
  <c r="N316" i="2"/>
  <c r="N2682" i="2"/>
  <c r="N1061" i="2"/>
  <c r="N4901" i="2"/>
  <c r="N4784" i="2"/>
  <c r="N2356" i="2"/>
  <c r="N2022" i="2"/>
  <c r="N3115" i="2"/>
  <c r="N3604" i="2"/>
  <c r="N4770" i="2"/>
  <c r="N4156" i="2"/>
  <c r="N4990" i="2"/>
  <c r="N1984" i="2"/>
  <c r="N4339" i="2"/>
  <c r="N409" i="2"/>
  <c r="N4744" i="2"/>
  <c r="N2579" i="2"/>
  <c r="N497" i="2"/>
  <c r="N3923" i="2"/>
  <c r="N1325" i="2"/>
  <c r="N2007" i="2"/>
  <c r="N4997" i="2"/>
  <c r="N2470" i="2"/>
  <c r="N158" i="2"/>
  <c r="N971" i="2"/>
  <c r="N1414" i="2"/>
  <c r="N1760" i="2"/>
  <c r="N2659" i="2"/>
  <c r="N517" i="2"/>
  <c r="N264" i="2"/>
  <c r="N3759" i="2"/>
  <c r="N4703" i="2"/>
  <c r="N4853" i="2"/>
  <c r="N3555" i="2"/>
  <c r="N4307" i="2"/>
  <c r="N1993" i="2"/>
  <c r="N664" i="2"/>
  <c r="N810" i="2"/>
  <c r="N218" i="2"/>
  <c r="N3121" i="2"/>
  <c r="N3408" i="2"/>
  <c r="N4934" i="2"/>
  <c r="N1424" i="2"/>
  <c r="N3259" i="2"/>
  <c r="N672" i="2"/>
  <c r="N848" i="2"/>
  <c r="N344" i="2"/>
  <c r="N4852" i="2"/>
  <c r="N4960" i="2"/>
  <c r="N715" i="2"/>
  <c r="N4322" i="2"/>
  <c r="N4127" i="2"/>
  <c r="N2440" i="2"/>
  <c r="N494" i="2"/>
  <c r="N1302" i="2"/>
  <c r="N4976" i="2"/>
  <c r="N3300" i="2"/>
  <c r="N2995" i="2"/>
  <c r="N3154" i="2"/>
  <c r="N2931" i="2"/>
  <c r="N265" i="2"/>
  <c r="N791" i="2"/>
  <c r="N4879" i="2"/>
  <c r="N4137" i="2"/>
  <c r="N2510" i="2"/>
  <c r="N2009" i="2"/>
  <c r="N2446" i="2"/>
  <c r="N2800" i="2"/>
  <c r="N4549" i="2"/>
  <c r="N2068" i="2"/>
  <c r="N4399" i="2"/>
  <c r="N726" i="2"/>
  <c r="N4147" i="2"/>
  <c r="N2885" i="2"/>
  <c r="N1209" i="2"/>
  <c r="N3585" i="2"/>
  <c r="N3560" i="2"/>
  <c r="N384" i="2"/>
  <c r="N818" i="2"/>
  <c r="N3573" i="2"/>
  <c r="N4712" i="2"/>
  <c r="N237" i="2"/>
  <c r="N1474" i="2"/>
  <c r="N2897" i="2"/>
  <c r="N3650" i="2"/>
  <c r="N2609" i="2"/>
  <c r="N4055" i="2"/>
  <c r="N1472" i="2"/>
  <c r="N4596" i="2"/>
  <c r="N4447" i="2"/>
  <c r="N3043" i="2"/>
  <c r="N4445" i="2"/>
  <c r="N1175" i="2"/>
  <c r="N3394" i="2"/>
  <c r="N4166" i="2"/>
  <c r="N4376" i="2"/>
  <c r="N462" i="2"/>
  <c r="N4659" i="2"/>
  <c r="N1943" i="2"/>
  <c r="N486" i="2"/>
  <c r="N709" i="2"/>
  <c r="N224" i="2"/>
  <c r="N656" i="2"/>
  <c r="N4971" i="2"/>
  <c r="N946" i="2"/>
  <c r="N4718" i="2"/>
  <c r="N3241" i="2"/>
  <c r="N3119" i="2"/>
  <c r="N2214" i="2"/>
  <c r="N95" i="2"/>
  <c r="N4723" i="2"/>
  <c r="N1288" i="2"/>
  <c r="N233" i="2"/>
  <c r="N3070" i="2"/>
  <c r="N2608" i="2"/>
  <c r="N3772" i="2"/>
  <c r="N3407" i="2"/>
  <c r="N813" i="2"/>
  <c r="N1811" i="2"/>
  <c r="N1229" i="2"/>
  <c r="N1719" i="2"/>
  <c r="N3723" i="2"/>
  <c r="N3270" i="2"/>
  <c r="N3328" i="2"/>
  <c r="N3233" i="2"/>
  <c r="N4690" i="2"/>
  <c r="N4687" i="2"/>
  <c r="N4715" i="2"/>
  <c r="N2516" i="2"/>
  <c r="N3666" i="2"/>
  <c r="N4292" i="2"/>
  <c r="N1548" i="2"/>
  <c r="N3163" i="2"/>
  <c r="N1736" i="2"/>
  <c r="N4836" i="2"/>
  <c r="N750" i="2"/>
  <c r="N2164" i="2"/>
  <c r="N4561" i="2"/>
  <c r="N504" i="2"/>
  <c r="N1220" i="2"/>
  <c r="N3054" i="2"/>
  <c r="N1336" i="2"/>
  <c r="N4601" i="2"/>
  <c r="N4604" i="2"/>
  <c r="N3057" i="2"/>
  <c r="N1487" i="2"/>
  <c r="N1881" i="2"/>
  <c r="N309" i="2"/>
  <c r="N1742" i="2"/>
  <c r="N3731" i="2"/>
  <c r="N2284" i="2"/>
  <c r="N4753" i="2"/>
  <c r="N2389" i="2"/>
  <c r="N3351" i="2"/>
  <c r="N289" i="2"/>
  <c r="N4507" i="2"/>
  <c r="N3029" i="2"/>
  <c r="N1982" i="2"/>
  <c r="N2186" i="2"/>
  <c r="N3621" i="2"/>
  <c r="N4225" i="2"/>
  <c r="N571" i="2"/>
  <c r="N3617" i="2"/>
  <c r="N1161" i="2"/>
  <c r="N2414" i="2"/>
  <c r="N1944" i="2"/>
  <c r="N992" i="2"/>
  <c r="N3482" i="2"/>
  <c r="N1292" i="2"/>
  <c r="N682" i="2"/>
  <c r="N3248" i="2"/>
  <c r="N1679" i="2"/>
  <c r="N1918" i="2"/>
  <c r="N2269" i="2"/>
  <c r="N179" i="2"/>
  <c r="N927" i="2"/>
  <c r="N2196" i="2"/>
  <c r="N3960" i="2"/>
  <c r="N4804" i="2"/>
  <c r="N1641" i="2"/>
  <c r="N2168" i="2"/>
  <c r="N3147" i="2"/>
  <c r="N1821" i="2"/>
  <c r="N999" i="2"/>
  <c r="N746" i="2"/>
  <c r="N3084" i="2"/>
  <c r="N1252" i="2"/>
  <c r="N602" i="2"/>
  <c r="N2350" i="2"/>
  <c r="N3499" i="2"/>
  <c r="N4067" i="2"/>
  <c r="N437" i="2"/>
  <c r="N2834" i="2"/>
  <c r="N1137" i="2"/>
  <c r="N4748" i="2"/>
  <c r="N3289" i="2"/>
  <c r="N1476" i="2"/>
  <c r="N1864" i="2"/>
  <c r="N4420" i="2"/>
  <c r="N639" i="2"/>
  <c r="N4771" i="2"/>
  <c r="N1629" i="2"/>
  <c r="N2264" i="2"/>
  <c r="N1143" i="2"/>
  <c r="N2390" i="2"/>
  <c r="N2612" i="2"/>
  <c r="N259" i="2"/>
  <c r="N3986" i="2"/>
  <c r="N976" i="2"/>
  <c r="N1952" i="2"/>
  <c r="N2120" i="2"/>
  <c r="N2930" i="2"/>
  <c r="N3009" i="2"/>
  <c r="N3740" i="2"/>
  <c r="N3846" i="2"/>
  <c r="N2596" i="2"/>
  <c r="N3964" i="2"/>
  <c r="N3836" i="2"/>
  <c r="N4282" i="2"/>
  <c r="N4314" i="2"/>
  <c r="N3461" i="2"/>
  <c r="N2521" i="2"/>
  <c r="N3327" i="2"/>
  <c r="N4941" i="2"/>
  <c r="N735" i="2"/>
  <c r="N1656" i="2"/>
  <c r="N1642" i="2"/>
  <c r="N1787" i="2"/>
  <c r="N2943" i="2"/>
  <c r="N4048" i="2"/>
  <c r="N3190" i="2"/>
  <c r="N61" i="2"/>
  <c r="N3117" i="2"/>
  <c r="N663" i="2"/>
  <c r="N1468" i="2"/>
  <c r="N758" i="2"/>
  <c r="N3606" i="2"/>
  <c r="N3735" i="2"/>
  <c r="N3741" i="2"/>
  <c r="N2525" i="2"/>
  <c r="N4939" i="2"/>
  <c r="N1623" i="2"/>
  <c r="N2283" i="2"/>
  <c r="N1270" i="2"/>
  <c r="N2333" i="2"/>
  <c r="N1596" i="2"/>
  <c r="N3367" i="2"/>
  <c r="N1977" i="2"/>
  <c r="N2644" i="2"/>
  <c r="N332" i="2"/>
  <c r="N2789" i="2"/>
  <c r="N762" i="2"/>
  <c r="N654" i="2"/>
  <c r="N3183" i="2"/>
  <c r="N257" i="2"/>
  <c r="N2082" i="2"/>
  <c r="N3321" i="2"/>
  <c r="N1963" i="2"/>
  <c r="N1842" i="2"/>
  <c r="N1083" i="2"/>
  <c r="N2790" i="2"/>
  <c r="N1038" i="2"/>
  <c r="N2729" i="2"/>
  <c r="N1673" i="2"/>
  <c r="N3100" i="2"/>
  <c r="N1756" i="2"/>
  <c r="N2519" i="2"/>
  <c r="N372" i="2"/>
  <c r="N2924" i="2"/>
  <c r="N600" i="2"/>
  <c r="N1333" i="2"/>
  <c r="N1499" i="2"/>
  <c r="N2422" i="2"/>
  <c r="N1211" i="2"/>
  <c r="N4463" i="2"/>
  <c r="N1436" i="2"/>
  <c r="N4082" i="2"/>
  <c r="N1214" i="2"/>
  <c r="N3785" i="2"/>
  <c r="N880" i="2"/>
  <c r="N4599" i="2"/>
  <c r="N3959" i="2"/>
  <c r="N1105" i="2"/>
  <c r="N4736" i="2"/>
  <c r="N1230" i="2"/>
  <c r="N1285" i="2"/>
  <c r="N4021" i="2"/>
  <c r="N1448" i="2"/>
  <c r="N485" i="2"/>
  <c r="N3383" i="2"/>
  <c r="N917" i="2"/>
  <c r="N1622" i="2"/>
  <c r="N3129" i="2"/>
  <c r="N4521" i="2"/>
  <c r="N765" i="2"/>
  <c r="N690" i="2"/>
  <c r="N3148" i="2"/>
  <c r="N3390" i="2"/>
  <c r="N3942" i="2"/>
  <c r="N3626" i="2"/>
  <c r="N587" i="2"/>
  <c r="N1152" i="2"/>
  <c r="N3410" i="2"/>
  <c r="N2376" i="2"/>
  <c r="N1383" i="2"/>
  <c r="N2563" i="2"/>
  <c r="N1970" i="2"/>
  <c r="N124" i="2"/>
  <c r="N2683" i="2"/>
  <c r="N4043" i="2"/>
  <c r="N2573" i="2"/>
  <c r="N4131" i="2"/>
  <c r="N3123" i="2"/>
  <c r="N4054" i="2"/>
  <c r="N2546" i="2"/>
  <c r="N1028" i="2"/>
  <c r="N4439" i="2"/>
  <c r="N809" i="2"/>
  <c r="N3061" i="2"/>
  <c r="N4759" i="2"/>
  <c r="N4613" i="2"/>
  <c r="N4383" i="2"/>
  <c r="N1168" i="2"/>
  <c r="N3205" i="2"/>
  <c r="N4069" i="2"/>
  <c r="N3930" i="2"/>
  <c r="N3451" i="2"/>
  <c r="N830" i="2"/>
  <c r="N1449" i="2"/>
  <c r="N558" i="2"/>
  <c r="N577" i="2"/>
  <c r="N3851" i="2"/>
  <c r="N4721" i="2"/>
  <c r="N2809" i="2"/>
  <c r="N2485" i="2"/>
  <c r="N251" i="2"/>
  <c r="N270" i="2"/>
  <c r="N661" i="2"/>
  <c r="N3513" i="2"/>
  <c r="N156" i="2"/>
  <c r="N4651" i="2"/>
  <c r="N4368" i="2"/>
  <c r="N3342" i="2"/>
  <c r="N4484" i="2"/>
  <c r="N1862" i="2"/>
  <c r="N429" i="2"/>
  <c r="N3462" i="2"/>
  <c r="N331" i="2"/>
  <c r="N2154" i="2"/>
  <c r="N2048" i="2"/>
  <c r="N1432" i="2"/>
  <c r="N3862" i="2"/>
  <c r="N2797" i="2"/>
  <c r="N4372" i="2"/>
  <c r="N2899" i="2"/>
  <c r="N2618" i="2"/>
  <c r="N36" i="2"/>
  <c r="N4240" i="2"/>
  <c r="N2569" i="2"/>
  <c r="N637" i="2"/>
  <c r="N3191" i="2"/>
  <c r="N4204" i="2"/>
  <c r="R4093" i="2"/>
  <c r="R460" i="2"/>
  <c r="R2988" i="2"/>
  <c r="R2890" i="2"/>
  <c r="R3194" i="2"/>
  <c r="R3488" i="2"/>
  <c r="R248" i="2"/>
  <c r="R2457" i="2"/>
  <c r="R3097" i="2"/>
  <c r="R4645" i="2"/>
  <c r="R923" i="2"/>
  <c r="R414" i="2"/>
  <c r="R3881" i="2"/>
  <c r="R1358" i="2"/>
  <c r="R2953" i="2"/>
  <c r="R2808" i="2"/>
  <c r="R3591" i="2"/>
  <c r="R657" i="2"/>
  <c r="R2535" i="2"/>
  <c r="R1892" i="2"/>
  <c r="R3572" i="2"/>
  <c r="R4831" i="2"/>
  <c r="R1422" i="2"/>
  <c r="R4406" i="2"/>
  <c r="R1149" i="2"/>
  <c r="R1533" i="2"/>
  <c r="R102" i="2"/>
  <c r="R1521" i="2"/>
  <c r="R1682" i="2"/>
  <c r="R2594" i="2"/>
  <c r="R1049" i="2"/>
  <c r="R4349" i="2"/>
  <c r="R706" i="2"/>
  <c r="R841" i="2"/>
  <c r="R1973" i="2"/>
  <c r="R2181" i="2"/>
  <c r="R4920" i="2"/>
  <c r="R2991" i="2"/>
  <c r="R4899" i="2"/>
  <c r="R4701" i="2"/>
  <c r="R4230" i="2"/>
  <c r="R1460" i="2"/>
  <c r="R3945" i="2"/>
  <c r="R3469" i="2"/>
  <c r="R3047" i="2"/>
  <c r="R3975" i="2"/>
  <c r="R420" i="2"/>
  <c r="R4605" i="2"/>
  <c r="R1748" i="2"/>
  <c r="R865" i="2"/>
  <c r="R2210" i="2"/>
  <c r="R4255" i="2"/>
  <c r="R1707" i="2"/>
  <c r="R573" i="2"/>
  <c r="R2156" i="2"/>
  <c r="R4485" i="2"/>
  <c r="R3838" i="2"/>
  <c r="R3164" i="2"/>
  <c r="R89" i="2"/>
  <c r="R2404" i="2"/>
  <c r="R555" i="2"/>
  <c r="R4294" i="2"/>
  <c r="R570" i="2"/>
  <c r="R4415" i="2"/>
  <c r="R3598" i="2"/>
  <c r="R4427" i="2"/>
  <c r="R3831" i="2"/>
  <c r="R4440" i="2"/>
  <c r="R4752" i="2"/>
  <c r="R471" i="2"/>
  <c r="R2717" i="2"/>
  <c r="R2702" i="2"/>
  <c r="R3538" i="2"/>
  <c r="R4783" i="2"/>
  <c r="R4845" i="2"/>
  <c r="R4053" i="2"/>
  <c r="R2932" i="2"/>
  <c r="R1162" i="2"/>
  <c r="R35" i="2"/>
  <c r="R4498" i="2"/>
  <c r="R1431" i="2"/>
  <c r="R3036" i="2"/>
  <c r="R1135" i="2"/>
  <c r="R1500" i="2"/>
  <c r="R2928" i="2"/>
  <c r="R3122" i="2"/>
  <c r="R3766" i="2"/>
  <c r="R219" i="2"/>
  <c r="R3275" i="2"/>
  <c r="R1980" i="2"/>
  <c r="R3447" i="2"/>
  <c r="R1722" i="2"/>
  <c r="R3497" i="2"/>
  <c r="R4682" i="2"/>
  <c r="R1724" i="2"/>
  <c r="R4059" i="2"/>
  <c r="R1367" i="2"/>
  <c r="R4999" i="2"/>
  <c r="R1519" i="2"/>
  <c r="R4569" i="2"/>
  <c r="R2815" i="2"/>
  <c r="R4548" i="2"/>
  <c r="R2153" i="2"/>
  <c r="R574" i="2"/>
  <c r="R4158" i="2"/>
  <c r="R261" i="2"/>
  <c r="R3858" i="2"/>
  <c r="R3874" i="2"/>
  <c r="R2492" i="2"/>
  <c r="R119" i="2"/>
  <c r="R2860" i="2"/>
  <c r="R3324" i="2"/>
  <c r="R4344" i="2"/>
  <c r="R3941" i="2"/>
  <c r="R821" i="2"/>
  <c r="R4410" i="2"/>
  <c r="R463" i="2"/>
  <c r="R1564" i="2"/>
  <c r="R4173" i="2"/>
  <c r="R4884" i="2"/>
  <c r="R2850" i="2"/>
  <c r="R3350" i="2"/>
  <c r="R960" i="2"/>
  <c r="R4268" i="2"/>
  <c r="R3565" i="2"/>
  <c r="R3843" i="2"/>
  <c r="R918" i="2"/>
  <c r="R1809" i="2"/>
  <c r="R2580" i="2"/>
  <c r="R589" i="2"/>
  <c r="R3734" i="2"/>
  <c r="R1754" i="2"/>
  <c r="R3291" i="2"/>
  <c r="R1498" i="2"/>
  <c r="R2011" i="2"/>
  <c r="R3027" i="2"/>
  <c r="R908" i="2"/>
  <c r="R3111" i="2"/>
  <c r="R4163" i="2"/>
  <c r="R730" i="2"/>
  <c r="R3788" i="2"/>
  <c r="R3256" i="2"/>
  <c r="R4235" i="2"/>
  <c r="R4948" i="2"/>
  <c r="R3095" i="2"/>
  <c r="R3063" i="2"/>
  <c r="R2451" i="2"/>
  <c r="R2098" i="2"/>
  <c r="R360" i="2"/>
  <c r="R1119" i="2"/>
  <c r="R4489" i="2"/>
  <c r="R823" i="2"/>
  <c r="R1847" i="2"/>
  <c r="R2110" i="2"/>
  <c r="R2907" i="2"/>
  <c r="R1018" i="2"/>
  <c r="R3683" i="2"/>
  <c r="R721" i="2"/>
  <c r="R1989" i="2"/>
  <c r="R4254" i="2"/>
  <c r="R4096" i="2"/>
  <c r="R891" i="2"/>
  <c r="R2056" i="2"/>
  <c r="R388" i="2"/>
  <c r="R2633" i="2"/>
  <c r="R455" i="2"/>
  <c r="R4574" i="2"/>
  <c r="R3254" i="2"/>
  <c r="R4161" i="2"/>
  <c r="R3646" i="2"/>
  <c r="R2920" i="2"/>
  <c r="R2875" i="2"/>
  <c r="R935" i="2"/>
  <c r="R3228" i="2"/>
  <c r="R3065" i="2"/>
  <c r="R2743" i="2"/>
  <c r="R1951" i="2"/>
  <c r="R113" i="2"/>
  <c r="R2359" i="2"/>
  <c r="R4979" i="2"/>
  <c r="R2442" i="2"/>
  <c r="R1296" i="2"/>
  <c r="R4497" i="2"/>
  <c r="R1640" i="2"/>
  <c r="R4366" i="2"/>
  <c r="R110" i="2"/>
  <c r="R3997" i="2"/>
  <c r="R1073" i="2"/>
  <c r="R3503" i="2"/>
  <c r="R4905" i="2"/>
  <c r="R2394" i="2"/>
  <c r="R1399" i="2"/>
  <c r="R353" i="2"/>
  <c r="R1576" i="2"/>
  <c r="R3973" i="2"/>
  <c r="R3659" i="2"/>
  <c r="R1107" i="2"/>
  <c r="R4653" i="2"/>
  <c r="R1632" i="2"/>
  <c r="R950" i="2"/>
  <c r="R1013" i="2"/>
  <c r="R4841" i="2"/>
  <c r="R1666" i="2"/>
  <c r="R1092" i="2"/>
  <c r="R3209" i="2"/>
  <c r="R3746" i="2"/>
  <c r="R1331" i="2"/>
  <c r="R2632" i="2"/>
  <c r="R984" i="2"/>
  <c r="R4571" i="2"/>
  <c r="R4554" i="2"/>
  <c r="R3703" i="2"/>
  <c r="R3064" i="2"/>
  <c r="R2271" i="2"/>
  <c r="R148" i="2"/>
  <c r="R3504" i="2"/>
  <c r="R4912" i="2"/>
  <c r="R1153" i="2"/>
  <c r="R3007" i="2"/>
  <c r="R2530" i="2"/>
  <c r="R1726" i="2"/>
  <c r="R4016" i="2"/>
  <c r="R4170" i="2"/>
  <c r="R1765" i="2"/>
  <c r="R1265" i="2"/>
  <c r="R644" i="2"/>
  <c r="R2505" i="2"/>
  <c r="R3510" i="2"/>
  <c r="R3452" i="2"/>
  <c r="R902" i="2"/>
  <c r="R3067" i="2"/>
  <c r="R2343" i="2"/>
  <c r="R4711" i="2"/>
  <c r="R1421" i="2"/>
  <c r="R3108" i="2"/>
  <c r="R51" i="2"/>
  <c r="R1241" i="2"/>
  <c r="R1654" i="2"/>
  <c r="R2769" i="2"/>
  <c r="R2464" i="2"/>
  <c r="R1615" i="2"/>
  <c r="R529" i="2"/>
  <c r="R4662" i="2"/>
  <c r="R3181" i="2"/>
  <c r="R3879" i="2"/>
  <c r="R2499" i="2"/>
  <c r="R2732" i="2"/>
  <c r="R2236" i="2"/>
  <c r="R3347" i="2"/>
  <c r="R676" i="2"/>
  <c r="R2503" i="2"/>
  <c r="R2630" i="2"/>
  <c r="R2533" i="2"/>
  <c r="R4520" i="2"/>
  <c r="R1920" i="2"/>
  <c r="R581" i="2"/>
  <c r="R3845" i="2"/>
  <c r="R929" i="2"/>
  <c r="R1915" i="2"/>
  <c r="R4883" i="2"/>
  <c r="R3277" i="2"/>
  <c r="R1872" i="2"/>
  <c r="R127" i="2"/>
  <c r="R2722" i="2"/>
  <c r="R3931" i="2"/>
  <c r="R3116" i="2"/>
  <c r="R4490" i="2"/>
  <c r="R4323" i="2"/>
  <c r="R2583" i="2"/>
  <c r="R4321" i="2"/>
  <c r="R4593" i="2"/>
  <c r="R4123" i="2"/>
  <c r="R1245" i="2"/>
  <c r="R596" i="2"/>
  <c r="R1919" i="2"/>
  <c r="R590" i="2"/>
  <c r="R1297" i="2"/>
  <c r="R1906" i="2"/>
  <c r="R176" i="2"/>
  <c r="R319" i="2"/>
  <c r="R1766" i="2"/>
  <c r="R391" i="2"/>
  <c r="R2833" i="2"/>
  <c r="R103" i="2"/>
  <c r="R542" i="2"/>
  <c r="R1665" i="2"/>
  <c r="R3405" i="2"/>
  <c r="R658" i="2"/>
  <c r="R1859" i="2"/>
  <c r="R1896" i="2"/>
  <c r="R4640" i="2"/>
  <c r="R996" i="2"/>
  <c r="R3253" i="2"/>
  <c r="R3753" i="2"/>
  <c r="R294" i="2"/>
  <c r="R3017" i="2"/>
  <c r="R1045" i="2"/>
  <c r="R1520" i="2"/>
  <c r="R2169" i="2"/>
  <c r="R4201" i="2"/>
  <c r="R2250" i="2"/>
  <c r="R924" i="2"/>
  <c r="R1686" i="2"/>
  <c r="R4380" i="2"/>
  <c r="R83" i="2"/>
  <c r="R784" i="2"/>
  <c r="R427" i="2"/>
  <c r="R4540" i="2"/>
  <c r="R4258" i="2"/>
  <c r="R4126" i="2"/>
  <c r="R4051" i="2"/>
  <c r="R3114" i="2"/>
  <c r="R3234" i="2"/>
  <c r="R1571" i="2"/>
  <c r="R283" i="2"/>
  <c r="R3332" i="2"/>
  <c r="R1011" i="2"/>
  <c r="R4869" i="2"/>
  <c r="R3890" i="2"/>
  <c r="R3133" i="2"/>
  <c r="R1649" i="2"/>
  <c r="R4487" i="2"/>
  <c r="R2661" i="2"/>
  <c r="R1318" i="2"/>
  <c r="R3728" i="2"/>
  <c r="R4576" i="2"/>
  <c r="R2502" i="2"/>
  <c r="R3339" i="2"/>
  <c r="R3699" i="2"/>
  <c r="R3294" i="2"/>
  <c r="R454" i="2"/>
  <c r="R2312" i="2"/>
  <c r="R2115" i="2"/>
  <c r="R301" i="2"/>
  <c r="R641" i="2"/>
  <c r="R3507" i="2"/>
  <c r="R3609" i="2"/>
  <c r="R4228" i="2"/>
  <c r="R2653" i="2"/>
  <c r="R2165" i="2"/>
  <c r="R1389" i="2"/>
  <c r="R1735" i="2"/>
  <c r="R3172" i="2"/>
  <c r="R1696" i="2"/>
  <c r="R5" i="2"/>
  <c r="R2900" i="2"/>
  <c r="R2956" i="2"/>
  <c r="R2703" i="2"/>
  <c r="R469" i="2"/>
  <c r="R3936" i="2"/>
  <c r="R2307" i="2"/>
  <c r="R3886" i="2"/>
  <c r="R3958" i="2"/>
  <c r="R4483" i="2"/>
  <c r="R3803" i="2"/>
  <c r="R2480" i="2"/>
  <c r="R342" i="2"/>
  <c r="R930" i="2"/>
  <c r="R2639" i="2"/>
  <c r="R4637" i="2"/>
  <c r="R447" i="2"/>
  <c r="R2877" i="2"/>
  <c r="R4969" i="2"/>
  <c r="R4636" i="2"/>
  <c r="R3308" i="2"/>
  <c r="R1593" i="2"/>
  <c r="R642" i="2"/>
  <c r="R4257" i="2"/>
  <c r="R1074" i="2"/>
  <c r="R909" i="2"/>
  <c r="R604" i="2"/>
  <c r="R267" i="2"/>
  <c r="R4379" i="2"/>
  <c r="R2909" i="2"/>
  <c r="R292" i="2"/>
  <c r="R2043" i="2"/>
  <c r="R4172" i="2"/>
  <c r="R1868" i="2"/>
  <c r="R2275" i="2"/>
  <c r="R303" i="2"/>
  <c r="R3920" i="2"/>
  <c r="R4559" i="2"/>
  <c r="R1747" i="2"/>
  <c r="R2378" i="2"/>
  <c r="R920" i="2"/>
  <c r="R1949" i="2"/>
  <c r="R4080" i="2"/>
  <c r="R1529" i="2"/>
  <c r="R2887" i="2"/>
  <c r="R1203" i="2"/>
  <c r="R3704" i="2"/>
  <c r="R1384" i="2"/>
  <c r="R3625" i="2"/>
  <c r="R4183" i="2"/>
  <c r="R2475" i="2"/>
  <c r="R3269" i="2"/>
  <c r="R3732" i="2"/>
  <c r="R1602" i="2"/>
  <c r="R4160" i="2"/>
  <c r="R3856" i="2"/>
  <c r="R1387" i="2"/>
  <c r="R2564" i="2"/>
  <c r="R1594" i="2"/>
  <c r="R4751" i="2"/>
  <c r="R3267" i="2"/>
  <c r="R3517" i="2"/>
  <c r="R453" i="2"/>
  <c r="R925" i="2"/>
  <c r="R3819" i="2"/>
  <c r="R1352" i="2"/>
  <c r="R2239" i="2"/>
  <c r="R2811" i="2"/>
  <c r="R1525" i="2"/>
  <c r="R3192" i="2"/>
  <c r="R2985" i="2"/>
  <c r="R4493" i="2"/>
  <c r="R3066" i="2"/>
  <c r="R2194" i="2"/>
  <c r="R595" i="2"/>
  <c r="R4345" i="2"/>
  <c r="R2436" i="2"/>
  <c r="R2290" i="2"/>
  <c r="R3189" i="2"/>
  <c r="R1883" i="2"/>
  <c r="R4974" i="2"/>
  <c r="R1176" i="2"/>
  <c r="R4983" i="2"/>
  <c r="R3771" i="2"/>
  <c r="R230" i="2"/>
  <c r="R4633" i="2"/>
  <c r="R4910" i="2"/>
  <c r="R2229" i="2"/>
  <c r="R1825" i="2"/>
  <c r="R445" i="2"/>
  <c r="R4313" i="2"/>
  <c r="R3201" i="2"/>
  <c r="R229" i="2"/>
  <c r="R4244" i="2"/>
  <c r="R4274" i="2"/>
  <c r="R407" i="2"/>
  <c r="R4020" i="2"/>
  <c r="R4936" i="2"/>
  <c r="R3333" i="2"/>
  <c r="R1395" i="2"/>
  <c r="R1660" i="2"/>
  <c r="R1560" i="2"/>
  <c r="R622" i="2"/>
  <c r="R2279" i="2"/>
  <c r="R860" i="2"/>
  <c r="R2824" i="2"/>
  <c r="R2841" i="2"/>
  <c r="R1204" i="2"/>
  <c r="R3806" i="2"/>
  <c r="R4140" i="2"/>
  <c r="R1917" i="2"/>
  <c r="R2114" i="2"/>
  <c r="R3144" i="2"/>
  <c r="R1634" i="2"/>
  <c r="R2765" i="2"/>
  <c r="R3292" i="2"/>
  <c r="R4895" i="2"/>
  <c r="R408" i="2"/>
  <c r="R757" i="2"/>
  <c r="R2496" i="2"/>
  <c r="R389" i="2"/>
  <c r="R4037" i="2"/>
  <c r="R222" i="2"/>
  <c r="R4169" i="2"/>
  <c r="R4533" i="2"/>
  <c r="R2324" i="2"/>
  <c r="R2428" i="2"/>
  <c r="R1394" i="2"/>
  <c r="R397" i="2"/>
  <c r="R1556" i="2"/>
  <c r="R2757" i="2"/>
  <c r="R3046" i="2"/>
  <c r="R4652" i="2"/>
  <c r="R2774" i="2"/>
  <c r="R4089" i="2"/>
  <c r="R2493" i="2"/>
  <c r="R4044" i="2"/>
  <c r="R3105" i="2"/>
  <c r="R4305" i="2"/>
  <c r="R2020" i="2"/>
  <c r="R648" i="2"/>
  <c r="R592" i="2"/>
  <c r="R1210" i="2"/>
  <c r="R4411" i="2"/>
  <c r="R2869" i="2"/>
  <c r="R2949" i="2"/>
  <c r="R3655" i="2"/>
  <c r="R2626" i="2"/>
  <c r="R4120" i="2"/>
  <c r="R2963" i="2"/>
  <c r="R4964" i="2"/>
  <c r="R2418" i="2"/>
  <c r="R4501" i="2"/>
  <c r="R3804" i="2"/>
  <c r="R2695" i="2"/>
  <c r="R3764" i="2"/>
  <c r="R4076" i="2"/>
  <c r="R522" i="2"/>
  <c r="R1409" i="2"/>
  <c r="R3949" i="2"/>
  <c r="R850" i="2"/>
  <c r="R2941" i="2"/>
  <c r="R662" i="2"/>
  <c r="R3523" i="2"/>
  <c r="R3872" i="2"/>
  <c r="R1495" i="2"/>
  <c r="R849" i="2"/>
  <c r="R3444" i="2"/>
  <c r="R3071" i="2"/>
  <c r="R756" i="2"/>
  <c r="R4850" i="2"/>
  <c r="R4855" i="2"/>
  <c r="R4223" i="2"/>
  <c r="R2410" i="2"/>
  <c r="R739" i="2"/>
  <c r="R1744" i="2"/>
  <c r="R4181" i="2"/>
  <c r="R1936" i="2"/>
  <c r="R990" i="2"/>
  <c r="R3685" i="2"/>
  <c r="R1637" i="2"/>
  <c r="R2947" i="2"/>
  <c r="R2336" i="2"/>
  <c r="R4951" i="2"/>
  <c r="R3325" i="2"/>
  <c r="R2387" i="2"/>
  <c r="R2637" i="2"/>
  <c r="R2696" i="2"/>
  <c r="R2062" i="2"/>
  <c r="R3705" i="2"/>
  <c r="R4822" i="2"/>
  <c r="R1705" i="2"/>
  <c r="R3647" i="2"/>
  <c r="R262" i="2"/>
  <c r="R673" i="2"/>
  <c r="R845" i="2"/>
  <c r="R4270" i="2"/>
  <c r="R442" i="2"/>
  <c r="R506" i="2"/>
  <c r="R2795" i="2"/>
  <c r="R66" i="2"/>
  <c r="R1187" i="2"/>
  <c r="R2010" i="2"/>
  <c r="R3526" i="2"/>
  <c r="R1017" i="2"/>
  <c r="R2731" i="2"/>
  <c r="R2327" i="2"/>
  <c r="R2973" i="2"/>
  <c r="R3450" i="2"/>
  <c r="R697" i="2"/>
  <c r="R1889" i="2"/>
  <c r="R3145" i="2"/>
  <c r="R1935" i="2"/>
  <c r="R1991" i="2"/>
  <c r="R4522" i="2"/>
  <c r="R1860" i="2"/>
  <c r="R1504" i="2"/>
  <c r="R4828" i="2"/>
  <c r="R4552" i="2"/>
  <c r="R3983" i="2"/>
  <c r="R751" i="2"/>
  <c r="R2819" i="2"/>
  <c r="R4763" i="2"/>
  <c r="R4269" i="2"/>
  <c r="R363" i="2"/>
  <c r="R2481" i="2"/>
  <c r="R3816" i="2"/>
  <c r="R2073" i="2"/>
  <c r="R1530" i="2"/>
  <c r="R4215" i="2"/>
  <c r="R284" i="2"/>
  <c r="R2762" i="2"/>
  <c r="R2689" i="2"/>
  <c r="R2116" i="2"/>
  <c r="R3368" i="2"/>
  <c r="R3978" i="2"/>
  <c r="R4112" i="2"/>
  <c r="R2959" i="2"/>
  <c r="R3419" i="2"/>
  <c r="R4425" i="2"/>
  <c r="R1552" i="2"/>
  <c r="R503" i="2"/>
  <c r="R863" i="2"/>
  <c r="R4341" i="2"/>
  <c r="R1856" i="2"/>
  <c r="R3185" i="2"/>
  <c r="R3934" i="2"/>
  <c r="R144" i="2"/>
  <c r="R2673" i="2"/>
  <c r="R1010" i="2"/>
  <c r="R9" i="2"/>
  <c r="R1616" i="2"/>
  <c r="R4996" i="2"/>
  <c r="R4175" i="2"/>
  <c r="R4179" i="2"/>
  <c r="R2854" i="2"/>
  <c r="R567" i="2"/>
  <c r="R1235" i="2"/>
  <c r="R4691" i="2"/>
  <c r="R4197" i="2"/>
  <c r="R2318" i="2"/>
  <c r="R2201" i="2"/>
  <c r="R3888" i="2"/>
  <c r="R3873" i="2"/>
  <c r="R2663" i="2"/>
  <c r="R2241" i="2"/>
  <c r="R886" i="2"/>
  <c r="R4090" i="2"/>
  <c r="R4854" i="2"/>
  <c r="R214" i="2"/>
  <c r="R223" i="2"/>
  <c r="R4580" i="2"/>
  <c r="R1121" i="2"/>
  <c r="R3334" i="2"/>
  <c r="R806" i="2"/>
  <c r="R4040" i="2"/>
  <c r="R4006" i="2"/>
  <c r="R2021" i="2"/>
  <c r="R2678" i="2"/>
  <c r="R2331" i="2"/>
  <c r="R4079" i="2"/>
  <c r="R3693" i="2"/>
  <c r="R3337" i="2"/>
  <c r="R1151" i="2"/>
  <c r="R2660" i="2"/>
  <c r="R396" i="2"/>
  <c r="R4451" i="2"/>
  <c r="R3086" i="2"/>
  <c r="R2527" i="2"/>
  <c r="R2770" i="2"/>
  <c r="R1905" i="2"/>
  <c r="R4071" i="2"/>
  <c r="R143" i="2"/>
  <c r="R4935" i="2"/>
  <c r="R418" i="2"/>
  <c r="R2431" i="2"/>
  <c r="R601" i="2"/>
  <c r="R4694" i="2"/>
  <c r="R4790" i="2"/>
  <c r="R4431" i="2"/>
  <c r="R2701" i="2"/>
  <c r="R3658" i="2"/>
  <c r="R2623" i="2"/>
  <c r="R1577" i="2"/>
  <c r="R1885" i="2"/>
  <c r="R694" i="2"/>
  <c r="R3910" i="2"/>
  <c r="R2604" i="2"/>
  <c r="R2518" i="2"/>
  <c r="R3839" i="2"/>
  <c r="R3882" i="2"/>
  <c r="R3475" i="2"/>
  <c r="R4506" i="2"/>
  <c r="R3876" i="2"/>
  <c r="R3917" i="2"/>
  <c r="R741" i="2"/>
  <c r="R2384" i="2"/>
  <c r="R4302" i="2"/>
  <c r="R2849" i="2"/>
  <c r="R2581" i="2"/>
  <c r="R2698" i="2"/>
  <c r="R1773" i="2"/>
  <c r="R4347" i="2"/>
  <c r="R1228" i="2"/>
  <c r="R2721" i="2"/>
  <c r="R3946" i="2"/>
  <c r="R68" i="2"/>
  <c r="R3535" i="2"/>
  <c r="R1932" i="2"/>
  <c r="R3024" i="2"/>
  <c r="R1590" i="2"/>
  <c r="R1987" i="2"/>
  <c r="R3319" i="2"/>
  <c r="R2322" i="2"/>
  <c r="R4453" i="2"/>
  <c r="R3090" i="2"/>
  <c r="R2406" i="2"/>
  <c r="R3492" i="2"/>
  <c r="R2141" i="2"/>
  <c r="R1054" i="2"/>
  <c r="R3480" i="2"/>
  <c r="R411" i="2"/>
  <c r="R4391" i="2"/>
  <c r="R4132" i="2"/>
  <c r="R3472" i="2"/>
  <c r="R3395" i="2"/>
  <c r="R3357" i="2"/>
  <c r="R4326" i="2"/>
  <c r="R4729" i="2"/>
  <c r="R1042" i="2"/>
  <c r="R1824" i="2"/>
  <c r="R362" i="2"/>
  <c r="R2337" i="2"/>
  <c r="R366" i="2"/>
  <c r="R3789" i="2"/>
  <c r="R4265" i="2"/>
  <c r="R4459" i="2"/>
  <c r="R2853" i="2"/>
  <c r="R3102" i="2"/>
  <c r="R2654" i="2"/>
  <c r="R2187" i="2"/>
  <c r="R3738" i="2"/>
  <c r="R3900" i="2"/>
  <c r="R3566" i="2"/>
  <c r="R274" i="2"/>
  <c r="R1334" i="2"/>
  <c r="R1445" i="2"/>
  <c r="R4072" i="2"/>
  <c r="R3871" i="2"/>
  <c r="R3449" i="2"/>
  <c r="R2912" i="2"/>
  <c r="R3629" i="2"/>
  <c r="R1621" i="2"/>
  <c r="R2309" i="2"/>
  <c r="R2029" i="2"/>
  <c r="R2463" i="2"/>
  <c r="R713" i="2"/>
  <c r="R3242" i="2"/>
  <c r="R177" i="2"/>
  <c r="R343" i="2"/>
  <c r="R31" i="2"/>
  <c r="R4870" i="2"/>
  <c r="R4566" i="2"/>
  <c r="R1198" i="2"/>
  <c r="R204" i="2"/>
  <c r="R3808" i="2"/>
  <c r="R2572" i="2"/>
  <c r="R2857" i="2"/>
  <c r="R2852" i="2"/>
  <c r="R899" i="2"/>
  <c r="R493" i="2"/>
  <c r="R1566" i="2"/>
  <c r="R3633" i="2"/>
  <c r="R3261" i="2"/>
  <c r="R844" i="2"/>
  <c r="R4575" i="2"/>
  <c r="R1869" i="2"/>
  <c r="R4315" i="2"/>
  <c r="R3880" i="2"/>
  <c r="R3841" i="2"/>
  <c r="R1055" i="2"/>
  <c r="R1715" i="2"/>
  <c r="R4568" i="2"/>
  <c r="R3203" i="2"/>
  <c r="R4950" i="2"/>
  <c r="R591" i="2"/>
  <c r="R1103" i="2"/>
  <c r="R723" i="2"/>
  <c r="R3465" i="2"/>
  <c r="R4297" i="2"/>
  <c r="R60" i="2"/>
  <c r="R2578" i="2"/>
  <c r="R3505" i="2"/>
  <c r="R1996" i="2"/>
  <c r="R3441" i="2"/>
  <c r="R4259" i="2"/>
  <c r="R4619" i="2"/>
  <c r="R131" i="2"/>
  <c r="R3564" i="2"/>
  <c r="R2351" i="2"/>
  <c r="R4454" i="2"/>
  <c r="R3842" i="2"/>
  <c r="R3768" i="2"/>
  <c r="R1381" i="2"/>
  <c r="R1526" i="2"/>
  <c r="R2994" i="2"/>
  <c r="R963" i="2"/>
  <c r="R470" i="2"/>
  <c r="R2138" i="2"/>
  <c r="R807" i="2"/>
  <c r="R949" i="2"/>
  <c r="R871" i="2"/>
  <c r="R3130" i="2"/>
  <c r="R3780" i="2"/>
  <c r="R3903" i="2"/>
  <c r="R1957" i="2"/>
  <c r="R2086" i="2"/>
  <c r="R4702" i="2"/>
  <c r="R1442" i="2"/>
  <c r="R593" i="2"/>
  <c r="R2416" i="2"/>
  <c r="R2965" i="2"/>
  <c r="R6" i="2"/>
  <c r="R4219" i="2"/>
  <c r="R4827" i="2"/>
  <c r="R4589" i="2"/>
  <c r="R3317" i="2"/>
  <c r="R4919" i="2"/>
  <c r="R57" i="2"/>
  <c r="R1416" i="2"/>
  <c r="R3083" i="2"/>
  <c r="R2400" i="2"/>
  <c r="R452" i="2"/>
  <c r="R3527" i="2"/>
  <c r="R3616" i="2"/>
  <c r="R4958" i="2"/>
  <c r="R125" i="2"/>
  <c r="R2353" i="2"/>
  <c r="R3500" i="2"/>
  <c r="R1150" i="2"/>
  <c r="R3468" i="2"/>
  <c r="R1005" i="2"/>
  <c r="R1065" i="2"/>
  <c r="R2369" i="2"/>
  <c r="R3904" i="2"/>
  <c r="R1134" i="2"/>
  <c r="R2095" i="2"/>
  <c r="R10" i="2"/>
  <c r="R146" i="2"/>
  <c r="R3364" i="2"/>
  <c r="R1249" i="2"/>
  <c r="R3944" i="2"/>
  <c r="R1160" i="2"/>
  <c r="R2937" i="2"/>
  <c r="R875" i="2"/>
  <c r="R4747" i="2"/>
  <c r="R747" i="2"/>
  <c r="R1591" i="2"/>
  <c r="R1584" i="2"/>
  <c r="R1115" i="2"/>
  <c r="R1941" i="2"/>
  <c r="R4481" i="2"/>
  <c r="R870" i="2"/>
  <c r="R135" i="2"/>
  <c r="R1059" i="2"/>
  <c r="R4781" i="2"/>
  <c r="R1961" i="2"/>
  <c r="R2926" i="2"/>
  <c r="R1467" i="2"/>
  <c r="R4573" i="2"/>
  <c r="R1423" i="2"/>
  <c r="R3002" i="2"/>
  <c r="R1895" i="2"/>
  <c r="R3311" i="2"/>
  <c r="R3037" i="2"/>
  <c r="R4500" i="2"/>
  <c r="R3586" i="2"/>
  <c r="R3877" i="2"/>
  <c r="R2684" i="2"/>
  <c r="R1630" i="2"/>
  <c r="R4249" i="2"/>
  <c r="R42" i="2"/>
  <c r="R4271" i="2"/>
  <c r="R2365" i="2"/>
  <c r="R317" i="2"/>
  <c r="R594" i="2"/>
  <c r="R1200" i="2"/>
  <c r="R3878" i="2"/>
  <c r="R4378" i="2"/>
  <c r="R3670" i="2"/>
  <c r="R3330" i="2"/>
  <c r="R2864" i="2"/>
  <c r="R2602" i="2"/>
  <c r="R1233" i="2"/>
  <c r="R1511" i="2"/>
  <c r="R1234" i="2"/>
  <c r="R691" i="2"/>
  <c r="R2260" i="2"/>
  <c r="R1117" i="2"/>
  <c r="R2052" i="2"/>
  <c r="R2252" i="2"/>
  <c r="R1101" i="2"/>
  <c r="R4680" i="2"/>
  <c r="R3211" i="2"/>
  <c r="R668" i="2"/>
  <c r="R4563" i="2"/>
  <c r="R3088" i="2"/>
  <c r="R4312" i="2"/>
  <c r="R3199" i="2"/>
  <c r="R3225" i="2"/>
  <c r="R2997" i="2"/>
  <c r="R4834" i="2"/>
  <c r="R499" i="2"/>
  <c r="R232" i="2"/>
  <c r="R1243" i="2"/>
  <c r="R621" i="2"/>
  <c r="R520" i="2"/>
  <c r="R1300" i="2"/>
  <c r="R2981" i="2"/>
  <c r="R1262" i="2"/>
  <c r="R1471" i="2"/>
  <c r="R2565" i="2"/>
  <c r="R1026" i="2"/>
  <c r="R3355" i="2"/>
  <c r="R4117" i="2"/>
  <c r="R3563" i="2"/>
  <c r="R3554" i="2"/>
  <c r="R4412" i="2"/>
  <c r="R1802" i="2"/>
  <c r="R2076" i="2"/>
  <c r="R1322" i="2"/>
  <c r="R1626" i="2"/>
  <c r="R2104" i="2"/>
  <c r="R2364" i="2"/>
  <c r="R49" i="2"/>
  <c r="R1491" i="2"/>
  <c r="R3850" i="2"/>
  <c r="R431" i="2"/>
  <c r="R1192" i="2"/>
  <c r="R3219" i="2"/>
  <c r="R3440" i="2"/>
  <c r="R438" i="2"/>
  <c r="R197" i="2"/>
  <c r="R4767" i="2"/>
  <c r="R1363" i="2"/>
  <c r="R4369" i="2"/>
  <c r="R543" i="2"/>
  <c r="R4375" i="2"/>
  <c r="R446" i="2"/>
  <c r="R1962" i="2"/>
  <c r="R4009" i="2"/>
  <c r="R2474" i="2"/>
  <c r="R2179" i="2"/>
  <c r="R3315" i="2"/>
  <c r="R62" i="2"/>
  <c r="R1774" i="2"/>
  <c r="R4902" i="2"/>
  <c r="R3352" i="2"/>
  <c r="R2846" i="2"/>
  <c r="R2311" i="2"/>
  <c r="R4046" i="2"/>
  <c r="R1882" i="2"/>
  <c r="R2127" i="2"/>
  <c r="R980" i="2"/>
  <c r="R3193" i="2"/>
  <c r="R1933" i="2"/>
  <c r="R1904" i="2"/>
  <c r="R897" i="2"/>
  <c r="R1690" i="2"/>
  <c r="R1618" i="2"/>
  <c r="R1706" i="2"/>
  <c r="R1020" i="2"/>
  <c r="R2254" i="2"/>
  <c r="R2597" i="2"/>
  <c r="R3639" i="2"/>
  <c r="R2796" i="2"/>
  <c r="R1505" i="2"/>
  <c r="R3982" i="2"/>
  <c r="R4683" i="2"/>
  <c r="R1950" i="2"/>
  <c r="R3607" i="2"/>
  <c r="R2355" i="2"/>
  <c r="R4466" i="2"/>
  <c r="R4886" i="2"/>
  <c r="R282" i="2"/>
  <c r="R878" i="2"/>
  <c r="R4470" i="2"/>
  <c r="R4787" i="2"/>
  <c r="R4528" i="2"/>
  <c r="R4832" i="2"/>
  <c r="R4803" i="2"/>
  <c r="R3628" i="2"/>
  <c r="R1998" i="2"/>
  <c r="R3793" i="2"/>
  <c r="R2768" i="2"/>
  <c r="R670" i="2"/>
  <c r="R1111" i="2"/>
  <c r="R2945" i="2"/>
  <c r="R1985" i="2"/>
  <c r="R3322" i="2"/>
  <c r="R3532" i="2"/>
  <c r="R2437" i="2"/>
  <c r="R2642" i="2"/>
  <c r="R1512" i="2"/>
  <c r="R3103" i="2"/>
  <c r="R534" i="2"/>
  <c r="R2754" i="2"/>
  <c r="R1912" i="2"/>
  <c r="R378" i="2"/>
  <c r="R2374" i="2"/>
  <c r="R2060" i="2"/>
  <c r="R4755" i="2"/>
  <c r="R2882" i="2"/>
  <c r="R3749" i="2"/>
  <c r="R2452" i="2"/>
  <c r="R962" i="2"/>
  <c r="R1386" i="2"/>
  <c r="R4524" i="2"/>
  <c r="R521" i="2"/>
  <c r="R4956" i="2"/>
  <c r="R1174" i="2"/>
  <c r="R1513" i="2"/>
  <c r="R2514" i="2"/>
  <c r="R4734" i="2"/>
  <c r="R4111" i="2"/>
  <c r="R4036" i="2"/>
  <c r="R1165" i="2"/>
  <c r="R413" i="2"/>
  <c r="R3050" i="2"/>
  <c r="R3722" i="2"/>
  <c r="R2828" i="2"/>
  <c r="R2906" i="2"/>
  <c r="R3232" i="2"/>
  <c r="R2739" i="2"/>
  <c r="R3348" i="2"/>
  <c r="R1863" i="2"/>
  <c r="R4514" i="2"/>
  <c r="R2705" i="2"/>
  <c r="R820" i="2"/>
  <c r="R3520" i="2"/>
  <c r="R1922" i="2"/>
  <c r="R30" i="2"/>
  <c r="R4298" i="2"/>
  <c r="R1929" i="2"/>
  <c r="R449" i="2"/>
  <c r="R3313" i="2"/>
  <c r="R4749" i="2"/>
  <c r="R4061" i="2"/>
  <c r="R1850" i="2"/>
  <c r="R1844" i="2"/>
  <c r="R3761" i="2"/>
  <c r="R4060" i="2"/>
  <c r="R4365" i="2"/>
  <c r="R2046" i="2"/>
  <c r="R1698" i="2"/>
  <c r="R4467" i="2"/>
  <c r="R1205" i="2"/>
  <c r="R2894" i="2"/>
  <c r="R1408" i="2"/>
  <c r="R2529" i="2"/>
  <c r="R3125" i="2"/>
  <c r="R4664" i="2"/>
  <c r="R3698" i="2"/>
  <c r="R2787" i="2"/>
  <c r="R441" i="2"/>
  <c r="R516" i="2"/>
  <c r="R3431" i="2"/>
  <c r="R2455" i="2"/>
  <c r="R4982" i="2"/>
  <c r="R1240" i="2"/>
  <c r="R2373" i="2"/>
  <c r="R2054" i="2"/>
  <c r="R1924" i="2"/>
  <c r="R732" i="2"/>
  <c r="R2328" i="2"/>
  <c r="R4856" i="2"/>
  <c r="R3826" i="2"/>
  <c r="R3361" i="2"/>
  <c r="R1995" i="2"/>
  <c r="R2693" i="2"/>
  <c r="R783" i="2"/>
  <c r="R2540" i="2"/>
  <c r="R2494" i="2"/>
  <c r="R856" i="2"/>
  <c r="R433" i="2"/>
  <c r="R714" i="2"/>
  <c r="R3965" i="2"/>
  <c r="R3331" i="2"/>
  <c r="R3126" i="2"/>
  <c r="R773" i="2"/>
  <c r="R1493" i="2"/>
  <c r="R1189" i="2"/>
  <c r="R4578" i="2"/>
  <c r="R2361" i="2"/>
  <c r="R2688" i="2"/>
  <c r="R1544" i="2"/>
  <c r="R1781" i="2"/>
  <c r="R1433" i="2"/>
  <c r="R1450" i="2"/>
  <c r="R2258" i="2"/>
  <c r="R4695" i="2"/>
  <c r="R728" i="2"/>
  <c r="R4145" i="2"/>
  <c r="R3265" i="2"/>
  <c r="R727" i="2"/>
  <c r="R1412" i="2"/>
  <c r="R1155" i="2"/>
  <c r="R3809" i="2"/>
  <c r="R4814" i="2"/>
  <c r="R5000" i="2"/>
  <c r="R40" i="2"/>
  <c r="R3899" i="2"/>
  <c r="R3041" i="2"/>
  <c r="R4609" i="2"/>
  <c r="R4034" i="2"/>
  <c r="R3230" i="2"/>
  <c r="R4007" i="2"/>
  <c r="R877" i="2"/>
  <c r="R4516" i="2"/>
  <c r="R195" i="2"/>
  <c r="R1171" i="2"/>
  <c r="R4486" i="2"/>
  <c r="R347" i="2"/>
  <c r="R2385" i="2"/>
  <c r="R4907" i="2"/>
  <c r="R3421" i="2"/>
  <c r="R4821" i="2"/>
  <c r="R1661" i="2"/>
  <c r="R1689" i="2"/>
  <c r="R4299" i="2"/>
  <c r="R1494" i="2"/>
  <c r="R2013" i="2"/>
  <c r="R2362" i="2"/>
  <c r="R1701" i="2"/>
  <c r="R3304" i="2"/>
  <c r="R772" i="2"/>
  <c r="R1613" i="2"/>
  <c r="R2664" i="2"/>
  <c r="R3049" i="2"/>
  <c r="R2299" i="2"/>
  <c r="R4655" i="2"/>
  <c r="R2161" i="2"/>
  <c r="R3004" i="2"/>
  <c r="R4320" i="2"/>
  <c r="R3815" i="2"/>
  <c r="R4672" i="2"/>
  <c r="R742" i="2"/>
  <c r="R2314" i="2"/>
  <c r="R3779" i="2"/>
  <c r="R1510" i="2"/>
  <c r="R2697" i="2"/>
  <c r="R3457" i="2"/>
  <c r="R4212" i="2"/>
  <c r="R2996" i="2"/>
  <c r="R4342" i="2"/>
  <c r="R4973" i="2"/>
  <c r="R965" i="2"/>
  <c r="R3977" i="2"/>
  <c r="R4316" i="2"/>
  <c r="R3414" i="2"/>
  <c r="R252" i="2"/>
  <c r="R82" i="2"/>
  <c r="R4288" i="2"/>
  <c r="R838" i="2"/>
  <c r="R1195" i="2"/>
  <c r="R1304" i="2"/>
  <c r="R2861" i="2"/>
  <c r="R3210" i="2"/>
  <c r="R686" i="2"/>
  <c r="R33" i="2"/>
  <c r="R894" i="2"/>
  <c r="R3448" i="2"/>
  <c r="R4468" i="2"/>
  <c r="R696" i="2"/>
  <c r="R2348" i="2"/>
  <c r="R4667" i="2"/>
  <c r="R1967" i="2"/>
  <c r="R2340" i="2"/>
  <c r="R3924" i="2"/>
  <c r="R3733" i="2"/>
  <c r="R1293" i="2"/>
  <c r="R2286" i="2"/>
  <c r="R3884" i="2"/>
  <c r="R1680" i="2"/>
  <c r="R2862" i="2"/>
  <c r="R188" i="2"/>
  <c r="R2026" i="2"/>
  <c r="R4477" i="2"/>
  <c r="R2289" i="2"/>
  <c r="R745" i="2"/>
  <c r="R4686" i="2"/>
  <c r="R191" i="2"/>
  <c r="R3276" i="2"/>
  <c r="R1506" i="2"/>
  <c r="R955" i="2"/>
  <c r="R3118" i="2"/>
  <c r="R1348" i="2"/>
  <c r="R3991" i="2"/>
  <c r="R4947" i="2"/>
  <c r="R2958" i="2"/>
  <c r="R3696" i="2"/>
  <c r="R2986" i="2"/>
  <c r="R2237" i="2"/>
  <c r="R4839" i="2"/>
  <c r="R4519" i="2"/>
  <c r="R4614" i="2"/>
  <c r="R2707" i="2"/>
  <c r="R2677" i="2"/>
  <c r="R4796" i="2"/>
  <c r="R3290" i="2"/>
  <c r="R3996" i="2"/>
  <c r="R1755" i="2"/>
  <c r="R217" i="2"/>
  <c r="R2460" i="2"/>
  <c r="R4913" i="2"/>
  <c r="R4325" i="2"/>
  <c r="R2367" i="2"/>
  <c r="R4499" i="2"/>
  <c r="R836" i="2"/>
  <c r="R826" i="2"/>
  <c r="R3767" i="2"/>
  <c r="R1840" i="2"/>
  <c r="R2831" i="2"/>
  <c r="R1347" i="2"/>
  <c r="R1694" i="2"/>
  <c r="R2504" i="2"/>
  <c r="R811" i="2"/>
  <c r="R1979" i="2"/>
  <c r="R325" i="2"/>
  <c r="R2990" i="2"/>
  <c r="R4330" i="2"/>
  <c r="R1797" i="2"/>
  <c r="R4005" i="2"/>
  <c r="R1484" i="2"/>
  <c r="R4474" i="2"/>
  <c r="R65" i="2"/>
  <c r="R1671" i="2"/>
  <c r="R2392" i="2"/>
  <c r="R3998" i="2"/>
  <c r="R4608" i="2"/>
  <c r="R4331" i="2"/>
  <c r="R3717" i="2"/>
  <c r="R3038" i="2"/>
  <c r="R498" i="2"/>
  <c r="R4261" i="2"/>
  <c r="R4844" i="2"/>
  <c r="R4742" i="2"/>
  <c r="R4967" i="2"/>
  <c r="R1808" i="2"/>
  <c r="R287" i="2"/>
  <c r="R2423" i="2"/>
  <c r="R2136" i="2"/>
  <c r="R4050" i="2"/>
  <c r="R1139" i="2"/>
  <c r="R4706" i="2"/>
  <c r="R157" i="2"/>
  <c r="R1953" i="2"/>
  <c r="R968" i="2"/>
  <c r="R2429" i="2"/>
  <c r="R3956" i="2"/>
  <c r="R496" i="2"/>
  <c r="R4587" i="2"/>
  <c r="R1911" i="2"/>
  <c r="R2466" i="2"/>
  <c r="R2107" i="2"/>
  <c r="R1154" i="2"/>
  <c r="R647" i="2"/>
  <c r="R4780" i="2"/>
  <c r="R1141" i="2"/>
  <c r="R3612" i="2"/>
  <c r="R76" i="2"/>
  <c r="R2441" i="2"/>
  <c r="R4392" i="2"/>
  <c r="R4812" i="2"/>
  <c r="R4945" i="2"/>
  <c r="R4577" i="2"/>
  <c r="R1465" i="2"/>
  <c r="R2501" i="2"/>
  <c r="R4523" i="2"/>
  <c r="R4229" i="2"/>
  <c r="R1006" i="2"/>
  <c r="R2675" i="2"/>
  <c r="R434" i="2"/>
  <c r="R4218" i="2"/>
  <c r="R4591" i="2"/>
  <c r="R1027" i="2"/>
  <c r="R4422" i="2"/>
  <c r="R3171" i="2"/>
  <c r="R4389" i="2"/>
  <c r="R3010" i="2"/>
  <c r="R1981" i="2"/>
  <c r="R775" i="2"/>
  <c r="R4094" i="2"/>
  <c r="R443" i="2"/>
  <c r="R1272" i="2"/>
  <c r="R514" i="2"/>
  <c r="R3578" i="2"/>
  <c r="R2157" i="2"/>
  <c r="R981" i="2"/>
  <c r="R4616" i="2"/>
  <c r="R4058" i="2"/>
  <c r="R405" i="2"/>
  <c r="R1524" i="2"/>
  <c r="R1063" i="2"/>
  <c r="R4308" i="2"/>
  <c r="R1373" i="2"/>
  <c r="R4113" i="2"/>
  <c r="R4588" i="2"/>
  <c r="R4435" i="2"/>
  <c r="R2712" i="2"/>
  <c r="R4099" i="2"/>
  <c r="R480" i="2"/>
  <c r="R2606" i="2"/>
  <c r="R1078" i="2"/>
  <c r="R767" i="2"/>
  <c r="R720" i="2"/>
  <c r="R895" i="2"/>
  <c r="R4220" i="2"/>
  <c r="R675" i="2"/>
  <c r="R2791" i="2"/>
  <c r="R3840" i="2"/>
  <c r="R523" i="2"/>
  <c r="R4100" i="2"/>
  <c r="R539" i="2"/>
  <c r="R2302" i="2"/>
  <c r="R2979" i="2"/>
  <c r="R2228" i="2"/>
  <c r="R2942" i="2"/>
  <c r="R4607" i="2"/>
  <c r="R1688" i="2"/>
  <c r="R4993" i="2"/>
  <c r="R2261" i="2"/>
  <c r="R2823" i="2"/>
  <c r="R2908" i="2"/>
  <c r="R185" i="2"/>
  <c r="R1337" i="2"/>
  <c r="R1218" i="2"/>
  <c r="R1531" i="2"/>
  <c r="R869" i="2"/>
  <c r="R3446" i="2"/>
  <c r="R2205" i="2"/>
  <c r="R734" i="2"/>
  <c r="R2409" i="2"/>
  <c r="R4114" i="2"/>
  <c r="R1328" i="2"/>
  <c r="R1806" i="2"/>
  <c r="R1202" i="2"/>
  <c r="R934" i="2"/>
  <c r="R3866" i="2"/>
  <c r="R202" i="2"/>
  <c r="R1453" i="2"/>
  <c r="R2397" i="2"/>
  <c r="R2088" i="2"/>
  <c r="R1378" i="2"/>
  <c r="R2667" i="2"/>
  <c r="R3430" i="2"/>
  <c r="R290" i="2"/>
  <c r="R1574" i="2"/>
  <c r="R2865" i="2"/>
  <c r="R4260" i="2"/>
  <c r="R1515" i="2"/>
  <c r="R3632" i="2"/>
  <c r="R2091" i="2"/>
  <c r="R2238" i="2"/>
  <c r="R1340" i="2"/>
  <c r="R4891" i="2"/>
  <c r="R172" i="2"/>
  <c r="R2967" i="2"/>
  <c r="R632" i="2"/>
  <c r="R1164" i="2"/>
  <c r="R3925" i="2"/>
  <c r="R2526" i="2"/>
  <c r="R561" i="2"/>
  <c r="R3020" i="2"/>
  <c r="R2974" i="2"/>
  <c r="R790" i="2"/>
  <c r="R296" i="2"/>
  <c r="R1327" i="2"/>
  <c r="R2829" i="2"/>
  <c r="R161" i="2"/>
  <c r="R3951" i="2"/>
  <c r="R1041" i="2"/>
  <c r="R704" i="2"/>
  <c r="R4221" i="2"/>
  <c r="R580" i="2"/>
  <c r="R4529" i="2"/>
  <c r="R1535" i="2"/>
  <c r="R4598" i="2"/>
  <c r="R2543" i="2"/>
  <c r="R3549" i="2"/>
  <c r="R1310" i="2"/>
  <c r="R4193" i="2"/>
  <c r="R2672" i="2"/>
  <c r="R375" i="2"/>
  <c r="R4733" i="2"/>
  <c r="R2679" i="2"/>
  <c r="R4978" i="2"/>
  <c r="R2970" i="2"/>
  <c r="R2803" i="2"/>
  <c r="R1353" i="2"/>
  <c r="R2855" i="2"/>
  <c r="R4602" i="2"/>
  <c r="R4382" i="2"/>
  <c r="R1874" i="2"/>
  <c r="R4860" i="2"/>
  <c r="R4088" i="2"/>
  <c r="R3654" i="2"/>
  <c r="R24" i="2"/>
  <c r="R1866" i="2"/>
  <c r="R1600" i="2"/>
  <c r="R612" i="2"/>
  <c r="R3935" i="2"/>
  <c r="R1001" i="2"/>
  <c r="R1751" i="2"/>
  <c r="R1718" i="2"/>
  <c r="R3151" i="2"/>
  <c r="R2117" i="2"/>
  <c r="R1628" i="2"/>
  <c r="R550" i="2"/>
  <c r="R2294" i="2"/>
  <c r="R3602" i="2"/>
  <c r="R2332" i="2"/>
  <c r="R922" i="2"/>
  <c r="R3134" i="2"/>
  <c r="R4185" i="2"/>
  <c r="R510" i="2"/>
  <c r="R1997" i="2"/>
  <c r="R1104" i="2"/>
  <c r="R1699" i="2"/>
  <c r="R4992" i="2"/>
  <c r="R430" i="2"/>
  <c r="R2989" i="2"/>
  <c r="R3713" i="2"/>
  <c r="R1266" i="2"/>
  <c r="R2003" i="2"/>
  <c r="R872" i="2"/>
  <c r="R2880" i="2"/>
  <c r="R3674" i="2"/>
  <c r="R544" i="2"/>
  <c r="R3214" i="2"/>
  <c r="R2047" i="2"/>
  <c r="R1890" i="2"/>
  <c r="R4862" i="2"/>
  <c r="R4892" i="2"/>
  <c r="R584" i="2"/>
  <c r="R2019" i="2"/>
  <c r="R3544" i="2"/>
  <c r="R530" i="2"/>
  <c r="R3380" i="2"/>
  <c r="R4940" i="2"/>
  <c r="R3149" i="2"/>
  <c r="R2484" i="2"/>
  <c r="R1645" i="2"/>
  <c r="R4346" i="2"/>
  <c r="R276" i="2"/>
  <c r="R1798" i="2"/>
  <c r="R1033" i="2"/>
  <c r="R966" i="2"/>
  <c r="R4865" i="2"/>
  <c r="R3231" i="2"/>
  <c r="R3976" i="2"/>
  <c r="R2845" i="2"/>
  <c r="R3720" i="2"/>
  <c r="R56" i="2"/>
  <c r="R1359" i="2"/>
  <c r="R3035" i="2"/>
  <c r="R306" i="2"/>
  <c r="R4792" i="2"/>
  <c r="R2121" i="2"/>
  <c r="R2323" i="2"/>
  <c r="R4722" i="2"/>
  <c r="R776" i="2"/>
  <c r="R4665" i="2"/>
  <c r="R3432" i="2"/>
  <c r="R3006" i="2"/>
  <c r="R4959" i="2"/>
  <c r="R1145" i="2"/>
  <c r="R2341" i="2"/>
  <c r="R1945" i="2"/>
  <c r="R423" i="2"/>
  <c r="R122" i="2"/>
  <c r="R2109" i="2"/>
  <c r="R3763" i="2"/>
  <c r="R1731" i="2"/>
  <c r="R3227" i="2"/>
  <c r="R4893" i="2"/>
  <c r="R1516" i="2"/>
  <c r="R4949" i="2"/>
  <c r="R3372" i="2"/>
  <c r="R4510" i="2"/>
  <c r="R2" i="2"/>
  <c r="R3561" i="2"/>
  <c r="R1089" i="2"/>
  <c r="R3765" i="2"/>
  <c r="R4397" i="2"/>
  <c r="R491" i="2"/>
  <c r="R1770" i="2"/>
  <c r="R3928" i="2"/>
  <c r="R47" i="2"/>
  <c r="R937" i="2"/>
  <c r="R1693" i="2"/>
  <c r="R52" i="2"/>
  <c r="R4809" i="2"/>
  <c r="R1046" i="2"/>
  <c r="R3396" i="2"/>
  <c r="R4746" i="2"/>
  <c r="R3392" i="2"/>
  <c r="R340" i="2"/>
  <c r="R1068" i="2"/>
  <c r="R1158" i="2"/>
  <c r="R3863" i="2"/>
  <c r="R1746" i="2"/>
  <c r="R288" i="2"/>
  <c r="R4954" i="2"/>
  <c r="R2984" i="2"/>
  <c r="R2193" i="2"/>
  <c r="R1893" i="2"/>
  <c r="R4708" i="2"/>
  <c r="R1355" i="2"/>
  <c r="R244" i="2"/>
  <c r="R121" i="2"/>
  <c r="R484" i="2"/>
  <c r="R19" i="2"/>
  <c r="R4801" i="2"/>
  <c r="R481" i="2"/>
  <c r="R268" i="2"/>
  <c r="R4103" i="2"/>
  <c r="R2727" i="2"/>
  <c r="R4414" i="2"/>
  <c r="R2292" i="2"/>
  <c r="R4031" i="2"/>
  <c r="R858" i="2"/>
  <c r="R705" i="2"/>
  <c r="R2025" i="2"/>
  <c r="R4972" i="2"/>
  <c r="R1910" i="2"/>
  <c r="R2658" i="2"/>
  <c r="R1071" i="2"/>
  <c r="R1312" i="2"/>
  <c r="R2666" i="2"/>
  <c r="R180" i="2"/>
  <c r="R4472" i="2"/>
  <c r="R2039" i="2"/>
  <c r="R3950" i="2"/>
  <c r="R357" i="2"/>
  <c r="R2584" i="2"/>
  <c r="R4743" i="2"/>
  <c r="R1636" i="2"/>
  <c r="R4975" i="2"/>
  <c r="R3470" i="2"/>
  <c r="R3388" i="2"/>
  <c r="R199" i="2"/>
  <c r="R3921" i="2"/>
  <c r="R85" i="2"/>
  <c r="R528" i="2"/>
  <c r="R1170" i="2"/>
  <c r="R4797" i="2"/>
  <c r="R1925" i="2"/>
  <c r="R3737" i="2"/>
  <c r="R525" i="2"/>
  <c r="R3509" i="2"/>
  <c r="R938" i="2"/>
  <c r="R2617" i="2"/>
  <c r="R3668" i="2"/>
  <c r="R3139" i="2"/>
  <c r="R778" i="2"/>
  <c r="R2628" i="2"/>
  <c r="R2067" i="2"/>
  <c r="R279" i="2"/>
  <c r="R1652" i="2"/>
  <c r="R4433" i="2"/>
  <c r="R1994" i="2"/>
  <c r="R3848" i="2"/>
  <c r="R275" i="2"/>
  <c r="R3622" i="2"/>
  <c r="R3" i="2"/>
  <c r="R210" i="2"/>
  <c r="R2588" i="2"/>
  <c r="R1317" i="2"/>
  <c r="R839" i="2"/>
  <c r="R898" i="2"/>
  <c r="R14" i="2"/>
  <c r="R2561" i="2"/>
  <c r="R1274" i="2"/>
  <c r="R1752" i="2"/>
  <c r="R4644" i="2"/>
  <c r="R2139" i="2"/>
  <c r="R1793" i="2"/>
  <c r="R4600" i="2"/>
  <c r="R1191" i="2"/>
  <c r="R2425" i="2"/>
  <c r="R3073" i="2"/>
  <c r="R2534" i="2"/>
  <c r="R3952" i="2"/>
  <c r="R1887" i="2"/>
  <c r="R3596" i="2"/>
  <c r="R1930" i="2"/>
  <c r="R1712" i="2"/>
  <c r="R335" i="2"/>
  <c r="R152" i="2"/>
  <c r="R3188" i="2"/>
  <c r="R3279" i="2"/>
  <c r="R1913" i="2"/>
  <c r="R3496" i="2"/>
  <c r="R3278" i="2"/>
  <c r="R3985" i="2"/>
  <c r="R3729" i="2"/>
  <c r="R302" i="2"/>
  <c r="R3937" i="2"/>
  <c r="R3403" i="2"/>
  <c r="R1784" i="2"/>
  <c r="R1777" i="2"/>
  <c r="R3377" i="2"/>
  <c r="R1522" i="2"/>
  <c r="R3412" i="2"/>
  <c r="R1983" i="2"/>
  <c r="R1242" i="2"/>
  <c r="R777" i="2"/>
  <c r="R952" i="2"/>
  <c r="R1070" i="2"/>
  <c r="R329" i="2"/>
  <c r="R712" i="2"/>
  <c r="R527" i="2"/>
  <c r="R1081" i="2"/>
  <c r="R2213" i="2"/>
  <c r="R535" i="2"/>
  <c r="R165" i="2"/>
  <c r="R3486" i="2"/>
  <c r="R588" i="2"/>
  <c r="R2403" i="2"/>
  <c r="R2878" i="2"/>
  <c r="R3897" i="2"/>
  <c r="R679" i="2"/>
  <c r="R2552" i="2"/>
  <c r="R4724" i="2"/>
  <c r="R1527" i="2"/>
  <c r="R1279" i="2"/>
  <c r="R685" i="2"/>
  <c r="R2980" i="2"/>
  <c r="R59" i="2"/>
  <c r="R4210" i="2"/>
  <c r="R2966" i="2"/>
  <c r="R4133" i="2"/>
  <c r="R3716" i="2"/>
  <c r="R3673" i="2"/>
  <c r="R1813" i="2"/>
  <c r="R4276" i="2"/>
  <c r="R3508" i="2"/>
  <c r="R3645" i="2"/>
  <c r="R3208" i="2"/>
  <c r="R1099" i="2"/>
  <c r="R479" i="2"/>
  <c r="R2482" i="2"/>
  <c r="R4026" i="2"/>
  <c r="R4643" i="2"/>
  <c r="R3811" i="2"/>
  <c r="R4231" i="2"/>
  <c r="R2566" i="2"/>
  <c r="R666" i="2"/>
  <c r="R2911" i="2"/>
  <c r="R3393" i="2"/>
  <c r="R3483" i="2"/>
  <c r="R4338" i="2"/>
  <c r="R2074" i="2"/>
  <c r="R178" i="2"/>
  <c r="R546" i="2"/>
  <c r="R2469" i="2"/>
  <c r="R2730" i="2"/>
  <c r="R1703" i="2"/>
  <c r="R1734" i="2"/>
  <c r="R4558" i="2"/>
  <c r="R1837" i="2"/>
  <c r="R2259" i="2"/>
  <c r="R2842" i="2"/>
  <c r="R393" i="2"/>
  <c r="R4560" i="2"/>
  <c r="R300" i="2"/>
  <c r="R3182" i="2"/>
  <c r="R4405" i="2"/>
  <c r="R2895" i="2"/>
  <c r="R3867" i="2"/>
  <c r="R2145" i="2"/>
  <c r="R1803" i="2"/>
  <c r="R254" i="2"/>
  <c r="R3984" i="2"/>
  <c r="R1768" i="2"/>
  <c r="R911" i="2"/>
  <c r="R2293" i="2"/>
  <c r="R1971" i="2"/>
  <c r="R4361" i="2"/>
  <c r="R557" i="2"/>
  <c r="R774" i="2"/>
  <c r="R3025" i="2"/>
  <c r="R2065" i="2"/>
  <c r="R760" i="2"/>
  <c r="R4586" i="2"/>
  <c r="R243" i="2"/>
  <c r="R1545" i="2"/>
  <c r="R2080" i="2"/>
  <c r="R4066" i="2"/>
  <c r="R2676" i="2"/>
  <c r="R1232" i="2"/>
  <c r="R1619" i="2"/>
  <c r="R3109" i="2"/>
  <c r="R793" i="2"/>
  <c r="R4966" i="2"/>
  <c r="R3382" i="2"/>
  <c r="R3926" i="2"/>
  <c r="R3987" i="2"/>
  <c r="R1674" i="2"/>
  <c r="R3464" i="2"/>
  <c r="R3618" i="2"/>
  <c r="R1610" i="2"/>
  <c r="R652" i="2"/>
  <c r="R2645" i="2"/>
  <c r="R12" i="2"/>
  <c r="R2923" i="2"/>
  <c r="R2445" i="2"/>
  <c r="R4611" i="2"/>
  <c r="R3021" i="2"/>
  <c r="R3672" i="2"/>
  <c r="R4597" i="2"/>
  <c r="R227" i="2"/>
  <c r="R2461" i="2"/>
  <c r="R2915" i="2"/>
  <c r="R3656" i="2"/>
  <c r="R3870" i="2"/>
  <c r="R4953" i="2"/>
  <c r="R2313" i="2"/>
  <c r="R72" i="2"/>
  <c r="R2714" i="2"/>
  <c r="R3346" i="2"/>
  <c r="R532" i="2"/>
  <c r="R4011" i="2"/>
  <c r="R4776" i="2"/>
  <c r="R2004" i="2"/>
  <c r="R3847" i="2"/>
  <c r="R4110" i="2"/>
  <c r="R53" i="2"/>
  <c r="R3068" i="2"/>
  <c r="R3795" i="2"/>
  <c r="R1201" i="2"/>
  <c r="R2473" i="2"/>
  <c r="R1960" i="2"/>
  <c r="R718" i="2"/>
  <c r="R3948" i="2"/>
  <c r="R2035" i="2"/>
  <c r="R3979" i="2"/>
  <c r="R1313" i="2"/>
  <c r="R4545" i="2"/>
  <c r="R4816" i="2"/>
  <c r="R3600" i="2"/>
  <c r="R2805" i="2"/>
  <c r="R4606" i="2"/>
  <c r="R2893" i="2"/>
  <c r="R982" i="2"/>
  <c r="R2939" i="2"/>
  <c r="R3051" i="2"/>
  <c r="R3501" i="2"/>
  <c r="R4098" i="2"/>
  <c r="R725" i="2"/>
  <c r="R3834" i="2"/>
  <c r="R1721" i="2"/>
  <c r="R2568" i="2"/>
  <c r="R11" i="2"/>
  <c r="R3204" i="2"/>
  <c r="R3511" i="2"/>
  <c r="R2681" i="2"/>
  <c r="R597" i="2"/>
  <c r="R1799" i="2"/>
  <c r="R737" i="2"/>
  <c r="R3179" i="2"/>
  <c r="R3807" i="2"/>
  <c r="R3736" i="2"/>
  <c r="R2050" i="2"/>
  <c r="R4064" i="2"/>
  <c r="R1830" i="2"/>
  <c r="R3915" i="2"/>
  <c r="R77" i="2"/>
  <c r="R2788" i="2"/>
  <c r="R1692" i="2"/>
  <c r="R253" i="2"/>
  <c r="R1778" i="2"/>
  <c r="R692" i="2"/>
  <c r="R337" i="2"/>
  <c r="R4930" i="2"/>
  <c r="R1607" i="2"/>
  <c r="R547" i="2"/>
  <c r="R4293" i="2"/>
  <c r="R4118" i="2"/>
  <c r="R4922" i="2"/>
  <c r="R614" i="2"/>
  <c r="R3726" i="2"/>
  <c r="R4813" i="2"/>
  <c r="R4182" i="2"/>
  <c r="R2792" i="2"/>
  <c r="R415" i="2"/>
  <c r="R748" i="2"/>
  <c r="R2427" i="2"/>
  <c r="R3790" i="2"/>
  <c r="R3694" i="2"/>
  <c r="R1307" i="2"/>
  <c r="R3180" i="2"/>
  <c r="R687" i="2"/>
  <c r="R626" i="2"/>
  <c r="R3778" i="2"/>
  <c r="R2838" i="2"/>
  <c r="R4401" i="2"/>
  <c r="R39" i="2"/>
  <c r="R3040" i="2"/>
  <c r="R2889" i="2"/>
  <c r="R1380" i="2"/>
  <c r="R395" i="2"/>
  <c r="R986" i="2"/>
  <c r="R3750" i="2"/>
  <c r="R2066" i="2"/>
  <c r="R2810" i="2"/>
  <c r="R1382" i="2"/>
  <c r="R2005" i="2"/>
  <c r="R2380" i="2"/>
  <c r="R4167" i="2"/>
  <c r="R951" i="2"/>
  <c r="R4618" i="2"/>
  <c r="R4473" i="2"/>
  <c r="R1354" i="2"/>
  <c r="R4186" i="2"/>
  <c r="R4756" i="2"/>
  <c r="R2921" i="2"/>
  <c r="R2940" i="2"/>
  <c r="R1580" i="2"/>
  <c r="R2177" i="2"/>
  <c r="R2354" i="2"/>
  <c r="R358" i="2"/>
  <c r="R1888" i="2"/>
  <c r="R120" i="2"/>
  <c r="R1483" i="2"/>
  <c r="R1390" i="2"/>
  <c r="R3812" i="2"/>
  <c r="R339" i="2"/>
  <c r="R1714" i="2"/>
  <c r="R2072" i="2"/>
  <c r="R3994" i="2"/>
  <c r="R921" i="2"/>
  <c r="R136" i="2"/>
  <c r="R4194" i="2"/>
  <c r="R2471" i="2"/>
  <c r="R3782" i="2"/>
  <c r="R3402" i="2"/>
  <c r="R4768" i="2"/>
  <c r="R1320" i="2"/>
  <c r="R167" i="2"/>
  <c r="R80" i="2"/>
  <c r="R2262" i="2"/>
  <c r="R3663" i="2"/>
  <c r="R3992" i="2"/>
  <c r="R2724" i="2"/>
  <c r="R2934" i="2"/>
  <c r="R563" i="2"/>
  <c r="R1558" i="2"/>
  <c r="R2079" i="2"/>
  <c r="R2547" i="2"/>
  <c r="R3221" i="2"/>
  <c r="R3484" i="2"/>
  <c r="R1341" i="2"/>
  <c r="R193" i="2"/>
  <c r="R1578" i="2"/>
  <c r="R1392" i="2"/>
  <c r="R3316" i="2"/>
  <c r="R2944" i="2"/>
  <c r="R4267" i="2"/>
  <c r="R926" i="2"/>
  <c r="R1826" i="2"/>
  <c r="R2449" i="2"/>
  <c r="R4714" i="2"/>
  <c r="R795" i="2"/>
  <c r="R4798" i="2"/>
  <c r="R2467" i="2"/>
  <c r="R3014" i="2"/>
  <c r="R4704" i="2"/>
  <c r="R2288" i="2"/>
  <c r="R293" i="2"/>
  <c r="R4894" i="2"/>
  <c r="R3077" i="2"/>
  <c r="R1002" i="2"/>
  <c r="R4295" i="2"/>
  <c r="R4646" i="2"/>
  <c r="R1743" i="2"/>
  <c r="R4328" i="2"/>
  <c r="R4623" i="2"/>
  <c r="R4400" i="2"/>
  <c r="R3760" i="2"/>
  <c r="R3918" i="2"/>
  <c r="R2363" i="2"/>
  <c r="R1668" i="2"/>
  <c r="R4149" i="2"/>
  <c r="R3287" i="2"/>
  <c r="R3401" i="2"/>
  <c r="R3150" i="2"/>
  <c r="R4991" i="2"/>
  <c r="R2382" i="2"/>
  <c r="R4629" i="2"/>
  <c r="R3281" i="2"/>
  <c r="R2735" i="2"/>
  <c r="R4696" i="2"/>
  <c r="R1404" i="2"/>
  <c r="R1093" i="2"/>
  <c r="R3947" i="2"/>
  <c r="R583" i="2"/>
  <c r="R3212" i="2"/>
  <c r="R1403" i="2"/>
  <c r="R1657" i="2"/>
  <c r="R4004" i="2"/>
  <c r="R533" i="2"/>
  <c r="R281" i="2"/>
  <c r="R4125" i="2"/>
  <c r="R4030" i="2"/>
  <c r="R4464" i="2"/>
  <c r="R4875" i="2"/>
  <c r="R451" i="2"/>
  <c r="R3216" i="2"/>
  <c r="R1691" i="2"/>
  <c r="R3307" i="2"/>
  <c r="R1391" i="2"/>
  <c r="R1514" i="2"/>
  <c r="R1039" i="2"/>
  <c r="R2424" i="2"/>
  <c r="R2881" i="2"/>
  <c r="R3697" i="2"/>
  <c r="R3595" i="2"/>
  <c r="R4013" i="2"/>
  <c r="R3627" i="2"/>
  <c r="R2634" i="2"/>
  <c r="R3644" i="2"/>
  <c r="R2160" i="2"/>
  <c r="R379" i="2"/>
  <c r="R2876" i="2"/>
  <c r="R4823" i="2"/>
  <c r="R2827" i="2"/>
  <c r="R3023" i="2"/>
  <c r="R653" i="2"/>
  <c r="R3580" i="2"/>
  <c r="R4795" i="2"/>
  <c r="R3857" i="2"/>
  <c r="R4904" i="2"/>
  <c r="R893" i="2"/>
  <c r="R3160" i="2"/>
  <c r="R3869" i="2"/>
  <c r="R770" i="2"/>
  <c r="R780" i="2"/>
  <c r="R1839" i="2"/>
  <c r="R231" i="2"/>
  <c r="R2511" i="2"/>
  <c r="R1845" i="2"/>
  <c r="R4409" i="2"/>
  <c r="R4417" i="2"/>
  <c r="R3173" i="2"/>
  <c r="R412" i="2"/>
  <c r="R1147" i="2"/>
  <c r="R853" i="2"/>
  <c r="R3425" i="2"/>
  <c r="R2069" i="2"/>
  <c r="R2488" i="2"/>
  <c r="R4429" i="2"/>
  <c r="R3662" i="2"/>
  <c r="R1281" i="2"/>
  <c r="R2690" i="2"/>
  <c r="R4359" i="2"/>
  <c r="R3799" i="2"/>
  <c r="R4296" i="2"/>
  <c r="R4488" i="2"/>
  <c r="R3341" i="2"/>
  <c r="R3072" i="2"/>
  <c r="R3552" i="2"/>
  <c r="R4699" i="2"/>
  <c r="R4153" i="2"/>
  <c r="R1330" i="2"/>
  <c r="R2388" i="2"/>
  <c r="R367" i="2"/>
  <c r="R91" i="2"/>
  <c r="R4826" i="2"/>
  <c r="R2557" i="2"/>
  <c r="R2668" i="2"/>
  <c r="R2671" i="2"/>
  <c r="R3362" i="2"/>
  <c r="R1311" i="2"/>
  <c r="R3272" i="2"/>
  <c r="R4461" i="2"/>
  <c r="R3245" i="2"/>
  <c r="R4876" i="2"/>
  <c r="R2622" i="2"/>
  <c r="R311" i="2"/>
  <c r="R2692" i="2"/>
  <c r="R4164" i="2"/>
  <c r="R1942" i="2"/>
  <c r="R3439" i="2"/>
  <c r="R1490" i="2"/>
  <c r="R2346" i="2"/>
  <c r="R15" i="2"/>
  <c r="R1782" i="2"/>
  <c r="R221" i="2"/>
  <c r="R4808" i="2"/>
  <c r="R3494" i="2"/>
  <c r="R297" i="2"/>
  <c r="R2018" i="2"/>
  <c r="R3445" i="2"/>
  <c r="R4028" i="2"/>
  <c r="R4700" i="2"/>
  <c r="R2185" i="2"/>
  <c r="R4555" i="2"/>
  <c r="R1275" i="2"/>
  <c r="R4989" i="2"/>
  <c r="R4198" i="2"/>
  <c r="R4952" i="2"/>
  <c r="R421" i="2"/>
  <c r="R3835" i="2"/>
  <c r="R1263" i="2"/>
  <c r="R3969" i="2"/>
  <c r="R43" i="2"/>
  <c r="R4532" i="2"/>
  <c r="R3974" i="2"/>
  <c r="R2202" i="2"/>
  <c r="R4124" i="2"/>
  <c r="R3966" i="2"/>
  <c r="R3466" i="2"/>
  <c r="R2750" i="2"/>
  <c r="R1828" i="2"/>
  <c r="R1927" i="2"/>
  <c r="R4371" i="2"/>
  <c r="R4800" i="2"/>
  <c r="R4303" i="2"/>
  <c r="R1509" i="2"/>
  <c r="R912" i="2"/>
  <c r="R79" i="2"/>
  <c r="R3593" i="2"/>
  <c r="R206" i="2"/>
  <c r="R2520" i="2"/>
  <c r="R2961" i="2"/>
  <c r="R3056" i="2"/>
  <c r="R4882" i="2"/>
  <c r="R4981" i="2"/>
  <c r="R3630" i="2"/>
  <c r="R3015" i="2"/>
  <c r="R3637" i="2"/>
  <c r="R4227" i="2"/>
  <c r="R689" i="2"/>
  <c r="R2152" i="2"/>
  <c r="R4764" i="2"/>
  <c r="R1323" i="2"/>
  <c r="R1685" i="2"/>
  <c r="R1003" i="2"/>
  <c r="R3894" i="2"/>
  <c r="R4782" i="2"/>
  <c r="R2396" i="2"/>
  <c r="R3859" i="2"/>
  <c r="R4774" i="2"/>
  <c r="R1238" i="2"/>
  <c r="R2097" i="2"/>
  <c r="R4923" i="2"/>
  <c r="R3326" i="2"/>
  <c r="R3120" i="2"/>
  <c r="R416" i="2"/>
  <c r="R425" i="2"/>
  <c r="R3516" i="2"/>
  <c r="R2235" i="2"/>
  <c r="R4868" i="2"/>
  <c r="R272" i="2"/>
  <c r="R4264" i="2"/>
  <c r="R3223" i="2"/>
  <c r="R2551" i="2"/>
  <c r="R3306" i="2"/>
  <c r="R2751" i="2"/>
  <c r="R3490" i="2"/>
  <c r="R3999" i="2"/>
  <c r="R1370" i="2"/>
  <c r="R373" i="2"/>
  <c r="R1216" i="2"/>
  <c r="R3938" i="2"/>
  <c r="R2964" i="2"/>
  <c r="R23" i="2"/>
  <c r="R2710" i="2"/>
  <c r="R698" i="2"/>
  <c r="R4332" i="2"/>
  <c r="R1237" i="2"/>
  <c r="R4022" i="2"/>
  <c r="R175" i="2"/>
  <c r="R4236" i="2"/>
  <c r="R3568" i="2"/>
  <c r="R348" i="2"/>
  <c r="R4897" i="2"/>
  <c r="R4931" i="2"/>
  <c r="R2417" i="2"/>
  <c r="R3919" i="2"/>
  <c r="R1965" i="2"/>
  <c r="R2537" i="2"/>
  <c r="R3678" i="2"/>
  <c r="R4730" i="2"/>
  <c r="R2280" i="2"/>
  <c r="R2335" i="2"/>
  <c r="R4825" i="2"/>
  <c r="R2103" i="2"/>
  <c r="R945" i="2"/>
  <c r="R763" i="2"/>
  <c r="R4858" i="2"/>
  <c r="R4943" i="2"/>
  <c r="R905" i="2"/>
  <c r="R1166" i="2"/>
  <c r="R20" i="2"/>
  <c r="R1368" i="2"/>
  <c r="R3297" i="2"/>
  <c r="R3478" i="2"/>
  <c r="R4105" i="2"/>
  <c r="R1843" i="2"/>
  <c r="R3498" i="2"/>
  <c r="R4766" i="2"/>
  <c r="R4136" i="2"/>
  <c r="R2081" i="2"/>
  <c r="R3493" i="2"/>
  <c r="R3336" i="2"/>
  <c r="R269" i="2"/>
  <c r="R241" i="2"/>
  <c r="R3349" i="2"/>
  <c r="R2968" i="2"/>
  <c r="R4511" i="2"/>
  <c r="R1400" i="2"/>
  <c r="R1711" i="2"/>
  <c r="R787" i="2"/>
  <c r="R2222" i="2"/>
  <c r="R3601" i="2"/>
  <c r="R1215" i="2"/>
  <c r="R2859" i="2"/>
  <c r="R1413" i="2"/>
  <c r="R1669" i="2"/>
  <c r="R1475" i="2"/>
  <c r="R4745" i="2"/>
  <c r="R1713" i="2"/>
  <c r="R579" i="2"/>
  <c r="R1938" i="2"/>
  <c r="R4278" i="2"/>
  <c r="R4246" i="2"/>
  <c r="R1466" i="2"/>
  <c r="R2234" i="2"/>
  <c r="R974" i="2"/>
  <c r="R4432" i="2"/>
  <c r="R2847" i="2"/>
  <c r="R2888" i="2"/>
  <c r="R4152" i="2"/>
  <c r="R624" i="2"/>
  <c r="R387" i="2"/>
  <c r="R1226" i="2"/>
  <c r="R2922" i="2"/>
  <c r="R1072" i="2"/>
  <c r="R565" i="2"/>
  <c r="R129" i="2"/>
  <c r="R4115" i="2"/>
  <c r="R1007" i="2"/>
  <c r="R4436" i="2"/>
  <c r="R3104" i="2"/>
  <c r="R1133" i="2"/>
  <c r="R2763" i="2"/>
  <c r="R3274" i="2"/>
  <c r="R603" i="2"/>
  <c r="R2798" i="2"/>
  <c r="R1426" i="2"/>
  <c r="R1838" i="2"/>
  <c r="R1992" i="2"/>
  <c r="R2462" i="2"/>
  <c r="R3823" i="2"/>
  <c r="R3719" i="2"/>
  <c r="R2217" i="2"/>
  <c r="R88" i="2"/>
  <c r="R313" i="2"/>
  <c r="R1894" i="2"/>
  <c r="R3338" i="2"/>
  <c r="R3551" i="2"/>
  <c r="R361" i="2"/>
  <c r="R286" i="2"/>
  <c r="R3013" i="2"/>
  <c r="R2836" i="2"/>
  <c r="R465" i="2"/>
  <c r="R4811" i="2"/>
  <c r="R3039" i="2"/>
  <c r="R3481" i="2"/>
  <c r="R649" i="2"/>
  <c r="R448" i="2"/>
  <c r="R903" i="2"/>
  <c r="R633" i="2"/>
  <c r="R1575" i="2"/>
  <c r="R4833" i="2"/>
  <c r="R572" i="2"/>
  <c r="R2910" i="2"/>
  <c r="R716" i="2"/>
  <c r="R352" i="2"/>
  <c r="R1124" i="2"/>
  <c r="R4794" i="2"/>
  <c r="R948" i="2"/>
  <c r="R1197" i="2"/>
  <c r="R1221" i="2"/>
  <c r="R4625" i="2"/>
  <c r="R1931" i="2"/>
  <c r="R3132" i="2"/>
  <c r="R4851" i="2"/>
  <c r="R4649" i="2"/>
  <c r="R1181" i="2"/>
  <c r="R2822" i="2"/>
  <c r="R3575" i="2"/>
  <c r="R1536" i="2"/>
  <c r="R2197" i="2"/>
  <c r="R4585" i="2"/>
  <c r="R1051" i="2"/>
  <c r="R1458" i="2"/>
  <c r="R3852" i="2"/>
  <c r="R802" i="2"/>
  <c r="R4877" i="2"/>
  <c r="R2793" i="2"/>
  <c r="R4492" i="2"/>
  <c r="R3376" i="2"/>
  <c r="R1180" i="2"/>
  <c r="R4944" i="2"/>
  <c r="R3579" i="2"/>
  <c r="R1861" i="2"/>
  <c r="R4203" i="2"/>
  <c r="R2843" i="2"/>
  <c r="R1667" i="2"/>
  <c r="R1595" i="2"/>
  <c r="R1891" i="2"/>
  <c r="R374" i="2"/>
  <c r="R4239" i="2"/>
  <c r="R2395" i="2"/>
  <c r="R4350" i="2"/>
  <c r="R4340" i="2"/>
  <c r="R874" i="2"/>
  <c r="R3833" i="2"/>
  <c r="R788" i="2"/>
  <c r="R2621" i="2"/>
  <c r="R2782" i="2"/>
  <c r="R90" i="2"/>
  <c r="R1102" i="2"/>
  <c r="R1836" i="2"/>
  <c r="R4717" i="2"/>
  <c r="R338" i="2"/>
  <c r="R487" i="2"/>
  <c r="R1129" i="2"/>
  <c r="R4428" i="2"/>
  <c r="R116" i="2"/>
  <c r="R305" i="2"/>
  <c r="R3166" i="2"/>
  <c r="R2972" i="2"/>
  <c r="R1470" i="2"/>
  <c r="R4504" i="2"/>
  <c r="R1286" i="2"/>
  <c r="R468" i="2"/>
  <c r="R3085" i="2"/>
  <c r="R381" i="2"/>
  <c r="R2242" i="2"/>
  <c r="R368" i="2"/>
  <c r="R4443" i="2"/>
  <c r="R651" i="2"/>
  <c r="R3107" i="2"/>
  <c r="R3545" i="2"/>
  <c r="R803" i="2"/>
  <c r="R1410" i="2"/>
  <c r="R2216" i="2"/>
  <c r="R3502" i="2"/>
  <c r="R3011" i="2"/>
  <c r="R2383" i="2"/>
  <c r="R1314" i="2"/>
  <c r="R3438" i="2"/>
  <c r="R2041" i="2"/>
  <c r="R958" i="2"/>
  <c r="R4541" i="2"/>
  <c r="R1080" i="2"/>
  <c r="R4775" i="2"/>
  <c r="R3323" i="2"/>
  <c r="R3686" i="2"/>
  <c r="R4807" i="2"/>
  <c r="R3518" i="2"/>
  <c r="R4128" i="2"/>
  <c r="R4419" i="2"/>
  <c r="R3712" i="2"/>
  <c r="R315" i="2"/>
  <c r="R1700" i="2"/>
  <c r="R1301" i="2"/>
  <c r="R299" i="2"/>
  <c r="R4233" i="2"/>
  <c r="R3443" i="2"/>
  <c r="R3972" i="2"/>
  <c r="R1177" i="2"/>
  <c r="R3671" i="2"/>
  <c r="R2574" i="2"/>
  <c r="R887" i="2"/>
  <c r="R831" i="2"/>
  <c r="R2034" i="2"/>
  <c r="R846" i="2"/>
  <c r="R1741" i="2"/>
  <c r="R3902" i="2"/>
  <c r="R50" i="2"/>
  <c r="R2102" i="2"/>
  <c r="R4758" i="2"/>
  <c r="R4579" i="2"/>
  <c r="R4544" i="2"/>
  <c r="R3001" i="2"/>
  <c r="R2598" i="2"/>
  <c r="R322" i="2"/>
  <c r="R947" i="2"/>
  <c r="R1019" i="2"/>
  <c r="R2814" i="2"/>
  <c r="R1294" i="2"/>
  <c r="R3213" i="2"/>
  <c r="R3641" i="2"/>
  <c r="R954" i="2"/>
  <c r="R426" i="2"/>
  <c r="R4251" i="2"/>
  <c r="R3817" i="2"/>
  <c r="R1186" i="2"/>
  <c r="R2173" i="2"/>
  <c r="R4045" i="2"/>
  <c r="R2772" i="2"/>
  <c r="R1190" i="2"/>
  <c r="R3268" i="2"/>
  <c r="R2225" i="2"/>
  <c r="R4087" i="2"/>
  <c r="R862" i="2"/>
  <c r="R1273" i="2"/>
  <c r="R2704" i="2"/>
  <c r="R3769" i="2"/>
  <c r="R1350" i="2"/>
  <c r="R3075" i="2"/>
  <c r="R3827" i="2"/>
  <c r="R1417" i="2"/>
  <c r="R3584" i="2"/>
  <c r="R8" i="2"/>
  <c r="R4534" i="2"/>
  <c r="R1418" i="2"/>
  <c r="R249" i="2"/>
  <c r="R3005" i="2"/>
  <c r="R4837" i="2"/>
  <c r="R4070" i="2"/>
  <c r="R3754" i="2"/>
  <c r="R2783" i="2"/>
  <c r="R2592" i="2"/>
  <c r="R4530" i="2"/>
  <c r="R3384" i="2"/>
  <c r="R1278" i="2"/>
  <c r="R2901" i="2"/>
  <c r="R3889" i="2"/>
  <c r="R1959" i="2"/>
  <c r="R1583" i="2"/>
  <c r="R2753" i="2"/>
  <c r="R3648" i="2"/>
  <c r="R145" i="2"/>
  <c r="R166" i="2"/>
  <c r="R1048" i="2"/>
  <c r="R2305" i="2"/>
  <c r="R3711" i="2"/>
  <c r="R1790" i="2"/>
  <c r="R2848" i="2"/>
  <c r="R4024" i="2"/>
  <c r="R323" i="2"/>
  <c r="R377" i="2"/>
  <c r="R2053" i="2"/>
  <c r="R4908" i="2"/>
  <c r="R1289" i="2"/>
  <c r="R4002" i="2"/>
  <c r="R3635" i="2"/>
  <c r="R3286" i="2"/>
  <c r="R1443" i="2"/>
  <c r="R4033" i="2"/>
  <c r="R2919" i="2"/>
  <c r="R4887" i="2"/>
  <c r="R2844" i="2"/>
  <c r="R1999" i="2"/>
  <c r="R364" i="2"/>
  <c r="R2432" i="2"/>
  <c r="R4119" i="2"/>
  <c r="R717" i="2"/>
  <c r="R502" i="2"/>
  <c r="R625" i="2"/>
  <c r="R842" i="2"/>
  <c r="R4707" i="2"/>
  <c r="R2064" i="2"/>
  <c r="R4496" i="2"/>
  <c r="R3495" i="2"/>
  <c r="R2170" i="2"/>
  <c r="R4396" i="2"/>
  <c r="R3796" i="2"/>
  <c r="R128" i="2"/>
  <c r="R150" i="2"/>
  <c r="R346" i="2"/>
  <c r="R4247" i="2"/>
  <c r="R3089" i="2"/>
  <c r="R1675" i="2"/>
  <c r="R1397" i="2"/>
  <c r="R308" i="2"/>
  <c r="R2278" i="2"/>
  <c r="R1871" i="2"/>
  <c r="R3515" i="2"/>
  <c r="R2148" i="2"/>
  <c r="R4674" i="2"/>
  <c r="R939" i="2"/>
  <c r="R3605" i="2"/>
  <c r="R3012" i="2"/>
  <c r="R613" i="2"/>
  <c r="R3971" i="2"/>
  <c r="R1295" i="2"/>
  <c r="R3588" i="2"/>
  <c r="R3898" i="2"/>
  <c r="R3777" i="2"/>
  <c r="R915" i="2"/>
  <c r="R4455" i="2"/>
  <c r="R4957" i="2"/>
  <c r="R3375" i="2"/>
  <c r="R606" i="2"/>
  <c r="R2549" i="2"/>
  <c r="R84" i="2"/>
  <c r="R1091" i="2"/>
  <c r="R3547" i="2"/>
  <c r="R3218" i="2"/>
  <c r="R3429" i="2"/>
  <c r="R2820" i="2"/>
  <c r="R2147" i="2"/>
  <c r="R4915" i="2"/>
  <c r="R3730" i="2"/>
  <c r="R238" i="2"/>
  <c r="R3366" i="2"/>
  <c r="R3296" i="2"/>
  <c r="R4141" i="2"/>
  <c r="R2577" i="2"/>
  <c r="R3562" i="2"/>
  <c r="R519" i="2"/>
  <c r="R4581" i="2"/>
  <c r="R3411" i="2"/>
  <c r="R245" i="2"/>
  <c r="R4263" i="2"/>
  <c r="R2585" i="2"/>
  <c r="R220" i="2"/>
  <c r="R977" i="2"/>
  <c r="R4151" i="2"/>
  <c r="R635" i="2"/>
  <c r="R2635" i="2"/>
  <c r="R4180" i="2"/>
  <c r="R3558" i="2"/>
  <c r="R1366" i="2"/>
  <c r="R2044" i="2"/>
  <c r="R764" i="2"/>
  <c r="R3748" i="2"/>
  <c r="R1447" i="2"/>
  <c r="R73" i="2"/>
  <c r="R1480" i="2"/>
  <c r="R2560" i="2"/>
  <c r="R3153" i="2"/>
  <c r="R3426" i="2"/>
  <c r="R3135" i="2"/>
  <c r="R4896" i="2"/>
  <c r="R4728" i="2"/>
  <c r="R235" i="2"/>
  <c r="R3913" i="2"/>
  <c r="R2377" i="2"/>
  <c r="R956" i="2"/>
  <c r="R2640" i="2"/>
  <c r="R1097" i="2"/>
  <c r="R2285" i="2"/>
  <c r="R2330" i="2"/>
  <c r="R4373" i="2"/>
  <c r="R1646" i="2"/>
  <c r="R2992" i="2"/>
  <c r="R4423" i="2"/>
  <c r="R2826" i="2"/>
  <c r="R4065" i="2"/>
  <c r="R843" i="2"/>
  <c r="R1676" i="2"/>
  <c r="R4014" i="2"/>
  <c r="R2497" i="2"/>
  <c r="R511" i="2"/>
  <c r="R805" i="2"/>
  <c r="R1517" i="2"/>
  <c r="R168" i="2"/>
  <c r="R149" i="2"/>
  <c r="R3814" i="2"/>
  <c r="R964" i="2"/>
  <c r="R25" i="2"/>
  <c r="R3246" i="2"/>
  <c r="R4620" i="2"/>
  <c r="R548" i="2"/>
  <c r="R4377" i="2"/>
  <c r="R4374" i="2"/>
  <c r="R3186" i="2"/>
  <c r="R1788" i="2"/>
  <c r="R2982" i="2"/>
  <c r="R2665" i="2"/>
  <c r="R4032" i="2"/>
  <c r="R1402" i="2"/>
  <c r="R1385" i="2"/>
  <c r="R2866" i="2"/>
  <c r="R424" i="2"/>
  <c r="R822" i="2"/>
  <c r="R354" i="2"/>
  <c r="R749" i="2"/>
  <c r="R4408" i="2"/>
  <c r="R4015" i="2"/>
  <c r="R1146" i="2"/>
  <c r="R4146" i="2"/>
  <c r="R1956" i="2"/>
  <c r="R2548" i="2"/>
  <c r="R406" i="2"/>
  <c r="R4205" i="2"/>
  <c r="R196" i="2"/>
  <c r="R798" i="2"/>
  <c r="R3679" i="2"/>
  <c r="R3529" i="2"/>
  <c r="R277" i="2"/>
  <c r="R3770" i="2"/>
  <c r="R225" i="2"/>
  <c r="R4482" i="2"/>
  <c r="R2089" i="2"/>
  <c r="R1014" i="2"/>
  <c r="R817" i="2"/>
  <c r="R419" i="2"/>
  <c r="R3062" i="2"/>
  <c r="R4889" i="2"/>
  <c r="R107" i="2"/>
  <c r="R1123" i="2"/>
  <c r="R659" i="2"/>
  <c r="R1335" i="2"/>
  <c r="R2244" i="2"/>
  <c r="R4189" i="2"/>
  <c r="R1271" i="2"/>
  <c r="R2087" i="2"/>
  <c r="R3757" i="2"/>
  <c r="R2711" i="2"/>
  <c r="R4961" i="2"/>
  <c r="R2435" i="2"/>
  <c r="R4384" i="2"/>
  <c r="R1923" i="2"/>
  <c r="R4286" i="2"/>
  <c r="R1569" i="2"/>
  <c r="R4650" i="2"/>
  <c r="R3000" i="2"/>
  <c r="R804" i="2"/>
  <c r="R3844" i="2"/>
  <c r="R3238" i="2"/>
  <c r="R3800" i="2"/>
  <c r="R2669" i="2"/>
  <c r="R2835" i="2"/>
  <c r="R740" i="2"/>
  <c r="R2771" i="2"/>
  <c r="R645" i="2"/>
  <c r="R2589" i="2"/>
  <c r="R2776" i="2"/>
  <c r="R2615" i="2"/>
  <c r="R192" i="2"/>
  <c r="R2146" i="2"/>
  <c r="R1098" i="2"/>
  <c r="R394" i="2"/>
  <c r="R3044" i="2"/>
  <c r="R3567" i="2"/>
  <c r="R983" i="2"/>
  <c r="R3034" i="2"/>
  <c r="R2733" i="2"/>
  <c r="R2587" i="2"/>
  <c r="R456" i="2"/>
  <c r="R1614" i="2"/>
  <c r="R98" i="2"/>
  <c r="R1729" i="2"/>
  <c r="R3159" i="2"/>
  <c r="R2495" i="2"/>
  <c r="R3244" i="2"/>
  <c r="R833" i="2"/>
  <c r="R2784" i="2"/>
  <c r="R752" i="2"/>
  <c r="R2014" i="2"/>
  <c r="R2012" i="2"/>
  <c r="R4595" i="2"/>
  <c r="R3418" i="2"/>
  <c r="R3687" i="2"/>
  <c r="R1851" i="2"/>
  <c r="R3373" i="2"/>
  <c r="R3477" i="2"/>
  <c r="R549" i="2"/>
  <c r="R1855" i="2"/>
  <c r="R2567" i="2"/>
  <c r="R4668" i="2"/>
  <c r="R2090" i="2"/>
  <c r="R1697" i="2"/>
  <c r="R3675" i="2"/>
  <c r="R404" i="2"/>
  <c r="R2108" i="2"/>
  <c r="R3235" i="2"/>
  <c r="R1032" i="2"/>
  <c r="R3908" i="2"/>
  <c r="R2257" i="2"/>
  <c r="R3018" i="2"/>
  <c r="R551" i="2"/>
  <c r="R2093" i="2"/>
  <c r="R4805" i="2"/>
  <c r="R312" i="2"/>
  <c r="R972" i="2"/>
  <c r="R513" i="2"/>
  <c r="R2134" i="2"/>
  <c r="R189" i="2"/>
  <c r="R4441" i="2"/>
  <c r="R1503" i="2"/>
  <c r="R3273" i="2"/>
  <c r="R2812" i="2"/>
  <c r="R2175" i="2"/>
  <c r="R2345" i="2"/>
  <c r="R112" i="2"/>
  <c r="R1393" i="2"/>
  <c r="R1012" i="2"/>
  <c r="R2595" i="2"/>
  <c r="R4245" i="2"/>
  <c r="R4343" i="2"/>
  <c r="R417" i="2"/>
  <c r="R1750" i="2"/>
  <c r="R882" i="2"/>
  <c r="R215" i="2"/>
  <c r="R3356" i="2"/>
  <c r="R3599" i="2"/>
  <c r="R3577" i="2"/>
  <c r="R2247" i="2"/>
  <c r="R1375" i="2"/>
  <c r="R1276" i="2"/>
  <c r="R1022" i="2"/>
  <c r="R4475" i="2"/>
  <c r="R1118" i="2"/>
  <c r="R3042" i="2"/>
  <c r="R2600" i="2"/>
  <c r="R2412" i="2"/>
  <c r="R3953" i="2"/>
  <c r="R4196" i="2"/>
  <c r="R789" i="2"/>
  <c r="R3131" i="2"/>
  <c r="R4202" i="2"/>
  <c r="R998" i="2"/>
  <c r="R627" i="2"/>
  <c r="R3667" i="2"/>
  <c r="R1479" i="2"/>
  <c r="R1946" i="2"/>
  <c r="R4777" i="2"/>
  <c r="R1193" i="2"/>
  <c r="R2253" i="2"/>
  <c r="R1820" i="2"/>
  <c r="R1000" i="2"/>
  <c r="R814" i="2"/>
  <c r="R1261" i="2"/>
  <c r="R1810" i="2"/>
  <c r="R3906" i="2"/>
  <c r="R2868" i="2"/>
  <c r="R1738" i="2"/>
  <c r="R1169" i="2"/>
  <c r="R201" i="2"/>
  <c r="R640" i="2"/>
  <c r="R889" i="2"/>
  <c r="R2240" i="2"/>
  <c r="R1879" i="2"/>
  <c r="R3682" i="2"/>
  <c r="R4398" i="2"/>
  <c r="R7" i="2"/>
  <c r="R1827" i="2"/>
  <c r="R3669" i="2"/>
  <c r="R2742" i="2"/>
  <c r="R1456" i="2"/>
  <c r="R3285" i="2"/>
  <c r="R1829" i="2"/>
  <c r="R4285" i="2"/>
  <c r="R490" i="2"/>
  <c r="R1126" i="2"/>
  <c r="R794" i="2"/>
  <c r="R3076" i="2"/>
  <c r="R1008" i="2"/>
  <c r="R4888" i="2"/>
  <c r="R3614" i="2"/>
  <c r="R507" i="2"/>
  <c r="R2057" i="2"/>
  <c r="R586" i="2"/>
  <c r="R3200" i="2"/>
  <c r="R1050" i="2"/>
  <c r="R3895" i="2"/>
  <c r="R3954" i="2"/>
  <c r="R1902" i="2"/>
  <c r="R239" i="2"/>
  <c r="R3459" i="2"/>
  <c r="R2591" i="2"/>
  <c r="R4450" i="2"/>
  <c r="R4394" i="2"/>
  <c r="R4277" i="2"/>
  <c r="R2478" i="2"/>
  <c r="R3690" i="2"/>
  <c r="R1291" i="2"/>
  <c r="R3491" i="2"/>
  <c r="R488" i="2"/>
  <c r="R2421" i="2"/>
  <c r="R2248" i="2"/>
  <c r="R3710" i="2"/>
  <c r="R1219" i="2"/>
  <c r="R1223" i="2"/>
  <c r="R3155" i="2"/>
  <c r="R3524" i="2"/>
  <c r="R4639" i="2"/>
  <c r="R4513" i="2"/>
  <c r="R3797" i="2"/>
  <c r="R428" i="2"/>
  <c r="R3423" i="2"/>
  <c r="R3546" i="2"/>
  <c r="R1345" i="2"/>
  <c r="R4995" i="2"/>
  <c r="R2316" i="2"/>
  <c r="R3127" i="2"/>
  <c r="R1079" i="2"/>
  <c r="R2133" i="2"/>
  <c r="R4012" i="2"/>
  <c r="R1804" i="2"/>
  <c r="R1309" i="2"/>
  <c r="R1075" i="2"/>
  <c r="R4769" i="2"/>
  <c r="R2734" i="2"/>
  <c r="R3052" i="2"/>
  <c r="R518" i="2"/>
  <c r="R792" i="2"/>
  <c r="R4348" i="2"/>
  <c r="R2700" i="2"/>
  <c r="R194" i="2"/>
  <c r="R212" i="2"/>
  <c r="R4738" i="2"/>
  <c r="R69" i="2"/>
  <c r="R200" i="2"/>
  <c r="R2744" i="2"/>
  <c r="R1928" i="2"/>
  <c r="R881" i="2"/>
  <c r="R3708" i="2"/>
  <c r="R2786" i="2"/>
  <c r="R3725" i="2"/>
  <c r="R3589" i="2"/>
  <c r="R1764" i="2"/>
  <c r="R2150" i="2"/>
  <c r="R4505" i="2"/>
  <c r="R1207" i="2"/>
  <c r="R3855" i="2"/>
  <c r="R1592" i="2"/>
  <c r="R1430" i="2"/>
  <c r="R731" i="2"/>
  <c r="R4925" i="2"/>
  <c r="R1481" i="2"/>
  <c r="R2083" i="2"/>
  <c r="R3456" i="2"/>
  <c r="R1757" i="2"/>
  <c r="R636" i="2"/>
  <c r="R4716" i="2"/>
  <c r="R936" i="2"/>
  <c r="R2017" i="2"/>
  <c r="R1791" i="2"/>
  <c r="R3652" i="2"/>
  <c r="R250" i="2"/>
  <c r="R4324" i="2"/>
  <c r="R671" i="2"/>
  <c r="R1094" i="2"/>
  <c r="R291" i="2"/>
  <c r="R473" i="2"/>
  <c r="R2646" i="2"/>
  <c r="R3258" i="2"/>
  <c r="R3885" i="2"/>
  <c r="R4023" i="2"/>
  <c r="R4446" i="2"/>
  <c r="R2971" i="2"/>
  <c r="R4091" i="2"/>
  <c r="R4556" i="2"/>
  <c r="R1365" i="2"/>
  <c r="R2500" i="2"/>
  <c r="R1086" i="2"/>
  <c r="R1573" i="2"/>
  <c r="R3718" i="2"/>
  <c r="R2144" i="2"/>
  <c r="R1964" i="2"/>
  <c r="R3386" i="2"/>
  <c r="R2130" i="2"/>
  <c r="R2616" i="2"/>
  <c r="R1100" i="2"/>
  <c r="R3236" i="2"/>
  <c r="R3427" i="2"/>
  <c r="R1581" i="2"/>
  <c r="R203" i="2"/>
  <c r="R2381" i="2"/>
  <c r="R1732" i="2"/>
  <c r="R1025" i="2"/>
  <c r="R55" i="2"/>
  <c r="R3967" i="2"/>
  <c r="R4502" i="2"/>
  <c r="R1329" i="2"/>
  <c r="R2207" i="2"/>
  <c r="R4354" i="2"/>
  <c r="R3016" i="2"/>
  <c r="R1388" i="2"/>
  <c r="R3896" i="2"/>
  <c r="R4311" i="2"/>
  <c r="R944" i="2"/>
  <c r="R4583" i="2"/>
  <c r="R1543" i="2"/>
  <c r="R634" i="2"/>
  <c r="R2297" i="2"/>
  <c r="R1907" i="2"/>
  <c r="R3251" i="2"/>
  <c r="R2655" i="2"/>
  <c r="R2191" i="2"/>
  <c r="R2023" i="2"/>
  <c r="R1651" i="2"/>
  <c r="R3298" i="2"/>
  <c r="R159" i="2"/>
  <c r="R1120" i="2"/>
  <c r="R677" i="2"/>
  <c r="R3542" i="2"/>
  <c r="R2085" i="2"/>
  <c r="R386" i="2"/>
  <c r="R2315" i="2"/>
  <c r="R4430" i="2"/>
  <c r="R4209" i="2"/>
  <c r="R4241" i="2"/>
  <c r="R1597" i="2"/>
  <c r="R2352" i="2"/>
  <c r="R4874" i="2"/>
  <c r="R605" i="2"/>
  <c r="R1880" i="2"/>
  <c r="R21" i="2"/>
  <c r="R3428" i="2"/>
  <c r="R3156" i="2"/>
  <c r="R2372" i="2"/>
  <c r="R4526" i="2"/>
  <c r="R1256" i="2"/>
  <c r="R4106" i="2"/>
  <c r="R4681" i="2"/>
  <c r="R4713" i="2"/>
  <c r="R2096" i="2"/>
  <c r="R1771" i="2"/>
  <c r="R2725" i="2"/>
  <c r="R2799" i="2"/>
  <c r="R4187" i="2"/>
  <c r="R4802" i="2"/>
  <c r="R1130" i="2"/>
  <c r="R769" i="2"/>
  <c r="R611" i="2"/>
  <c r="R1909" i="2"/>
  <c r="R2036" i="2"/>
  <c r="R4449" i="2"/>
  <c r="R101" i="2"/>
  <c r="R2999" i="2"/>
  <c r="R1178" i="2"/>
  <c r="R1199" i="2"/>
  <c r="R2914" i="2"/>
  <c r="R4762" i="2"/>
  <c r="R3146" i="2"/>
  <c r="R2886" i="2"/>
  <c r="R3215" i="2"/>
  <c r="R4438" i="2"/>
  <c r="R4250" i="2"/>
  <c r="R4387" i="2"/>
  <c r="R4138" i="2"/>
  <c r="R3611" i="2"/>
  <c r="R824" i="2"/>
  <c r="R1420" i="2"/>
  <c r="R2998" i="2"/>
  <c r="R1650" i="2"/>
  <c r="R684" i="2"/>
  <c r="R2624" i="2"/>
  <c r="R2220" i="2"/>
  <c r="R3169" i="2"/>
  <c r="R2061" i="2"/>
  <c r="R1553" i="2"/>
  <c r="R4168" i="2"/>
  <c r="R867" i="2"/>
  <c r="R1319" i="2"/>
  <c r="R3226" i="2"/>
  <c r="R236" i="2"/>
  <c r="R1586" i="2"/>
  <c r="R857" i="2"/>
  <c r="R4266" i="2"/>
  <c r="R4213" i="2"/>
  <c r="R97" i="2"/>
  <c r="R4041" i="2"/>
  <c r="R3744" i="2"/>
  <c r="R3087" i="2"/>
  <c r="R4075" i="2"/>
  <c r="R4304" i="2"/>
  <c r="R3096" i="2"/>
  <c r="R868" i="2"/>
  <c r="R4929" i="2"/>
  <c r="R86" i="2"/>
  <c r="R3665" i="2"/>
  <c r="R4615" i="2"/>
  <c r="R3825" i="2"/>
  <c r="R1290" i="2"/>
  <c r="R678" i="2"/>
  <c r="R4062" i="2"/>
  <c r="R3106" i="2"/>
  <c r="R3865" i="2"/>
  <c r="R3101" i="2"/>
  <c r="R3370" i="2"/>
  <c r="R2755" i="2"/>
  <c r="R4444" i="2"/>
  <c r="R3929" i="2"/>
  <c r="R4360" i="2"/>
  <c r="R2832" i="2"/>
  <c r="R4018" i="2"/>
  <c r="R1040" i="2"/>
  <c r="R988" i="2"/>
  <c r="R1762" i="2"/>
  <c r="R3548" i="2"/>
  <c r="R3379" i="2"/>
  <c r="R1360" i="2"/>
  <c r="R3613" i="2"/>
  <c r="R3310" i="2"/>
  <c r="R2933" i="2"/>
  <c r="R4933" i="2"/>
  <c r="R4386" i="2"/>
  <c r="R2625" i="2"/>
  <c r="R1464" i="2"/>
  <c r="R3196" i="2"/>
  <c r="R2366" i="2"/>
  <c r="R3229" i="2"/>
  <c r="R2512" i="2"/>
  <c r="R3092" i="2"/>
  <c r="R1251" i="2"/>
  <c r="R4679" i="2"/>
  <c r="R3398" i="2"/>
  <c r="R4829" i="2"/>
  <c r="R3557" i="2"/>
  <c r="R1087" i="2"/>
  <c r="R3970" i="2"/>
  <c r="R3530" i="2"/>
  <c r="R2126" i="2"/>
  <c r="R134" i="2"/>
  <c r="R2001" i="2"/>
  <c r="R4517" i="2"/>
  <c r="R273" i="2"/>
  <c r="R3284" i="2"/>
  <c r="R2719" i="2"/>
  <c r="R3249" i="2"/>
  <c r="R3993" i="2"/>
  <c r="R3250" i="2"/>
  <c r="R736" i="2"/>
  <c r="R623" i="2"/>
  <c r="R3128" i="2"/>
  <c r="R3008" i="2"/>
  <c r="R1441" i="2"/>
  <c r="R3161" i="2"/>
  <c r="R766" i="2"/>
  <c r="R1886" i="2"/>
  <c r="R835" i="2"/>
  <c r="R3217" i="2"/>
  <c r="R4448" i="2"/>
  <c r="R3399" i="2"/>
  <c r="R4693" i="2"/>
  <c r="R2975" i="2"/>
  <c r="R2766" i="2"/>
  <c r="R3094" i="2"/>
  <c r="R2276" i="2"/>
  <c r="R1267" i="2"/>
  <c r="R4793" i="2"/>
  <c r="R2454" i="2"/>
  <c r="R1805" i="2"/>
  <c r="R2183" i="2"/>
  <c r="R1122" i="2"/>
  <c r="R1131" i="2"/>
  <c r="R969" i="2"/>
  <c r="R4663" i="2"/>
  <c r="R2230" i="2"/>
  <c r="R957" i="2"/>
  <c r="R4984" i="2"/>
  <c r="R4190" i="2"/>
  <c r="R4025" i="2"/>
  <c r="R3615" i="2"/>
  <c r="R1796" i="2"/>
  <c r="R285" i="2"/>
  <c r="R808" i="2"/>
  <c r="R2884" i="2"/>
  <c r="R4760" i="2"/>
  <c r="R133" i="2"/>
  <c r="R852" i="2"/>
  <c r="R4214" i="2"/>
  <c r="R2357" i="2"/>
  <c r="R914" i="2"/>
  <c r="R3752" i="2"/>
  <c r="R4478" i="2"/>
  <c r="R1182" i="2"/>
  <c r="R2100" i="2"/>
  <c r="R1769" i="2"/>
  <c r="R995" i="2"/>
  <c r="R2155" i="2"/>
  <c r="R4503" i="2"/>
  <c r="R3927" i="2"/>
  <c r="R2498" i="2"/>
  <c r="R369" i="2"/>
  <c r="R4535" i="2"/>
  <c r="R4788" i="2"/>
  <c r="R1213" i="2"/>
  <c r="R1482" i="2"/>
  <c r="R1163" i="2"/>
  <c r="R1815" i="2"/>
  <c r="R2773" i="2"/>
  <c r="R4337" i="2"/>
  <c r="R4968" i="2"/>
  <c r="R779" i="2"/>
  <c r="R1819" i="2"/>
  <c r="R2199" i="2"/>
  <c r="R2358" i="2"/>
  <c r="R1801" i="2"/>
  <c r="R1532" i="2"/>
  <c r="R3397" i="2"/>
  <c r="R2172" i="2"/>
  <c r="R3243" i="2"/>
  <c r="R1250" i="2"/>
  <c r="R1565" i="2"/>
  <c r="R2272" i="2"/>
  <c r="R837" i="2"/>
  <c r="R4603" i="2"/>
  <c r="R3454" i="2"/>
  <c r="R2255" i="2"/>
  <c r="R1428" i="2"/>
  <c r="R1570" i="2"/>
  <c r="R2063" i="2"/>
  <c r="R3434" i="2"/>
  <c r="R401" i="2"/>
  <c r="R3640" i="2"/>
  <c r="R2550" i="2"/>
  <c r="R538" i="2"/>
  <c r="R2071" i="2"/>
  <c r="R4165" i="2"/>
  <c r="R2447" i="2"/>
  <c r="R2532" i="2"/>
  <c r="R1246" i="2"/>
  <c r="R2458" i="2"/>
  <c r="R3864" i="2"/>
  <c r="R4917" i="2"/>
  <c r="R4678" i="2"/>
  <c r="R4840" i="2"/>
  <c r="R1244" i="2"/>
  <c r="R2969" i="2"/>
  <c r="R1832" i="2"/>
  <c r="R615" i="2"/>
  <c r="R2916" i="2"/>
  <c r="R3701" i="2"/>
  <c r="R4859" i="2"/>
  <c r="R2902" i="2"/>
  <c r="R4791" i="2"/>
  <c r="R336" i="2"/>
  <c r="R3742" i="2"/>
  <c r="R162" i="2"/>
  <c r="R132" i="2"/>
  <c r="R3170" i="2"/>
  <c r="R4310" i="2"/>
  <c r="R22" i="2"/>
  <c r="R4206" i="2"/>
  <c r="R3583" i="2"/>
  <c r="R4824" i="2"/>
  <c r="R2112" i="2"/>
  <c r="R3692" i="2"/>
  <c r="R2839" i="2"/>
  <c r="R3922" i="2"/>
  <c r="R1934" i="2"/>
  <c r="R1114" i="2"/>
  <c r="R4843" i="2"/>
  <c r="R598" i="2"/>
  <c r="R3751" i="2"/>
  <c r="R123" i="2"/>
  <c r="R4280" i="2"/>
  <c r="R1454" i="2"/>
  <c r="R4661" i="2"/>
  <c r="R2662" i="2"/>
  <c r="R1852" i="2"/>
  <c r="R4362" i="2"/>
  <c r="R3302" i="2"/>
  <c r="R1284" i="2"/>
  <c r="R3168" i="2"/>
  <c r="R932" i="2"/>
  <c r="R1085" i="2"/>
  <c r="R1557" i="2"/>
  <c r="R2030" i="2"/>
  <c r="R2913" i="2"/>
  <c r="R3592" i="2"/>
  <c r="R4256" i="2"/>
  <c r="R1473" i="2"/>
  <c r="R3688" i="2"/>
  <c r="R3550" i="2"/>
  <c r="R1076" i="2"/>
  <c r="R961" i="2"/>
  <c r="R2830" i="2"/>
  <c r="R3143" i="2"/>
  <c r="R619" i="2"/>
  <c r="R258" i="2"/>
  <c r="R4911" i="2"/>
  <c r="R4424" i="2"/>
  <c r="R3619" i="2"/>
  <c r="R2761" i="2"/>
  <c r="R1528" i="2"/>
  <c r="R4413" i="2"/>
  <c r="R4017" i="2"/>
  <c r="R3028" i="2"/>
  <c r="R2927" i="2"/>
  <c r="R4761" i="2"/>
  <c r="R4038" i="2"/>
  <c r="R3406" i="2"/>
  <c r="R330" i="2"/>
  <c r="R472" i="2"/>
  <c r="R4994" i="2"/>
  <c r="R2028" i="2"/>
  <c r="R724" i="2"/>
  <c r="R4705" i="2"/>
  <c r="R1627" i="2"/>
  <c r="R3691" i="2"/>
  <c r="R508" i="2"/>
  <c r="R2976" i="2"/>
  <c r="R4863" i="2"/>
  <c r="R1792" i="2"/>
  <c r="R1342" i="2"/>
  <c r="R4590" i="2"/>
  <c r="R1908" i="2"/>
  <c r="R3893" i="2"/>
  <c r="R4275" i="2"/>
  <c r="R2867" i="2"/>
  <c r="R2040" i="2"/>
  <c r="R3320" i="2"/>
  <c r="R3471" i="2"/>
  <c r="R4627" i="2"/>
  <c r="R1376" i="2"/>
  <c r="R3458" i="2"/>
  <c r="R2008" i="2"/>
  <c r="R890" i="2"/>
  <c r="R4570" i="2"/>
  <c r="R1990" i="2"/>
  <c r="R2249" i="2"/>
  <c r="R1857" i="2"/>
  <c r="R4565" i="2"/>
  <c r="R1248" i="2"/>
  <c r="R2764" i="2"/>
  <c r="R1321" i="2"/>
  <c r="R2024" i="2"/>
  <c r="R3187" i="2"/>
  <c r="R2472" i="2"/>
  <c r="R4289" i="2"/>
  <c r="R2211" i="2"/>
  <c r="R916" i="2"/>
  <c r="R665" i="2"/>
  <c r="R1562" i="2"/>
  <c r="R4192" i="2"/>
  <c r="R4442" i="2"/>
  <c r="R1853" i="2"/>
  <c r="R4932" i="2"/>
  <c r="R3745" i="2"/>
  <c r="R1225" i="2"/>
  <c r="R2092" i="2"/>
  <c r="R4900" i="2"/>
  <c r="R2453" i="2"/>
  <c r="R2143" i="2"/>
  <c r="R1364" i="2"/>
  <c r="R334" i="2"/>
  <c r="R4367" i="2"/>
  <c r="R2055" i="2"/>
  <c r="R2045" i="2"/>
  <c r="R2204" i="2"/>
  <c r="R1542" i="2"/>
  <c r="R2433" i="2"/>
  <c r="R4634" i="2"/>
  <c r="R2759" i="2"/>
  <c r="R385" i="2"/>
  <c r="R1758" i="2"/>
  <c r="R617" i="2"/>
  <c r="R1683" i="2"/>
  <c r="R1217" i="2"/>
  <c r="R4658" i="2"/>
  <c r="R2058" i="2"/>
  <c r="R2119" i="2"/>
  <c r="R2347" i="2"/>
  <c r="R1062" i="2"/>
  <c r="R3059" i="2"/>
  <c r="R970" i="2"/>
  <c r="R1554" i="2"/>
  <c r="R4184" i="2"/>
  <c r="R1617" i="2"/>
  <c r="R355" i="2"/>
  <c r="R3476" i="2"/>
  <c r="R628" i="2"/>
  <c r="R392" i="2"/>
  <c r="R4208" i="2"/>
  <c r="R3514" i="2"/>
  <c r="R4381" i="2"/>
  <c r="R2536" i="2"/>
  <c r="R1227" i="2"/>
  <c r="R4626" i="2"/>
  <c r="R785" i="2"/>
  <c r="R1779" i="2"/>
  <c r="R2411" i="2"/>
  <c r="R3747" i="2"/>
  <c r="R324" i="2"/>
  <c r="R2544" i="2"/>
  <c r="R155" i="2"/>
  <c r="R1377" i="2"/>
  <c r="R2002" i="2"/>
  <c r="R1710" i="2"/>
  <c r="R170" i="2"/>
  <c r="R4553" i="2"/>
  <c r="R3700" i="2"/>
  <c r="R1814" i="2"/>
  <c r="R4178" i="2"/>
  <c r="R3784" i="2"/>
  <c r="R163" i="2"/>
  <c r="R304" i="2"/>
  <c r="R2760" i="2"/>
  <c r="R4710" i="2"/>
  <c r="R2391" i="2"/>
  <c r="R4491" i="2"/>
  <c r="R2652" i="2"/>
  <c r="R444" i="2"/>
  <c r="R2149" i="2"/>
  <c r="R4942" i="2"/>
  <c r="R3019" i="2"/>
  <c r="R768" i="2"/>
  <c r="R3651" i="2"/>
  <c r="R1753" i="2"/>
  <c r="R2408" i="2"/>
  <c r="R3142" i="2"/>
  <c r="R4786" i="2"/>
  <c r="R3240" i="2"/>
  <c r="R4757" i="2"/>
  <c r="R3301" i="2"/>
  <c r="R1728" i="2"/>
  <c r="R2281" i="2"/>
  <c r="R1807" i="2"/>
  <c r="R3354" i="2"/>
  <c r="R1016" i="2"/>
  <c r="R4739" i="2"/>
  <c r="R1534" i="2"/>
  <c r="R3739" i="2"/>
  <c r="R117" i="2"/>
  <c r="R4135" i="2"/>
  <c r="R2555" i="2"/>
  <c r="R1921" i="2"/>
  <c r="R4057" i="2"/>
  <c r="R2137" i="2"/>
  <c r="R2863" i="2"/>
  <c r="R4741" i="2"/>
  <c r="R1507" i="2"/>
  <c r="R1112" i="2"/>
  <c r="R4719" i="2"/>
  <c r="R1831" i="2"/>
  <c r="R2523" i="2"/>
  <c r="R4866" i="2"/>
  <c r="R2078" i="2"/>
  <c r="R1968" i="2"/>
  <c r="R1589" i="2"/>
  <c r="R3167" i="2"/>
  <c r="R3677" i="2"/>
  <c r="R81" i="2"/>
  <c r="R3206" i="2"/>
  <c r="R1568" i="2"/>
  <c r="R2952" i="2"/>
  <c r="R1459" i="2"/>
  <c r="R616" i="2"/>
  <c r="R4142" i="2"/>
  <c r="R2344" i="2"/>
  <c r="R2162" i="2"/>
  <c r="R4085" i="2"/>
  <c r="R1064" i="2"/>
  <c r="R4144" i="2"/>
  <c r="R1702" i="2"/>
  <c r="R228" i="2"/>
  <c r="R94" i="2"/>
  <c r="R266" i="2"/>
  <c r="R907" i="2"/>
  <c r="R2038" i="2"/>
  <c r="R1937" i="2"/>
  <c r="R371" i="2"/>
  <c r="R1401" i="2"/>
  <c r="R1194" i="2"/>
  <c r="R2929" i="2"/>
  <c r="R2426" i="2"/>
  <c r="R754" i="2"/>
  <c r="R1280" i="2"/>
  <c r="R847" i="2"/>
  <c r="R1900" i="2"/>
  <c r="R4355" i="2"/>
  <c r="R4881" i="2"/>
  <c r="R1053" i="2"/>
  <c r="R96" i="2"/>
  <c r="R1254" i="2"/>
  <c r="R2398" i="2"/>
  <c r="R2320" i="2"/>
  <c r="R3980" i="2"/>
  <c r="R1767" i="2"/>
  <c r="R859" i="2"/>
  <c r="R643" i="2"/>
  <c r="R4290" i="2"/>
  <c r="R3359" i="2"/>
  <c r="R4772" i="2"/>
  <c r="R2756" i="2"/>
  <c r="R4610" i="2"/>
  <c r="R1057" i="2"/>
  <c r="R1939" i="2"/>
  <c r="R1405" i="2"/>
  <c r="R2326" i="2"/>
  <c r="R722" i="2"/>
  <c r="R2649" i="2"/>
  <c r="R2670" i="2"/>
  <c r="R3837" i="2"/>
  <c r="R1663" i="2"/>
  <c r="R2198" i="2"/>
  <c r="R2781" i="2"/>
  <c r="R3940" i="2"/>
  <c r="R554" i="2"/>
  <c r="R4551" i="2"/>
  <c r="R2938" i="2"/>
  <c r="R1259" i="2"/>
  <c r="R816" i="2"/>
  <c r="R3594" i="2"/>
  <c r="R216" i="2"/>
  <c r="R556" i="2"/>
  <c r="R1021" i="2"/>
  <c r="R4557" i="2"/>
  <c r="R4928" i="2"/>
  <c r="R1541" i="2"/>
  <c r="R2037" i="2"/>
  <c r="R2775" i="2"/>
  <c r="R819" i="2"/>
  <c r="R4081" i="2"/>
  <c r="R2084" i="2"/>
  <c r="R4084" i="2"/>
  <c r="R242" i="2"/>
  <c r="R1717" i="2"/>
  <c r="R474" i="2"/>
  <c r="R2450" i="2"/>
  <c r="R2274" i="2"/>
  <c r="R1833" i="2"/>
  <c r="R4778" i="2"/>
  <c r="R4456" i="2"/>
  <c r="R2614" i="2"/>
  <c r="R2559" i="2"/>
  <c r="R2538" i="2"/>
  <c r="R4101" i="2"/>
  <c r="R4572" i="2"/>
  <c r="R54" i="2"/>
  <c r="R2858" i="2"/>
  <c r="R1786" i="2"/>
  <c r="R70" i="2"/>
  <c r="R786" i="2"/>
  <c r="R1648" i="2"/>
  <c r="R1763" i="2"/>
  <c r="R4861" i="2"/>
  <c r="R3369" i="2"/>
  <c r="R3905" i="2"/>
  <c r="R4068" i="2"/>
  <c r="R3485" i="2"/>
  <c r="R477" i="2"/>
  <c r="R1725" i="2"/>
  <c r="R27" i="2"/>
  <c r="R2212" i="2"/>
  <c r="R1976" i="2"/>
  <c r="R17" i="2"/>
  <c r="R2686" i="2"/>
  <c r="R3543" i="2"/>
  <c r="R4525" i="2"/>
  <c r="R1455" i="2"/>
  <c r="R4404" i="2"/>
  <c r="R4819" i="2"/>
  <c r="R3597" i="2"/>
  <c r="R2113" i="2"/>
  <c r="R1361" i="2"/>
  <c r="R3553" i="2"/>
  <c r="R4641" i="2"/>
  <c r="R3303" i="2"/>
  <c r="R4300" i="2"/>
  <c r="R2699" i="2"/>
  <c r="R3660" i="2"/>
  <c r="R4047" i="2"/>
  <c r="R3288" i="2"/>
  <c r="R3623" i="2"/>
  <c r="R1538" i="2"/>
  <c r="R2476" i="2"/>
  <c r="R3556" i="2"/>
  <c r="R3174" i="2"/>
  <c r="R3224" i="2"/>
  <c r="R111" i="2"/>
  <c r="R3435" i="2"/>
  <c r="R271" i="2"/>
  <c r="R4351" i="2"/>
  <c r="R1110" i="2"/>
  <c r="R2129" i="2"/>
  <c r="R3239" i="2"/>
  <c r="R4019" i="2"/>
  <c r="R3474" i="2"/>
  <c r="R4685" i="2"/>
  <c r="R3140" i="2"/>
  <c r="R3207" i="2"/>
  <c r="R3522" i="2"/>
  <c r="R2295" i="2"/>
  <c r="R4657" i="2"/>
  <c r="R834" i="2"/>
  <c r="R3437" i="2"/>
  <c r="R1451" i="2"/>
  <c r="R1236" i="2"/>
  <c r="R1972" i="2"/>
  <c r="R1603" i="2"/>
  <c r="R953" i="2"/>
  <c r="R729" i="2"/>
  <c r="R2159" i="2"/>
  <c r="R4232" i="2"/>
  <c r="R2339" i="2"/>
  <c r="R2879" i="2"/>
  <c r="R1419" i="2"/>
  <c r="R1287" i="2"/>
  <c r="R4291" i="2"/>
  <c r="R1469" i="2"/>
  <c r="R3581" i="2"/>
  <c r="R2643" i="2"/>
  <c r="R1677" i="2"/>
  <c r="R4880" i="2"/>
  <c r="R710" i="2"/>
  <c r="R993" i="2"/>
  <c r="R4906" i="2"/>
  <c r="R1369" i="2"/>
  <c r="R2298" i="2"/>
  <c r="R3416" i="2"/>
  <c r="R4731" i="2"/>
  <c r="R2444" i="2"/>
  <c r="R440" i="2"/>
  <c r="R4109" i="2"/>
  <c r="R4121" i="2"/>
  <c r="R44" i="2"/>
  <c r="R1067" i="2"/>
  <c r="R4385" i="2"/>
  <c r="R1179" i="2"/>
  <c r="R3957" i="2"/>
  <c r="R4465" i="2"/>
  <c r="R4669" i="2"/>
  <c r="R2936" i="2"/>
  <c r="R2748" i="2"/>
  <c r="R207" i="2"/>
  <c r="R997" i="2"/>
  <c r="R1183" i="2"/>
  <c r="R1940" i="2"/>
  <c r="R975" i="2"/>
  <c r="R4317" i="2"/>
  <c r="R755" i="2"/>
  <c r="R4104" i="2"/>
  <c r="R2049" i="2"/>
  <c r="R1351" i="2"/>
  <c r="R4624" i="2"/>
  <c r="R4536" i="2"/>
  <c r="R1655" i="2"/>
  <c r="R459" i="2"/>
  <c r="R2306" i="2"/>
  <c r="R1349" i="2"/>
  <c r="R2251" i="2"/>
  <c r="R4773" i="2"/>
  <c r="R4656" i="2"/>
  <c r="R630" i="2"/>
  <c r="R2873" i="2"/>
  <c r="R2851" i="2"/>
  <c r="R3175" i="2"/>
  <c r="R3422" i="2"/>
  <c r="R3045" i="2"/>
  <c r="R2321" i="2"/>
  <c r="R1306" i="2"/>
  <c r="R2801" i="2"/>
  <c r="R2726" i="2"/>
  <c r="R4617" i="2"/>
  <c r="R2802" i="2"/>
  <c r="R2188" i="2"/>
  <c r="R743" i="2"/>
  <c r="R655" i="2"/>
  <c r="R2456" i="2"/>
  <c r="R854" i="2"/>
  <c r="R884" i="2"/>
  <c r="R840" i="2"/>
  <c r="R753" i="2"/>
  <c r="R2434" i="2"/>
  <c r="R2935" i="2"/>
  <c r="R4284" i="2"/>
  <c r="R1113" i="2"/>
  <c r="R466" i="2"/>
  <c r="R566" i="2"/>
  <c r="R318" i="2"/>
  <c r="R382" i="2"/>
  <c r="R4847" i="2"/>
  <c r="R256" i="2"/>
  <c r="R3832" i="2"/>
  <c r="R4074" i="2"/>
  <c r="R4370" i="2"/>
  <c r="R4508" i="2"/>
  <c r="R171" i="2"/>
  <c r="R3048" i="2"/>
  <c r="R2256" i="2"/>
  <c r="R1633" i="2"/>
  <c r="R2636" i="2"/>
  <c r="R1029" i="2"/>
  <c r="R1818" i="2"/>
  <c r="R1579" i="2"/>
  <c r="R4817" i="2"/>
  <c r="R2027" i="2"/>
  <c r="R2477" i="2"/>
  <c r="R2950" i="2"/>
  <c r="R4970" i="2"/>
  <c r="R1144" i="2"/>
  <c r="R370" i="2"/>
  <c r="R3197" i="2"/>
  <c r="R3157" i="2"/>
  <c r="R4333" i="2"/>
  <c r="R4512" i="2"/>
  <c r="R34" i="2"/>
  <c r="R4390" i="2"/>
  <c r="R4134" i="2"/>
  <c r="R3861" i="2"/>
  <c r="R4647" i="2"/>
  <c r="R2031" i="2"/>
  <c r="R2767" i="2"/>
  <c r="R4495" i="2"/>
  <c r="R1834" i="2"/>
  <c r="R4107" i="2"/>
  <c r="R1708" i="2"/>
  <c r="R4638" i="2"/>
  <c r="R4253" i="2"/>
  <c r="R892" i="2"/>
  <c r="R2840" i="2"/>
  <c r="R345" i="2"/>
  <c r="R1140" i="2"/>
  <c r="R1537" i="2"/>
  <c r="R1167" i="2"/>
  <c r="R138" i="2"/>
  <c r="R1485" i="2"/>
  <c r="R432" i="2"/>
  <c r="R2817" i="2"/>
  <c r="R109" i="2"/>
  <c r="R1231" i="2"/>
  <c r="R1299" i="2"/>
  <c r="R2694" i="2"/>
  <c r="R2000" i="2"/>
  <c r="R4726" i="2"/>
  <c r="R32" i="2"/>
  <c r="R2203" i="2"/>
  <c r="R3512" i="2"/>
  <c r="R1444" i="2"/>
  <c r="R4885" i="2"/>
  <c r="R3413" i="2"/>
  <c r="R667" i="2"/>
  <c r="R1608" i="2"/>
  <c r="R3933" i="2"/>
  <c r="R3891" i="2"/>
  <c r="R67" i="2"/>
  <c r="R575" i="2"/>
  <c r="R1446" i="2"/>
  <c r="R4052" i="2"/>
  <c r="R356" i="2"/>
  <c r="R1379" i="2"/>
  <c r="R45" i="2"/>
  <c r="R3460" i="2"/>
  <c r="R4564" i="2"/>
  <c r="R3887" i="2"/>
  <c r="R1546" i="2"/>
  <c r="R933" i="2"/>
  <c r="R1502" i="2"/>
  <c r="R3813" i="2"/>
  <c r="R900" i="2"/>
  <c r="R3363" i="2"/>
  <c r="R2872" i="2"/>
  <c r="R3060" i="2"/>
  <c r="R2051" i="2"/>
  <c r="R314" i="2"/>
  <c r="R2528" i="2"/>
  <c r="R4838" i="2"/>
  <c r="R4918" i="2"/>
  <c r="R2641" i="2"/>
  <c r="R2439" i="2"/>
  <c r="R4955" i="2"/>
  <c r="R2629" i="2"/>
  <c r="R3962" i="2"/>
  <c r="R4848" i="2"/>
  <c r="R3989" i="2"/>
  <c r="R2627" i="2"/>
  <c r="R913" i="2"/>
  <c r="R4632" i="2"/>
  <c r="R4029" i="2"/>
  <c r="R1282" i="2"/>
  <c r="R2016" i="2"/>
  <c r="R78" i="2"/>
  <c r="R1926" i="2"/>
  <c r="R2508" i="2"/>
  <c r="R3222" i="2"/>
  <c r="R4356" i="2"/>
  <c r="R3137" i="2"/>
  <c r="R4648" i="2"/>
  <c r="R1878" i="2"/>
  <c r="R1681" i="2"/>
  <c r="R1969" i="2"/>
  <c r="R18" i="2"/>
  <c r="R1260" i="2"/>
  <c r="R3531" i="2"/>
  <c r="R2837" i="2"/>
  <c r="R4818" i="2"/>
  <c r="R1088" i="2"/>
  <c r="R3124" i="2"/>
  <c r="R2371" i="2"/>
  <c r="R3853" i="2"/>
  <c r="R1066" i="2"/>
  <c r="R2338" i="2"/>
  <c r="R137" i="2"/>
  <c r="R115" i="2"/>
  <c r="R3078" i="2"/>
  <c r="R2741" i="2"/>
  <c r="R2443" i="2"/>
  <c r="R1496" i="2"/>
  <c r="R2758" i="2"/>
  <c r="R3436" i="2"/>
  <c r="R2987" i="2"/>
  <c r="R2856" i="2"/>
  <c r="R439" i="2"/>
  <c r="R106" i="2"/>
  <c r="R973" i="2"/>
  <c r="R2033" i="2"/>
  <c r="R3525" i="2"/>
  <c r="R4709" i="2"/>
  <c r="R978" i="2"/>
  <c r="R4150" i="2"/>
  <c r="R2059" i="2"/>
  <c r="R2184" i="2"/>
  <c r="R3810" i="2"/>
  <c r="R1492" i="2"/>
  <c r="R2189" i="2"/>
  <c r="R4083" i="2"/>
  <c r="R263" i="2"/>
  <c r="R3786" i="2"/>
  <c r="R2140" i="2"/>
  <c r="R399" i="2"/>
  <c r="R2465" i="2"/>
  <c r="R351" i="2"/>
  <c r="R2816" i="2"/>
  <c r="R2246" i="2"/>
  <c r="R2779" i="2"/>
  <c r="R2370" i="2"/>
  <c r="R2111" i="2"/>
  <c r="R2582" i="2"/>
  <c r="R1185" i="2"/>
  <c r="R3805" i="2"/>
  <c r="R4785" i="2"/>
  <c r="R1457" i="2"/>
  <c r="R4676" i="2"/>
  <c r="R2075" i="2"/>
  <c r="R1438" i="2"/>
  <c r="R1427" i="2"/>
  <c r="R1540" i="2"/>
  <c r="R3537" i="2"/>
  <c r="R3335" i="2"/>
  <c r="R1898" i="2"/>
  <c r="R4962" i="2"/>
  <c r="R2657" i="2"/>
  <c r="R2329" i="2"/>
  <c r="R3620" i="2"/>
  <c r="R1452" i="2"/>
  <c r="R4582" i="2"/>
  <c r="R1326" i="2"/>
  <c r="R280" i="2"/>
  <c r="R3391" i="2"/>
  <c r="R341" i="2"/>
  <c r="R4" i="2"/>
  <c r="R4684" i="2"/>
  <c r="R3309" i="2"/>
  <c r="R3136" i="2"/>
  <c r="R4353" i="2"/>
  <c r="R3340" i="2"/>
  <c r="R1624" i="2"/>
  <c r="R3473" i="2"/>
  <c r="R4509" i="2"/>
  <c r="R1848" i="2"/>
  <c r="R483" i="2"/>
  <c r="R365" i="2"/>
  <c r="R4102" i="2"/>
  <c r="R829" i="2"/>
  <c r="R3610" i="2"/>
  <c r="R2874" i="2"/>
  <c r="R2925" i="2"/>
  <c r="R141" i="2"/>
  <c r="R3608" i="2"/>
  <c r="R1043" i="2"/>
  <c r="R1916" i="2"/>
  <c r="R1609" i="2"/>
  <c r="R2125" i="2"/>
  <c r="R2962" i="2"/>
  <c r="R4418" i="2"/>
  <c r="R4612" i="2"/>
  <c r="R2006" i="2"/>
  <c r="R1463" i="2"/>
  <c r="R2610" i="2"/>
  <c r="R1759" i="2"/>
  <c r="R1644" i="2"/>
  <c r="R4689" i="2"/>
  <c r="R1069" i="2"/>
  <c r="R1664" i="2"/>
  <c r="R552" i="2"/>
  <c r="R991" i="2"/>
  <c r="R4998" i="2"/>
  <c r="R255" i="2"/>
  <c r="R3264" i="2"/>
  <c r="R2032" i="2"/>
  <c r="R3961" i="2"/>
  <c r="R1625" i="2"/>
  <c r="R1955" i="2"/>
  <c r="R1865" i="2"/>
  <c r="R3582" i="2"/>
  <c r="R29" i="2"/>
  <c r="R1435" i="2"/>
  <c r="R327" i="2"/>
  <c r="R3305" i="2"/>
  <c r="R4171" i="2"/>
  <c r="R524" i="2"/>
  <c r="R883" i="2"/>
  <c r="R3830" i="2"/>
  <c r="R4921" i="2"/>
  <c r="R1835" i="2"/>
  <c r="R3031" i="2"/>
  <c r="R2128" i="2"/>
  <c r="R1425" i="2"/>
  <c r="R3653" i="2"/>
  <c r="R208" i="2"/>
  <c r="R457" i="2"/>
  <c r="R2716" i="2"/>
  <c r="R4217" i="2"/>
  <c r="R213" i="2"/>
  <c r="R2420" i="2"/>
  <c r="R2401" i="2"/>
  <c r="R1518" i="2"/>
  <c r="R3455" i="2"/>
  <c r="R3409" i="2"/>
  <c r="R2379" i="2"/>
  <c r="R500" i="2"/>
  <c r="R1635" i="2"/>
  <c r="R4460" i="2"/>
  <c r="R1695" i="2"/>
  <c r="R680" i="2"/>
  <c r="R4301" i="2"/>
  <c r="R2747" i="2"/>
  <c r="R2209" i="2"/>
  <c r="R3624" i="2"/>
  <c r="R114" i="2"/>
  <c r="R87" i="2"/>
  <c r="R4980" i="2"/>
  <c r="R2101" i="2"/>
  <c r="R3758" i="2"/>
  <c r="R1439" i="2"/>
  <c r="R607" i="2"/>
  <c r="R2506" i="2"/>
  <c r="R4903" i="2"/>
  <c r="R3184" i="2"/>
  <c r="R1620" i="2"/>
  <c r="R1783" i="2"/>
  <c r="R1009" i="2"/>
  <c r="R380" i="2"/>
  <c r="R2106" i="2"/>
  <c r="R1184" i="2"/>
  <c r="R205" i="2"/>
  <c r="R4538" i="2"/>
  <c r="R2325" i="2"/>
  <c r="R3358" i="2"/>
  <c r="R1324" i="2"/>
  <c r="R669" i="2"/>
  <c r="R2777" i="2"/>
  <c r="R3158" i="2"/>
  <c r="R1523" i="2"/>
  <c r="R4737" i="2"/>
  <c r="R526" i="2"/>
  <c r="R3707" i="2"/>
  <c r="R815" i="2"/>
  <c r="R2479" i="2"/>
  <c r="R3916" i="2"/>
  <c r="R3574" i="2"/>
  <c r="R1588" i="2"/>
  <c r="R1605" i="2"/>
  <c r="R1658" i="2"/>
  <c r="R2558" i="2"/>
  <c r="R3721" i="2"/>
  <c r="R1604" i="2"/>
  <c r="R93" i="2"/>
  <c r="R495" i="2"/>
  <c r="R4631" i="2"/>
  <c r="R1947" i="2"/>
  <c r="R553" i="2"/>
  <c r="R3371" i="2"/>
  <c r="R2151" i="2"/>
  <c r="R700" i="2"/>
  <c r="R4283" i="2"/>
  <c r="R4857" i="2"/>
  <c r="R2674" i="2"/>
  <c r="R37" i="2"/>
  <c r="R3152" i="2"/>
  <c r="R2486" i="2"/>
  <c r="R4594" i="2"/>
  <c r="R1958" i="2"/>
  <c r="R298" i="2"/>
  <c r="R3963" i="2"/>
  <c r="R4393" i="2"/>
  <c r="R2993" i="2"/>
  <c r="R1268" i="2"/>
  <c r="R3365" i="2"/>
  <c r="R350" i="2"/>
  <c r="R3198" i="2"/>
  <c r="R3822" i="2"/>
  <c r="R1440" i="2"/>
  <c r="R4421" i="2"/>
  <c r="R1822" i="2"/>
  <c r="R744" i="2"/>
  <c r="R2780" i="2"/>
  <c r="R3220" i="2"/>
  <c r="R1585" i="2"/>
  <c r="R2905" i="2"/>
  <c r="R1247" i="2"/>
  <c r="R1966" i="2"/>
  <c r="R4402" i="2"/>
  <c r="R2438" i="2"/>
  <c r="R1653" i="2"/>
  <c r="R1800" i="2"/>
  <c r="R3820" i="2"/>
  <c r="R3939" i="2"/>
  <c r="R2070" i="2"/>
  <c r="R1901" i="2"/>
  <c r="R800" i="2"/>
  <c r="R295" i="2"/>
  <c r="R1631" i="2"/>
  <c r="R1398" i="2"/>
  <c r="R492" i="2"/>
  <c r="R3901" i="2"/>
  <c r="R4188" i="2"/>
  <c r="R3540" i="2"/>
  <c r="R919" i="2"/>
  <c r="R326" i="2"/>
  <c r="R3968" i="2"/>
  <c r="R2638" i="2"/>
  <c r="R1948" i="2"/>
  <c r="R2517" i="2"/>
  <c r="R631" i="2"/>
  <c r="R4779" i="2"/>
  <c r="R4063" i="2"/>
  <c r="R2870" i="2"/>
  <c r="R118" i="2"/>
  <c r="R2709" i="2"/>
  <c r="R738" i="2"/>
  <c r="R638" i="2"/>
  <c r="R2576" i="2"/>
  <c r="R4159" i="2"/>
  <c r="R1497" i="2"/>
  <c r="R4116" i="2"/>
  <c r="R1816" i="2"/>
  <c r="R4628" i="2"/>
  <c r="R2898" i="2"/>
  <c r="R2291" i="2"/>
  <c r="R1687" i="2"/>
  <c r="R1023" i="2"/>
  <c r="R5001" i="2"/>
  <c r="R1563" i="2"/>
  <c r="R2178" i="2"/>
  <c r="R4281" i="2"/>
  <c r="R4562" i="2"/>
  <c r="R3378" i="2"/>
  <c r="R2180" i="2"/>
  <c r="R4027" i="2"/>
  <c r="R4000" i="2"/>
  <c r="R2794" i="2"/>
  <c r="R2631" i="2"/>
  <c r="R1332" i="2"/>
  <c r="R3680" i="2"/>
  <c r="R3257" i="2"/>
  <c r="R1429" i="2"/>
  <c r="R541" i="2"/>
  <c r="R4056" i="2"/>
  <c r="R703" i="2"/>
  <c r="R2806" i="2"/>
  <c r="R4155" i="2"/>
  <c r="R3467" i="2"/>
  <c r="R1858" i="2"/>
  <c r="R3138" i="2"/>
  <c r="R1269" i="2"/>
  <c r="R699" i="2"/>
  <c r="R247" i="2"/>
  <c r="R1841" i="2"/>
  <c r="R3787" i="2"/>
  <c r="R4191" i="2"/>
  <c r="R681" i="2"/>
  <c r="R2131" i="2"/>
  <c r="R3590" i="2"/>
  <c r="R3202" i="2"/>
  <c r="R2166" i="2"/>
  <c r="R1739" i="2"/>
  <c r="R3883" i="2"/>
  <c r="R3360" i="2"/>
  <c r="R2554" i="2"/>
  <c r="R851" i="2"/>
  <c r="R3385" i="2"/>
  <c r="R609" i="2"/>
  <c r="R1343" i="2"/>
  <c r="R1461" i="2"/>
  <c r="R4977" i="2"/>
  <c r="R2310" i="2"/>
  <c r="R1549" i="2"/>
  <c r="R3709" i="2"/>
  <c r="R1749" i="2"/>
  <c r="R2227" i="2"/>
  <c r="R4469" i="2"/>
  <c r="R4890" i="2"/>
  <c r="R3003" i="2"/>
  <c r="R2419" i="2"/>
  <c r="R1084" i="2"/>
  <c r="R3353" i="2"/>
  <c r="R4630" i="2"/>
  <c r="R105" i="2"/>
  <c r="R461" i="2"/>
  <c r="R3755" i="2"/>
  <c r="R349" i="2"/>
  <c r="R2303" i="2"/>
  <c r="R4273" i="2"/>
  <c r="R4914" i="2"/>
  <c r="R578" i="2"/>
  <c r="R2301" i="2"/>
  <c r="R1206" i="2"/>
  <c r="R3032" i="2"/>
  <c r="R3389" i="2"/>
  <c r="R1356" i="2"/>
  <c r="R1034" i="2"/>
  <c r="R4243" i="2"/>
  <c r="R1127" i="2"/>
  <c r="R1884" i="2"/>
  <c r="R4139" i="2"/>
  <c r="R719" i="2"/>
  <c r="R799" i="2"/>
  <c r="R1789" i="2"/>
  <c r="R3569" i="2"/>
  <c r="R4234" i="2"/>
  <c r="R3381" i="2"/>
  <c r="R1780" i="2"/>
  <c r="R3033" i="2"/>
  <c r="R1794" i="2"/>
  <c r="R1740" i="2"/>
  <c r="R1854" i="2"/>
  <c r="R1555" i="2"/>
  <c r="R4306" i="2"/>
  <c r="R2737" i="2"/>
  <c r="R3534" i="2"/>
  <c r="R3536" i="2"/>
  <c r="R4692" i="2"/>
  <c r="R422" i="2"/>
  <c r="R2896" i="2"/>
  <c r="R376" i="2"/>
  <c r="R278" i="2"/>
  <c r="R2821" i="2"/>
  <c r="R4531" i="2"/>
  <c r="R3058" i="2"/>
  <c r="R1208" i="2"/>
  <c r="R3400" i="2"/>
  <c r="R3892" i="2"/>
  <c r="R2651" i="2"/>
  <c r="R4327" i="2"/>
  <c r="R1723" i="2"/>
  <c r="R1362" i="2"/>
  <c r="R2304" i="2"/>
  <c r="R3995" i="2"/>
  <c r="R2892" i="2"/>
  <c r="R450" i="2"/>
  <c r="R240" i="2"/>
  <c r="R2195" i="2"/>
  <c r="R1727" i="2"/>
  <c r="R683" i="2"/>
  <c r="R3684" i="2"/>
  <c r="R130" i="2"/>
  <c r="R2308" i="2"/>
  <c r="R4035" i="2"/>
  <c r="R3082" i="2"/>
  <c r="R100" i="2"/>
  <c r="R1406" i="2"/>
  <c r="R1077" i="2"/>
  <c r="R1138" i="2"/>
  <c r="R695" i="2"/>
  <c r="R3055" i="2"/>
  <c r="R2825" i="2"/>
  <c r="R1036" i="2"/>
  <c r="R153" i="2"/>
  <c r="R885" i="2"/>
  <c r="R2448" i="2"/>
  <c r="R3424" i="2"/>
  <c r="R861" i="2"/>
  <c r="R931" i="2"/>
  <c r="R1817" i="2"/>
  <c r="R1823" i="2"/>
  <c r="R796" i="2"/>
  <c r="R3487" i="2"/>
  <c r="R4688" i="2"/>
  <c r="R28" i="2"/>
  <c r="R3091" i="2"/>
  <c r="R4272" i="2"/>
  <c r="R910" i="2"/>
  <c r="R3854" i="2"/>
  <c r="R1559" i="2"/>
  <c r="R400" i="2"/>
  <c r="R4799" i="2"/>
  <c r="R3829" i="2"/>
  <c r="R1283" i="2"/>
  <c r="R4621" i="2"/>
  <c r="R2489" i="2"/>
  <c r="R390" i="2"/>
  <c r="R4077" i="2"/>
  <c r="R3293" i="2"/>
  <c r="R198" i="2"/>
  <c r="R2983" i="2"/>
  <c r="R4416" i="2"/>
  <c r="R182" i="2"/>
  <c r="R1903" i="2"/>
  <c r="R2685" i="2"/>
  <c r="R1975" i="2"/>
  <c r="R2487" i="2"/>
  <c r="R3649" i="2"/>
  <c r="R2570" i="2"/>
  <c r="R1672" i="2"/>
  <c r="R4550" i="2"/>
  <c r="R4725" i="2"/>
  <c r="R1415" i="2"/>
  <c r="R190" i="2"/>
  <c r="R1670" i="2"/>
  <c r="R2223" i="2"/>
  <c r="R489" i="2"/>
  <c r="R1116" i="2"/>
  <c r="R1737" i="2"/>
  <c r="R3022" i="2"/>
  <c r="R3417" i="2"/>
  <c r="R3252" i="2"/>
  <c r="R2349" i="2"/>
  <c r="R4195" i="2"/>
  <c r="R4750" i="2"/>
  <c r="R184" i="2"/>
  <c r="R629" i="2"/>
  <c r="R2713" i="2"/>
  <c r="R4543" i="2"/>
  <c r="R4660" i="2"/>
  <c r="R3110" i="2"/>
  <c r="R943" i="2"/>
  <c r="R1867" i="2"/>
  <c r="R475" i="2"/>
  <c r="R402" i="2"/>
  <c r="R4319" i="2"/>
  <c r="R1875" i="2"/>
  <c r="R467" i="2"/>
  <c r="R3773" i="2"/>
  <c r="R260" i="2"/>
  <c r="R959" i="2"/>
  <c r="R620" i="2"/>
  <c r="R1587" i="2"/>
  <c r="R901" i="2"/>
  <c r="R3907" i="2"/>
  <c r="R3783" i="2"/>
  <c r="R74" i="2"/>
  <c r="R1539" i="2"/>
  <c r="R1914" i="2"/>
  <c r="R3706" i="2"/>
  <c r="R3955" i="2"/>
  <c r="R2509" i="2"/>
  <c r="R1015" i="2"/>
  <c r="R1501" i="2"/>
  <c r="R941" i="2"/>
  <c r="R1704" i="2"/>
  <c r="R1561" i="2"/>
  <c r="R2123" i="2"/>
  <c r="R2176" i="2"/>
  <c r="R987" i="2"/>
  <c r="R828" i="2"/>
  <c r="R1849" i="2"/>
  <c r="R3988" i="2"/>
  <c r="R2807" i="2"/>
  <c r="R4622" i="2"/>
  <c r="R928" i="2"/>
  <c r="R1846" i="2"/>
  <c r="R1730" i="2"/>
  <c r="R4407" i="2"/>
  <c r="R3587" i="2"/>
  <c r="R827" i="2"/>
  <c r="R4965" i="2"/>
  <c r="R2200" i="2"/>
  <c r="R4806" i="2"/>
  <c r="R2490" i="2"/>
  <c r="R4542" i="2"/>
  <c r="R4846" i="2"/>
  <c r="R104" i="2"/>
  <c r="R4849" i="2"/>
  <c r="R2736" i="2"/>
  <c r="R3247" i="2"/>
  <c r="R2415" i="2"/>
  <c r="R3912" i="2"/>
  <c r="R4097" i="2"/>
  <c r="R1031" i="2"/>
  <c r="R2647" i="2"/>
  <c r="R4720" i="2"/>
  <c r="R585" i="2"/>
  <c r="R4242" i="2"/>
  <c r="R4176" i="2"/>
  <c r="R3533" i="2"/>
  <c r="R1188" i="2"/>
  <c r="R181" i="2"/>
  <c r="R4352" i="2"/>
  <c r="R1877" i="2"/>
  <c r="R1772" i="2"/>
  <c r="R693" i="2"/>
  <c r="R2977" i="2"/>
  <c r="R832" i="2"/>
  <c r="R3463" i="2"/>
  <c r="R2948" i="2"/>
  <c r="R3260" i="2"/>
  <c r="R4515" i="2"/>
  <c r="R2720" i="2"/>
  <c r="R2778" i="2"/>
  <c r="R1095" i="2"/>
  <c r="R1611" i="2"/>
  <c r="R3695" i="2"/>
  <c r="R2542" i="2"/>
  <c r="R3638" i="2"/>
  <c r="R2243" i="2"/>
  <c r="R99" i="2"/>
  <c r="R4358" i="2"/>
  <c r="R1876" i="2"/>
  <c r="R3702" i="2"/>
  <c r="R3801" i="2"/>
  <c r="R4873" i="2"/>
  <c r="R4318" i="2"/>
  <c r="R3178" i="2"/>
  <c r="R711" i="2"/>
  <c r="R3727" i="2"/>
  <c r="R610" i="2"/>
  <c r="R4494" i="2"/>
  <c r="R2375" i="2"/>
  <c r="R2955" i="2"/>
  <c r="R1873" i="2"/>
  <c r="R154" i="2"/>
  <c r="R660" i="2"/>
  <c r="R3519" i="2"/>
  <c r="R1338" i="2"/>
  <c r="R3909" i="2"/>
  <c r="R4108" i="2"/>
  <c r="R2334" i="2"/>
  <c r="R1255" i="2"/>
  <c r="R3636" i="2"/>
  <c r="R63" i="2"/>
  <c r="R2042" i="2"/>
  <c r="R2648" i="2"/>
  <c r="R2226" i="2"/>
  <c r="R4248" i="2"/>
  <c r="R3079" i="2"/>
  <c r="R333" i="2"/>
  <c r="R3689" i="2"/>
  <c r="R1148" i="2"/>
  <c r="R1303" i="2"/>
  <c r="R3271" i="2"/>
  <c r="R4584" i="2"/>
  <c r="R142" i="2"/>
  <c r="R1638" i="2"/>
  <c r="R2804" i="2"/>
  <c r="R540" i="2"/>
  <c r="R4042" i="2"/>
  <c r="R1489" i="2"/>
  <c r="R4095" i="2"/>
  <c r="R4237" i="2"/>
  <c r="R4830" i="2"/>
  <c r="R1109" i="2"/>
  <c r="R48" i="2"/>
  <c r="R4872" i="2"/>
  <c r="R2270" i="2"/>
  <c r="R1547" i="2"/>
  <c r="R4675" i="2"/>
  <c r="R4174" i="2"/>
  <c r="R2468" i="2"/>
  <c r="R4130" i="2"/>
  <c r="R562" i="2"/>
  <c r="R2118" i="2"/>
  <c r="R3724" i="2"/>
  <c r="R2405" i="2"/>
  <c r="R2599" i="2"/>
  <c r="R2399" i="2"/>
  <c r="R1156" i="2"/>
  <c r="R3344" i="2"/>
  <c r="R940" i="2"/>
  <c r="R183" i="2"/>
  <c r="R2524" i="2"/>
  <c r="R701" i="2"/>
  <c r="R2206" i="2"/>
  <c r="R307" i="2"/>
  <c r="R4287" i="2"/>
  <c r="R4765" i="2"/>
  <c r="R1612" i="2"/>
  <c r="R3280" i="2"/>
  <c r="R1125" i="2"/>
  <c r="R3479" i="2"/>
  <c r="R2749" i="2"/>
  <c r="R2245" i="2"/>
  <c r="R879" i="2"/>
  <c r="R478" i="2"/>
  <c r="R3387" i="2"/>
  <c r="R3943" i="2"/>
  <c r="R4963" i="2"/>
  <c r="R2218" i="2"/>
  <c r="R1396" i="2"/>
  <c r="R4909" i="2"/>
  <c r="R2132" i="2"/>
  <c r="R3404" i="2"/>
  <c r="R942" i="2"/>
  <c r="R3743" i="2"/>
  <c r="R866" i="2"/>
  <c r="R3914" i="2"/>
  <c r="R482" i="2"/>
  <c r="R3081" i="2"/>
  <c r="R4727" i="2"/>
  <c r="R2586" i="2"/>
  <c r="R1357" i="2"/>
  <c r="R2190" i="2"/>
  <c r="R3821" i="2"/>
  <c r="R801" i="2"/>
  <c r="R2507" i="2"/>
  <c r="R3030" i="2"/>
  <c r="R2296" i="2"/>
  <c r="R4937" i="2"/>
  <c r="R1136" i="2"/>
  <c r="R3824" i="2"/>
  <c r="R2105" i="2"/>
  <c r="R3283" i="2"/>
  <c r="R2575" i="2"/>
  <c r="R4926" i="2"/>
  <c r="R92" i="2"/>
  <c r="R2556" i="2"/>
  <c r="R310" i="2"/>
  <c r="R2515" i="2"/>
  <c r="R1582" i="2"/>
  <c r="R3634" i="2"/>
  <c r="R4329" i="2"/>
  <c r="R38" i="2"/>
  <c r="R1988" i="2"/>
  <c r="R4462" i="2"/>
  <c r="R151" i="2"/>
  <c r="R1371" i="2"/>
  <c r="R569" i="2"/>
  <c r="R4479" i="2"/>
  <c r="R226" i="2"/>
  <c r="R4157" i="2"/>
  <c r="R3374" i="2"/>
  <c r="R3442" i="2"/>
  <c r="R4476" i="2"/>
  <c r="R545" i="2"/>
  <c r="R2491" i="2"/>
  <c r="R4946" i="2"/>
  <c r="R1462" i="2"/>
  <c r="R3506" i="2"/>
  <c r="R3868" i="2"/>
  <c r="R2978" i="2"/>
  <c r="R2571" i="2"/>
  <c r="R4262" i="2"/>
  <c r="R2603" i="2"/>
  <c r="R4309" i="2"/>
  <c r="R560" i="2"/>
  <c r="R4226" i="2"/>
  <c r="R1374" i="2"/>
  <c r="R1082" i="2"/>
  <c r="R888" i="2"/>
  <c r="R4539" i="2"/>
  <c r="R3489" i="2"/>
  <c r="R1047" i="2"/>
  <c r="R3643" i="2"/>
  <c r="R599" i="2"/>
  <c r="R2883" i="2"/>
  <c r="R1339" i="2"/>
  <c r="R2723" i="2"/>
  <c r="R4122" i="2"/>
  <c r="R1090" i="2"/>
  <c r="R3932" i="2"/>
  <c r="R2192" i="2"/>
  <c r="R435" i="2"/>
  <c r="R4671" i="2"/>
  <c r="R2687" i="2"/>
  <c r="R2513" i="2"/>
  <c r="R1277" i="2"/>
  <c r="R2954" i="2"/>
  <c r="R410" i="2"/>
  <c r="R2718" i="2"/>
  <c r="R2163" i="2"/>
  <c r="R1974" i="2"/>
  <c r="R531" i="2"/>
  <c r="R2158" i="2"/>
  <c r="R3762" i="2"/>
  <c r="R1986" i="2"/>
  <c r="R1346" i="2"/>
  <c r="R2342" i="2"/>
  <c r="R559" i="2"/>
  <c r="R2917" i="2"/>
  <c r="R3990" i="2"/>
  <c r="R2273" i="2"/>
  <c r="R1601" i="2"/>
  <c r="R4927" i="2"/>
  <c r="R2957" i="2"/>
  <c r="R234" i="2"/>
  <c r="R3756" i="2"/>
  <c r="R2386" i="2"/>
  <c r="R4252" i="2"/>
  <c r="R3528" i="2"/>
  <c r="R1508" i="2"/>
  <c r="R4820" i="2"/>
  <c r="R4527" i="2"/>
  <c r="R906" i="2"/>
  <c r="R1411" i="2"/>
  <c r="R3776" i="2"/>
  <c r="R1709" i="2"/>
  <c r="R1761" i="2"/>
  <c r="R1157" i="2"/>
  <c r="R4735" i="2"/>
  <c r="R3195" i="2"/>
  <c r="R1795" i="2"/>
  <c r="R797" i="2"/>
  <c r="R3343" i="2"/>
  <c r="R320" i="2"/>
  <c r="R2531" i="2"/>
  <c r="R967" i="2"/>
  <c r="R1488" i="2"/>
  <c r="R3642" i="2"/>
  <c r="R2219" i="2"/>
  <c r="R1775" i="2"/>
  <c r="R2077" i="2"/>
  <c r="R2728" i="2"/>
  <c r="R4086" i="2"/>
  <c r="R2813" i="2"/>
  <c r="R436" i="2"/>
  <c r="R403" i="2"/>
  <c r="R4335" i="2"/>
  <c r="R674" i="2"/>
  <c r="R2267" i="2"/>
  <c r="R1239" i="2"/>
  <c r="R1572" i="2"/>
  <c r="R4985" i="2"/>
  <c r="R537" i="2"/>
  <c r="R3141" i="2"/>
  <c r="R4216" i="2"/>
  <c r="R1196" i="2"/>
  <c r="R4898" i="2"/>
  <c r="R126" i="2"/>
  <c r="R994" i="2"/>
  <c r="R618" i="2"/>
  <c r="R58" i="2"/>
  <c r="R1812" i="2"/>
  <c r="R1639" i="2"/>
  <c r="R1662" i="2"/>
  <c r="R1132" i="2"/>
  <c r="R4177" i="2"/>
  <c r="R1344" i="2"/>
  <c r="R1720" i="2"/>
  <c r="R873" i="2"/>
  <c r="R398" i="2"/>
  <c r="R1978" i="2"/>
  <c r="R3792" i="2"/>
  <c r="R582" i="2"/>
  <c r="R4635" i="2"/>
  <c r="R4434" i="2"/>
  <c r="R3098" i="2"/>
  <c r="R876" i="2"/>
  <c r="R3661" i="2"/>
  <c r="R4154" i="2"/>
  <c r="R2656" i="2"/>
  <c r="R2124" i="2"/>
  <c r="R1643" i="2"/>
  <c r="R3176" i="2"/>
  <c r="R3576" i="2"/>
  <c r="R3453" i="2"/>
  <c r="R3026" i="2"/>
  <c r="R4987" i="2"/>
  <c r="R4698" i="2"/>
  <c r="R3263" i="2"/>
  <c r="R855" i="2"/>
  <c r="R564" i="2"/>
  <c r="R4673" i="2"/>
  <c r="R1035" i="2"/>
  <c r="R3802" i="2"/>
  <c r="R2553" i="2"/>
  <c r="R4810" i="2"/>
  <c r="R4697" i="2"/>
  <c r="R3603" i="2"/>
  <c r="R1305" i="2"/>
  <c r="R41" i="2"/>
  <c r="R3266" i="2"/>
  <c r="R3794" i="2"/>
  <c r="R2738" i="2"/>
  <c r="R4537" i="2"/>
  <c r="R1298" i="2"/>
  <c r="R2613" i="2"/>
  <c r="R1052" i="2"/>
  <c r="R2601" i="2"/>
  <c r="R4008" i="2"/>
  <c r="R1159" i="2"/>
  <c r="R71" i="2"/>
  <c r="R979" i="2"/>
  <c r="R16" i="2"/>
  <c r="R246" i="2"/>
  <c r="R2483" i="2"/>
  <c r="R1004" i="2"/>
  <c r="R4864" i="2"/>
  <c r="R3314" i="2"/>
  <c r="R46" i="2"/>
  <c r="R2680" i="2"/>
  <c r="R1606" i="2"/>
  <c r="R1599" i="2"/>
  <c r="R3657" i="2"/>
  <c r="R3282" i="2"/>
  <c r="R536" i="2"/>
  <c r="R608" i="2"/>
  <c r="R3415" i="2"/>
  <c r="R4129" i="2"/>
  <c r="R1785" i="2"/>
  <c r="R781" i="2"/>
  <c r="R3875" i="2"/>
  <c r="R2402" i="2"/>
  <c r="R2233" i="2"/>
  <c r="R3080" i="2"/>
  <c r="R4457" i="2"/>
  <c r="R2620" i="2"/>
  <c r="R1716" i="2"/>
  <c r="R2319" i="2"/>
  <c r="R3521" i="2"/>
  <c r="R4211" i="2"/>
  <c r="R4732" i="2"/>
  <c r="R2746" i="2"/>
  <c r="R2740" i="2"/>
  <c r="R2224" i="2"/>
  <c r="R1659" i="2"/>
  <c r="R2413" i="2"/>
  <c r="R4986" i="2"/>
  <c r="R3981" i="2"/>
  <c r="R2208" i="2"/>
  <c r="R26" i="2"/>
  <c r="R989" i="2"/>
  <c r="R2541" i="2"/>
  <c r="R1060" i="2"/>
  <c r="R3559" i="2"/>
  <c r="R1437" i="2"/>
  <c r="R383" i="2"/>
  <c r="R509" i="2"/>
  <c r="R4437" i="2"/>
  <c r="R3570" i="2"/>
  <c r="R1899" i="2"/>
  <c r="R4654" i="2"/>
  <c r="R576" i="2"/>
  <c r="R733" i="2"/>
  <c r="R4789" i="2"/>
  <c r="R1733" i="2"/>
  <c r="R1030" i="2"/>
  <c r="R3791" i="2"/>
  <c r="R2099" i="2"/>
  <c r="R160" i="2"/>
  <c r="R1024" i="2"/>
  <c r="R3299" i="2"/>
  <c r="R3798" i="2"/>
  <c r="R2619" i="2"/>
  <c r="R2607" i="2"/>
  <c r="R650" i="2"/>
  <c r="R4842" i="2"/>
  <c r="R2951" i="2"/>
  <c r="R1372" i="2"/>
  <c r="R169" i="2"/>
  <c r="R3312" i="2"/>
  <c r="R2393" i="2"/>
  <c r="R1058" i="2"/>
  <c r="R646" i="2"/>
  <c r="R64" i="2"/>
  <c r="R3541" i="2"/>
  <c r="R1315" i="2"/>
  <c r="R4567" i="2"/>
  <c r="R3329" i="2"/>
  <c r="R75" i="2"/>
  <c r="R4592" i="2"/>
  <c r="R4207" i="2"/>
  <c r="R140" i="2"/>
  <c r="R505" i="2"/>
  <c r="R1776" i="2"/>
  <c r="R1224" i="2"/>
  <c r="R2785" i="2"/>
  <c r="R476" i="2"/>
  <c r="R4754" i="2"/>
  <c r="R1897" i="2"/>
  <c r="R4740" i="2"/>
  <c r="R1477" i="2"/>
  <c r="R4162" i="2"/>
  <c r="R761" i="2"/>
  <c r="R4003" i="2"/>
  <c r="R186" i="2"/>
  <c r="R2593" i="2"/>
  <c r="R2946" i="2"/>
  <c r="R3775" i="2"/>
  <c r="R3828" i="2"/>
  <c r="R3053" i="2"/>
  <c r="R3664" i="2"/>
  <c r="R2266" i="2"/>
  <c r="R4224" i="2"/>
  <c r="R3714" i="2"/>
  <c r="R4143" i="2"/>
  <c r="R13" i="2"/>
  <c r="R108" i="2"/>
  <c r="R1407" i="2"/>
  <c r="R1598" i="2"/>
  <c r="R1253" i="2"/>
  <c r="R1684" i="2"/>
  <c r="R4480" i="2"/>
  <c r="R1173" i="2"/>
  <c r="R4403" i="2"/>
  <c r="R2174" i="2"/>
  <c r="R2706" i="2"/>
  <c r="R4815" i="2"/>
  <c r="R173" i="2"/>
  <c r="R3255" i="2"/>
  <c r="R568" i="2"/>
  <c r="R771" i="2"/>
  <c r="R4878" i="2"/>
  <c r="R1308" i="2"/>
  <c r="R708" i="2"/>
  <c r="R702" i="2"/>
  <c r="R4336" i="2"/>
  <c r="R4670" i="2"/>
  <c r="R2539" i="2"/>
  <c r="R3849" i="2"/>
  <c r="R3162" i="2"/>
  <c r="R3112" i="2"/>
  <c r="R3433" i="2"/>
  <c r="R3074" i="2"/>
  <c r="R4073" i="2"/>
  <c r="R2611" i="2"/>
  <c r="R1037" i="2"/>
  <c r="R4867" i="2"/>
  <c r="R2135" i="2"/>
  <c r="R3237" i="2"/>
  <c r="R2715" i="2"/>
  <c r="R4049" i="2"/>
  <c r="R2317" i="2"/>
  <c r="R2605" i="2"/>
  <c r="R782" i="2"/>
  <c r="R2891" i="2"/>
  <c r="R4199" i="2"/>
  <c r="R4871" i="2"/>
  <c r="R1222" i="2"/>
  <c r="R164" i="2"/>
  <c r="R2231" i="2"/>
  <c r="R1486" i="2"/>
  <c r="R4388" i="2"/>
  <c r="R2232" i="2"/>
  <c r="R2650" i="2"/>
  <c r="R2918" i="2"/>
  <c r="R2459" i="2"/>
  <c r="R3420" i="2"/>
  <c r="R3093" i="2"/>
  <c r="R2300" i="2"/>
  <c r="R4039" i="2"/>
  <c r="R2522" i="2"/>
  <c r="R1550" i="2"/>
  <c r="R4334" i="2"/>
  <c r="R4677" i="2"/>
  <c r="R359" i="2"/>
  <c r="R4835" i="2"/>
  <c r="R4518" i="2"/>
  <c r="R2360" i="2"/>
  <c r="R2818" i="2"/>
  <c r="R3262" i="2"/>
  <c r="R3099" i="2"/>
  <c r="R1128" i="2"/>
  <c r="R2122" i="2"/>
  <c r="R4010" i="2"/>
  <c r="R4363" i="2"/>
  <c r="R1316" i="2"/>
  <c r="R2015" i="2"/>
  <c r="R3295" i="2"/>
  <c r="R3165" i="2"/>
  <c r="R4938" i="2"/>
  <c r="R3715" i="2"/>
  <c r="R2590" i="2"/>
  <c r="R321" i="2"/>
  <c r="R4452" i="2"/>
  <c r="R2171" i="2"/>
  <c r="R209" i="2"/>
  <c r="R3911" i="2"/>
  <c r="R328" i="2"/>
  <c r="R3860" i="2"/>
  <c r="R3345" i="2"/>
  <c r="R1264" i="2"/>
  <c r="R2752" i="2"/>
  <c r="R464" i="2"/>
  <c r="R707" i="2"/>
  <c r="R4200" i="2"/>
  <c r="R4988" i="2"/>
  <c r="R2545" i="2"/>
  <c r="R2903" i="2"/>
  <c r="R1257" i="2"/>
  <c r="R2268" i="2"/>
  <c r="R512" i="2"/>
  <c r="R3571" i="2"/>
  <c r="R4426" i="2"/>
  <c r="R187" i="2"/>
  <c r="R4364" i="2"/>
  <c r="R2167" i="2"/>
  <c r="R1106" i="2"/>
  <c r="R2745" i="2"/>
  <c r="R2562" i="2"/>
  <c r="R1551" i="2"/>
  <c r="R4916" i="2"/>
  <c r="R4357" i="2"/>
  <c r="R2277" i="2"/>
  <c r="R759" i="2"/>
  <c r="R2265" i="2"/>
  <c r="R1434" i="2"/>
  <c r="R3774" i="2"/>
  <c r="R864" i="2"/>
  <c r="R1108" i="2"/>
  <c r="R1258" i="2"/>
  <c r="R2221" i="2"/>
  <c r="R4279" i="2"/>
  <c r="R4642" i="2"/>
  <c r="R3318" i="2"/>
  <c r="R4222" i="2"/>
  <c r="R2287" i="2"/>
  <c r="R1172" i="2"/>
  <c r="R2904" i="2"/>
  <c r="R1678" i="2"/>
  <c r="R2094" i="2"/>
  <c r="R3113" i="2"/>
  <c r="R4238" i="2"/>
  <c r="R4148" i="2"/>
  <c r="R896" i="2"/>
  <c r="R1745" i="2"/>
  <c r="R139" i="2"/>
  <c r="R2282" i="2"/>
  <c r="R4458" i="2"/>
  <c r="R4092" i="2"/>
  <c r="R4001" i="2"/>
  <c r="R3818" i="2"/>
  <c r="R4666" i="2"/>
  <c r="R4924" i="2"/>
  <c r="R3539" i="2"/>
  <c r="R1954" i="2"/>
  <c r="R825" i="2"/>
  <c r="R1212" i="2"/>
  <c r="R2871" i="2"/>
  <c r="R2263" i="2"/>
  <c r="R1142" i="2"/>
  <c r="R4471" i="2"/>
  <c r="R458" i="2"/>
  <c r="R2142" i="2"/>
  <c r="R3781" i="2"/>
  <c r="R174" i="2"/>
  <c r="R4078" i="2"/>
  <c r="R501" i="2"/>
  <c r="R2368" i="2"/>
  <c r="R2407" i="2"/>
  <c r="R1567" i="2"/>
  <c r="R3676" i="2"/>
  <c r="R2708" i="2"/>
  <c r="R2960" i="2"/>
  <c r="R3681" i="2"/>
  <c r="R985" i="2"/>
  <c r="R1478" i="2"/>
  <c r="R1870" i="2"/>
  <c r="R1647" i="2"/>
  <c r="R515" i="2"/>
  <c r="R1056" i="2"/>
  <c r="R2691" i="2"/>
  <c r="R4546" i="2"/>
  <c r="R688" i="2"/>
  <c r="R3177" i="2"/>
  <c r="R812" i="2"/>
  <c r="R2215" i="2"/>
  <c r="R1096" i="2"/>
  <c r="R211" i="2"/>
  <c r="R147" i="2"/>
  <c r="R2430" i="2"/>
  <c r="R3631" i="2"/>
  <c r="R4395" i="2"/>
  <c r="R1044" i="2"/>
  <c r="R4547" i="2"/>
  <c r="R904" i="2"/>
  <c r="R3069" i="2"/>
  <c r="R2182" i="2"/>
  <c r="R316" i="2"/>
  <c r="R2682" i="2"/>
  <c r="R1061" i="2"/>
  <c r="R4901" i="2"/>
  <c r="R4784" i="2"/>
  <c r="R2356" i="2"/>
  <c r="R2022" i="2"/>
  <c r="R3115" i="2"/>
  <c r="R3604" i="2"/>
  <c r="R4770" i="2"/>
  <c r="R4156" i="2"/>
  <c r="R4990" i="2"/>
  <c r="R1984" i="2"/>
  <c r="R4339" i="2"/>
  <c r="R409" i="2"/>
  <c r="R4744" i="2"/>
  <c r="R2579" i="2"/>
  <c r="R497" i="2"/>
  <c r="R3923" i="2"/>
  <c r="R1325" i="2"/>
  <c r="R2007" i="2"/>
  <c r="R4997" i="2"/>
  <c r="R2470" i="2"/>
  <c r="R158" i="2"/>
  <c r="R971" i="2"/>
  <c r="R1414" i="2"/>
  <c r="R1760" i="2"/>
  <c r="R2659" i="2"/>
  <c r="R517" i="2"/>
  <c r="R264" i="2"/>
  <c r="R3759" i="2"/>
  <c r="R4703" i="2"/>
  <c r="R4853" i="2"/>
  <c r="R3555" i="2"/>
  <c r="R4307" i="2"/>
  <c r="R1993" i="2"/>
  <c r="R664" i="2"/>
  <c r="R810" i="2"/>
  <c r="R218" i="2"/>
  <c r="R3121" i="2"/>
  <c r="R3408" i="2"/>
  <c r="R4934" i="2"/>
  <c r="R1424" i="2"/>
  <c r="R3259" i="2"/>
  <c r="R672" i="2"/>
  <c r="R848" i="2"/>
  <c r="R344" i="2"/>
  <c r="R4852" i="2"/>
  <c r="R4960" i="2"/>
  <c r="R715" i="2"/>
  <c r="R4322" i="2"/>
  <c r="R4127" i="2"/>
  <c r="R2440" i="2"/>
  <c r="R494" i="2"/>
  <c r="R1302" i="2"/>
  <c r="R4976" i="2"/>
  <c r="R3300" i="2"/>
  <c r="R2995" i="2"/>
  <c r="R3154" i="2"/>
  <c r="R2931" i="2"/>
  <c r="R265" i="2"/>
  <c r="R791" i="2"/>
  <c r="R4879" i="2"/>
  <c r="R4137" i="2"/>
  <c r="R2510" i="2"/>
  <c r="R2009" i="2"/>
  <c r="R2446" i="2"/>
  <c r="R2800" i="2"/>
  <c r="R4549" i="2"/>
  <c r="R2068" i="2"/>
  <c r="R4399" i="2"/>
  <c r="R726" i="2"/>
  <c r="R4147" i="2"/>
  <c r="R2885" i="2"/>
  <c r="R1209" i="2"/>
  <c r="R3585" i="2"/>
  <c r="R3560" i="2"/>
  <c r="R384" i="2"/>
  <c r="R818" i="2"/>
  <c r="R3573" i="2"/>
  <c r="R4712" i="2"/>
  <c r="R237" i="2"/>
  <c r="R1474" i="2"/>
  <c r="R2897" i="2"/>
  <c r="R3650" i="2"/>
  <c r="R2609" i="2"/>
  <c r="R4055" i="2"/>
  <c r="R1472" i="2"/>
  <c r="R4596" i="2"/>
  <c r="R4447" i="2"/>
  <c r="R3043" i="2"/>
  <c r="R4445" i="2"/>
  <c r="R1175" i="2"/>
  <c r="R3394" i="2"/>
  <c r="R4166" i="2"/>
  <c r="R4376" i="2"/>
  <c r="R462" i="2"/>
  <c r="R4659" i="2"/>
  <c r="R1943" i="2"/>
  <c r="R486" i="2"/>
  <c r="R709" i="2"/>
  <c r="R224" i="2"/>
  <c r="R656" i="2"/>
  <c r="R4971" i="2"/>
  <c r="R946" i="2"/>
  <c r="R4718" i="2"/>
  <c r="R3241" i="2"/>
  <c r="R3119" i="2"/>
  <c r="R2214" i="2"/>
  <c r="R95" i="2"/>
  <c r="R4723" i="2"/>
  <c r="R1288" i="2"/>
  <c r="R233" i="2"/>
  <c r="R3070" i="2"/>
  <c r="R2608" i="2"/>
  <c r="R3772" i="2"/>
  <c r="R3407" i="2"/>
  <c r="R813" i="2"/>
  <c r="R1811" i="2"/>
  <c r="R1229" i="2"/>
  <c r="R1719" i="2"/>
  <c r="R3723" i="2"/>
  <c r="R3270" i="2"/>
  <c r="R3328" i="2"/>
  <c r="R3233" i="2"/>
  <c r="R4690" i="2"/>
  <c r="R4687" i="2"/>
  <c r="R4715" i="2"/>
  <c r="R2516" i="2"/>
  <c r="R3666" i="2"/>
  <c r="R4292" i="2"/>
  <c r="R1548" i="2"/>
  <c r="R3163" i="2"/>
  <c r="R1736" i="2"/>
  <c r="R4836" i="2"/>
  <c r="R750" i="2"/>
  <c r="R2164" i="2"/>
  <c r="R4561" i="2"/>
  <c r="R504" i="2"/>
  <c r="R1220" i="2"/>
  <c r="R3054" i="2"/>
  <c r="R1336" i="2"/>
  <c r="R4601" i="2"/>
  <c r="R4604" i="2"/>
  <c r="R3057" i="2"/>
  <c r="R1487" i="2"/>
  <c r="R1881" i="2"/>
  <c r="R309" i="2"/>
  <c r="R1742" i="2"/>
  <c r="R3731" i="2"/>
  <c r="R2284" i="2"/>
  <c r="R4753" i="2"/>
  <c r="R2389" i="2"/>
  <c r="R3351" i="2"/>
  <c r="R289" i="2"/>
  <c r="R4507" i="2"/>
  <c r="R3029" i="2"/>
  <c r="R1982" i="2"/>
  <c r="R2186" i="2"/>
  <c r="R3621" i="2"/>
  <c r="R4225" i="2"/>
  <c r="R571" i="2"/>
  <c r="R3617" i="2"/>
  <c r="R1161" i="2"/>
  <c r="R2414" i="2"/>
  <c r="R1944" i="2"/>
  <c r="R992" i="2"/>
  <c r="R3482" i="2"/>
  <c r="R1292" i="2"/>
  <c r="R682" i="2"/>
  <c r="R3248" i="2"/>
  <c r="R1679" i="2"/>
  <c r="R1918" i="2"/>
  <c r="R2269" i="2"/>
  <c r="R179" i="2"/>
  <c r="R927" i="2"/>
  <c r="R2196" i="2"/>
  <c r="R3960" i="2"/>
  <c r="R4804" i="2"/>
  <c r="R1641" i="2"/>
  <c r="R2168" i="2"/>
  <c r="R3147" i="2"/>
  <c r="R1821" i="2"/>
  <c r="R999" i="2"/>
  <c r="R746" i="2"/>
  <c r="R3084" i="2"/>
  <c r="R1252" i="2"/>
  <c r="R602" i="2"/>
  <c r="R2350" i="2"/>
  <c r="R3499" i="2"/>
  <c r="R4067" i="2"/>
  <c r="R437" i="2"/>
  <c r="R2834" i="2"/>
  <c r="R1137" i="2"/>
  <c r="R4748" i="2"/>
  <c r="R3289" i="2"/>
  <c r="R1476" i="2"/>
  <c r="R1864" i="2"/>
  <c r="R4420" i="2"/>
  <c r="R639" i="2"/>
  <c r="R4771" i="2"/>
  <c r="R1629" i="2"/>
  <c r="R2264" i="2"/>
  <c r="R1143" i="2"/>
  <c r="R2390" i="2"/>
  <c r="R2612" i="2"/>
  <c r="R259" i="2"/>
  <c r="R3986" i="2"/>
  <c r="R976" i="2"/>
  <c r="R1952" i="2"/>
  <c r="R2120" i="2"/>
  <c r="R2930" i="2"/>
  <c r="R3009" i="2"/>
  <c r="R3740" i="2"/>
  <c r="R3846" i="2"/>
  <c r="R2596" i="2"/>
  <c r="R3964" i="2"/>
  <c r="R3836" i="2"/>
  <c r="R4282" i="2"/>
  <c r="R4314" i="2"/>
  <c r="R3461" i="2"/>
  <c r="R2521" i="2"/>
  <c r="R3327" i="2"/>
  <c r="R4941" i="2"/>
  <c r="R735" i="2"/>
  <c r="R1656" i="2"/>
  <c r="R1642" i="2"/>
  <c r="R1787" i="2"/>
  <c r="R2943" i="2"/>
  <c r="R4048" i="2"/>
  <c r="R3190" i="2"/>
  <c r="R61" i="2"/>
  <c r="R3117" i="2"/>
  <c r="R663" i="2"/>
  <c r="R1468" i="2"/>
  <c r="R758" i="2"/>
  <c r="R3606" i="2"/>
  <c r="R3735" i="2"/>
  <c r="R3741" i="2"/>
  <c r="R2525" i="2"/>
  <c r="R4939" i="2"/>
  <c r="R1623" i="2"/>
  <c r="R2283" i="2"/>
  <c r="R1270" i="2"/>
  <c r="R2333" i="2"/>
  <c r="R1596" i="2"/>
  <c r="R3367" i="2"/>
  <c r="R1977" i="2"/>
  <c r="R2644" i="2"/>
  <c r="R332" i="2"/>
  <c r="R2789" i="2"/>
  <c r="R762" i="2"/>
  <c r="R654" i="2"/>
  <c r="R3183" i="2"/>
  <c r="R257" i="2"/>
  <c r="R2082" i="2"/>
  <c r="R3321" i="2"/>
  <c r="R1963" i="2"/>
  <c r="R1842" i="2"/>
  <c r="R1083" i="2"/>
  <c r="R2790" i="2"/>
  <c r="R1038" i="2"/>
  <c r="R2729" i="2"/>
  <c r="R1673" i="2"/>
  <c r="R3100" i="2"/>
  <c r="R1756" i="2"/>
  <c r="R2519" i="2"/>
  <c r="R372" i="2"/>
  <c r="R2924" i="2"/>
  <c r="R600" i="2"/>
  <c r="R1333" i="2"/>
  <c r="R1499" i="2"/>
  <c r="R2422" i="2"/>
  <c r="R1211" i="2"/>
  <c r="R4463" i="2"/>
  <c r="R1436" i="2"/>
  <c r="R4082" i="2"/>
  <c r="R1214" i="2"/>
  <c r="R3785" i="2"/>
  <c r="R880" i="2"/>
  <c r="R4599" i="2"/>
  <c r="R3959" i="2"/>
  <c r="R1105" i="2"/>
  <c r="R4736" i="2"/>
  <c r="R1230" i="2"/>
  <c r="R1285" i="2"/>
  <c r="R4021" i="2"/>
  <c r="R1448" i="2"/>
  <c r="R485" i="2"/>
  <c r="R3383" i="2"/>
  <c r="R917" i="2"/>
  <c r="R1622" i="2"/>
  <c r="R3129" i="2"/>
  <c r="R4521" i="2"/>
  <c r="R765" i="2"/>
  <c r="R690" i="2"/>
  <c r="R3148" i="2"/>
  <c r="R3390" i="2"/>
  <c r="R3942" i="2"/>
  <c r="R3626" i="2"/>
  <c r="R587" i="2"/>
  <c r="R1152" i="2"/>
  <c r="R3410" i="2"/>
  <c r="R2376" i="2"/>
  <c r="R1383" i="2"/>
  <c r="R2563" i="2"/>
  <c r="R1970" i="2"/>
  <c r="R124" i="2"/>
  <c r="R2683" i="2"/>
  <c r="R4043" i="2"/>
  <c r="R2573" i="2"/>
  <c r="R4131" i="2"/>
  <c r="R3123" i="2"/>
  <c r="R4054" i="2"/>
  <c r="R2546" i="2"/>
  <c r="R1028" i="2"/>
  <c r="R4439" i="2"/>
  <c r="R809" i="2"/>
  <c r="R3061" i="2"/>
  <c r="R4759" i="2"/>
  <c r="R4613" i="2"/>
  <c r="R4383" i="2"/>
  <c r="R1168" i="2"/>
  <c r="R3205" i="2"/>
  <c r="R4069" i="2"/>
  <c r="R3930" i="2"/>
  <c r="R3451" i="2"/>
  <c r="R830" i="2"/>
  <c r="R1449" i="2"/>
  <c r="R558" i="2"/>
  <c r="R577" i="2"/>
  <c r="R3851" i="2"/>
  <c r="R4721" i="2"/>
  <c r="R2809" i="2"/>
  <c r="R2485" i="2"/>
  <c r="R251" i="2"/>
  <c r="R270" i="2"/>
  <c r="R661" i="2"/>
  <c r="R3513" i="2"/>
  <c r="R156" i="2"/>
  <c r="R4651" i="2"/>
  <c r="R4368" i="2"/>
  <c r="R3342" i="2"/>
  <c r="R4484" i="2"/>
  <c r="R1862" i="2"/>
  <c r="R429" i="2"/>
  <c r="R3462" i="2"/>
  <c r="R331" i="2"/>
  <c r="R2154" i="2"/>
  <c r="R2048" i="2"/>
  <c r="R1432" i="2"/>
  <c r="R3862" i="2"/>
  <c r="R2797" i="2"/>
  <c r="R4372" i="2"/>
  <c r="R2899" i="2"/>
  <c r="R2618" i="2"/>
  <c r="R36" i="2"/>
  <c r="R4240" i="2"/>
  <c r="R2569" i="2"/>
  <c r="R637" i="2"/>
  <c r="R3191" i="2"/>
  <c r="R4204" i="2"/>
  <c r="G16" i="1"/>
  <c r="G9" i="1"/>
  <c r="G19" i="1"/>
  <c r="G18" i="1"/>
  <c r="G17" i="1"/>
  <c r="G15" i="1"/>
  <c r="G14" i="1"/>
  <c r="G13" i="1"/>
  <c r="G12" i="1"/>
  <c r="G10" i="1"/>
  <c r="G8" i="1"/>
  <c r="G7" i="1"/>
  <c r="G6" i="1"/>
  <c r="G5" i="1"/>
  <c r="G4" i="1"/>
  <c r="G3" i="1" l="1"/>
  <c r="C23" i="1"/>
  <c r="C2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6A6575-487F-405D-9499-CBE515628068}" keepAlive="1" name="Consulta - synthetic_ecommerce_churn_dataset" description="Conexión a la consulta 'synthetic_ecommerce_churn_dataset' en el libro." type="5" refreshedVersion="8" background="1" saveData="1">
    <dbPr connection="Provider=Microsoft.Mashup.OleDb.1;Data Source=$Workbook$;Location=synthetic_ecommerce_churn_dataset;Extended Properties=&quot;&quot;" command="SELECT * FROM [synthetic_ecommerce_churn_dataset]"/>
  </connection>
  <connection id="2" xr16:uid="{09E85536-5155-42E7-98D7-0368AE6E5377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C31BD27-5634-4933-A16E-1C151767C9A3}" name="WorksheetConnection_EDA_Dashboard.xlsx!DATOS" type="102" refreshedVersion="8" minRefreshableVersion="5">
    <extLst>
      <ext xmlns:x15="http://schemas.microsoft.com/office/spreadsheetml/2010/11/main" uri="{DE250136-89BD-433C-8126-D09CA5730AF9}">
        <x15:connection id="DATOS" autoDelete="1">
          <x15:rangePr sourceName="_xlcn.WorksheetConnection_EDA_Dashboard.xlsxDATOS1"/>
        </x15:connection>
      </ext>
    </extLst>
  </connection>
</connections>
</file>

<file path=xl/sharedStrings.xml><?xml version="1.0" encoding="utf-8"?>
<sst xmlns="http://schemas.openxmlformats.org/spreadsheetml/2006/main" count="20369" uniqueCount="3932">
  <si>
    <t>customer_id</t>
  </si>
  <si>
    <t>age</t>
  </si>
  <si>
    <t>gender</t>
  </si>
  <si>
    <t>country</t>
  </si>
  <si>
    <t>avg_order_value</t>
  </si>
  <si>
    <t>total_orders</t>
  </si>
  <si>
    <t>last_purchase</t>
  </si>
  <si>
    <t>is_fraudulent</t>
  </si>
  <si>
    <t>preferred_category</t>
  </si>
  <si>
    <t>email_open_rate</t>
  </si>
  <si>
    <t>customer_since</t>
  </si>
  <si>
    <t>loyalty_score</t>
  </si>
  <si>
    <t>churn_risk</t>
  </si>
  <si>
    <t>CUST_8270</t>
  </si>
  <si>
    <t>Female</t>
  </si>
  <si>
    <t>Brazil</t>
  </si>
  <si>
    <t>Beauty</t>
  </si>
  <si>
    <t>CUST_1860</t>
  </si>
  <si>
    <t>USA</t>
  </si>
  <si>
    <t>Electronics</t>
  </si>
  <si>
    <t>CUST_6390</t>
  </si>
  <si>
    <t>Male</t>
  </si>
  <si>
    <t>Australia</t>
  </si>
  <si>
    <t>Sports</t>
  </si>
  <si>
    <t>CUST_6191</t>
  </si>
  <si>
    <t>Other</t>
  </si>
  <si>
    <t>Japan</t>
  </si>
  <si>
    <t>CUST_6734</t>
  </si>
  <si>
    <t>Canada</t>
  </si>
  <si>
    <t>Fashion</t>
  </si>
  <si>
    <t>CUST_7265</t>
  </si>
  <si>
    <t>CUST_1466</t>
  </si>
  <si>
    <t>CUST_5426</t>
  </si>
  <si>
    <t>CUST_6578</t>
  </si>
  <si>
    <t>CUST_9322</t>
  </si>
  <si>
    <t>France</t>
  </si>
  <si>
    <t>CUST_2685</t>
  </si>
  <si>
    <t>India</t>
  </si>
  <si>
    <t>CUST_1769</t>
  </si>
  <si>
    <t>CUST_7949</t>
  </si>
  <si>
    <t>Home</t>
  </si>
  <si>
    <t>CUST_3433</t>
  </si>
  <si>
    <t>CUST_6311</t>
  </si>
  <si>
    <t>CUST_6051</t>
  </si>
  <si>
    <t>China</t>
  </si>
  <si>
    <t>CUST_7420</t>
  </si>
  <si>
    <t>CUST_2184</t>
  </si>
  <si>
    <t>CUST_5555</t>
  </si>
  <si>
    <t>CUST_4385</t>
  </si>
  <si>
    <t>CUST_7396</t>
  </si>
  <si>
    <t>Germany</t>
  </si>
  <si>
    <t>CUST_9666</t>
  </si>
  <si>
    <t>UK</t>
  </si>
  <si>
    <t>CUST_3558</t>
  </si>
  <si>
    <t>CUST_8849</t>
  </si>
  <si>
    <t>CUST_3047</t>
  </si>
  <si>
    <t>CUST_3747</t>
  </si>
  <si>
    <t>CUST_1189</t>
  </si>
  <si>
    <t>CUST_3734</t>
  </si>
  <si>
    <t>CUST_4005</t>
  </si>
  <si>
    <t>CUST_5658</t>
  </si>
  <si>
    <t>CUST_2899</t>
  </si>
  <si>
    <t>CUST_8734</t>
  </si>
  <si>
    <t>CUST_2267</t>
  </si>
  <si>
    <t>CUST_2528</t>
  </si>
  <si>
    <t>CUST_4556</t>
  </si>
  <si>
    <t>CUST_4890</t>
  </si>
  <si>
    <t>CUST_9838</t>
  </si>
  <si>
    <t>CUST_6393</t>
  </si>
  <si>
    <t>CUST_9792</t>
  </si>
  <si>
    <t>CUST_9433</t>
  </si>
  <si>
    <t>CUST_8513</t>
  </si>
  <si>
    <t>CUST_3612</t>
  </si>
  <si>
    <t>CUST_8041</t>
  </si>
  <si>
    <t>CUST_7235</t>
  </si>
  <si>
    <t>CUST_6486</t>
  </si>
  <si>
    <t>CUST_8099</t>
  </si>
  <si>
    <t>CUST_1775</t>
  </si>
  <si>
    <t>CUST_9226</t>
  </si>
  <si>
    <t>CUST_4152</t>
  </si>
  <si>
    <t>CUST_2585</t>
  </si>
  <si>
    <t>CUST_4943</t>
  </si>
  <si>
    <t>CUST_8555</t>
  </si>
  <si>
    <t>CUST_4073</t>
  </si>
  <si>
    <t>CUST_2021</t>
  </si>
  <si>
    <t>CUST_4843</t>
  </si>
  <si>
    <t>CUST_8989</t>
  </si>
  <si>
    <t>CUST_7873</t>
  </si>
  <si>
    <t>CUST_6675</t>
  </si>
  <si>
    <t>CUST_1161</t>
  </si>
  <si>
    <t>CUST_5297</t>
  </si>
  <si>
    <t>CUST_1995</t>
  </si>
  <si>
    <t>CUST_8629</t>
  </si>
  <si>
    <t>CUST_2016</t>
  </si>
  <si>
    <t>CUST_8869</t>
  </si>
  <si>
    <t>CUST_7439</t>
  </si>
  <si>
    <t>CUST_8892</t>
  </si>
  <si>
    <t>CUST_7863</t>
  </si>
  <si>
    <t>CUST_8916</t>
  </si>
  <si>
    <t>CUST_9529</t>
  </si>
  <si>
    <t>CUST_1878</t>
  </si>
  <si>
    <t>CUST_5887</t>
  </si>
  <si>
    <t>CUST_5859</t>
  </si>
  <si>
    <t>CUST_7331</t>
  </si>
  <si>
    <t>CUST_9571</t>
  </si>
  <si>
    <t>CUST_9684</t>
  </si>
  <si>
    <t>CUST_8208</t>
  </si>
  <si>
    <t>CUST_6276</t>
  </si>
  <si>
    <t>CUST_3062</t>
  </si>
  <si>
    <t>CUST_1064</t>
  </si>
  <si>
    <t>CUST_9006</t>
  </si>
  <si>
    <t>CUST_3568</t>
  </si>
  <si>
    <t>CUST_6463</t>
  </si>
  <si>
    <t>CUST_3027</t>
  </si>
  <si>
    <t>CUST_3695</t>
  </si>
  <si>
    <t>CUST_6258</t>
  </si>
  <si>
    <t>CUST_6618</t>
  </si>
  <si>
    <t>CUST_7736</t>
  </si>
  <si>
    <t>CUST_1391</t>
  </si>
  <si>
    <t>CUST_6892</t>
  </si>
  <si>
    <t>CUST_4561</t>
  </si>
  <si>
    <t>CUST_7184</t>
  </si>
  <si>
    <t>CUST_4099</t>
  </si>
  <si>
    <t>CUST_7278</t>
  </si>
  <si>
    <t>CUST_9392</t>
  </si>
  <si>
    <t>CUST_4104</t>
  </si>
  <si>
    <t>CUST_8215</t>
  </si>
  <si>
    <t>CUST_3454</t>
  </si>
  <si>
    <t>CUST_9996</t>
  </si>
  <si>
    <t>CUST_3731</t>
  </si>
  <si>
    <t>CUST_9154</t>
  </si>
  <si>
    <t>CUST_6056</t>
  </si>
  <si>
    <t>CUST_9110</t>
  </si>
  <si>
    <t>CUST_4840</t>
  </si>
  <si>
    <t>CUST_2028</t>
  </si>
  <si>
    <t>CUST_8385</t>
  </si>
  <si>
    <t>CUST_1502</t>
  </si>
  <si>
    <t>CUST_7910</t>
  </si>
  <si>
    <t>CUST_7938</t>
  </si>
  <si>
    <t>CUST_5488</t>
  </si>
  <si>
    <t>CUST_1206</t>
  </si>
  <si>
    <t>CUST_6134</t>
  </si>
  <si>
    <t>CUST_6977</t>
  </si>
  <si>
    <t>CUST_8721</t>
  </si>
  <si>
    <t>CUST_8035</t>
  </si>
  <si>
    <t>CUST_2484</t>
  </si>
  <si>
    <t>CUST_8858</t>
  </si>
  <si>
    <t>CUST_1863</t>
  </si>
  <si>
    <t>CUST_3790</t>
  </si>
  <si>
    <t>CUST_8408</t>
  </si>
  <si>
    <t>CUST_9755</t>
  </si>
  <si>
    <t>CUST_6116</t>
  </si>
  <si>
    <t>CUST_7019</t>
  </si>
  <si>
    <t>CUST_2757</t>
  </si>
  <si>
    <t>CUST_8574</t>
  </si>
  <si>
    <t>CUST_7374</t>
  </si>
  <si>
    <t>CUST_7892</t>
  </si>
  <si>
    <t>CUST_2678</t>
  </si>
  <si>
    <t>CUST_4242</t>
  </si>
  <si>
    <t>CUST_5636</t>
  </si>
  <si>
    <t>CUST_2059</t>
  </si>
  <si>
    <t>CUST_7668</t>
  </si>
  <si>
    <t>CUST_4157</t>
  </si>
  <si>
    <t>CUST_6915</t>
  </si>
  <si>
    <t>CUST_3693</t>
  </si>
  <si>
    <t>CUST_4627</t>
  </si>
  <si>
    <t>CUST_6450</t>
  </si>
  <si>
    <t>CUST_2663</t>
  </si>
  <si>
    <t>CUST_6592</t>
  </si>
  <si>
    <t>CUST_8392</t>
  </si>
  <si>
    <t>CUST_2306</t>
  </si>
  <si>
    <t>CUST_7776</t>
  </si>
  <si>
    <t>CUST_6864</t>
  </si>
  <si>
    <t>CUST_8526</t>
  </si>
  <si>
    <t>CUST_9901</t>
  </si>
  <si>
    <t>CUST_6575</t>
  </si>
  <si>
    <t>CUST_6530</t>
  </si>
  <si>
    <t>CUST_5413</t>
  </si>
  <si>
    <t>CUST_4748</t>
  </si>
  <si>
    <t>CUST_1663</t>
  </si>
  <si>
    <t>CUST_2998</t>
  </si>
  <si>
    <t>CUST_8994</t>
  </si>
  <si>
    <t>CUST_2495</t>
  </si>
  <si>
    <t>CUST_4304</t>
  </si>
  <si>
    <t>CUST_4763</t>
  </si>
  <si>
    <t>CUST_6232</t>
  </si>
  <si>
    <t>CUST_2853</t>
  </si>
  <si>
    <t>CUST_7585</t>
  </si>
  <si>
    <t>CUST_2291</t>
  </si>
  <si>
    <t>CUST_4581</t>
  </si>
  <si>
    <t>CUST_8554</t>
  </si>
  <si>
    <t>CUST_8280</t>
  </si>
  <si>
    <t>CUST_2636</t>
  </si>
  <si>
    <t>CUST_4696</t>
  </si>
  <si>
    <t>CUST_1698</t>
  </si>
  <si>
    <t>CUST_5737</t>
  </si>
  <si>
    <t>CUST_1854</t>
  </si>
  <si>
    <t>CUST_9164</t>
  </si>
  <si>
    <t>CUST_6855</t>
  </si>
  <si>
    <t>CUST_7528</t>
  </si>
  <si>
    <t>CUST_6249</t>
  </si>
  <si>
    <t>CUST_6172</t>
  </si>
  <si>
    <t>CUST_2707</t>
  </si>
  <si>
    <t>CUST_6791</t>
  </si>
  <si>
    <t>CUST_6535</t>
  </si>
  <si>
    <t>CUST_5931</t>
  </si>
  <si>
    <t>CUST_4510</t>
  </si>
  <si>
    <t>CUST_1202</t>
  </si>
  <si>
    <t>CUST_5218</t>
  </si>
  <si>
    <t>CUST_9958</t>
  </si>
  <si>
    <t>CUST_5389</t>
  </si>
  <si>
    <t>CUST_3327</t>
  </si>
  <si>
    <t>CUST_9004</t>
  </si>
  <si>
    <t>CUST_3931</t>
  </si>
  <si>
    <t>CUST_8777</t>
  </si>
  <si>
    <t>CUST_1197</t>
  </si>
  <si>
    <t>CUST_8125</t>
  </si>
  <si>
    <t>CUST_2930</t>
  </si>
  <si>
    <t>CUST_7287</t>
  </si>
  <si>
    <t>CUST_9800</t>
  </si>
  <si>
    <t>CUST_5282</t>
  </si>
  <si>
    <t>CUST_3511</t>
  </si>
  <si>
    <t>CUST_1659</t>
  </si>
  <si>
    <t>CUST_3811</t>
  </si>
  <si>
    <t>CUST_8098</t>
  </si>
  <si>
    <t>CUST_7546</t>
  </si>
  <si>
    <t>CUST_2986</t>
  </si>
  <si>
    <t>CUST_9338</t>
  </si>
  <si>
    <t>CUST_3911</t>
  </si>
  <si>
    <t>CUST_2734</t>
  </si>
  <si>
    <t>CUST_2843</t>
  </si>
  <si>
    <t>CUST_9680</t>
  </si>
  <si>
    <t>CUST_3976</t>
  </si>
  <si>
    <t>CUST_2959</t>
  </si>
  <si>
    <t>CUST_6759</t>
  </si>
  <si>
    <t>CUST_7694</t>
  </si>
  <si>
    <t>CUST_3385</t>
  </si>
  <si>
    <t>CUST_5736</t>
  </si>
  <si>
    <t>CUST_2802</t>
  </si>
  <si>
    <t>CUST_9155</t>
  </si>
  <si>
    <t>CUST_9120</t>
  </si>
  <si>
    <t>CUST_7616</t>
  </si>
  <si>
    <t>CUST_6534</t>
  </si>
  <si>
    <t>CUST_5061</t>
  </si>
  <si>
    <t>CUST_1262</t>
  </si>
  <si>
    <t>CUST_9815</t>
  </si>
  <si>
    <t>CUST_3049</t>
  </si>
  <si>
    <t>CUST_6423</t>
  </si>
  <si>
    <t>CUST_5548</t>
  </si>
  <si>
    <t>CUST_4108</t>
  </si>
  <si>
    <t>CUST_8158</t>
  </si>
  <si>
    <t>CUST_8400</t>
  </si>
  <si>
    <t>CUST_4170</t>
  </si>
  <si>
    <t>CUST_3255</t>
  </si>
  <si>
    <t>CUST_2154</t>
  </si>
  <si>
    <t>CUST_5499</t>
  </si>
  <si>
    <t>CUST_7295</t>
  </si>
  <si>
    <t>CUST_7197</t>
  </si>
  <si>
    <t>CUST_2648</t>
  </si>
  <si>
    <t>CUST_6539</t>
  </si>
  <si>
    <t>CUST_5199</t>
  </si>
  <si>
    <t>CUST_9445</t>
  </si>
  <si>
    <t>CUST_3557</t>
  </si>
  <si>
    <t>CUST_1098</t>
  </si>
  <si>
    <t>CUST_3200</t>
  </si>
  <si>
    <t>CUST_3961</t>
  </si>
  <si>
    <t>CUST_5973</t>
  </si>
  <si>
    <t>CUST_5433</t>
  </si>
  <si>
    <t>CUST_3869</t>
  </si>
  <si>
    <t>CUST_1956</t>
  </si>
  <si>
    <t>CUST_9352</t>
  </si>
  <si>
    <t>CUST_6699</t>
  </si>
  <si>
    <t>CUST_7944</t>
  </si>
  <si>
    <t>CUST_5493</t>
  </si>
  <si>
    <t>CUST_5911</t>
  </si>
  <si>
    <t>CUST_4987</t>
  </si>
  <si>
    <t>CUST_7015</t>
  </si>
  <si>
    <t>CUST_2218</t>
  </si>
  <si>
    <t>CUST_5496</t>
  </si>
  <si>
    <t>CUST_5735</t>
  </si>
  <si>
    <t>CUST_9050</t>
  </si>
  <si>
    <t>CUST_4446</t>
  </si>
  <si>
    <t>CUST_2045</t>
  </si>
  <si>
    <t>CUST_7893</t>
  </si>
  <si>
    <t>CUST_2693</t>
  </si>
  <si>
    <t>CUST_4436</t>
  </si>
  <si>
    <t>CUST_9754</t>
  </si>
  <si>
    <t>CUST_6895</t>
  </si>
  <si>
    <t>CUST_4354</t>
  </si>
  <si>
    <t>CUST_1225</t>
  </si>
  <si>
    <t>CUST_5893</t>
  </si>
  <si>
    <t>CUST_8022</t>
  </si>
  <si>
    <t>CUST_6600</t>
  </si>
  <si>
    <t>CUST_8996</t>
  </si>
  <si>
    <t>CUST_8683</t>
  </si>
  <si>
    <t>CUST_5642</t>
  </si>
  <si>
    <t>CUST_8679</t>
  </si>
  <si>
    <t>CUST_9208</t>
  </si>
  <si>
    <t>CUST_8339</t>
  </si>
  <si>
    <t>CUST_3205</t>
  </si>
  <si>
    <t>CUST_2069</t>
  </si>
  <si>
    <t>CUST_4444</t>
  </si>
  <si>
    <t>CUST_2060</t>
  </si>
  <si>
    <t>CUST_4420</t>
  </si>
  <si>
    <t>CUST_1301</t>
  </si>
  <si>
    <t>CUST_1606</t>
  </si>
  <si>
    <t>CUST_1699</t>
  </si>
  <si>
    <t>CUST_6088</t>
  </si>
  <si>
    <t>CUST_1190</t>
  </si>
  <si>
    <t>CUST_1980</t>
  </si>
  <si>
    <t>CUST_3975</t>
  </si>
  <si>
    <t>CUST_7102</t>
  </si>
  <si>
    <t>CUST_4327</t>
  </si>
  <si>
    <t>CUST_4394</t>
  </si>
  <si>
    <t>CUST_9319</t>
  </si>
  <si>
    <t>CUST_2816</t>
  </si>
  <si>
    <t>CUST_6854</t>
  </si>
  <si>
    <t>CUST_7709</t>
  </si>
  <si>
    <t>CUST_1569</t>
  </si>
  <si>
    <t>CUST_6442</t>
  </si>
  <si>
    <t>CUST_2895</t>
  </si>
  <si>
    <t>CUST_3733</t>
  </si>
  <si>
    <t>CUST_4863</t>
  </si>
  <si>
    <t>CUST_8455</t>
  </si>
  <si>
    <t>CUST_5014</t>
  </si>
  <si>
    <t>CUST_2686</t>
  </si>
  <si>
    <t>CUST_4009</t>
  </si>
  <si>
    <t>CUST_8806</t>
  </si>
  <si>
    <t>CUST_1154</t>
  </si>
  <si>
    <t>CUST_2409</t>
  </si>
  <si>
    <t>CUST_1784</t>
  </si>
  <si>
    <t>CUST_9096</t>
  </si>
  <si>
    <t>CUST_8560</t>
  </si>
  <si>
    <t>CUST_8343</t>
  </si>
  <si>
    <t>CUST_8206</t>
  </si>
  <si>
    <t>CUST_6596</t>
  </si>
  <si>
    <t>CUST_6801</t>
  </si>
  <si>
    <t>CUST_3806</t>
  </si>
  <si>
    <t>CUST_1537</t>
  </si>
  <si>
    <t>CUST_6986</t>
  </si>
  <si>
    <t>CUST_2841</t>
  </si>
  <si>
    <t>CUST_9716</t>
  </si>
  <si>
    <t>CUST_7971</t>
  </si>
  <si>
    <t>CUST_6625</t>
  </si>
  <si>
    <t>CUST_3950</t>
  </si>
  <si>
    <t>CUST_8992</t>
  </si>
  <si>
    <t>CUST_5780</t>
  </si>
  <si>
    <t>CUST_3368</t>
  </si>
  <si>
    <t>CUST_7655</t>
  </si>
  <si>
    <t>CUST_9173</t>
  </si>
  <si>
    <t>CUST_5495</t>
  </si>
  <si>
    <t>CUST_7002</t>
  </si>
  <si>
    <t>CUST_7614</t>
  </si>
  <si>
    <t>CUST_6919</t>
  </si>
  <si>
    <t>CUST_1853</t>
  </si>
  <si>
    <t>CUST_5146</t>
  </si>
  <si>
    <t>CUST_4769</t>
  </si>
  <si>
    <t>CUST_1574</t>
  </si>
  <si>
    <t>CUST_2148</t>
  </si>
  <si>
    <t>CUST_7293</t>
  </si>
  <si>
    <t>CUST_7457</t>
  </si>
  <si>
    <t>CUST_8509</t>
  </si>
  <si>
    <t>CUST_5777</t>
  </si>
  <si>
    <t>CUST_4854</t>
  </si>
  <si>
    <t>CUST_3491</t>
  </si>
  <si>
    <t>CUST_4124</t>
  </si>
  <si>
    <t>CUST_6691</t>
  </si>
  <si>
    <t>CUST_4051</t>
  </si>
  <si>
    <t>CUST_1004</t>
  </si>
  <si>
    <t>CUST_6222</t>
  </si>
  <si>
    <t>CUST_6315</t>
  </si>
  <si>
    <t>CUST_5869</t>
  </si>
  <si>
    <t>CUST_1876</t>
  </si>
  <si>
    <t>CUST_8027</t>
  </si>
  <si>
    <t>CUST_5142</t>
  </si>
  <si>
    <t>CUST_7966</t>
  </si>
  <si>
    <t>CUST_8079</t>
  </si>
  <si>
    <t>CUST_8987</t>
  </si>
  <si>
    <t>CUST_7799</t>
  </si>
  <si>
    <t>CUST_5465</t>
  </si>
  <si>
    <t>CUST_1635</t>
  </si>
  <si>
    <t>CUST_5752</t>
  </si>
  <si>
    <t>CUST_9311</t>
  </si>
  <si>
    <t>CUST_1830</t>
  </si>
  <si>
    <t>CUST_6177</t>
  </si>
  <si>
    <t>CUST_9932</t>
  </si>
  <si>
    <t>CUST_9308</t>
  </si>
  <si>
    <t>CUST_6949</t>
  </si>
  <si>
    <t>CUST_3838</t>
  </si>
  <si>
    <t>CUST_2150</t>
  </si>
  <si>
    <t>CUST_2931</t>
  </si>
  <si>
    <t>CUST_2664</t>
  </si>
  <si>
    <t>CUST_2081</t>
  </si>
  <si>
    <t>CUST_1512</t>
  </si>
  <si>
    <t>CUST_8805</t>
  </si>
  <si>
    <t>CUST_6237</t>
  </si>
  <si>
    <t>CUST_1559</t>
  </si>
  <si>
    <t>CUST_4672</t>
  </si>
  <si>
    <t>CUST_8404</t>
  </si>
  <si>
    <t>CUST_4343</t>
  </si>
  <si>
    <t>CUST_5070</t>
  </si>
  <si>
    <t>CUST_1580</t>
  </si>
  <si>
    <t>CUST_8004</t>
  </si>
  <si>
    <t>CUST_9130</t>
  </si>
  <si>
    <t>CUST_4147</t>
  </si>
  <si>
    <t>CUST_5249</t>
  </si>
  <si>
    <t>CUST_2679</t>
  </si>
  <si>
    <t>CUST_4506</t>
  </si>
  <si>
    <t>CUST_8253</t>
  </si>
  <si>
    <t>CUST_3744</t>
  </si>
  <si>
    <t>CUST_6188</t>
  </si>
  <si>
    <t>CUST_3141</t>
  </si>
  <si>
    <t>CUST_7617</t>
  </si>
  <si>
    <t>CUST_3479</t>
  </si>
  <si>
    <t>CUST_7484</t>
  </si>
  <si>
    <t>CUST_8421</t>
  </si>
  <si>
    <t>CUST_5452</t>
  </si>
  <si>
    <t>CUST_6881</t>
  </si>
  <si>
    <t>CUST_7665</t>
  </si>
  <si>
    <t>CUST_3849</t>
  </si>
  <si>
    <t>CUST_8390</t>
  </si>
  <si>
    <t>CUST_7905</t>
  </si>
  <si>
    <t>CUST_3489</t>
  </si>
  <si>
    <t>CUST_5611</t>
  </si>
  <si>
    <t>CUST_3839</t>
  </si>
  <si>
    <t>CUST_9527</t>
  </si>
  <si>
    <t>CUST_6878</t>
  </si>
  <si>
    <t>CUST_7303</t>
  </si>
  <si>
    <t>CUST_1851</t>
  </si>
  <si>
    <t>CUST_2687</t>
  </si>
  <si>
    <t>CUST_7833</t>
  </si>
  <si>
    <t>CUST_3427</t>
  </si>
  <si>
    <t>CUST_5000</t>
  </si>
  <si>
    <t>CUST_6052</t>
  </si>
  <si>
    <t>CUST_3738</t>
  </si>
  <si>
    <t>CUST_6732</t>
  </si>
  <si>
    <t>CUST_6387</t>
  </si>
  <si>
    <t>CUST_9002</t>
  </si>
  <si>
    <t>CUST_6536</t>
  </si>
  <si>
    <t>CUST_4913</t>
  </si>
  <si>
    <t>CUST_2066</t>
  </si>
  <si>
    <t>CUST_8723</t>
  </si>
  <si>
    <t>CUST_5380</t>
  </si>
  <si>
    <t>CUST_5107</t>
  </si>
  <si>
    <t>CUST_6726</t>
  </si>
  <si>
    <t>CUST_4373</t>
  </si>
  <si>
    <t>CUST_9945</t>
  </si>
  <si>
    <t>CUST_3082</t>
  </si>
  <si>
    <t>CUST_9967</t>
  </si>
  <si>
    <t>CUST_7748</t>
  </si>
  <si>
    <t>CUST_1417</t>
  </si>
  <si>
    <t>CUST_9306</t>
  </si>
  <si>
    <t>CUST_9808</t>
  </si>
  <si>
    <t>CUST_4974</t>
  </si>
  <si>
    <t>CUST_4267</t>
  </si>
  <si>
    <t>CUST_1825</t>
  </si>
  <si>
    <t>CUST_8668</t>
  </si>
  <si>
    <t>CUST_6745</t>
  </si>
  <si>
    <t>CUST_1412</t>
  </si>
  <si>
    <t>CUST_8543</t>
  </si>
  <si>
    <t>CUST_8587</t>
  </si>
  <si>
    <t>CUST_1728</t>
  </si>
  <si>
    <t>CUST_8164</t>
  </si>
  <si>
    <t>CUST_9867</t>
  </si>
  <si>
    <t>CUST_6988</t>
  </si>
  <si>
    <t>CUST_3504</t>
  </si>
  <si>
    <t>CUST_3967</t>
  </si>
  <si>
    <t>CUST_3786</t>
  </si>
  <si>
    <t>CUST_2122</t>
  </si>
  <si>
    <t>CUST_5079</t>
  </si>
  <si>
    <t>CUST_2571</t>
  </si>
  <si>
    <t>CUST_6073</t>
  </si>
  <si>
    <t>CUST_6104</t>
  </si>
  <si>
    <t>CUST_3143</t>
  </si>
  <si>
    <t>CUST_7806</t>
  </si>
  <si>
    <t>CUST_8357</t>
  </si>
  <si>
    <t>CUST_4440</t>
  </si>
  <si>
    <t>CUST_4766</t>
  </si>
  <si>
    <t>CUST_6644</t>
  </si>
  <si>
    <t>CUST_3914</t>
  </si>
  <si>
    <t>CUST_5968</t>
  </si>
  <si>
    <t>CUST_6917</t>
  </si>
  <si>
    <t>CUST_9787</t>
  </si>
  <si>
    <t>CUST_2365</t>
  </si>
  <si>
    <t>CUST_5492</t>
  </si>
  <si>
    <t>CUST_8186</t>
  </si>
  <si>
    <t>CUST_1395</t>
  </si>
  <si>
    <t>CUST_9082</t>
  </si>
  <si>
    <t>CUST_5171</t>
  </si>
  <si>
    <t>CUST_5360</t>
  </si>
  <si>
    <t>CUST_3502</t>
  </si>
  <si>
    <t>CUST_1717</t>
  </si>
  <si>
    <t>CUST_3782</t>
  </si>
  <si>
    <t>CUST_5946</t>
  </si>
  <si>
    <t>CUST_9335</t>
  </si>
  <si>
    <t>CUST_5980</t>
  </si>
  <si>
    <t>CUST_8266</t>
  </si>
  <si>
    <t>CUST_5491</t>
  </si>
  <si>
    <t>CUST_8192</t>
  </si>
  <si>
    <t>CUST_6588</t>
  </si>
  <si>
    <t>CUST_8651</t>
  </si>
  <si>
    <t>CUST_4636</t>
  </si>
  <si>
    <t>CUST_2167</t>
  </si>
  <si>
    <t>CUST_2062</t>
  </si>
  <si>
    <t>CUST_3156</t>
  </si>
  <si>
    <t>CUST_8860</t>
  </si>
  <si>
    <t>CUST_6161</t>
  </si>
  <si>
    <t>CUST_6305</t>
  </si>
  <si>
    <t>CUST_7541</t>
  </si>
  <si>
    <t>CUST_5729</t>
  </si>
  <si>
    <t>CUST_8330</t>
  </si>
  <si>
    <t>CUST_6334</t>
  </si>
  <si>
    <t>CUST_9924</t>
  </si>
  <si>
    <t>CUST_5330</t>
  </si>
  <si>
    <t>CUST_9010</t>
  </si>
  <si>
    <t>CUST_7801</t>
  </si>
  <si>
    <t>CUST_5846</t>
  </si>
  <si>
    <t>CUST_7731</t>
  </si>
  <si>
    <t>CUST_8241</t>
  </si>
  <si>
    <t>CUST_1953</t>
  </si>
  <si>
    <t>CUST_3539</t>
  </si>
  <si>
    <t>CUST_8056</t>
  </si>
  <si>
    <t>CUST_2542</t>
  </si>
  <si>
    <t>CUST_6293</t>
  </si>
  <si>
    <t>CUST_2191</t>
  </si>
  <si>
    <t>CUST_7313</t>
  </si>
  <si>
    <t>CUST_3681</t>
  </si>
  <si>
    <t>CUST_2540</t>
  </si>
  <si>
    <t>CUST_7172</t>
  </si>
  <si>
    <t>CUST_6541</t>
  </si>
  <si>
    <t>CUST_9691</t>
  </si>
  <si>
    <t>CUST_9702</t>
  </si>
  <si>
    <t>CUST_8494</t>
  </si>
  <si>
    <t>CUST_5312</t>
  </si>
  <si>
    <t>CUST_2324</t>
  </si>
  <si>
    <t>CUST_4141</t>
  </si>
  <si>
    <t>CUST_8419</t>
  </si>
  <si>
    <t>CUST_4486</t>
  </si>
  <si>
    <t>CUST_2810</t>
  </si>
  <si>
    <t>CUST_7588</t>
  </si>
  <si>
    <t>CUST_3923</t>
  </si>
  <si>
    <t>CUST_6301</t>
  </si>
  <si>
    <t>CUST_5186</t>
  </si>
  <si>
    <t>CUST_9905</t>
  </si>
  <si>
    <t>CUST_5268</t>
  </si>
  <si>
    <t>CUST_5748</t>
  </si>
  <si>
    <t>CUST_5849</t>
  </si>
  <si>
    <t>CUST_4709</t>
  </si>
  <si>
    <t>CUST_7619</t>
  </si>
  <si>
    <t>CUST_9647</t>
  </si>
  <si>
    <t>CUST_4072</t>
  </si>
  <si>
    <t>CUST_7530</t>
  </si>
  <si>
    <t>CUST_1504</t>
  </si>
  <si>
    <t>CUST_2214</t>
  </si>
  <si>
    <t>CUST_2531</t>
  </si>
  <si>
    <t>CUST_8576</t>
  </si>
  <si>
    <t>CUST_1823</t>
  </si>
  <si>
    <t>CUST_1928</t>
  </si>
  <si>
    <t>CUST_6029</t>
  </si>
  <si>
    <t>CUST_1133</t>
  </si>
  <si>
    <t>CUST_3105</t>
  </si>
  <si>
    <t>CUST_7316</t>
  </si>
  <si>
    <t>CUST_2852</t>
  </si>
  <si>
    <t>CUST_5910</t>
  </si>
  <si>
    <t>CUST_5175</t>
  </si>
  <si>
    <t>CUST_6348</t>
  </si>
  <si>
    <t>CUST_7190</t>
  </si>
  <si>
    <t>CUST_2256</t>
  </si>
  <si>
    <t>CUST_4376</t>
  </si>
  <si>
    <t>CUST_6645</t>
  </si>
  <si>
    <t>CUST_4584</t>
  </si>
  <si>
    <t>CUST_9053</t>
  </si>
  <si>
    <t>CUST_4330</t>
  </si>
  <si>
    <t>CUST_3703</t>
  </si>
  <si>
    <t>CUST_9662</t>
  </si>
  <si>
    <t>CUST_8114</t>
  </si>
  <si>
    <t>CUST_2353</t>
  </si>
  <si>
    <t>CUST_6063</t>
  </si>
  <si>
    <t>CUST_9549</t>
  </si>
  <si>
    <t>CUST_8575</t>
  </si>
  <si>
    <t>CUST_1667</t>
  </si>
  <si>
    <t>CUST_5468</t>
  </si>
  <si>
    <t>CUST_7819</t>
  </si>
  <si>
    <t>CUST_4719</t>
  </si>
  <si>
    <t>CUST_3745</t>
  </si>
  <si>
    <t>CUST_8483</t>
  </si>
  <si>
    <t>CUST_1539</t>
  </si>
  <si>
    <t>CUST_5964</t>
  </si>
  <si>
    <t>CUST_5835</t>
  </si>
  <si>
    <t>CUST_4775</t>
  </si>
  <si>
    <t>CUST_7042</t>
  </si>
  <si>
    <t>CUST_8102</t>
  </si>
  <si>
    <t>CUST_8312</t>
  </si>
  <si>
    <t>CUST_6320</t>
  </si>
  <si>
    <t>CUST_7132</t>
  </si>
  <si>
    <t>CUST_8891</t>
  </si>
  <si>
    <t>CUST_3779</t>
  </si>
  <si>
    <t>CUST_1924</t>
  </si>
  <si>
    <t>CUST_2581</t>
  </si>
  <si>
    <t>CUST_8714</t>
  </si>
  <si>
    <t>CUST_4324</t>
  </si>
  <si>
    <t>CUST_6713</t>
  </si>
  <si>
    <t>CUST_8026</t>
  </si>
  <si>
    <t>CUST_1255</t>
  </si>
  <si>
    <t>CUST_5804</t>
  </si>
  <si>
    <t>CUST_2838</t>
  </si>
  <si>
    <t>CUST_1009</t>
  </si>
  <si>
    <t>CUST_3871</t>
  </si>
  <si>
    <t>CUST_9989</t>
  </si>
  <si>
    <t>CUST_8409</t>
  </si>
  <si>
    <t>CUST_8418</t>
  </si>
  <si>
    <t>CUST_6124</t>
  </si>
  <si>
    <t>CUST_2015</t>
  </si>
  <si>
    <t>CUST_3193</t>
  </si>
  <si>
    <t>CUST_9415</t>
  </si>
  <si>
    <t>CUST_8449</t>
  </si>
  <si>
    <t>CUST_5158</t>
  </si>
  <si>
    <t>CUST_4925</t>
  </si>
  <si>
    <t>CUST_7970</t>
  </si>
  <si>
    <t>CUST_5784</t>
  </si>
  <si>
    <t>CUST_2633</t>
  </si>
  <si>
    <t>CUST_1384</t>
  </si>
  <si>
    <t>CUST_1404</t>
  </si>
  <si>
    <t>CUST_9175</t>
  </si>
  <si>
    <t>CUST_3000</t>
  </si>
  <si>
    <t>CUST_6989</t>
  </si>
  <si>
    <t>CUST_2460</t>
  </si>
  <si>
    <t>CUST_8190</t>
  </si>
  <si>
    <t>CUST_8140</t>
  </si>
  <si>
    <t>CUST_5809</t>
  </si>
  <si>
    <t>CUST_5178</t>
  </si>
  <si>
    <t>CUST_8245</t>
  </si>
  <si>
    <t>CUST_7600</t>
  </si>
  <si>
    <t>CUST_6997</t>
  </si>
  <si>
    <t>CUST_3048</t>
  </si>
  <si>
    <t>CUST_1716</t>
  </si>
  <si>
    <t>CUST_8939</t>
  </si>
  <si>
    <t>CUST_6565</t>
  </si>
  <si>
    <t>CUST_5544</t>
  </si>
  <si>
    <t>CUST_5976</t>
  </si>
  <si>
    <t>CUST_4419</t>
  </si>
  <si>
    <t>CUST_8239</t>
  </si>
  <si>
    <t>CUST_1249</t>
  </si>
  <si>
    <t>CUST_9865</t>
  </si>
  <si>
    <t>CUST_1770</t>
  </si>
  <si>
    <t>CUST_5363</t>
  </si>
  <si>
    <t>CUST_2077</t>
  </si>
  <si>
    <t>CUST_9427</t>
  </si>
  <si>
    <t>CUST_9580</t>
  </si>
  <si>
    <t>CUST_8901</t>
  </si>
  <si>
    <t>CUST_5858</t>
  </si>
  <si>
    <t>CUST_7544</t>
  </si>
  <si>
    <t>CUST_5719</t>
  </si>
  <si>
    <t>CUST_3814</t>
  </si>
  <si>
    <t>CUST_4374</t>
  </si>
  <si>
    <t>CUST_2252</t>
  </si>
  <si>
    <t>CUST_7996</t>
  </si>
  <si>
    <t>CUST_5673</t>
  </si>
  <si>
    <t>CUST_5530</t>
  </si>
  <si>
    <t>CUST_7881</t>
  </si>
  <si>
    <t>CUST_7241</t>
  </si>
  <si>
    <t>CUST_9017</t>
  </si>
  <si>
    <t>CUST_7941</t>
  </si>
  <si>
    <t>CUST_8002</t>
  </si>
  <si>
    <t>CUST_2331</t>
  </si>
  <si>
    <t>CUST_5261</t>
  </si>
  <si>
    <t>CUST_8648</t>
  </si>
  <si>
    <t>CUST_6115</t>
  </si>
  <si>
    <t>CUST_5637</t>
  </si>
  <si>
    <t>CUST_5854</t>
  </si>
  <si>
    <t>CUST_4177</t>
  </si>
  <si>
    <t>CUST_8730</t>
  </si>
  <si>
    <t>CUST_3180</t>
  </si>
  <si>
    <t>CUST_5892</t>
  </si>
  <si>
    <t>CUST_8043</t>
  </si>
  <si>
    <t>CUST_1137</t>
  </si>
  <si>
    <t>CUST_7327</t>
  </si>
  <si>
    <t>CUST_4472</t>
  </si>
  <si>
    <t>CUST_6449</t>
  </si>
  <si>
    <t>CUST_3832</t>
  </si>
  <si>
    <t>CUST_4579</t>
  </si>
  <si>
    <t>CUST_6971</t>
  </si>
  <si>
    <t>CUST_5164</t>
  </si>
  <si>
    <t>CUST_8941</t>
  </si>
  <si>
    <t>CUST_6569</t>
  </si>
  <si>
    <t>CUST_5300</t>
  </si>
  <si>
    <t>CUST_7269</t>
  </si>
  <si>
    <t>CUST_4818</t>
  </si>
  <si>
    <t>CUST_2906</t>
  </si>
  <si>
    <t>CUST_7254</t>
  </si>
  <si>
    <t>CUST_1760</t>
  </si>
  <si>
    <t>CUST_8830</t>
  </si>
  <si>
    <t>CUST_8350</t>
  </si>
  <si>
    <t>CUST_7238</t>
  </si>
  <si>
    <t>CUST_7090</t>
  </si>
  <si>
    <t>CUST_7031</t>
  </si>
  <si>
    <t>CUST_8687</t>
  </si>
  <si>
    <t>CUST_9472</t>
  </si>
  <si>
    <t>CUST_2887</t>
  </si>
  <si>
    <t>CUST_4266</t>
  </si>
  <si>
    <t>CUST_1666</t>
  </si>
  <si>
    <t>CUST_5188</t>
  </si>
  <si>
    <t>CUST_1671</t>
  </si>
  <si>
    <t>CUST_7777</t>
  </si>
  <si>
    <t>CUST_8570</t>
  </si>
  <si>
    <t>CUST_8956</t>
  </si>
  <si>
    <t>CUST_6585</t>
  </si>
  <si>
    <t>CUST_4900</t>
  </si>
  <si>
    <t>CUST_7677</t>
  </si>
  <si>
    <t>CUST_7981</t>
  </si>
  <si>
    <t>CUST_7376</t>
  </si>
  <si>
    <t>CUST_1523</t>
  </si>
  <si>
    <t>CUST_3393</t>
  </si>
  <si>
    <t>CUST_3593</t>
  </si>
  <si>
    <t>CUST_8240</t>
  </si>
  <si>
    <t>CUST_7937</t>
  </si>
  <si>
    <t>CUST_6240</t>
  </si>
  <si>
    <t>CUST_7493</t>
  </si>
  <si>
    <t>CUST_3878</t>
  </si>
  <si>
    <t>CUST_5143</t>
  </si>
  <si>
    <t>CUST_4644</t>
  </si>
  <si>
    <t>CUST_5432</t>
  </si>
  <si>
    <t>CUST_2276</t>
  </si>
  <si>
    <t>CUST_6811</t>
  </si>
  <si>
    <t>CUST_1302</t>
  </si>
  <si>
    <t>CUST_1638</t>
  </si>
  <si>
    <t>CUST_1055</t>
  </si>
  <si>
    <t>CUST_9717</t>
  </si>
  <si>
    <t>CUST_9150</t>
  </si>
  <si>
    <t>CUST_3125</t>
  </si>
  <si>
    <t>CUST_1364</t>
  </si>
  <si>
    <t>CUST_7809</t>
  </si>
  <si>
    <t>CUST_5621</t>
  </si>
  <si>
    <t>CUST_6126</t>
  </si>
  <si>
    <t>CUST_6122</t>
  </si>
  <si>
    <t>CUST_2646</t>
  </si>
  <si>
    <t>CUST_1918</t>
  </si>
  <si>
    <t>CUST_3797</t>
  </si>
  <si>
    <t>CUST_7506</t>
  </si>
  <si>
    <t>CUST_6870</t>
  </si>
  <si>
    <t>CUST_9172</t>
  </si>
  <si>
    <t>CUST_4345</t>
  </si>
  <si>
    <t>CUST_8673</t>
  </si>
  <si>
    <t>CUST_7882</t>
  </si>
  <si>
    <t>CUST_4086</t>
  </si>
  <si>
    <t>CUST_9152</t>
  </si>
  <si>
    <t>CUST_6750</t>
  </si>
  <si>
    <t>CUST_2976</t>
  </si>
  <si>
    <t>CUST_2296</t>
  </si>
  <si>
    <t>CUST_7229</t>
  </si>
  <si>
    <t>CUST_8641</t>
  </si>
  <si>
    <t>CUST_1125</t>
  </si>
  <si>
    <t>CUST_5632</t>
  </si>
  <si>
    <t>CUST_7288</t>
  </si>
  <si>
    <t>CUST_4596</t>
  </si>
  <si>
    <t>CUST_7168</t>
  </si>
  <si>
    <t>CUST_8561</t>
  </si>
  <si>
    <t>CUST_9258</t>
  </si>
  <si>
    <t>CUST_1232</t>
  </si>
  <si>
    <t>CUST_7371</t>
  </si>
  <si>
    <t>CUST_5206</t>
  </si>
  <si>
    <t>CUST_8943</t>
  </si>
  <si>
    <t>CUST_7891</t>
  </si>
  <si>
    <t>CUST_7738</t>
  </si>
  <si>
    <t>CUST_3472</t>
  </si>
  <si>
    <t>CUST_3739</t>
  </si>
  <si>
    <t>CUST_6401</t>
  </si>
  <si>
    <t>CUST_2761</t>
  </si>
  <si>
    <t>CUST_4812</t>
  </si>
  <si>
    <t>CUST_2733</t>
  </si>
  <si>
    <t>CUST_2605</t>
  </si>
  <si>
    <t>CUST_6622</t>
  </si>
  <si>
    <t>CUST_7767</t>
  </si>
  <si>
    <t>CUST_7986</t>
  </si>
  <si>
    <t>CUST_4517</t>
  </si>
  <si>
    <t>CUST_4735</t>
  </si>
  <si>
    <t>CUST_9434</t>
  </si>
  <si>
    <t>CUST_3590</t>
  </si>
  <si>
    <t>CUST_2063</t>
  </si>
  <si>
    <t>CUST_5324</t>
  </si>
  <si>
    <t>CUST_6342</t>
  </si>
  <si>
    <t>CUST_1005</t>
  </si>
  <si>
    <t>CUST_8489</t>
  </si>
  <si>
    <t>CUST_9659</t>
  </si>
  <si>
    <t>CUST_9195</t>
  </si>
  <si>
    <t>CUST_6966</t>
  </si>
  <si>
    <t>CUST_9837</t>
  </si>
  <si>
    <t>CUST_1117</t>
  </si>
  <si>
    <t>CUST_3551</t>
  </si>
  <si>
    <t>CUST_6560</t>
  </si>
  <si>
    <t>CUST_5289</t>
  </si>
  <si>
    <t>CUST_1846</t>
  </si>
  <si>
    <t>CUST_7469</t>
  </si>
  <si>
    <t>CUST_9915</t>
  </si>
  <si>
    <t>CUST_1224</t>
  </si>
  <si>
    <t>CUST_5208</t>
  </si>
  <si>
    <t>CUST_7283</t>
  </si>
  <si>
    <t>CUST_7233</t>
  </si>
  <si>
    <t>CUST_2828</t>
  </si>
  <si>
    <t>CUST_2917</t>
  </si>
  <si>
    <t>CUST_5234</t>
  </si>
  <si>
    <t>CUST_7988</t>
  </si>
  <si>
    <t>CUST_3026</t>
  </si>
  <si>
    <t>CUST_4744</t>
  </si>
  <si>
    <t>CUST_1260</t>
  </si>
  <si>
    <t>CUST_7038</t>
  </si>
  <si>
    <t>CUST_3219</t>
  </si>
  <si>
    <t>CUST_3060</t>
  </si>
  <si>
    <t>CUST_6287</t>
  </si>
  <si>
    <t>CUST_2619</t>
  </si>
  <si>
    <t>CUST_9512</t>
  </si>
  <si>
    <t>CUST_2342</t>
  </si>
  <si>
    <t>CUST_3824</t>
  </si>
  <si>
    <t>CUST_2994</t>
  </si>
  <si>
    <t>CUST_4490</t>
  </si>
  <si>
    <t>CUST_8984</t>
  </si>
  <si>
    <t>CUST_2604</t>
  </si>
  <si>
    <t>CUST_1235</t>
  </si>
  <si>
    <t>CUST_2908</t>
  </si>
  <si>
    <t>CUST_9567</t>
  </si>
  <si>
    <t>CUST_4530</t>
  </si>
  <si>
    <t>CUST_6256</t>
  </si>
  <si>
    <t>CUST_3635</t>
  </si>
  <si>
    <t>CUST_9162</t>
  </si>
  <si>
    <t>CUST_3560</t>
  </si>
  <si>
    <t>CUST_6415</t>
  </si>
  <si>
    <t>CUST_4391</t>
  </si>
  <si>
    <t>CUST_6951</t>
  </si>
  <si>
    <t>CUST_6468</t>
  </si>
  <si>
    <t>CUST_9007</t>
  </si>
  <si>
    <t>CUST_7413</t>
  </si>
  <si>
    <t>CUST_5820</t>
  </si>
  <si>
    <t>CUST_3898</t>
  </si>
  <si>
    <t>CUST_8546</t>
  </si>
  <si>
    <t>CUST_1077</t>
  </si>
  <si>
    <t>CUST_8577</t>
  </si>
  <si>
    <t>CUST_5227</t>
  </si>
  <si>
    <t>CUST_1600</t>
  </si>
  <si>
    <t>CUST_2065</t>
  </si>
  <si>
    <t>CUST_3136</t>
  </si>
  <si>
    <t>CUST_7943</t>
  </si>
  <si>
    <t>CUST_8804</t>
  </si>
  <si>
    <t>CUST_7565</t>
  </si>
  <si>
    <t>CUST_6984</t>
  </si>
  <si>
    <t>CUST_6142</t>
  </si>
  <si>
    <t>CUST_5670</t>
  </si>
  <si>
    <t>CUST_3190</t>
  </si>
  <si>
    <t>CUST_3712</t>
  </si>
  <si>
    <t>CUST_3192</t>
  </si>
  <si>
    <t>CUST_2248</t>
  </si>
  <si>
    <t>CUST_5033</t>
  </si>
  <si>
    <t>CUST_2997</t>
  </si>
  <si>
    <t>CUST_4687</t>
  </si>
  <si>
    <t>CUST_5018</t>
  </si>
  <si>
    <t>CUST_2970</t>
  </si>
  <si>
    <t>CUST_9389</t>
  </si>
  <si>
    <t>CUST_6765</t>
  </si>
  <si>
    <t>CUST_2202</t>
  </si>
  <si>
    <t>CUST_9135</t>
  </si>
  <si>
    <t>CUST_6567</t>
  </si>
  <si>
    <t>CUST_8667</t>
  </si>
  <si>
    <t>CUST_6742</t>
  </si>
  <si>
    <t>CUST_6788</t>
  </si>
  <si>
    <t>CUST_6408</t>
  </si>
  <si>
    <t>CUST_9669</t>
  </si>
  <si>
    <t>CUST_1922</t>
  </si>
  <si>
    <t>CUST_1419</t>
  </si>
  <si>
    <t>CUST_3204</t>
  </si>
  <si>
    <t>CUST_2120</t>
  </si>
  <si>
    <t>CUST_1950</t>
  </si>
  <si>
    <t>CUST_3336</t>
  </si>
  <si>
    <t>CUST_6373</t>
  </si>
  <si>
    <t>CUST_3243</t>
  </si>
  <si>
    <t>CUST_3645</t>
  </si>
  <si>
    <t>CUST_5612</t>
  </si>
  <si>
    <t>CUST_2865</t>
  </si>
  <si>
    <t>CUST_7028</t>
  </si>
  <si>
    <t>CUST_8326</t>
  </si>
  <si>
    <t>CUST_7359</t>
  </si>
  <si>
    <t>CUST_8863</t>
  </si>
  <si>
    <t>CUST_4228</t>
  </si>
  <si>
    <t>CUST_3371</t>
  </si>
  <si>
    <t>CUST_3891</t>
  </si>
  <si>
    <t>CUST_4756</t>
  </si>
  <si>
    <t>CUST_5225</t>
  </si>
  <si>
    <t>CUST_1094</t>
  </si>
  <si>
    <t>CUST_3674</t>
  </si>
  <si>
    <t>CUST_7898</t>
  </si>
  <si>
    <t>CUST_1793</t>
  </si>
  <si>
    <t>CUST_3116</t>
  </si>
  <si>
    <t>CUST_6779</t>
  </si>
  <si>
    <t>CUST_7166</t>
  </si>
  <si>
    <t>CUST_1814</t>
  </si>
  <si>
    <t>CUST_1345</t>
  </si>
  <si>
    <t>CUST_9554</t>
  </si>
  <si>
    <t>CUST_3443</t>
  </si>
  <si>
    <t>CUST_8783</t>
  </si>
  <si>
    <t>CUST_1984</t>
  </si>
  <si>
    <t>CUST_8790</t>
  </si>
  <si>
    <t>CUST_1827</t>
  </si>
  <si>
    <t>CUST_4531</t>
  </si>
  <si>
    <t>CUST_8147</t>
  </si>
  <si>
    <t>CUST_5451</t>
  </si>
  <si>
    <t>CUST_4876</t>
  </si>
  <si>
    <t>CUST_6959</t>
  </si>
  <si>
    <t>CUST_1126</t>
  </si>
  <si>
    <t>CUST_9795</t>
  </si>
  <si>
    <t>CUST_7024</t>
  </si>
  <si>
    <t>CUST_6109</t>
  </si>
  <si>
    <t>CUST_8196</t>
  </si>
  <si>
    <t>CUST_4368</t>
  </si>
  <si>
    <t>CUST_4797</t>
  </si>
  <si>
    <t>CUST_2792</t>
  </si>
  <si>
    <t>CUST_4476</t>
  </si>
  <si>
    <t>CUST_4417</t>
  </si>
  <si>
    <t>CUST_2645</t>
  </si>
  <si>
    <t>CUST_4030</t>
  </si>
  <si>
    <t>CUST_3872</t>
  </si>
  <si>
    <t>CUST_2854</t>
  </si>
  <si>
    <t>CUST_5021</t>
  </si>
  <si>
    <t>CUST_5662</t>
  </si>
  <si>
    <t>CUST_7514</t>
  </si>
  <si>
    <t>CUST_6031</t>
  </si>
  <si>
    <t>CUST_3708</t>
  </si>
  <si>
    <t>CUST_8112</t>
  </si>
  <si>
    <t>CUST_9393</t>
  </si>
  <si>
    <t>CUST_4507</t>
  </si>
  <si>
    <t>CUST_7456</t>
  </si>
  <si>
    <t>CUST_5212</t>
  </si>
  <si>
    <t>CUST_8970</t>
  </si>
  <si>
    <t>CUST_9766</t>
  </si>
  <si>
    <t>CUST_1536</t>
  </si>
  <si>
    <t>CUST_2625</t>
  </si>
  <si>
    <t>CUST_8973</t>
  </si>
  <si>
    <t>CUST_9577</t>
  </si>
  <si>
    <t>CUST_9070</t>
  </si>
  <si>
    <t>CUST_9609</t>
  </si>
  <si>
    <t>CUST_7490</t>
  </si>
  <si>
    <t>CUST_4600</t>
  </si>
  <si>
    <t>CUST_7783</t>
  </si>
  <si>
    <t>CUST_5971</t>
  </si>
  <si>
    <t>CUST_2205</t>
  </si>
  <si>
    <t>CUST_2990</t>
  </si>
  <si>
    <t>CUST_6299</t>
  </si>
  <si>
    <t>CUST_4572</t>
  </si>
  <si>
    <t>CUST_6975</t>
  </si>
  <si>
    <t>CUST_7320</t>
  </si>
  <si>
    <t>CUST_5757</t>
  </si>
  <si>
    <t>CUST_3713</t>
  </si>
  <si>
    <t>CUST_1966</t>
  </si>
  <si>
    <t>CUST_5944</t>
  </si>
  <si>
    <t>CUST_4432</t>
  </si>
  <si>
    <t>CUST_1688</t>
  </si>
  <si>
    <t>CUST_5243</t>
  </si>
  <si>
    <t>CUST_4701</t>
  </si>
  <si>
    <t>CUST_9533</t>
  </si>
  <si>
    <t>CUST_6182</t>
  </si>
  <si>
    <t>CUST_7704</t>
  </si>
  <si>
    <t>CUST_5422</t>
  </si>
  <si>
    <t>CUST_2759</t>
  </si>
  <si>
    <t>CUST_3482</t>
  </si>
  <si>
    <t>CUST_9058</t>
  </si>
  <si>
    <t>CUST_1951</t>
  </si>
  <si>
    <t>CUST_9914</t>
  </si>
  <si>
    <t>CUST_3079</t>
  </si>
  <si>
    <t>CUST_3717</t>
  </si>
  <si>
    <t>CUST_5524</t>
  </si>
  <si>
    <t>CUST_9477</t>
  </si>
  <si>
    <t>CUST_8311</t>
  </si>
  <si>
    <t>CUST_3065</t>
  </si>
  <si>
    <t>CUST_1768</t>
  </si>
  <si>
    <t>CUST_6490</t>
  </si>
  <si>
    <t>CUST_7645</t>
  </si>
  <si>
    <t>CUST_6083</t>
  </si>
  <si>
    <t>CUST_6797</t>
  </si>
  <si>
    <t>CUST_5926</t>
  </si>
  <si>
    <t>CUST_7016</t>
  </si>
  <si>
    <t>CUST_4335</t>
  </si>
  <si>
    <t>CUST_9038</t>
  </si>
  <si>
    <t>CUST_5873</t>
  </si>
  <si>
    <t>CUST_2481</t>
  </si>
  <si>
    <t>CUST_7305</t>
  </si>
  <si>
    <t>CUST_4451</t>
  </si>
  <si>
    <t>CUST_1054</t>
  </si>
  <si>
    <t>CUST_8643</t>
  </si>
  <si>
    <t>CUST_4462</t>
  </si>
  <si>
    <t>CUST_1832</t>
  </si>
  <si>
    <t>CUST_6954</t>
  </si>
  <si>
    <t>CUST_9519</t>
  </si>
  <si>
    <t>CUST_8221</t>
  </si>
  <si>
    <t>CUST_4310</t>
  </si>
  <si>
    <t>CUST_4300</t>
  </si>
  <si>
    <t>CUST_7722</t>
  </si>
  <si>
    <t>CUST_8218</t>
  </si>
  <si>
    <t>CUST_8776</t>
  </si>
  <si>
    <t>CUST_4675</t>
  </si>
  <si>
    <t>CUST_4054</t>
  </si>
  <si>
    <t>CUST_6207</t>
  </si>
  <si>
    <t>CUST_3538</t>
  </si>
  <si>
    <t>CUST_5547</t>
  </si>
  <si>
    <t>CUST_6619</t>
  </si>
  <si>
    <t>CUST_9356</t>
  </si>
  <si>
    <t>CUST_7612</t>
  </si>
  <si>
    <t>CUST_6005</t>
  </si>
  <si>
    <t>CUST_1822</t>
  </si>
  <si>
    <t>CUST_1943</t>
  </si>
  <si>
    <t>CUST_7150</t>
  </si>
  <si>
    <t>CUST_5425</t>
  </si>
  <si>
    <t>CUST_9966</t>
  </si>
  <si>
    <t>CUST_3198</t>
  </si>
  <si>
    <t>CUST_5242</t>
  </si>
  <si>
    <t>CUST_4695</t>
  </si>
  <si>
    <t>CUST_4452</t>
  </si>
  <si>
    <t>CUST_2308</t>
  </si>
  <si>
    <t>CUST_5177</t>
  </si>
  <si>
    <t>CUST_9705</t>
  </si>
  <si>
    <t>CUST_7852</t>
  </si>
  <si>
    <t>CUST_7035</t>
  </si>
  <si>
    <t>CUST_4594</t>
  </si>
  <si>
    <t>CUST_5841</t>
  </si>
  <si>
    <t>CUST_5566</t>
  </si>
  <si>
    <t>CUST_2555</t>
  </si>
  <si>
    <t>CUST_1804</t>
  </si>
  <si>
    <t>CUST_2279</t>
  </si>
  <si>
    <t>CUST_8083</t>
  </si>
  <si>
    <t>CUST_2387</t>
  </si>
  <si>
    <t>CUST_3679</t>
  </si>
  <si>
    <t>CUST_3106</t>
  </si>
  <si>
    <t>CUST_5223</t>
  </si>
  <si>
    <t>CUST_5831</t>
  </si>
  <si>
    <t>CUST_3768</t>
  </si>
  <si>
    <t>CUST_4186</t>
  </si>
  <si>
    <t>CUST_3573</t>
  </si>
  <si>
    <t>CUST_3599</t>
  </si>
  <si>
    <t>CUST_9428</t>
  </si>
  <si>
    <t>CUST_2304</t>
  </si>
  <si>
    <t>CUST_8368</t>
  </si>
  <si>
    <t>CUST_6877</t>
  </si>
  <si>
    <t>CUST_2301</t>
  </si>
  <si>
    <t>CUST_3541</t>
  </si>
  <si>
    <t>CUST_3051</t>
  </si>
  <si>
    <t>CUST_9633</t>
  </si>
  <si>
    <t>CUST_1074</t>
  </si>
  <si>
    <t>CUST_6475</t>
  </si>
  <si>
    <t>CUST_9232</t>
  </si>
  <si>
    <t>CUST_8184</t>
  </si>
  <si>
    <t>CUST_6796</t>
  </si>
  <si>
    <t>CUST_8141</t>
  </si>
  <si>
    <t>CUST_2622</t>
  </si>
  <si>
    <t>CUST_9041</t>
  </si>
  <si>
    <t>CUST_1341</t>
  </si>
  <si>
    <t>CUST_3074</t>
  </si>
  <si>
    <t>CUST_1645</t>
  </si>
  <si>
    <t>CUST_5263</t>
  </si>
  <si>
    <t>CUST_9801</t>
  </si>
  <si>
    <t>CUST_7136</t>
  </si>
  <si>
    <t>CUST_9646</t>
  </si>
  <si>
    <t>CUST_3969</t>
  </si>
  <si>
    <t>CUST_4028</t>
  </si>
  <si>
    <t>CUST_4629</t>
  </si>
  <si>
    <t>CUST_4067</t>
  </si>
  <si>
    <t>CUST_6941</t>
  </si>
  <si>
    <t>CUST_2386</t>
  </si>
  <si>
    <t>CUST_3866</t>
  </si>
  <si>
    <t>CUST_5788</t>
  </si>
  <si>
    <t>CUST_5124</t>
  </si>
  <si>
    <t>CUST_9340</t>
  </si>
  <si>
    <t>CUST_4850</t>
  </si>
  <si>
    <t>CUST_9378</t>
  </si>
  <si>
    <t>CUST_2333</t>
  </si>
  <si>
    <t>CUST_5150</t>
  </si>
  <si>
    <t>CUST_7766</t>
  </si>
  <si>
    <t>CUST_3711</t>
  </si>
  <si>
    <t>CUST_5853</t>
  </si>
  <si>
    <t>CUST_7212</t>
  </si>
  <si>
    <t>CUST_8479</t>
  </si>
  <si>
    <t>CUST_8715</t>
  </si>
  <si>
    <t>CUST_9942</t>
  </si>
  <si>
    <t>CUST_2762</t>
  </si>
  <si>
    <t>CUST_8101</t>
  </si>
  <si>
    <t>CUST_8674</t>
  </si>
  <si>
    <t>CUST_7122</t>
  </si>
  <si>
    <t>CUST_1481</t>
  </si>
  <si>
    <t>CUST_1153</t>
  </si>
  <si>
    <t>CUST_8617</t>
  </si>
  <si>
    <t>CUST_2524</t>
  </si>
  <si>
    <t>CUST_3120</t>
  </si>
  <si>
    <t>CUST_3343</t>
  </si>
  <si>
    <t>CUST_6136</t>
  </si>
  <si>
    <t>CUST_6760</t>
  </si>
  <si>
    <t>CUST_2240</t>
  </si>
  <si>
    <t>CUST_1060</t>
  </si>
  <si>
    <t>CUST_2639</t>
  </si>
  <si>
    <t>CUST_7185</t>
  </si>
  <si>
    <t>CUST_5203</t>
  </si>
  <si>
    <t>CUST_9363</t>
  </si>
  <si>
    <t>CUST_4549</t>
  </si>
  <si>
    <t>CUST_5197</t>
  </si>
  <si>
    <t>CUST_8009</t>
  </si>
  <si>
    <t>CUST_7667</t>
  </si>
  <si>
    <t>CUST_3322</t>
  </si>
  <si>
    <t>CUST_5090</t>
  </si>
  <si>
    <t>CUST_7960</t>
  </si>
  <si>
    <t>CUST_4004</t>
  </si>
  <si>
    <t>CUST_1329</t>
  </si>
  <si>
    <t>CUST_4640</t>
  </si>
  <si>
    <t>CUST_8982</t>
  </si>
  <si>
    <t>CUST_2341</t>
  </si>
  <si>
    <t>CUST_9407</t>
  </si>
  <si>
    <t>CUST_1338</t>
  </si>
  <si>
    <t>CUST_2750</t>
  </si>
  <si>
    <t>CUST_6604</t>
  </si>
  <si>
    <t>CUST_3421</t>
  </si>
  <si>
    <t>CUST_8119</t>
  </si>
  <si>
    <t>CUST_6319</t>
  </si>
  <si>
    <t>CUST_7609</t>
  </si>
  <si>
    <t>CUST_4993</t>
  </si>
  <si>
    <t>CUST_9044</t>
  </si>
  <si>
    <t>CUST_9238</t>
  </si>
  <si>
    <t>CUST_5806</t>
  </si>
  <si>
    <t>CUST_9592</t>
  </si>
  <si>
    <t>CUST_6913</t>
  </si>
  <si>
    <t>CUST_8124</t>
  </si>
  <si>
    <t>CUST_1390</t>
  </si>
  <si>
    <t>CUST_5430</t>
  </si>
  <si>
    <t>CUST_9820</t>
  </si>
  <si>
    <t>CUST_8686</t>
  </si>
  <si>
    <t>CUST_5232</t>
  </si>
  <si>
    <t>CUST_2521</t>
  </si>
  <si>
    <t>CUST_2500</t>
  </si>
  <si>
    <t>CUST_7737</t>
  </si>
  <si>
    <t>CUST_4294</t>
  </si>
  <si>
    <t>CUST_6085</t>
  </si>
  <si>
    <t>CUST_3419</t>
  </si>
  <si>
    <t>CUST_4042</t>
  </si>
  <si>
    <t>CUST_5497</t>
  </si>
  <si>
    <t>CUST_2466</t>
  </si>
  <si>
    <t>CUST_1614</t>
  </si>
  <si>
    <t>CUST_6392</t>
  </si>
  <si>
    <t>CUST_8693</t>
  </si>
  <si>
    <t>CUST_4223</t>
  </si>
  <si>
    <t>CUST_8138</t>
  </si>
  <si>
    <t>CUST_3667</t>
  </si>
  <si>
    <t>CUST_8980</t>
  </si>
  <si>
    <t>CUST_1130</t>
  </si>
  <si>
    <t>CUST_3983</t>
  </si>
  <si>
    <t>CUST_5278</t>
  </si>
  <si>
    <t>CUST_8126</t>
  </si>
  <si>
    <t>CUST_9230</t>
  </si>
  <si>
    <t>CUST_8694</t>
  </si>
  <si>
    <t>CUST_7640</t>
  </si>
  <si>
    <t>CUST_1920</t>
  </si>
  <si>
    <t>CUST_8564</t>
  </si>
  <si>
    <t>CUST_9502</t>
  </si>
  <si>
    <t>CUST_9930</t>
  </si>
  <si>
    <t>CUST_4241</t>
  </si>
  <si>
    <t>CUST_1545</t>
  </si>
  <si>
    <t>CUST_5346</t>
  </si>
  <si>
    <t>CUST_4810</t>
  </si>
  <si>
    <t>CUST_3032</t>
  </si>
  <si>
    <t>CUST_9436</t>
  </si>
  <si>
    <t>CUST_1271</t>
  </si>
  <si>
    <t>CUST_4511</t>
  </si>
  <si>
    <t>CUST_2771</t>
  </si>
  <si>
    <t>CUST_5361</t>
  </si>
  <si>
    <t>CUST_8069</t>
  </si>
  <si>
    <t>CUST_9190</t>
  </si>
  <si>
    <t>CUST_4430</t>
  </si>
  <si>
    <t>CUST_5435</t>
  </si>
  <si>
    <t>CUST_4760</t>
  </si>
  <si>
    <t>CUST_3050</t>
  </si>
  <si>
    <t>CUST_2165</t>
  </si>
  <si>
    <t>CUST_3033</t>
  </si>
  <si>
    <t>CUST_7467</t>
  </si>
  <si>
    <t>CUST_1145</t>
  </si>
  <si>
    <t>CUST_5388</t>
  </si>
  <si>
    <t>CUST_8832</t>
  </si>
  <si>
    <t>CUST_9623</t>
  </si>
  <si>
    <t>CUST_9896</t>
  </si>
  <si>
    <t>CUST_3632</t>
  </si>
  <si>
    <t>CUST_5494</t>
  </si>
  <si>
    <t>CUST_9056</t>
  </si>
  <si>
    <t>CUST_8511</t>
  </si>
  <si>
    <t>CUST_5805</t>
  </si>
  <si>
    <t>CUST_1806</t>
  </si>
  <si>
    <t>CUST_8486</t>
  </si>
  <si>
    <t>CUST_9202</t>
  </si>
  <si>
    <t>CUST_2868</t>
  </si>
  <si>
    <t>CUST_8878</t>
  </si>
  <si>
    <t>CUST_6690</t>
  </si>
  <si>
    <t>CUST_8827</t>
  </si>
  <si>
    <t>CUST_6429</t>
  </si>
  <si>
    <t>CUST_4564</t>
  </si>
  <si>
    <t>CUST_2389</t>
  </si>
  <si>
    <t>CUST_8274</t>
  </si>
  <si>
    <t>CUST_1824</t>
  </si>
  <si>
    <t>CUST_3265</t>
  </si>
  <si>
    <t>CUST_1936</t>
  </si>
  <si>
    <t>CUST_7402</t>
  </si>
  <si>
    <t>CUST_4845</t>
  </si>
  <si>
    <t>CUST_2796</t>
  </si>
  <si>
    <t>CUST_9245</t>
  </si>
  <si>
    <t>CUST_8214</t>
  </si>
  <si>
    <t>CUST_1726</t>
  </si>
  <si>
    <t>CUST_3736</t>
  </si>
  <si>
    <t>CUST_2913</t>
  </si>
  <si>
    <t>CUST_8657</t>
  </si>
  <si>
    <t>CUST_3466</t>
  </si>
  <si>
    <t>CUST_9194</t>
  </si>
  <si>
    <t>CUST_8906</t>
  </si>
  <si>
    <t>CUST_5876</t>
  </si>
  <si>
    <t>CUST_8287</t>
  </si>
  <si>
    <t>CUST_1892</t>
  </si>
  <si>
    <t>CUST_5675</t>
  </si>
  <si>
    <t>CUST_2933</t>
  </si>
  <si>
    <t>CUST_2380</t>
  </si>
  <si>
    <t>CUST_2290</t>
  </si>
  <si>
    <t>CUST_2640</t>
  </si>
  <si>
    <t>CUST_8490</t>
  </si>
  <si>
    <t>CUST_6016</t>
  </si>
  <si>
    <t>CUST_1954</t>
  </si>
  <si>
    <t>CUST_8291</t>
  </si>
  <si>
    <t>CUST_1974</t>
  </si>
  <si>
    <t>CUST_5133</t>
  </si>
  <si>
    <t>CUST_6370</t>
  </si>
  <si>
    <t>CUST_4972</t>
  </si>
  <si>
    <t>CUST_6295</t>
  </si>
  <si>
    <t>CUST_9228</t>
  </si>
  <si>
    <t>CUST_4020</t>
  </si>
  <si>
    <t>CUST_9987</t>
  </si>
  <si>
    <t>CUST_5036</t>
  </si>
  <si>
    <t>CUST_6068</t>
  </si>
  <si>
    <t>CUST_6233</t>
  </si>
  <si>
    <t>CUST_1317</t>
  </si>
  <si>
    <t>CUST_3396</t>
  </si>
  <si>
    <t>CUST_3162</t>
  </si>
  <si>
    <t>CUST_2591</t>
  </si>
  <si>
    <t>CUST_7183</t>
  </si>
  <si>
    <t>CUST_4930</t>
  </si>
  <si>
    <t>CUST_2312</t>
  </si>
  <si>
    <t>CUST_5311</t>
  </si>
  <si>
    <t>CUST_8314</t>
  </si>
  <si>
    <t>CUST_3383</t>
  </si>
  <si>
    <t>CUST_4239</t>
  </si>
  <si>
    <t>CUST_3139</t>
  </si>
  <si>
    <t>CUST_2704</t>
  </si>
  <si>
    <t>CUST_7924</t>
  </si>
  <si>
    <t>CUST_1362</t>
  </si>
  <si>
    <t>CUST_3604</t>
  </si>
  <si>
    <t>CUST_5286</t>
  </si>
  <si>
    <t>CUST_4738</t>
  </si>
  <si>
    <t>CUST_3469</t>
  </si>
  <si>
    <t>CUST_5795</t>
  </si>
  <si>
    <t>CUST_1556</t>
  </si>
  <si>
    <t>CUST_3808</t>
  </si>
  <si>
    <t>CUST_6150</t>
  </si>
  <si>
    <t>CUST_3719</t>
  </si>
  <si>
    <t>CUST_4741</t>
  </si>
  <si>
    <t>CUST_4998</t>
  </si>
  <si>
    <t>CUST_3403</t>
  </si>
  <si>
    <t>CUST_9780</t>
  </si>
  <si>
    <t>CUST_1294</t>
  </si>
  <si>
    <t>CUST_6343</t>
  </si>
  <si>
    <t>CUST_2136</t>
  </si>
  <si>
    <t>CUST_3064</t>
  </si>
  <si>
    <t>CUST_5543</t>
  </si>
  <si>
    <t>CUST_2007</t>
  </si>
  <si>
    <t>CUST_6445</t>
  </si>
  <si>
    <t>CUST_6352</t>
  </si>
  <si>
    <t>CUST_2435</t>
  </si>
  <si>
    <t>CUST_1571</t>
  </si>
  <si>
    <t>CUST_3382</t>
  </si>
  <si>
    <t>CUST_6084</t>
  </si>
  <si>
    <t>CUST_1277</t>
  </si>
  <si>
    <t>CUST_8059</t>
  </si>
  <si>
    <t>CUST_2265</t>
  </si>
  <si>
    <t>CUST_8491</t>
  </si>
  <si>
    <t>CUST_2040</t>
  </si>
  <si>
    <t>CUST_9073</t>
  </si>
  <si>
    <t>CUST_3752</t>
  </si>
  <si>
    <t>CUST_9213</t>
  </si>
  <si>
    <t>CUST_5569</t>
  </si>
  <si>
    <t>CUST_7353</t>
  </si>
  <si>
    <t>CUST_3353</t>
  </si>
  <si>
    <t>CUST_8437</t>
  </si>
  <si>
    <t>CUST_5799</t>
  </si>
  <si>
    <t>CUST_1686</t>
  </si>
  <si>
    <t>CUST_9476</t>
  </si>
  <si>
    <t>CUST_5811</t>
  </si>
  <si>
    <t>CUST_9954</t>
  </si>
  <si>
    <t>CUST_6346</t>
  </si>
  <si>
    <t>CUST_6043</t>
  </si>
  <si>
    <t>CUST_3428</t>
  </si>
  <si>
    <t>CUST_9220</t>
  </si>
  <si>
    <t>CUST_8813</t>
  </si>
  <si>
    <t>CUST_4356</t>
  </si>
  <si>
    <t>CUST_9707</t>
  </si>
  <si>
    <t>CUST_7540</t>
  </si>
  <si>
    <t>CUST_1038</t>
  </si>
  <si>
    <t>CUST_4342</t>
  </si>
  <si>
    <t>CUST_3844</t>
  </si>
  <si>
    <t>CUST_2098</t>
  </si>
  <si>
    <t>CUST_2823</t>
  </si>
  <si>
    <t>CUST_4155</t>
  </si>
  <si>
    <t>CUST_4093</t>
  </si>
  <si>
    <t>CUST_6658</t>
  </si>
  <si>
    <t>CUST_4778</t>
  </si>
  <si>
    <t>CUST_3896</t>
  </si>
  <si>
    <t>CUST_1988</t>
  </si>
  <si>
    <t>CUST_5116</t>
  </si>
  <si>
    <t>CUST_7446</t>
  </si>
  <si>
    <t>CUST_5179</t>
  </si>
  <si>
    <t>CUST_2682</t>
  </si>
  <si>
    <t>CUST_6626</t>
  </si>
  <si>
    <t>CUST_8424</t>
  </si>
  <si>
    <t>CUST_1933</t>
  </si>
  <si>
    <t>CUST_4598</t>
  </si>
  <si>
    <t>CUST_2980</t>
  </si>
  <si>
    <t>CUST_4056</t>
  </si>
  <si>
    <t>CUST_9984</t>
  </si>
  <si>
    <t>CUST_1791</t>
  </si>
  <si>
    <t>CUST_7635</t>
  </si>
  <si>
    <t>CUST_4610</t>
  </si>
  <si>
    <t>CUST_2607</t>
  </si>
  <si>
    <t>CUST_6179</t>
  </si>
  <si>
    <t>CUST_7573</t>
  </si>
  <si>
    <t>CUST_6776</t>
  </si>
  <si>
    <t>CUST_4676</t>
  </si>
  <si>
    <t>CUST_4380</t>
  </si>
  <si>
    <t>CUST_9711</t>
  </si>
  <si>
    <t>CUST_9782</t>
  </si>
  <si>
    <t>CUST_2050</t>
  </si>
  <si>
    <t>CUST_4633</t>
  </si>
  <si>
    <t>CUST_7342</t>
  </si>
  <si>
    <t>CUST_1959</t>
  </si>
  <si>
    <t>CUST_7059</t>
  </si>
  <si>
    <t>CUST_9884</t>
  </si>
  <si>
    <t>CUST_6655</t>
  </si>
  <si>
    <t>CUST_5473</t>
  </si>
  <si>
    <t>CUST_3946</t>
  </si>
  <si>
    <t>CUST_8725</t>
  </si>
  <si>
    <t>CUST_1526</t>
  </si>
  <si>
    <t>CUST_4224</t>
  </si>
  <si>
    <t>CUST_2875</t>
  </si>
  <si>
    <t>CUST_2763</t>
  </si>
  <si>
    <t>CUST_9712</t>
  </si>
  <si>
    <t>CUST_7644</t>
  </si>
  <si>
    <t>CUST_1116</t>
  </si>
  <si>
    <t>CUST_1583</t>
  </si>
  <si>
    <t>CUST_9586</t>
  </si>
  <si>
    <t>CUST_4788</t>
  </si>
  <si>
    <t>CUST_5167</t>
  </si>
  <si>
    <t>CUST_9465</t>
  </si>
  <si>
    <t>CUST_9357</t>
  </si>
  <si>
    <t>CUST_7154</t>
  </si>
  <si>
    <t>CUST_6420</t>
  </si>
  <si>
    <t>CUST_9920</t>
  </si>
  <si>
    <t>CUST_3043</t>
  </si>
  <si>
    <t>CUST_4496</t>
  </si>
  <si>
    <t>CUST_1778</t>
  </si>
  <si>
    <t>CUST_1213</t>
  </si>
  <si>
    <t>CUST_4762</t>
  </si>
  <si>
    <t>CUST_4117</t>
  </si>
  <si>
    <t>CUST_9783</t>
  </si>
  <si>
    <t>CUST_3720</t>
  </si>
  <si>
    <t>CUST_7047</t>
  </si>
  <si>
    <t>CUST_9032</t>
  </si>
  <si>
    <t>CUST_1001</t>
  </si>
  <si>
    <t>CUST_7368</t>
  </si>
  <si>
    <t>CUST_2949</t>
  </si>
  <si>
    <t>CUST_7732</t>
  </si>
  <si>
    <t>CUST_8833</t>
  </si>
  <si>
    <t>CUST_1917</t>
  </si>
  <si>
    <t>CUST_4174</t>
  </si>
  <si>
    <t>CUST_8014</t>
  </si>
  <si>
    <t>CUST_1089</t>
  </si>
  <si>
    <t>CUST_2709</t>
  </si>
  <si>
    <t>CUST_4041</t>
  </si>
  <si>
    <t>CUST_1105</t>
  </si>
  <si>
    <t>CUST_9619</t>
  </si>
  <si>
    <t>CUST_9508</t>
  </si>
  <si>
    <t>CUST_7082</t>
  </si>
  <si>
    <t>CUST_1634</t>
  </si>
  <si>
    <t>CUST_2925</t>
  </si>
  <si>
    <t>CUST_3056</t>
  </si>
  <si>
    <t>CUST_7917</t>
  </si>
  <si>
    <t>CUST_4144</t>
  </si>
  <si>
    <t>CUST_1552</t>
  </si>
  <si>
    <t>CUST_9907</t>
  </si>
  <si>
    <t>CUST_6383</t>
  </si>
  <si>
    <t>CUST_4911</t>
  </si>
  <si>
    <t>CUST_4389</t>
  </si>
  <si>
    <t>CUST_9442</t>
  </si>
  <si>
    <t>CUST_3430</t>
  </si>
  <si>
    <t>CUST_1458</t>
  </si>
  <si>
    <t>CUST_1207</t>
  </si>
  <si>
    <t>CUST_1899</t>
  </si>
  <si>
    <t>CUST_1021</t>
  </si>
  <si>
    <t>CUST_9601</t>
  </si>
  <si>
    <t>CUST_1894</t>
  </si>
  <si>
    <t>CUST_1514</t>
  </si>
  <si>
    <t>CUST_8294</t>
  </si>
  <si>
    <t>CUST_5904</t>
  </si>
  <si>
    <t>CUST_8867</t>
  </si>
  <si>
    <t>CUST_5109</t>
  </si>
  <si>
    <t>CUST_8179</t>
  </si>
  <si>
    <t>CUST_2560</t>
  </si>
  <si>
    <t>CUST_2266</t>
  </si>
  <si>
    <t>CUST_4638</t>
  </si>
  <si>
    <t>CUST_9941</t>
  </si>
  <si>
    <t>CUST_4427</t>
  </si>
  <si>
    <t>CUST_2927</t>
  </si>
  <si>
    <t>CUST_3356</t>
  </si>
  <si>
    <t>CUST_5790</t>
  </si>
  <si>
    <t>CUST_1306</t>
  </si>
  <si>
    <t>CUST_8979</t>
  </si>
  <si>
    <t>CUST_4665</t>
  </si>
  <si>
    <t>CUST_8057</t>
  </si>
  <si>
    <t>CUST_1661</t>
  </si>
  <si>
    <t>CUST_5644</t>
  </si>
  <si>
    <t>CUST_9503</t>
  </si>
  <si>
    <t>CUST_3920</t>
  </si>
  <si>
    <t>CUST_9946</t>
  </si>
  <si>
    <t>CUST_7236</t>
  </si>
  <si>
    <t>CUST_7078</t>
  </si>
  <si>
    <t>CUST_1352</t>
  </si>
  <si>
    <t>CUST_8005</t>
  </si>
  <si>
    <t>CUST_1158</t>
  </si>
  <si>
    <t>CUST_3071</t>
  </si>
  <si>
    <t>CUST_9595</t>
  </si>
  <si>
    <t>CUST_4453</t>
  </si>
  <si>
    <t>CUST_7675</t>
  </si>
  <si>
    <t>CUST_1955</t>
  </si>
  <si>
    <t>CUST_2712</t>
  </si>
  <si>
    <t>CUST_5703</t>
  </si>
  <si>
    <t>CUST_7563</t>
  </si>
  <si>
    <t>CUST_6631</t>
  </si>
  <si>
    <t>CUST_2394</t>
  </si>
  <si>
    <t>CUST_5732</t>
  </si>
  <si>
    <t>CUST_4714</t>
  </si>
  <si>
    <t>CUST_1529</t>
  </si>
  <si>
    <t>CUST_3958</t>
  </si>
  <si>
    <t>CUST_8904</t>
  </si>
  <si>
    <t>CUST_4591</t>
  </si>
  <si>
    <t>CUST_7895</t>
  </si>
  <si>
    <t>CUST_1525</t>
  </si>
  <si>
    <t>CUST_7477</t>
  </si>
  <si>
    <t>CUST_1374</t>
  </si>
  <si>
    <t>CUST_5648</t>
  </si>
  <si>
    <t>CUST_3365</t>
  </si>
  <si>
    <t>CUST_2525</t>
  </si>
  <si>
    <t>CUST_1013</t>
  </si>
  <si>
    <t>CUST_5599</t>
  </si>
  <si>
    <t>CUST_3278</t>
  </si>
  <si>
    <t>CUST_9321</t>
  </si>
  <si>
    <t>CUST_4814</t>
  </si>
  <si>
    <t>CUST_4216</t>
  </si>
  <si>
    <t>CUST_9219</t>
  </si>
  <si>
    <t>CUST_3113</t>
  </si>
  <si>
    <t>CUST_5356</t>
  </si>
  <si>
    <t>CUST_6543</t>
  </si>
  <si>
    <t>CUST_8062</t>
  </si>
  <si>
    <t>CUST_7430</t>
  </si>
  <si>
    <t>CUST_4466</t>
  </si>
  <si>
    <t>CUST_4081</t>
  </si>
  <si>
    <t>CUST_1629</t>
  </si>
  <si>
    <t>CUST_1269</t>
  </si>
  <si>
    <t>CUST_6724</t>
  </si>
  <si>
    <t>CUST_6897</t>
  </si>
  <si>
    <t>CUST_7276</t>
  </si>
  <si>
    <t>CUST_8115</t>
  </si>
  <si>
    <t>CUST_7656</t>
  </si>
  <si>
    <t>CUST_1575</t>
  </si>
  <si>
    <t>CUST_8029</t>
  </si>
  <si>
    <t>CUST_7099</t>
  </si>
  <si>
    <t>CUST_4192</t>
  </si>
  <si>
    <t>CUST_4178</t>
  </si>
  <si>
    <t>CUST_7052</t>
  </si>
  <si>
    <t>CUST_7116</t>
  </si>
  <si>
    <t>CUST_4568</t>
  </si>
  <si>
    <t>CUST_3203</t>
  </si>
  <si>
    <t>CUST_2390</t>
  </si>
  <si>
    <t>CUST_2742</t>
  </si>
  <si>
    <t>CUST_1619</t>
  </si>
  <si>
    <t>CUST_2274</t>
  </si>
  <si>
    <t>CUST_2939</t>
  </si>
  <si>
    <t>CUST_4953</t>
  </si>
  <si>
    <t>CUST_1968</t>
  </si>
  <si>
    <t>CUST_1281</t>
  </si>
  <si>
    <t>CUST_7262</t>
  </si>
  <si>
    <t>CUST_2058</t>
  </si>
  <si>
    <t>CUST_5293</t>
  </si>
  <si>
    <t>CUST_6178</t>
  </si>
  <si>
    <t>CUST_7980</t>
  </si>
  <si>
    <t>CUST_2229</t>
  </si>
  <si>
    <t>CUST_5585</t>
  </si>
  <si>
    <t>CUST_9467</t>
  </si>
  <si>
    <t>CUST_3740</t>
  </si>
  <si>
    <t>CUST_3289</t>
  </si>
  <si>
    <t>CUST_2239</t>
  </si>
  <si>
    <t>CUST_8473</t>
  </si>
  <si>
    <t>CUST_8351</t>
  </si>
  <si>
    <t>CUST_7638</t>
  </si>
  <si>
    <t>CUST_7570</t>
  </si>
  <si>
    <t>CUST_4249</t>
  </si>
  <si>
    <t>CUST_8595</t>
  </si>
  <si>
    <t>CUST_7294</t>
  </si>
  <si>
    <t>CUST_7527</t>
  </si>
  <si>
    <t>CUST_6757</t>
  </si>
  <si>
    <t>CUST_2969</t>
  </si>
  <si>
    <t>CUST_1891</t>
  </si>
  <si>
    <t>CUST_5470</t>
  </si>
  <si>
    <t>CUST_8175</t>
  </si>
  <si>
    <t>CUST_9320</t>
  </si>
  <si>
    <t>CUST_7812</t>
  </si>
  <si>
    <t>CUST_8519</t>
  </si>
  <si>
    <t>CUST_2198</t>
  </si>
  <si>
    <t>CUST_6238</t>
  </si>
  <si>
    <t>CUST_7089</t>
  </si>
  <si>
    <t>CUST_7257</t>
  </si>
  <si>
    <t>CUST_8705</t>
  </si>
  <si>
    <t>CUST_1986</t>
  </si>
  <si>
    <t>CUST_5440</t>
  </si>
  <si>
    <t>CUST_5909</t>
  </si>
  <si>
    <t>CUST_9125</t>
  </si>
  <si>
    <t>CUST_4291</t>
  </si>
  <si>
    <t>CUST_6105</t>
  </si>
  <si>
    <t>CUST_1703</t>
  </si>
  <si>
    <t>CUST_9133</t>
  </si>
  <si>
    <t>CUST_6704</t>
  </si>
  <si>
    <t>CUST_8848</t>
  </si>
  <si>
    <t>CUST_6208</t>
  </si>
  <si>
    <t>CUST_4828</t>
  </si>
  <si>
    <t>CUST_4230</t>
  </si>
  <si>
    <t>CUST_1488</t>
  </si>
  <si>
    <t>CUST_4173</t>
  </si>
  <si>
    <t>CUST_2667</t>
  </si>
  <si>
    <t>CUST_5114</t>
  </si>
  <si>
    <t>CUST_4553</t>
  </si>
  <si>
    <t>CUST_8761</t>
  </si>
  <si>
    <t>CUST_2000</t>
  </si>
  <si>
    <t>CUST_2388</t>
  </si>
  <si>
    <t>CUST_4712</t>
  </si>
  <si>
    <t>CUST_2367</t>
  </si>
  <si>
    <t>CUST_9189</t>
  </si>
  <si>
    <t>CUST_1454</t>
  </si>
  <si>
    <t>CUST_3772</t>
  </si>
  <si>
    <t>CUST_4726</t>
  </si>
  <si>
    <t>CUST_8232</t>
  </si>
  <si>
    <t>CUST_3875</t>
  </si>
  <si>
    <t>CUST_2440</t>
  </si>
  <si>
    <t>CUST_9927</t>
  </si>
  <si>
    <t>CUST_8010</t>
  </si>
  <si>
    <t>CUST_8117</t>
  </si>
  <si>
    <t>CUST_3989</t>
  </si>
  <si>
    <t>CUST_7228</t>
  </si>
  <si>
    <t>CUST_7471</t>
  </si>
  <si>
    <t>CUST_3863</t>
  </si>
  <si>
    <t>CUST_2177</t>
  </si>
  <si>
    <t>CUST_5760</t>
  </si>
  <si>
    <t>CUST_1011</t>
  </si>
  <si>
    <t>CUST_6252</t>
  </si>
  <si>
    <t>CUST_5399</t>
  </si>
  <si>
    <t>CUST_9234</t>
  </si>
  <si>
    <t>CUST_9212</t>
  </si>
  <si>
    <t>CUST_1406</t>
  </si>
  <si>
    <t>CUST_5431</t>
  </si>
  <si>
    <t>CUST_6243</t>
  </si>
  <si>
    <t>CUST_7542</t>
  </si>
  <si>
    <t>CUST_7936</t>
  </si>
  <si>
    <t>CUST_9906</t>
  </si>
  <si>
    <t>CUST_1140</t>
  </si>
  <si>
    <t>CUST_5882</t>
  </si>
  <si>
    <t>CUST_7012</t>
  </si>
  <si>
    <t>CUST_1963</t>
  </si>
  <si>
    <t>CUST_8151</t>
  </si>
  <si>
    <t>CUST_9564</t>
  </si>
  <si>
    <t>CUST_7894</t>
  </si>
  <si>
    <t>CUST_7787</t>
  </si>
  <si>
    <t>CUST_3137</t>
  </si>
  <si>
    <t>CUST_5445</t>
  </si>
  <si>
    <t>CUST_2286</t>
  </si>
  <si>
    <t>CUST_8052</t>
  </si>
  <si>
    <t>CUST_4654</t>
  </si>
  <si>
    <t>CUST_3359</t>
  </si>
  <si>
    <t>CUST_9105</t>
  </si>
  <si>
    <t>CUST_9636</t>
  </si>
  <si>
    <t>CUST_7441</t>
  </si>
  <si>
    <t>CUST_6047</t>
  </si>
  <si>
    <t>CUST_9227</t>
  </si>
  <si>
    <t>CUST_6203</t>
  </si>
  <si>
    <t>CUST_2798</t>
  </si>
  <si>
    <t>CUST_6291</t>
  </si>
  <si>
    <t>CUST_6495</t>
  </si>
  <si>
    <t>CUST_7284</t>
  </si>
  <si>
    <t>CUST_8285</t>
  </si>
  <si>
    <t>CUST_2300</t>
  </si>
  <si>
    <t>CUST_7869</t>
  </si>
  <si>
    <t>CUST_4097</t>
  </si>
  <si>
    <t>CUST_5616</t>
  </si>
  <si>
    <t>CUST_6752</t>
  </si>
  <si>
    <t>CUST_5815</t>
  </si>
  <si>
    <t>CUST_2072</t>
  </si>
  <si>
    <t>CUST_4225</t>
  </si>
  <si>
    <t>CUST_2316</t>
  </si>
  <si>
    <t>CUST_7807</t>
  </si>
  <si>
    <t>CUST_7674</t>
  </si>
  <si>
    <t>CUST_4683</t>
  </si>
  <si>
    <t>CUST_8227</t>
  </si>
  <si>
    <t>CUST_4273</t>
  </si>
  <si>
    <t>CUST_8000</t>
  </si>
  <si>
    <t>CUST_6010</t>
  </si>
  <si>
    <t>CUST_4040</t>
  </si>
  <si>
    <t>CUST_1482</t>
  </si>
  <si>
    <t>CUST_4179</t>
  </si>
  <si>
    <t>CUST_2249</t>
  </si>
  <si>
    <t>CUST_1630</t>
  </si>
  <si>
    <t>CUST_9853</t>
  </si>
  <si>
    <t>CUST_3852</t>
  </si>
  <si>
    <t>CUST_1987</t>
  </si>
  <si>
    <t>CUST_8622</t>
  </si>
  <si>
    <t>CUST_8327</t>
  </si>
  <si>
    <t>CUST_9841</t>
  </si>
  <si>
    <t>CUST_2100</t>
  </si>
  <si>
    <t>CUST_7652</t>
  </si>
  <si>
    <t>CUST_9632</t>
  </si>
  <si>
    <t>CUST_2343</t>
  </si>
  <si>
    <t>CUST_5358</t>
  </si>
  <si>
    <t>CUST_7780</t>
  </si>
  <si>
    <t>CUST_7602</t>
  </si>
  <si>
    <t>CUST_3349</t>
  </si>
  <si>
    <t>CUST_2241</t>
  </si>
  <si>
    <t>CUST_2125</t>
  </si>
  <si>
    <t>CUST_7764</t>
  </si>
  <si>
    <t>CUST_6101</t>
  </si>
  <si>
    <t>CUST_8843</t>
  </si>
  <si>
    <t>CUST_1072</t>
  </si>
  <si>
    <t>CUST_6472</t>
  </si>
  <si>
    <t>CUST_6189</t>
  </si>
  <si>
    <t>CUST_1707</t>
  </si>
  <si>
    <t>CUST_2804</t>
  </si>
  <si>
    <t>CUST_4713</t>
  </si>
  <si>
    <t>CUST_3475</t>
  </si>
  <si>
    <t>CUST_5255</t>
  </si>
  <si>
    <t>CUST_8397</t>
  </si>
  <si>
    <t>CUST_2735</t>
  </si>
  <si>
    <t>CUST_8426</t>
  </si>
  <si>
    <t>CUST_3817</t>
  </si>
  <si>
    <t>CUST_4874</t>
  </si>
  <si>
    <t>CUST_5211</t>
  </si>
  <si>
    <t>CUST_3665</t>
  </si>
  <si>
    <t>CUST_3493</t>
  </si>
  <si>
    <t>CUST_7813</t>
  </si>
  <si>
    <t>CUST_1632</t>
  </si>
  <si>
    <t>CUST_4083</t>
  </si>
  <si>
    <t>CUST_8123</t>
  </si>
  <si>
    <t>CUST_1236</t>
  </si>
  <si>
    <t>CUST_8446</t>
  </si>
  <si>
    <t>CUST_5443</t>
  </si>
  <si>
    <t>CUST_7770</t>
  </si>
  <si>
    <t>CUST_9555</t>
  </si>
  <si>
    <t>CUST_1285</t>
  </si>
  <si>
    <t>CUST_1148</t>
  </si>
  <si>
    <t>CUST_5037</t>
  </si>
  <si>
    <t>CUST_7549</t>
  </si>
  <si>
    <t>CUST_8121</t>
  </si>
  <si>
    <t>CUST_5895</t>
  </si>
  <si>
    <t>CUST_6280</t>
  </si>
  <si>
    <t>CUST_2012</t>
  </si>
  <si>
    <t>CUST_3785</t>
  </si>
  <si>
    <t>CUST_4725</t>
  </si>
  <si>
    <t>CUST_5576</t>
  </si>
  <si>
    <t>CUST_6782</t>
  </si>
  <si>
    <t>CUST_3408</t>
  </si>
  <si>
    <t>CUST_1340</t>
  </si>
  <si>
    <t>CUST_3496</t>
  </si>
  <si>
    <t>CUST_6962</t>
  </si>
  <si>
    <t>CUST_2689</t>
  </si>
  <si>
    <t>CUST_5406</t>
  </si>
  <si>
    <t>CUST_9453</t>
  </si>
  <si>
    <t>CUST_2442</t>
  </si>
  <si>
    <t>CUST_9597</t>
  </si>
  <si>
    <t>CUST_5437</t>
  </si>
  <si>
    <t>CUST_6435</t>
  </si>
  <si>
    <t>CUST_9435</t>
  </si>
  <si>
    <t>CUST_1560</t>
  </si>
  <si>
    <t>CUST_9785</t>
  </si>
  <si>
    <t>CUST_6548</t>
  </si>
  <si>
    <t>CUST_2826</t>
  </si>
  <si>
    <t>CUST_9325</t>
  </si>
  <si>
    <t>CUST_4138</t>
  </si>
  <si>
    <t>CUST_9264</t>
  </si>
  <si>
    <t>CUST_8842</t>
  </si>
  <si>
    <t>CUST_7721</t>
  </si>
  <si>
    <t>CUST_3978</t>
  </si>
  <si>
    <t>CUST_8373</t>
  </si>
  <si>
    <t>CUST_6907</t>
  </si>
  <si>
    <t>CUST_7097</t>
  </si>
  <si>
    <t>CUST_6656</t>
  </si>
  <si>
    <t>CUST_5259</t>
  </si>
  <si>
    <t>CUST_9286</t>
  </si>
  <si>
    <t>CUST_6901</t>
  </si>
  <si>
    <t>CUST_5917</t>
  </si>
  <si>
    <t>CUST_9429</t>
  </si>
  <si>
    <t>CUST_3530</t>
  </si>
  <si>
    <t>CUST_2960</t>
  </si>
  <si>
    <t>CUST_8045</t>
  </si>
  <si>
    <t>CUST_2048</t>
  </si>
  <si>
    <t>CUST_6772</t>
  </si>
  <si>
    <t>CUST_3529</t>
  </si>
  <si>
    <t>CUST_3964</t>
  </si>
  <si>
    <t>CUST_8137</t>
  </si>
  <si>
    <t>CUST_8340</t>
  </si>
  <si>
    <t>CUST_8967</t>
  </si>
  <si>
    <t>CUST_9734</t>
  </si>
  <si>
    <t>CUST_1845</t>
  </si>
  <si>
    <t>CUST_6777</t>
  </si>
  <si>
    <t>CUST_4036</t>
  </si>
  <si>
    <t>CUST_6947</t>
  </si>
  <si>
    <t>CUST_3494</t>
  </si>
  <si>
    <t>CUST_2884</t>
  </si>
  <si>
    <t>CUST_5349</t>
  </si>
  <si>
    <t>CUST_7610</t>
  </si>
  <si>
    <t>CUST_8154</t>
  </si>
  <si>
    <t>CUST_7488</t>
  </si>
  <si>
    <t>CUST_7525</t>
  </si>
  <si>
    <t>CUST_1689</t>
  </si>
  <si>
    <t>CUST_6175</t>
  </si>
  <si>
    <t>CUST_9648</t>
  </si>
  <si>
    <t>CUST_6078</t>
  </si>
  <si>
    <t>CUST_6448</t>
  </si>
  <si>
    <t>CUST_2179</t>
  </si>
  <si>
    <t>CUST_7406</t>
  </si>
  <si>
    <t>CUST_9591</t>
  </si>
  <si>
    <t>CUST_7907</t>
  </si>
  <si>
    <t>CUST_2638</t>
  </si>
  <si>
    <t>CUST_6671</t>
  </si>
  <si>
    <t>CUST_7928</t>
  </si>
  <si>
    <t>CUST_2382</t>
  </si>
  <si>
    <t>CUST_2403</t>
  </si>
  <si>
    <t>CUST_4292</t>
  </si>
  <si>
    <t>CUST_5517</t>
  </si>
  <si>
    <t>CUST_4302</t>
  </si>
  <si>
    <t>CUST_8857</t>
  </si>
  <si>
    <t>CUST_8870</t>
  </si>
  <si>
    <t>CUST_6693</t>
  </si>
  <si>
    <t>CUST_1767</t>
  </si>
  <si>
    <t>CUST_3044</t>
  </si>
  <si>
    <t>CUST_2549</t>
  </si>
  <si>
    <t>CUST_7140</t>
  </si>
  <si>
    <t>CUST_4716</t>
  </si>
  <si>
    <t>CUST_5481</t>
  </si>
  <si>
    <t>CUST_8898</t>
  </si>
  <si>
    <t>CUST_7548</t>
  </si>
  <si>
    <t>CUST_3293</t>
  </si>
  <si>
    <t>CUST_5837</t>
  </si>
  <si>
    <t>CUST_8758</t>
  </si>
  <si>
    <t>CUST_7793</t>
  </si>
  <si>
    <t>CUST_8638</t>
  </si>
  <si>
    <t>CUST_8993</t>
  </si>
  <si>
    <t>CUST_7007</t>
  </si>
  <si>
    <t>CUST_6542</t>
  </si>
  <si>
    <t>CUST_7356</t>
  </si>
  <si>
    <t>CUST_8380</t>
  </si>
  <si>
    <t>CUST_1163</t>
  </si>
  <si>
    <t>CUST_9656</t>
  </si>
  <si>
    <t>CUST_5592</t>
  </si>
  <si>
    <t>CUST_5798</t>
  </si>
  <si>
    <t>CUST_7036</t>
  </si>
  <si>
    <t>CUST_3355</t>
  </si>
  <si>
    <t>CUST_6887</t>
  </si>
  <si>
    <t>CUST_8961</t>
  </si>
  <si>
    <t>CUST_6827</t>
  </si>
  <si>
    <t>CUST_9737</t>
  </si>
  <si>
    <t>CUST_1593</t>
  </si>
  <si>
    <t>CUST_5839</t>
  </si>
  <si>
    <t>CUST_8394</t>
  </si>
  <si>
    <t>CUST_4493</t>
  </si>
  <si>
    <t>CUST_7164</t>
  </si>
  <si>
    <t>CUST_3672</t>
  </si>
  <si>
    <t>CUST_5200</t>
  </si>
  <si>
    <t>CUST_1016</t>
  </si>
  <si>
    <t>CUST_4191</t>
  </si>
  <si>
    <t>CUST_1392</t>
  </si>
  <si>
    <t>CUST_9616</t>
  </si>
  <si>
    <t>CUST_7272</t>
  </si>
  <si>
    <t>CUST_4631</t>
  </si>
  <si>
    <t>CUST_8177</t>
  </si>
  <si>
    <t>CUST_4897</t>
  </si>
  <si>
    <t>CUST_9123</t>
  </si>
  <si>
    <t>CUST_3279</t>
  </si>
  <si>
    <t>CUST_9980</t>
  </si>
  <si>
    <t>CUST_8451</t>
  </si>
  <si>
    <t>CUST_3247</t>
  </si>
  <si>
    <t>CUST_8088</t>
  </si>
  <si>
    <t>CUST_1078</t>
  </si>
  <si>
    <t>CUST_9080</t>
  </si>
  <si>
    <t>CUST_4926</t>
  </si>
  <si>
    <t>CUST_7230</t>
  </si>
  <si>
    <t>CUST_5940</t>
  </si>
  <si>
    <t>CUST_4271</t>
  </si>
  <si>
    <t>CUST_4456</t>
  </si>
  <si>
    <t>CUST_8788</t>
  </si>
  <si>
    <t>CUST_9599</t>
  </si>
  <si>
    <t>CUST_8650</t>
  </si>
  <si>
    <t>CUST_2668</t>
  </si>
  <si>
    <t>CUST_1147</t>
  </si>
  <si>
    <t>CUST_1365</t>
  </si>
  <si>
    <t>CUST_5531</t>
  </si>
  <si>
    <t>CUST_6330</t>
  </si>
  <si>
    <t>CUST_6510</t>
  </si>
  <si>
    <t>CUST_9964</t>
  </si>
  <si>
    <t>CUST_6439</t>
  </si>
  <si>
    <t>CUST_7511</t>
  </si>
  <si>
    <t>CUST_8504</t>
  </si>
  <si>
    <t>CUST_2246</t>
  </si>
  <si>
    <t>CUST_4839</t>
  </si>
  <si>
    <t>CUST_9551</t>
  </si>
  <si>
    <t>CUST_3376</t>
  </si>
  <si>
    <t>CUST_2827</t>
  </si>
  <si>
    <t>CUST_7979</t>
  </si>
  <si>
    <t>CUST_9569</t>
  </si>
  <si>
    <t>CUST_5285</t>
  </si>
  <si>
    <t>CUST_9561</t>
  </si>
  <si>
    <t>CUST_3196</t>
  </si>
  <si>
    <t>CUST_4747</t>
  </si>
  <si>
    <t>CUST_9843</t>
  </si>
  <si>
    <t>CUST_6978</t>
  </si>
  <si>
    <t>CUST_6607</t>
  </si>
  <si>
    <t>CUST_1780</t>
  </si>
  <si>
    <t>CUST_4983</t>
  </si>
  <si>
    <t>CUST_9714</t>
  </si>
  <si>
    <t>CUST_1521</t>
  </si>
  <si>
    <t>CUST_8569</t>
  </si>
  <si>
    <t>CUST_6784</t>
  </si>
  <si>
    <t>CUST_5583</t>
  </si>
  <si>
    <t>CUST_6946</t>
  </si>
  <si>
    <t>CUST_5941</t>
  </si>
  <si>
    <t>CUST_7267</t>
  </si>
  <si>
    <t>CUST_8128</t>
  </si>
  <si>
    <t>CUST_3461</t>
  </si>
  <si>
    <t>CUST_1685</t>
  </si>
  <si>
    <t>CUST_3160</t>
  </si>
  <si>
    <t>CUST_8031</t>
  </si>
  <si>
    <t>CUST_6341</t>
  </si>
  <si>
    <t>CUST_5875</t>
  </si>
  <si>
    <t>CUST_8697</t>
  </si>
  <si>
    <t>CUST_8165</t>
  </si>
  <si>
    <t>CUST_8527</t>
  </si>
  <si>
    <t>CUST_7381</t>
  </si>
  <si>
    <t>CUST_1646</t>
  </si>
  <si>
    <t>CUST_9789</t>
  </si>
  <si>
    <t>CUST_8003</t>
  </si>
  <si>
    <t>CUST_4537</t>
  </si>
  <si>
    <t>CUST_5558</t>
  </si>
  <si>
    <t>CUST_7579</t>
  </si>
  <si>
    <t>CUST_9474</t>
  </si>
  <si>
    <t>CUST_5082</t>
  </si>
  <si>
    <t>CUST_5183</t>
  </si>
  <si>
    <t>CUST_9652</t>
  </si>
  <si>
    <t>CUST_4754</t>
  </si>
  <si>
    <t>CUST_2724</t>
  </si>
  <si>
    <t>CUST_2376</t>
  </si>
  <si>
    <t>CUST_9706</t>
  </si>
  <si>
    <t>CUST_9894</t>
  </si>
  <si>
    <t>CUST_2653</t>
  </si>
  <si>
    <t>CUST_3066</t>
  </si>
  <si>
    <t>CUST_1022</t>
  </si>
  <si>
    <t>CUST_3460</t>
  </si>
  <si>
    <t>CUST_6926</t>
  </si>
  <si>
    <t>CUST_7251</t>
  </si>
  <si>
    <t>CUST_8295</t>
  </si>
  <si>
    <t>CUST_7279</t>
  </si>
  <si>
    <t>CUST_9553</t>
  </si>
  <si>
    <t>CUST_8353</t>
  </si>
  <si>
    <t>CUST_4727</t>
  </si>
  <si>
    <t>CUST_6995</t>
  </si>
  <si>
    <t>CUST_1448</t>
  </si>
  <si>
    <t>CUST_9033</t>
  </si>
  <si>
    <t>CUST_3520</t>
  </si>
  <si>
    <t>CUST_2428</t>
  </si>
  <si>
    <t>CUST_4967</t>
  </si>
  <si>
    <t>CUST_7445</t>
  </si>
  <si>
    <t>CUST_3159</t>
  </si>
  <si>
    <t>CUST_6132</t>
  </si>
  <si>
    <t>CUST_3547</t>
  </si>
  <si>
    <t>CUST_3979</t>
  </si>
  <si>
    <t>CUST_3649</t>
  </si>
  <si>
    <t>CUST_9505</t>
  </si>
  <si>
    <t>CUST_2037</t>
  </si>
  <si>
    <t>CUST_4489</t>
  </si>
  <si>
    <t>CUST_8604</t>
  </si>
  <si>
    <t>CUST_8544</t>
  </si>
  <si>
    <t>CUST_3634</t>
  </si>
  <si>
    <t>CUST_2778</t>
  </si>
  <si>
    <t>CUST_8902</t>
  </si>
  <si>
    <t>CUST_6110</t>
  </si>
  <si>
    <t>CUST_8378</t>
  </si>
  <si>
    <t>CUST_2124</t>
  </si>
  <si>
    <t>CUST_1697</t>
  </si>
  <si>
    <t>CUST_3179</t>
  </si>
  <si>
    <t>CUST_6251</t>
  </si>
  <si>
    <t>CUST_2929</t>
  </si>
  <si>
    <t>CUST_2013</t>
  </si>
  <si>
    <t>CUST_1226</t>
  </si>
  <si>
    <t>CUST_8321</t>
  </si>
  <si>
    <t>CUST_8909</t>
  </si>
  <si>
    <t>CUST_3023</t>
  </si>
  <si>
    <t>CUST_5966</t>
  </si>
  <si>
    <t>CUST_6891</t>
  </si>
  <si>
    <t>CUST_2080</t>
  </si>
  <si>
    <t>CUST_6036</t>
  </si>
  <si>
    <t>CUST_3563</t>
  </si>
  <si>
    <t>CUST_4586</t>
  </si>
  <si>
    <t>CUST_7841</t>
  </si>
  <si>
    <t>CUST_7643</t>
  </si>
  <si>
    <t>CUST_4959</t>
  </si>
  <si>
    <t>CUST_4390</t>
  </si>
  <si>
    <t>CUST_7354</t>
  </si>
  <si>
    <t>CUST_1541</t>
  </si>
  <si>
    <t>CUST_6433</t>
  </si>
  <si>
    <t>CUST_6093</t>
  </si>
  <si>
    <t>CUST_1867</t>
  </si>
  <si>
    <t>CUST_6469</t>
  </si>
  <si>
    <t>CUST_7256</t>
  </si>
  <si>
    <t>CUST_2169</t>
  </si>
  <si>
    <t>CUST_2651</t>
  </si>
  <si>
    <t>CUST_3810</t>
  </si>
  <si>
    <t>CUST_9667</t>
  </si>
  <si>
    <t>CUST_2019</t>
  </si>
  <si>
    <t>CUST_2283</t>
  </si>
  <si>
    <t>CUST_3010</t>
  </si>
  <si>
    <t>CUST_9590</t>
  </si>
  <si>
    <t>CUST_3171</t>
  </si>
  <si>
    <t>CUST_9266</t>
  </si>
  <si>
    <t>CUST_4471</t>
  </si>
  <si>
    <t>CUST_6624</t>
  </si>
  <si>
    <t>CUST_9329</t>
  </si>
  <si>
    <t>CUST_3097</t>
  </si>
  <si>
    <t>CUST_7397</t>
  </si>
  <si>
    <t>CUST_3757</t>
  </si>
  <si>
    <t>CUST_4920</t>
  </si>
  <si>
    <t>CUST_9186</t>
  </si>
  <si>
    <t>CUST_2900</t>
  </si>
  <si>
    <t>CUST_3610</t>
  </si>
  <si>
    <t>CUST_7900</t>
  </si>
  <si>
    <t>CUST_2449</t>
  </si>
  <si>
    <t>CUST_9738</t>
  </si>
  <si>
    <t>CUST_6017</t>
  </si>
  <si>
    <t>CUST_8999</t>
  </si>
  <si>
    <t>CUST_3096</t>
  </si>
  <si>
    <t>CUST_9895</t>
  </si>
  <si>
    <t>CUST_7404</t>
  </si>
  <si>
    <t>CUST_4331</t>
  </si>
  <si>
    <t>CUST_8462</t>
  </si>
  <si>
    <t>CUST_4384</t>
  </si>
  <si>
    <t>CUST_8531</t>
  </si>
  <si>
    <t>CUST_5283</t>
  </si>
  <si>
    <t>CUST_8736</t>
  </si>
  <si>
    <t>CUST_8710</t>
  </si>
  <si>
    <t>CUST_7868</t>
  </si>
  <si>
    <t>CUST_2431</t>
  </si>
  <si>
    <t>CUST_5713</t>
  </si>
  <si>
    <t>CUST_5998</t>
  </si>
  <si>
    <t>CUST_1162</t>
  </si>
  <si>
    <t>CUST_2974</t>
  </si>
  <si>
    <t>CUST_9461</t>
  </si>
  <si>
    <t>CUST_1631</t>
  </si>
  <si>
    <t>CUST_1905</t>
  </si>
  <si>
    <t>CUST_3014</t>
  </si>
  <si>
    <t>CUST_8896</t>
  </si>
  <si>
    <t>CUST_1204</t>
  </si>
  <si>
    <t>CUST_1581</t>
  </si>
  <si>
    <t>CUST_6347</t>
  </si>
  <si>
    <t>CUST_3643</t>
  </si>
  <si>
    <t>CUST_3297</t>
  </si>
  <si>
    <t>CUST_1874</t>
  </si>
  <si>
    <t>CUST_8927</t>
  </si>
  <si>
    <t>CUST_2171</t>
  </si>
  <si>
    <t>CUST_6591</t>
  </si>
  <si>
    <t>CUST_7285</t>
  </si>
  <si>
    <t>CUST_6432</t>
  </si>
  <si>
    <t>CUST_5260</t>
  </si>
  <si>
    <t>CUST_3361</t>
  </si>
  <si>
    <t>CUST_4670</t>
  </si>
  <si>
    <t>CUST_2753</t>
  </si>
  <si>
    <t>CUST_9100</t>
  </si>
  <si>
    <t>CUST_2938</t>
  </si>
  <si>
    <t>CUST_9562</t>
  </si>
  <si>
    <t>CUST_6976</t>
  </si>
  <si>
    <t>CUST_7304</t>
  </si>
  <si>
    <t>CUST_8345</t>
  </si>
  <si>
    <t>CUST_8875</t>
  </si>
  <si>
    <t>CUST_7633</t>
  </si>
  <si>
    <t>CUST_1597</t>
  </si>
  <si>
    <t>CUST_4062</t>
  </si>
  <si>
    <t>CUST_1572</t>
  </si>
  <si>
    <t>CUST_8521</t>
  </si>
  <si>
    <t>CUST_7171</t>
  </si>
  <si>
    <t>CUST_8097</t>
  </si>
  <si>
    <t>CUST_3090</t>
  </si>
  <si>
    <t>CUST_7566</t>
  </si>
  <si>
    <t>CUST_5624</t>
  </si>
  <si>
    <t>CUST_2517</t>
  </si>
  <si>
    <t>CUST_4648</t>
  </si>
  <si>
    <t>CUST_2537</t>
  </si>
  <si>
    <t>CUST_4137</t>
  </si>
  <si>
    <t>CUST_7985</t>
  </si>
  <si>
    <t>CUST_1097</t>
  </si>
  <si>
    <t>CUST_4750</t>
  </si>
  <si>
    <t>CUST_9535</t>
  </si>
  <si>
    <t>CUST_9174</t>
  </si>
  <si>
    <t>CUST_9103</t>
  </si>
  <si>
    <t>CUST_6413</t>
  </si>
  <si>
    <t>CUST_5666</t>
  </si>
  <si>
    <t>CUST_1610</t>
  </si>
  <si>
    <t>CUST_2727</t>
  </si>
  <si>
    <t>CUST_6055</t>
  </si>
  <si>
    <t>CUST_3324</t>
  </si>
  <si>
    <t>CUST_6774</t>
  </si>
  <si>
    <t>CUST_7519</t>
  </si>
  <si>
    <t>CUST_2749</t>
  </si>
  <si>
    <t>CUST_1781</t>
  </si>
  <si>
    <t>CUST_8548</t>
  </si>
  <si>
    <t>CUST_7823</t>
  </si>
  <si>
    <t>CUST_4867</t>
  </si>
  <si>
    <t>CUST_8193</t>
  </si>
  <si>
    <t>CUST_6879</t>
  </si>
  <si>
    <t>CUST_4970</t>
  </si>
  <si>
    <t>CUST_8264</t>
  </si>
  <si>
    <t>CUST_2577</t>
  </si>
  <si>
    <t>CUST_3274</t>
  </si>
  <si>
    <t>CUST_7744</t>
  </si>
  <si>
    <t>CUST_3426</t>
  </si>
  <si>
    <t>CUST_6546</t>
  </si>
  <si>
    <t>CUST_7411</t>
  </si>
  <si>
    <t>CUST_1007</t>
  </si>
  <si>
    <t>CUST_9087</t>
  </si>
  <si>
    <t>CUST_3555</t>
  </si>
  <si>
    <t>CUST_1475</t>
  </si>
  <si>
    <t>CUST_6416</t>
  </si>
  <si>
    <t>CUST_9676</t>
  </si>
  <si>
    <t>CUST_7710</t>
  </si>
  <si>
    <t>CUST_6000</t>
  </si>
  <si>
    <t>CUST_5654</t>
  </si>
  <si>
    <t>CUST_9078</t>
  </si>
  <si>
    <t>CUST_7063</t>
  </si>
  <si>
    <t>CUST_3285</t>
  </si>
  <si>
    <t>CUST_6223</t>
  </si>
  <si>
    <t>CUST_4525</t>
  </si>
  <si>
    <t>CUST_3822</t>
  </si>
  <si>
    <t>CUST_5943</t>
  </si>
  <si>
    <t>CUST_1258</t>
  </si>
  <si>
    <t>CUST_1282</t>
  </si>
  <si>
    <t>CUST_2898</t>
  </si>
  <si>
    <t>CUST_5135</t>
  </si>
  <si>
    <t>CUST_7629</t>
  </si>
  <si>
    <t>CUST_4200</t>
  </si>
  <si>
    <t>CUST_8167</t>
  </si>
  <si>
    <t>CUST_1612</t>
  </si>
  <si>
    <t>CUST_1687</t>
  </si>
  <si>
    <t>CUST_4690</t>
  </si>
  <si>
    <t>CUST_9804</t>
  </si>
  <si>
    <t>CUST_3307</t>
  </si>
  <si>
    <t>CUST_8133</t>
  </si>
  <si>
    <t>CUST_7509</t>
  </si>
  <si>
    <t>CUST_6906</t>
  </si>
  <si>
    <t>CUST_3591</t>
  </si>
  <si>
    <t>CUST_8183</t>
  </si>
  <si>
    <t>CUST_6248</t>
  </si>
  <si>
    <t>CUST_6108</t>
  </si>
  <si>
    <t>CUST_4604</t>
  </si>
  <si>
    <t>CUST_1669</t>
  </si>
  <si>
    <t>CUST_5364</t>
  </si>
  <si>
    <t>CUST_8329</t>
  </si>
  <si>
    <t>CUST_1923</t>
  </si>
  <si>
    <t>CUST_2529</t>
  </si>
  <si>
    <t>CUST_9438</t>
  </si>
  <si>
    <t>CUST_4711</t>
  </si>
  <si>
    <t>CUST_7274</t>
  </si>
  <si>
    <t>CUST_4864</t>
  </si>
  <si>
    <t>CUST_7788</t>
  </si>
  <si>
    <t>CUST_1264</t>
  </si>
  <si>
    <t>CUST_3990</t>
  </si>
  <si>
    <t>CUST_1587</t>
  </si>
  <si>
    <t>CUST_4348</t>
  </si>
  <si>
    <t>CUST_7299</t>
  </si>
  <si>
    <t>CUST_4831</t>
  </si>
  <si>
    <t>CUST_9381</t>
  </si>
  <si>
    <t>CUST_2715</t>
  </si>
  <si>
    <t>CUST_7450</t>
  </si>
  <si>
    <t>CUST_8096</t>
  </si>
  <si>
    <t>CUST_3326</t>
  </si>
  <si>
    <t>CUST_7416</t>
  </si>
  <si>
    <t>CUST_7763</t>
  </si>
  <si>
    <t>CUST_2674</t>
  </si>
  <si>
    <t>CUST_8950</t>
  </si>
  <si>
    <t>CUST_7049</t>
  </si>
  <si>
    <t>CUST_2089</t>
  </si>
  <si>
    <t>CUST_5578</t>
  </si>
  <si>
    <t>CUST_1155</t>
  </si>
  <si>
    <t>CUST_2958</t>
  </si>
  <si>
    <t>CUST_7344</t>
  </si>
  <si>
    <t>CUST_7144</t>
  </si>
  <si>
    <t>CUST_4830</t>
  </si>
  <si>
    <t>CUST_9831</t>
  </si>
  <si>
    <t>CUST_7659</t>
  </si>
  <si>
    <t>CUST_1441</t>
  </si>
  <si>
    <t>CUST_7040</t>
  </si>
  <si>
    <t>CUST_6925</t>
  </si>
  <si>
    <t>CUST_8358</t>
  </si>
  <si>
    <t>CUST_5628</t>
  </si>
  <si>
    <t>CUST_7370</t>
  </si>
  <si>
    <t>CUST_1948</t>
  </si>
  <si>
    <t>CUST_9179</t>
  </si>
  <si>
    <t>CUST_7115</t>
  </si>
  <si>
    <t>CUST_1459</t>
  </si>
  <si>
    <t>CUST_8568</t>
  </si>
  <si>
    <t>CUST_5646</t>
  </si>
  <si>
    <t>CUST_2787</t>
  </si>
  <si>
    <t>CUST_8374</t>
  </si>
  <si>
    <t>CUST_2138</t>
  </si>
  <si>
    <t>CUST_5741</t>
  </si>
  <si>
    <t>CUST_7362</t>
  </si>
  <si>
    <t>CUST_4674</t>
  </si>
  <si>
    <t>CUST_2377</t>
  </si>
  <si>
    <t>CUST_7701</t>
  </si>
  <si>
    <t>CUST_3597</t>
  </si>
  <si>
    <t>CUST_1141</t>
  </si>
  <si>
    <t>CUST_3659</t>
  </si>
  <si>
    <t>CUST_5596</t>
  </si>
  <si>
    <t>CUST_6661</t>
  </si>
  <si>
    <t>CUST_7142</t>
  </si>
  <si>
    <t>CUST_1423</t>
  </si>
  <si>
    <t>CUST_7999</t>
  </si>
  <si>
    <t>CUST_2967</t>
  </si>
  <si>
    <t>CUST_5088</t>
  </si>
  <si>
    <t>CUST_8789</t>
  </si>
  <si>
    <t>CUST_6394</t>
  </si>
  <si>
    <t>CUST_8880</t>
  </si>
  <si>
    <t>CUST_6075</t>
  </si>
  <si>
    <t>CUST_8230</t>
  </si>
  <si>
    <t>CUST_8155</t>
  </si>
  <si>
    <t>CUST_3723</t>
  </si>
  <si>
    <t>CUST_7816</t>
  </si>
  <si>
    <t>CUST_1040</t>
  </si>
  <si>
    <t>CUST_9259</t>
  </si>
  <si>
    <t>CUST_6717</t>
  </si>
  <si>
    <t>CUST_4198</t>
  </si>
  <si>
    <t>CUST_6374</t>
  </si>
  <si>
    <t>CUST_3524</t>
  </si>
  <si>
    <t>CUST_6154</t>
  </si>
  <si>
    <t>CUST_2492</t>
  </si>
  <si>
    <t>CUST_1660</t>
  </si>
  <si>
    <t>CUST_2348</t>
  </si>
  <si>
    <t>CUST_8851</t>
  </si>
  <si>
    <t>CUST_8156</t>
  </si>
  <si>
    <t>CUST_4516</t>
  </si>
  <si>
    <t>CUST_5577</t>
  </si>
  <si>
    <t>CUST_1727</t>
  </si>
  <si>
    <t>CUST_8468</t>
  </si>
  <si>
    <t>CUST_1342</t>
  </si>
  <si>
    <t>CUST_2447</t>
  </si>
  <si>
    <t>CUST_7581</t>
  </si>
  <si>
    <t>CUST_7317</t>
  </si>
  <si>
    <t>CUST_1405</t>
  </si>
  <si>
    <t>CUST_8986</t>
  </si>
  <si>
    <t>CUST_4740</t>
  </si>
  <si>
    <t>CUST_2846</t>
  </si>
  <si>
    <t>CUST_2478</t>
  </si>
  <si>
    <t>CUST_1771</t>
  </si>
  <si>
    <t>CUST_6525</t>
  </si>
  <si>
    <t>CUST_9770</t>
  </si>
  <si>
    <t>CUST_1193</t>
  </si>
  <si>
    <t>CUST_3007</t>
  </si>
  <si>
    <t>CUST_2185</t>
  </si>
  <si>
    <t>CUST_3394</t>
  </si>
  <si>
    <t>CUST_5005</t>
  </si>
  <si>
    <t>CUST_8429</t>
  </si>
  <si>
    <t>CUST_3261</t>
  </si>
  <si>
    <t>CUST_4736</t>
  </si>
  <si>
    <t>CUST_7716</t>
  </si>
  <si>
    <t>CUST_9921</t>
  </si>
  <si>
    <t>CUST_5378</t>
  </si>
  <si>
    <t>CUST_8815</t>
  </si>
  <si>
    <t>CUST_8616</t>
  </si>
  <si>
    <t>CUST_3800</t>
  </si>
  <si>
    <t>CUST_9333</t>
  </si>
  <si>
    <t>CUST_6410</t>
  </si>
  <si>
    <t>CUST_2455</t>
  </si>
  <si>
    <t>CUST_6808</t>
  </si>
  <si>
    <t>CUST_7796</t>
  </si>
  <si>
    <t>CUST_5796</t>
  </si>
  <si>
    <t>CUST_2325</t>
  </si>
  <si>
    <t>CUST_2159</t>
  </si>
  <si>
    <t>CUST_5650</t>
  </si>
  <si>
    <t>CUST_5987</t>
  </si>
  <si>
    <t>CUST_5697</t>
  </si>
  <si>
    <t>CUST_2968</t>
  </si>
  <si>
    <t>CUST_6482</t>
  </si>
  <si>
    <t>CUST_2800</t>
  </si>
  <si>
    <t>CUST_5912</t>
  </si>
  <si>
    <t>CUST_1855</t>
  </si>
  <si>
    <t>CUST_1182</t>
  </si>
  <si>
    <t>CUST_4112</t>
  </si>
  <si>
    <t>CUST_6670</t>
  </si>
  <si>
    <t>CUST_6823</t>
  </si>
  <si>
    <t>CUST_6002</t>
  </si>
  <si>
    <t>CUST_2356</t>
  </si>
  <si>
    <t>CUST_4628</t>
  </si>
  <si>
    <t>CUST_9210</t>
  </si>
  <si>
    <t>CUST_4311</t>
  </si>
  <si>
    <t>CUST_7048</t>
  </si>
  <si>
    <t>CUST_7246</t>
  </si>
  <si>
    <t>CUST_4321</t>
  </si>
  <si>
    <t>CUST_5615</t>
  </si>
  <si>
    <t>CUST_9365</t>
  </si>
  <si>
    <t>CUST_4052</t>
  </si>
  <si>
    <t>CUST_7574</t>
  </si>
  <si>
    <t>CUST_6806</t>
  </si>
  <si>
    <t>CUST_7993</t>
  </si>
  <si>
    <t>CUST_6443</t>
  </si>
  <si>
    <t>CUST_1989</t>
  </si>
  <si>
    <t>CUST_9611</t>
  </si>
  <si>
    <t>CUST_2774</t>
  </si>
  <si>
    <t>CUST_1935</t>
  </si>
  <si>
    <t>CUST_4808</t>
  </si>
  <si>
    <t>CUST_1331</t>
  </si>
  <si>
    <t>CUST_8922</t>
  </si>
  <si>
    <t>CUST_3702</t>
  </si>
  <si>
    <t>CUST_6889</t>
  </si>
  <si>
    <t>CUST_6054</t>
  </si>
  <si>
    <t>CUST_4868</t>
  </si>
  <si>
    <t>CUST_1201</t>
  </si>
  <si>
    <t>CUST_3497</t>
  </si>
  <si>
    <t>CUST_2842</t>
  </si>
  <si>
    <t>CUST_8718</t>
  </si>
  <si>
    <t>CUST_2628</t>
  </si>
  <si>
    <t>CUST_1386</t>
  </si>
  <si>
    <t>CUST_7401</t>
  </si>
  <si>
    <t>CUST_5008</t>
  </si>
  <si>
    <t>CUST_3282</t>
  </si>
  <si>
    <t>CUST_2856</t>
  </si>
  <si>
    <t>CUST_6476</t>
  </si>
  <si>
    <t>CUST_5669</t>
  </si>
  <si>
    <t>CUST_5318</t>
  </si>
  <si>
    <t>CUST_8064</t>
  </si>
  <si>
    <t>CUST_8461</t>
  </si>
  <si>
    <t>CUST_2819</t>
  </si>
  <si>
    <t>CUST_2130</t>
  </si>
  <si>
    <t>CUST_3658</t>
  </si>
  <si>
    <t>CUST_4500</t>
  </si>
  <si>
    <t>CUST_9566</t>
  </si>
  <si>
    <t>CUST_5020</t>
  </si>
  <si>
    <t>CUST_4259</t>
  </si>
  <si>
    <t>CUST_2474</t>
  </si>
  <si>
    <t>CUST_3242</t>
  </si>
  <si>
    <t>CUST_4243</t>
  </si>
  <si>
    <t>CUST_7990</t>
  </si>
  <si>
    <t>CUST_6160</t>
  </si>
  <si>
    <t>CUST_4134</t>
  </si>
  <si>
    <t>CUST_3070</t>
  </si>
  <si>
    <t>CUST_1359</t>
  </si>
  <si>
    <t>CUST_2141</t>
  </si>
  <si>
    <t>CUST_2635</t>
  </si>
  <si>
    <t>CUST_4361</t>
  </si>
  <si>
    <t>CUST_7583</t>
  </si>
  <si>
    <t>CUST_8835</t>
  </si>
  <si>
    <t>CUST_1006</t>
  </si>
  <si>
    <t>CUST_7564</t>
  </si>
  <si>
    <t>CUST_5928</t>
  </si>
  <si>
    <t>CUST_3606</t>
  </si>
  <si>
    <t>CUST_8611</t>
  </si>
  <si>
    <t>CUST_1913</t>
  </si>
  <si>
    <t>CUST_3011</t>
  </si>
  <si>
    <t>CUST_2829</t>
  </si>
  <si>
    <t>CUST_9767</t>
  </si>
  <si>
    <t>CUST_7468</t>
  </si>
  <si>
    <t>CUST_1929</t>
  </si>
  <si>
    <t>CUST_4699</t>
  </si>
  <si>
    <t>CUST_2054</t>
  </si>
  <si>
    <t>CUST_6744</t>
  </si>
  <si>
    <t>CUST_4415</t>
  </si>
  <si>
    <t>CUST_1442</t>
  </si>
  <si>
    <t>CUST_7218</t>
  </si>
  <si>
    <t>CUST_5652</t>
  </si>
  <si>
    <t>CUST_8597</t>
  </si>
  <si>
    <t>CUST_5458</t>
  </si>
  <si>
    <t>CUST_7591</t>
  </si>
  <si>
    <t>CUST_3309</t>
  </si>
  <si>
    <t>CUST_7268</t>
  </si>
  <si>
    <t>CUST_1910</t>
  </si>
  <si>
    <t>CUST_5340</t>
  </si>
  <si>
    <t>CUST_5009</t>
  </si>
  <si>
    <t>CUST_7628</t>
  </si>
  <si>
    <t>CUST_3169</t>
  </si>
  <si>
    <t>CUST_3172</t>
  </si>
  <si>
    <t>CUST_6668</t>
  </si>
  <si>
    <t>CUST_9315</t>
  </si>
  <si>
    <t>CUST_9036</t>
  </si>
  <si>
    <t>CUST_7789</t>
  </si>
  <si>
    <t>CUST_1785</t>
  </si>
  <si>
    <t>CUST_7139</t>
  </si>
  <si>
    <t>CUST_3416</t>
  </si>
  <si>
    <t>CUST_9988</t>
  </si>
  <si>
    <t>CUST_5154</t>
  </si>
  <si>
    <t>CUST_2936</t>
  </si>
  <si>
    <t>CUST_4807</t>
  </si>
  <si>
    <t>CUST_4236</t>
  </si>
  <si>
    <t>CUST_3352</t>
  </si>
  <si>
    <t>CUST_2932</t>
  </si>
  <si>
    <t>CUST_9556</t>
  </si>
  <si>
    <t>CUST_5916</t>
  </si>
  <si>
    <t>CUST_6498</t>
  </si>
  <si>
    <t>CUST_1946</t>
  </si>
  <si>
    <t>CUST_2439</t>
  </si>
  <si>
    <t>CUST_5857</t>
  </si>
  <si>
    <t>CUST_1382</t>
  </si>
  <si>
    <t>CUST_9491</t>
  </si>
  <si>
    <t>CUST_1138</t>
  </si>
  <si>
    <t>CUST_1358</t>
  </si>
  <si>
    <t>CUST_2627</t>
  </si>
  <si>
    <t>CUST_7626</t>
  </si>
  <si>
    <t>CUST_6004</t>
  </si>
  <si>
    <t>CUST_4835</t>
  </si>
  <si>
    <t>CUST_3151</t>
  </si>
  <si>
    <t>CUST_3834</t>
  </si>
  <si>
    <t>CUST_3567</t>
  </si>
  <si>
    <t>CUST_2307</t>
  </si>
  <si>
    <t>CUST_9848</t>
  </si>
  <si>
    <t>CUST_3660</t>
  </si>
  <si>
    <t>CUST_4730</t>
  </si>
  <si>
    <t>CUST_7207</t>
  </si>
  <si>
    <t>CUST_4162</t>
  </si>
  <si>
    <t>CUST_2140</t>
  </si>
  <si>
    <t>CUST_9458</t>
  </si>
  <si>
    <t>CUST_2708</t>
  </si>
  <si>
    <t>CUST_4630</t>
  </si>
  <si>
    <t>CUST_4211</t>
  </si>
  <si>
    <t>CUST_7538</t>
  </si>
  <si>
    <t>CUST_8684</t>
  </si>
  <si>
    <t>CUST_2207</t>
  </si>
  <si>
    <t>CUST_1557</t>
  </si>
  <si>
    <t>CUST_1882</t>
  </si>
  <si>
    <t>CUST_5761</t>
  </si>
  <si>
    <t>CUST_6867</t>
  </si>
  <si>
    <t>CUST_7963</t>
  </si>
  <si>
    <t>CUST_8166</t>
  </si>
  <si>
    <t>CUST_8929</t>
  </si>
  <si>
    <t>CUST_8269</t>
  </si>
  <si>
    <t>CUST_2946</t>
  </si>
  <si>
    <t>CUST_7642</t>
  </si>
  <si>
    <t>CUST_4825</t>
  </si>
  <si>
    <t>CUST_4536</t>
  </si>
  <si>
    <t>CUST_7068</t>
  </si>
  <si>
    <t>CUST_4802</t>
  </si>
  <si>
    <t>CUST_5699</t>
  </si>
  <si>
    <t>CUST_3819</t>
  </si>
  <si>
    <t>CUST_5258</t>
  </si>
  <si>
    <t>CUST_4119</t>
  </si>
  <si>
    <t>CUST_2863</t>
  </si>
  <si>
    <t>CUST_1115</t>
  </si>
  <si>
    <t>CUST_8084</t>
  </si>
  <si>
    <t>CUST_9016</t>
  </si>
  <si>
    <t>CUST_3384</t>
  </si>
  <si>
    <t>CUST_4935</t>
  </si>
  <si>
    <t>CUST_8742</t>
  </si>
  <si>
    <t>CUST_3490</t>
  </si>
  <si>
    <t>CUST_8661</t>
  </si>
  <si>
    <t>CUST_9182</t>
  </si>
  <si>
    <t>CUST_3767</t>
  </si>
  <si>
    <t>CUST_2137</t>
  </si>
  <si>
    <t>CUST_5117</t>
  </si>
  <si>
    <t>CUST_6845</t>
  </si>
  <si>
    <t>CUST_5778</t>
  </si>
  <si>
    <t>CUST_4906</t>
  </si>
  <si>
    <t>CUST_4637</t>
  </si>
  <si>
    <t>CUST_3953</t>
  </si>
  <si>
    <t>CUST_6929</t>
  </si>
  <si>
    <t>CUST_1276</t>
  </si>
  <si>
    <t>CUST_2999</t>
  </si>
  <si>
    <t>CUST_2227</t>
  </si>
  <si>
    <t>CUST_7337</t>
  </si>
  <si>
    <t>CUST_1695</t>
  </si>
  <si>
    <t>CUST_5152</t>
  </si>
  <si>
    <t>CUST_8470</t>
  </si>
  <si>
    <t>CUST_8537</t>
  </si>
  <si>
    <t>CUST_3841</t>
  </si>
  <si>
    <t>CUST_9733</t>
  </si>
  <si>
    <t>CUST_2088</t>
  </si>
  <si>
    <t>CUST_4363</t>
  </si>
  <si>
    <t>CUST_1024</t>
  </si>
  <si>
    <t>CUST_5236</t>
  </si>
  <si>
    <t>CUST_9068</t>
  </si>
  <si>
    <t>CUST_3235</t>
  </si>
  <si>
    <t>CUST_9448</t>
  </si>
  <si>
    <t>CUST_4175</t>
  </si>
  <si>
    <t>CUST_5897</t>
  </si>
  <si>
    <t>CUST_6037</t>
  </si>
  <si>
    <t>CUST_8427</t>
  </si>
  <si>
    <t>CUST_9605</t>
  </si>
  <si>
    <t>CUST_2381</t>
  </si>
  <si>
    <t>CUST_4426</t>
  </si>
  <si>
    <t>CUST_4655</t>
  </si>
  <si>
    <t>CUST_8938</t>
  </si>
  <si>
    <t>CUST_1187</t>
  </si>
  <si>
    <t>CUST_6409</t>
  </si>
  <si>
    <t>CUST_3092</t>
  </si>
  <si>
    <t>CUST_3130</t>
  </si>
  <si>
    <t>CUST_6242</t>
  </si>
  <si>
    <t>CUST_6647</t>
  </si>
  <si>
    <t>CUST_6185</t>
  </si>
  <si>
    <t>CUST_8913</t>
  </si>
  <si>
    <t>CUST_8547</t>
  </si>
  <si>
    <t>CUST_8823</t>
  </si>
  <si>
    <t>CUST_8355</t>
  </si>
  <si>
    <t>CUST_7465</t>
  </si>
  <si>
    <t>CUST_2497</t>
  </si>
  <si>
    <t>CUST_3951</t>
  </si>
  <si>
    <t>CUST_2238</t>
  </si>
  <si>
    <t>CUST_5727</t>
  </si>
  <si>
    <t>CUST_4965</t>
  </si>
  <si>
    <t>CUST_6686</t>
  </si>
  <si>
    <t>CUST_3780</t>
  </si>
  <si>
    <t>CUST_8398</t>
  </si>
  <si>
    <t>CUST_2588</t>
  </si>
  <si>
    <t>CUST_6789</t>
  </si>
  <si>
    <t>CUST_1436</t>
  </si>
  <si>
    <t>CUST_3828</t>
  </si>
  <si>
    <t>CUST_2556</t>
  </si>
  <si>
    <t>CUST_8480</t>
  </si>
  <si>
    <t>CUST_7687</t>
  </si>
  <si>
    <t>CUST_2589</t>
  </si>
  <si>
    <t>CUST_9851</t>
  </si>
  <si>
    <t>CUST_1159</t>
  </si>
  <si>
    <t>CUST_7555</t>
  </si>
  <si>
    <t>CUST_9244</t>
  </si>
  <si>
    <t>CUST_7846</t>
  </si>
  <si>
    <t>CUST_2228</t>
  </si>
  <si>
    <t>CUST_8226</t>
  </si>
  <si>
    <t>CUST_6590</t>
  </si>
  <si>
    <t>CUST_7919</t>
  </si>
  <si>
    <t>CUST_7046</t>
  </si>
  <si>
    <t>CUST_5945</t>
  </si>
  <si>
    <t>CUST_8016</t>
  </si>
  <si>
    <t>CUST_6086</t>
  </si>
  <si>
    <t>CUST_8161</t>
  </si>
  <si>
    <t>CUST_2809</t>
  </si>
  <si>
    <t>CUST_4167</t>
  </si>
  <si>
    <t>CUST_7352</t>
  </si>
  <si>
    <t>CUST_7056</t>
  </si>
  <si>
    <t>CUST_3437</t>
  </si>
  <si>
    <t>CUST_9859</t>
  </si>
  <si>
    <t>CUST_8818</t>
  </si>
  <si>
    <t>CUST_5728</t>
  </si>
  <si>
    <t>CUST_3624</t>
  </si>
  <si>
    <t>CUST_6738</t>
  </si>
  <si>
    <t>CUST_6793</t>
  </si>
  <si>
    <t>CUST_5523</t>
  </si>
  <si>
    <t>CUST_6571</t>
  </si>
  <si>
    <t>CUST_3224</t>
  </si>
  <si>
    <t>CUST_7091</t>
  </si>
  <si>
    <t>CUST_7361</t>
  </si>
  <si>
    <t>CUST_2948</t>
  </si>
  <si>
    <t>CUST_8094</t>
  </si>
  <si>
    <t>CUST_7318</t>
  </si>
  <si>
    <t>CUST_4796</t>
  </si>
  <si>
    <t>CUST_1234</t>
  </si>
  <si>
    <t>CUST_4607</t>
  </si>
  <si>
    <t>CUST_9043</t>
  </si>
  <si>
    <t>CUST_1522</t>
  </si>
  <si>
    <t>CUST_6904</t>
  </si>
  <si>
    <t>CUST_5888</t>
  </si>
  <si>
    <t>CUST_6832</t>
  </si>
  <si>
    <t>CUST_8122</t>
  </si>
  <si>
    <t>CUST_6842</t>
  </si>
  <si>
    <t>CUST_6621</t>
  </si>
  <si>
    <t>CUST_3587</t>
  </si>
  <si>
    <t>CUST_6672</t>
  </si>
  <si>
    <t>CUST_2378</t>
  </si>
  <si>
    <t>CUST_2519</t>
  </si>
  <si>
    <t>CUST_8935</t>
  </si>
  <si>
    <t>CUST_7093</t>
  </si>
  <si>
    <t>CUST_9418</t>
  </si>
  <si>
    <t>CUST_6355</t>
  </si>
  <si>
    <t>CUST_6574</t>
  </si>
  <si>
    <t>CUST_5072</t>
  </si>
  <si>
    <t>CUST_3257</t>
  </si>
  <si>
    <t>CUST_9588</t>
  </si>
  <si>
    <t>CUST_5424</t>
  </si>
  <si>
    <t>CUST_4237</t>
  </si>
  <si>
    <t>CUST_4893</t>
  </si>
  <si>
    <t>CUST_3005</t>
  </si>
  <si>
    <t>CUST_3016</t>
  </si>
  <si>
    <t>CUST_2772</t>
  </si>
  <si>
    <t>CUST_9353</t>
  </si>
  <si>
    <t>CUST_4976</t>
  </si>
  <si>
    <t>CUST_2751</t>
  </si>
  <si>
    <t>CUST_8430</t>
  </si>
  <si>
    <t>CUST_8170</t>
  </si>
  <si>
    <t>CUST_4220</t>
  </si>
  <si>
    <t>CUST_2461</t>
  </si>
  <si>
    <t>CUST_6184</t>
  </si>
  <si>
    <t>CUST_9547</t>
  </si>
  <si>
    <t>CUST_2548</t>
  </si>
  <si>
    <t>CUST_5213</t>
  </si>
  <si>
    <t>CUST_2673</t>
  </si>
  <si>
    <t>CUST_7708</t>
  </si>
  <si>
    <t>CUST_3100</t>
  </si>
  <si>
    <t>CUST_2815</t>
  </si>
  <si>
    <t>CUST_4841</t>
  </si>
  <si>
    <t>CUST_8011</t>
  </si>
  <si>
    <t>CUST_1674</t>
  </si>
  <si>
    <t>CUST_9088</t>
  </si>
  <si>
    <t>CUST_9578</t>
  </si>
  <si>
    <t>CUST_3158</t>
  </si>
  <si>
    <t>CUST_3661</t>
  </si>
  <si>
    <t>CUST_4253</t>
  </si>
  <si>
    <t>CUST_5979</t>
  </si>
  <si>
    <t>CUST_8703</t>
  </si>
  <si>
    <t>CUST_9931</t>
  </si>
  <si>
    <t>CUST_2401</t>
  </si>
  <si>
    <t>CUST_4923</t>
  </si>
  <si>
    <t>CUST_5214</t>
  </si>
  <si>
    <t>CUST_4227</t>
  </si>
  <si>
    <t>CUST_4866</t>
  </si>
  <si>
    <t>CUST_6818</t>
  </si>
  <si>
    <t>CUST_3222</t>
  </si>
  <si>
    <t>CUST_3792</t>
  </si>
  <si>
    <t>CUST_5063</t>
  </si>
  <si>
    <t>CUST_9224</t>
  </si>
  <si>
    <t>CUST_7198</t>
  </si>
  <si>
    <t>CUST_5025</t>
  </si>
  <si>
    <t>CUST_3566</t>
  </si>
  <si>
    <t>CUST_3803</t>
  </si>
  <si>
    <t>CUST_7155</t>
  </si>
  <si>
    <t>CUST_1719</t>
  </si>
  <si>
    <t>CUST_7516</t>
  </si>
  <si>
    <t>CUST_5579</t>
  </si>
  <si>
    <t>CUST_1972</t>
  </si>
  <si>
    <t>CUST_4718</t>
  </si>
  <si>
    <t>CUST_8395</t>
  </si>
  <si>
    <t>CUST_5402</t>
  </si>
  <si>
    <t>CUST_5552</t>
  </si>
  <si>
    <t>CUST_3207</t>
  </si>
  <si>
    <t>CUST_9835</t>
  </si>
  <si>
    <t>CUST_9386</t>
  </si>
  <si>
    <t>CUST_6345</t>
  </si>
  <si>
    <t>CUST_4276</t>
  </si>
  <si>
    <t>CUST_2102</t>
  </si>
  <si>
    <t>CUST_9584</t>
  </si>
  <si>
    <t>CUST_7683</t>
  </si>
  <si>
    <t>CUST_8659</t>
  </si>
  <si>
    <t>CUST_1025</t>
  </si>
  <si>
    <t>CUST_7410</t>
  </si>
  <si>
    <t>CUST_4764</t>
  </si>
  <si>
    <t>CUST_7599</t>
  </si>
  <si>
    <t>CUST_6102</t>
  </si>
  <si>
    <t>CUST_8006</t>
  </si>
  <si>
    <t>CUST_4483</t>
  </si>
  <si>
    <t>CUST_9682</t>
  </si>
  <si>
    <t>CUST_7707</t>
  </si>
  <si>
    <t>CUST_1215</t>
  </si>
  <si>
    <t>CUST_8605</t>
  </si>
  <si>
    <t>CUST_9350</t>
  </si>
  <si>
    <t>CUST_5781</t>
  </si>
  <si>
    <t>CUST_4313</t>
  </si>
  <si>
    <t>CUST_8763</t>
  </si>
  <si>
    <t>CUST_6939</t>
  </si>
  <si>
    <t>CUST_3295</t>
  </si>
  <si>
    <t>CUST_6685</t>
  </si>
  <si>
    <t>CUST_2696</t>
  </si>
  <si>
    <t>CUST_3783</t>
  </si>
  <si>
    <t>CUST_6241</t>
  </si>
  <si>
    <t>CUST_8557</t>
  </si>
  <si>
    <t>CUST_7589</t>
  </si>
  <si>
    <t>CUST_6637</t>
  </si>
  <si>
    <t>CUST_2116</t>
  </si>
  <si>
    <t>CUST_1492</t>
  </si>
  <si>
    <t>CUST_9811</t>
  </si>
  <si>
    <t>CUST_8888</t>
  </si>
  <si>
    <t>CUST_7474</t>
  </si>
  <si>
    <t>CUST_5958</t>
  </si>
  <si>
    <t>CUST_3743</t>
  </si>
  <si>
    <t>CUST_8866</t>
  </si>
  <si>
    <t>CUST_8160</t>
  </si>
  <si>
    <t>CUST_6451</t>
  </si>
  <si>
    <t>CUST_9548</t>
  </si>
  <si>
    <t>CUST_4642</t>
  </si>
  <si>
    <t>CUST_3895</t>
  </si>
  <si>
    <t>CUST_7593</t>
  </si>
  <si>
    <t>CUST_6366</t>
  </si>
  <si>
    <t>CUST_4212</t>
  </si>
  <si>
    <t>CUST_3409</t>
  </si>
  <si>
    <t>CUST_9199</t>
  </si>
  <si>
    <t>CUST_4423</t>
  </si>
  <si>
    <t>CUST_7976</t>
  </si>
  <si>
    <t>CUST_8594</t>
  </si>
  <si>
    <t>CUST_6158</t>
  </si>
  <si>
    <t>CUST_4667</t>
  </si>
  <si>
    <t>CUST_6973</t>
  </si>
  <si>
    <t>CUST_9277</t>
  </si>
  <si>
    <t>CUST_3468</t>
  </si>
  <si>
    <t>CUST_7217</t>
  </si>
  <si>
    <t>CUST_4619</t>
  </si>
  <si>
    <t>CUST_4583</t>
  </si>
  <si>
    <t>CUST_4326</t>
  </si>
  <si>
    <t>CUST_9148</t>
  </si>
  <si>
    <t>CUST_3217</t>
  </si>
  <si>
    <t>CUST_5967</t>
  </si>
  <si>
    <t>CUST_3369</t>
  </si>
  <si>
    <t>CUST_6722</t>
  </si>
  <si>
    <t>CUST_5444</t>
  </si>
  <si>
    <t>CUST_8618</t>
  </si>
  <si>
    <t>CUST_4947</t>
  </si>
  <si>
    <t>CUST_2676</t>
  </si>
  <si>
    <t>CUST_2196</t>
  </si>
  <si>
    <t>CUST_3787</t>
  </si>
  <si>
    <t>CUST_8432</t>
  </si>
  <si>
    <t>CUST_4318</t>
  </si>
  <si>
    <t>CUST_9858</t>
  </si>
  <si>
    <t>CUST_7689</t>
  </si>
  <si>
    <t>CUST_3176</t>
  </si>
  <si>
    <t>CUST_4743</t>
  </si>
  <si>
    <t>CUST_4824</t>
  </si>
  <si>
    <t>CUST_3451</t>
  </si>
  <si>
    <t>CUST_1628</t>
  </si>
  <si>
    <t>CUST_8778</t>
  </si>
  <si>
    <t>CUST_4929</t>
  </si>
  <si>
    <t>CUST_3765</t>
  </si>
  <si>
    <t>CUST_5369</t>
  </si>
  <si>
    <t>CUST_9307</t>
  </si>
  <si>
    <t>CUST_5956</t>
  </si>
  <si>
    <t>CUST_1692</t>
  </si>
  <si>
    <t>CUST_2105</t>
  </si>
  <si>
    <t>CUST_4008</t>
  </si>
  <si>
    <t>CUST_3161</t>
  </si>
  <si>
    <t>CUST_9345</t>
  </si>
  <si>
    <t>CUST_4786</t>
  </si>
  <si>
    <t>CUST_6520</t>
  </si>
  <si>
    <t>CUST_8423</t>
  </si>
  <si>
    <t>CUST_7242</t>
  </si>
  <si>
    <t>CUST_2132</t>
  </si>
  <si>
    <t>CUST_7297</t>
  </si>
  <si>
    <t>CUST_8812</t>
  </si>
  <si>
    <t>CUST_5557</t>
  </si>
  <si>
    <t>CUST_9275</t>
  </si>
  <si>
    <t>CUST_2422</t>
  </si>
  <si>
    <t>CUST_4180</t>
  </si>
  <si>
    <t>CUST_5316</t>
  </si>
  <si>
    <t>CUST_7696</t>
  </si>
  <si>
    <t>CUST_5570</t>
  </si>
  <si>
    <t>CUST_1270</t>
  </si>
  <si>
    <t>CUST_4075</t>
  </si>
  <si>
    <t>CUST_1289</t>
  </si>
  <si>
    <t>CUST_4252</t>
  </si>
  <si>
    <t>CUST_8415</t>
  </si>
  <si>
    <t>CUST_7771</t>
  </si>
  <si>
    <t>CUST_1278</t>
  </si>
  <si>
    <t>CUST_5276</t>
  </si>
  <si>
    <t>CUST_8997</t>
  </si>
  <si>
    <t>CUST_5776</t>
  </si>
  <si>
    <t>CUST_4832</t>
  </si>
  <si>
    <t>CUST_9891</t>
  </si>
  <si>
    <t>CUST_7534</t>
  </si>
  <si>
    <t>CUST_4156</t>
  </si>
  <si>
    <t>CUST_5307</t>
  </si>
  <si>
    <t>CUST_6634</t>
  </si>
  <si>
    <t>CUST_9575</t>
  </si>
  <si>
    <t>CUST_6810</t>
  </si>
  <si>
    <t>CUST_6934</t>
  </si>
  <si>
    <t>CUST_4109</t>
  </si>
  <si>
    <t>CUST_4240</t>
  </si>
  <si>
    <t>CUST_2849</t>
  </si>
  <si>
    <t>CUST_9497</t>
  </si>
  <si>
    <t>CUST_3749</t>
  </si>
  <si>
    <t>CUST_7680</t>
  </si>
  <si>
    <t>CUST_1205</t>
  </si>
  <si>
    <t>CUST_8352</t>
  </si>
  <si>
    <t>CUST_5591</t>
  </si>
  <si>
    <t>CUST_4450</t>
  </si>
  <si>
    <t>CUST_4811</t>
  </si>
  <si>
    <t>CUST_6141</t>
  </si>
  <si>
    <t>CUST_9501</t>
  </si>
  <si>
    <t>CUST_2991</t>
  </si>
  <si>
    <t>CUST_9463</t>
  </si>
  <si>
    <t>CUST_5538</t>
  </si>
  <si>
    <t>CUST_4722</t>
  </si>
  <si>
    <t>CUST_4551</t>
  </si>
  <si>
    <t>CUST_6679</t>
  </si>
  <si>
    <t>CUST_1152</t>
  </si>
  <si>
    <t>CUST_6754</t>
  </si>
  <si>
    <t>CUST_6310</t>
  </si>
  <si>
    <t>CUST_2104</t>
  </si>
  <si>
    <t>CUST_8361</t>
  </si>
  <si>
    <t>CUST_8263</t>
  </si>
  <si>
    <t>CUST_2914</t>
  </si>
  <si>
    <t>CUST_8365</t>
  </si>
  <si>
    <t>CUST_1166</t>
  </si>
  <si>
    <t>CUST_1508</t>
  </si>
  <si>
    <t>CUST_2661</t>
  </si>
  <si>
    <t>CUST_4664</t>
  </si>
  <si>
    <t>CUST_1680</t>
  </si>
  <si>
    <t>CUST_6260</t>
  </si>
  <si>
    <t>CUST_5357</t>
  </si>
  <si>
    <t>CUST_2363</t>
  </si>
  <si>
    <t>CUST_3292</t>
  </si>
  <si>
    <t>CUST_2538</t>
  </si>
  <si>
    <t>CUST_4408</t>
  </si>
  <si>
    <t>CUST_9752</t>
  </si>
  <si>
    <t>CUST_2903</t>
  </si>
  <si>
    <t>CUST_1174</t>
  </si>
  <si>
    <t>CUST_3230</t>
  </si>
  <si>
    <t>CUST_5287</t>
  </si>
  <si>
    <t>CUST_5160</t>
  </si>
  <si>
    <t>CUST_8106</t>
  </si>
  <si>
    <t>CUST_4171</t>
  </si>
  <si>
    <t>CUST_2567</t>
  </si>
  <si>
    <t>CUST_2151</t>
  </si>
  <si>
    <t>CUST_8619</t>
  </si>
  <si>
    <t>CUST_7033</t>
  </si>
  <si>
    <t>CUST_9560</t>
  </si>
  <si>
    <t>CUST_2907</t>
  </si>
  <si>
    <t>CUST_3535</t>
  </si>
  <si>
    <t>CUST_5173</t>
  </si>
  <si>
    <t>CUST_2293</t>
  </si>
  <si>
    <t>CUST_5769</t>
  </si>
  <si>
    <t>CUST_7871</t>
  </si>
  <si>
    <t>CUST_3972</t>
  </si>
  <si>
    <t>CUST_4922</t>
  </si>
  <si>
    <t>CUST_5997</t>
  </si>
  <si>
    <t>CUST_8032</t>
  </si>
  <si>
    <t>CUST_1992</t>
  </si>
  <si>
    <t>CUST_9112</t>
  </si>
  <si>
    <t>CUST_3240</t>
  </si>
  <si>
    <t>CUST_2476</t>
  </si>
  <si>
    <t>CUST_7426</t>
  </si>
  <si>
    <t>CUST_1389</t>
  </si>
  <si>
    <t>CUST_1999</t>
  </si>
  <si>
    <t>CUST_2855</t>
  </si>
  <si>
    <t>CUST_9850</t>
  </si>
  <si>
    <t>CUST_3763</t>
  </si>
  <si>
    <t>CUST_4663</t>
  </si>
  <si>
    <t>CUST_5986</t>
  </si>
  <si>
    <t>CUST_8256</t>
  </si>
  <si>
    <t>CUST_4731</t>
  </si>
  <si>
    <t>CUST_8262</t>
  </si>
  <si>
    <t>CUST_1451</t>
  </si>
  <si>
    <t>CUST_5408</t>
  </si>
  <si>
    <t>CUST_5068</t>
  </si>
  <si>
    <t>CUST_4277</t>
  </si>
  <si>
    <t>CUST_8951</t>
  </si>
  <si>
    <t>CUST_5690</t>
  </si>
  <si>
    <t>CUST_5595</t>
  </si>
  <si>
    <t>CUST_5559</t>
  </si>
  <si>
    <t>CUST_9160</t>
  </si>
  <si>
    <t>CUST_1112</t>
  </si>
  <si>
    <t>CUST_6131</t>
  </si>
  <si>
    <t>CUST_4197</t>
  </si>
  <si>
    <t>CUST_1139</t>
  </si>
  <si>
    <t>CUST_2424</t>
  </si>
  <si>
    <t>CUST_3949</t>
  </si>
  <si>
    <t>CUST_4168</t>
  </si>
  <si>
    <t>CUST_9708</t>
  </si>
  <si>
    <t>CUST_7043</t>
  </si>
  <si>
    <t>CUST_7989</t>
  </si>
  <si>
    <t>CUST_8236</t>
  </si>
  <si>
    <t>CUST_7261</t>
  </si>
  <si>
    <t>CUST_1887</t>
  </si>
  <si>
    <t>CUST_1049</t>
  </si>
  <si>
    <t>CUST_4951</t>
  </si>
  <si>
    <t>CUST_4560</t>
  </si>
  <si>
    <t>CUST_1018</t>
  </si>
  <si>
    <t>CUST_5821</t>
  </si>
  <si>
    <t>CUST_7340</t>
  </si>
  <si>
    <t>CUST_8846</t>
  </si>
  <si>
    <t>CUST_9643</t>
  </si>
  <si>
    <t>CUST_7432</t>
  </si>
  <si>
    <t>CUST_4765</t>
  </si>
  <si>
    <t>CUST_3438</t>
  </si>
  <si>
    <t>CUST_7358</t>
  </si>
  <si>
    <t>CUST_8644</t>
  </si>
  <si>
    <t>CUST_5855</t>
  </si>
  <si>
    <t>CUST_7547</t>
  </si>
  <si>
    <t>CUST_6911</t>
  </si>
  <si>
    <t>CUST_7481</t>
  </si>
  <si>
    <t>CUST_3761</t>
  </si>
  <si>
    <t>CUST_5456</t>
  </si>
  <si>
    <t>CUST_7160</t>
  </si>
  <si>
    <t>CUST_1517</t>
  </si>
  <si>
    <t>CUST_8737</t>
  </si>
  <si>
    <t>CUST_2988</t>
  </si>
  <si>
    <t>CUST_8162</t>
  </si>
  <si>
    <t>CUST_9399</t>
  </si>
  <si>
    <t>CUST_6633</t>
  </si>
  <si>
    <t>CUST_6755</t>
  </si>
  <si>
    <t>CUST_7309</t>
  </si>
  <si>
    <t>CUST_2518</t>
  </si>
  <si>
    <t>CUST_7163</t>
  </si>
  <si>
    <t>CUST_3600</t>
  </si>
  <si>
    <t>CUST_3195</t>
  </si>
  <si>
    <t>CUST_4554</t>
  </si>
  <si>
    <t>CUST_4849</t>
  </si>
  <si>
    <t>CUST_5195</t>
  </si>
  <si>
    <t>CUST_3305</t>
  </si>
  <si>
    <t>CUST_3642</t>
  </si>
  <si>
    <t>CUST_7409</t>
  </si>
  <si>
    <t>CUST_3994</t>
  </si>
  <si>
    <t>CUST_9751</t>
  </si>
  <si>
    <t>CUST_2271</t>
  </si>
  <si>
    <t>CUST_2813</t>
  </si>
  <si>
    <t>CUST_5120</t>
  </si>
  <si>
    <t>CUST_7124</t>
  </si>
  <si>
    <t>CUST_9475</t>
  </si>
  <si>
    <t>CUST_5396</t>
  </si>
  <si>
    <t>CUST_1816</t>
  </si>
  <si>
    <t>CUST_8304</t>
  </si>
  <si>
    <t>CUST_8331</t>
  </si>
  <si>
    <t>CUST_1082</t>
  </si>
  <si>
    <t>CUST_2920</t>
  </si>
  <si>
    <t>CUST_8817</t>
  </si>
  <si>
    <t>CUST_3093</t>
  </si>
  <si>
    <t>CUST_8071</t>
  </si>
  <si>
    <t>CUST_9367</t>
  </si>
  <si>
    <t>CUST_6285</t>
  </si>
  <si>
    <t>CUST_5937</t>
  </si>
  <si>
    <t>CUST_1369</t>
  </si>
  <si>
    <t>CUST_2818</t>
  </si>
  <si>
    <t>CUST_3101</t>
  </si>
  <si>
    <t>CUST_2779</t>
  </si>
  <si>
    <t>CUST_2364</t>
  </si>
  <si>
    <t>CUST_9089</t>
  </si>
  <si>
    <t>CUST_3962</t>
  </si>
  <si>
    <t>CUST_1859</t>
  </si>
  <si>
    <t>CUST_5138</t>
  </si>
  <si>
    <t>CUST_3424</t>
  </si>
  <si>
    <t>CUST_5017</t>
  </si>
  <si>
    <t>CUST_9342</t>
  </si>
  <si>
    <t>CUST_2134</t>
  </si>
  <si>
    <t>CUST_6166</t>
  </si>
  <si>
    <t>CUST_6119</t>
  </si>
  <si>
    <t>CUST_6694</t>
  </si>
  <si>
    <t>CUST_6485</t>
  </si>
  <si>
    <t>CUST_3346</t>
  </si>
  <si>
    <t>CUST_6039</t>
  </si>
  <si>
    <t>CUST_9252</t>
  </si>
  <si>
    <t>CUST_6041</t>
  </si>
  <si>
    <t>CUST_4901</t>
  </si>
  <si>
    <t>CUST_2337</t>
  </si>
  <si>
    <t>CUST_2551</t>
  </si>
  <si>
    <t>CUST_2629</t>
  </si>
  <si>
    <t>CUST_2526</t>
  </si>
  <si>
    <t>CUST_2361</t>
  </si>
  <si>
    <t>CUST_5370</t>
  </si>
  <si>
    <t>CUST_6283</t>
  </si>
  <si>
    <t>CUST_8610</t>
  </si>
  <si>
    <t>CUST_2993</t>
  </si>
  <si>
    <t>CUST_1869</t>
  </si>
  <si>
    <t>CUST_2014</t>
  </si>
  <si>
    <t>CUST_1602</t>
  </si>
  <si>
    <t>CUST_1690</t>
  </si>
  <si>
    <t>CUST_9685</t>
  </si>
  <si>
    <t>CUST_1489</t>
  </si>
  <si>
    <t>CUST_7864</t>
  </si>
  <si>
    <t>CUST_8786</t>
  </si>
  <si>
    <t>CUST_9024</t>
  </si>
  <si>
    <t>CUST_6488</t>
  </si>
  <si>
    <t>CUST_5027</t>
  </si>
  <si>
    <t>CUST_3912</t>
  </si>
  <si>
    <t>CUST_5744</t>
  </si>
  <si>
    <t>CUST_2873</t>
  </si>
  <si>
    <t>CUST_4258</t>
  </si>
  <si>
    <t>CUST_4641</t>
  </si>
  <si>
    <t>CUST_6307</t>
  </si>
  <si>
    <t>CUST_9933</t>
  </si>
  <si>
    <t>CUST_3041</t>
  </si>
  <si>
    <t>CUST_1679</t>
  </si>
  <si>
    <t>CUST_1062</t>
  </si>
  <si>
    <t>CUST_8829</t>
  </si>
  <si>
    <t>CUST_7915</t>
  </si>
  <si>
    <t>CUST_9326</t>
  </si>
  <si>
    <t>CUST_5970</t>
  </si>
  <si>
    <t>CUST_9003</t>
  </si>
  <si>
    <t>CUST_4278</t>
  </si>
  <si>
    <t>CUST_8296</t>
  </si>
  <si>
    <t>CUST_4074</t>
  </si>
  <si>
    <t>CUST_9312</t>
  </si>
  <si>
    <t>CUST_8552</t>
  </si>
  <si>
    <t>CUST_2637</t>
  </si>
  <si>
    <t>CUST_6103</t>
  </si>
  <si>
    <t>CUST_1644</t>
  </si>
  <si>
    <t>CUST_3068</t>
  </si>
  <si>
    <t>CUST_1241</t>
  </si>
  <si>
    <t>CUST_3668</t>
  </si>
  <si>
    <t>CUST_1802</t>
  </si>
  <si>
    <t>CUST_6059</t>
  </si>
  <si>
    <t>CUST_1195</t>
  </si>
  <si>
    <t>CUST_3187</t>
  </si>
  <si>
    <t>CUST_3330</t>
  </si>
  <si>
    <t>CUST_4606</t>
  </si>
  <si>
    <t>CUST_9468</t>
  </si>
  <si>
    <t>CUST_4927</t>
  </si>
  <si>
    <t>CUST_7296</t>
  </si>
  <si>
    <t>CUST_9758</t>
  </si>
  <si>
    <t>CUST_7121</t>
  </si>
  <si>
    <t>CUST_2200</t>
  </si>
  <si>
    <t>CUST_3854</t>
  </si>
  <si>
    <t>CUST_8024</t>
  </si>
  <si>
    <t>CUST_7972</t>
  </si>
  <si>
    <t>CUST_1136</t>
  </si>
  <si>
    <t>CUST_2029</t>
  </si>
  <si>
    <t>CUST_3594</t>
  </si>
  <si>
    <t>CUST_1086</t>
  </si>
  <si>
    <t>CUST_7219</t>
  </si>
  <si>
    <t>CUST_9143</t>
  </si>
  <si>
    <t>CUST_7968</t>
  </si>
  <si>
    <t>CUST_3773</t>
  </si>
  <si>
    <t>CUST_2700</t>
  </si>
  <si>
    <t>CUST_3700</t>
  </si>
  <si>
    <t>CUST_7815</t>
  </si>
  <si>
    <t>CUST_2647</t>
  </si>
  <si>
    <t>CUST_6164</t>
  </si>
  <si>
    <t>CUST_1596</t>
  </si>
  <si>
    <t>CUST_5545</t>
  </si>
  <si>
    <t>CUST_5384</t>
  </si>
  <si>
    <t>CUST_9912</t>
  </si>
  <si>
    <t>CUST_5733</t>
  </si>
  <si>
    <t>CUST_8081</t>
  </si>
  <si>
    <t>CUST_9690</t>
  </si>
  <si>
    <t>CUST_8178</t>
  </si>
  <si>
    <t>CUST_3294</t>
  </si>
  <si>
    <t>CUST_1146</t>
  </si>
  <si>
    <t>CUST_5507</t>
  </si>
  <si>
    <t>CUST_6783</t>
  </si>
  <si>
    <t>CUST_8751</t>
  </si>
  <si>
    <t>CUST_6628</t>
  </si>
  <si>
    <t>CUST_9328</t>
  </si>
  <si>
    <t>CUST_4360</t>
  </si>
  <si>
    <t>CUST_4552</t>
  </si>
  <si>
    <t>CUST_6097</t>
  </si>
  <si>
    <t>CUST_9640</t>
  </si>
  <si>
    <t>CUST_7901</t>
  </si>
  <si>
    <t>CUST_1238</t>
  </si>
  <si>
    <t>CUST_6552</t>
  </si>
  <si>
    <t>CUST_5927</t>
  </si>
  <si>
    <t>CUST_5390</t>
  </si>
  <si>
    <t>CUST_3687</t>
  </si>
  <si>
    <t>CUST_5951</t>
  </si>
  <si>
    <t>CUST_6388</t>
  </si>
  <si>
    <t>CUST_1192</t>
  </si>
  <si>
    <t>CUST_2776</t>
  </si>
  <si>
    <t>CUST_4645</t>
  </si>
  <si>
    <t>CUST_7314</t>
  </si>
  <si>
    <t>CUST_2788</t>
  </si>
  <si>
    <t>CUST_4700</t>
  </si>
  <si>
    <t>CUST_7811</t>
  </si>
  <si>
    <t>CUST_4904</t>
  </si>
  <si>
    <t>CUST_8260</t>
  </si>
  <si>
    <t>CUST_7773</t>
  </si>
  <si>
    <t>CUST_4816</t>
  </si>
  <si>
    <t>CUST_5434</t>
  </si>
  <si>
    <t>CUST_1658</t>
  </si>
  <si>
    <t>CUST_6057</t>
  </si>
  <si>
    <t>CUST_5994</t>
  </si>
  <si>
    <t>CUST_3104</t>
  </si>
  <si>
    <t>CUST_3607</t>
  </si>
  <si>
    <t>CUST_9385</t>
  </si>
  <si>
    <t>CUST_3581</t>
  </si>
  <si>
    <t>CUST_3565</t>
  </si>
  <si>
    <t>CUST_7328</t>
  </si>
  <si>
    <t>CUST_6991</t>
  </si>
  <si>
    <t>CUST_4406</t>
  </si>
  <si>
    <t>CUST_9923</t>
  </si>
  <si>
    <t>CUST_7476</t>
  </si>
  <si>
    <t>CUST_9181</t>
  </si>
  <si>
    <t>CUST_1531</t>
  </si>
  <si>
    <t>CUST_7079</t>
  </si>
  <si>
    <t>CUST_1002</t>
  </si>
  <si>
    <t>CUST_9397</t>
  </si>
  <si>
    <t>CUST_8739</t>
  </si>
  <si>
    <t>CUST_7003</t>
  </si>
  <si>
    <t>CUST_3890</t>
  </si>
  <si>
    <t>CUST_7239</t>
  </si>
  <si>
    <t>CUST_9026</t>
  </si>
  <si>
    <t>CUST_4306</t>
  </si>
  <si>
    <t>CUST_1897</t>
  </si>
  <si>
    <t>CUST_1670</t>
  </si>
  <si>
    <t>CUST_2505</t>
  </si>
  <si>
    <t>CUST_7460</t>
  </si>
  <si>
    <t>CUST_6167</t>
  </si>
  <si>
    <t>CUST_6255</t>
  </si>
  <si>
    <t>CUST_2892</t>
  </si>
  <si>
    <t>CUST_4439</t>
  </si>
  <si>
    <t>CUST_4792</t>
  </si>
  <si>
    <t>CUST_8871</t>
  </si>
  <si>
    <t>CUST_9235</t>
  </si>
  <si>
    <t>CUST_4612</t>
  </si>
  <si>
    <t>CUST_3618</t>
  </si>
  <si>
    <t>CUST_5678</t>
  </si>
  <si>
    <t>CUST_4163</t>
  </si>
  <si>
    <t>CUST_3942</t>
  </si>
  <si>
    <t>CUST_9411</t>
  </si>
  <si>
    <t>CUST_1990</t>
  </si>
  <si>
    <t>CUST_2812</t>
  </si>
  <si>
    <t>CUST_9995</t>
  </si>
  <si>
    <t>CUST_6876</t>
  </si>
  <si>
    <t>CUST_4340</t>
  </si>
  <si>
    <t>CUST_1053</t>
  </si>
  <si>
    <t>CUST_3575</t>
  </si>
  <si>
    <t>CUST_1615</t>
  </si>
  <si>
    <t>CUST_6944</t>
  </si>
  <si>
    <t>CUST_7859</t>
  </si>
  <si>
    <t>CUST_6455</t>
  </si>
  <si>
    <t>CUST_4801</t>
  </si>
  <si>
    <t>CUST_3561</t>
  </si>
  <si>
    <t>CUST_7539</t>
  </si>
  <si>
    <t>CUST_1370</t>
  </si>
  <si>
    <t>CUST_1857</t>
  </si>
  <si>
    <t>CUST_5886</t>
  </si>
  <si>
    <t>CUST_8485</t>
  </si>
  <si>
    <t>CUST_1383</t>
  </si>
  <si>
    <t>CUST_5334</t>
  </si>
  <si>
    <t>CUST_5290</t>
  </si>
  <si>
    <t>CUST_3725</t>
  </si>
  <si>
    <t>CUST_7204</t>
  </si>
  <si>
    <t>CUST_7111</t>
  </si>
  <si>
    <t>CUST_5251</t>
  </si>
  <si>
    <t>CUST_3915</t>
  </si>
  <si>
    <t>CUST_8957</t>
  </si>
  <si>
    <t>CUST_4046</t>
  </si>
  <si>
    <t>CUST_2230</t>
  </si>
  <si>
    <t>CUST_8647</t>
  </si>
  <si>
    <t>CUST_5933</t>
  </si>
  <si>
    <t>CUST_4940</t>
  </si>
  <si>
    <t>CUST_7483</t>
  </si>
  <si>
    <t>CUST_1203</t>
  </si>
  <si>
    <t>CUST_1160</t>
  </si>
  <si>
    <t>CUST_9960</t>
  </si>
  <si>
    <t>CUST_7718</t>
  </si>
  <si>
    <t>CUST_2093</t>
  </si>
  <si>
    <t>CUST_5500</t>
  </si>
  <si>
    <t>CUST_9799</t>
  </si>
  <si>
    <t>CUST_6710</t>
  </si>
  <si>
    <t>CUST_2837</t>
  </si>
  <si>
    <t>CUST_4759</t>
  </si>
  <si>
    <t>CUST_3103</t>
  </si>
  <si>
    <t>CUST_9092</t>
  </si>
  <si>
    <t>CUST_5172</t>
  </si>
  <si>
    <t>CUST_3378</t>
  </si>
  <si>
    <t>CUST_5988</t>
  </si>
  <si>
    <t>CUST_6669</t>
  </si>
  <si>
    <t>CUST_3735</t>
  </si>
  <si>
    <t>CUST_9490</t>
  </si>
  <si>
    <t>CUST_7623</t>
  </si>
  <si>
    <t>CUST_5460</t>
  </si>
  <si>
    <t>CUST_3850</t>
  </si>
  <si>
    <t>CUST_5594</t>
  </si>
  <si>
    <t>CUST_1165</t>
  </si>
  <si>
    <t>CUST_1919</t>
  </si>
  <si>
    <t>CUST_9305</t>
  </si>
  <si>
    <t>CUST_4504</t>
  </si>
  <si>
    <t>CUST_1991</t>
  </si>
  <si>
    <t>CUST_2258</t>
  </si>
  <si>
    <t>CUST_8609</t>
  </si>
  <si>
    <t>CUST_1067</t>
  </si>
  <si>
    <t>CUST_6660</t>
  </si>
  <si>
    <t>CUST_5478</t>
  </si>
  <si>
    <t>CUST_4521</t>
  </si>
  <si>
    <t>CUST_8082</t>
  </si>
  <si>
    <t>CUST_6395</t>
  </si>
  <si>
    <t>CUST_3258</t>
  </si>
  <si>
    <t>CUST_7039</t>
  </si>
  <si>
    <t>CUST_1650</t>
  </si>
  <si>
    <t>CUST_6741</t>
  </si>
  <si>
    <t>CUST_7838</t>
  </si>
  <si>
    <t>CUST_8876</t>
  </si>
  <si>
    <t>CUST_4262</t>
  </si>
  <si>
    <t>CUST_2338</t>
  </si>
  <si>
    <t>CUST_5996</t>
  </si>
  <si>
    <t>CUST_6780</t>
  </si>
  <si>
    <t>CUST_3827</t>
  </si>
  <si>
    <t>CUST_4539</t>
  </si>
  <si>
    <t>CUST_8845</t>
  </si>
  <si>
    <t>CUST_5383</t>
  </si>
  <si>
    <t>CUST_4226</t>
  </si>
  <si>
    <t>CUST_7837</t>
  </si>
  <si>
    <t>CUST_4414</t>
  </si>
  <si>
    <t>CUST_2448</t>
  </si>
  <si>
    <t>CUST_1570</t>
  </si>
  <si>
    <t>CUST_3904</t>
  </si>
  <si>
    <t>CUST_3505</t>
  </si>
  <si>
    <t>CUST_7982</t>
  </si>
  <si>
    <t>CUST_7336</t>
  </si>
  <si>
    <t>CUST_8086</t>
  </si>
  <si>
    <t>CUST_5749</t>
  </si>
  <si>
    <t>CUST_4505</t>
  </si>
  <si>
    <t>CUST_5529</t>
  </si>
  <si>
    <t>CUST_2135</t>
  </si>
  <si>
    <t>CUST_6162</t>
  </si>
  <si>
    <t>CUST_2319</t>
  </si>
  <si>
    <t>CUST_5627</t>
  </si>
  <si>
    <t>CUST_8389</t>
  </si>
  <si>
    <t>CUST_3690</t>
  </si>
  <si>
    <t>CUST_8323</t>
  </si>
  <si>
    <t>CUST_4255</t>
  </si>
  <si>
    <t>CUST_9281</t>
  </si>
  <si>
    <t>CUST_6213</t>
  </si>
  <si>
    <t>CUST_5108</t>
  </si>
  <si>
    <t>CUST_2857</t>
  </si>
  <si>
    <t>CUST_3789</t>
  </si>
  <si>
    <t>CUST_4875</t>
  </si>
  <si>
    <t>CUST_7055</t>
  </si>
  <si>
    <t>CUST_4882</t>
  </si>
  <si>
    <t>CUST_8129</t>
  </si>
  <si>
    <t>CUST_6021</t>
  </si>
  <si>
    <t>CUST_3387</t>
  </si>
  <si>
    <t>CUST_7582</t>
  </si>
  <si>
    <t>CUST_6866</t>
  </si>
  <si>
    <t>CUST_1975</t>
  </si>
  <si>
    <t>CUST_8212</t>
  </si>
  <si>
    <t>CUST_2262</t>
  </si>
  <si>
    <t>CUST_8382</t>
  </si>
  <si>
    <t>CUST_7231</t>
  </si>
  <si>
    <t>CUST_6630</t>
  </si>
  <si>
    <t>CUST_3259</t>
  </si>
  <si>
    <t>CUST_2257</t>
  </si>
  <si>
    <t>CUST_1464</t>
  </si>
  <si>
    <t>CUST_7774</t>
  </si>
  <si>
    <t>CUST_8431</t>
  </si>
  <si>
    <t>CUST_4805</t>
  </si>
  <si>
    <t>CUST_7419</t>
  </si>
  <si>
    <t>CUST_4856</t>
  </si>
  <si>
    <t>CUST_4135</t>
  </si>
  <si>
    <t>CUST_7953</t>
  </si>
  <si>
    <t>CUST_7034</t>
  </si>
  <si>
    <t>CUST_5589</t>
  </si>
  <si>
    <t>CUST_2546</t>
  </si>
  <si>
    <t>CUST_7065</t>
  </si>
  <si>
    <t>CUST_2094</t>
  </si>
  <si>
    <t>CUST_3411</t>
  </si>
  <si>
    <t>CUST_3617</t>
  </si>
  <si>
    <t>CUST_5145</t>
  </si>
  <si>
    <t>CUST_3775</t>
  </si>
  <si>
    <t>CUST_8972</t>
  </si>
  <si>
    <t>CUST_9775</t>
  </si>
  <si>
    <t>CUST_5331</t>
  </si>
  <si>
    <t>CUST_2942</t>
  </si>
  <si>
    <t>CUST_7026</t>
  </si>
  <si>
    <t>CUST_9301</t>
  </si>
  <si>
    <t>CUST_1191</t>
  </si>
  <si>
    <t>CUST_1861</t>
  </si>
  <si>
    <t>CUST_7711</t>
  </si>
  <si>
    <t>CUST_1649</t>
  </si>
  <si>
    <t>CUST_5134</t>
  </si>
  <si>
    <t>CUST_9828</t>
  </si>
  <si>
    <t>CUST_2036</t>
  </si>
  <si>
    <t>CUST_5131</t>
  </si>
  <si>
    <t>CUST_3148</t>
  </si>
  <si>
    <t>CUST_6457</t>
  </si>
  <si>
    <t>CUST_2879</t>
  </si>
  <si>
    <t>CUST_8542</t>
  </si>
  <si>
    <t>CUST_2289</t>
  </si>
  <si>
    <t>CUST_4199</t>
  </si>
  <si>
    <t>CUST_8522</t>
  </si>
  <si>
    <t>CUST_4183</t>
  </si>
  <si>
    <t>CUST_6462</t>
  </si>
  <si>
    <t>CUST_4136</t>
  </si>
  <si>
    <t>CUST_5920</t>
  </si>
  <si>
    <t>CUST_7324</t>
  </si>
  <si>
    <t>CUST_9417</t>
  </si>
  <si>
    <t>CUST_1776</t>
  </si>
  <si>
    <t>CUST_6067</t>
  </si>
  <si>
    <t>CUST_6518</t>
  </si>
  <si>
    <t>CUST_3153</t>
  </si>
  <si>
    <t>CUST_7094</t>
  </si>
  <si>
    <t>CUST_7974</t>
  </si>
  <si>
    <t>CUST_5774</t>
  </si>
  <si>
    <t>CUST_8692</t>
  </si>
  <si>
    <t>CUST_4103</t>
  </si>
  <si>
    <t>CUST_3440</t>
  </si>
  <si>
    <t>CUST_6201</t>
  </si>
  <si>
    <t>CUST_1844</t>
  </si>
  <si>
    <t>CUST_1446</t>
  </si>
  <si>
    <t>CUST_4915</t>
  </si>
  <si>
    <t>CUST_2234</t>
  </si>
  <si>
    <t>CUST_7587</t>
  </si>
  <si>
    <t>CUST_8185</t>
  </si>
  <si>
    <t>CUST_6558</t>
  </si>
  <si>
    <t>CUST_1186</t>
  </si>
  <si>
    <t>CUST_6509</t>
  </si>
  <si>
    <t>CUST_6074</t>
  </si>
  <si>
    <t>CUST_2881</t>
  </si>
  <si>
    <t>CUST_2630</t>
  </si>
  <si>
    <t>CUST_5405</t>
  </si>
  <si>
    <t>CUST_2574</t>
  </si>
  <si>
    <t>CUST_2695</t>
  </si>
  <si>
    <t>CUST_2445</t>
  </si>
  <si>
    <t>CUST_7263</t>
  </si>
  <si>
    <t>CUST_1052</t>
  </si>
  <si>
    <t>CUST_6570</t>
  </si>
  <si>
    <t>CUST_8579</t>
  </si>
  <si>
    <t>CUST_2666</t>
  </si>
  <si>
    <t>CUST_7855</t>
  </si>
  <si>
    <t>CUST_9263</t>
  </si>
  <si>
    <t>CUST_5482</t>
  </si>
  <si>
    <t>CUST_8243</t>
  </si>
  <si>
    <t>CUST_6918</t>
  </si>
  <si>
    <t>CUST_1348</t>
  </si>
  <si>
    <t>CUST_1307</t>
  </si>
  <si>
    <t>CUST_4416</t>
  </si>
  <si>
    <t>CUST_4558</t>
  </si>
  <si>
    <t>CUST_7531</t>
  </si>
  <si>
    <t>CUST_5620</t>
  </si>
  <si>
    <t>CUST_3985</t>
  </si>
  <si>
    <t>CUST_1336</t>
  </si>
  <si>
    <t>CUST_4968</t>
  </si>
  <si>
    <t>CUST_2996</t>
  </si>
  <si>
    <t>CUST_4129</t>
  </si>
  <si>
    <t>CUST_6447</t>
  </si>
  <si>
    <t>CUST_7129</t>
  </si>
  <si>
    <t>CUST_6850</t>
  </si>
  <si>
    <t>CUST_5204</t>
  </si>
  <si>
    <t>CUST_1314</t>
  </si>
  <si>
    <t>CUST_9102</t>
  </si>
  <si>
    <t>CUST_9347</t>
  </si>
  <si>
    <t>CUST_1886</t>
  </si>
  <si>
    <t>CUST_1721</t>
  </si>
  <si>
    <t>CUST_8678</t>
  </si>
  <si>
    <t>CUST_4357</t>
  </si>
  <si>
    <t>CUST_1870</t>
  </si>
  <si>
    <t>CUST_7751</t>
  </si>
  <si>
    <t>CUST_1497</t>
  </si>
  <si>
    <t>CUST_2756</t>
  </si>
  <si>
    <t>CUST_2117</t>
  </si>
  <si>
    <t>CUST_7992</t>
  </si>
  <si>
    <t>CUST_1142</t>
  </si>
  <si>
    <t>CUST_4435</t>
  </si>
  <si>
    <t>CUST_7622</t>
  </si>
  <si>
    <t>CUST_5512</t>
  </si>
  <si>
    <t>CUST_2848</t>
  </si>
  <si>
    <t>CUST_3696</t>
  </si>
  <si>
    <t>CUST_2717</t>
  </si>
  <si>
    <t>CUST_4791</t>
  </si>
  <si>
    <t>CUST_4871</t>
  </si>
  <si>
    <t>CUST_2806</t>
  </si>
  <si>
    <t>CUST_2504</t>
  </si>
  <si>
    <t>CUST_4308</t>
  </si>
  <si>
    <t>CUST_6048</t>
  </si>
  <si>
    <t>CUST_2690</t>
  </si>
  <si>
    <t>CUST_4303</t>
  </si>
  <si>
    <t>CUST_4113</t>
  </si>
  <si>
    <t>CUST_8850</t>
  </si>
  <si>
    <t>CUST_4924</t>
  </si>
  <si>
    <t>CUST_9615</t>
  </si>
  <si>
    <t>CUST_5485</t>
  </si>
  <si>
    <t>CUST_6831</t>
  </si>
  <si>
    <t>CUST_5322</t>
  </si>
  <si>
    <t>CUST_8282</t>
  </si>
  <si>
    <t>CUST_2874</t>
  </si>
  <si>
    <t>CUST_5763</t>
  </si>
  <si>
    <t>CUST_9464</t>
  </si>
  <si>
    <t>CUST_2051</t>
  </si>
  <si>
    <t>CUST_8538</t>
  </si>
  <si>
    <t>CUST_8411</t>
  </si>
  <si>
    <t>CUST_4359</t>
  </si>
  <si>
    <t>CUST_4176</t>
  </si>
  <si>
    <t>CUST_2251</t>
  </si>
  <si>
    <t>CUST_7226</t>
  </si>
  <si>
    <t>CUST_6869</t>
  </si>
  <si>
    <t>CUST_9039</t>
  </si>
  <si>
    <t>CUST_5891</t>
  </si>
  <si>
    <t>CUST_5992</t>
  </si>
  <si>
    <t>CUST_2961</t>
  </si>
  <si>
    <t>CUST_7603</t>
  </si>
  <si>
    <t>CUST_5567</t>
  </si>
  <si>
    <t>CUST_7513</t>
  </si>
  <si>
    <t>CUST_1183</t>
  </si>
  <si>
    <t>CUST_8755</t>
  </si>
  <si>
    <t>CUST_4358</t>
  </si>
  <si>
    <t>CUST_7615</t>
  </si>
  <si>
    <t>CUST_7797</t>
  </si>
  <si>
    <t>CUST_9728</t>
  </si>
  <si>
    <t>CUST_6698</t>
  </si>
  <si>
    <t>CUST_2273</t>
  </si>
  <si>
    <t>CUST_7653</t>
  </si>
  <si>
    <t>CUST_2096</t>
  </si>
  <si>
    <t>CUST_5247</t>
  </si>
  <si>
    <t>CUST_6314</t>
  </si>
  <si>
    <t>CUST_2186</t>
  </si>
  <si>
    <t>CUST_3398</t>
  </si>
  <si>
    <t>CUST_7995</t>
  </si>
  <si>
    <t>CUST_8299</t>
  </si>
  <si>
    <t>CUST_5182</t>
  </si>
  <si>
    <t>CUST_1128</t>
  </si>
  <si>
    <t>CUST_5765</t>
  </si>
  <si>
    <t>CUST_8545</t>
  </si>
  <si>
    <t>CUST_1627</t>
  </si>
  <si>
    <t>CUST_3341</t>
  </si>
  <si>
    <t>CUST_6884</t>
  </si>
  <si>
    <t>CUST_9185</t>
  </si>
  <si>
    <t>CUST_3925</t>
  </si>
  <si>
    <t>CUST_8279</t>
  </si>
  <si>
    <t>CUST_2987</t>
  </si>
  <si>
    <t>CUST_1090</t>
  </si>
  <si>
    <t>CUST_9721</t>
  </si>
  <si>
    <t>CUST_5059</t>
  </si>
  <si>
    <t>CUST_9383</t>
  </si>
  <si>
    <t>CUST_8347</t>
  </si>
  <si>
    <t>CUST_2008</t>
  </si>
  <si>
    <t>CUST_4783</t>
  </si>
  <si>
    <t>CUST_7646</t>
  </si>
  <si>
    <t>CUST_5298</t>
  </si>
  <si>
    <t>CUST_5668</t>
  </si>
  <si>
    <t>CUST_3052</t>
  </si>
  <si>
    <t>CUST_7009</t>
  </si>
  <si>
    <t>CUST_2716</t>
  </si>
  <si>
    <t>CUST_1310</t>
  </si>
  <si>
    <t>CUST_2260</t>
  </si>
  <si>
    <t>CUST_4932</t>
  </si>
  <si>
    <t>CUST_1584</t>
  </si>
  <si>
    <t>CUST_6898</t>
  </si>
  <si>
    <t>CUST_5939</t>
  </si>
  <si>
    <t>CUST_5006</t>
  </si>
  <si>
    <t>CUST_1890</t>
  </si>
  <si>
    <t>CUST_8036</t>
  </si>
  <si>
    <t>CUST_4961</t>
  </si>
  <si>
    <t>CUST_9806</t>
  </si>
  <si>
    <t>CUST_4806</t>
  </si>
  <si>
    <t>CUST_7100</t>
  </si>
  <si>
    <t>CUST_2719</t>
  </si>
  <si>
    <t>CUST_7686</t>
  </si>
  <si>
    <t>CUST_2587</t>
  </si>
  <si>
    <t>CUST_1896</t>
  </si>
  <si>
    <t>CUST_9469</t>
  </si>
  <si>
    <t>CUST_5647</t>
  </si>
  <si>
    <t>CUST_3432</t>
  </si>
  <si>
    <t>CUST_6454</t>
  </si>
  <si>
    <t>CUST_9869</t>
  </si>
  <si>
    <t>CUST_3028</t>
  </si>
  <si>
    <t>CUST_7845</t>
  </si>
  <si>
    <t>CUST_4758</t>
  </si>
  <si>
    <t>CUST_1589</t>
  </si>
  <si>
    <t>CUST_3821</t>
  </si>
  <si>
    <t>CUST_1071</t>
  </si>
  <si>
    <t>CUST_4580</t>
  </si>
  <si>
    <t>CUST_8962</t>
  </si>
  <si>
    <t>CUST_1268</t>
  </si>
  <si>
    <t>CUST_3462</t>
  </si>
  <si>
    <t>CUST_8384</t>
  </si>
  <si>
    <t>CUST_7169</t>
  </si>
  <si>
    <t>CUST_1985</t>
  </si>
  <si>
    <t>CUST_7289</t>
  </si>
  <si>
    <t>CUST_6368</t>
  </si>
  <si>
    <t>CUST_8566</t>
  </si>
  <si>
    <t>CUST_8658</t>
  </si>
  <si>
    <t>CUST_2003</t>
  </si>
  <si>
    <t>CUST_9095</t>
  </si>
  <si>
    <t>CUST_7524</t>
  </si>
  <si>
    <t>CUST_2073</t>
  </si>
  <si>
    <t>CUST_3402</t>
  </si>
  <si>
    <t>CUST_2956</t>
  </si>
  <si>
    <t>CUST_8023</t>
  </si>
  <si>
    <t>CUST_4907</t>
  </si>
  <si>
    <t>CUST_1807</t>
  </si>
  <si>
    <t>CUST_5827</t>
  </si>
  <si>
    <t>CUST_3284</t>
  </si>
  <si>
    <t>CUST_6313</t>
  </si>
  <si>
    <t>CUST_1757</t>
  </si>
  <si>
    <t>CUST_1961</t>
  </si>
  <si>
    <t>CUST_4847</t>
  </si>
  <si>
    <t>CUST_7726</t>
  </si>
  <si>
    <t>CUST_4575</t>
  </si>
  <si>
    <t>CUST_3418</t>
  </si>
  <si>
    <t>CUST_5198</t>
  </si>
  <si>
    <t>CUST_2001</t>
  </si>
  <si>
    <t>CUST_6244</t>
  </si>
  <si>
    <t>CUST_5066</t>
  </si>
  <si>
    <t>CUST_3845</t>
  </si>
  <si>
    <t>CUST_9849</t>
  </si>
  <si>
    <t>CUST_6316</t>
  </si>
  <si>
    <t>CUST_1422</t>
  </si>
  <si>
    <t>CUST_7715</t>
  </si>
  <si>
    <t>CUST_5266</t>
  </si>
  <si>
    <t>CUST_8549</t>
  </si>
  <si>
    <t>CUST_3710</t>
  </si>
  <si>
    <t>CUST_9644</t>
  </si>
  <si>
    <t>CUST_9069</t>
  </si>
  <si>
    <t>CUST_2657</t>
  </si>
  <si>
    <t>CUST_4164</t>
  </si>
  <si>
    <t>CUST_3053</t>
  </si>
  <si>
    <t>CUST_9479</t>
  </si>
  <si>
    <t>CUST_6737</t>
  </si>
  <si>
    <t>CUST_4217</t>
  </si>
  <si>
    <t>CUST_1607</t>
  </si>
  <si>
    <t>CUST_2764</t>
  </si>
  <si>
    <t>CUST_3671</t>
  </si>
  <si>
    <t>CUST_4962</t>
  </si>
  <si>
    <t>CUST_5906</t>
  </si>
  <si>
    <t>CUST_1808</t>
  </si>
  <si>
    <t>CUST_1725</t>
  </si>
  <si>
    <t>CUST_8701</t>
  </si>
  <si>
    <t>CUST_2216</t>
  </si>
  <si>
    <t>CUST_5051</t>
  </si>
  <si>
    <t>CUST_3197</t>
  </si>
  <si>
    <t>CUST_9970</t>
  </si>
  <si>
    <t>CUST_3123</t>
  </si>
  <si>
    <t>CUST_9790</t>
  </si>
  <si>
    <t>CUST_2814</t>
  </si>
  <si>
    <t>CUST_2106</t>
  </si>
  <si>
    <t>CUST_1124</t>
  </si>
  <si>
    <t>CUST_4246</t>
  </si>
  <si>
    <t>CUST_3971</t>
  </si>
  <si>
    <t>CUST_3017</t>
  </si>
  <si>
    <t>CUST_3415</t>
  </si>
  <si>
    <t>CUST_4096</t>
  </si>
  <si>
    <t>CUST_2609</t>
  </si>
  <si>
    <t>CUST_7782</t>
  </si>
  <si>
    <t>CUST_8905</t>
  </si>
  <si>
    <t>CUST_2620</t>
  </si>
  <si>
    <t>CUST_8381</t>
  </si>
  <si>
    <t>CUST_3941</t>
  </si>
  <si>
    <t>CUST_6695</t>
  </si>
  <si>
    <t>CUST_9975</t>
  </si>
  <si>
    <t>CUST_9432</t>
  </si>
  <si>
    <t>CUST_6874</t>
  </si>
  <si>
    <t>CUST_2553</t>
  </si>
  <si>
    <t>CUST_5586</t>
  </si>
  <si>
    <t>CUST_9622</t>
  </si>
  <si>
    <t>CUST_9430</t>
  </si>
  <si>
    <t>CUST_7447</t>
  </si>
  <si>
    <t>CUST_3345</t>
  </si>
  <si>
    <t>CUST_1075</t>
  </si>
  <si>
    <t>CUST_7785</t>
  </si>
  <si>
    <t>CUST_5922</t>
  </si>
  <si>
    <t>CUST_9090</t>
  </si>
  <si>
    <t>CUST_5686</t>
  </si>
  <si>
    <t>CUST_2902</t>
  </si>
  <si>
    <t>CUST_8143</t>
  </si>
  <si>
    <t>CUST_3059</t>
  </si>
  <si>
    <t>CUST_2789</t>
  </si>
  <si>
    <t>CUST_5471</t>
  </si>
  <si>
    <t>CUST_6956</t>
  </si>
  <si>
    <t>CUST_3851</t>
  </si>
  <si>
    <t>CUST_3843</t>
  </si>
  <si>
    <t>CUST_7543</t>
  </si>
  <si>
    <t>CUST_1969</t>
  </si>
  <si>
    <t>CUST_4195</t>
  </si>
  <si>
    <t>CUST_2404</t>
  </si>
  <si>
    <t>CUST_7940</t>
  </si>
  <si>
    <t>CUST_4982</t>
  </si>
  <si>
    <t>CUST_6555</t>
  </si>
  <si>
    <t>CUST_8954</t>
  </si>
  <si>
    <t>CUST_4092</t>
  </si>
  <si>
    <t>CUST_5159</t>
  </si>
  <si>
    <t>CUST_7308</t>
  </si>
  <si>
    <t>CUST_8478</t>
  </si>
  <si>
    <t>CUST_4969</t>
  </si>
  <si>
    <t>CUST_3965</t>
  </si>
  <si>
    <t>CUST_5319</t>
  </si>
  <si>
    <t>CUST_8108</t>
  </si>
  <si>
    <t>CUST_4939</t>
  </si>
  <si>
    <t>CUST_1044</t>
  </si>
  <si>
    <t>CUST_2909</t>
  </si>
  <si>
    <t>CUST_7364</t>
  </si>
  <si>
    <t>CUST_1691</t>
  </si>
  <si>
    <t>CUST_1931</t>
  </si>
  <si>
    <t>CUST_8910</t>
  </si>
  <si>
    <t>CUST_7382</t>
  </si>
  <si>
    <t>CUST_9339</t>
  </si>
  <si>
    <t>CUST_2032</t>
  </si>
  <si>
    <t>CUST_2311</t>
  </si>
  <si>
    <t>CUST_9579</t>
  </si>
  <si>
    <t>CUST_4121</t>
  </si>
  <si>
    <t>CUST_7781</t>
  </si>
  <si>
    <t>CUST_2859</t>
  </si>
  <si>
    <t>CUST_7792</t>
  </si>
  <si>
    <t>CUST_2170</t>
  </si>
  <si>
    <t>CUST_9681</t>
  </si>
  <si>
    <t>CUST_6308</t>
  </si>
  <si>
    <t>CUST_1287</t>
  </si>
  <si>
    <t>CUST_6953</t>
  </si>
  <si>
    <t>CUST_2161</t>
  </si>
  <si>
    <t>CUST_1129</t>
  </si>
  <si>
    <t>CUST_3363</t>
  </si>
  <si>
    <t>CUST_9151</t>
  </si>
  <si>
    <t>CUST_6983</t>
  </si>
  <si>
    <t>CUST_1143</t>
  </si>
  <si>
    <t>CUST_9207</t>
  </si>
  <si>
    <t>CUST_8469</t>
  </si>
  <si>
    <t>CUST_1244</t>
  </si>
  <si>
    <t>CUST_1926</t>
  </si>
  <si>
    <t>CUST_9532</t>
  </si>
  <si>
    <t>CUST_4398</t>
  </si>
  <si>
    <t>CUST_3654</t>
  </si>
  <si>
    <t>CUST_2371</t>
  </si>
  <si>
    <t>CUST_8135</t>
  </si>
  <si>
    <t>CUST_1320</t>
  </si>
  <si>
    <t>CUST_6300</t>
  </si>
  <si>
    <t>CUST_7761</t>
  </si>
  <si>
    <t>CUST_7854</t>
  </si>
  <si>
    <t>CUST_6505</t>
  </si>
  <si>
    <t>CUST_7553</t>
  </si>
  <si>
    <t>CUST_5042</t>
  </si>
  <si>
    <t>CUST_8498</t>
  </si>
  <si>
    <t>CUST_7636</t>
  </si>
  <si>
    <t>CUST_8362</t>
  </si>
  <si>
    <t>CUST_1194</t>
  </si>
  <si>
    <t>CUST_3537</t>
  </si>
  <si>
    <t>CUST_3842</t>
  </si>
  <si>
    <t>CUST_3229</t>
  </si>
  <si>
    <t>CUST_3077</t>
  </si>
  <si>
    <t>CUST_9635</t>
  </si>
  <si>
    <t>CUST_1297</t>
  </si>
  <si>
    <t>CUST_6856</t>
  </si>
  <si>
    <t>CUST_2384</t>
  </si>
  <si>
    <t>CUST_9745</t>
  </si>
  <si>
    <t>CUST_3350</t>
  </si>
  <si>
    <t>CUST_2269</t>
  </si>
  <si>
    <t>CUST_9376</t>
  </si>
  <si>
    <t>CUST_5563</t>
  </si>
  <si>
    <t>CUST_7897</t>
  </si>
  <si>
    <t>CUST_6593</t>
  </si>
  <si>
    <t>CUST_5683</t>
  </si>
  <si>
    <t>CUST_9713</t>
  </si>
  <si>
    <t>CUST_4809</t>
  </si>
  <si>
    <t>CUST_6807</t>
  </si>
  <si>
    <t>CUST_5883</t>
  </si>
  <si>
    <t>CUST_5155</t>
  </si>
  <si>
    <t>CUST_6197</t>
  </si>
  <si>
    <t>CUST_8452</t>
  </si>
  <si>
    <t>CUST_9718</t>
  </si>
  <si>
    <t>CUST_1279</t>
  </si>
  <si>
    <t>CUST_4977</t>
  </si>
  <si>
    <t>CUST_3669</t>
  </si>
  <si>
    <t>CUST_8825</t>
  </si>
  <si>
    <t>CUST_4981</t>
  </si>
  <si>
    <t>CUST_6247</t>
  </si>
  <si>
    <t>CUST_5427</t>
  </si>
  <si>
    <t>CUST_7135</t>
  </si>
  <si>
    <t>CUST_6573</t>
  </si>
  <si>
    <t>CUST_8189</t>
  </si>
  <si>
    <t>CUST_5535</t>
  </si>
  <si>
    <t>CUST_3776</t>
  </si>
  <si>
    <t>CUST_1662</t>
  </si>
  <si>
    <t>CUST_9671</t>
  </si>
  <si>
    <t>CUST_6060</t>
  </si>
  <si>
    <t>CUST_6581</t>
  </si>
  <si>
    <t>CUST_4789</t>
  </si>
  <si>
    <t>CUST_8148</t>
  </si>
  <si>
    <t>CUST_8766</t>
  </si>
  <si>
    <t>CUST_3364</t>
  </si>
  <si>
    <t>CUST_9872</t>
  </si>
  <si>
    <t>CUST_5651</t>
  </si>
  <si>
    <t>CUST_1609</t>
  </si>
  <si>
    <t>CUST_8940</t>
  </si>
  <si>
    <t>CUST_1371</t>
  </si>
  <si>
    <t>CUST_7998</t>
  </si>
  <si>
    <t>CUST_7911</t>
  </si>
  <si>
    <t>CUST_7010</t>
  </si>
  <si>
    <t>CUST_3253</t>
  </si>
  <si>
    <t>CUST_5942</t>
  </si>
  <si>
    <t>CUST_1864</t>
  </si>
  <si>
    <t>CUST_2268</t>
  </si>
  <si>
    <t>CUST_8454</t>
  </si>
  <si>
    <t>CUST_9976</t>
  </si>
  <si>
    <t>CUST_5571</t>
  </si>
  <si>
    <t>CUST_6229</t>
  </si>
  <si>
    <t>CUST_3237</t>
  </si>
  <si>
    <t>CUST_5054</t>
  </si>
  <si>
    <t>CUST_7394</t>
  </si>
  <si>
    <t>CUST_1325</t>
  </si>
  <si>
    <t>CUST_8774</t>
  </si>
  <si>
    <t>CUST_4861</t>
  </si>
  <si>
    <t>CUST_2985</t>
  </si>
  <si>
    <t>CUST_5932</t>
  </si>
  <si>
    <t>CUST_5603</t>
  </si>
  <si>
    <t>CUST_3778</t>
  </si>
  <si>
    <t>CUST_9832</t>
  </si>
  <si>
    <t>CUST_8754</t>
  </si>
  <si>
    <t>CUST_5078</t>
  </si>
  <si>
    <t>CUST_7754</t>
  </si>
  <si>
    <t>CUST_4966</t>
  </si>
  <si>
    <t>CUST_6968</t>
  </si>
  <si>
    <t>CUST_8493</t>
  </si>
  <si>
    <t>CUST_5103</t>
  </si>
  <si>
    <t>CUST_3076</t>
  </si>
  <si>
    <t>CUST_6231</t>
  </si>
  <si>
    <t>CUST_6594</t>
  </si>
  <si>
    <t>CUST_8371</t>
  </si>
  <si>
    <t>CUST_2644</t>
  </si>
  <si>
    <t>CUST_1242</t>
  </si>
  <si>
    <t>CUST_5085</t>
  </si>
  <si>
    <t>CUST_8130</t>
  </si>
  <si>
    <t>CUST_7828</t>
  </si>
  <si>
    <t>CUST_9362</t>
  </si>
  <si>
    <t>CUST_9844</t>
  </si>
  <si>
    <t>CUST_4512</t>
  </si>
  <si>
    <t>CUST_2499</t>
  </si>
  <si>
    <t>CUST_5039</t>
  </si>
  <si>
    <t>CUST_3035</t>
  </si>
  <si>
    <t>CUST_8977</t>
  </si>
  <si>
    <t>CUST_4823</t>
  </si>
  <si>
    <t>CUST_1298</t>
  </si>
  <si>
    <t>CUST_8244</t>
  </si>
  <si>
    <t>CUST_5306</t>
  </si>
  <si>
    <t>CUST_3799</t>
  </si>
  <si>
    <t>CUST_7578</t>
  </si>
  <si>
    <t>CUST_6326</t>
  </si>
  <si>
    <t>CUST_3657</t>
  </si>
  <si>
    <t>CUST_4346</t>
  </si>
  <si>
    <t>CUST_1941</t>
  </si>
  <si>
    <t>CUST_2243</t>
  </si>
  <si>
    <t>CUST_6696</t>
  </si>
  <si>
    <t>CUST_4957</t>
  </si>
  <si>
    <t>CUST_2966</t>
  </si>
  <si>
    <t>CUST_1375</t>
  </si>
  <si>
    <t>CUST_5362</t>
  </si>
  <si>
    <t>CUST_7502</t>
  </si>
  <si>
    <t>CUST_2893</t>
  </si>
  <si>
    <t>CUST_9106</t>
  </si>
  <si>
    <t>CUST_2652</t>
  </si>
  <si>
    <t>CUST_6540</t>
  </si>
  <si>
    <t>CUST_4892</t>
  </si>
  <si>
    <t>CUST_1599</t>
  </si>
  <si>
    <t>CUST_2912</t>
  </si>
  <si>
    <t>CUST_9572</t>
  </si>
  <si>
    <t>CUST_6599</t>
  </si>
  <si>
    <t>CUST_7448</t>
  </si>
  <si>
    <t>CUST_9557</t>
  </si>
  <si>
    <t>CUST_9982</t>
  </si>
  <si>
    <t>CUST_4569</t>
  </si>
  <si>
    <t>CUST_8707</t>
  </si>
  <si>
    <t>CUST_1746</t>
  </si>
  <si>
    <t>CUST_9504</t>
  </si>
  <si>
    <t>CUST_5633</t>
  </si>
  <si>
    <t>CUST_8008</t>
  </si>
  <si>
    <t>CUST_3381</t>
  </si>
  <si>
    <t>CUST_4618</t>
  </si>
  <si>
    <t>CUST_1272</t>
  </si>
  <si>
    <t>CUST_2773</t>
  </si>
  <si>
    <t>CUST_1506</t>
  </si>
  <si>
    <t>CUST_7719</t>
  </si>
  <si>
    <t>CUST_9697</t>
  </si>
  <si>
    <t>CUST_7360</t>
  </si>
  <si>
    <t>CUST_4590</t>
  </si>
  <si>
    <t>CUST_2192</t>
  </si>
  <si>
    <t>CUST_2464</t>
  </si>
  <si>
    <t>CUST_6615</t>
  </si>
  <si>
    <t>CUST_7106</t>
  </si>
  <si>
    <t>CUST_9864</t>
  </si>
  <si>
    <t>CUST_2211</t>
  </si>
  <si>
    <t>CUST_2539</t>
  </si>
  <si>
    <t>CUST_1643</t>
  </si>
  <si>
    <t>CUST_9693</t>
  </si>
  <si>
    <t>CUST_8680</t>
  </si>
  <si>
    <t>CUST_5386</t>
  </si>
  <si>
    <t>CUST_3339</t>
  </si>
  <si>
    <t>CUST_9947</t>
  </si>
  <si>
    <t>CUST_6930</t>
  </si>
  <si>
    <t>CUST_6402</t>
  </si>
  <si>
    <t>CUST_6663</t>
  </si>
  <si>
    <t>CUST_6275</t>
  </si>
  <si>
    <t>CUST_1507</t>
  </si>
  <si>
    <t>CUST_2436</t>
  </si>
  <si>
    <t>CUST_9750</t>
  </si>
  <si>
    <t>CUST_8354</t>
  </si>
  <si>
    <t>CUST_5516</t>
  </si>
  <si>
    <t>CUST_4622</t>
  </si>
  <si>
    <t>CUST_9111</t>
  </si>
  <si>
    <t>CUST_4715</t>
  </si>
  <si>
    <t>CUST_8837</t>
  </si>
  <si>
    <t>CUST_8370</t>
  </si>
  <si>
    <t>CUST_3155</t>
  </si>
  <si>
    <t>CUST_7365</t>
  </si>
  <si>
    <t>CUST_3646</t>
  </si>
  <si>
    <t>CUST_6209</t>
  </si>
  <si>
    <t>CUST_7533</t>
  </si>
  <si>
    <t>CUST_5677</t>
  </si>
  <si>
    <t>CUST_8211</t>
  </si>
  <si>
    <t>CUST_8933</t>
  </si>
  <si>
    <t>CUST_8928</t>
  </si>
  <si>
    <t>CUST_3080</t>
  </si>
  <si>
    <t>CUST_8396</t>
  </si>
  <si>
    <t>CUST_8797</t>
  </si>
  <si>
    <t>CUST_9346</t>
  </si>
  <si>
    <t>CUST_4494</t>
  </si>
  <si>
    <t>CUST_1904</t>
  </si>
  <si>
    <t>CUST_9938</t>
  </si>
  <si>
    <t>CUST_2725</t>
  </si>
  <si>
    <t>CUST_9462</t>
  </si>
  <si>
    <t>CUST_6606</t>
  </si>
  <si>
    <t>CUST_4956</t>
  </si>
  <si>
    <t>CUST_1171</t>
  </si>
  <si>
    <t>CUST_3306</t>
  </si>
  <si>
    <t>CUST_1421</t>
  </si>
  <si>
    <t>CUST_7103</t>
  </si>
  <si>
    <t>CUST_2473</t>
  </si>
  <si>
    <t>CUST_3181</t>
  </si>
  <si>
    <t>CUST_6882</t>
  </si>
  <si>
    <t>CUST_6982</t>
  </si>
  <si>
    <t>CUST_6798</t>
  </si>
  <si>
    <t>CUST_9456</t>
  </si>
  <si>
    <t>CUST_7559</t>
  </si>
  <si>
    <t>CUST_8620</t>
  </si>
  <si>
    <t>CUST_3774</t>
  </si>
  <si>
    <t>CUST_6673</t>
  </si>
  <si>
    <t>CUST_9134</t>
  </si>
  <si>
    <t>CUST_3170</t>
  </si>
  <si>
    <t>CUST_6506</t>
  </si>
  <si>
    <t>CUST_3395</t>
  </si>
  <si>
    <t>CUST_6515</t>
  </si>
  <si>
    <t>CUST_3670</t>
  </si>
  <si>
    <t>CUST_4365</t>
  </si>
  <si>
    <t>CUST_1588</t>
  </si>
  <si>
    <t>CUST_7663</t>
  </si>
  <si>
    <t>CUST_5086</t>
  </si>
  <si>
    <t>CUST_9531</t>
  </si>
  <si>
    <t>CUST_5270</t>
  </si>
  <si>
    <t>CUST_9022</t>
  </si>
  <si>
    <t>CUST_6452</t>
  </si>
  <si>
    <t>CUST_4567</t>
  </si>
  <si>
    <t>CUST_4899</t>
  </si>
  <si>
    <t>CUST_8500</t>
  </si>
  <si>
    <t>CUST_7470</t>
  </si>
  <si>
    <t>CUST_5321</t>
  </si>
  <si>
    <t>CUST_3313</t>
  </si>
  <si>
    <t>CUST_2231</t>
  </si>
  <si>
    <t>CUST_3999</t>
  </si>
  <si>
    <t>CUST_5056</t>
  </si>
  <si>
    <t>CUST_1305</t>
  </si>
  <si>
    <t>CUST_4917</t>
  </si>
  <si>
    <t>CUST_8080</t>
  </si>
  <si>
    <t>CUST_3936</t>
  </si>
  <si>
    <t>CUST_4862</t>
  </si>
  <si>
    <t>CUST_6649</t>
  </si>
  <si>
    <t>CUST_4261</t>
  </si>
  <si>
    <t>CUST_3226</t>
  </si>
  <si>
    <t>CUST_2079</t>
  </si>
  <si>
    <t>CUST_7280</t>
  </si>
  <si>
    <t>CUST_8235</t>
  </si>
  <si>
    <t>CUST_1813</t>
  </si>
  <si>
    <t>CUST_6089</t>
  </si>
  <si>
    <t>CUST_3031</t>
  </si>
  <si>
    <t>CUST_9514</t>
  </si>
  <si>
    <t>CUST_3653</t>
  </si>
  <si>
    <t>CUST_9558</t>
  </si>
  <si>
    <t>CUST_3897</t>
  </si>
  <si>
    <t>CUST_5041</t>
  </si>
  <si>
    <t>CUST_3038</t>
  </si>
  <si>
    <t>CUST_1494</t>
  </si>
  <si>
    <t>CUST_8116</t>
  </si>
  <si>
    <t>CUST_2784</t>
  </si>
  <si>
    <t>CUST_6266</t>
  </si>
  <si>
    <t>CUST_6428</t>
  </si>
  <si>
    <t>CUST_7681</t>
  </si>
  <si>
    <t>CUST_8607</t>
  </si>
  <si>
    <t>CUST_8669</t>
  </si>
  <si>
    <t>CUST_5534</t>
  </si>
  <si>
    <t>CUST_6979</t>
  </si>
  <si>
    <t>CUST_9890</t>
  </si>
  <si>
    <t>CUST_3938</t>
  </si>
  <si>
    <t>CUST_6296</t>
  </si>
  <si>
    <t>CUST_8204</t>
  </si>
  <si>
    <t>CUST_6730</t>
  </si>
  <si>
    <t>CUST_6602</t>
  </si>
  <si>
    <t>CUST_3639</t>
  </si>
  <si>
    <t>CUST_2366</t>
  </si>
  <si>
    <t>CUST_7453</t>
  </si>
  <si>
    <t>CUST_7671</t>
  </si>
  <si>
    <t>CUST_5539</t>
  </si>
  <si>
    <t>CUST_9876</t>
  </si>
  <si>
    <t>CUST_3887</t>
  </si>
  <si>
    <t>CUST_5180</t>
  </si>
  <si>
    <t>CUST_5758</t>
  </si>
  <si>
    <t>CUST_1626</t>
  </si>
  <si>
    <t>CUST_6014</t>
  </si>
  <si>
    <t>CUST_2375</t>
  </si>
  <si>
    <t>CUST_2181</t>
  </si>
  <si>
    <t>CUST_6708</t>
  </si>
  <si>
    <t>CUST_1490</t>
  </si>
  <si>
    <t>CUST_4729</t>
  </si>
  <si>
    <t>CUST_6974</t>
  </si>
  <si>
    <t>CUST_4534</t>
  </si>
  <si>
    <t>CUST_4296</t>
  </si>
  <si>
    <t>CUST_2940</t>
  </si>
  <si>
    <t>CUST_2882</t>
  </si>
  <si>
    <t>CUST_5908</t>
  </si>
  <si>
    <t>CUST_3987</t>
  </si>
  <si>
    <t>CUST_4159</t>
  </si>
  <si>
    <t>CUST_1681</t>
  </si>
  <si>
    <t>CUST_6254</t>
  </si>
  <si>
    <t>CUST_8966</t>
  </si>
  <si>
    <t>CUST_3580</t>
  </si>
  <si>
    <t>CUST_8257</t>
  </si>
  <si>
    <t>CUST_7772</t>
  </si>
  <si>
    <t>CUST_9488</t>
  </si>
  <si>
    <t>CUST_3296</t>
  </si>
  <si>
    <t>CUST_1901</t>
  </si>
  <si>
    <t>CUST_7060</t>
  </si>
  <si>
    <t>CUST_2677</t>
  </si>
  <si>
    <t>CUST_3881</t>
  </si>
  <si>
    <t>CUST_9052</t>
  </si>
  <si>
    <t>CUST_6650</t>
  </si>
  <si>
    <t>CUST_7487</t>
  </si>
  <si>
    <t>CUST_5248</t>
  </si>
  <si>
    <t>CUST_3476</t>
  </si>
  <si>
    <t>CUST_1220</t>
  </si>
  <si>
    <t>CUST_5818</t>
  </si>
  <si>
    <t>CUST_5623</t>
  </si>
  <si>
    <t>CUST_8349</t>
  </si>
  <si>
    <t>CUST_8209</t>
  </si>
  <si>
    <t>CUST_2871</t>
  </si>
  <si>
    <t>CUST_8915</t>
  </si>
  <si>
    <t>CUST_2462</t>
  </si>
  <si>
    <t>CUST_6521</t>
  </si>
  <si>
    <t>CUST_9536</t>
  </si>
  <si>
    <t>CUST_9236</t>
  </si>
  <si>
    <t>CUST_6753</t>
  </si>
  <si>
    <t>CUST_8237</t>
  </si>
  <si>
    <t>CUST_7191</t>
  </si>
  <si>
    <t>CUST_2514</t>
  </si>
  <si>
    <t>CUST_3598</t>
  </si>
  <si>
    <t>CUST_2033</t>
  </si>
  <si>
    <t>CUST_7899</t>
  </si>
  <si>
    <t>CUST_5476</t>
  </si>
  <si>
    <t>CUST_1478</t>
  </si>
  <si>
    <t>CUST_1515</t>
  </si>
  <si>
    <t>CUST_9334</t>
  </si>
  <si>
    <t>CUST_7008</t>
  </si>
  <si>
    <t>CUST_4332</t>
  </si>
  <si>
    <t>CUST_1787</t>
  </si>
  <si>
    <t>CUST_7222</t>
  </si>
  <si>
    <t>CUST_1622</t>
  </si>
  <si>
    <t>CUST_3572</t>
  </si>
  <si>
    <t>CUST_6033</t>
  </si>
  <si>
    <t>CUST_6214</t>
  </si>
  <si>
    <t>CUST_5712</t>
  </si>
  <si>
    <t>CUST_1066</t>
  </si>
  <si>
    <t>CUST_8533</t>
  </si>
  <si>
    <t>CUST_8465</t>
  </si>
  <si>
    <t>idCliente</t>
  </si>
  <si>
    <t>edad</t>
  </si>
  <si>
    <t>genero</t>
  </si>
  <si>
    <t>pais</t>
  </si>
  <si>
    <t>avgValorOrden</t>
  </si>
  <si>
    <t>ultimaCompra</t>
  </si>
  <si>
    <t>esFraudulento</t>
  </si>
  <si>
    <t>categoriaPreferida</t>
  </si>
  <si>
    <t>emailRatioAbiertos</t>
  </si>
  <si>
    <t>clienteDesde</t>
  </si>
  <si>
    <t>fidelidadPuntuacion</t>
  </si>
  <si>
    <t>riesgoAbandono</t>
  </si>
  <si>
    <t>Total</t>
  </si>
  <si>
    <t>Nombre de la columna</t>
  </si>
  <si>
    <t>Identificador único para cada cliente</t>
  </si>
  <si>
    <t>Edad del cliente en años</t>
  </si>
  <si>
    <t>País del cliente</t>
  </si>
  <si>
    <t>Valor medio del pedido en USD para este cliente (algunos valores que faltan reflejan clientes desconocidos)</t>
  </si>
  <si>
    <t>Número total de pedidos realizados por el cliente</t>
  </si>
  <si>
    <t>Días transcurridos desde la última compra del cliente</t>
  </si>
  <si>
    <t>Categoría de productos comprados con más frecuencia</t>
  </si>
  <si>
    <t>Porcentaje de correos electrónicos promocionales abiertos por el cliente</t>
  </si>
  <si>
    <t>Fecha en la que se creó la cuenta de cliente</t>
  </si>
  <si>
    <t>Puntuación de fidelidad de 0 a 100 que refleja su compromiso y compras repetidas</t>
  </si>
  <si>
    <t>Probabilidad de abandono de clientes, de 0 a 1</t>
  </si>
  <si>
    <t>Sexo del cliente (, , MaleFemaleOther)</t>
  </si>
  <si>
    <t>Si el cliente tiene un historial de transacciones fraudulentas ( = sí, = no)10</t>
  </si>
  <si>
    <t>Renombramos columnas</t>
  </si>
  <si>
    <t>Reasignamos Tipos</t>
  </si>
  <si>
    <t>Tipo</t>
  </si>
  <si>
    <t>Texto</t>
  </si>
  <si>
    <t>Entero</t>
  </si>
  <si>
    <t>Flontante</t>
  </si>
  <si>
    <t>Fecha</t>
  </si>
  <si>
    <t>Duplicados</t>
  </si>
  <si>
    <t>IdUnico</t>
  </si>
  <si>
    <t>Creamos un nuevo ID_UNICO, de idcliente+cpais+fecha, porque vemos que hay id iguales para diferentes personas.</t>
  </si>
  <si>
    <t>Id´s Unicos</t>
  </si>
  <si>
    <t>Nulos</t>
  </si>
  <si>
    <t>ordenesTotal</t>
  </si>
  <si>
    <t>avgValorOrdenDesc</t>
  </si>
  <si>
    <t>emailRatioDesc</t>
  </si>
  <si>
    <t>avgValorOrden Rellenando nulos con 0</t>
  </si>
  <si>
    <t>emailRatioAbiertos rellanado con 0</t>
  </si>
  <si>
    <t>COLUMNA NUEVA</t>
  </si>
  <si>
    <t>Promedio de age</t>
  </si>
  <si>
    <t>Total general</t>
  </si>
  <si>
    <t>Edad</t>
  </si>
  <si>
    <t>Recuento</t>
  </si>
  <si>
    <t>18-24</t>
  </si>
  <si>
    <t>25-31</t>
  </si>
  <si>
    <t>32-38</t>
  </si>
  <si>
    <t>39-45</t>
  </si>
  <si>
    <t>46-52</t>
  </si>
  <si>
    <t>53-59</t>
  </si>
  <si>
    <t>60-66</t>
  </si>
  <si>
    <t>67-73</t>
  </si>
  <si>
    <t>74-80</t>
  </si>
  <si>
    <t>Genero</t>
  </si>
  <si>
    <t>Pais</t>
  </si>
  <si>
    <t>Hombre</t>
  </si>
  <si>
    <t>Mujer</t>
  </si>
  <si>
    <t>Promedio de avgValorOrdenDesc</t>
  </si>
  <si>
    <t>PromedioValorPedido</t>
  </si>
  <si>
    <t>Promedio de total_orders</t>
  </si>
  <si>
    <t>Suma de is_fraudulent</t>
  </si>
  <si>
    <t>Otros</t>
  </si>
  <si>
    <t>VENTAS</t>
  </si>
  <si>
    <t>avgValorOrden*total_orders</t>
  </si>
  <si>
    <t>venta_total_cliente</t>
  </si>
  <si>
    <t>Suma de venta_total_cliente</t>
  </si>
  <si>
    <t>2020</t>
  </si>
  <si>
    <t>2021</t>
  </si>
  <si>
    <t>2022</t>
  </si>
  <si>
    <t>2023</t>
  </si>
  <si>
    <t>2024</t>
  </si>
  <si>
    <t>2025</t>
  </si>
  <si>
    <t>jun</t>
  </si>
  <si>
    <t>jul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</si>
  <si>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</si>
  <si>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</si>
  <si>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</si>
  <si>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</si>
  <si>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</si>
  <si>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</si>
  <si>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</si>
  <si>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</si>
  <si>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</si>
  <si>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</si>
  <si>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Recuento de customer_since</t>
  </si>
  <si>
    <t>Promedio de churn_risk</t>
  </si>
  <si>
    <t>Analisis descriptivo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</si>
</sst>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_-* #,##0.00\ [$€-C0A]_-;\-* #,##0.00\ [$€-C0A]_-;_-* &quot;-&quot;??\ [$€-C0A]_-;_-@_-"/>
    <numFmt numFmtId="167" formatCode="_-* #,##0\ [$€-C0A]_-;\-* #,##0\ [$€-C0A]_-;_-* &quot;-&quot;??\ [$€-C0A]_-;_-@_-"/>
  </numFmts>
  <fonts count="5" x14ac:knownFonts="1">
    <font>
      <sz val="11"/>
      <color theme="1"/>
      <name val="Calibri"/>
      <family val="2"/>
      <scheme val="minor"/>
    </font>
    <font>
      <b/>
      <sz val="11"/>
      <color rgb="FF3C4043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1"/>
      <color rgb="FF202124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1" fontId="0" fillId="0" borderId="0" xfId="0" applyNumberFormat="1"/>
    <xf numFmtId="0" fontId="0" fillId="0" borderId="0" xfId="0" pivotButton="1"/>
    <xf numFmtId="164" fontId="0" fillId="0" borderId="0" xfId="1" applyNumberFormat="1" applyFont="1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  <xf numFmtId="167" fontId="0" fillId="0" borderId="0" xfId="0" applyNumberFormat="1"/>
    <xf numFmtId="164" fontId="0" fillId="0" borderId="0" xfId="0" applyNumberFormat="1"/>
    <xf numFmtId="0" fontId="0" fillId="0" borderId="0" xfId="0" pivotButton="1" applyNumberFormat="1"/>
    <xf numFmtId="0" fontId="0" fillId="0" borderId="0" xfId="0" applyNumberFormat="1"/>
    <xf numFmtId="0" fontId="0" fillId="0" borderId="0" xfId="0" applyNumberFormat="1" applyAlignment="1">
      <alignment horizontal="left"/>
    </xf>
  </cellXfs>
  <cellStyles count="2">
    <cellStyle name="Normal" xfId="0" builtinId="0"/>
    <cellStyle name="Porcentaje" xfId="1" builtinId="5"/>
  </cellStyles>
  <dxfs count="39">
    <dxf>
      <numFmt numFmtId="167" formatCode="_-* #,##0\ [$€-C0A]_-;\-* #,##0\ [$€-C0A]_-;_-* &quot;-&quot;??\ [$€-C0A]_-;_-@_-"/>
    </dxf>
    <dxf>
      <numFmt numFmtId="164" formatCode="0.0%"/>
    </dxf>
    <dxf>
      <numFmt numFmtId="167" formatCode="_-* #,##0\ [$€-C0A]_-;\-* #,##0\ [$€-C0A]_-;_-* &quot;-&quot;??\ [$€-C0A]_-;_-@_-"/>
    </dxf>
    <dxf>
      <numFmt numFmtId="2" formatCode="0.00"/>
    </dxf>
    <dxf>
      <numFmt numFmtId="167" formatCode="_-* #,##0\ [$€-C0A]_-;\-* #,##0\ [$€-C0A]_-;_-* &quot;-&quot;??\ [$€-C0A]_-;_-@_-"/>
    </dxf>
    <dxf>
      <numFmt numFmtId="165" formatCode="0.0"/>
    </dxf>
    <dxf>
      <numFmt numFmtId="165" formatCode="0.0"/>
    </dxf>
    <dxf>
      <numFmt numFmtId="0" formatCode="General"/>
    </dxf>
    <dxf>
      <numFmt numFmtId="167" formatCode="_-* #,##0\ [$€-C0A]_-;\-* #,##0\ [$€-C0A]_-;_-* &quot;-&quot;??\ [$€-C0A]_-;_-@_-"/>
    </dxf>
    <dxf>
      <numFmt numFmtId="165" formatCode="0.0"/>
    </dxf>
    <dxf>
      <numFmt numFmtId="1" formatCode="0"/>
    </dxf>
    <dxf>
      <numFmt numFmtId="165" formatCode="0.0"/>
    </dxf>
    <dxf>
      <numFmt numFmtId="167" formatCode="_-* #,##0\ [$€-C0A]_-;\-* #,##0\ [$€-C0A]_-;_-* &quot;-&quot;??\ [$€-C0A]_-;_-@_-"/>
    </dxf>
    <dxf>
      <numFmt numFmtId="1" formatCode="0"/>
    </dxf>
    <dxf>
      <numFmt numFmtId="1" formatCode="0"/>
    </dxf>
    <dxf>
      <numFmt numFmtId="165" formatCode="0.0"/>
    </dxf>
    <dxf>
      <numFmt numFmtId="167" formatCode="_-* #,##0\ [$€-C0A]_-;\-* #,##0\ [$€-C0A]_-;_-* &quot;-&quot;??\ [$€-C0A]_-;_-@_-"/>
    </dxf>
    <dxf>
      <numFmt numFmtId="1" formatCode="0"/>
    </dxf>
    <dxf>
      <numFmt numFmtId="164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_-* #,##0.00\ [$€-C0A]_-;\-* #,##0.00\ [$€-C0A]_-;_-* &quot;-&quot;??\ [$€-C0A]_-;_-@_-"/>
    </dxf>
    <dxf>
      <numFmt numFmtId="165" formatCode="0.0"/>
    </dxf>
    <dxf>
      <numFmt numFmtId="164" formatCode="0.0%"/>
    </dxf>
    <dxf>
      <numFmt numFmtId="167" formatCode="_-* #,##0\ [$€-C0A]_-;\-* #,##0\ [$€-C0A]_-;_-* &quot;-&quot;??\ [$€-C0A]_-;_-@_-"/>
    </dxf>
    <dxf>
      <numFmt numFmtId="2" formatCode="0.0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Estadistico!RecuentoEdad</c:name>
    <c:fmtId val="19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Estadistico'!$C$7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Estadistico'!$B$8:$B$16</c:f>
              <c:strCache>
                <c:ptCount val="9"/>
                <c:pt idx="0">
                  <c:v>32-38</c:v>
                </c:pt>
                <c:pt idx="1">
                  <c:v>25-31</c:v>
                </c:pt>
                <c:pt idx="2">
                  <c:v>53-59</c:v>
                </c:pt>
                <c:pt idx="3">
                  <c:v>39-45</c:v>
                </c:pt>
                <c:pt idx="4">
                  <c:v>18-24</c:v>
                </c:pt>
                <c:pt idx="5">
                  <c:v>46-52</c:v>
                </c:pt>
                <c:pt idx="6">
                  <c:v>67-73</c:v>
                </c:pt>
                <c:pt idx="7">
                  <c:v>60-66</c:v>
                </c:pt>
                <c:pt idx="8">
                  <c:v>74-80</c:v>
                </c:pt>
              </c:strCache>
            </c:strRef>
          </c:cat>
          <c:val>
            <c:numRef>
              <c:f>'Análisis Estadistico'!$C$8:$C$16</c:f>
              <c:numCache>
                <c:formatCode>0</c:formatCode>
                <c:ptCount val="9"/>
                <c:pt idx="0">
                  <c:v>603</c:v>
                </c:pt>
                <c:pt idx="1">
                  <c:v>585</c:v>
                </c:pt>
                <c:pt idx="2">
                  <c:v>581</c:v>
                </c:pt>
                <c:pt idx="3">
                  <c:v>574</c:v>
                </c:pt>
                <c:pt idx="4">
                  <c:v>559</c:v>
                </c:pt>
                <c:pt idx="5">
                  <c:v>544</c:v>
                </c:pt>
                <c:pt idx="6">
                  <c:v>541</c:v>
                </c:pt>
                <c:pt idx="7">
                  <c:v>527</c:v>
                </c:pt>
                <c:pt idx="8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4-47BB-90B9-66FB8FC5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Estadistico!RecuentoPais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Estadistico'!$C$31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Estadistico'!$B$32:$B$42</c:f>
              <c:strCache>
                <c:ptCount val="10"/>
                <c:pt idx="0">
                  <c:v>Australia</c:v>
                </c:pt>
                <c:pt idx="1">
                  <c:v>USA</c:v>
                </c:pt>
                <c:pt idx="2">
                  <c:v>India</c:v>
                </c:pt>
                <c:pt idx="3">
                  <c:v>Germany</c:v>
                </c:pt>
                <c:pt idx="4">
                  <c:v>Brazil</c:v>
                </c:pt>
                <c:pt idx="5">
                  <c:v>France</c:v>
                </c:pt>
                <c:pt idx="6">
                  <c:v>China</c:v>
                </c:pt>
                <c:pt idx="7">
                  <c:v>Canada</c:v>
                </c:pt>
                <c:pt idx="8">
                  <c:v>UK</c:v>
                </c:pt>
                <c:pt idx="9">
                  <c:v>Japan</c:v>
                </c:pt>
              </c:strCache>
            </c:strRef>
          </c:cat>
          <c:val>
            <c:numRef>
              <c:f>'Análisis Estadistico'!$C$32:$C$42</c:f>
              <c:numCache>
                <c:formatCode>General</c:formatCode>
                <c:ptCount val="10"/>
                <c:pt idx="0">
                  <c:v>518</c:v>
                </c:pt>
                <c:pt idx="1">
                  <c:v>517</c:v>
                </c:pt>
                <c:pt idx="2">
                  <c:v>511</c:v>
                </c:pt>
                <c:pt idx="3">
                  <c:v>509</c:v>
                </c:pt>
                <c:pt idx="4">
                  <c:v>504</c:v>
                </c:pt>
                <c:pt idx="5">
                  <c:v>500</c:v>
                </c:pt>
                <c:pt idx="6">
                  <c:v>497</c:v>
                </c:pt>
                <c:pt idx="7">
                  <c:v>490</c:v>
                </c:pt>
                <c:pt idx="8">
                  <c:v>485</c:v>
                </c:pt>
                <c:pt idx="9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3-46E7-8A75-E8CF2B2D8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Estadistico!ValorPedidoPais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240819071169827E-2"/>
          <c:y val="6.8153655514250316E-2"/>
          <c:w val="0.88798507624563461"/>
          <c:h val="0.66082311272429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'Análisis Estadistico'!$G$31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Estadistico'!$F$32:$F$42</c:f>
              <c:strCache>
                <c:ptCount val="10"/>
                <c:pt idx="0">
                  <c:v>Brazil</c:v>
                </c:pt>
                <c:pt idx="1">
                  <c:v>India</c:v>
                </c:pt>
                <c:pt idx="2">
                  <c:v>USA</c:v>
                </c:pt>
                <c:pt idx="3">
                  <c:v>Germany</c:v>
                </c:pt>
                <c:pt idx="4">
                  <c:v>Canada</c:v>
                </c:pt>
                <c:pt idx="5">
                  <c:v>Japan</c:v>
                </c:pt>
                <c:pt idx="6">
                  <c:v>France</c:v>
                </c:pt>
                <c:pt idx="7">
                  <c:v>China</c:v>
                </c:pt>
                <c:pt idx="8">
                  <c:v>Australia</c:v>
                </c:pt>
                <c:pt idx="9">
                  <c:v>UK</c:v>
                </c:pt>
              </c:strCache>
            </c:strRef>
          </c:cat>
          <c:val>
            <c:numRef>
              <c:f>'Análisis Estadistico'!$G$32:$G$42</c:f>
              <c:numCache>
                <c:formatCode>_-* #,##0\ [$€-C0A]_-;\-* #,##0\ [$€-C0A]_-;_-* "-"??\ [$€-C0A]_-;_-@_-</c:formatCode>
                <c:ptCount val="10"/>
                <c:pt idx="0">
                  <c:v>109.80748015873006</c:v>
                </c:pt>
                <c:pt idx="1">
                  <c:v>105.24661448140897</c:v>
                </c:pt>
                <c:pt idx="2">
                  <c:v>104.81638297872345</c:v>
                </c:pt>
                <c:pt idx="3">
                  <c:v>103.25960707269161</c:v>
                </c:pt>
                <c:pt idx="4">
                  <c:v>103.18204081632656</c:v>
                </c:pt>
                <c:pt idx="5">
                  <c:v>102.89014925373138</c:v>
                </c:pt>
                <c:pt idx="6">
                  <c:v>101.74736000000004</c:v>
                </c:pt>
                <c:pt idx="7">
                  <c:v>100.47835010060366</c:v>
                </c:pt>
                <c:pt idx="8">
                  <c:v>99.554787644787552</c:v>
                </c:pt>
                <c:pt idx="9">
                  <c:v>99.041010309278505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CF-4F32-8934-563B6DDB3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_-* #,##0\ [$€-C0A]_-;\-* #,##0\ [$€-C0A]_-;_-* &quot;-&quot;??\ [$€-C0A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Estadistico!ValorPedidoEdad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Estadistico'!$G$7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Estadistico'!$F$8:$F$17</c:f>
              <c:strCache>
                <c:ptCount val="9"/>
                <c:pt idx="0">
                  <c:v>74-80</c:v>
                </c:pt>
                <c:pt idx="1">
                  <c:v>32-38</c:v>
                </c:pt>
                <c:pt idx="2">
                  <c:v>25-31</c:v>
                </c:pt>
                <c:pt idx="3">
                  <c:v>67-73</c:v>
                </c:pt>
                <c:pt idx="4">
                  <c:v>46-52</c:v>
                </c:pt>
                <c:pt idx="5">
                  <c:v>60-66</c:v>
                </c:pt>
                <c:pt idx="6">
                  <c:v>18-24</c:v>
                </c:pt>
                <c:pt idx="7">
                  <c:v>39-45</c:v>
                </c:pt>
                <c:pt idx="8">
                  <c:v>53-59</c:v>
                </c:pt>
              </c:strCache>
            </c:strRef>
          </c:cat>
          <c:val>
            <c:numRef>
              <c:f>'Análisis Estadistico'!$G$8:$G$17</c:f>
              <c:numCache>
                <c:formatCode>_-* #,##0\ [$€-C0A]_-;\-* #,##0\ [$€-C0A]_-;_-* "-"??\ [$€-C0A]_-;_-@_-</c:formatCode>
                <c:ptCount val="9"/>
                <c:pt idx="0">
                  <c:v>108.11341563786011</c:v>
                </c:pt>
                <c:pt idx="1">
                  <c:v>106.73694859038137</c:v>
                </c:pt>
                <c:pt idx="2">
                  <c:v>105.963264957265</c:v>
                </c:pt>
                <c:pt idx="3">
                  <c:v>104.69369685767096</c:v>
                </c:pt>
                <c:pt idx="4">
                  <c:v>104.67658088235301</c:v>
                </c:pt>
                <c:pt idx="5">
                  <c:v>103.08941176470593</c:v>
                </c:pt>
                <c:pt idx="6">
                  <c:v>101.20048300536669</c:v>
                </c:pt>
                <c:pt idx="7">
                  <c:v>97.219459930313548</c:v>
                </c:pt>
                <c:pt idx="8">
                  <c:v>96.253098106712628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39-4DA8-ACF2-C0DA81E21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_-* #,##0\ [$€-C0A]_-;\-* #,##0\ [$€-C0A]_-;_-* &quot;-&quot;??\ [$€-C0A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Estadistico!ValorPedidoGenero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20076728914632797"/>
              <c:y val="0.146128608923884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335089408787939E-2"/>
          <c:y val="1.4649906429857706E-2"/>
          <c:w val="0.90466324452806235"/>
          <c:h val="0.96289117706440541"/>
        </c:manualLayout>
      </c:layout>
      <c:pie3DChart>
        <c:varyColors val="1"/>
        <c:ser>
          <c:idx val="0"/>
          <c:order val="0"/>
          <c:tx>
            <c:strRef>
              <c:f>'Análisis Estadistico'!$G$19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13C-420C-9ED6-6B5F3AA149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13C-420C-9ED6-6B5F3AA149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13C-420C-9ED6-6B5F3AA149A6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884229832716692"/>
                      <c:h val="0.343406229290921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13C-420C-9ED6-6B5F3AA149A6}"/>
                </c:ext>
              </c:extLst>
            </c:dLbl>
            <c:dLbl>
              <c:idx val="1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07411803303999"/>
                      <c:h val="0.245903410118427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13C-420C-9ED6-6B5F3AA149A6}"/>
                </c:ext>
              </c:extLst>
            </c:dLbl>
            <c:dLbl>
              <c:idx val="2"/>
              <c:layout>
                <c:manualLayout>
                  <c:x val="0.20076728914632797"/>
                  <c:y val="0.1461286089238845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3C-420C-9ED6-6B5F3AA149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Estadistico'!$F$20:$F$23</c:f>
              <c:strCache>
                <c:ptCount val="3"/>
                <c:pt idx="0">
                  <c:v>Otros</c:v>
                </c:pt>
                <c:pt idx="1">
                  <c:v>Hombre</c:v>
                </c:pt>
                <c:pt idx="2">
                  <c:v>Mujer</c:v>
                </c:pt>
              </c:strCache>
            </c:strRef>
          </c:cat>
          <c:val>
            <c:numRef>
              <c:f>'Análisis Estadistico'!$G$20:$G$23</c:f>
              <c:numCache>
                <c:formatCode>_-* #,##0\ [$€-C0A]_-;\-* #,##0\ [$€-C0A]_-;_-* "-"??\ [$€-C0A]_-;_-@_-</c:formatCode>
                <c:ptCount val="3"/>
                <c:pt idx="0">
                  <c:v>108.56599999999999</c:v>
                </c:pt>
                <c:pt idx="1">
                  <c:v>103.63169007901638</c:v>
                </c:pt>
                <c:pt idx="2">
                  <c:v>101.21271186440671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3C-420C-9ED6-6B5F3AA14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Estadistico!CantPedidoPais</c:name>
    <c:fmtId val="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51908633620391E-2"/>
          <c:y val="3.9541301972446576E-2"/>
          <c:w val="0.88798507624563461"/>
          <c:h val="0.66082311272429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'Análisis Estadistico'!$J$31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Estadistico'!$I$32:$I$42</c:f>
              <c:strCache>
                <c:ptCount val="10"/>
                <c:pt idx="0">
                  <c:v>China</c:v>
                </c:pt>
                <c:pt idx="1">
                  <c:v>India</c:v>
                </c:pt>
                <c:pt idx="2">
                  <c:v>Canada</c:v>
                </c:pt>
                <c:pt idx="3">
                  <c:v>Brazil</c:v>
                </c:pt>
                <c:pt idx="4">
                  <c:v>UK</c:v>
                </c:pt>
                <c:pt idx="5">
                  <c:v>USA</c:v>
                </c:pt>
                <c:pt idx="6">
                  <c:v>Australia</c:v>
                </c:pt>
                <c:pt idx="7">
                  <c:v>Japan</c:v>
                </c:pt>
                <c:pt idx="8">
                  <c:v>Germany</c:v>
                </c:pt>
                <c:pt idx="9">
                  <c:v>France</c:v>
                </c:pt>
              </c:strCache>
            </c:strRef>
          </c:cat>
          <c:val>
            <c:numRef>
              <c:f>'Análisis Estadistico'!$J$32:$J$42</c:f>
              <c:numCache>
                <c:formatCode>0.0</c:formatCode>
                <c:ptCount val="10"/>
                <c:pt idx="0">
                  <c:v>10.275653923541247</c:v>
                </c:pt>
                <c:pt idx="1">
                  <c:v>10.227005870841488</c:v>
                </c:pt>
                <c:pt idx="2">
                  <c:v>10.128571428571428</c:v>
                </c:pt>
                <c:pt idx="3">
                  <c:v>10.126984126984127</c:v>
                </c:pt>
                <c:pt idx="4">
                  <c:v>10.084536082474227</c:v>
                </c:pt>
                <c:pt idx="5">
                  <c:v>10.019342359767892</c:v>
                </c:pt>
                <c:pt idx="6">
                  <c:v>9.9575289575289574</c:v>
                </c:pt>
                <c:pt idx="7">
                  <c:v>9.9125799573560762</c:v>
                </c:pt>
                <c:pt idx="8">
                  <c:v>9.7878192534381139</c:v>
                </c:pt>
                <c:pt idx="9">
                  <c:v>9.75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E-4C23-A73D-5B8E2ECE9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Estadistico!CantPedidoEdad</c:name>
    <c:fmtId val="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Estadistico'!$J$7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Estadistico'!$I$8:$I$17</c:f>
              <c:strCache>
                <c:ptCount val="9"/>
                <c:pt idx="0">
                  <c:v>74-80</c:v>
                </c:pt>
                <c:pt idx="1">
                  <c:v>60-66</c:v>
                </c:pt>
                <c:pt idx="2">
                  <c:v>32-38</c:v>
                </c:pt>
                <c:pt idx="3">
                  <c:v>39-45</c:v>
                </c:pt>
                <c:pt idx="4">
                  <c:v>53-59</c:v>
                </c:pt>
                <c:pt idx="5">
                  <c:v>67-73</c:v>
                </c:pt>
                <c:pt idx="6">
                  <c:v>46-52</c:v>
                </c:pt>
                <c:pt idx="7">
                  <c:v>25-31</c:v>
                </c:pt>
                <c:pt idx="8">
                  <c:v>18-24</c:v>
                </c:pt>
              </c:strCache>
            </c:strRef>
          </c:cat>
          <c:val>
            <c:numRef>
              <c:f>'Análisis Estadistico'!$J$8:$J$17</c:f>
              <c:numCache>
                <c:formatCode>0.0</c:formatCode>
                <c:ptCount val="9"/>
                <c:pt idx="0">
                  <c:v>10.209876543209877</c:v>
                </c:pt>
                <c:pt idx="1">
                  <c:v>10.106261859582542</c:v>
                </c:pt>
                <c:pt idx="2">
                  <c:v>10.102819237147596</c:v>
                </c:pt>
                <c:pt idx="3">
                  <c:v>10.071428571428571</c:v>
                </c:pt>
                <c:pt idx="4">
                  <c:v>10.005163511187607</c:v>
                </c:pt>
                <c:pt idx="5">
                  <c:v>10.003696857670979</c:v>
                </c:pt>
                <c:pt idx="6">
                  <c:v>10.001838235294118</c:v>
                </c:pt>
                <c:pt idx="7">
                  <c:v>9.936752136752137</c:v>
                </c:pt>
                <c:pt idx="8">
                  <c:v>9.8300536672629697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8-451F-A0EF-EE069FE42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Estadistico!CantPedidoGenero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5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283793794068419E-2"/>
              <c:y val="-0.167394468704512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335089408787939E-2"/>
          <c:y val="1.4649906429857706E-2"/>
          <c:w val="0.90466324452806235"/>
          <c:h val="0.96289117706440541"/>
        </c:manualLayout>
      </c:layout>
      <c:pie3DChart>
        <c:varyColors val="1"/>
        <c:ser>
          <c:idx val="0"/>
          <c:order val="0"/>
          <c:tx>
            <c:strRef>
              <c:f>'Análisis Estadistico'!$J$19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A4C-401A-8F10-A2D7F56C9A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A4C-401A-8F10-A2D7F56C9A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A4C-401A-8F10-A2D7F56C9AE3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884229832716692"/>
                      <c:h val="0.343406229290921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A4C-401A-8F10-A2D7F56C9AE3}"/>
                </c:ext>
              </c:extLst>
            </c:dLbl>
            <c:dLbl>
              <c:idx val="1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07411803303999"/>
                      <c:h val="0.245903410118427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A4C-401A-8F10-A2D7F56C9AE3}"/>
                </c:ext>
              </c:extLst>
            </c:dLbl>
            <c:dLbl>
              <c:idx val="2"/>
              <c:layout>
                <c:manualLayout>
                  <c:x val="4.283793794068419E-2"/>
                  <c:y val="-0.1673944687045123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4C-401A-8F10-A2D7F56C9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Estadistico'!$I$20:$I$23</c:f>
              <c:strCache>
                <c:ptCount val="3"/>
                <c:pt idx="0">
                  <c:v>Hombre</c:v>
                </c:pt>
                <c:pt idx="1">
                  <c:v>Otros</c:v>
                </c:pt>
                <c:pt idx="2">
                  <c:v>Mujer</c:v>
                </c:pt>
              </c:strCache>
            </c:strRef>
          </c:cat>
          <c:val>
            <c:numRef>
              <c:f>'Análisis Estadistico'!$J$20:$J$23</c:f>
              <c:numCache>
                <c:formatCode>0.0</c:formatCode>
                <c:ptCount val="3"/>
                <c:pt idx="0">
                  <c:v>10.108867427568041</c:v>
                </c:pt>
                <c:pt idx="1">
                  <c:v>10.029166666666667</c:v>
                </c:pt>
                <c:pt idx="2">
                  <c:v>9.9433541480820704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4C-401A-8F10-A2D7F56C9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Estadistico!RecuentoGenero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335089408787939E-2"/>
          <c:y val="1.4649906429857706E-2"/>
          <c:w val="0.90466324452806235"/>
          <c:h val="0.96289117706440541"/>
        </c:manualLayout>
      </c:layout>
      <c:pie3DChart>
        <c:varyColors val="1"/>
        <c:ser>
          <c:idx val="0"/>
          <c:order val="0"/>
          <c:tx>
            <c:strRef>
              <c:f>'Análisis Estadistico'!$C$19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5BE-4BC9-83BE-42EDA10A21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5BE-4BC9-83BE-42EDA10A21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5BE-4BC9-83BE-42EDA10A21BD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884229832716692"/>
                      <c:h val="0.343406229290921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5BE-4BC9-83BE-42EDA10A21BD}"/>
                </c:ext>
              </c:extLst>
            </c:dLbl>
            <c:dLbl>
              <c:idx val="1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07411803303999"/>
                      <c:h val="0.245903410118427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25BE-4BC9-83BE-42EDA10A21BD}"/>
                </c:ext>
              </c:extLst>
            </c:dLbl>
            <c:dLbl>
              <c:idx val="2"/>
              <c:layout>
                <c:manualLayout>
                  <c:x val="0.12413877952755906"/>
                  <c:y val="7.66844088623000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5BE-4BC9-83BE-42EDA10A21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Estadistico'!$B$20:$B$23</c:f>
              <c:strCache>
                <c:ptCount val="3"/>
                <c:pt idx="0">
                  <c:v>Hombre</c:v>
                </c:pt>
                <c:pt idx="1">
                  <c:v>Mujer</c:v>
                </c:pt>
                <c:pt idx="2">
                  <c:v>Otros</c:v>
                </c:pt>
              </c:strCache>
            </c:strRef>
          </c:cat>
          <c:val>
            <c:numRef>
              <c:f>'Análisis Estadistico'!$C$20:$C$23</c:f>
              <c:numCache>
                <c:formatCode>General</c:formatCode>
                <c:ptCount val="3"/>
                <c:pt idx="0">
                  <c:v>2278</c:v>
                </c:pt>
                <c:pt idx="1">
                  <c:v>2242</c:v>
                </c:pt>
                <c:pt idx="2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BE-4BC9-83BE-42EDA10A2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Estadistico!VentaEdad</c:name>
    <c:fmtId val="1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Estadistico'!$Q$7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Estadistico'!$P$8:$P$17</c:f>
              <c:strCache>
                <c:ptCount val="9"/>
                <c:pt idx="0">
                  <c:v>32-38</c:v>
                </c:pt>
                <c:pt idx="1">
                  <c:v>25-31</c:v>
                </c:pt>
                <c:pt idx="2">
                  <c:v>53-59</c:v>
                </c:pt>
                <c:pt idx="3">
                  <c:v>46-52</c:v>
                </c:pt>
                <c:pt idx="4">
                  <c:v>67-73</c:v>
                </c:pt>
                <c:pt idx="5">
                  <c:v>39-45</c:v>
                </c:pt>
                <c:pt idx="6">
                  <c:v>60-66</c:v>
                </c:pt>
                <c:pt idx="7">
                  <c:v>18-24</c:v>
                </c:pt>
                <c:pt idx="8">
                  <c:v>74-80</c:v>
                </c:pt>
              </c:strCache>
            </c:strRef>
          </c:cat>
          <c:val>
            <c:numRef>
              <c:f>'Análisis Estadistico'!$Q$8:$Q$17</c:f>
              <c:numCache>
                <c:formatCode>_-* #,##0\ [$€-C0A]_-;\-* #,##0\ [$€-C0A]_-;_-* "-"??\ [$€-C0A]_-;_-@_-</c:formatCode>
                <c:ptCount val="9"/>
                <c:pt idx="0">
                  <c:v>651385.40000000026</c:v>
                </c:pt>
                <c:pt idx="1">
                  <c:v>620441.87</c:v>
                </c:pt>
                <c:pt idx="2">
                  <c:v>576254.91000000015</c:v>
                </c:pt>
                <c:pt idx="3">
                  <c:v>568109.03999999957</c:v>
                </c:pt>
                <c:pt idx="4">
                  <c:v>567599.87999999977</c:v>
                </c:pt>
                <c:pt idx="5">
                  <c:v>567512.78000000038</c:v>
                </c:pt>
                <c:pt idx="6">
                  <c:v>552248.41000000038</c:v>
                </c:pt>
                <c:pt idx="7">
                  <c:v>545560.91999999993</c:v>
                </c:pt>
                <c:pt idx="8">
                  <c:v>540926.28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F-4168-9F2C-EF76AAB0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_-* #,##0\ [$€-C0A]_-;\-* #,##0\ [$€-C0A]_-;_-* &quot;-&quot;??\ [$€-C0A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Estadistico!VentaGenero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5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19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2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1884229832716692"/>
                  <c:h val="0.34340622929092113"/>
                </c:manualLayout>
              </c15:layout>
            </c:ext>
          </c:extLst>
        </c:dLbl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707411803303999"/>
                  <c:h val="0.24590341011842792"/>
                </c:manualLayout>
              </c15:layout>
            </c:ext>
          </c:extLst>
        </c:dLbl>
      </c:pivotFmt>
      <c:pivotFmt>
        <c:idx val="27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413877952755906"/>
              <c:y val="7.66844088623000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335089408787939E-2"/>
          <c:y val="1.4649906429857706E-2"/>
          <c:w val="0.90466324452806235"/>
          <c:h val="0.96289117706440541"/>
        </c:manualLayout>
      </c:layout>
      <c:pie3DChart>
        <c:varyColors val="1"/>
        <c:ser>
          <c:idx val="0"/>
          <c:order val="0"/>
          <c:tx>
            <c:strRef>
              <c:f>'Análisis Estadistico'!$Q$19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521-4923-8D29-D2B25E826485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521-4923-8D29-D2B25E8264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521-4923-8D29-D2B25E826485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07411803303999"/>
                      <c:h val="0.245903410118427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C521-4923-8D29-D2B25E826485}"/>
                </c:ext>
              </c:extLst>
            </c:dLbl>
            <c:dLbl>
              <c:idx val="1"/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884229832716692"/>
                      <c:h val="0.343406229290921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521-4923-8D29-D2B25E826485}"/>
                </c:ext>
              </c:extLst>
            </c:dLbl>
            <c:dLbl>
              <c:idx val="2"/>
              <c:layout>
                <c:manualLayout>
                  <c:x val="0.12413877952755906"/>
                  <c:y val="7.66844088623000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21-4923-8D29-D2B25E8264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Estadistico'!$P$20:$P$23</c:f>
              <c:strCache>
                <c:ptCount val="3"/>
                <c:pt idx="0">
                  <c:v>Hombre</c:v>
                </c:pt>
                <c:pt idx="1">
                  <c:v>Mujer</c:v>
                </c:pt>
                <c:pt idx="2">
                  <c:v>Otros</c:v>
                </c:pt>
              </c:strCache>
            </c:strRef>
          </c:cat>
          <c:val>
            <c:numRef>
              <c:f>'Análisis Estadistico'!$Q$20:$Q$23</c:f>
              <c:numCache>
                <c:formatCode>_-* #,##0\ [$€-C0A]_-;\-* #,##0\ [$€-C0A]_-;_-* "-"??\ [$€-C0A]_-;_-@_-</c:formatCode>
                <c:ptCount val="3"/>
                <c:pt idx="0">
                  <c:v>2422123.3400000003</c:v>
                </c:pt>
                <c:pt idx="1">
                  <c:v>2247608.9400000013</c:v>
                </c:pt>
                <c:pt idx="2">
                  <c:v>520307.20999999956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21-4923-8D29-D2B25E826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Estadistico!VentaPais</c:name>
    <c:fmtId val="1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51908633620391E-2"/>
          <c:y val="3.9541301972446576E-2"/>
          <c:w val="0.88798507624563461"/>
          <c:h val="0.66082311272429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'Análisis Estadistico'!$Q$31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'Análisis Estadistico'!$P$32:$P$42</c:f>
              <c:strCache>
                <c:ptCount val="10"/>
                <c:pt idx="0">
                  <c:v>Brazil</c:v>
                </c:pt>
                <c:pt idx="1">
                  <c:v>USA</c:v>
                </c:pt>
                <c:pt idx="2">
                  <c:v>India</c:v>
                </c:pt>
                <c:pt idx="3">
                  <c:v>Germany</c:v>
                </c:pt>
                <c:pt idx="4">
                  <c:v>Australia</c:v>
                </c:pt>
                <c:pt idx="5">
                  <c:v>Canada</c:v>
                </c:pt>
                <c:pt idx="6">
                  <c:v>China</c:v>
                </c:pt>
                <c:pt idx="7">
                  <c:v>France</c:v>
                </c:pt>
                <c:pt idx="8">
                  <c:v>Japan</c:v>
                </c:pt>
                <c:pt idx="9">
                  <c:v>UK</c:v>
                </c:pt>
              </c:strCache>
            </c:strRef>
          </c:cat>
          <c:val>
            <c:numRef>
              <c:f>'Análisis Estadistico'!$Q$32:$Q$42</c:f>
              <c:numCache>
                <c:formatCode>_-* #,##0\ [$€-C0A]_-;\-* #,##0\ [$€-C0A]_-;_-* "-"??\ [$€-C0A]_-;_-@_-</c:formatCode>
                <c:ptCount val="10"/>
                <c:pt idx="0">
                  <c:v>568014.62999999977</c:v>
                </c:pt>
                <c:pt idx="1">
                  <c:v>552782.85000000009</c:v>
                </c:pt>
                <c:pt idx="2">
                  <c:v>546555.80000000005</c:v>
                </c:pt>
                <c:pt idx="3">
                  <c:v>518605.70999999996</c:v>
                </c:pt>
                <c:pt idx="4">
                  <c:v>516556.32000000018</c:v>
                </c:pt>
                <c:pt idx="5">
                  <c:v>516423.56000000023</c:v>
                </c:pt>
                <c:pt idx="6">
                  <c:v>514715.23999999982</c:v>
                </c:pt>
                <c:pt idx="7">
                  <c:v>491644.38999999996</c:v>
                </c:pt>
                <c:pt idx="8">
                  <c:v>483947.02999999997</c:v>
                </c:pt>
                <c:pt idx="9">
                  <c:v>480793.9599999995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A-4798-8128-3F6136CD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451984"/>
        <c:axId val="1658452464"/>
      </c:barChart>
      <c:catAx>
        <c:axId val="16584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0"/>
        <c:axPos val="l"/>
        <c:numFmt formatCode="_-* #,##0\ [$€-C0A]_-;\-* #,##0\ [$€-C0A]_-;_-* &quot;-&quot;??\ [$€-C0A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Estadistico!ClientesNuevos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'Análisis Estadistico'!$U$2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'Análisis Estadistico'!$T$3:$T$70</c:f>
              <c:multiLvlStrCache>
                <c:ptCount val="61"/>
                <c:lvl>
                  <c:pt idx="0">
                    <c:v>jun</c:v>
                  </c:pt>
                  <c:pt idx="1">
                    <c:v>jul</c:v>
                  </c:pt>
                  <c:pt idx="2">
                    <c:v>ago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dic</c:v>
                  </c:pt>
                  <c:pt idx="7">
                    <c:v>ene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abr</c:v>
                  </c:pt>
                  <c:pt idx="11">
                    <c:v>may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ago</c:v>
                  </c:pt>
                  <c:pt idx="15">
                    <c:v>sep</c:v>
                  </c:pt>
                  <c:pt idx="16">
                    <c:v>oct</c:v>
                  </c:pt>
                  <c:pt idx="17">
                    <c:v>nov</c:v>
                  </c:pt>
                  <c:pt idx="18">
                    <c:v>dic</c:v>
                  </c:pt>
                  <c:pt idx="19">
                    <c:v>ene</c:v>
                  </c:pt>
                  <c:pt idx="20">
                    <c:v>feb</c:v>
                  </c:pt>
                  <c:pt idx="21">
                    <c:v>mar</c:v>
                  </c:pt>
                  <c:pt idx="22">
                    <c:v>abr</c:v>
                  </c:pt>
                  <c:pt idx="23">
                    <c:v>may</c:v>
                  </c:pt>
                  <c:pt idx="24">
                    <c:v>jun</c:v>
                  </c:pt>
                  <c:pt idx="25">
                    <c:v>jul</c:v>
                  </c:pt>
                  <c:pt idx="26">
                    <c:v>ago</c:v>
                  </c:pt>
                  <c:pt idx="27">
                    <c:v>sep</c:v>
                  </c:pt>
                  <c:pt idx="28">
                    <c:v>oct</c:v>
                  </c:pt>
                  <c:pt idx="29">
                    <c:v>nov</c:v>
                  </c:pt>
                  <c:pt idx="30">
                    <c:v>dic</c:v>
                  </c:pt>
                  <c:pt idx="31">
                    <c:v>ene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abr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ago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dic</c:v>
                  </c:pt>
                  <c:pt idx="43">
                    <c:v>ene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abr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ago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dic</c:v>
                  </c:pt>
                  <c:pt idx="55">
                    <c:v>ene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abr</c:v>
                  </c:pt>
                  <c:pt idx="59">
                    <c:v>may</c:v>
                  </c:pt>
                  <c:pt idx="60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  <c:pt idx="19">
                    <c:v>2022</c:v>
                  </c:pt>
                  <c:pt idx="31">
                    <c:v>2023</c:v>
                  </c:pt>
                  <c:pt idx="43">
                    <c:v>2024</c:v>
                  </c:pt>
                  <c:pt idx="55">
                    <c:v>2025</c:v>
                  </c:pt>
                </c:lvl>
              </c:multiLvlStrCache>
            </c:multiLvlStrRef>
          </c:cat>
          <c:val>
            <c:numRef>
              <c:f>'Análisis Estadistico'!$U$3:$U$70</c:f>
              <c:numCache>
                <c:formatCode>General</c:formatCode>
                <c:ptCount val="61"/>
                <c:pt idx="0">
                  <c:v>8</c:v>
                </c:pt>
                <c:pt idx="1">
                  <c:v>76</c:v>
                </c:pt>
                <c:pt idx="2">
                  <c:v>112</c:v>
                </c:pt>
                <c:pt idx="3">
                  <c:v>82</c:v>
                </c:pt>
                <c:pt idx="4">
                  <c:v>84</c:v>
                </c:pt>
                <c:pt idx="5">
                  <c:v>71</c:v>
                </c:pt>
                <c:pt idx="6">
                  <c:v>109</c:v>
                </c:pt>
                <c:pt idx="7">
                  <c:v>82</c:v>
                </c:pt>
                <c:pt idx="8">
                  <c:v>65</c:v>
                </c:pt>
                <c:pt idx="9">
                  <c:v>74</c:v>
                </c:pt>
                <c:pt idx="10">
                  <c:v>81</c:v>
                </c:pt>
                <c:pt idx="11">
                  <c:v>80</c:v>
                </c:pt>
                <c:pt idx="12">
                  <c:v>90</c:v>
                </c:pt>
                <c:pt idx="13">
                  <c:v>77</c:v>
                </c:pt>
                <c:pt idx="14">
                  <c:v>101</c:v>
                </c:pt>
                <c:pt idx="15">
                  <c:v>83</c:v>
                </c:pt>
                <c:pt idx="16">
                  <c:v>72</c:v>
                </c:pt>
                <c:pt idx="17">
                  <c:v>88</c:v>
                </c:pt>
                <c:pt idx="18">
                  <c:v>66</c:v>
                </c:pt>
                <c:pt idx="19">
                  <c:v>73</c:v>
                </c:pt>
                <c:pt idx="20">
                  <c:v>61</c:v>
                </c:pt>
                <c:pt idx="21">
                  <c:v>74</c:v>
                </c:pt>
                <c:pt idx="22">
                  <c:v>82</c:v>
                </c:pt>
                <c:pt idx="23">
                  <c:v>89</c:v>
                </c:pt>
                <c:pt idx="24">
                  <c:v>77</c:v>
                </c:pt>
                <c:pt idx="25">
                  <c:v>94</c:v>
                </c:pt>
                <c:pt idx="26">
                  <c:v>75</c:v>
                </c:pt>
                <c:pt idx="27">
                  <c:v>92</c:v>
                </c:pt>
                <c:pt idx="28">
                  <c:v>92</c:v>
                </c:pt>
                <c:pt idx="29">
                  <c:v>82</c:v>
                </c:pt>
                <c:pt idx="30">
                  <c:v>73</c:v>
                </c:pt>
                <c:pt idx="31">
                  <c:v>94</c:v>
                </c:pt>
                <c:pt idx="32">
                  <c:v>73</c:v>
                </c:pt>
                <c:pt idx="33">
                  <c:v>80</c:v>
                </c:pt>
                <c:pt idx="34">
                  <c:v>83</c:v>
                </c:pt>
                <c:pt idx="35">
                  <c:v>98</c:v>
                </c:pt>
                <c:pt idx="36">
                  <c:v>91</c:v>
                </c:pt>
                <c:pt idx="37">
                  <c:v>80</c:v>
                </c:pt>
                <c:pt idx="38">
                  <c:v>92</c:v>
                </c:pt>
                <c:pt idx="39">
                  <c:v>73</c:v>
                </c:pt>
                <c:pt idx="40">
                  <c:v>80</c:v>
                </c:pt>
                <c:pt idx="41">
                  <c:v>85</c:v>
                </c:pt>
                <c:pt idx="42">
                  <c:v>77</c:v>
                </c:pt>
                <c:pt idx="43">
                  <c:v>86</c:v>
                </c:pt>
                <c:pt idx="44">
                  <c:v>90</c:v>
                </c:pt>
                <c:pt idx="45">
                  <c:v>73</c:v>
                </c:pt>
                <c:pt idx="46">
                  <c:v>94</c:v>
                </c:pt>
                <c:pt idx="47">
                  <c:v>98</c:v>
                </c:pt>
                <c:pt idx="48">
                  <c:v>101</c:v>
                </c:pt>
                <c:pt idx="49">
                  <c:v>75</c:v>
                </c:pt>
                <c:pt idx="50">
                  <c:v>79</c:v>
                </c:pt>
                <c:pt idx="51">
                  <c:v>86</c:v>
                </c:pt>
                <c:pt idx="52">
                  <c:v>84</c:v>
                </c:pt>
                <c:pt idx="53">
                  <c:v>75</c:v>
                </c:pt>
                <c:pt idx="54">
                  <c:v>101</c:v>
                </c:pt>
                <c:pt idx="55">
                  <c:v>80</c:v>
                </c:pt>
                <c:pt idx="56">
                  <c:v>66</c:v>
                </c:pt>
                <c:pt idx="57">
                  <c:v>89</c:v>
                </c:pt>
                <c:pt idx="58">
                  <c:v>96</c:v>
                </c:pt>
                <c:pt idx="59">
                  <c:v>77</c:v>
                </c:pt>
                <c:pt idx="6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0-4DED-9C1B-95CFBD1D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806480"/>
        <c:axId val="195807440"/>
      </c:lineChart>
      <c:catAx>
        <c:axId val="19580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807440"/>
        <c:crosses val="autoZero"/>
        <c:auto val="1"/>
        <c:lblAlgn val="ctr"/>
        <c:lblOffset val="100"/>
        <c:noMultiLvlLbl val="0"/>
      </c:catAx>
      <c:valAx>
        <c:axId val="1958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80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Estadistico!TablaDinámica29</c:name>
    <c:fmtId val="1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87231484332615"/>
          <c:y val="5.0925925925925923E-2"/>
          <c:w val="0.75314630713060304"/>
          <c:h val="0.915748760571595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'Análisis Estadistico'!$X$7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tx1">
                        <a:lumMod val="75000"/>
                        <a:lumOff val="25000"/>
                      </a:schemeClr>
                    </a:solidFill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'Análisis Estadistico'!$W$8:$W$17</c:f>
              <c:strCache>
                <c:ptCount val="9"/>
                <c:pt idx="0">
                  <c:v>74-80</c:v>
                </c:pt>
                <c:pt idx="1">
                  <c:v>25-31</c:v>
                </c:pt>
                <c:pt idx="2">
                  <c:v>32-38</c:v>
                </c:pt>
                <c:pt idx="3">
                  <c:v>39-45</c:v>
                </c:pt>
                <c:pt idx="4">
                  <c:v>53-59</c:v>
                </c:pt>
                <c:pt idx="5">
                  <c:v>46-52</c:v>
                </c:pt>
                <c:pt idx="6">
                  <c:v>18-24</c:v>
                </c:pt>
                <c:pt idx="7">
                  <c:v>60-66</c:v>
                </c:pt>
                <c:pt idx="8">
                  <c:v>67-73</c:v>
                </c:pt>
              </c:strCache>
            </c:strRef>
          </c:cat>
          <c:val>
            <c:numRef>
              <c:f>'Análisis Estadistico'!$X$8:$X$17</c:f>
              <c:numCache>
                <c:formatCode>0.0%</c:formatCode>
                <c:ptCount val="9"/>
                <c:pt idx="0">
                  <c:v>0.27718106995884761</c:v>
                </c:pt>
                <c:pt idx="1">
                  <c:v>0.2788547008547006</c:v>
                </c:pt>
                <c:pt idx="2">
                  <c:v>0.28310116086235465</c:v>
                </c:pt>
                <c:pt idx="3">
                  <c:v>0.28353658536585352</c:v>
                </c:pt>
                <c:pt idx="4">
                  <c:v>0.2838554216867471</c:v>
                </c:pt>
                <c:pt idx="5">
                  <c:v>0.2862316176470589</c:v>
                </c:pt>
                <c:pt idx="6">
                  <c:v>0.28631484794275486</c:v>
                </c:pt>
                <c:pt idx="7">
                  <c:v>0.28996204933586356</c:v>
                </c:pt>
                <c:pt idx="8">
                  <c:v>0.29136783733826316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8-43B5-B48E-EC59FBC47AF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58451984"/>
        <c:axId val="1658452464"/>
      </c:barChart>
      <c:catAx>
        <c:axId val="165845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Estadistico!TablaDinámica31</c:name>
    <c:fmtId val="1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87231484332615"/>
          <c:y val="5.0925925925925923E-2"/>
          <c:w val="0.79010132048349835"/>
          <c:h val="0.915748760571595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'Análisis Estadistico'!$X$19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tx1">
                        <a:lumMod val="75000"/>
                        <a:lumOff val="25000"/>
                      </a:schemeClr>
                    </a:solidFill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'Análisis Estadistico'!$W$20:$W$23</c:f>
              <c:strCache>
                <c:ptCount val="3"/>
                <c:pt idx="0">
                  <c:v>Otros</c:v>
                </c:pt>
                <c:pt idx="1">
                  <c:v>Hombre</c:v>
                </c:pt>
                <c:pt idx="2">
                  <c:v>Mujer</c:v>
                </c:pt>
              </c:strCache>
            </c:strRef>
          </c:cat>
          <c:val>
            <c:numRef>
              <c:f>'Análisis Estadistico'!$X$20:$X$23</c:f>
              <c:numCache>
                <c:formatCode>0.0%</c:formatCode>
                <c:ptCount val="3"/>
                <c:pt idx="0">
                  <c:v>0.27725000000000022</c:v>
                </c:pt>
                <c:pt idx="1">
                  <c:v>0.28475417032484579</c:v>
                </c:pt>
                <c:pt idx="2">
                  <c:v>0.28575825156110535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F-4974-BB0C-22B86873B0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58451984"/>
        <c:axId val="1658452464"/>
      </c:barChart>
      <c:catAx>
        <c:axId val="165845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[EDA_Dashboard.xlsx]Análisis Estadistico!TablaDinámica32</c:name>
    <c:fmtId val="17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87231484332615"/>
          <c:y val="5.0925925925925923E-2"/>
          <c:w val="0.75314630713060304"/>
          <c:h val="0.915748760571595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'Análisis Estadistico'!$X$31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tx1">
                        <a:lumMod val="75000"/>
                        <a:lumOff val="25000"/>
                      </a:schemeClr>
                    </a:solidFill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'Análisis Estadistico'!$W$32:$W$42</c:f>
              <c:strCache>
                <c:ptCount val="10"/>
                <c:pt idx="0">
                  <c:v>China</c:v>
                </c:pt>
                <c:pt idx="1">
                  <c:v>Japan</c:v>
                </c:pt>
                <c:pt idx="2">
                  <c:v>USA</c:v>
                </c:pt>
                <c:pt idx="3">
                  <c:v>Canada</c:v>
                </c:pt>
                <c:pt idx="4">
                  <c:v>Brazil</c:v>
                </c:pt>
                <c:pt idx="5">
                  <c:v>UK</c:v>
                </c:pt>
                <c:pt idx="6">
                  <c:v>Australia</c:v>
                </c:pt>
                <c:pt idx="7">
                  <c:v>France</c:v>
                </c:pt>
                <c:pt idx="8">
                  <c:v>Germany</c:v>
                </c:pt>
                <c:pt idx="9">
                  <c:v>India</c:v>
                </c:pt>
              </c:strCache>
            </c:strRef>
          </c:cat>
          <c:val>
            <c:numRef>
              <c:f>'Análisis Estadistico'!$X$32:$X$42</c:f>
              <c:numCache>
                <c:formatCode>0.0%</c:formatCode>
                <c:ptCount val="10"/>
                <c:pt idx="0">
                  <c:v>0.26625754527162998</c:v>
                </c:pt>
                <c:pt idx="1">
                  <c:v>0.2724093816631129</c:v>
                </c:pt>
                <c:pt idx="2">
                  <c:v>0.28280464216634443</c:v>
                </c:pt>
                <c:pt idx="3">
                  <c:v>0.28579591836734686</c:v>
                </c:pt>
                <c:pt idx="4">
                  <c:v>0.28704365079365091</c:v>
                </c:pt>
                <c:pt idx="5">
                  <c:v>0.28746391752577322</c:v>
                </c:pt>
                <c:pt idx="6">
                  <c:v>0.28928571428571442</c:v>
                </c:pt>
                <c:pt idx="7">
                  <c:v>0.28974000000000005</c:v>
                </c:pt>
                <c:pt idx="8">
                  <c:v>0.29055009823182693</c:v>
                </c:pt>
                <c:pt idx="9">
                  <c:v>0.29232876712328781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9E2-A920-3C35844A12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58451984"/>
        <c:axId val="1658452464"/>
      </c:barChart>
      <c:catAx>
        <c:axId val="165845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8452464"/>
        <c:crosses val="autoZero"/>
        <c:auto val="1"/>
        <c:lblAlgn val="ctr"/>
        <c:lblOffset val="100"/>
        <c:noMultiLvlLbl val="0"/>
      </c:catAx>
      <c:valAx>
        <c:axId val="1658452464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165845198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0</xdr:row>
      <xdr:rowOff>99060</xdr:rowOff>
    </xdr:from>
    <xdr:to>
      <xdr:col>22</xdr:col>
      <xdr:colOff>243840</xdr:colOff>
      <xdr:row>71</xdr:row>
      <xdr:rowOff>7620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AC7827A9-33D1-7E68-08EC-9EE71F5FFB54}"/>
            </a:ext>
          </a:extLst>
        </xdr:cNvPr>
        <xdr:cNvSpPr/>
      </xdr:nvSpPr>
      <xdr:spPr>
        <a:xfrm>
          <a:off x="137160" y="99060"/>
          <a:ext cx="17541240" cy="12893040"/>
        </a:xfrm>
        <a:prstGeom prst="roundRect">
          <a:avLst/>
        </a:prstGeom>
        <a:gradFill>
          <a:gsLst>
            <a:gs pos="0">
              <a:schemeClr val="accent2">
                <a:lumMod val="7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254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441959</xdr:colOff>
      <xdr:row>1</xdr:row>
      <xdr:rowOff>121919</xdr:rowOff>
    </xdr:from>
    <xdr:to>
      <xdr:col>21</xdr:col>
      <xdr:colOff>614862</xdr:colOff>
      <xdr:row>69</xdr:row>
      <xdr:rowOff>7620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59A9822A-F31B-179D-B7EE-C3E88569FE26}"/>
            </a:ext>
          </a:extLst>
        </xdr:cNvPr>
        <xdr:cNvSpPr/>
      </xdr:nvSpPr>
      <xdr:spPr>
        <a:xfrm>
          <a:off x="441959" y="304799"/>
          <a:ext cx="16814983" cy="1232154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 w="38100">
          <a:solidFill>
            <a:schemeClr val="accent1">
              <a:shade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480060</xdr:colOff>
      <xdr:row>3</xdr:row>
      <xdr:rowOff>129540</xdr:rowOff>
    </xdr:from>
    <xdr:to>
      <xdr:col>4</xdr:col>
      <xdr:colOff>525780</xdr:colOff>
      <xdr:row>67</xdr:row>
      <xdr:rowOff>83820</xdr:rowOff>
    </xdr:to>
    <xdr:sp macro="" textlink="">
      <xdr:nvSpPr>
        <xdr:cNvPr id="4" name="Rectángulo: esquinas superiores redondeadas 3">
          <a:extLst>
            <a:ext uri="{FF2B5EF4-FFF2-40B4-BE49-F238E27FC236}">
              <a16:creationId xmlns:a16="http://schemas.microsoft.com/office/drawing/2014/main" id="{4848BDF8-A55A-1CE6-E0BF-55E44EA5B98F}"/>
            </a:ext>
          </a:extLst>
        </xdr:cNvPr>
        <xdr:cNvSpPr/>
      </xdr:nvSpPr>
      <xdr:spPr>
        <a:xfrm rot="16200000">
          <a:off x="-3741420" y="4899660"/>
          <a:ext cx="11658600" cy="3215640"/>
        </a:xfrm>
        <a:prstGeom prst="round2SameRect">
          <a:avLst>
            <a:gd name="adj1" fmla="val 50000"/>
            <a:gd name="adj2" fmla="val 0"/>
          </a:avLst>
        </a:prstGeom>
        <a:solidFill>
          <a:schemeClr val="bg1">
            <a:alpha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17</xdr:col>
      <xdr:colOff>762000</xdr:colOff>
      <xdr:row>3</xdr:row>
      <xdr:rowOff>114300</xdr:rowOff>
    </xdr:from>
    <xdr:to>
      <xdr:col>21</xdr:col>
      <xdr:colOff>617220</xdr:colOff>
      <xdr:row>57</xdr:row>
      <xdr:rowOff>53340</xdr:rowOff>
    </xdr:to>
    <xdr:sp macro="" textlink="">
      <xdr:nvSpPr>
        <xdr:cNvPr id="5" name="Rectángulo: esquinas superiores redondeadas 4">
          <a:extLst>
            <a:ext uri="{FF2B5EF4-FFF2-40B4-BE49-F238E27FC236}">
              <a16:creationId xmlns:a16="http://schemas.microsoft.com/office/drawing/2014/main" id="{072525B6-C06D-462A-8727-D676E393B17E}"/>
            </a:ext>
          </a:extLst>
        </xdr:cNvPr>
        <xdr:cNvSpPr/>
      </xdr:nvSpPr>
      <xdr:spPr>
        <a:xfrm rot="5400000">
          <a:off x="10839450" y="4057650"/>
          <a:ext cx="9814560" cy="3025140"/>
        </a:xfrm>
        <a:prstGeom prst="round2SameRect">
          <a:avLst>
            <a:gd name="adj1" fmla="val 50000"/>
            <a:gd name="adj2" fmla="val 0"/>
          </a:avLst>
        </a:prstGeom>
        <a:solidFill>
          <a:schemeClr val="bg1">
            <a:alpha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571500</xdr:colOff>
      <xdr:row>6</xdr:row>
      <xdr:rowOff>99060</xdr:rowOff>
    </xdr:from>
    <xdr:to>
      <xdr:col>9</xdr:col>
      <xdr:colOff>533400</xdr:colOff>
      <xdr:row>16</xdr:row>
      <xdr:rowOff>129540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3CAA6F05-2148-0601-6B06-213D40F92B1D}"/>
            </a:ext>
          </a:extLst>
        </xdr:cNvPr>
        <xdr:cNvSpPr/>
      </xdr:nvSpPr>
      <xdr:spPr>
        <a:xfrm>
          <a:off x="3747837" y="1205965"/>
          <a:ext cx="3932321" cy="187532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662940</xdr:colOff>
      <xdr:row>6</xdr:row>
      <xdr:rowOff>121920</xdr:rowOff>
    </xdr:from>
    <xdr:to>
      <xdr:col>9</xdr:col>
      <xdr:colOff>594360</xdr:colOff>
      <xdr:row>16</xdr:row>
      <xdr:rowOff>137160</xdr:rowOff>
    </xdr:to>
    <xdr:graphicFrame macro="">
      <xdr:nvGraphicFramePr>
        <xdr:cNvPr id="9" name="HistogramaEdad">
          <a:extLst>
            <a:ext uri="{FF2B5EF4-FFF2-40B4-BE49-F238E27FC236}">
              <a16:creationId xmlns:a16="http://schemas.microsoft.com/office/drawing/2014/main" id="{5D83B67F-345E-4606-BE4C-28524571C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670560</xdr:colOff>
      <xdr:row>6</xdr:row>
      <xdr:rowOff>99060</xdr:rowOff>
    </xdr:from>
    <xdr:to>
      <xdr:col>17</xdr:col>
      <xdr:colOff>533400</xdr:colOff>
      <xdr:row>16</xdr:row>
      <xdr:rowOff>137160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E40A7436-3A99-4FA1-B0B0-EDDB47D504FC}"/>
            </a:ext>
          </a:extLst>
        </xdr:cNvPr>
        <xdr:cNvSpPr/>
      </xdr:nvSpPr>
      <xdr:spPr>
        <a:xfrm>
          <a:off x="10199571" y="1205965"/>
          <a:ext cx="3833261" cy="188294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693420</xdr:colOff>
      <xdr:row>6</xdr:row>
      <xdr:rowOff>137160</xdr:rowOff>
    </xdr:from>
    <xdr:to>
      <xdr:col>17</xdr:col>
      <xdr:colOff>632460</xdr:colOff>
      <xdr:row>16</xdr:row>
      <xdr:rowOff>160020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9B335643-E4D9-4931-A0E4-AC929B712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426720</xdr:colOff>
      <xdr:row>0</xdr:row>
      <xdr:rowOff>144780</xdr:rowOff>
    </xdr:from>
    <xdr:to>
      <xdr:col>20</xdr:col>
      <xdr:colOff>342900</xdr:colOff>
      <xdr:row>4</xdr:row>
      <xdr:rowOff>167640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E75FB3AA-D5DF-4D4F-A42C-CB9EB080BCA9}"/>
            </a:ext>
          </a:extLst>
        </xdr:cNvPr>
        <xdr:cNvSpPr txBox="1"/>
      </xdr:nvSpPr>
      <xdr:spPr>
        <a:xfrm>
          <a:off x="13898880" y="144780"/>
          <a:ext cx="2293620" cy="754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PERFIL CLIENTE</a:t>
          </a:r>
        </a:p>
      </xdr:txBody>
    </xdr:sp>
    <xdr:clientData/>
  </xdr:twoCellAnchor>
  <xdr:twoCellAnchor>
    <xdr:from>
      <xdr:col>9</xdr:col>
      <xdr:colOff>647700</xdr:colOff>
      <xdr:row>6</xdr:row>
      <xdr:rowOff>99060</xdr:rowOff>
    </xdr:from>
    <xdr:to>
      <xdr:col>12</xdr:col>
      <xdr:colOff>556260</xdr:colOff>
      <xdr:row>16</xdr:row>
      <xdr:rowOff>121920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EBC67023-FE2E-4177-ABB3-F027F89DED07}"/>
            </a:ext>
          </a:extLst>
        </xdr:cNvPr>
        <xdr:cNvSpPr/>
      </xdr:nvSpPr>
      <xdr:spPr>
        <a:xfrm>
          <a:off x="7794458" y="1205965"/>
          <a:ext cx="2290813" cy="186770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662940</xdr:colOff>
      <xdr:row>19</xdr:row>
      <xdr:rowOff>160020</xdr:rowOff>
    </xdr:from>
    <xdr:to>
      <xdr:col>17</xdr:col>
      <xdr:colOff>548640</xdr:colOff>
      <xdr:row>30</xdr:row>
      <xdr:rowOff>30480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4A5919B2-4A3A-4400-924F-D2923DF27A22}"/>
            </a:ext>
          </a:extLst>
        </xdr:cNvPr>
        <xdr:cNvSpPr/>
      </xdr:nvSpPr>
      <xdr:spPr>
        <a:xfrm>
          <a:off x="10172700" y="3634740"/>
          <a:ext cx="3848100" cy="188214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746760</xdr:colOff>
      <xdr:row>20</xdr:row>
      <xdr:rowOff>0</xdr:rowOff>
    </xdr:from>
    <xdr:to>
      <xdr:col>17</xdr:col>
      <xdr:colOff>472440</xdr:colOff>
      <xdr:row>30</xdr:row>
      <xdr:rowOff>30480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0DD4357-6566-406F-B714-92BB2F014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632460</xdr:colOff>
      <xdr:row>1</xdr:row>
      <xdr:rowOff>137160</xdr:rowOff>
    </xdr:from>
    <xdr:to>
      <xdr:col>16</xdr:col>
      <xdr:colOff>320040</xdr:colOff>
      <xdr:row>3</xdr:row>
      <xdr:rowOff>137160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BB9E0A82-9C33-4326-AE28-726E83E1984B}"/>
            </a:ext>
          </a:extLst>
        </xdr:cNvPr>
        <xdr:cNvSpPr txBox="1"/>
      </xdr:nvSpPr>
      <xdr:spPr>
        <a:xfrm>
          <a:off x="10934700" y="320040"/>
          <a:ext cx="20650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PAIS</a:t>
          </a:r>
        </a:p>
      </xdr:txBody>
    </xdr:sp>
    <xdr:clientData/>
  </xdr:twoCellAnchor>
  <xdr:twoCellAnchor>
    <xdr:from>
      <xdr:col>9</xdr:col>
      <xdr:colOff>716279</xdr:colOff>
      <xdr:row>1</xdr:row>
      <xdr:rowOff>152399</xdr:rowOff>
    </xdr:from>
    <xdr:to>
      <xdr:col>12</xdr:col>
      <xdr:colOff>403859</xdr:colOff>
      <xdr:row>3</xdr:row>
      <xdr:rowOff>152399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52579F5A-B879-4873-92EC-4B39C13AB4C0}"/>
            </a:ext>
          </a:extLst>
        </xdr:cNvPr>
        <xdr:cNvSpPr txBox="1"/>
      </xdr:nvSpPr>
      <xdr:spPr>
        <a:xfrm>
          <a:off x="7848599" y="335279"/>
          <a:ext cx="20650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GENERO</a:t>
          </a:r>
        </a:p>
      </xdr:txBody>
    </xdr:sp>
    <xdr:clientData/>
  </xdr:twoCellAnchor>
  <xdr:twoCellAnchor>
    <xdr:from>
      <xdr:col>5</xdr:col>
      <xdr:colOff>746759</xdr:colOff>
      <xdr:row>1</xdr:row>
      <xdr:rowOff>137159</xdr:rowOff>
    </xdr:from>
    <xdr:to>
      <xdr:col>8</xdr:col>
      <xdr:colOff>434339</xdr:colOff>
      <xdr:row>3</xdr:row>
      <xdr:rowOff>137159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6D5EF07-7A30-4BB0-9909-38800DBCB8E2}"/>
            </a:ext>
          </a:extLst>
        </xdr:cNvPr>
        <xdr:cNvSpPr txBox="1"/>
      </xdr:nvSpPr>
      <xdr:spPr>
        <a:xfrm>
          <a:off x="4709159" y="320039"/>
          <a:ext cx="20650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EDAD</a:t>
          </a:r>
        </a:p>
      </xdr:txBody>
    </xdr:sp>
    <xdr:clientData/>
  </xdr:twoCellAnchor>
  <xdr:twoCellAnchor>
    <xdr:from>
      <xdr:col>4</xdr:col>
      <xdr:colOff>586740</xdr:colOff>
      <xdr:row>3</xdr:row>
      <xdr:rowOff>137160</xdr:rowOff>
    </xdr:from>
    <xdr:to>
      <xdr:col>17</xdr:col>
      <xdr:colOff>502920</xdr:colOff>
      <xdr:row>5</xdr:row>
      <xdr:rowOff>137160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45C95710-8306-4924-B2EE-ADFF56EA8C09}"/>
            </a:ext>
          </a:extLst>
        </xdr:cNvPr>
        <xdr:cNvSpPr txBox="1"/>
      </xdr:nvSpPr>
      <xdr:spPr>
        <a:xfrm>
          <a:off x="3756660" y="685800"/>
          <a:ext cx="10218420" cy="3657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PERFIL CLIENTES</a:t>
          </a:r>
        </a:p>
      </xdr:txBody>
    </xdr:sp>
    <xdr:clientData/>
  </xdr:twoCellAnchor>
  <xdr:twoCellAnchor>
    <xdr:from>
      <xdr:col>4</xdr:col>
      <xdr:colOff>594360</xdr:colOff>
      <xdr:row>19</xdr:row>
      <xdr:rowOff>160020</xdr:rowOff>
    </xdr:from>
    <xdr:to>
      <xdr:col>9</xdr:col>
      <xdr:colOff>480060</xdr:colOff>
      <xdr:row>30</xdr:row>
      <xdr:rowOff>30480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AADE7444-5E63-4186-AEA8-167549E79D65}"/>
            </a:ext>
          </a:extLst>
        </xdr:cNvPr>
        <xdr:cNvSpPr/>
      </xdr:nvSpPr>
      <xdr:spPr>
        <a:xfrm>
          <a:off x="3764280" y="3634740"/>
          <a:ext cx="3848100" cy="188214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640080</xdr:colOff>
      <xdr:row>20</xdr:row>
      <xdr:rowOff>53340</xdr:rowOff>
    </xdr:from>
    <xdr:to>
      <xdr:col>9</xdr:col>
      <xdr:colOff>441960</xdr:colOff>
      <xdr:row>30</xdr:row>
      <xdr:rowOff>68580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22E4A31-A46F-44AE-9381-BBE5182C5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598170</xdr:colOff>
      <xdr:row>19</xdr:row>
      <xdr:rowOff>160020</xdr:rowOff>
    </xdr:from>
    <xdr:to>
      <xdr:col>12</xdr:col>
      <xdr:colOff>544830</xdr:colOff>
      <xdr:row>30</xdr:row>
      <xdr:rowOff>30480</xdr:rowOff>
    </xdr:to>
    <xdr:sp macro="" textlink="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CD517053-3D7B-44FE-B8A7-715C3BCC9516}"/>
            </a:ext>
          </a:extLst>
        </xdr:cNvPr>
        <xdr:cNvSpPr/>
      </xdr:nvSpPr>
      <xdr:spPr>
        <a:xfrm>
          <a:off x="7730490" y="3634740"/>
          <a:ext cx="2324100" cy="188214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</xdr:colOff>
      <xdr:row>20</xdr:row>
      <xdr:rowOff>175260</xdr:rowOff>
    </xdr:from>
    <xdr:to>
      <xdr:col>12</xdr:col>
      <xdr:colOff>411480</xdr:colOff>
      <xdr:row>29</xdr:row>
      <xdr:rowOff>175260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78418C3-6BAF-4623-B132-0CF4B1AED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647700</xdr:colOff>
      <xdr:row>33</xdr:row>
      <xdr:rowOff>68580</xdr:rowOff>
    </xdr:from>
    <xdr:to>
      <xdr:col>17</xdr:col>
      <xdr:colOff>533400</xdr:colOff>
      <xdr:row>43</xdr:row>
      <xdr:rowOff>121920</xdr:rowOff>
    </xdr:to>
    <xdr:sp macro="" textlink="">
      <xdr:nvSpPr>
        <xdr:cNvPr id="37" name="Rectángulo: esquinas redondeadas 36">
          <a:extLst>
            <a:ext uri="{FF2B5EF4-FFF2-40B4-BE49-F238E27FC236}">
              <a16:creationId xmlns:a16="http://schemas.microsoft.com/office/drawing/2014/main" id="{413C1DB0-9949-476E-96FB-C3BD376265B8}"/>
            </a:ext>
          </a:extLst>
        </xdr:cNvPr>
        <xdr:cNvSpPr/>
      </xdr:nvSpPr>
      <xdr:spPr>
        <a:xfrm>
          <a:off x="10176711" y="6156559"/>
          <a:ext cx="3856121" cy="189818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579120</xdr:colOff>
      <xdr:row>33</xdr:row>
      <xdr:rowOff>68580</xdr:rowOff>
    </xdr:from>
    <xdr:to>
      <xdr:col>9</xdr:col>
      <xdr:colOff>464820</xdr:colOff>
      <xdr:row>43</xdr:row>
      <xdr:rowOff>121920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CEAD7F60-4C45-4F59-B116-C0775FB0A665}"/>
            </a:ext>
          </a:extLst>
        </xdr:cNvPr>
        <xdr:cNvSpPr/>
      </xdr:nvSpPr>
      <xdr:spPr>
        <a:xfrm>
          <a:off x="3755457" y="6156559"/>
          <a:ext cx="3856121" cy="189818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582930</xdr:colOff>
      <xdr:row>33</xdr:row>
      <xdr:rowOff>68580</xdr:rowOff>
    </xdr:from>
    <xdr:to>
      <xdr:col>12</xdr:col>
      <xdr:colOff>529590</xdr:colOff>
      <xdr:row>43</xdr:row>
      <xdr:rowOff>121920</xdr:rowOff>
    </xdr:to>
    <xdr:sp macro="" textlink="">
      <xdr:nvSpPr>
        <xdr:cNvPr id="39" name="Rectángulo: esquinas redondeadas 38">
          <a:extLst>
            <a:ext uri="{FF2B5EF4-FFF2-40B4-BE49-F238E27FC236}">
              <a16:creationId xmlns:a16="http://schemas.microsoft.com/office/drawing/2014/main" id="{8EBCB8E2-BDA5-41DC-AA16-05BB7C545B05}"/>
            </a:ext>
          </a:extLst>
        </xdr:cNvPr>
        <xdr:cNvSpPr/>
      </xdr:nvSpPr>
      <xdr:spPr>
        <a:xfrm>
          <a:off x="7729688" y="6156559"/>
          <a:ext cx="2328913" cy="189818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773430</xdr:colOff>
      <xdr:row>34</xdr:row>
      <xdr:rowOff>7620</xdr:rowOff>
    </xdr:from>
    <xdr:to>
      <xdr:col>17</xdr:col>
      <xdr:colOff>552450</xdr:colOff>
      <xdr:row>43</xdr:row>
      <xdr:rowOff>91440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757B3F2-9D62-4E8F-BB0D-98D6C49A5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601980</xdr:colOff>
      <xdr:row>33</xdr:row>
      <xdr:rowOff>144780</xdr:rowOff>
    </xdr:from>
    <xdr:to>
      <xdr:col>9</xdr:col>
      <xdr:colOff>510540</xdr:colOff>
      <xdr:row>43</xdr:row>
      <xdr:rowOff>137160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A795819-159B-4FCF-B7E6-3D8523C48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731520</xdr:colOff>
      <xdr:row>33</xdr:row>
      <xdr:rowOff>160020</xdr:rowOff>
    </xdr:from>
    <xdr:to>
      <xdr:col>12</xdr:col>
      <xdr:colOff>541020</xdr:colOff>
      <xdr:row>43</xdr:row>
      <xdr:rowOff>76200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4B3A5D4F-EB57-41D5-80BE-8428CD7D9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80010</xdr:colOff>
      <xdr:row>5</xdr:row>
      <xdr:rowOff>106680</xdr:rowOff>
    </xdr:from>
    <xdr:to>
      <xdr:col>21</xdr:col>
      <xdr:colOff>274320</xdr:colOff>
      <xdr:row>12</xdr:row>
      <xdr:rowOff>175260</xdr:rowOff>
    </xdr:to>
    <xdr:sp macro="" textlink="">
      <xdr:nvSpPr>
        <xdr:cNvPr id="72" name="Rectángulo: esquinas redondeadas 71">
          <a:extLst>
            <a:ext uri="{FF2B5EF4-FFF2-40B4-BE49-F238E27FC236}">
              <a16:creationId xmlns:a16="http://schemas.microsoft.com/office/drawing/2014/main" id="{F920FBB3-3356-4990-A371-6914D4C1D05A}"/>
            </a:ext>
          </a:extLst>
        </xdr:cNvPr>
        <xdr:cNvSpPr/>
      </xdr:nvSpPr>
      <xdr:spPr>
        <a:xfrm>
          <a:off x="14344650" y="1021080"/>
          <a:ext cx="2571750" cy="1348740"/>
        </a:xfrm>
        <a:prstGeom prst="roundRect">
          <a:avLst>
            <a:gd name="adj" fmla="val 50000"/>
          </a:avLst>
        </a:prstGeom>
        <a:solidFill>
          <a:schemeClr val="accent6">
            <a:lumMod val="40000"/>
            <a:lumOff val="60000"/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80010</xdr:colOff>
      <xdr:row>14</xdr:row>
      <xdr:rowOff>45720</xdr:rowOff>
    </xdr:from>
    <xdr:to>
      <xdr:col>21</xdr:col>
      <xdr:colOff>274320</xdr:colOff>
      <xdr:row>21</xdr:row>
      <xdr:rowOff>114300</xdr:rowOff>
    </xdr:to>
    <xdr:sp macro="" textlink="">
      <xdr:nvSpPr>
        <xdr:cNvPr id="73" name="Rectángulo: esquinas redondeadas 72">
          <a:extLst>
            <a:ext uri="{FF2B5EF4-FFF2-40B4-BE49-F238E27FC236}">
              <a16:creationId xmlns:a16="http://schemas.microsoft.com/office/drawing/2014/main" id="{4F16A02A-CD8D-4A4D-AC12-41A077BA94CF}"/>
            </a:ext>
          </a:extLst>
        </xdr:cNvPr>
        <xdr:cNvSpPr/>
      </xdr:nvSpPr>
      <xdr:spPr>
        <a:xfrm>
          <a:off x="14344650" y="2606040"/>
          <a:ext cx="2571750" cy="1348740"/>
        </a:xfrm>
        <a:prstGeom prst="roundRect">
          <a:avLst>
            <a:gd name="adj" fmla="val 50000"/>
          </a:avLst>
        </a:prstGeom>
        <a:solidFill>
          <a:schemeClr val="accent6">
            <a:lumMod val="40000"/>
            <a:lumOff val="60000"/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80010</xdr:colOff>
      <xdr:row>23</xdr:row>
      <xdr:rowOff>7620</xdr:rowOff>
    </xdr:from>
    <xdr:to>
      <xdr:col>21</xdr:col>
      <xdr:colOff>274320</xdr:colOff>
      <xdr:row>30</xdr:row>
      <xdr:rowOff>76200</xdr:rowOff>
    </xdr:to>
    <xdr:sp macro="" textlink="">
      <xdr:nvSpPr>
        <xdr:cNvPr id="74" name="Rectángulo: esquinas redondeadas 73">
          <a:extLst>
            <a:ext uri="{FF2B5EF4-FFF2-40B4-BE49-F238E27FC236}">
              <a16:creationId xmlns:a16="http://schemas.microsoft.com/office/drawing/2014/main" id="{AD1C190F-CB6B-477C-83A0-2BC7143750E5}"/>
            </a:ext>
          </a:extLst>
        </xdr:cNvPr>
        <xdr:cNvSpPr/>
      </xdr:nvSpPr>
      <xdr:spPr>
        <a:xfrm>
          <a:off x="14344650" y="4213860"/>
          <a:ext cx="2571750" cy="1348740"/>
        </a:xfrm>
        <a:prstGeom prst="roundRect">
          <a:avLst>
            <a:gd name="adj" fmla="val 50000"/>
          </a:avLst>
        </a:prstGeom>
        <a:solidFill>
          <a:schemeClr val="accent6">
            <a:lumMod val="40000"/>
            <a:lumOff val="60000"/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152398</xdr:colOff>
      <xdr:row>14</xdr:row>
      <xdr:rowOff>45719</xdr:rowOff>
    </xdr:from>
    <xdr:to>
      <xdr:col>21</xdr:col>
      <xdr:colOff>403859</xdr:colOff>
      <xdr:row>16</xdr:row>
      <xdr:rowOff>45719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ECF7DAF2-BA92-4A9E-B9C0-53067847F479}"/>
            </a:ext>
          </a:extLst>
        </xdr:cNvPr>
        <xdr:cNvSpPr txBox="1"/>
      </xdr:nvSpPr>
      <xdr:spPr>
        <a:xfrm>
          <a:off x="14417038" y="2606039"/>
          <a:ext cx="2628901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 baseline="0"/>
            <a:t>TICKET</a:t>
          </a:r>
          <a:endParaRPr lang="es-ES" sz="2000" b="1"/>
        </a:p>
      </xdr:txBody>
    </xdr:sp>
    <xdr:clientData/>
  </xdr:twoCellAnchor>
  <xdr:twoCellAnchor>
    <xdr:from>
      <xdr:col>18</xdr:col>
      <xdr:colOff>156208</xdr:colOff>
      <xdr:row>5</xdr:row>
      <xdr:rowOff>106679</xdr:rowOff>
    </xdr:from>
    <xdr:to>
      <xdr:col>21</xdr:col>
      <xdr:colOff>400049</xdr:colOff>
      <xdr:row>7</xdr:row>
      <xdr:rowOff>106679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E9428155-DF49-4160-9005-301F6EBC18E1}"/>
            </a:ext>
          </a:extLst>
        </xdr:cNvPr>
        <xdr:cNvSpPr txBox="1"/>
      </xdr:nvSpPr>
      <xdr:spPr>
        <a:xfrm>
          <a:off x="14420848" y="1021079"/>
          <a:ext cx="2621281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POPULAR</a:t>
          </a:r>
        </a:p>
      </xdr:txBody>
    </xdr:sp>
    <xdr:clientData/>
  </xdr:twoCellAnchor>
  <xdr:twoCellAnchor>
    <xdr:from>
      <xdr:col>18</xdr:col>
      <xdr:colOff>22858</xdr:colOff>
      <xdr:row>23</xdr:row>
      <xdr:rowOff>7619</xdr:rowOff>
    </xdr:from>
    <xdr:to>
      <xdr:col>21</xdr:col>
      <xdr:colOff>533399</xdr:colOff>
      <xdr:row>25</xdr:row>
      <xdr:rowOff>7619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B08A8A00-A235-472D-A1BB-7C4A785B9768}"/>
            </a:ext>
          </a:extLst>
        </xdr:cNvPr>
        <xdr:cNvSpPr txBox="1"/>
      </xdr:nvSpPr>
      <xdr:spPr>
        <a:xfrm>
          <a:off x="14287498" y="4213859"/>
          <a:ext cx="2887981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 baseline="0"/>
            <a:t>RECURRENCIA</a:t>
          </a:r>
          <a:endParaRPr lang="es-ES" sz="2000" b="1"/>
        </a:p>
      </xdr:txBody>
    </xdr:sp>
    <xdr:clientData/>
  </xdr:twoCellAnchor>
  <xdr:twoCellAnchor>
    <xdr:from>
      <xdr:col>18</xdr:col>
      <xdr:colOff>57150</xdr:colOff>
      <xdr:row>8</xdr:row>
      <xdr:rowOff>106680</xdr:rowOff>
    </xdr:from>
    <xdr:to>
      <xdr:col>19</xdr:col>
      <xdr:colOff>346710</xdr:colOff>
      <xdr:row>13</xdr:row>
      <xdr:rowOff>30480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F63AEDB6-B1FC-470A-8B9F-2B83D80B8406}"/>
            </a:ext>
          </a:extLst>
        </xdr:cNvPr>
        <xdr:cNvSpPr txBox="1"/>
      </xdr:nvSpPr>
      <xdr:spPr>
        <a:xfrm>
          <a:off x="14321790" y="1569720"/>
          <a:ext cx="108204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1400"/>
            <a:t>Rango</a:t>
          </a:r>
          <a:r>
            <a:rPr lang="es-ES" sz="1400" baseline="0"/>
            <a:t> Edad</a:t>
          </a:r>
          <a:r>
            <a:rPr lang="es-ES" sz="1400"/>
            <a:t>:</a:t>
          </a:r>
        </a:p>
        <a:p>
          <a:pPr algn="r"/>
          <a:r>
            <a:rPr lang="es-ES" sz="1400"/>
            <a:t>Genero:</a:t>
          </a:r>
        </a:p>
        <a:p>
          <a:pPr algn="r"/>
          <a:r>
            <a:rPr lang="es-ES" sz="1400"/>
            <a:t>Pais:</a:t>
          </a:r>
        </a:p>
        <a:p>
          <a:pPr algn="r"/>
          <a:endParaRPr lang="es-ES" sz="1400"/>
        </a:p>
      </xdr:txBody>
    </xdr:sp>
    <xdr:clientData/>
  </xdr:twoCellAnchor>
  <xdr:twoCellAnchor>
    <xdr:from>
      <xdr:col>18</xdr:col>
      <xdr:colOff>57150</xdr:colOff>
      <xdr:row>17</xdr:row>
      <xdr:rowOff>68580</xdr:rowOff>
    </xdr:from>
    <xdr:to>
      <xdr:col>19</xdr:col>
      <xdr:colOff>346710</xdr:colOff>
      <xdr:row>21</xdr:row>
      <xdr:rowOff>175260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AFE79CC9-73A9-4AA9-B208-3FC61D948D54}"/>
            </a:ext>
          </a:extLst>
        </xdr:cNvPr>
        <xdr:cNvSpPr txBox="1"/>
      </xdr:nvSpPr>
      <xdr:spPr>
        <a:xfrm>
          <a:off x="14321790" y="3177540"/>
          <a:ext cx="108204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1400"/>
            <a:t>Rango</a:t>
          </a:r>
          <a:r>
            <a:rPr lang="es-ES" sz="1400" baseline="0"/>
            <a:t> Edad</a:t>
          </a:r>
          <a:r>
            <a:rPr lang="es-ES" sz="1400"/>
            <a:t>:</a:t>
          </a:r>
        </a:p>
        <a:p>
          <a:pPr algn="r"/>
          <a:r>
            <a:rPr lang="es-ES" sz="1400"/>
            <a:t>Genero:</a:t>
          </a:r>
        </a:p>
        <a:p>
          <a:pPr algn="r"/>
          <a:r>
            <a:rPr lang="es-ES" sz="1400"/>
            <a:t>Pais:</a:t>
          </a:r>
        </a:p>
        <a:p>
          <a:pPr algn="r"/>
          <a:endParaRPr lang="es-ES" sz="1400"/>
        </a:p>
      </xdr:txBody>
    </xdr:sp>
    <xdr:clientData/>
  </xdr:twoCellAnchor>
  <xdr:twoCellAnchor>
    <xdr:from>
      <xdr:col>18</xdr:col>
      <xdr:colOff>57150</xdr:colOff>
      <xdr:row>26</xdr:row>
      <xdr:rowOff>7620</xdr:rowOff>
    </xdr:from>
    <xdr:to>
      <xdr:col>19</xdr:col>
      <xdr:colOff>346710</xdr:colOff>
      <xdr:row>30</xdr:row>
      <xdr:rowOff>114300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3C198BED-565D-4EEC-9B86-726109839C5D}"/>
            </a:ext>
          </a:extLst>
        </xdr:cNvPr>
        <xdr:cNvSpPr txBox="1"/>
      </xdr:nvSpPr>
      <xdr:spPr>
        <a:xfrm>
          <a:off x="14321790" y="4762500"/>
          <a:ext cx="108204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1400"/>
            <a:t>Rango</a:t>
          </a:r>
          <a:r>
            <a:rPr lang="es-ES" sz="1400" baseline="0"/>
            <a:t> Edad</a:t>
          </a:r>
          <a:r>
            <a:rPr lang="es-ES" sz="1400"/>
            <a:t>:</a:t>
          </a:r>
        </a:p>
        <a:p>
          <a:pPr algn="r"/>
          <a:r>
            <a:rPr lang="es-ES" sz="1400"/>
            <a:t>Genero:</a:t>
          </a:r>
        </a:p>
        <a:p>
          <a:pPr algn="r"/>
          <a:r>
            <a:rPr lang="es-ES" sz="1400"/>
            <a:t>Pais:</a:t>
          </a:r>
        </a:p>
        <a:p>
          <a:pPr algn="r"/>
          <a:endParaRPr lang="es-ES" sz="1400"/>
        </a:p>
      </xdr:txBody>
    </xdr:sp>
    <xdr:clientData/>
  </xdr:twoCellAnchor>
  <xdr:twoCellAnchor>
    <xdr:from>
      <xdr:col>18</xdr:col>
      <xdr:colOff>213360</xdr:colOff>
      <xdr:row>7</xdr:row>
      <xdr:rowOff>30480</xdr:rowOff>
    </xdr:from>
    <xdr:to>
      <xdr:col>20</xdr:col>
      <xdr:colOff>784860</xdr:colOff>
      <xdr:row>8</xdr:row>
      <xdr:rowOff>160020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6B66E784-13F2-4DFC-90D3-56EEDF3C3F41}"/>
            </a:ext>
          </a:extLst>
        </xdr:cNvPr>
        <xdr:cNvSpPr txBox="1"/>
      </xdr:nvSpPr>
      <xdr:spPr>
        <a:xfrm>
          <a:off x="14478000" y="1310640"/>
          <a:ext cx="21564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1400"/>
            <a:t>Mejor</a:t>
          </a:r>
          <a:r>
            <a:rPr lang="es-ES" sz="1400" baseline="0"/>
            <a:t>        Peor</a:t>
          </a:r>
          <a:endParaRPr lang="es-ES" sz="1400"/>
        </a:p>
        <a:p>
          <a:pPr algn="r"/>
          <a:endParaRPr lang="es-ES" sz="1400"/>
        </a:p>
      </xdr:txBody>
    </xdr:sp>
    <xdr:clientData/>
  </xdr:twoCellAnchor>
  <xdr:twoCellAnchor>
    <xdr:from>
      <xdr:col>18</xdr:col>
      <xdr:colOff>213360</xdr:colOff>
      <xdr:row>15</xdr:row>
      <xdr:rowOff>160020</xdr:rowOff>
    </xdr:from>
    <xdr:to>
      <xdr:col>20</xdr:col>
      <xdr:colOff>784860</xdr:colOff>
      <xdr:row>17</xdr:row>
      <xdr:rowOff>106680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FBA63284-C490-4E9F-A758-36F7BA171A48}"/>
            </a:ext>
          </a:extLst>
        </xdr:cNvPr>
        <xdr:cNvSpPr txBox="1"/>
      </xdr:nvSpPr>
      <xdr:spPr>
        <a:xfrm>
          <a:off x="14478000" y="2903220"/>
          <a:ext cx="21564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1400"/>
            <a:t>Mejor</a:t>
          </a:r>
          <a:r>
            <a:rPr lang="es-ES" sz="1400" baseline="0"/>
            <a:t>        Peor</a:t>
          </a:r>
          <a:endParaRPr lang="es-ES" sz="1400"/>
        </a:p>
        <a:p>
          <a:pPr algn="r"/>
          <a:endParaRPr lang="es-ES" sz="1400"/>
        </a:p>
      </xdr:txBody>
    </xdr:sp>
    <xdr:clientData/>
  </xdr:twoCellAnchor>
  <xdr:twoCellAnchor>
    <xdr:from>
      <xdr:col>18</xdr:col>
      <xdr:colOff>213360</xdr:colOff>
      <xdr:row>24</xdr:row>
      <xdr:rowOff>106680</xdr:rowOff>
    </xdr:from>
    <xdr:to>
      <xdr:col>20</xdr:col>
      <xdr:colOff>784860</xdr:colOff>
      <xdr:row>26</xdr:row>
      <xdr:rowOff>53340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BB46E51A-A343-4A72-94B6-CA6F92CF6CFC}"/>
            </a:ext>
          </a:extLst>
        </xdr:cNvPr>
        <xdr:cNvSpPr txBox="1"/>
      </xdr:nvSpPr>
      <xdr:spPr>
        <a:xfrm>
          <a:off x="14478000" y="4495800"/>
          <a:ext cx="21564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1400"/>
            <a:t>Mejor</a:t>
          </a:r>
          <a:r>
            <a:rPr lang="es-ES" sz="1400" baseline="0"/>
            <a:t>        Peor</a:t>
          </a:r>
          <a:endParaRPr lang="es-ES" sz="1400"/>
        </a:p>
        <a:p>
          <a:pPr algn="r"/>
          <a:endParaRPr lang="es-ES" sz="1400"/>
        </a:p>
      </xdr:txBody>
    </xdr:sp>
    <xdr:clientData/>
  </xdr:twoCellAnchor>
  <xdr:twoCellAnchor>
    <xdr:from>
      <xdr:col>19</xdr:col>
      <xdr:colOff>293370</xdr:colOff>
      <xdr:row>8</xdr:row>
      <xdr:rowOff>106680</xdr:rowOff>
    </xdr:from>
    <xdr:to>
      <xdr:col>21</xdr:col>
      <xdr:colOff>57150</xdr:colOff>
      <xdr:row>12</xdr:row>
      <xdr:rowOff>137160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8263315F-7A7A-123E-3F36-5FA6615BA394}"/>
            </a:ext>
          </a:extLst>
        </xdr:cNvPr>
        <xdr:cNvGrpSpPr/>
      </xdr:nvGrpSpPr>
      <xdr:grpSpPr>
        <a:xfrm>
          <a:off x="15350490" y="1569720"/>
          <a:ext cx="1348740" cy="762000"/>
          <a:chOff x="15350490" y="1562100"/>
          <a:chExt cx="1348740" cy="762000"/>
        </a:xfrm>
      </xdr:grpSpPr>
      <xdr:sp macro="" textlink="'Análisis Estadistico'!B8">
        <xdr:nvSpPr>
          <xdr:cNvPr id="44" name="CuadroTexto 43">
            <a:extLst>
              <a:ext uri="{FF2B5EF4-FFF2-40B4-BE49-F238E27FC236}">
                <a16:creationId xmlns:a16="http://schemas.microsoft.com/office/drawing/2014/main" id="{04FFAB4D-FFCA-40B2-8400-8F729FE498BC}"/>
              </a:ext>
            </a:extLst>
          </xdr:cNvPr>
          <xdr:cNvSpPr txBox="1"/>
        </xdr:nvSpPr>
        <xdr:spPr>
          <a:xfrm>
            <a:off x="15422880" y="1562100"/>
            <a:ext cx="60198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CD847F5-6D85-448C-A64D-12E0DABEC763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32-38</a:t>
            </a:fld>
            <a:endParaRPr lang="es-ES" sz="1400" b="1"/>
          </a:p>
        </xdr:txBody>
      </xdr:sp>
      <xdr:sp macro="" textlink="'Análisis Estadistico'!B16">
        <xdr:nvSpPr>
          <xdr:cNvPr id="51" name="CuadroTexto 50">
            <a:extLst>
              <a:ext uri="{FF2B5EF4-FFF2-40B4-BE49-F238E27FC236}">
                <a16:creationId xmlns:a16="http://schemas.microsoft.com/office/drawing/2014/main" id="{8E49C27D-B3C8-49DF-881F-D04E1D2074F8}"/>
              </a:ext>
            </a:extLst>
          </xdr:cNvPr>
          <xdr:cNvSpPr txBox="1"/>
        </xdr:nvSpPr>
        <xdr:spPr>
          <a:xfrm>
            <a:off x="16070580" y="1562100"/>
            <a:ext cx="60198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06CBB13-0AAA-4F1B-B967-F66BC5593EE1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74-80</a:t>
            </a:fld>
            <a:endParaRPr lang="es-ES" sz="1400" b="1"/>
          </a:p>
        </xdr:txBody>
      </xdr:sp>
      <xdr:sp macro="" textlink="'Análisis Estadistico'!B20">
        <xdr:nvSpPr>
          <xdr:cNvPr id="60" name="CuadroTexto 59">
            <a:extLst>
              <a:ext uri="{FF2B5EF4-FFF2-40B4-BE49-F238E27FC236}">
                <a16:creationId xmlns:a16="http://schemas.microsoft.com/office/drawing/2014/main" id="{B7923549-7C79-434D-999F-B81BF2F3AC0B}"/>
              </a:ext>
            </a:extLst>
          </xdr:cNvPr>
          <xdr:cNvSpPr txBox="1"/>
        </xdr:nvSpPr>
        <xdr:spPr>
          <a:xfrm>
            <a:off x="15396210" y="178308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292499-79D5-465E-8414-EF2509F1CD97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Hombre</a:t>
            </a:fld>
            <a:endParaRPr lang="es-ES" sz="1400" b="1"/>
          </a:p>
        </xdr:txBody>
      </xdr:sp>
      <xdr:sp macro="" textlink="'Análisis Estadistico'!B22">
        <xdr:nvSpPr>
          <xdr:cNvPr id="61" name="CuadroTexto 60">
            <a:extLst>
              <a:ext uri="{FF2B5EF4-FFF2-40B4-BE49-F238E27FC236}">
                <a16:creationId xmlns:a16="http://schemas.microsoft.com/office/drawing/2014/main" id="{EA817A0F-4F14-4A62-AC97-795E780D5132}"/>
              </a:ext>
            </a:extLst>
          </xdr:cNvPr>
          <xdr:cNvSpPr txBox="1"/>
        </xdr:nvSpPr>
        <xdr:spPr>
          <a:xfrm>
            <a:off x="16043910" y="178308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2DEC401-6D7B-4A56-8FA9-FE26DD634685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Otros</a:t>
            </a:fld>
            <a:endParaRPr lang="es-ES" sz="1400" b="1"/>
          </a:p>
        </xdr:txBody>
      </xdr:sp>
      <xdr:sp macro="" textlink="'Análisis Estadistico'!B32">
        <xdr:nvSpPr>
          <xdr:cNvPr id="62" name="CuadroTexto 61">
            <a:extLst>
              <a:ext uri="{FF2B5EF4-FFF2-40B4-BE49-F238E27FC236}">
                <a16:creationId xmlns:a16="http://schemas.microsoft.com/office/drawing/2014/main" id="{3F830537-47C3-4BBA-91AD-546743E450B2}"/>
              </a:ext>
            </a:extLst>
          </xdr:cNvPr>
          <xdr:cNvSpPr txBox="1"/>
        </xdr:nvSpPr>
        <xdr:spPr>
          <a:xfrm>
            <a:off x="15350490" y="2004060"/>
            <a:ext cx="74676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C7C8742-D752-4AEA-A7FE-F684EDD17084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Australia</a:t>
            </a:fld>
            <a:endParaRPr lang="es-ES" sz="1400" b="1"/>
          </a:p>
        </xdr:txBody>
      </xdr:sp>
      <xdr:sp macro="" textlink="'Análisis Estadistico'!B41">
        <xdr:nvSpPr>
          <xdr:cNvPr id="63" name="CuadroTexto 62">
            <a:extLst>
              <a:ext uri="{FF2B5EF4-FFF2-40B4-BE49-F238E27FC236}">
                <a16:creationId xmlns:a16="http://schemas.microsoft.com/office/drawing/2014/main" id="{207D030B-1F8B-4104-B696-DCF21FBD1F04}"/>
              </a:ext>
            </a:extLst>
          </xdr:cNvPr>
          <xdr:cNvSpPr txBox="1"/>
        </xdr:nvSpPr>
        <xdr:spPr>
          <a:xfrm>
            <a:off x="16043910" y="200406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342FD8E-D502-4EAB-A812-C84853C57CC1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Japan</a:t>
            </a:fld>
            <a:endParaRPr lang="es-ES" sz="1400" b="1"/>
          </a:p>
        </xdr:txBody>
      </xdr:sp>
    </xdr:grpSp>
    <xdr:clientData/>
  </xdr:twoCellAnchor>
  <xdr:twoCellAnchor>
    <xdr:from>
      <xdr:col>19</xdr:col>
      <xdr:colOff>293370</xdr:colOff>
      <xdr:row>17</xdr:row>
      <xdr:rowOff>68580</xdr:rowOff>
    </xdr:from>
    <xdr:to>
      <xdr:col>21</xdr:col>
      <xdr:colOff>57150</xdr:colOff>
      <xdr:row>21</xdr:row>
      <xdr:rowOff>91440</xdr:rowOff>
    </xdr:to>
    <xdr:grpSp>
      <xdr:nvGrpSpPr>
        <xdr:cNvPr id="75" name="Grupo 74">
          <a:extLst>
            <a:ext uri="{FF2B5EF4-FFF2-40B4-BE49-F238E27FC236}">
              <a16:creationId xmlns:a16="http://schemas.microsoft.com/office/drawing/2014/main" id="{D0226BF6-1917-B498-C0D6-301CB090E022}"/>
            </a:ext>
          </a:extLst>
        </xdr:cNvPr>
        <xdr:cNvGrpSpPr/>
      </xdr:nvGrpSpPr>
      <xdr:grpSpPr>
        <a:xfrm>
          <a:off x="15350490" y="3177540"/>
          <a:ext cx="1348740" cy="754380"/>
          <a:chOff x="15350490" y="3063240"/>
          <a:chExt cx="1348740" cy="754380"/>
        </a:xfrm>
      </xdr:grpSpPr>
      <xdr:sp macro="" textlink="'Análisis Estadistico'!F8">
        <xdr:nvSpPr>
          <xdr:cNvPr id="45" name="CuadroTexto 44">
            <a:extLst>
              <a:ext uri="{FF2B5EF4-FFF2-40B4-BE49-F238E27FC236}">
                <a16:creationId xmlns:a16="http://schemas.microsoft.com/office/drawing/2014/main" id="{D6E93BCF-4A23-4B01-972A-533578BD0A20}"/>
              </a:ext>
            </a:extLst>
          </xdr:cNvPr>
          <xdr:cNvSpPr txBox="1"/>
        </xdr:nvSpPr>
        <xdr:spPr>
          <a:xfrm>
            <a:off x="15422880" y="3063240"/>
            <a:ext cx="60198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6523C7B-9500-426A-97A2-88A62A26DB97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74-80</a:t>
            </a:fld>
            <a:endParaRPr lang="es-ES" sz="1400" b="1"/>
          </a:p>
        </xdr:txBody>
      </xdr:sp>
      <xdr:sp macro="" textlink="'Análisis Estadistico'!F16">
        <xdr:nvSpPr>
          <xdr:cNvPr id="58" name="CuadroTexto 57">
            <a:extLst>
              <a:ext uri="{FF2B5EF4-FFF2-40B4-BE49-F238E27FC236}">
                <a16:creationId xmlns:a16="http://schemas.microsoft.com/office/drawing/2014/main" id="{32555A16-D321-4A23-B256-4D6DE70AFBC8}"/>
              </a:ext>
            </a:extLst>
          </xdr:cNvPr>
          <xdr:cNvSpPr txBox="1"/>
        </xdr:nvSpPr>
        <xdr:spPr>
          <a:xfrm>
            <a:off x="16070580" y="3063240"/>
            <a:ext cx="60198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D95E2E-6D77-4877-BC60-597A69753B26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53-59</a:t>
            </a:fld>
            <a:endParaRPr lang="es-ES" sz="1400" b="1"/>
          </a:p>
        </xdr:txBody>
      </xdr:sp>
      <xdr:sp macro="" textlink="'Análisis Estadistico'!F20">
        <xdr:nvSpPr>
          <xdr:cNvPr id="64" name="CuadroTexto 63">
            <a:extLst>
              <a:ext uri="{FF2B5EF4-FFF2-40B4-BE49-F238E27FC236}">
                <a16:creationId xmlns:a16="http://schemas.microsoft.com/office/drawing/2014/main" id="{2B673F30-B51B-4908-8642-600A04C8E762}"/>
              </a:ext>
            </a:extLst>
          </xdr:cNvPr>
          <xdr:cNvSpPr txBox="1"/>
        </xdr:nvSpPr>
        <xdr:spPr>
          <a:xfrm>
            <a:off x="15396210" y="329184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B8040C5-FCAE-454F-9863-6500831E0050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Otros</a:t>
            </a:fld>
            <a:endParaRPr lang="es-ES" sz="1400" b="1"/>
          </a:p>
        </xdr:txBody>
      </xdr:sp>
      <xdr:sp macro="" textlink="'Análisis Estadistico'!F22">
        <xdr:nvSpPr>
          <xdr:cNvPr id="65" name="CuadroTexto 64">
            <a:extLst>
              <a:ext uri="{FF2B5EF4-FFF2-40B4-BE49-F238E27FC236}">
                <a16:creationId xmlns:a16="http://schemas.microsoft.com/office/drawing/2014/main" id="{52E2B22A-33F2-4007-BF49-0F2C988276D2}"/>
              </a:ext>
            </a:extLst>
          </xdr:cNvPr>
          <xdr:cNvSpPr txBox="1"/>
        </xdr:nvSpPr>
        <xdr:spPr>
          <a:xfrm>
            <a:off x="16043910" y="329184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C774C65-6C86-46AE-B958-B648E8ABBE48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Mujer</a:t>
            </a:fld>
            <a:endParaRPr lang="es-ES" sz="1400" b="1"/>
          </a:p>
        </xdr:txBody>
      </xdr:sp>
      <xdr:sp macro="" textlink="'Análisis Estadistico'!F32">
        <xdr:nvSpPr>
          <xdr:cNvPr id="66" name="CuadroTexto 65">
            <a:extLst>
              <a:ext uri="{FF2B5EF4-FFF2-40B4-BE49-F238E27FC236}">
                <a16:creationId xmlns:a16="http://schemas.microsoft.com/office/drawing/2014/main" id="{947DA3B5-A0E1-4690-839C-04EE1BCE8A69}"/>
              </a:ext>
            </a:extLst>
          </xdr:cNvPr>
          <xdr:cNvSpPr txBox="1"/>
        </xdr:nvSpPr>
        <xdr:spPr>
          <a:xfrm>
            <a:off x="15350490" y="3497580"/>
            <a:ext cx="74676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54E1415-A910-4FB4-9CE5-D71B76837E80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Brazil</a:t>
            </a:fld>
            <a:endParaRPr lang="es-ES" sz="1400" b="1"/>
          </a:p>
        </xdr:txBody>
      </xdr:sp>
      <xdr:sp macro="" textlink="'Análisis Estadistico'!F41">
        <xdr:nvSpPr>
          <xdr:cNvPr id="67" name="CuadroTexto 66">
            <a:extLst>
              <a:ext uri="{FF2B5EF4-FFF2-40B4-BE49-F238E27FC236}">
                <a16:creationId xmlns:a16="http://schemas.microsoft.com/office/drawing/2014/main" id="{9F147ECF-E82D-4FA3-AEC0-02FB9F06A805}"/>
              </a:ext>
            </a:extLst>
          </xdr:cNvPr>
          <xdr:cNvSpPr txBox="1"/>
        </xdr:nvSpPr>
        <xdr:spPr>
          <a:xfrm>
            <a:off x="16043910" y="349758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E2A499F-8180-4611-AA98-59F3271D7091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UK</a:t>
            </a:fld>
            <a:endParaRPr lang="es-ES" sz="1400" b="1"/>
          </a:p>
        </xdr:txBody>
      </xdr:sp>
    </xdr:grpSp>
    <xdr:clientData/>
  </xdr:twoCellAnchor>
  <xdr:twoCellAnchor>
    <xdr:from>
      <xdr:col>19</xdr:col>
      <xdr:colOff>293370</xdr:colOff>
      <xdr:row>26</xdr:row>
      <xdr:rowOff>7620</xdr:rowOff>
    </xdr:from>
    <xdr:to>
      <xdr:col>21</xdr:col>
      <xdr:colOff>57150</xdr:colOff>
      <xdr:row>30</xdr:row>
      <xdr:rowOff>38100</xdr:rowOff>
    </xdr:to>
    <xdr:grpSp>
      <xdr:nvGrpSpPr>
        <xdr:cNvPr id="77" name="Grupo 76">
          <a:extLst>
            <a:ext uri="{FF2B5EF4-FFF2-40B4-BE49-F238E27FC236}">
              <a16:creationId xmlns:a16="http://schemas.microsoft.com/office/drawing/2014/main" id="{575B8D29-356F-20C9-2B26-495A011F459D}"/>
            </a:ext>
          </a:extLst>
        </xdr:cNvPr>
        <xdr:cNvGrpSpPr/>
      </xdr:nvGrpSpPr>
      <xdr:grpSpPr>
        <a:xfrm>
          <a:off x="15350490" y="4762500"/>
          <a:ext cx="1348740" cy="762000"/>
          <a:chOff x="15350490" y="4411980"/>
          <a:chExt cx="1348740" cy="762000"/>
        </a:xfrm>
      </xdr:grpSpPr>
      <xdr:sp macro="" textlink="'Análisis Estadistico'!I8">
        <xdr:nvSpPr>
          <xdr:cNvPr id="46" name="CuadroTexto 45">
            <a:extLst>
              <a:ext uri="{FF2B5EF4-FFF2-40B4-BE49-F238E27FC236}">
                <a16:creationId xmlns:a16="http://schemas.microsoft.com/office/drawing/2014/main" id="{DFE8FF7C-3007-4E81-90F0-56F38B48DBA3}"/>
              </a:ext>
            </a:extLst>
          </xdr:cNvPr>
          <xdr:cNvSpPr txBox="1"/>
        </xdr:nvSpPr>
        <xdr:spPr>
          <a:xfrm>
            <a:off x="15422880" y="4411980"/>
            <a:ext cx="60198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461DD7A-2375-4C82-96B8-AFAE4A634746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74-80</a:t>
            </a:fld>
            <a:endParaRPr lang="es-ES" sz="1400" b="1"/>
          </a:p>
        </xdr:txBody>
      </xdr:sp>
      <xdr:sp macro="" textlink="'Análisis Estadistico'!I16">
        <xdr:nvSpPr>
          <xdr:cNvPr id="59" name="CuadroTexto 58">
            <a:extLst>
              <a:ext uri="{FF2B5EF4-FFF2-40B4-BE49-F238E27FC236}">
                <a16:creationId xmlns:a16="http://schemas.microsoft.com/office/drawing/2014/main" id="{D3D87C8F-E2F1-4428-BA5B-E9F6FB8168F4}"/>
              </a:ext>
            </a:extLst>
          </xdr:cNvPr>
          <xdr:cNvSpPr txBox="1"/>
        </xdr:nvSpPr>
        <xdr:spPr>
          <a:xfrm>
            <a:off x="16070580" y="4411980"/>
            <a:ext cx="60198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6E22EE8-2CB0-4852-A09F-915FB1A63B5E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18-24</a:t>
            </a:fld>
            <a:endParaRPr lang="es-ES" sz="1400" b="1"/>
          </a:p>
        </xdr:txBody>
      </xdr:sp>
      <xdr:sp macro="" textlink="'Análisis Estadistico'!I20">
        <xdr:nvSpPr>
          <xdr:cNvPr id="68" name="CuadroTexto 67">
            <a:extLst>
              <a:ext uri="{FF2B5EF4-FFF2-40B4-BE49-F238E27FC236}">
                <a16:creationId xmlns:a16="http://schemas.microsoft.com/office/drawing/2014/main" id="{50D929C4-24A9-4A50-9AF0-530AED57EC64}"/>
              </a:ext>
            </a:extLst>
          </xdr:cNvPr>
          <xdr:cNvSpPr txBox="1"/>
        </xdr:nvSpPr>
        <xdr:spPr>
          <a:xfrm>
            <a:off x="15396210" y="463296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681ED04-4EA0-4E82-8E04-ED6E85268FA5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Hombre</a:t>
            </a:fld>
            <a:endParaRPr lang="es-ES" sz="1400" b="1"/>
          </a:p>
        </xdr:txBody>
      </xdr:sp>
      <xdr:sp macro="" textlink="'Análisis Estadistico'!I22">
        <xdr:nvSpPr>
          <xdr:cNvPr id="69" name="CuadroTexto 68">
            <a:extLst>
              <a:ext uri="{FF2B5EF4-FFF2-40B4-BE49-F238E27FC236}">
                <a16:creationId xmlns:a16="http://schemas.microsoft.com/office/drawing/2014/main" id="{204BB1EB-8F14-4491-A6F3-771AA6498C7F}"/>
              </a:ext>
            </a:extLst>
          </xdr:cNvPr>
          <xdr:cNvSpPr txBox="1"/>
        </xdr:nvSpPr>
        <xdr:spPr>
          <a:xfrm>
            <a:off x="16043910" y="463296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C3A9A1E-D8EC-4192-ABE0-768E822452D4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Mujer</a:t>
            </a:fld>
            <a:endParaRPr lang="es-ES" sz="1400" b="1"/>
          </a:p>
        </xdr:txBody>
      </xdr:sp>
      <xdr:sp macro="" textlink="'Análisis Estadistico'!I32">
        <xdr:nvSpPr>
          <xdr:cNvPr id="70" name="CuadroTexto 69">
            <a:extLst>
              <a:ext uri="{FF2B5EF4-FFF2-40B4-BE49-F238E27FC236}">
                <a16:creationId xmlns:a16="http://schemas.microsoft.com/office/drawing/2014/main" id="{13CC48A3-77FC-4E1B-99D2-9AF1CE818AC0}"/>
              </a:ext>
            </a:extLst>
          </xdr:cNvPr>
          <xdr:cNvSpPr txBox="1"/>
        </xdr:nvSpPr>
        <xdr:spPr>
          <a:xfrm>
            <a:off x="15350490" y="4853940"/>
            <a:ext cx="74676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2C9A950-2C61-48BA-B4BD-6BC4D011DF14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China</a:t>
            </a:fld>
            <a:endParaRPr lang="es-ES" sz="1400" b="1"/>
          </a:p>
        </xdr:txBody>
      </xdr:sp>
      <xdr:sp macro="" textlink="'Análisis Estadistico'!I41">
        <xdr:nvSpPr>
          <xdr:cNvPr id="71" name="CuadroTexto 70">
            <a:extLst>
              <a:ext uri="{FF2B5EF4-FFF2-40B4-BE49-F238E27FC236}">
                <a16:creationId xmlns:a16="http://schemas.microsoft.com/office/drawing/2014/main" id="{5DF4B33F-7C2D-4B2D-9EA5-58EDE2FB8356}"/>
              </a:ext>
            </a:extLst>
          </xdr:cNvPr>
          <xdr:cNvSpPr txBox="1"/>
        </xdr:nvSpPr>
        <xdr:spPr>
          <a:xfrm>
            <a:off x="16043910" y="4853940"/>
            <a:ext cx="65532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ADEA503-9406-4192-863A-947DEB600541}" type="TxLink">
              <a:rPr lang="en-US" sz="11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France</a:t>
            </a:fld>
            <a:endParaRPr lang="es-ES" sz="1400" b="1"/>
          </a:p>
        </xdr:txBody>
      </xdr:sp>
    </xdr:grpSp>
    <xdr:clientData/>
  </xdr:twoCellAnchor>
  <xdr:twoCellAnchor editAs="oneCell">
    <xdr:from>
      <xdr:col>18</xdr:col>
      <xdr:colOff>228600</xdr:colOff>
      <xdr:row>37</xdr:row>
      <xdr:rowOff>30480</xdr:rowOff>
    </xdr:from>
    <xdr:to>
      <xdr:col>21</xdr:col>
      <xdr:colOff>304800</xdr:colOff>
      <xdr:row>43</xdr:row>
      <xdr:rowOff>152399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8" name="age">
              <a:extLst>
                <a:ext uri="{FF2B5EF4-FFF2-40B4-BE49-F238E27FC236}">
                  <a16:creationId xmlns:a16="http://schemas.microsoft.com/office/drawing/2014/main" id="{CAD6B751-7DA2-401C-AFF9-3818DF4043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3240" y="6797040"/>
              <a:ext cx="2453640" cy="1219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228600</xdr:colOff>
      <xdr:row>32</xdr:row>
      <xdr:rowOff>68580</xdr:rowOff>
    </xdr:from>
    <xdr:to>
      <xdr:col>21</xdr:col>
      <xdr:colOff>304800</xdr:colOff>
      <xdr:row>36</xdr:row>
      <xdr:rowOff>30479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9" name="gender">
              <a:extLst>
                <a:ext uri="{FF2B5EF4-FFF2-40B4-BE49-F238E27FC236}">
                  <a16:creationId xmlns:a16="http://schemas.microsoft.com/office/drawing/2014/main" id="{BCA6EB5F-8AE0-452E-902C-C1B01A7A00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3240" y="5920740"/>
              <a:ext cx="2453640" cy="693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243840</xdr:colOff>
      <xdr:row>44</xdr:row>
      <xdr:rowOff>114301</xdr:rowOff>
    </xdr:from>
    <xdr:to>
      <xdr:col>21</xdr:col>
      <xdr:colOff>297180</xdr:colOff>
      <xdr:row>52</xdr:row>
      <xdr:rowOff>106680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0" name="country">
              <a:extLst>
                <a:ext uri="{FF2B5EF4-FFF2-40B4-BE49-F238E27FC236}">
                  <a16:creationId xmlns:a16="http://schemas.microsoft.com/office/drawing/2014/main" id="{09C84066-E540-4472-AB97-8308CECB87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08480" y="8161021"/>
              <a:ext cx="243078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708660</xdr:colOff>
      <xdr:row>6</xdr:row>
      <xdr:rowOff>152400</xdr:rowOff>
    </xdr:from>
    <xdr:to>
      <xdr:col>12</xdr:col>
      <xdr:colOff>449580</xdr:colOff>
      <xdr:row>16</xdr:row>
      <xdr:rowOff>22860</xdr:rowOff>
    </xdr:to>
    <xdr:graphicFrame macro="">
      <xdr:nvGraphicFramePr>
        <xdr:cNvPr id="81" name="Gráfico 80">
          <a:extLst>
            <a:ext uri="{FF2B5EF4-FFF2-40B4-BE49-F238E27FC236}">
              <a16:creationId xmlns:a16="http://schemas.microsoft.com/office/drawing/2014/main" id="{C73F0E8C-858A-4BB0-A4E4-FDBDCB2BE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646497</xdr:colOff>
      <xdr:row>46</xdr:row>
      <xdr:rowOff>152400</xdr:rowOff>
    </xdr:from>
    <xdr:to>
      <xdr:col>17</xdr:col>
      <xdr:colOff>532197</xdr:colOff>
      <xdr:row>57</xdr:row>
      <xdr:rowOff>22860</xdr:rowOff>
    </xdr:to>
    <xdr:sp macro="" textlink="">
      <xdr:nvSpPr>
        <xdr:cNvPr id="83" name="Rectángulo: esquinas redondeadas 82">
          <a:extLst>
            <a:ext uri="{FF2B5EF4-FFF2-40B4-BE49-F238E27FC236}">
              <a16:creationId xmlns:a16="http://schemas.microsoft.com/office/drawing/2014/main" id="{C3F23EF8-6E7D-4CEE-A6EC-898CC421DDCC}"/>
            </a:ext>
          </a:extLst>
        </xdr:cNvPr>
        <xdr:cNvSpPr/>
      </xdr:nvSpPr>
      <xdr:spPr>
        <a:xfrm>
          <a:off x="10156257" y="8564880"/>
          <a:ext cx="3848100" cy="188214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577917</xdr:colOff>
      <xdr:row>46</xdr:row>
      <xdr:rowOff>152400</xdr:rowOff>
    </xdr:from>
    <xdr:to>
      <xdr:col>9</xdr:col>
      <xdr:colOff>463617</xdr:colOff>
      <xdr:row>57</xdr:row>
      <xdr:rowOff>22860</xdr:rowOff>
    </xdr:to>
    <xdr:sp macro="" textlink="">
      <xdr:nvSpPr>
        <xdr:cNvPr id="84" name="Rectángulo: esquinas redondeadas 83">
          <a:extLst>
            <a:ext uri="{FF2B5EF4-FFF2-40B4-BE49-F238E27FC236}">
              <a16:creationId xmlns:a16="http://schemas.microsoft.com/office/drawing/2014/main" id="{AD05C0EB-6A2C-4611-ABA4-B6008BA8683D}"/>
            </a:ext>
          </a:extLst>
        </xdr:cNvPr>
        <xdr:cNvSpPr/>
      </xdr:nvSpPr>
      <xdr:spPr>
        <a:xfrm>
          <a:off x="3747837" y="8564880"/>
          <a:ext cx="3848100" cy="188214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581727</xdr:colOff>
      <xdr:row>46</xdr:row>
      <xdr:rowOff>152400</xdr:rowOff>
    </xdr:from>
    <xdr:to>
      <xdr:col>12</xdr:col>
      <xdr:colOff>528387</xdr:colOff>
      <xdr:row>57</xdr:row>
      <xdr:rowOff>22860</xdr:rowOff>
    </xdr:to>
    <xdr:sp macro="" textlink="">
      <xdr:nvSpPr>
        <xdr:cNvPr id="85" name="Rectángulo: esquinas redondeadas 84">
          <a:extLst>
            <a:ext uri="{FF2B5EF4-FFF2-40B4-BE49-F238E27FC236}">
              <a16:creationId xmlns:a16="http://schemas.microsoft.com/office/drawing/2014/main" id="{CBCEADF2-2806-4A61-BBC7-E57AD62E6C74}"/>
            </a:ext>
          </a:extLst>
        </xdr:cNvPr>
        <xdr:cNvSpPr/>
      </xdr:nvSpPr>
      <xdr:spPr>
        <a:xfrm>
          <a:off x="7714047" y="8564880"/>
          <a:ext cx="2324100" cy="188214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640080</xdr:colOff>
      <xdr:row>47</xdr:row>
      <xdr:rowOff>30480</xdr:rowOff>
    </xdr:from>
    <xdr:to>
      <xdr:col>9</xdr:col>
      <xdr:colOff>480060</xdr:colOff>
      <xdr:row>57</xdr:row>
      <xdr:rowOff>0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D14E9816-C53B-4B42-A9B0-AA8120D2C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594360</xdr:colOff>
      <xdr:row>47</xdr:row>
      <xdr:rowOff>22860</xdr:rowOff>
    </xdr:from>
    <xdr:to>
      <xdr:col>12</xdr:col>
      <xdr:colOff>518160</xdr:colOff>
      <xdr:row>57</xdr:row>
      <xdr:rowOff>38100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349309C7-7FE9-478C-8A4A-BC076C4D4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723900</xdr:colOff>
      <xdr:row>47</xdr:row>
      <xdr:rowOff>53340</xdr:rowOff>
    </xdr:from>
    <xdr:to>
      <xdr:col>17</xdr:col>
      <xdr:colOff>495300</xdr:colOff>
      <xdr:row>57</xdr:row>
      <xdr:rowOff>15240</xdr:rowOff>
    </xdr:to>
    <xdr:graphicFrame macro="">
      <xdr:nvGraphicFramePr>
        <xdr:cNvPr id="91" name="Gráfico 90">
          <a:extLst>
            <a:ext uri="{FF2B5EF4-FFF2-40B4-BE49-F238E27FC236}">
              <a16:creationId xmlns:a16="http://schemas.microsoft.com/office/drawing/2014/main" id="{81F33162-D6DF-4503-8918-8218F3FD9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609600</xdr:colOff>
      <xdr:row>59</xdr:row>
      <xdr:rowOff>76200</xdr:rowOff>
    </xdr:from>
    <xdr:to>
      <xdr:col>17</xdr:col>
      <xdr:colOff>586740</xdr:colOff>
      <xdr:row>68</xdr:row>
      <xdr:rowOff>152400</xdr:rowOff>
    </xdr:to>
    <xdr:graphicFrame macro="">
      <xdr:nvGraphicFramePr>
        <xdr:cNvPr id="93" name="Gráfico 92">
          <a:extLst>
            <a:ext uri="{FF2B5EF4-FFF2-40B4-BE49-F238E27FC236}">
              <a16:creationId xmlns:a16="http://schemas.microsoft.com/office/drawing/2014/main" id="{A0573B6D-EAE6-4B9A-9F06-020E0012E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623637</xdr:colOff>
      <xdr:row>57</xdr:row>
      <xdr:rowOff>68580</xdr:rowOff>
    </xdr:from>
    <xdr:to>
      <xdr:col>17</xdr:col>
      <xdr:colOff>547437</xdr:colOff>
      <xdr:row>59</xdr:row>
      <xdr:rowOff>68580</xdr:rowOff>
    </xdr:to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E15E085E-BE68-45CF-815B-5181EF4B3BC0}"/>
            </a:ext>
          </a:extLst>
        </xdr:cNvPr>
        <xdr:cNvSpPr txBox="1"/>
      </xdr:nvSpPr>
      <xdr:spPr>
        <a:xfrm>
          <a:off x="3793557" y="10492740"/>
          <a:ext cx="10226040" cy="36576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>
              <a:solidFill>
                <a:schemeClr val="bg1"/>
              </a:solidFill>
            </a:rPr>
            <a:t>NUEVOS</a:t>
          </a:r>
          <a:r>
            <a:rPr lang="es-ES" sz="2000" b="1" baseline="0">
              <a:solidFill>
                <a:schemeClr val="bg1"/>
              </a:solidFill>
            </a:rPr>
            <a:t> CLIENTES</a:t>
          </a:r>
        </a:p>
      </xdr:txBody>
    </xdr:sp>
    <xdr:clientData/>
  </xdr:twoCellAnchor>
  <xdr:twoCellAnchor>
    <xdr:from>
      <xdr:col>0</xdr:col>
      <xdr:colOff>381000</xdr:colOff>
      <xdr:row>12</xdr:row>
      <xdr:rowOff>7620</xdr:rowOff>
    </xdr:from>
    <xdr:to>
      <xdr:col>5</xdr:col>
      <xdr:colOff>106680</xdr:colOff>
      <xdr:row>27</xdr:row>
      <xdr:rowOff>7620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A6F137-DBCC-4179-9A27-909B8FD0B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449580</xdr:colOff>
      <xdr:row>29</xdr:row>
      <xdr:rowOff>129540</xdr:rowOff>
    </xdr:from>
    <xdr:to>
      <xdr:col>5</xdr:col>
      <xdr:colOff>30480</xdr:colOff>
      <xdr:row>38</xdr:row>
      <xdr:rowOff>45720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D750C78-8935-426E-B3C9-35BF05B89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167638</xdr:colOff>
      <xdr:row>5</xdr:row>
      <xdr:rowOff>68580</xdr:rowOff>
    </xdr:from>
    <xdr:to>
      <xdr:col>4</xdr:col>
      <xdr:colOff>251459</xdr:colOff>
      <xdr:row>9</xdr:row>
      <xdr:rowOff>137159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762830B9-1819-40F3-9196-2219E110DC76}"/>
            </a:ext>
          </a:extLst>
        </xdr:cNvPr>
        <xdr:cNvSpPr txBox="1"/>
      </xdr:nvSpPr>
      <xdr:spPr>
        <a:xfrm>
          <a:off x="960118" y="982980"/>
          <a:ext cx="2461261" cy="800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RIESGO</a:t>
          </a:r>
          <a:r>
            <a:rPr lang="es-ES" sz="2000" b="1" baseline="0"/>
            <a:t> DE ABANDONO</a:t>
          </a:r>
          <a:endParaRPr lang="es-ES" sz="2000" b="1"/>
        </a:p>
      </xdr:txBody>
    </xdr:sp>
    <xdr:clientData/>
  </xdr:twoCellAnchor>
  <xdr:twoCellAnchor>
    <xdr:from>
      <xdr:col>0</xdr:col>
      <xdr:colOff>388620</xdr:colOff>
      <xdr:row>41</xdr:row>
      <xdr:rowOff>60960</xdr:rowOff>
    </xdr:from>
    <xdr:to>
      <xdr:col>5</xdr:col>
      <xdr:colOff>243840</xdr:colOff>
      <xdr:row>56</xdr:row>
      <xdr:rowOff>60960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62FE288-E24F-4CD8-8457-022CED946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152398</xdr:colOff>
      <xdr:row>11</xdr:row>
      <xdr:rowOff>30481</xdr:rowOff>
    </xdr:from>
    <xdr:to>
      <xdr:col>4</xdr:col>
      <xdr:colOff>236219</xdr:colOff>
      <xdr:row>13</xdr:row>
      <xdr:rowOff>15241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2310101B-8E4E-4A6A-912B-FB6E8585DE5B}"/>
            </a:ext>
          </a:extLst>
        </xdr:cNvPr>
        <xdr:cNvSpPr txBox="1"/>
      </xdr:nvSpPr>
      <xdr:spPr>
        <a:xfrm>
          <a:off x="944878" y="2042161"/>
          <a:ext cx="2461261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EDAD</a:t>
          </a:r>
        </a:p>
      </xdr:txBody>
    </xdr:sp>
    <xdr:clientData/>
  </xdr:twoCellAnchor>
  <xdr:twoCellAnchor>
    <xdr:from>
      <xdr:col>1</xdr:col>
      <xdr:colOff>83818</xdr:colOff>
      <xdr:row>28</xdr:row>
      <xdr:rowOff>121921</xdr:rowOff>
    </xdr:from>
    <xdr:to>
      <xdr:col>4</xdr:col>
      <xdr:colOff>167639</xdr:colOff>
      <xdr:row>30</xdr:row>
      <xdr:rowOff>106681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17852D5B-9181-4C77-9071-8731A69FE71C}"/>
            </a:ext>
          </a:extLst>
        </xdr:cNvPr>
        <xdr:cNvSpPr txBox="1"/>
      </xdr:nvSpPr>
      <xdr:spPr>
        <a:xfrm>
          <a:off x="876298" y="5242561"/>
          <a:ext cx="2461261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GENERO</a:t>
          </a:r>
        </a:p>
      </xdr:txBody>
    </xdr:sp>
    <xdr:clientData/>
  </xdr:twoCellAnchor>
  <xdr:twoCellAnchor>
    <xdr:from>
      <xdr:col>1</xdr:col>
      <xdr:colOff>91438</xdr:colOff>
      <xdr:row>39</xdr:row>
      <xdr:rowOff>137161</xdr:rowOff>
    </xdr:from>
    <xdr:to>
      <xdr:col>4</xdr:col>
      <xdr:colOff>175259</xdr:colOff>
      <xdr:row>41</xdr:row>
      <xdr:rowOff>121921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93AB5DAC-E7D1-4BD1-9E49-BF7AB0FF34B2}"/>
            </a:ext>
          </a:extLst>
        </xdr:cNvPr>
        <xdr:cNvSpPr txBox="1"/>
      </xdr:nvSpPr>
      <xdr:spPr>
        <a:xfrm>
          <a:off x="883918" y="7269481"/>
          <a:ext cx="2461261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/>
            <a:t>PAIS</a:t>
          </a:r>
        </a:p>
      </xdr:txBody>
    </xdr:sp>
    <xdr:clientData/>
  </xdr:twoCellAnchor>
  <xdr:twoCellAnchor>
    <xdr:from>
      <xdr:col>9</xdr:col>
      <xdr:colOff>457200</xdr:colOff>
      <xdr:row>5</xdr:row>
      <xdr:rowOff>144780</xdr:rowOff>
    </xdr:from>
    <xdr:to>
      <xdr:col>9</xdr:col>
      <xdr:colOff>624840</xdr:colOff>
      <xdr:row>57</xdr:row>
      <xdr:rowOff>60960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9123FA1D-3560-4C51-9F23-0363282A9801}"/>
            </a:ext>
          </a:extLst>
        </xdr:cNvPr>
        <xdr:cNvSpPr txBox="1"/>
      </xdr:nvSpPr>
      <xdr:spPr>
        <a:xfrm>
          <a:off x="7589520" y="1059180"/>
          <a:ext cx="167640" cy="942594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533400</xdr:colOff>
      <xdr:row>5</xdr:row>
      <xdr:rowOff>137160</xdr:rowOff>
    </xdr:from>
    <xdr:to>
      <xdr:col>12</xdr:col>
      <xdr:colOff>701040</xdr:colOff>
      <xdr:row>57</xdr:row>
      <xdr:rowOff>53340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203F0F42-2FA0-4561-9B7F-544464682FB8}"/>
            </a:ext>
          </a:extLst>
        </xdr:cNvPr>
        <xdr:cNvSpPr txBox="1"/>
      </xdr:nvSpPr>
      <xdr:spPr>
        <a:xfrm>
          <a:off x="10043160" y="1051560"/>
          <a:ext cx="167640" cy="942594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586740</xdr:colOff>
      <xdr:row>3</xdr:row>
      <xdr:rowOff>137160</xdr:rowOff>
    </xdr:from>
    <xdr:to>
      <xdr:col>17</xdr:col>
      <xdr:colOff>510540</xdr:colOff>
      <xdr:row>5</xdr:row>
      <xdr:rowOff>137160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9F5723FE-73E3-43A6-AB24-FFCDF8D15B22}"/>
            </a:ext>
          </a:extLst>
        </xdr:cNvPr>
        <xdr:cNvSpPr txBox="1"/>
      </xdr:nvSpPr>
      <xdr:spPr>
        <a:xfrm>
          <a:off x="3756660" y="685800"/>
          <a:ext cx="10226040" cy="36576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 baseline="0">
              <a:solidFill>
                <a:schemeClr val="bg1"/>
              </a:solidFill>
            </a:rPr>
            <a:t>DISTRIBUCIÓN CLIENTE</a:t>
          </a:r>
          <a:endParaRPr lang="es-E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586740</xdr:colOff>
      <xdr:row>17</xdr:row>
      <xdr:rowOff>45720</xdr:rowOff>
    </xdr:from>
    <xdr:to>
      <xdr:col>17</xdr:col>
      <xdr:colOff>510540</xdr:colOff>
      <xdr:row>19</xdr:row>
      <xdr:rowOff>45720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12E22481-47F0-4DF1-B520-B71711A89898}"/>
            </a:ext>
          </a:extLst>
        </xdr:cNvPr>
        <xdr:cNvSpPr txBox="1"/>
      </xdr:nvSpPr>
      <xdr:spPr>
        <a:xfrm>
          <a:off x="3756660" y="3154680"/>
          <a:ext cx="10226040" cy="36576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>
              <a:solidFill>
                <a:schemeClr val="bg1"/>
              </a:solidFill>
            </a:rPr>
            <a:t>VALOR PROMEDIO DEL PEDIDO</a:t>
          </a:r>
        </a:p>
      </xdr:txBody>
    </xdr:sp>
    <xdr:clientData/>
  </xdr:twoCellAnchor>
  <xdr:twoCellAnchor>
    <xdr:from>
      <xdr:col>4</xdr:col>
      <xdr:colOff>601980</xdr:colOff>
      <xdr:row>30</xdr:row>
      <xdr:rowOff>144780</xdr:rowOff>
    </xdr:from>
    <xdr:to>
      <xdr:col>17</xdr:col>
      <xdr:colOff>525780</xdr:colOff>
      <xdr:row>32</xdr:row>
      <xdr:rowOff>144780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7C53BB53-A356-4BD7-A61E-5A7841A03220}"/>
            </a:ext>
          </a:extLst>
        </xdr:cNvPr>
        <xdr:cNvSpPr txBox="1"/>
      </xdr:nvSpPr>
      <xdr:spPr>
        <a:xfrm>
          <a:off x="3771900" y="5631180"/>
          <a:ext cx="10226040" cy="36576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>
              <a:solidFill>
                <a:schemeClr val="bg1"/>
              </a:solidFill>
            </a:rPr>
            <a:t>CANTIDAD PROMEDIO DE PEDIDOS</a:t>
          </a:r>
        </a:p>
      </xdr:txBody>
    </xdr:sp>
    <xdr:clientData/>
  </xdr:twoCellAnchor>
  <xdr:twoCellAnchor>
    <xdr:from>
      <xdr:col>4</xdr:col>
      <xdr:colOff>600777</xdr:colOff>
      <xdr:row>44</xdr:row>
      <xdr:rowOff>45720</xdr:rowOff>
    </xdr:from>
    <xdr:to>
      <xdr:col>17</xdr:col>
      <xdr:colOff>524577</xdr:colOff>
      <xdr:row>46</xdr:row>
      <xdr:rowOff>45720</xdr:rowOff>
    </xdr:to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03F81AF3-8AB2-4377-BB64-CADEE12BD16D}"/>
            </a:ext>
          </a:extLst>
        </xdr:cNvPr>
        <xdr:cNvSpPr txBox="1"/>
      </xdr:nvSpPr>
      <xdr:spPr>
        <a:xfrm>
          <a:off x="3770697" y="8092440"/>
          <a:ext cx="10226040" cy="365760"/>
        </a:xfrm>
        <a:prstGeom prst="rect">
          <a:avLst/>
        </a:prstGeom>
        <a:solidFill>
          <a:schemeClr val="accent6">
            <a:lumMod val="75000"/>
          </a:schemeClr>
        </a:solidFill>
        <a:ln w="19050" cmpd="sng">
          <a:solidFill>
            <a:schemeClr val="bg1"/>
          </a:solidFill>
          <a:beve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>
              <a:solidFill>
                <a:schemeClr val="bg1"/>
              </a:solidFill>
            </a:rPr>
            <a:t>FACTURACION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ereira" refreshedDate="45903.802378356479" createdVersion="8" refreshedVersion="8" minRefreshableVersion="3" recordCount="5000" xr:uid="{2BF5E067-35D8-454E-AF83-3B37C052A12C}">
  <cacheSource type="worksheet">
    <worksheetSource name="DATOS"/>
  </cacheSource>
  <cacheFields count="18">
    <cacheField name="IdUnico" numFmtId="0">
      <sharedItems/>
    </cacheField>
    <cacheField name="customer_id" numFmtId="0">
      <sharedItems/>
    </cacheField>
    <cacheField name="age" numFmtId="0">
      <sharedItems containsSemiMixedTypes="0" containsString="0" containsNumber="1" containsInteger="1" minValue="18" maxValue="79" count="62">
        <n v="64"/>
        <n v="35"/>
        <n v="40"/>
        <n v="73"/>
        <n v="43"/>
        <n v="26"/>
        <n v="36"/>
        <n v="58"/>
        <n v="57"/>
        <n v="20"/>
        <n v="68"/>
        <n v="42"/>
        <n v="34"/>
        <n v="44"/>
        <n v="46"/>
        <n v="70"/>
        <n v="33"/>
        <n v="22"/>
        <n v="56"/>
        <n v="37"/>
        <n v="61"/>
        <n v="62"/>
        <n v="41"/>
        <n v="66"/>
        <n v="53"/>
        <n v="31"/>
        <n v="49"/>
        <n v="72"/>
        <n v="47"/>
        <n v="29"/>
        <n v="60"/>
        <n v="75"/>
        <n v="25"/>
        <n v="24"/>
        <n v="38"/>
        <n v="71"/>
        <n v="59"/>
        <n v="52"/>
        <n v="50"/>
        <n v="19"/>
        <n v="63"/>
        <n v="69"/>
        <n v="28"/>
        <n v="21"/>
        <n v="55"/>
        <n v="39"/>
        <n v="54"/>
        <n v="76"/>
        <n v="65"/>
        <n v="23"/>
        <n v="32"/>
        <n v="79"/>
        <n v="67"/>
        <n v="78"/>
        <n v="48"/>
        <n v="51"/>
        <n v="18"/>
        <n v="27"/>
        <n v="74"/>
        <n v="77"/>
        <n v="45"/>
        <n v="30"/>
      </sharedItems>
      <fieldGroup base="2">
        <rangePr startNum="18" endNum="79" groupInterval="7"/>
        <groupItems count="11">
          <s v="&lt;18"/>
          <s v="18-24"/>
          <s v="25-31"/>
          <s v="32-38"/>
          <s v="39-45"/>
          <s v="46-52"/>
          <s v="53-59"/>
          <s v="60-66"/>
          <s v="67-73"/>
          <s v="74-80"/>
          <s v="&gt;81"/>
        </groupItems>
      </fieldGroup>
    </cacheField>
    <cacheField name="gender" numFmtId="0">
      <sharedItems count="3">
        <s v="Male"/>
        <s v="Female"/>
        <s v="Other"/>
      </sharedItems>
    </cacheField>
    <cacheField name="country" numFmtId="0">
      <sharedItems count="10">
        <s v="Germany"/>
        <s v="UK"/>
        <s v="USA"/>
        <s v="Australia"/>
        <s v="Canada"/>
        <s v="India"/>
        <s v="Japan"/>
        <s v="France"/>
        <s v="Brazil"/>
        <s v="China"/>
      </sharedItems>
    </cacheField>
    <cacheField name="avg_order_value" numFmtId="0">
      <sharedItems containsString="0" containsBlank="1" containsNumber="1" minValue="10.66" maxValue="555.46"/>
    </cacheField>
    <cacheField name="avgValorOrdenDesc" numFmtId="0">
      <sharedItems containsSemiMixedTypes="0" containsString="0" containsNumber="1" minValue="0" maxValue="555.46"/>
    </cacheField>
    <cacheField name="total_orders" numFmtId="0">
      <sharedItems containsSemiMixedTypes="0" containsString="0" containsNumber="1" containsInteger="1" minValue="0" maxValue="23"/>
    </cacheField>
    <cacheField name="venta_total_cliente" numFmtId="0">
      <sharedItems containsSemiMixedTypes="0" containsString="0" containsNumber="1" minValue="0" maxValue="8887.36"/>
    </cacheField>
    <cacheField name="last_purchase" numFmtId="0">
      <sharedItems containsSemiMixedTypes="0" containsString="0" containsNumber="1" containsInteger="1" minValue="0" maxValue="364"/>
    </cacheField>
    <cacheField name="is_fraudulent" numFmtId="0">
      <sharedItems containsSemiMixedTypes="0" containsString="0" containsNumber="1" containsInteger="1" minValue="0" maxValue="1"/>
    </cacheField>
    <cacheField name="preferred_category" numFmtId="0">
      <sharedItems/>
    </cacheField>
    <cacheField name="email_open_rate" numFmtId="0">
      <sharedItems containsString="0" containsBlank="1" containsNumber="1" minValue="0" maxValue="100"/>
    </cacheField>
    <cacheField name="emailRatioDesc" numFmtId="0">
      <sharedItems containsSemiMixedTypes="0" containsString="0" containsNumber="1" minValue="0" maxValue="100"/>
    </cacheField>
    <cacheField name="customer_since" numFmtId="14">
      <sharedItems containsSemiMixedTypes="0" containsNonDate="0" containsDate="1" containsString="0" minDate="2020-06-29T00:00:00" maxDate="2025-06-29T00:00:00"/>
    </cacheField>
    <cacheField name="loyalty_score" numFmtId="0">
      <sharedItems containsSemiMixedTypes="0" containsString="0" containsNumber="1" containsInteger="1" minValue="1" maxValue="99"/>
    </cacheField>
    <cacheField name="churn_risk" numFmtId="0">
      <sharedItems containsSemiMixedTypes="0" containsString="0" containsNumber="1" minValue="0" maxValue="0.9"/>
    </cacheField>
    <cacheField name="Duplicados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 pivotCacheId="43025778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dro Pereira" refreshedDate="45903.797240972221" backgroundQuery="1" createdVersion="8" refreshedVersion="8" minRefreshableVersion="3" recordCount="0" supportSubquery="1" supportAdvancedDrill="1" xr:uid="{2248C607-1483-4B19-96A6-ED5699A30F4A}">
  <cacheSource type="external" connectionId="2"/>
  <cacheFields count="4">
    <cacheField name="[Measures].[Recuento de customer_since]" caption="Recuento de customer_since" numFmtId="0" hierarchy="28" level="32767"/>
    <cacheField name="[DATOS].[customer_since].[customer_since]" caption="customer_since" numFmtId="0" hierarchy="14" level="1">
      <sharedItems containsSemiMixedTypes="0" containsNonDate="0" containsDate="1" containsString="0" minDate="2020-06-29T00:00:00" maxDate="2025-06-29T00:00:00" count="1701"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8T00:00:00"/>
        <d v="2020-09-19T00:00:00"/>
        <d v="2020-09-20T00:00:00"/>
        <d v="2020-09-21T00:00:00"/>
        <d v="2020-09-22T00:00:00"/>
        <d v="2020-09-23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4T00:00:00"/>
        <d v="2021-03-25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7T00:00:00"/>
        <d v="2021-07-08T00:00:00"/>
        <d v="2021-07-09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2T00:00:00"/>
        <d v="2021-07-23T00:00:00"/>
        <d v="2021-07-24T00:00:00"/>
        <d v="2021-07-25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6T00:00:00"/>
        <d v="2021-10-07T00:00:00"/>
        <d v="2021-10-09T00:00:00"/>
        <d v="2021-10-10T00:00:00"/>
        <d v="2021-10-11T00:00:00"/>
        <d v="2021-10-12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6T00:00:00"/>
        <d v="2021-11-07T00:00:00"/>
        <d v="2021-11-08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30T00:00:00"/>
        <d v="2021-12-31T00:00:00"/>
        <d v="2022-01-03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7T00:00:00"/>
        <d v="2022-01-28T00:00:00"/>
        <d v="2022-01-29T00:00:00"/>
        <d v="2022-01-30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5T00:00:00"/>
        <d v="2022-03-16T00:00:00"/>
        <d v="2022-03-17T00:00:00"/>
        <d v="2022-03-18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9T00:00:00"/>
        <d v="2022-04-20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5T00:00:00"/>
        <d v="2022-05-06T00:00:00"/>
        <d v="2022-05-07T00:00:00"/>
        <d v="2022-05-08T00:00:00"/>
        <d v="2022-05-09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5T00:00:00"/>
        <d v="2022-06-26T00:00:00"/>
        <d v="2022-06-27T00:00:00"/>
        <d v="2022-06-28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2T00:00:00"/>
        <d v="2022-08-14T00:00:00"/>
        <d v="2022-08-15T00:00:00"/>
        <d v="2022-08-16T00:00:00"/>
        <d v="2022-08-17T00:00:00"/>
        <d v="2022-08-19T00:00:00"/>
        <d v="2022-08-20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9T00:00:00"/>
        <d v="2023-02-20T00:00:00"/>
        <d v="2023-02-21T00:00:00"/>
        <d v="2023-02-22T00:00:00"/>
        <d v="2023-02-23T00:00:00"/>
        <d v="2023-02-24T00:00:00"/>
        <d v="2023-02-26T00:00:00"/>
        <d v="2023-02-27T00:00:00"/>
        <d v="2023-02-28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7T00:00:00"/>
        <d v="2023-04-18T00:00:00"/>
        <d v="2023-04-19T00:00:00"/>
        <d v="2023-04-20T00:00:00"/>
        <d v="2023-04-21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9T00:00:00"/>
        <d v="2023-08-20T00:00:00"/>
        <d v="2023-08-21T00:00:00"/>
        <d v="2023-08-22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6T00:00:00"/>
        <d v="2023-09-07T00:00:00"/>
        <d v="2023-09-09T00:00:00"/>
        <d v="2023-09-10T00:00:00"/>
        <d v="2023-09-11T00:00:00"/>
        <d v="2023-09-12T00:00:00"/>
        <d v="2023-09-13T00:00:00"/>
        <d v="2023-09-14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9T00:00:00"/>
        <d v="2023-12-30T00:00:00"/>
        <d v="2024-01-02T00:00:00"/>
        <d v="2024-01-03T00:00:00"/>
        <d v="2024-01-04T00:00:00"/>
        <d v="2024-01-05T00:00:00"/>
        <d v="2024-01-06T00:00:00"/>
        <d v="2024-01-07T00:00:00"/>
        <d v="2024-01-09T00:00:00"/>
        <d v="2024-01-12T00:00:00"/>
        <d v="2024-01-13T00:00:00"/>
        <d v="2024-01-14T00:00:00"/>
        <d v="2024-01-16T00:00:00"/>
        <d v="2024-01-17T00:00:00"/>
        <d v="2024-01-18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4T00:00:00"/>
        <d v="2024-04-25T00:00:00"/>
        <d v="2024-04-26T00:00:00"/>
        <d v="2024-04-27T00:00:00"/>
        <d v="2024-04-28T00:00:00"/>
        <d v="2024-04-29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1T00:00:00"/>
        <d v="2024-11-01T00:00:00"/>
        <d v="2024-11-02T00:00:00"/>
        <d v="2024-11-03T00:00:00"/>
        <d v="2024-11-04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4T00:00:00"/>
        <d v="2024-11-25T00:00:00"/>
        <d v="2024-11-26T00:00:00"/>
        <d v="2024-11-27T00:00:00"/>
        <d v="2024-11-28T00:00:00"/>
        <d v="2024-11-29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</sharedItems>
    </cacheField>
    <cacheField name="[DATOS].[customer_since (mes)].[customer_since (mes)]" caption="customer_since (mes)" numFmtId="0" hierarchy="20" level="1">
      <sharedItems count="12">
        <s v="jun"/>
        <s v="jul"/>
        <s v="ago"/>
        <s v="sep"/>
        <s v="oct"/>
        <s v="nov"/>
        <s v="dic"/>
        <s v="ene"/>
        <s v="feb"/>
        <s v="mar"/>
        <s v="abr"/>
        <s v="may"/>
      </sharedItems>
    </cacheField>
    <cacheField name="[DATOS].[customer_since (año)].[customer_since (año)]" caption="customer_since (año)" numFmtId="0" hierarchy="18" level="1">
      <sharedItems count="6">
        <s v="2020"/>
        <s v="2021"/>
        <s v="2022"/>
        <s v="2023"/>
        <s v="2024"/>
        <s v="2025"/>
      </sharedItems>
    </cacheField>
  </cacheFields>
  <cacheHierarchies count="30">
    <cacheHierarchy uniqueName="[DATOS].[IdUnico]" caption="IdUnico" attribute="1" defaultMemberUniqueName="[DATOS].[IdUnico].[All]" allUniqueName="[DATOS].[IdUnico].[All]" dimensionUniqueName="[DATOS]" displayFolder="" count="0" memberValueDatatype="130" unbalanced="0"/>
    <cacheHierarchy uniqueName="[DATOS].[customer_id]" caption="customer_id" attribute="1" defaultMemberUniqueName="[DATOS].[customer_id].[All]" allUniqueName="[DATOS].[customer_id].[All]" dimensionUniqueName="[DATOS]" displayFolder="" count="0" memberValueDatatype="130" unbalanced="0"/>
    <cacheHierarchy uniqueName="[DATOS].[age]" caption="age" attribute="1" defaultMemberUniqueName="[DATOS].[age].[All]" allUniqueName="[DATOS].[age].[All]" dimensionUniqueName="[DATOS]" displayFolder="" count="0" memberValueDatatype="20" unbalanced="0"/>
    <cacheHierarchy uniqueName="[DATOS].[gender]" caption="gender" attribute="1" defaultMemberUniqueName="[DATOS].[gender].[All]" allUniqueName="[DATOS].[gender].[All]" dimensionUniqueName="[DATOS]" displayFolder="" count="0" memberValueDatatype="130" unbalanced="0"/>
    <cacheHierarchy uniqueName="[DATOS].[country]" caption="country" attribute="1" defaultMemberUniqueName="[DATOS].[country].[All]" allUniqueName="[DATOS].[country].[All]" dimensionUniqueName="[DATOS]" displayFolder="" count="0" memberValueDatatype="130" unbalanced="0"/>
    <cacheHierarchy uniqueName="[DATOS].[avg_order_value]" caption="avg_order_value" attribute="1" defaultMemberUniqueName="[DATOS].[avg_order_value].[All]" allUniqueName="[DATOS].[avg_order_value].[All]" dimensionUniqueName="[DATOS]" displayFolder="" count="0" memberValueDatatype="5" unbalanced="0"/>
    <cacheHierarchy uniqueName="[DATOS].[avgValorOrdenDesc]" caption="avgValorOrdenDesc" attribute="1" defaultMemberUniqueName="[DATOS].[avgValorOrdenDesc].[All]" allUniqueName="[DATOS].[avgValorOrdenDesc].[All]" dimensionUniqueName="[DATOS]" displayFolder="" count="0" memberValueDatatype="5" unbalanced="0"/>
    <cacheHierarchy uniqueName="[DATOS].[total_orders]" caption="total_orders" attribute="1" defaultMemberUniqueName="[DATOS].[total_orders].[All]" allUniqueName="[DATOS].[total_orders].[All]" dimensionUniqueName="[DATOS]" displayFolder="" count="0" memberValueDatatype="20" unbalanced="0"/>
    <cacheHierarchy uniqueName="[DATOS].[venta_total_cliente]" caption="venta_total_cliente" attribute="1" defaultMemberUniqueName="[DATOS].[venta_total_cliente].[All]" allUniqueName="[DATOS].[venta_total_cliente].[All]" dimensionUniqueName="[DATOS]" displayFolder="" count="0" memberValueDatatype="5" unbalanced="0"/>
    <cacheHierarchy uniqueName="[DATOS].[last_purchase]" caption="last_purchase" attribute="1" defaultMemberUniqueName="[DATOS].[last_purchase].[All]" allUniqueName="[DATOS].[last_purchase].[All]" dimensionUniqueName="[DATOS]" displayFolder="" count="0" memberValueDatatype="20" unbalanced="0"/>
    <cacheHierarchy uniqueName="[DATOS].[is_fraudulent]" caption="is_fraudulent" attribute="1" defaultMemberUniqueName="[DATOS].[is_fraudulent].[All]" allUniqueName="[DATOS].[is_fraudulent].[All]" dimensionUniqueName="[DATOS]" displayFolder="" count="0" memberValueDatatype="20" unbalanced="0"/>
    <cacheHierarchy uniqueName="[DATOS].[preferred_category]" caption="preferred_category" attribute="1" defaultMemberUniqueName="[DATOS].[preferred_category].[All]" allUniqueName="[DATOS].[preferred_category].[All]" dimensionUniqueName="[DATOS]" displayFolder="" count="0" memberValueDatatype="130" unbalanced="0"/>
    <cacheHierarchy uniqueName="[DATOS].[email_open_rate]" caption="email_open_rate" attribute="1" defaultMemberUniqueName="[DATOS].[email_open_rate].[All]" allUniqueName="[DATOS].[email_open_rate].[All]" dimensionUniqueName="[DATOS]" displayFolder="" count="0" memberValueDatatype="5" unbalanced="0"/>
    <cacheHierarchy uniqueName="[DATOS].[emailRatioDesc]" caption="emailRatioDesc" attribute="1" defaultMemberUniqueName="[DATOS].[emailRatioDesc].[All]" allUniqueName="[DATOS].[emailRatioDesc].[All]" dimensionUniqueName="[DATOS]" displayFolder="" count="0" memberValueDatatype="5" unbalanced="0"/>
    <cacheHierarchy uniqueName="[DATOS].[customer_since]" caption="customer_since" attribute="1" time="1" defaultMemberUniqueName="[DATOS].[customer_since].[All]" allUniqueName="[DATOS].[customer_since].[All]" dimensionUniqueName="[DATOS]" displayFolder="" count="2" memberValueDatatype="7" unbalanced="0">
      <fieldsUsage count="2">
        <fieldUsage x="-1"/>
        <fieldUsage x="1"/>
      </fieldsUsage>
    </cacheHierarchy>
    <cacheHierarchy uniqueName="[DATOS].[loyalty_score]" caption="loyalty_score" attribute="1" defaultMemberUniqueName="[DATOS].[loyalty_score].[All]" allUniqueName="[DATOS].[loyalty_score].[All]" dimensionUniqueName="[DATOS]" displayFolder="" count="0" memberValueDatatype="20" unbalanced="0"/>
    <cacheHierarchy uniqueName="[DATOS].[churn_risk]" caption="churn_risk" attribute="1" defaultMemberUniqueName="[DATOS].[churn_risk].[All]" allUniqueName="[DATOS].[churn_risk].[All]" dimensionUniqueName="[DATOS]" displayFolder="" count="0" memberValueDatatype="5" unbalanced="0"/>
    <cacheHierarchy uniqueName="[DATOS].[Duplicados]" caption="Duplicados" attribute="1" defaultMemberUniqueName="[DATOS].[Duplicados].[All]" allUniqueName="[DATOS].[Duplicados].[All]" dimensionUniqueName="[DATOS]" displayFolder="" count="0" memberValueDatatype="20" unbalanced="0"/>
    <cacheHierarchy uniqueName="[DATOS].[customer_since (año)]" caption="customer_since (año)" attribute="1" defaultMemberUniqueName="[DATOS].[customer_since (año)].[All]" allUniqueName="[DATOS].[customer_since (año)].[All]" dimensionUniqueName="[DATOS]" displayFolder="" count="2" memberValueDatatype="130" unbalanced="0">
      <fieldsUsage count="2">
        <fieldUsage x="-1"/>
        <fieldUsage x="3"/>
      </fieldsUsage>
    </cacheHierarchy>
    <cacheHierarchy uniqueName="[DATOS].[customer_since (trimestre)]" caption="customer_since (trimestre)" attribute="1" defaultMemberUniqueName="[DATOS].[customer_since (trimestre)].[All]" allUniqueName="[DATOS].[customer_since (trimestre)].[All]" dimensionUniqueName="[DATOS]" displayFolder="" count="0" memberValueDatatype="130" unbalanced="0"/>
    <cacheHierarchy uniqueName="[DATOS].[customer_since (mes)]" caption="customer_since (mes)" attribute="1" defaultMemberUniqueName="[DATOS].[customer_since (mes)].[All]" allUniqueName="[DATOS].[customer_since (mes)].[All]" dimensionUniqueName="[DATOS]" displayFolder="" count="2" memberValueDatatype="130" unbalanced="0">
      <fieldsUsage count="2">
        <fieldUsage x="-1"/>
        <fieldUsage x="2"/>
      </fieldsUsage>
    </cacheHierarchy>
    <cacheHierarchy uniqueName="[DATOS].[customer_since (índice de meses)]" caption="customer_since (índice de meses)" attribute="1" defaultMemberUniqueName="[DATOS].[customer_since (índice de meses)].[All]" allUniqueName="[DATOS].[customer_since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_total_cliente]" caption="Suma de venta_total_cliente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age]" caption="Suma de age" measure="1" displayFolder="" measureGroup="DATO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ustomer_since (año)]" caption="Recuento de customer_since (año)" measure="1" displayFolder="" measureGroup="DATO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customer_since (mes)]" caption="Recuento de customer_since (mes)" measure="1" displayFolder="" measureGroup="DA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customer_since]" caption="Recuento de customer_since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hurn_risk]" caption="Suma de churn_risk" measure="1" displayFolder="" measureGroup="DA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dro Pereira" refreshedDate="45903.795331365742" backgroundQuery="1" createdVersion="8" refreshedVersion="8" minRefreshableVersion="3" recordCount="0" supportSubquery="1" supportAdvancedDrill="1" xr:uid="{DED8CB44-7E96-4F6A-9AA2-BD5706081266}">
  <cacheSource type="external" connectionId="2"/>
  <cacheFields count="1">
    <cacheField name="[Measures].[Suma de venta_total_cliente]" caption="Suma de venta_total_cliente" numFmtId="0" hierarchy="24" level="32767"/>
  </cacheFields>
  <cacheHierarchies count="30">
    <cacheHierarchy uniqueName="[DATOS].[IdUnico]" caption="IdUnico" attribute="1" defaultMemberUniqueName="[DATOS].[IdUnico].[All]" allUniqueName="[DATOS].[IdUnico].[All]" dimensionUniqueName="[DATOS]" displayFolder="" count="0" memberValueDatatype="130" unbalanced="0"/>
    <cacheHierarchy uniqueName="[DATOS].[customer_id]" caption="customer_id" attribute="1" defaultMemberUniqueName="[DATOS].[customer_id].[All]" allUniqueName="[DATOS].[customer_id].[All]" dimensionUniqueName="[DATOS]" displayFolder="" count="0" memberValueDatatype="130" unbalanced="0"/>
    <cacheHierarchy uniqueName="[DATOS].[age]" caption="age" attribute="1" defaultMemberUniqueName="[DATOS].[age].[All]" allUniqueName="[DATOS].[age].[All]" dimensionUniqueName="[DATOS]" displayFolder="" count="0" memberValueDatatype="20" unbalanced="0"/>
    <cacheHierarchy uniqueName="[DATOS].[gender]" caption="gender" attribute="1" defaultMemberUniqueName="[DATOS].[gender].[All]" allUniqueName="[DATOS].[gender].[All]" dimensionUniqueName="[DATOS]" displayFolder="" count="0" memberValueDatatype="130" unbalanced="0"/>
    <cacheHierarchy uniqueName="[DATOS].[country]" caption="country" attribute="1" defaultMemberUniqueName="[DATOS].[country].[All]" allUniqueName="[DATOS].[country].[All]" dimensionUniqueName="[DATOS]" displayFolder="" count="0" memberValueDatatype="130" unbalanced="0"/>
    <cacheHierarchy uniqueName="[DATOS].[avg_order_value]" caption="avg_order_value" attribute="1" defaultMemberUniqueName="[DATOS].[avg_order_value].[All]" allUniqueName="[DATOS].[avg_order_value].[All]" dimensionUniqueName="[DATOS]" displayFolder="" count="0" memberValueDatatype="5" unbalanced="0"/>
    <cacheHierarchy uniqueName="[DATOS].[avgValorOrdenDesc]" caption="avgValorOrdenDesc" attribute="1" defaultMemberUniqueName="[DATOS].[avgValorOrdenDesc].[All]" allUniqueName="[DATOS].[avgValorOrdenDesc].[All]" dimensionUniqueName="[DATOS]" displayFolder="" count="0" memberValueDatatype="5" unbalanced="0"/>
    <cacheHierarchy uniqueName="[DATOS].[total_orders]" caption="total_orders" attribute="1" defaultMemberUniqueName="[DATOS].[total_orders].[All]" allUniqueName="[DATOS].[total_orders].[All]" dimensionUniqueName="[DATOS]" displayFolder="" count="0" memberValueDatatype="20" unbalanced="0"/>
    <cacheHierarchy uniqueName="[DATOS].[venta_total_cliente]" caption="venta_total_cliente" attribute="1" defaultMemberUniqueName="[DATOS].[venta_total_cliente].[All]" allUniqueName="[DATOS].[venta_total_cliente].[All]" dimensionUniqueName="[DATOS]" displayFolder="" count="0" memberValueDatatype="5" unbalanced="0"/>
    <cacheHierarchy uniqueName="[DATOS].[last_purchase]" caption="last_purchase" attribute="1" defaultMemberUniqueName="[DATOS].[last_purchase].[All]" allUniqueName="[DATOS].[last_purchase].[All]" dimensionUniqueName="[DATOS]" displayFolder="" count="0" memberValueDatatype="20" unbalanced="0"/>
    <cacheHierarchy uniqueName="[DATOS].[is_fraudulent]" caption="is_fraudulent" attribute="1" defaultMemberUniqueName="[DATOS].[is_fraudulent].[All]" allUniqueName="[DATOS].[is_fraudulent].[All]" dimensionUniqueName="[DATOS]" displayFolder="" count="0" memberValueDatatype="20" unbalanced="0"/>
    <cacheHierarchy uniqueName="[DATOS].[preferred_category]" caption="preferred_category" attribute="1" defaultMemberUniqueName="[DATOS].[preferred_category].[All]" allUniqueName="[DATOS].[preferred_category].[All]" dimensionUniqueName="[DATOS]" displayFolder="" count="0" memberValueDatatype="130" unbalanced="0"/>
    <cacheHierarchy uniqueName="[DATOS].[email_open_rate]" caption="email_open_rate" attribute="1" defaultMemberUniqueName="[DATOS].[email_open_rate].[All]" allUniqueName="[DATOS].[email_open_rate].[All]" dimensionUniqueName="[DATOS]" displayFolder="" count="0" memberValueDatatype="5" unbalanced="0"/>
    <cacheHierarchy uniqueName="[DATOS].[emailRatioDesc]" caption="emailRatioDesc" attribute="1" defaultMemberUniqueName="[DATOS].[emailRatioDesc].[All]" allUniqueName="[DATOS].[emailRatioDesc].[All]" dimensionUniqueName="[DATOS]" displayFolder="" count="0" memberValueDatatype="5" unbalanced="0"/>
    <cacheHierarchy uniqueName="[DATOS].[customer_since]" caption="customer_since" attribute="1" time="1" defaultMemberUniqueName="[DATOS].[customer_since].[All]" allUniqueName="[DATOS].[customer_since].[All]" dimensionUniqueName="[DATOS]" displayFolder="" count="0" memberValueDatatype="7" unbalanced="0"/>
    <cacheHierarchy uniqueName="[DATOS].[loyalty_score]" caption="loyalty_score" attribute="1" defaultMemberUniqueName="[DATOS].[loyalty_score].[All]" allUniqueName="[DATOS].[loyalty_score].[All]" dimensionUniqueName="[DATOS]" displayFolder="" count="0" memberValueDatatype="20" unbalanced="0"/>
    <cacheHierarchy uniqueName="[DATOS].[churn_risk]" caption="churn_risk" attribute="1" defaultMemberUniqueName="[DATOS].[churn_risk].[All]" allUniqueName="[DATOS].[churn_risk].[All]" dimensionUniqueName="[DATOS]" displayFolder="" count="0" memberValueDatatype="5" unbalanced="0"/>
    <cacheHierarchy uniqueName="[DATOS].[Duplicados]" caption="Duplicados" attribute="1" defaultMemberUniqueName="[DATOS].[Duplicados].[All]" allUniqueName="[DATOS].[Duplicados].[All]" dimensionUniqueName="[DATOS]" displayFolder="" count="0" memberValueDatatype="20" unbalanced="0"/>
    <cacheHierarchy uniqueName="[DATOS].[customer_since (año)]" caption="customer_since (año)" attribute="1" defaultMemberUniqueName="[DATOS].[customer_since (año)].[All]" allUniqueName="[DATOS].[customer_since (año)].[All]" dimensionUniqueName="[DATOS]" displayFolder="" count="0" memberValueDatatype="130" unbalanced="0"/>
    <cacheHierarchy uniqueName="[DATOS].[customer_since (trimestre)]" caption="customer_since (trimestre)" attribute="1" defaultMemberUniqueName="[DATOS].[customer_since (trimestre)].[All]" allUniqueName="[DATOS].[customer_since (trimestre)].[All]" dimensionUniqueName="[DATOS]" displayFolder="" count="0" memberValueDatatype="130" unbalanced="0"/>
    <cacheHierarchy uniqueName="[DATOS].[customer_since (mes)]" caption="customer_since (mes)" attribute="1" defaultMemberUniqueName="[DATOS].[customer_since (mes)].[All]" allUniqueName="[DATOS].[customer_since (mes)].[All]" dimensionUniqueName="[DATOS]" displayFolder="" count="0" memberValueDatatype="130" unbalanced="0"/>
    <cacheHierarchy uniqueName="[DATOS].[customer_since (índice de meses)]" caption="customer_since (índice de meses)" attribute="1" defaultMemberUniqueName="[DATOS].[customer_since (índice de meses)].[All]" allUniqueName="[DATOS].[customer_since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_total_cliente]" caption="Suma de venta_total_cliente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age]" caption="Suma de age" measure="1" displayFolder="" measureGroup="DATO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ustomer_since (año)]" caption="Recuento de customer_since (año)" measure="1" displayFolder="" measureGroup="DATO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customer_since (mes)]" caption="Recuento de customer_since (mes)" measure="1" displayFolder="" measureGroup="DA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customer_since]" caption="Recuento de customer_since" measure="1" displayFolder="" measureGroup="DATO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hurn_risk]" caption="Suma de churn_risk" measure="1" displayFolder="" measureGroup="DA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CUST_1001_Germany_44679"/>
    <s v="CUST_1001"/>
    <x v="0"/>
    <x v="0"/>
    <x v="0"/>
    <n v="112.85"/>
    <n v="112.85"/>
    <n v="9"/>
    <n v="1015.65"/>
    <n v="73"/>
    <n v="0"/>
    <s v="Electronics"/>
    <n v="50.5"/>
    <n v="50.5"/>
    <d v="2022-04-28T00:00:00"/>
    <n v="51"/>
    <n v="0.37"/>
    <n v="0"/>
  </r>
  <r>
    <s v="CUST_1001_UK_44055"/>
    <s v="CUST_1001"/>
    <x v="1"/>
    <x v="0"/>
    <x v="1"/>
    <n v="252.38"/>
    <n v="252.38"/>
    <n v="13"/>
    <n v="3280.94"/>
    <n v="224"/>
    <n v="0"/>
    <s v="Fashion"/>
    <n v="86.8"/>
    <n v="86.8"/>
    <d v="2020-08-12T00:00:00"/>
    <n v="99"/>
    <n v="0.15"/>
    <n v="0"/>
  </r>
  <r>
    <s v="CUST_1002_Germany_44033"/>
    <s v="CUST_1002"/>
    <x v="2"/>
    <x v="1"/>
    <x v="0"/>
    <n v="90.38"/>
    <n v="90.38"/>
    <n v="7"/>
    <n v="632.66"/>
    <n v="255"/>
    <n v="1"/>
    <s v="Beauty"/>
    <n v="63.4"/>
    <n v="63.4"/>
    <d v="2020-07-21T00:00:00"/>
    <n v="92"/>
    <n v="0.1"/>
    <n v="0"/>
  </r>
  <r>
    <s v="CUST_1004_Germany_44063"/>
    <s v="CUST_1004"/>
    <x v="3"/>
    <x v="1"/>
    <x v="0"/>
    <n v="94.98"/>
    <n v="94.98"/>
    <n v="9"/>
    <n v="854.82"/>
    <n v="150"/>
    <n v="0"/>
    <s v="Fashion"/>
    <n v="32"/>
    <n v="32"/>
    <d v="2020-08-20T00:00:00"/>
    <n v="49"/>
    <n v="0.2"/>
    <n v="0"/>
  </r>
  <r>
    <s v="CUST_1005_USA_45211"/>
    <s v="CUST_1005"/>
    <x v="4"/>
    <x v="0"/>
    <x v="2"/>
    <n v="27.5"/>
    <n v="27.5"/>
    <n v="10"/>
    <n v="275"/>
    <n v="150"/>
    <n v="0"/>
    <s v="Beauty"/>
    <n v="76.599999999999994"/>
    <n v="76.599999999999994"/>
    <d v="2023-10-12T00:00:00"/>
    <n v="13"/>
    <n v="0.14000000000000001"/>
    <n v="0"/>
  </r>
  <r>
    <s v="CUST_1006_Germany_44630"/>
    <s v="CUST_1006"/>
    <x v="5"/>
    <x v="0"/>
    <x v="0"/>
    <n v="33.15"/>
    <n v="33.15"/>
    <n v="6"/>
    <n v="198.89999999999998"/>
    <n v="46"/>
    <n v="0"/>
    <s v="Fashion"/>
    <m/>
    <n v="0"/>
    <d v="2022-03-10T00:00:00"/>
    <n v="58"/>
    <n v="0.32"/>
    <n v="0"/>
  </r>
  <r>
    <s v="CUST_1007_Germany_44110"/>
    <s v="CUST_1007"/>
    <x v="6"/>
    <x v="0"/>
    <x v="0"/>
    <n v="161.06"/>
    <n v="161.06"/>
    <n v="17"/>
    <n v="2738.02"/>
    <n v="116"/>
    <n v="0"/>
    <s v="Sports"/>
    <n v="10.1"/>
    <n v="10.1"/>
    <d v="2020-10-06T00:00:00"/>
    <n v="87"/>
    <n v="0.13"/>
    <n v="0"/>
  </r>
  <r>
    <s v="CUST_1009_Australia_45477"/>
    <s v="CUST_1009"/>
    <x v="7"/>
    <x v="0"/>
    <x v="3"/>
    <n v="114.96"/>
    <n v="114.96"/>
    <n v="9"/>
    <n v="1034.6399999999999"/>
    <n v="75"/>
    <n v="0"/>
    <s v="Beauty"/>
    <n v="95.2"/>
    <n v="95.2"/>
    <d v="2024-07-04T00:00:00"/>
    <n v="55"/>
    <n v="0.18"/>
    <n v="0"/>
  </r>
  <r>
    <s v="CUST_1009_Canada_45349"/>
    <s v="CUST_1009"/>
    <x v="8"/>
    <x v="1"/>
    <x v="4"/>
    <n v="54.13"/>
    <n v="54.13"/>
    <n v="11"/>
    <n v="595.43000000000006"/>
    <n v="254"/>
    <n v="0"/>
    <s v="Sports"/>
    <m/>
    <n v="0"/>
    <d v="2024-02-27T00:00:00"/>
    <n v="75"/>
    <n v="0.44"/>
    <n v="0"/>
  </r>
  <r>
    <s v="CUST_1009_UK_44671"/>
    <s v="CUST_1009"/>
    <x v="9"/>
    <x v="0"/>
    <x v="1"/>
    <n v="151.41999999999999"/>
    <n v="151.41999999999999"/>
    <n v="8"/>
    <n v="1211.3599999999999"/>
    <n v="63"/>
    <n v="0"/>
    <s v="Home"/>
    <n v="14"/>
    <n v="14"/>
    <d v="2022-04-20T00:00:00"/>
    <n v="57"/>
    <n v="0.27"/>
    <n v="0"/>
  </r>
  <r>
    <s v="CUST_1011_Australia_44697"/>
    <s v="CUST_1011"/>
    <x v="10"/>
    <x v="0"/>
    <x v="3"/>
    <n v="58.97"/>
    <n v="58.97"/>
    <n v="8"/>
    <n v="471.76"/>
    <n v="115"/>
    <n v="0"/>
    <s v="Home"/>
    <n v="83.5"/>
    <n v="83.5"/>
    <d v="2022-05-16T00:00:00"/>
    <n v="15"/>
    <n v="0.15"/>
    <n v="0"/>
  </r>
  <r>
    <s v="CUST_1011_Germany_44869"/>
    <s v="CUST_1011"/>
    <x v="11"/>
    <x v="1"/>
    <x v="0"/>
    <n v="29.11"/>
    <n v="29.11"/>
    <n v="8"/>
    <n v="232.88"/>
    <n v="179"/>
    <n v="1"/>
    <s v="Electronics"/>
    <n v="60.3"/>
    <n v="60.3"/>
    <d v="2022-11-04T00:00:00"/>
    <n v="74"/>
    <n v="0.09"/>
    <n v="0"/>
  </r>
  <r>
    <s v="CUST_1013_India_45664"/>
    <s v="CUST_1013"/>
    <x v="12"/>
    <x v="1"/>
    <x v="5"/>
    <n v="75.03"/>
    <n v="75.03"/>
    <n v="10"/>
    <n v="750.3"/>
    <n v="221"/>
    <n v="0"/>
    <s v="Electronics"/>
    <n v="96"/>
    <n v="96"/>
    <d v="2025-01-07T00:00:00"/>
    <n v="54"/>
    <n v="0.31"/>
    <n v="0"/>
  </r>
  <r>
    <s v="CUST_1016_India_44577"/>
    <s v="CUST_1016"/>
    <x v="10"/>
    <x v="2"/>
    <x v="5"/>
    <n v="86.01"/>
    <n v="86.01"/>
    <n v="12"/>
    <n v="1032.1200000000001"/>
    <n v="85"/>
    <n v="0"/>
    <s v="Beauty"/>
    <n v="94.1"/>
    <n v="94.1"/>
    <d v="2022-01-16T00:00:00"/>
    <n v="63"/>
    <n v="0.17"/>
    <n v="0"/>
  </r>
  <r>
    <s v="CUST_1016_Japan_45197"/>
    <s v="CUST_1016"/>
    <x v="5"/>
    <x v="1"/>
    <x v="6"/>
    <n v="67.95"/>
    <n v="67.95"/>
    <n v="9"/>
    <n v="611.55000000000007"/>
    <n v="157"/>
    <n v="0"/>
    <s v="Home"/>
    <n v="55.5"/>
    <n v="55.5"/>
    <d v="2023-09-28T00:00:00"/>
    <n v="30"/>
    <n v="0.32"/>
    <n v="0"/>
  </r>
  <r>
    <s v="CUST_1018_Canada_45393"/>
    <s v="CUST_1018"/>
    <x v="13"/>
    <x v="0"/>
    <x v="4"/>
    <n v="74.84"/>
    <n v="74.84"/>
    <n v="15"/>
    <n v="1122.6000000000001"/>
    <n v="273"/>
    <n v="0"/>
    <s v="Electronics"/>
    <n v="38.9"/>
    <n v="38.9"/>
    <d v="2024-04-11T00:00:00"/>
    <n v="45"/>
    <n v="0.27"/>
    <n v="0"/>
  </r>
  <r>
    <s v="CUST_1018_USA_45577"/>
    <s v="CUST_1018"/>
    <x v="14"/>
    <x v="0"/>
    <x v="2"/>
    <n v="202.57"/>
    <n v="202.57"/>
    <n v="9"/>
    <n v="1823.1299999999999"/>
    <n v="5"/>
    <n v="0"/>
    <s v="Home"/>
    <n v="94.7"/>
    <n v="94.7"/>
    <d v="2024-10-12T00:00:00"/>
    <n v="56"/>
    <n v="0.21"/>
    <n v="0"/>
  </r>
  <r>
    <s v="CUST_1021_Australia_44106"/>
    <s v="CUST_1021"/>
    <x v="15"/>
    <x v="1"/>
    <x v="3"/>
    <n v="88.24"/>
    <n v="88.24"/>
    <n v="7"/>
    <n v="617.67999999999995"/>
    <n v="155"/>
    <n v="0"/>
    <s v="Electronics"/>
    <n v="97.6"/>
    <n v="97.6"/>
    <d v="2020-10-02T00:00:00"/>
    <n v="33"/>
    <n v="0.66"/>
    <n v="0"/>
  </r>
  <r>
    <s v="CUST_1022_Japan_44132"/>
    <s v="CUST_1022"/>
    <x v="16"/>
    <x v="0"/>
    <x v="6"/>
    <n v="316.06"/>
    <n v="316.06"/>
    <n v="10"/>
    <n v="3160.6"/>
    <n v="92"/>
    <n v="0"/>
    <s v="Home"/>
    <n v="82.7"/>
    <n v="82.7"/>
    <d v="2020-10-28T00:00:00"/>
    <n v="84"/>
    <n v="0.16"/>
    <n v="0"/>
  </r>
  <r>
    <s v="CUST_1024_India_44753"/>
    <s v="CUST_1024"/>
    <x v="17"/>
    <x v="0"/>
    <x v="5"/>
    <n v="193.23"/>
    <n v="193.23"/>
    <n v="7"/>
    <n v="1352.61"/>
    <n v="43"/>
    <n v="0"/>
    <s v="Sports"/>
    <n v="31.5"/>
    <n v="31.5"/>
    <d v="2022-07-11T00:00:00"/>
    <n v="22"/>
    <n v="0.18"/>
    <n v="0"/>
  </r>
  <r>
    <s v="CUST_1025_USA_45697"/>
    <s v="CUST_1025"/>
    <x v="18"/>
    <x v="1"/>
    <x v="2"/>
    <n v="53.56"/>
    <n v="53.56"/>
    <n v="10"/>
    <n v="535.6"/>
    <n v="120"/>
    <n v="0"/>
    <s v="Beauty"/>
    <n v="42.7"/>
    <n v="42.7"/>
    <d v="2025-02-09T00:00:00"/>
    <n v="23"/>
    <n v="0.16"/>
    <n v="0"/>
  </r>
  <r>
    <s v="CUST_1038_USA_44070"/>
    <s v="CUST_1038"/>
    <x v="19"/>
    <x v="0"/>
    <x v="2"/>
    <n v="25.5"/>
    <n v="25.5"/>
    <n v="12"/>
    <n v="306"/>
    <n v="99"/>
    <n v="0"/>
    <s v="Beauty"/>
    <n v="3.7"/>
    <n v="3.7"/>
    <d v="2020-08-27T00:00:00"/>
    <n v="58"/>
    <n v="0.36"/>
    <n v="0"/>
  </r>
  <r>
    <s v="CUST_1038_USA_44516"/>
    <s v="CUST_1038"/>
    <x v="15"/>
    <x v="1"/>
    <x v="2"/>
    <n v="71.069999999999993"/>
    <n v="71.069999999999993"/>
    <n v="12"/>
    <n v="852.83999999999992"/>
    <n v="18"/>
    <n v="0"/>
    <s v="Sports"/>
    <n v="35.4"/>
    <n v="35.4"/>
    <d v="2021-11-16T00:00:00"/>
    <n v="13"/>
    <n v="0.27"/>
    <n v="0"/>
  </r>
  <r>
    <s v="CUST_1040_UK_45784"/>
    <s v="CUST_1040"/>
    <x v="9"/>
    <x v="1"/>
    <x v="1"/>
    <n v="266.3"/>
    <n v="266.3"/>
    <n v="7"/>
    <n v="1864.1000000000001"/>
    <n v="10"/>
    <n v="0"/>
    <s v="Beauty"/>
    <n v="94"/>
    <n v="94"/>
    <d v="2025-05-07T00:00:00"/>
    <n v="4"/>
    <n v="0.48"/>
    <n v="0"/>
  </r>
  <r>
    <s v="CUST_1044_UK_45533"/>
    <s v="CUST_1044"/>
    <x v="20"/>
    <x v="1"/>
    <x v="1"/>
    <n v="123.98"/>
    <n v="123.98"/>
    <n v="12"/>
    <n v="1487.76"/>
    <n v="214"/>
    <n v="0"/>
    <s v="Beauty"/>
    <n v="82.3"/>
    <n v="82.3"/>
    <d v="2024-08-29T00:00:00"/>
    <n v="34"/>
    <n v="0.22"/>
    <n v="0"/>
  </r>
  <r>
    <s v="CUST_1049_Japan_44863"/>
    <s v="CUST_1049"/>
    <x v="21"/>
    <x v="2"/>
    <x v="6"/>
    <n v="109.17"/>
    <n v="109.17"/>
    <n v="9"/>
    <n v="982.53"/>
    <n v="357"/>
    <n v="0"/>
    <s v="Home"/>
    <n v="100"/>
    <n v="100"/>
    <d v="2022-10-29T00:00:00"/>
    <n v="97"/>
    <n v="0.47"/>
    <n v="0"/>
  </r>
  <r>
    <s v="CUST_1052_France_45772"/>
    <s v="CUST_1052"/>
    <x v="22"/>
    <x v="2"/>
    <x v="7"/>
    <n v="142.38"/>
    <n v="142.38"/>
    <n v="12"/>
    <n v="1708.56"/>
    <n v="121"/>
    <n v="0"/>
    <s v="Electronics"/>
    <n v="46.9"/>
    <n v="46.9"/>
    <d v="2025-04-25T00:00:00"/>
    <n v="86"/>
    <n v="0.81"/>
    <n v="0"/>
  </r>
  <r>
    <s v="CUST_1053_France_44211"/>
    <s v="CUST_1053"/>
    <x v="23"/>
    <x v="1"/>
    <x v="7"/>
    <n v="72.36"/>
    <n v="72.36"/>
    <n v="5"/>
    <n v="361.8"/>
    <n v="82"/>
    <n v="0"/>
    <s v="Electronics"/>
    <n v="91.9"/>
    <n v="91.9"/>
    <d v="2021-01-15T00:00:00"/>
    <n v="92"/>
    <n v="0.19"/>
    <n v="0"/>
  </r>
  <r>
    <s v="CUST_1054_India_44783"/>
    <s v="CUST_1054"/>
    <x v="4"/>
    <x v="1"/>
    <x v="5"/>
    <n v="155.13999999999999"/>
    <n v="155.13999999999999"/>
    <n v="8"/>
    <n v="1241.1199999999999"/>
    <n v="51"/>
    <n v="0"/>
    <s v="Beauty"/>
    <n v="2"/>
    <n v="2"/>
    <d v="2022-08-10T00:00:00"/>
    <n v="32"/>
    <n v="0.13"/>
    <n v="0"/>
  </r>
  <r>
    <s v="CUST_1055_USA_44193"/>
    <s v="CUST_1055"/>
    <x v="24"/>
    <x v="1"/>
    <x v="2"/>
    <n v="122.8"/>
    <n v="122.8"/>
    <n v="13"/>
    <n v="1596.3999999999999"/>
    <n v="57"/>
    <n v="0"/>
    <s v="Electronics"/>
    <n v="72.599999999999994"/>
    <n v="72.599999999999994"/>
    <d v="2020-12-28T00:00:00"/>
    <n v="83"/>
    <n v="0.37"/>
    <n v="0"/>
  </r>
  <r>
    <s v="CUST_1060_Brazil_44702"/>
    <s v="CUST_1060"/>
    <x v="25"/>
    <x v="0"/>
    <x v="8"/>
    <n v="181.46"/>
    <n v="181.46"/>
    <n v="15"/>
    <n v="2721.9"/>
    <n v="175"/>
    <n v="0"/>
    <s v="Sports"/>
    <n v="81.7"/>
    <n v="81.7"/>
    <d v="2022-05-21T00:00:00"/>
    <n v="61"/>
    <n v="0.5"/>
    <n v="0"/>
  </r>
  <r>
    <s v="CUST_1060_Canada_44048"/>
    <s v="CUST_1060"/>
    <x v="26"/>
    <x v="1"/>
    <x v="4"/>
    <n v="129.04"/>
    <n v="129.04"/>
    <n v="19"/>
    <n v="2451.7599999999998"/>
    <n v="239"/>
    <n v="0"/>
    <s v="Electronics"/>
    <n v="56.7"/>
    <n v="56.7"/>
    <d v="2020-08-05T00:00:00"/>
    <n v="99"/>
    <n v="0.32"/>
    <n v="0"/>
  </r>
  <r>
    <s v="CUST_1062_UK_44069"/>
    <s v="CUST_1062"/>
    <x v="27"/>
    <x v="2"/>
    <x v="1"/>
    <n v="16.12"/>
    <n v="16.12"/>
    <n v="8"/>
    <n v="128.96"/>
    <n v="364"/>
    <n v="0"/>
    <s v="Fashion"/>
    <n v="57.7"/>
    <n v="57.7"/>
    <d v="2020-08-26T00:00:00"/>
    <n v="48"/>
    <n v="0.13"/>
    <n v="0"/>
  </r>
  <r>
    <s v="CUST_1064_Canada_44706"/>
    <s v="CUST_1064"/>
    <x v="28"/>
    <x v="0"/>
    <x v="4"/>
    <n v="54.59"/>
    <n v="54.59"/>
    <n v="11"/>
    <n v="600.49"/>
    <n v="169"/>
    <n v="0"/>
    <s v="Sports"/>
    <n v="55.5"/>
    <n v="55.5"/>
    <d v="2022-05-25T00:00:00"/>
    <n v="65"/>
    <n v="0.39"/>
    <n v="0"/>
  </r>
  <r>
    <s v="CUST_1066_France_44276"/>
    <s v="CUST_1066"/>
    <x v="3"/>
    <x v="0"/>
    <x v="7"/>
    <n v="135.85"/>
    <n v="135.85"/>
    <n v="12"/>
    <n v="1630.1999999999998"/>
    <n v="243"/>
    <n v="0"/>
    <s v="Home"/>
    <n v="19.100000000000001"/>
    <n v="19.100000000000001"/>
    <d v="2021-03-21T00:00:00"/>
    <n v="52"/>
    <n v="0.33"/>
    <n v="0"/>
  </r>
  <r>
    <s v="CUST_1067_Australia_44218"/>
    <s v="CUST_1067"/>
    <x v="29"/>
    <x v="0"/>
    <x v="3"/>
    <n v="21.58"/>
    <n v="21.58"/>
    <n v="5"/>
    <n v="107.89999999999999"/>
    <n v="42"/>
    <n v="0"/>
    <s v="Electronics"/>
    <n v="88.3"/>
    <n v="88.3"/>
    <d v="2021-01-22T00:00:00"/>
    <n v="77"/>
    <n v="0.13"/>
    <n v="0"/>
  </r>
  <r>
    <s v="CUST_1071_India_44616"/>
    <s v="CUST_1071"/>
    <x v="30"/>
    <x v="0"/>
    <x v="5"/>
    <n v="81.69"/>
    <n v="81.69"/>
    <n v="9"/>
    <n v="735.21"/>
    <n v="221"/>
    <n v="0"/>
    <s v="Electronics"/>
    <n v="26.1"/>
    <n v="26.1"/>
    <d v="2022-02-24T00:00:00"/>
    <n v="80"/>
    <n v="0.49"/>
    <n v="0"/>
  </r>
  <r>
    <s v="CUST_1072_India_45771"/>
    <s v="CUST_1072"/>
    <x v="31"/>
    <x v="0"/>
    <x v="5"/>
    <n v="73.02"/>
    <n v="73.02"/>
    <n v="15"/>
    <n v="1095.3"/>
    <n v="242"/>
    <n v="0"/>
    <s v="Electronics"/>
    <n v="66.599999999999994"/>
    <n v="66.599999999999994"/>
    <d v="2025-04-24T00:00:00"/>
    <n v="96"/>
    <n v="0.35"/>
    <n v="0"/>
  </r>
  <r>
    <s v="CUST_1074_China_45527"/>
    <s v="CUST_1074"/>
    <x v="32"/>
    <x v="1"/>
    <x v="9"/>
    <n v="272.02999999999997"/>
    <n v="272.02999999999997"/>
    <n v="9"/>
    <n v="2448.2699999999995"/>
    <n v="64"/>
    <n v="0"/>
    <s v="Electronics"/>
    <n v="81"/>
    <n v="81"/>
    <d v="2024-08-23T00:00:00"/>
    <n v="87"/>
    <n v="0.08"/>
    <n v="0"/>
  </r>
  <r>
    <s v="CUST_1075_India_44138"/>
    <s v="CUST_1075"/>
    <x v="32"/>
    <x v="1"/>
    <x v="5"/>
    <m/>
    <n v="0"/>
    <n v="9"/>
    <n v="0"/>
    <n v="322"/>
    <n v="0"/>
    <s v="Fashion"/>
    <n v="67.3"/>
    <n v="67.3"/>
    <d v="2020-11-03T00:00:00"/>
    <n v="10"/>
    <n v="0.14000000000000001"/>
    <n v="0"/>
  </r>
  <r>
    <s v="CUST_1077_USA_44226"/>
    <s v="CUST_1077"/>
    <x v="33"/>
    <x v="0"/>
    <x v="2"/>
    <n v="56.1"/>
    <n v="56.1"/>
    <n v="16"/>
    <n v="897.6"/>
    <n v="202"/>
    <n v="0"/>
    <s v="Fashion"/>
    <n v="94"/>
    <n v="94"/>
    <d v="2021-01-30T00:00:00"/>
    <n v="75"/>
    <n v="0.22"/>
    <n v="0"/>
  </r>
  <r>
    <s v="CUST_1078_Australia_45275"/>
    <s v="CUST_1078"/>
    <x v="34"/>
    <x v="0"/>
    <x v="3"/>
    <n v="46.98"/>
    <n v="46.98"/>
    <n v="11"/>
    <n v="516.78"/>
    <n v="339"/>
    <n v="0"/>
    <s v="Fashion"/>
    <n v="79.099999999999994"/>
    <n v="79.099999999999994"/>
    <d v="2023-12-15T00:00:00"/>
    <n v="43"/>
    <n v="0.15"/>
    <n v="0"/>
  </r>
  <r>
    <s v="CUST_1082_Brazil_45759"/>
    <s v="CUST_1082"/>
    <x v="31"/>
    <x v="0"/>
    <x v="8"/>
    <n v="109.33"/>
    <n v="109.33"/>
    <n v="12"/>
    <n v="1311.96"/>
    <n v="100"/>
    <n v="0"/>
    <s v="Beauty"/>
    <n v="85.5"/>
    <n v="85.5"/>
    <d v="2025-04-12T00:00:00"/>
    <n v="89"/>
    <n v="0.38"/>
    <n v="0"/>
  </r>
  <r>
    <s v="CUST_1086_Japan_45254"/>
    <s v="CUST_1086"/>
    <x v="30"/>
    <x v="0"/>
    <x v="6"/>
    <m/>
    <n v="0"/>
    <n v="8"/>
    <n v="0"/>
    <n v="134"/>
    <n v="0"/>
    <s v="Sports"/>
    <n v="7.5"/>
    <n v="7.5"/>
    <d v="2023-11-24T00:00:00"/>
    <n v="67"/>
    <n v="0.13"/>
    <n v="0"/>
  </r>
  <r>
    <s v="CUST_1089_France_44086"/>
    <s v="CUST_1089"/>
    <x v="35"/>
    <x v="0"/>
    <x v="7"/>
    <n v="52.07"/>
    <n v="52.07"/>
    <n v="8"/>
    <n v="416.56"/>
    <n v="160"/>
    <n v="0"/>
    <s v="Sports"/>
    <n v="89.7"/>
    <n v="89.7"/>
    <d v="2020-09-12T00:00:00"/>
    <n v="46"/>
    <n v="7.0000000000000007E-2"/>
    <n v="0"/>
  </r>
  <r>
    <s v="CUST_1089_USA_45398"/>
    <s v="CUST_1089"/>
    <x v="9"/>
    <x v="2"/>
    <x v="2"/>
    <n v="86.08"/>
    <n v="86.08"/>
    <n v="11"/>
    <n v="946.88"/>
    <n v="276"/>
    <n v="0"/>
    <s v="Fashion"/>
    <n v="79.400000000000006"/>
    <n v="79.400000000000006"/>
    <d v="2024-04-16T00:00:00"/>
    <n v="66"/>
    <n v="0.28000000000000003"/>
    <n v="0"/>
  </r>
  <r>
    <s v="CUST_1090_India_44168"/>
    <s v="CUST_1090"/>
    <x v="10"/>
    <x v="1"/>
    <x v="5"/>
    <n v="271.20999999999998"/>
    <n v="271.20999999999998"/>
    <n v="8"/>
    <n v="2169.6799999999998"/>
    <n v="229"/>
    <n v="0"/>
    <s v="Fashion"/>
    <m/>
    <n v="0"/>
    <d v="2020-12-03T00:00:00"/>
    <n v="69"/>
    <n v="0.49"/>
    <n v="0"/>
  </r>
  <r>
    <s v="CUST_1094_Australia_44171"/>
    <s v="CUST_1094"/>
    <x v="36"/>
    <x v="0"/>
    <x v="3"/>
    <n v="118.28"/>
    <n v="118.28"/>
    <n v="16"/>
    <n v="1892.48"/>
    <n v="32"/>
    <n v="0"/>
    <s v="Beauty"/>
    <n v="93.7"/>
    <n v="93.7"/>
    <d v="2020-12-06T00:00:00"/>
    <n v="96"/>
    <n v="0.27"/>
    <n v="0"/>
  </r>
  <r>
    <s v="CUST_1097_USA_45504"/>
    <s v="CUST_1097"/>
    <x v="20"/>
    <x v="0"/>
    <x v="2"/>
    <n v="19.43"/>
    <n v="19.43"/>
    <n v="10"/>
    <n v="194.3"/>
    <n v="224"/>
    <n v="0"/>
    <s v="Home"/>
    <m/>
    <n v="0"/>
    <d v="2024-07-31T00:00:00"/>
    <n v="82"/>
    <n v="0.3"/>
    <n v="0"/>
  </r>
  <r>
    <s v="CUST_1098_Canada_44144"/>
    <s v="CUST_1098"/>
    <x v="25"/>
    <x v="1"/>
    <x v="4"/>
    <n v="70.17"/>
    <n v="70.17"/>
    <n v="9"/>
    <n v="631.53"/>
    <n v="298"/>
    <n v="0"/>
    <s v="Beauty"/>
    <n v="25.8"/>
    <n v="25.8"/>
    <d v="2020-11-09T00:00:00"/>
    <n v="9"/>
    <n v="0.22"/>
    <n v="0"/>
  </r>
  <r>
    <s v="CUST_1105_Australia_45505"/>
    <s v="CUST_1105"/>
    <x v="37"/>
    <x v="0"/>
    <x v="3"/>
    <n v="82.1"/>
    <n v="82.1"/>
    <n v="9"/>
    <n v="738.9"/>
    <n v="249"/>
    <n v="0"/>
    <s v="Fashion"/>
    <n v="45"/>
    <n v="45"/>
    <d v="2024-08-01T00:00:00"/>
    <n v="93"/>
    <n v="0.08"/>
    <n v="0"/>
  </r>
  <r>
    <s v="CUST_1105_Germany_44870"/>
    <s v="CUST_1105"/>
    <x v="33"/>
    <x v="1"/>
    <x v="0"/>
    <n v="94.65"/>
    <n v="94.65"/>
    <n v="7"/>
    <n v="662.55000000000007"/>
    <n v="47"/>
    <n v="0"/>
    <s v="Beauty"/>
    <n v="77.5"/>
    <n v="77.5"/>
    <d v="2022-11-05T00:00:00"/>
    <n v="43"/>
    <n v="0.46"/>
    <n v="0"/>
  </r>
  <r>
    <s v="CUST_1112_Australia_44954"/>
    <s v="CUST_1112"/>
    <x v="38"/>
    <x v="1"/>
    <x v="3"/>
    <n v="89.61"/>
    <n v="89.61"/>
    <n v="9"/>
    <n v="806.49"/>
    <n v="200"/>
    <n v="0"/>
    <s v="Beauty"/>
    <m/>
    <n v="0"/>
    <d v="2023-01-28T00:00:00"/>
    <n v="3"/>
    <n v="0.31"/>
    <n v="0"/>
  </r>
  <r>
    <s v="CUST_1115_India_44070"/>
    <s v="CUST_1115"/>
    <x v="18"/>
    <x v="1"/>
    <x v="5"/>
    <n v="71.959999999999994"/>
    <n v="71.959999999999994"/>
    <n v="9"/>
    <n v="647.64"/>
    <n v="88"/>
    <n v="0"/>
    <s v="Beauty"/>
    <m/>
    <n v="0"/>
    <d v="2020-08-27T00:00:00"/>
    <n v="95"/>
    <n v="0.25"/>
    <n v="0"/>
  </r>
  <r>
    <s v="CUST_1116_Germany_44935"/>
    <s v="CUST_1116"/>
    <x v="24"/>
    <x v="1"/>
    <x v="0"/>
    <n v="62.27"/>
    <n v="62.27"/>
    <n v="9"/>
    <n v="560.43000000000006"/>
    <n v="111"/>
    <n v="0"/>
    <s v="Sports"/>
    <n v="49.9"/>
    <n v="49.9"/>
    <d v="2023-01-09T00:00:00"/>
    <n v="83"/>
    <n v="0.51"/>
    <n v="0"/>
  </r>
  <r>
    <s v="CUST_1117_UK_45058"/>
    <s v="CUST_1117"/>
    <x v="39"/>
    <x v="1"/>
    <x v="1"/>
    <n v="70.48"/>
    <n v="70.48"/>
    <n v="8"/>
    <n v="563.84"/>
    <n v="110"/>
    <n v="0"/>
    <s v="Beauty"/>
    <n v="85.8"/>
    <n v="85.8"/>
    <d v="2023-05-12T00:00:00"/>
    <n v="76"/>
    <n v="0.14000000000000001"/>
    <n v="0"/>
  </r>
  <r>
    <s v="CUST_1124_Canada_45598"/>
    <s v="CUST_1124"/>
    <x v="40"/>
    <x v="0"/>
    <x v="4"/>
    <n v="102.79"/>
    <n v="102.79"/>
    <n v="9"/>
    <n v="925.11"/>
    <n v="344"/>
    <n v="0"/>
    <s v="Sports"/>
    <n v="61.4"/>
    <n v="61.4"/>
    <d v="2024-11-02T00:00:00"/>
    <n v="36"/>
    <n v="0.25"/>
    <n v="0"/>
  </r>
  <r>
    <s v="CUST_1125_France_44107"/>
    <s v="CUST_1125"/>
    <x v="1"/>
    <x v="0"/>
    <x v="7"/>
    <n v="22.69"/>
    <n v="22.69"/>
    <n v="14"/>
    <n v="317.66000000000003"/>
    <n v="80"/>
    <n v="0"/>
    <s v="Fashion"/>
    <n v="78.8"/>
    <n v="78.8"/>
    <d v="2020-10-03T00:00:00"/>
    <n v="20"/>
    <n v="0.51"/>
    <n v="0"/>
  </r>
  <r>
    <s v="CUST_1125_Japan_45006"/>
    <s v="CUST_1125"/>
    <x v="25"/>
    <x v="1"/>
    <x v="6"/>
    <n v="212.53"/>
    <n v="212.53"/>
    <n v="12"/>
    <n v="2550.36"/>
    <n v="329"/>
    <n v="0"/>
    <s v="Electronics"/>
    <n v="35.200000000000003"/>
    <n v="35.200000000000003"/>
    <d v="2023-03-21T00:00:00"/>
    <n v="10"/>
    <n v="0.35"/>
    <n v="0"/>
  </r>
  <r>
    <s v="CUST_1126_Canada_44752"/>
    <s v="CUST_1126"/>
    <x v="41"/>
    <x v="0"/>
    <x v="4"/>
    <n v="66.16"/>
    <n v="66.16"/>
    <n v="14"/>
    <n v="926.24"/>
    <n v="307"/>
    <n v="0"/>
    <s v="Electronics"/>
    <n v="40.4"/>
    <n v="40.4"/>
    <d v="2022-07-10T00:00:00"/>
    <n v="55"/>
    <n v="0.43"/>
    <n v="0"/>
  </r>
  <r>
    <s v="CUST_1126_China_44633"/>
    <s v="CUST_1126"/>
    <x v="42"/>
    <x v="0"/>
    <x v="9"/>
    <n v="101.26"/>
    <n v="101.26"/>
    <n v="4"/>
    <n v="405.04"/>
    <n v="100"/>
    <n v="0"/>
    <s v="Fashion"/>
    <n v="52.7"/>
    <n v="52.7"/>
    <d v="2022-03-13T00:00:00"/>
    <n v="81"/>
    <n v="0.4"/>
    <n v="0"/>
  </r>
  <r>
    <s v="CUST_1128_Japan_44167"/>
    <s v="CUST_1128"/>
    <x v="31"/>
    <x v="1"/>
    <x v="6"/>
    <m/>
    <n v="0"/>
    <n v="8"/>
    <n v="0"/>
    <n v="322"/>
    <n v="0"/>
    <s v="Electronics"/>
    <n v="57.7"/>
    <n v="57.7"/>
    <d v="2020-12-02T00:00:00"/>
    <n v="64"/>
    <n v="0.12"/>
    <n v="0"/>
  </r>
  <r>
    <s v="CUST_1129_Brazil_45600"/>
    <s v="CUST_1129"/>
    <x v="43"/>
    <x v="0"/>
    <x v="8"/>
    <n v="186.82"/>
    <n v="186.82"/>
    <n v="8"/>
    <n v="1494.56"/>
    <n v="210"/>
    <n v="0"/>
    <s v="Electronics"/>
    <n v="34.799999999999997"/>
    <n v="34.799999999999997"/>
    <d v="2024-11-04T00:00:00"/>
    <n v="74"/>
    <n v="0.32"/>
    <n v="0"/>
  </r>
  <r>
    <s v="CUST_1130_UK_45442"/>
    <s v="CUST_1130"/>
    <x v="44"/>
    <x v="1"/>
    <x v="1"/>
    <n v="53.6"/>
    <n v="53.6"/>
    <n v="9"/>
    <n v="482.40000000000003"/>
    <n v="337"/>
    <n v="1"/>
    <s v="Electronics"/>
    <n v="55.5"/>
    <n v="55.5"/>
    <d v="2024-05-30T00:00:00"/>
    <n v="52"/>
    <n v="0.33"/>
    <n v="0"/>
  </r>
  <r>
    <s v="CUST_1133_Australia_44886"/>
    <s v="CUST_1133"/>
    <x v="27"/>
    <x v="1"/>
    <x v="3"/>
    <n v="238.78"/>
    <n v="238.78"/>
    <n v="12"/>
    <n v="2865.36"/>
    <n v="136"/>
    <n v="0"/>
    <s v="Electronics"/>
    <n v="22.2"/>
    <n v="22.2"/>
    <d v="2022-11-21T00:00:00"/>
    <n v="36"/>
    <n v="0.35"/>
    <n v="0"/>
  </r>
  <r>
    <s v="CUST_1136_UK_45818"/>
    <s v="CUST_1136"/>
    <x v="31"/>
    <x v="2"/>
    <x v="1"/>
    <n v="53.69"/>
    <n v="53.69"/>
    <n v="8"/>
    <n v="429.52"/>
    <n v="63"/>
    <n v="0"/>
    <s v="Beauty"/>
    <n v="15.7"/>
    <n v="15.7"/>
    <d v="2025-06-10T00:00:00"/>
    <n v="1"/>
    <n v="0.11"/>
    <n v="0"/>
  </r>
  <r>
    <s v="CUST_1137_USA_44717"/>
    <s v="CUST_1137"/>
    <x v="5"/>
    <x v="1"/>
    <x v="2"/>
    <n v="138.83000000000001"/>
    <n v="138.83000000000001"/>
    <n v="11"/>
    <n v="1527.13"/>
    <n v="359"/>
    <n v="0"/>
    <s v="Beauty"/>
    <n v="12.3"/>
    <n v="12.3"/>
    <d v="2022-06-05T00:00:00"/>
    <n v="59"/>
    <n v="0.12"/>
    <n v="0"/>
  </r>
  <r>
    <s v="CUST_1138_Australia_44518"/>
    <s v="CUST_1138"/>
    <x v="5"/>
    <x v="1"/>
    <x v="3"/>
    <n v="131.44"/>
    <n v="131.44"/>
    <n v="7"/>
    <n v="920.07999999999993"/>
    <n v="206"/>
    <n v="0"/>
    <s v="Electronics"/>
    <n v="85.7"/>
    <n v="85.7"/>
    <d v="2021-11-18T00:00:00"/>
    <n v="42"/>
    <n v="0.31"/>
    <n v="0"/>
  </r>
  <r>
    <s v="CUST_1139_USA_45320"/>
    <s v="CUST_1139"/>
    <x v="20"/>
    <x v="2"/>
    <x v="2"/>
    <n v="99.31"/>
    <n v="99.31"/>
    <n v="9"/>
    <n v="893.79"/>
    <n v="217"/>
    <n v="0"/>
    <s v="Home"/>
    <n v="22"/>
    <n v="22"/>
    <d v="2024-01-29T00:00:00"/>
    <n v="82"/>
    <n v="0.49"/>
    <n v="0"/>
  </r>
  <r>
    <s v="CUST_1140_France_45528"/>
    <s v="CUST_1140"/>
    <x v="19"/>
    <x v="0"/>
    <x v="7"/>
    <n v="75.290000000000006"/>
    <n v="75.290000000000006"/>
    <n v="14"/>
    <n v="1054.0600000000002"/>
    <n v="241"/>
    <n v="0"/>
    <s v="Beauty"/>
    <n v="95.3"/>
    <n v="95.3"/>
    <d v="2024-08-24T00:00:00"/>
    <n v="98"/>
    <n v="0.14000000000000001"/>
    <n v="0"/>
  </r>
  <r>
    <s v="CUST_1140_UK_44840"/>
    <s v="CUST_1140"/>
    <x v="45"/>
    <x v="0"/>
    <x v="1"/>
    <n v="119"/>
    <n v="119"/>
    <n v="11"/>
    <n v="1309"/>
    <n v="268"/>
    <n v="0"/>
    <s v="Home"/>
    <n v="30.9"/>
    <n v="30.9"/>
    <d v="2022-10-06T00:00:00"/>
    <n v="75"/>
    <n v="0.25"/>
    <n v="0"/>
  </r>
  <r>
    <s v="CUST_1141_Germany_44554"/>
    <s v="CUST_1141"/>
    <x v="27"/>
    <x v="1"/>
    <x v="0"/>
    <n v="315.13"/>
    <n v="315.13"/>
    <n v="7"/>
    <n v="2205.91"/>
    <n v="11"/>
    <n v="0"/>
    <s v="Beauty"/>
    <n v="48.7"/>
    <n v="48.7"/>
    <d v="2021-12-24T00:00:00"/>
    <n v="86"/>
    <n v="0.54"/>
    <n v="0"/>
  </r>
  <r>
    <s v="CUST_1142_China_45630"/>
    <s v="CUST_1142"/>
    <x v="39"/>
    <x v="0"/>
    <x v="9"/>
    <n v="169.56"/>
    <n v="169.56"/>
    <n v="7"/>
    <n v="1186.92"/>
    <n v="90"/>
    <n v="0"/>
    <s v="Home"/>
    <n v="78.3"/>
    <n v="78.3"/>
    <d v="2024-12-04T00:00:00"/>
    <n v="88"/>
    <n v="0.39"/>
    <n v="0"/>
  </r>
  <r>
    <s v="CUST_1143_UK_44847"/>
    <s v="CUST_1143"/>
    <x v="12"/>
    <x v="1"/>
    <x v="1"/>
    <n v="178.09"/>
    <n v="178.09"/>
    <n v="13"/>
    <n v="2315.17"/>
    <n v="192"/>
    <n v="0"/>
    <s v="Fashion"/>
    <n v="89.7"/>
    <n v="89.7"/>
    <d v="2022-10-13T00:00:00"/>
    <n v="59"/>
    <n v="0.44"/>
    <n v="0"/>
  </r>
  <r>
    <s v="CUST_1145_Canada_45593"/>
    <s v="CUST_1145"/>
    <x v="46"/>
    <x v="1"/>
    <x v="4"/>
    <n v="137.6"/>
    <n v="137.6"/>
    <n v="10"/>
    <n v="1376"/>
    <n v="255"/>
    <n v="0"/>
    <s v="Fashion"/>
    <n v="44.4"/>
    <n v="44.4"/>
    <d v="2024-10-28T00:00:00"/>
    <n v="7"/>
    <n v="0.19"/>
    <n v="0"/>
  </r>
  <r>
    <s v="CUST_1145_India_45012"/>
    <s v="CUST_1145"/>
    <x v="43"/>
    <x v="1"/>
    <x v="5"/>
    <n v="31.16"/>
    <n v="31.16"/>
    <n v="11"/>
    <n v="342.76"/>
    <n v="311"/>
    <n v="0"/>
    <s v="Beauty"/>
    <n v="96.6"/>
    <n v="96.6"/>
    <d v="2023-03-27T00:00:00"/>
    <n v="88"/>
    <n v="0.61"/>
    <n v="0"/>
  </r>
  <r>
    <s v="CUST_1146_Brazil_45203"/>
    <s v="CUST_1146"/>
    <x v="13"/>
    <x v="0"/>
    <x v="8"/>
    <n v="114.05"/>
    <n v="114.05"/>
    <n v="10"/>
    <n v="1140.5"/>
    <n v="83"/>
    <n v="0"/>
    <s v="Electronics"/>
    <n v="27.8"/>
    <n v="27.8"/>
    <d v="2023-10-04T00:00:00"/>
    <n v="68"/>
    <n v="0.54"/>
    <n v="0"/>
  </r>
  <r>
    <s v="CUST_1147_Germany_44506"/>
    <s v="CUST_1147"/>
    <x v="44"/>
    <x v="0"/>
    <x v="0"/>
    <n v="63.35"/>
    <n v="63.35"/>
    <n v="8"/>
    <n v="506.8"/>
    <n v="325"/>
    <n v="0"/>
    <s v="Beauty"/>
    <n v="5.5"/>
    <n v="5.5"/>
    <d v="2021-11-06T00:00:00"/>
    <n v="14"/>
    <n v="0.38"/>
    <n v="0"/>
  </r>
  <r>
    <s v="CUST_1148_China_44552"/>
    <s v="CUST_1148"/>
    <x v="39"/>
    <x v="1"/>
    <x v="9"/>
    <n v="149.41999999999999"/>
    <n v="149.41999999999999"/>
    <n v="11"/>
    <n v="1643.62"/>
    <n v="363"/>
    <n v="0"/>
    <s v="Beauty"/>
    <n v="11.3"/>
    <n v="11.3"/>
    <d v="2021-12-22T00:00:00"/>
    <n v="4"/>
    <n v="0.12"/>
    <n v="0"/>
  </r>
  <r>
    <s v="CUST_1152_China_45316"/>
    <s v="CUST_1152"/>
    <x v="20"/>
    <x v="1"/>
    <x v="9"/>
    <n v="137.99"/>
    <n v="137.99"/>
    <n v="8"/>
    <n v="1103.92"/>
    <n v="137"/>
    <n v="0"/>
    <s v="Electronics"/>
    <n v="76.7"/>
    <n v="76.7"/>
    <d v="2024-01-25T00:00:00"/>
    <n v="38"/>
    <n v="0.12"/>
    <n v="0"/>
  </r>
  <r>
    <s v="CUST_1153_Canada_45247"/>
    <s v="CUST_1153"/>
    <x v="40"/>
    <x v="1"/>
    <x v="4"/>
    <n v="144.01"/>
    <n v="144.01"/>
    <n v="16"/>
    <n v="2304.16"/>
    <n v="308"/>
    <n v="0"/>
    <s v="Beauty"/>
    <n v="51.8"/>
    <n v="51.8"/>
    <d v="2023-11-17T00:00:00"/>
    <n v="33"/>
    <n v="0.42"/>
    <n v="0"/>
  </r>
  <r>
    <s v="CUST_1154_China_44632"/>
    <s v="CUST_1154"/>
    <x v="45"/>
    <x v="1"/>
    <x v="9"/>
    <n v="220.81"/>
    <n v="220.81"/>
    <n v="7"/>
    <n v="1545.67"/>
    <n v="8"/>
    <n v="0"/>
    <s v="Home"/>
    <n v="34.4"/>
    <n v="34.4"/>
    <d v="2022-03-12T00:00:00"/>
    <n v="58"/>
    <n v="0.15"/>
    <n v="0"/>
  </r>
  <r>
    <s v="CUST_1155_Japan_45494"/>
    <s v="CUST_1155"/>
    <x v="17"/>
    <x v="1"/>
    <x v="6"/>
    <n v="35.08"/>
    <n v="35.08"/>
    <n v="2"/>
    <n v="70.16"/>
    <n v="269"/>
    <n v="0"/>
    <s v="Sports"/>
    <n v="14"/>
    <n v="14"/>
    <d v="2024-07-21T00:00:00"/>
    <n v="15"/>
    <n v="0.31"/>
    <n v="0"/>
  </r>
  <r>
    <s v="CUST_1158_Australia_44467"/>
    <s v="CUST_1158"/>
    <x v="47"/>
    <x v="1"/>
    <x v="3"/>
    <n v="124.33"/>
    <n v="124.33"/>
    <n v="6"/>
    <n v="745.98"/>
    <n v="192"/>
    <n v="0"/>
    <s v="Fashion"/>
    <n v="59.5"/>
    <n v="59.5"/>
    <d v="2021-09-28T00:00:00"/>
    <n v="67"/>
    <n v="0.47"/>
    <n v="0"/>
  </r>
  <r>
    <s v="CUST_1159_USA_44143"/>
    <s v="CUST_1159"/>
    <x v="4"/>
    <x v="1"/>
    <x v="2"/>
    <n v="129.32"/>
    <n v="129.32"/>
    <n v="5"/>
    <n v="646.59999999999991"/>
    <n v="58"/>
    <n v="0"/>
    <s v="Beauty"/>
    <m/>
    <n v="0"/>
    <d v="2020-11-08T00:00:00"/>
    <n v="85"/>
    <n v="0.5"/>
    <n v="0"/>
  </r>
  <r>
    <s v="CUST_1160_Brazil_44840"/>
    <s v="CUST_1160"/>
    <x v="29"/>
    <x v="1"/>
    <x v="8"/>
    <n v="59.66"/>
    <n v="59.66"/>
    <n v="8"/>
    <n v="477.28"/>
    <n v="320"/>
    <n v="0"/>
    <s v="Sports"/>
    <n v="17.2"/>
    <n v="17.2"/>
    <d v="2022-10-06T00:00:00"/>
    <n v="66"/>
    <n v="0.38"/>
    <n v="0"/>
  </r>
  <r>
    <s v="CUST_1161_Japan_44493"/>
    <s v="CUST_1161"/>
    <x v="18"/>
    <x v="1"/>
    <x v="6"/>
    <n v="76.28"/>
    <n v="76.28"/>
    <n v="9"/>
    <n v="686.52"/>
    <n v="174"/>
    <n v="0"/>
    <s v="Sports"/>
    <n v="59.7"/>
    <n v="59.7"/>
    <d v="2021-10-24T00:00:00"/>
    <n v="87"/>
    <n v="7.0000000000000007E-2"/>
    <n v="0"/>
  </r>
  <r>
    <s v="CUST_1161_Japan_44979"/>
    <s v="CUST_1161"/>
    <x v="6"/>
    <x v="0"/>
    <x v="6"/>
    <m/>
    <n v="0"/>
    <n v="12"/>
    <n v="0"/>
    <n v="85"/>
    <n v="0"/>
    <s v="Beauty"/>
    <n v="2.9"/>
    <n v="2.9"/>
    <d v="2023-02-22T00:00:00"/>
    <n v="45"/>
    <n v="0.35"/>
    <n v="0"/>
  </r>
  <r>
    <s v="CUST_1162_India_45487"/>
    <s v="CUST_1162"/>
    <x v="9"/>
    <x v="1"/>
    <x v="5"/>
    <m/>
    <n v="0"/>
    <n v="15"/>
    <n v="0"/>
    <n v="265"/>
    <n v="0"/>
    <s v="Beauty"/>
    <n v="18.3"/>
    <n v="18.3"/>
    <d v="2024-07-14T00:00:00"/>
    <n v="13"/>
    <n v="0.09"/>
    <n v="0"/>
  </r>
  <r>
    <s v="CUST_1163_China_45348"/>
    <s v="CUST_1163"/>
    <x v="39"/>
    <x v="0"/>
    <x v="9"/>
    <n v="115.7"/>
    <n v="115.7"/>
    <n v="13"/>
    <n v="1504.1000000000001"/>
    <n v="183"/>
    <n v="0"/>
    <s v="Fashion"/>
    <n v="44.3"/>
    <n v="44.3"/>
    <d v="2024-02-26T00:00:00"/>
    <n v="20"/>
    <n v="0.31"/>
    <n v="0"/>
  </r>
  <r>
    <s v="CUST_1165_Germany_44582"/>
    <s v="CUST_1165"/>
    <x v="38"/>
    <x v="0"/>
    <x v="0"/>
    <n v="27.62"/>
    <n v="27.62"/>
    <n v="13"/>
    <n v="359.06"/>
    <n v="16"/>
    <n v="0"/>
    <s v="Beauty"/>
    <n v="64.599999999999994"/>
    <n v="64.599999999999994"/>
    <d v="2022-01-21T00:00:00"/>
    <n v="55"/>
    <n v="0.47"/>
    <n v="0"/>
  </r>
  <r>
    <s v="CUST_1165_USA_45645"/>
    <s v="CUST_1165"/>
    <x v="36"/>
    <x v="0"/>
    <x v="2"/>
    <n v="68.23"/>
    <n v="68.23"/>
    <n v="12"/>
    <n v="818.76"/>
    <n v="330"/>
    <n v="0"/>
    <s v="Sports"/>
    <n v="20.8"/>
    <n v="20.8"/>
    <d v="2024-12-19T00:00:00"/>
    <n v="22"/>
    <n v="0.13"/>
    <n v="0"/>
  </r>
  <r>
    <s v="CUST_1166_France_45411"/>
    <s v="CUST_1166"/>
    <x v="6"/>
    <x v="1"/>
    <x v="7"/>
    <n v="44.25"/>
    <n v="44.25"/>
    <n v="13"/>
    <n v="575.25"/>
    <n v="317"/>
    <n v="0"/>
    <s v="Beauty"/>
    <n v="5.9"/>
    <n v="5.9"/>
    <d v="2024-04-29T00:00:00"/>
    <n v="93"/>
    <n v="0.16"/>
    <n v="0"/>
  </r>
  <r>
    <s v="CUST_1171_UK_44084"/>
    <s v="CUST_1171"/>
    <x v="16"/>
    <x v="0"/>
    <x v="1"/>
    <n v="20.04"/>
    <n v="20.04"/>
    <n v="17"/>
    <n v="340.68"/>
    <n v="236"/>
    <n v="0"/>
    <s v="Electronics"/>
    <n v="19.899999999999999"/>
    <n v="19.899999999999999"/>
    <d v="2020-09-10T00:00:00"/>
    <n v="69"/>
    <n v="0.2"/>
    <n v="0"/>
  </r>
  <r>
    <s v="CUST_1174_Brazil_44993"/>
    <s v="CUST_1174"/>
    <x v="48"/>
    <x v="1"/>
    <x v="8"/>
    <n v="54.24"/>
    <n v="54.24"/>
    <n v="8"/>
    <n v="433.92"/>
    <n v="316"/>
    <n v="0"/>
    <s v="Sports"/>
    <n v="71.5"/>
    <n v="71.5"/>
    <d v="2023-03-08T00:00:00"/>
    <n v="57"/>
    <n v="0.45"/>
    <n v="0"/>
  </r>
  <r>
    <s v="CUST_1182_Canada_44539"/>
    <s v="CUST_1182"/>
    <x v="16"/>
    <x v="0"/>
    <x v="4"/>
    <n v="74.13"/>
    <n v="74.13"/>
    <n v="4"/>
    <n v="296.52"/>
    <n v="283"/>
    <n v="0"/>
    <s v="Sports"/>
    <n v="56.3"/>
    <n v="56.3"/>
    <d v="2021-12-09T00:00:00"/>
    <n v="35"/>
    <n v="0.16"/>
    <n v="0"/>
  </r>
  <r>
    <s v="CUST_1182_Germany_45057"/>
    <s v="CUST_1182"/>
    <x v="17"/>
    <x v="0"/>
    <x v="0"/>
    <n v="28.63"/>
    <n v="28.63"/>
    <n v="6"/>
    <n v="171.78"/>
    <n v="147"/>
    <n v="0"/>
    <s v="Fashion"/>
    <n v="33.200000000000003"/>
    <n v="33.200000000000003"/>
    <d v="2023-05-11T00:00:00"/>
    <n v="2"/>
    <n v="0.48"/>
    <n v="0"/>
  </r>
  <r>
    <s v="CUST_1183_China_45740"/>
    <s v="CUST_1183"/>
    <x v="22"/>
    <x v="1"/>
    <x v="9"/>
    <n v="23.3"/>
    <n v="23.3"/>
    <n v="9"/>
    <n v="209.70000000000002"/>
    <n v="287"/>
    <n v="0"/>
    <s v="Home"/>
    <n v="93.2"/>
    <n v="93.2"/>
    <d v="2025-03-24T00:00:00"/>
    <n v="66"/>
    <n v="0.11"/>
    <n v="0"/>
  </r>
  <r>
    <s v="CUST_1186_China_44132"/>
    <s v="CUST_1186"/>
    <x v="14"/>
    <x v="2"/>
    <x v="9"/>
    <n v="72.010000000000005"/>
    <n v="72.010000000000005"/>
    <n v="7"/>
    <n v="504.07000000000005"/>
    <n v="67"/>
    <n v="1"/>
    <s v="Fashion"/>
    <n v="95"/>
    <n v="95"/>
    <d v="2020-10-28T00:00:00"/>
    <n v="68"/>
    <n v="0.41"/>
    <n v="0"/>
  </r>
  <r>
    <s v="CUST_1187_Japan_44897"/>
    <s v="CUST_1187"/>
    <x v="19"/>
    <x v="0"/>
    <x v="6"/>
    <n v="306.02"/>
    <n v="306.02"/>
    <n v="8"/>
    <n v="2448.16"/>
    <n v="62"/>
    <n v="0"/>
    <s v="Sports"/>
    <n v="63"/>
    <n v="63"/>
    <d v="2022-12-02T00:00:00"/>
    <n v="23"/>
    <n v="0.44"/>
    <n v="0"/>
  </r>
  <r>
    <s v="CUST_1189_Brazil_44307"/>
    <s v="CUST_1189"/>
    <x v="17"/>
    <x v="1"/>
    <x v="8"/>
    <n v="137.27000000000001"/>
    <n v="137.27000000000001"/>
    <n v="6"/>
    <n v="823.62000000000012"/>
    <n v="323"/>
    <n v="0"/>
    <s v="Fashion"/>
    <n v="72.8"/>
    <n v="72.8"/>
    <d v="2021-04-21T00:00:00"/>
    <n v="7"/>
    <n v="0.43"/>
    <n v="0"/>
  </r>
  <r>
    <s v="CUST_1190_France_45162"/>
    <s v="CUST_1190"/>
    <x v="12"/>
    <x v="0"/>
    <x v="7"/>
    <n v="114.02"/>
    <n v="114.02"/>
    <n v="9"/>
    <n v="1026.18"/>
    <n v="262"/>
    <n v="0"/>
    <s v="Home"/>
    <n v="18"/>
    <n v="18"/>
    <d v="2023-08-24T00:00:00"/>
    <n v="61"/>
    <n v="0.2"/>
    <n v="0"/>
  </r>
  <r>
    <s v="CUST_1191_India_45193"/>
    <s v="CUST_1191"/>
    <x v="30"/>
    <x v="0"/>
    <x v="5"/>
    <n v="251.52"/>
    <n v="251.52"/>
    <n v="8"/>
    <n v="2012.16"/>
    <n v="1"/>
    <n v="0"/>
    <s v="Fashion"/>
    <n v="1.1000000000000001"/>
    <n v="1.1000000000000001"/>
    <d v="2023-09-24T00:00:00"/>
    <n v="23"/>
    <n v="0.05"/>
    <n v="0"/>
  </r>
  <r>
    <s v="CUST_1191_UK_44900"/>
    <s v="CUST_1191"/>
    <x v="49"/>
    <x v="0"/>
    <x v="1"/>
    <n v="346.3"/>
    <n v="346.3"/>
    <n v="7"/>
    <n v="2424.1"/>
    <n v="72"/>
    <n v="0"/>
    <s v="Beauty"/>
    <n v="49.3"/>
    <n v="49.3"/>
    <d v="2022-12-05T00:00:00"/>
    <n v="63"/>
    <n v="0.16"/>
    <n v="0"/>
  </r>
  <r>
    <s v="CUST_1192_Brazil_44393"/>
    <s v="CUST_1192"/>
    <x v="12"/>
    <x v="1"/>
    <x v="8"/>
    <n v="80.7"/>
    <n v="80.7"/>
    <n v="6"/>
    <n v="484.20000000000005"/>
    <n v="303"/>
    <n v="0"/>
    <s v="Beauty"/>
    <m/>
    <n v="0"/>
    <d v="2021-07-16T00:00:00"/>
    <n v="58"/>
    <n v="0.26"/>
    <n v="0"/>
  </r>
  <r>
    <s v="CUST_1193_Germany_45770"/>
    <s v="CUST_1193"/>
    <x v="5"/>
    <x v="0"/>
    <x v="0"/>
    <n v="249.33"/>
    <n v="249.33"/>
    <n v="7"/>
    <n v="1745.3100000000002"/>
    <n v="52"/>
    <n v="0"/>
    <s v="Home"/>
    <n v="11.8"/>
    <n v="11.8"/>
    <d v="2025-04-23T00:00:00"/>
    <n v="52"/>
    <n v="0.14000000000000001"/>
    <n v="0"/>
  </r>
  <r>
    <s v="CUST_1194_Australia_45642"/>
    <s v="CUST_1194"/>
    <x v="39"/>
    <x v="0"/>
    <x v="3"/>
    <n v="29.14"/>
    <n v="29.14"/>
    <n v="11"/>
    <n v="320.54000000000002"/>
    <n v="131"/>
    <n v="0"/>
    <s v="Fashion"/>
    <n v="16.600000000000001"/>
    <n v="16.600000000000001"/>
    <d v="2024-12-16T00:00:00"/>
    <n v="16"/>
    <n v="0.22"/>
    <n v="0"/>
  </r>
  <r>
    <s v="CUST_1195_Japan_45001"/>
    <s v="CUST_1195"/>
    <x v="46"/>
    <x v="0"/>
    <x v="6"/>
    <n v="23.6"/>
    <n v="23.6"/>
    <n v="8"/>
    <n v="188.8"/>
    <n v="279"/>
    <n v="0"/>
    <s v="Beauty"/>
    <n v="2.4"/>
    <n v="2.4"/>
    <d v="2023-03-16T00:00:00"/>
    <n v="52"/>
    <n v="0.26"/>
    <n v="0"/>
  </r>
  <r>
    <s v="CUST_1197_Canada_44434"/>
    <s v="CUST_1197"/>
    <x v="0"/>
    <x v="0"/>
    <x v="4"/>
    <n v="84.23"/>
    <n v="84.23"/>
    <n v="8"/>
    <n v="673.84"/>
    <n v="69"/>
    <n v="0"/>
    <s v="Electronics"/>
    <n v="71.400000000000006"/>
    <n v="71.400000000000006"/>
    <d v="2021-08-26T00:00:00"/>
    <n v="38"/>
    <n v="0.48"/>
    <n v="0"/>
  </r>
  <r>
    <s v="CUST_1201_India_44349"/>
    <s v="CUST_1201"/>
    <x v="19"/>
    <x v="0"/>
    <x v="5"/>
    <n v="256.2"/>
    <n v="256.2"/>
    <n v="6"/>
    <n v="1537.1999999999998"/>
    <n v="255"/>
    <n v="0"/>
    <s v="Beauty"/>
    <n v="90"/>
    <n v="90"/>
    <d v="2021-06-02T00:00:00"/>
    <n v="54"/>
    <n v="0.21"/>
    <n v="0"/>
  </r>
  <r>
    <s v="CUST_1201_UK_44397"/>
    <s v="CUST_1201"/>
    <x v="14"/>
    <x v="0"/>
    <x v="1"/>
    <n v="127.3"/>
    <n v="127.3"/>
    <n v="5"/>
    <n v="636.5"/>
    <n v="47"/>
    <n v="0"/>
    <s v="Sports"/>
    <n v="88.8"/>
    <n v="88.8"/>
    <d v="2021-07-20T00:00:00"/>
    <n v="11"/>
    <n v="0.08"/>
    <n v="0"/>
  </r>
  <r>
    <s v="CUST_1202_Australia_44110"/>
    <s v="CUST_1202"/>
    <x v="12"/>
    <x v="0"/>
    <x v="3"/>
    <n v="89.23"/>
    <n v="89.23"/>
    <n v="9"/>
    <n v="803.07"/>
    <n v="36"/>
    <n v="0"/>
    <s v="Electronics"/>
    <m/>
    <n v="0"/>
    <d v="2020-10-06T00:00:00"/>
    <n v="70"/>
    <n v="0.26"/>
    <n v="0"/>
  </r>
  <r>
    <s v="CUST_1203_Brazil_44920"/>
    <s v="CUST_1203"/>
    <x v="35"/>
    <x v="0"/>
    <x v="8"/>
    <n v="100.72"/>
    <n v="100.72"/>
    <n v="9"/>
    <n v="906.48"/>
    <n v="3"/>
    <n v="0"/>
    <s v="Electronics"/>
    <n v="79.8"/>
    <n v="79.8"/>
    <d v="2022-12-25T00:00:00"/>
    <n v="15"/>
    <n v="0.28999999999999998"/>
    <n v="0"/>
  </r>
  <r>
    <s v="CUST_1204_China_45231"/>
    <s v="CUST_1204"/>
    <x v="15"/>
    <x v="1"/>
    <x v="9"/>
    <n v="137.57"/>
    <n v="137.57"/>
    <n v="8"/>
    <n v="1100.56"/>
    <n v="303"/>
    <n v="0"/>
    <s v="Sports"/>
    <n v="79.2"/>
    <n v="79.2"/>
    <d v="2023-11-01T00:00:00"/>
    <n v="65"/>
    <n v="0.23"/>
    <n v="0"/>
  </r>
  <r>
    <s v="CUST_1204_Germany_44226"/>
    <s v="CUST_1204"/>
    <x v="50"/>
    <x v="1"/>
    <x v="0"/>
    <n v="117.68"/>
    <n v="117.68"/>
    <n v="10"/>
    <n v="1176.8000000000002"/>
    <n v="323"/>
    <n v="0"/>
    <s v="Electronics"/>
    <n v="37.299999999999997"/>
    <n v="37.299999999999997"/>
    <d v="2021-01-30T00:00:00"/>
    <n v="53"/>
    <n v="0.17"/>
    <n v="0"/>
  </r>
  <r>
    <s v="CUST_1205_UK_44198"/>
    <s v="CUST_1205"/>
    <x v="0"/>
    <x v="0"/>
    <x v="1"/>
    <n v="99.89"/>
    <n v="99.89"/>
    <n v="10"/>
    <n v="998.9"/>
    <n v="208"/>
    <n v="0"/>
    <s v="Electronics"/>
    <n v="25.8"/>
    <n v="25.8"/>
    <d v="2021-01-02T00:00:00"/>
    <n v="91"/>
    <n v="0.34"/>
    <n v="0"/>
  </r>
  <r>
    <s v="CUST_1206_Canada_45070"/>
    <s v="CUST_1206"/>
    <x v="39"/>
    <x v="0"/>
    <x v="4"/>
    <n v="59.56"/>
    <n v="59.56"/>
    <n v="10"/>
    <n v="595.6"/>
    <n v="97"/>
    <n v="0"/>
    <s v="Fashion"/>
    <n v="93.2"/>
    <n v="93.2"/>
    <d v="2023-05-24T00:00:00"/>
    <n v="54"/>
    <n v="0.59"/>
    <n v="0"/>
  </r>
  <r>
    <s v="CUST_1206_USA_45461"/>
    <s v="CUST_1206"/>
    <x v="51"/>
    <x v="1"/>
    <x v="2"/>
    <n v="133.80000000000001"/>
    <n v="133.80000000000001"/>
    <n v="10"/>
    <n v="1338"/>
    <n v="26"/>
    <n v="0"/>
    <s v="Beauty"/>
    <n v="58.8"/>
    <n v="58.8"/>
    <d v="2024-06-18T00:00:00"/>
    <n v="84"/>
    <n v="0.22"/>
    <n v="0"/>
  </r>
  <r>
    <s v="CUST_1207_Germany_44211"/>
    <s v="CUST_1207"/>
    <x v="4"/>
    <x v="2"/>
    <x v="0"/>
    <n v="116.21"/>
    <n v="116.21"/>
    <n v="19"/>
    <n v="2207.9899999999998"/>
    <n v="259"/>
    <n v="1"/>
    <s v="Home"/>
    <m/>
    <n v="0"/>
    <d v="2021-01-15T00:00:00"/>
    <n v="84"/>
    <n v="0.34"/>
    <n v="0"/>
  </r>
  <r>
    <s v="CUST_1207_USA_44636"/>
    <s v="CUST_1207"/>
    <x v="49"/>
    <x v="0"/>
    <x v="2"/>
    <n v="36.42"/>
    <n v="36.42"/>
    <n v="8"/>
    <n v="291.36"/>
    <n v="151"/>
    <n v="0"/>
    <s v="Fashion"/>
    <n v="7.9"/>
    <n v="7.9"/>
    <d v="2022-03-16T00:00:00"/>
    <n v="40"/>
    <n v="0.3"/>
    <n v="0"/>
  </r>
  <r>
    <s v="CUST_1213_UK_45451"/>
    <s v="CUST_1213"/>
    <x v="41"/>
    <x v="2"/>
    <x v="1"/>
    <n v="87.84"/>
    <n v="87.84"/>
    <n v="11"/>
    <n v="966.24"/>
    <n v="3"/>
    <n v="0"/>
    <s v="Beauty"/>
    <n v="65.7"/>
    <n v="65.7"/>
    <d v="2024-06-08T00:00:00"/>
    <n v="81"/>
    <n v="0.43"/>
    <n v="0"/>
  </r>
  <r>
    <s v="CUST_1215_Brazil_44911"/>
    <s v="CUST_1215"/>
    <x v="52"/>
    <x v="0"/>
    <x v="8"/>
    <n v="321.19"/>
    <n v="321.19"/>
    <n v="12"/>
    <n v="3854.2799999999997"/>
    <n v="187"/>
    <n v="0"/>
    <s v="Fashion"/>
    <n v="52.5"/>
    <n v="52.5"/>
    <d v="2022-12-16T00:00:00"/>
    <n v="12"/>
    <n v="0.14000000000000001"/>
    <n v="0"/>
  </r>
  <r>
    <s v="CUST_1220_Brazil_45080"/>
    <s v="CUST_1220"/>
    <x v="53"/>
    <x v="1"/>
    <x v="8"/>
    <n v="43.59"/>
    <n v="43.59"/>
    <n v="7"/>
    <n v="305.13"/>
    <n v="195"/>
    <n v="0"/>
    <s v="Beauty"/>
    <m/>
    <n v="0"/>
    <d v="2023-06-03T00:00:00"/>
    <n v="10"/>
    <n v="0.04"/>
    <n v="0"/>
  </r>
  <r>
    <s v="CUST_1224_Canada_44852"/>
    <s v="CUST_1224"/>
    <x v="51"/>
    <x v="0"/>
    <x v="4"/>
    <n v="146.69999999999999"/>
    <n v="146.69999999999999"/>
    <n v="11"/>
    <n v="1613.6999999999998"/>
    <n v="272"/>
    <n v="0"/>
    <s v="Fashion"/>
    <n v="71.7"/>
    <n v="71.7"/>
    <d v="2022-10-18T00:00:00"/>
    <n v="45"/>
    <n v="0.24"/>
    <n v="0"/>
  </r>
  <r>
    <s v="CUST_1224_France_44050"/>
    <s v="CUST_1224"/>
    <x v="7"/>
    <x v="0"/>
    <x v="7"/>
    <n v="61.98"/>
    <n v="61.98"/>
    <n v="11"/>
    <n v="681.78"/>
    <n v="335"/>
    <n v="0"/>
    <s v="Beauty"/>
    <n v="38.1"/>
    <n v="38.1"/>
    <d v="2020-08-07T00:00:00"/>
    <n v="98"/>
    <n v="0.06"/>
    <n v="0"/>
  </r>
  <r>
    <s v="CUST_1225_USA_45231"/>
    <s v="CUST_1225"/>
    <x v="53"/>
    <x v="0"/>
    <x v="2"/>
    <n v="43.4"/>
    <n v="43.4"/>
    <n v="13"/>
    <n v="564.19999999999993"/>
    <n v="189"/>
    <n v="0"/>
    <s v="Electronics"/>
    <n v="80.400000000000006"/>
    <n v="80.400000000000006"/>
    <d v="2023-11-01T00:00:00"/>
    <n v="80"/>
    <n v="0.59"/>
    <n v="0"/>
  </r>
  <r>
    <s v="CUST_1226_China_44920"/>
    <s v="CUST_1226"/>
    <x v="9"/>
    <x v="2"/>
    <x v="9"/>
    <n v="117.22"/>
    <n v="117.22"/>
    <n v="12"/>
    <n v="1406.6399999999999"/>
    <n v="138"/>
    <n v="0"/>
    <s v="Beauty"/>
    <n v="62.7"/>
    <n v="62.7"/>
    <d v="2022-12-25T00:00:00"/>
    <n v="48"/>
    <n v="0.45"/>
    <n v="0"/>
  </r>
  <r>
    <s v="CUST_1226_France_45553"/>
    <s v="CUST_1226"/>
    <x v="53"/>
    <x v="0"/>
    <x v="7"/>
    <n v="91.04"/>
    <n v="91.04"/>
    <n v="8"/>
    <n v="728.32"/>
    <n v="115"/>
    <n v="0"/>
    <s v="Electronics"/>
    <n v="6.8"/>
    <n v="6.8"/>
    <d v="2024-09-18T00:00:00"/>
    <n v="77"/>
    <n v="0.43"/>
    <n v="0"/>
  </r>
  <r>
    <s v="CUST_1226_Japan_44578"/>
    <s v="CUST_1226"/>
    <x v="25"/>
    <x v="0"/>
    <x v="6"/>
    <n v="107.74"/>
    <n v="107.74"/>
    <n v="12"/>
    <n v="1292.8799999999999"/>
    <n v="6"/>
    <n v="0"/>
    <s v="Fashion"/>
    <n v="94.9"/>
    <n v="94.9"/>
    <d v="2022-01-17T00:00:00"/>
    <n v="94"/>
    <n v="0.34"/>
    <n v="0"/>
  </r>
  <r>
    <s v="CUST_1232_China_45232"/>
    <s v="CUST_1232"/>
    <x v="4"/>
    <x v="1"/>
    <x v="9"/>
    <m/>
    <n v="0"/>
    <n v="13"/>
    <n v="0"/>
    <n v="174"/>
    <n v="0"/>
    <s v="Home"/>
    <n v="19.2"/>
    <n v="19.2"/>
    <d v="2023-11-02T00:00:00"/>
    <n v="54"/>
    <n v="0.14000000000000001"/>
    <n v="0"/>
  </r>
  <r>
    <s v="CUST_1232_Japan_45261"/>
    <s v="CUST_1232"/>
    <x v="54"/>
    <x v="0"/>
    <x v="6"/>
    <n v="56.54"/>
    <n v="56.54"/>
    <n v="9"/>
    <n v="508.86"/>
    <n v="77"/>
    <n v="0"/>
    <s v="Beauty"/>
    <n v="75.2"/>
    <n v="75.2"/>
    <d v="2023-12-01T00:00:00"/>
    <n v="87"/>
    <n v="0.26"/>
    <n v="0"/>
  </r>
  <r>
    <s v="CUST_1234_India_44994"/>
    <s v="CUST_1234"/>
    <x v="19"/>
    <x v="1"/>
    <x v="5"/>
    <n v="102.71"/>
    <n v="102.71"/>
    <n v="5"/>
    <n v="513.54999999999995"/>
    <n v="16"/>
    <n v="0"/>
    <s v="Fashion"/>
    <n v="2.4"/>
    <n v="2.4"/>
    <d v="2023-03-09T00:00:00"/>
    <n v="99"/>
    <n v="0.28999999999999998"/>
    <n v="0"/>
  </r>
  <r>
    <s v="CUST_1234_UK_45617"/>
    <s v="CUST_1234"/>
    <x v="35"/>
    <x v="2"/>
    <x v="1"/>
    <n v="172.13"/>
    <n v="172.13"/>
    <n v="10"/>
    <n v="1721.3"/>
    <n v="356"/>
    <n v="0"/>
    <s v="Sports"/>
    <n v="42.9"/>
    <n v="42.9"/>
    <d v="2024-11-21T00:00:00"/>
    <n v="52"/>
    <n v="0.23"/>
    <n v="0"/>
  </r>
  <r>
    <s v="CUST_1235_India_44313"/>
    <s v="CUST_1235"/>
    <x v="41"/>
    <x v="2"/>
    <x v="5"/>
    <n v="48.49"/>
    <n v="48.49"/>
    <n v="6"/>
    <n v="290.94"/>
    <n v="45"/>
    <n v="0"/>
    <s v="Fashion"/>
    <n v="65.599999999999994"/>
    <n v="65.599999999999994"/>
    <d v="2021-04-27T00:00:00"/>
    <n v="62"/>
    <n v="0.28999999999999998"/>
    <n v="0"/>
  </r>
  <r>
    <s v="CUST_1236_Canada_44979"/>
    <s v="CUST_1236"/>
    <x v="55"/>
    <x v="1"/>
    <x v="4"/>
    <n v="166.59"/>
    <n v="166.59"/>
    <n v="7"/>
    <n v="1166.1300000000001"/>
    <n v="244"/>
    <n v="0"/>
    <s v="Fashion"/>
    <n v="14.5"/>
    <n v="14.5"/>
    <d v="2023-02-22T00:00:00"/>
    <n v="15"/>
    <n v="0.13"/>
    <n v="0"/>
  </r>
  <r>
    <s v="CUST_1238_China_45323"/>
    <s v="CUST_1238"/>
    <x v="44"/>
    <x v="2"/>
    <x v="9"/>
    <n v="26.99"/>
    <n v="26.99"/>
    <n v="5"/>
    <n v="134.94999999999999"/>
    <n v="141"/>
    <n v="0"/>
    <s v="Home"/>
    <n v="43.6"/>
    <n v="43.6"/>
    <d v="2024-02-01T00:00:00"/>
    <n v="8"/>
    <n v="7.0000000000000007E-2"/>
    <n v="0"/>
  </r>
  <r>
    <s v="CUST_1241_India_44690"/>
    <s v="CUST_1241"/>
    <x v="38"/>
    <x v="2"/>
    <x v="5"/>
    <n v="503.63"/>
    <n v="503.63"/>
    <n v="7"/>
    <n v="3525.41"/>
    <n v="245"/>
    <n v="0"/>
    <s v="Beauty"/>
    <n v="28.9"/>
    <n v="28.9"/>
    <d v="2022-05-09T00:00:00"/>
    <n v="33"/>
    <n v="0.52"/>
    <n v="0"/>
  </r>
  <r>
    <s v="CUST_1242_China_44462"/>
    <s v="CUST_1242"/>
    <x v="22"/>
    <x v="1"/>
    <x v="9"/>
    <n v="148.69"/>
    <n v="148.69"/>
    <n v="14"/>
    <n v="2081.66"/>
    <n v="311"/>
    <n v="0"/>
    <s v="Beauty"/>
    <n v="29.8"/>
    <n v="29.8"/>
    <d v="2021-09-23T00:00:00"/>
    <n v="16"/>
    <n v="0.17"/>
    <n v="0"/>
  </r>
  <r>
    <s v="CUST_1244_USA_45080"/>
    <s v="CUST_1244"/>
    <x v="10"/>
    <x v="0"/>
    <x v="2"/>
    <n v="41.85"/>
    <n v="41.85"/>
    <n v="9"/>
    <n v="376.65000000000003"/>
    <n v="64"/>
    <n v="0"/>
    <s v="Beauty"/>
    <n v="64.2"/>
    <n v="64.2"/>
    <d v="2023-06-03T00:00:00"/>
    <n v="9"/>
    <n v="0.51"/>
    <n v="0"/>
  </r>
  <r>
    <s v="CUST_1249_Brazil_45169"/>
    <s v="CUST_1249"/>
    <x v="55"/>
    <x v="0"/>
    <x v="8"/>
    <n v="303.3"/>
    <n v="303.3"/>
    <n v="8"/>
    <n v="2426.4"/>
    <n v="119"/>
    <n v="0"/>
    <s v="Fashion"/>
    <n v="63.8"/>
    <n v="63.8"/>
    <d v="2023-08-31T00:00:00"/>
    <n v="19"/>
    <n v="0.55000000000000004"/>
    <n v="0"/>
  </r>
  <r>
    <s v="CUST_1249_Brazil_45834"/>
    <s v="CUST_1249"/>
    <x v="25"/>
    <x v="1"/>
    <x v="8"/>
    <n v="138.16"/>
    <n v="138.16"/>
    <n v="15"/>
    <n v="2072.4"/>
    <n v="74"/>
    <n v="0"/>
    <s v="Fashion"/>
    <n v="93.8"/>
    <n v="93.8"/>
    <d v="2025-06-26T00:00:00"/>
    <n v="37"/>
    <n v="0.23"/>
    <n v="0"/>
  </r>
  <r>
    <s v="CUST_1249_France_45277"/>
    <s v="CUST_1249"/>
    <x v="39"/>
    <x v="1"/>
    <x v="7"/>
    <n v="30.69"/>
    <n v="30.69"/>
    <n v="6"/>
    <n v="184.14000000000001"/>
    <n v="134"/>
    <n v="0"/>
    <s v="Fashion"/>
    <n v="81.599999999999994"/>
    <n v="81.599999999999994"/>
    <d v="2023-12-17T00:00:00"/>
    <n v="23"/>
    <n v="0.25"/>
    <n v="0"/>
  </r>
  <r>
    <s v="CUST_1255_Brazil_44302"/>
    <s v="CUST_1255"/>
    <x v="29"/>
    <x v="1"/>
    <x v="8"/>
    <n v="32.409999999999997"/>
    <n v="32.409999999999997"/>
    <n v="10"/>
    <n v="324.09999999999997"/>
    <n v="89"/>
    <n v="0"/>
    <s v="Home"/>
    <n v="74.5"/>
    <n v="74.5"/>
    <d v="2021-04-16T00:00:00"/>
    <n v="77"/>
    <n v="0.15"/>
    <n v="0"/>
  </r>
  <r>
    <s v="CUST_1258_Japan_45036"/>
    <s v="CUST_1258"/>
    <x v="30"/>
    <x v="1"/>
    <x v="6"/>
    <n v="70.540000000000006"/>
    <n v="70.540000000000006"/>
    <n v="8"/>
    <n v="564.32000000000005"/>
    <n v="306"/>
    <n v="0"/>
    <s v="Beauty"/>
    <n v="81"/>
    <n v="81"/>
    <d v="2023-04-20T00:00:00"/>
    <n v="89"/>
    <n v="0.19"/>
    <n v="0"/>
  </r>
  <r>
    <s v="CUST_1260_Canada_45294"/>
    <s v="CUST_1260"/>
    <x v="39"/>
    <x v="0"/>
    <x v="4"/>
    <n v="162.11000000000001"/>
    <n v="162.11000000000001"/>
    <n v="12"/>
    <n v="1945.3200000000002"/>
    <n v="320"/>
    <n v="0"/>
    <s v="Fashion"/>
    <n v="59.2"/>
    <n v="59.2"/>
    <d v="2024-01-03T00:00:00"/>
    <n v="33"/>
    <n v="0.35"/>
    <n v="0"/>
  </r>
  <r>
    <s v="CUST_1262_Canada_44460"/>
    <s v="CUST_1262"/>
    <x v="16"/>
    <x v="1"/>
    <x v="4"/>
    <n v="117.4"/>
    <n v="117.4"/>
    <n v="8"/>
    <n v="939.2"/>
    <n v="350"/>
    <n v="0"/>
    <s v="Electronics"/>
    <n v="65.400000000000006"/>
    <n v="65.400000000000006"/>
    <d v="2021-09-21T00:00:00"/>
    <n v="42"/>
    <n v="0.06"/>
    <n v="0"/>
  </r>
  <r>
    <s v="CUST_1262_Japan_44911"/>
    <s v="CUST_1262"/>
    <x v="50"/>
    <x v="1"/>
    <x v="6"/>
    <n v="114.79"/>
    <n v="114.79"/>
    <n v="11"/>
    <n v="1262.69"/>
    <n v="261"/>
    <n v="1"/>
    <s v="Home"/>
    <n v="85.4"/>
    <n v="85.4"/>
    <d v="2022-12-16T00:00:00"/>
    <n v="82"/>
    <n v="0.15"/>
    <n v="0"/>
  </r>
  <r>
    <s v="CUST_1264_China_45591"/>
    <s v="CUST_1264"/>
    <x v="27"/>
    <x v="1"/>
    <x v="9"/>
    <m/>
    <n v="0"/>
    <n v="13"/>
    <n v="0"/>
    <n v="298"/>
    <n v="0"/>
    <s v="Fashion"/>
    <n v="94.1"/>
    <n v="94.1"/>
    <d v="2024-10-26T00:00:00"/>
    <n v="57"/>
    <n v="7.0000000000000007E-2"/>
    <n v="0"/>
  </r>
  <r>
    <s v="CUST_1264_India_45261"/>
    <s v="CUST_1264"/>
    <x v="10"/>
    <x v="0"/>
    <x v="5"/>
    <n v="117.13"/>
    <n v="117.13"/>
    <n v="11"/>
    <n v="1288.4299999999998"/>
    <n v="223"/>
    <n v="0"/>
    <s v="Fashion"/>
    <n v="81.7"/>
    <n v="81.7"/>
    <d v="2023-12-01T00:00:00"/>
    <n v="33"/>
    <n v="0.28000000000000003"/>
    <n v="0"/>
  </r>
  <r>
    <s v="CUST_1268_France_44153"/>
    <s v="CUST_1268"/>
    <x v="22"/>
    <x v="0"/>
    <x v="7"/>
    <n v="37.270000000000003"/>
    <n v="37.270000000000003"/>
    <n v="11"/>
    <n v="409.97"/>
    <n v="87"/>
    <n v="0"/>
    <s v="Beauty"/>
    <n v="66.5"/>
    <n v="66.5"/>
    <d v="2020-11-18T00:00:00"/>
    <n v="9"/>
    <n v="0.19"/>
    <n v="0"/>
  </r>
  <r>
    <s v="CUST_1269_India_44623"/>
    <s v="CUST_1269"/>
    <x v="45"/>
    <x v="1"/>
    <x v="5"/>
    <n v="76.760000000000005"/>
    <n v="76.760000000000005"/>
    <n v="10"/>
    <n v="767.6"/>
    <n v="319"/>
    <n v="0"/>
    <s v="Sports"/>
    <n v="88.2"/>
    <n v="88.2"/>
    <d v="2022-03-03T00:00:00"/>
    <n v="45"/>
    <n v="0.02"/>
    <n v="0"/>
  </r>
  <r>
    <s v="CUST_1269_Japan_44215"/>
    <s v="CUST_1269"/>
    <x v="19"/>
    <x v="1"/>
    <x v="6"/>
    <n v="93.28"/>
    <n v="93.28"/>
    <n v="13"/>
    <n v="1212.6400000000001"/>
    <n v="77"/>
    <n v="0"/>
    <s v="Electronics"/>
    <n v="6.2"/>
    <n v="6.2"/>
    <d v="2021-01-19T00:00:00"/>
    <n v="15"/>
    <n v="0.15"/>
    <n v="0"/>
  </r>
  <r>
    <s v="CUST_1270_China_44469"/>
    <s v="CUST_1270"/>
    <x v="56"/>
    <x v="1"/>
    <x v="9"/>
    <n v="51.1"/>
    <n v="51.1"/>
    <n v="7"/>
    <n v="357.7"/>
    <n v="207"/>
    <n v="0"/>
    <s v="Home"/>
    <n v="70.2"/>
    <n v="70.2"/>
    <d v="2021-09-30T00:00:00"/>
    <n v="98"/>
    <n v="0.31"/>
    <n v="0"/>
  </r>
  <r>
    <s v="CUST_1270_China_44674"/>
    <s v="CUST_1270"/>
    <x v="30"/>
    <x v="0"/>
    <x v="9"/>
    <n v="54.87"/>
    <n v="54.87"/>
    <n v="13"/>
    <n v="713.31"/>
    <n v="207"/>
    <n v="0"/>
    <s v="Sports"/>
    <n v="86.5"/>
    <n v="86.5"/>
    <d v="2022-04-23T00:00:00"/>
    <n v="61"/>
    <n v="0.05"/>
    <n v="0"/>
  </r>
  <r>
    <s v="CUST_1271_Australia_44351"/>
    <s v="CUST_1271"/>
    <x v="5"/>
    <x v="0"/>
    <x v="3"/>
    <m/>
    <n v="0"/>
    <n v="12"/>
    <n v="0"/>
    <n v="188"/>
    <n v="0"/>
    <s v="Fashion"/>
    <n v="62.7"/>
    <n v="62.7"/>
    <d v="2021-06-04T00:00:00"/>
    <n v="87"/>
    <n v="0.4"/>
    <n v="0"/>
  </r>
  <r>
    <s v="CUST_1271_Canada_44455"/>
    <s v="CUST_1271"/>
    <x v="10"/>
    <x v="1"/>
    <x v="4"/>
    <n v="239.41"/>
    <n v="239.41"/>
    <n v="8"/>
    <n v="1915.28"/>
    <n v="203"/>
    <n v="0"/>
    <s v="Electronics"/>
    <n v="56.5"/>
    <n v="56.5"/>
    <d v="2021-09-16T00:00:00"/>
    <n v="29"/>
    <n v="0.36"/>
    <n v="0"/>
  </r>
  <r>
    <s v="CUST_1272_USA_45058"/>
    <s v="CUST_1272"/>
    <x v="40"/>
    <x v="2"/>
    <x v="2"/>
    <n v="170.83"/>
    <n v="170.83"/>
    <n v="9"/>
    <n v="1537.47"/>
    <n v="50"/>
    <n v="0"/>
    <s v="Electronics"/>
    <n v="71.7"/>
    <n v="71.7"/>
    <d v="2023-05-12T00:00:00"/>
    <n v="17"/>
    <n v="0.1"/>
    <n v="0"/>
  </r>
  <r>
    <s v="CUST_1276_Australia_45239"/>
    <s v="CUST_1276"/>
    <x v="9"/>
    <x v="0"/>
    <x v="3"/>
    <n v="151.49"/>
    <n v="151.49"/>
    <n v="11"/>
    <n v="1666.39"/>
    <n v="17"/>
    <n v="0"/>
    <s v="Sports"/>
    <n v="89.4"/>
    <n v="89.4"/>
    <d v="2023-11-09T00:00:00"/>
    <n v="11"/>
    <n v="0.32"/>
    <n v="0"/>
  </r>
  <r>
    <s v="CUST_1277_Germany_44536"/>
    <s v="CUST_1277"/>
    <x v="57"/>
    <x v="0"/>
    <x v="0"/>
    <n v="228.05"/>
    <n v="228.05"/>
    <n v="17"/>
    <n v="3876.8500000000004"/>
    <n v="85"/>
    <n v="0"/>
    <s v="Fashion"/>
    <n v="22.5"/>
    <n v="22.5"/>
    <d v="2021-12-06T00:00:00"/>
    <n v="31"/>
    <n v="0.56000000000000005"/>
    <n v="0"/>
  </r>
  <r>
    <s v="CUST_1277_Germany_45468"/>
    <s v="CUST_1277"/>
    <x v="19"/>
    <x v="1"/>
    <x v="0"/>
    <n v="143.79"/>
    <n v="143.79"/>
    <n v="12"/>
    <n v="1725.48"/>
    <n v="122"/>
    <n v="0"/>
    <s v="Home"/>
    <n v="85.8"/>
    <n v="85.8"/>
    <d v="2024-06-25T00:00:00"/>
    <n v="72"/>
    <n v="0.59"/>
    <n v="0"/>
  </r>
  <r>
    <s v="CUST_1277_UK_44780"/>
    <s v="CUST_1277"/>
    <x v="42"/>
    <x v="0"/>
    <x v="1"/>
    <n v="141.56"/>
    <n v="141.56"/>
    <n v="13"/>
    <n v="1840.28"/>
    <n v="13"/>
    <n v="0"/>
    <s v="Home"/>
    <n v="63"/>
    <n v="63"/>
    <d v="2022-08-07T00:00:00"/>
    <n v="13"/>
    <n v="0.02"/>
    <n v="0"/>
  </r>
  <r>
    <s v="CUST_1278_China_44528"/>
    <s v="CUST_1278"/>
    <x v="36"/>
    <x v="1"/>
    <x v="9"/>
    <n v="251.29"/>
    <n v="251.29"/>
    <n v="17"/>
    <n v="4271.93"/>
    <n v="127"/>
    <n v="0"/>
    <s v="Home"/>
    <n v="58.3"/>
    <n v="58.3"/>
    <d v="2021-11-28T00:00:00"/>
    <n v="2"/>
    <n v="0.27"/>
    <n v="0"/>
  </r>
  <r>
    <s v="CUST_1279_Australia_45316"/>
    <s v="CUST_1279"/>
    <x v="16"/>
    <x v="0"/>
    <x v="3"/>
    <n v="115.98"/>
    <n v="115.98"/>
    <n v="18"/>
    <n v="2087.64"/>
    <n v="355"/>
    <n v="0"/>
    <s v="Electronics"/>
    <n v="94.4"/>
    <n v="94.4"/>
    <d v="2024-01-25T00:00:00"/>
    <n v="2"/>
    <n v="0.11"/>
    <n v="0"/>
  </r>
  <r>
    <s v="CUST_1281_France_44358"/>
    <s v="CUST_1281"/>
    <x v="47"/>
    <x v="1"/>
    <x v="7"/>
    <n v="201.18"/>
    <n v="201.18"/>
    <n v="11"/>
    <n v="2212.98"/>
    <n v="51"/>
    <n v="0"/>
    <s v="Fashion"/>
    <n v="43"/>
    <n v="43"/>
    <d v="2021-06-11T00:00:00"/>
    <n v="98"/>
    <n v="0.11"/>
    <n v="0"/>
  </r>
  <r>
    <s v="CUST_1282_Brazil_45359"/>
    <s v="CUST_1282"/>
    <x v="12"/>
    <x v="1"/>
    <x v="8"/>
    <n v="30.73"/>
    <n v="30.73"/>
    <n v="5"/>
    <n v="153.65"/>
    <n v="169"/>
    <n v="0"/>
    <s v="Fashion"/>
    <m/>
    <n v="0"/>
    <d v="2024-03-08T00:00:00"/>
    <n v="33"/>
    <n v="0.14000000000000001"/>
    <n v="0"/>
  </r>
  <r>
    <s v="CUST_1285_Brazil_45465"/>
    <s v="CUST_1285"/>
    <x v="21"/>
    <x v="0"/>
    <x v="8"/>
    <n v="33.17"/>
    <n v="33.17"/>
    <n v="6"/>
    <n v="199.02"/>
    <n v="316"/>
    <n v="0"/>
    <s v="Beauty"/>
    <n v="56.2"/>
    <n v="56.2"/>
    <d v="2024-06-22T00:00:00"/>
    <n v="78"/>
    <n v="0.5"/>
    <n v="0"/>
  </r>
  <r>
    <s v="CUST_1285_Germany_45343"/>
    <s v="CUST_1285"/>
    <x v="35"/>
    <x v="0"/>
    <x v="0"/>
    <n v="23.74"/>
    <n v="23.74"/>
    <n v="9"/>
    <n v="213.66"/>
    <n v="253"/>
    <n v="0"/>
    <s v="Fashion"/>
    <n v="91.6"/>
    <n v="91.6"/>
    <d v="2024-02-21T00:00:00"/>
    <n v="22"/>
    <n v="0.11"/>
    <n v="0"/>
  </r>
  <r>
    <s v="CUST_1287_UK_44744"/>
    <s v="CUST_1287"/>
    <x v="43"/>
    <x v="0"/>
    <x v="1"/>
    <n v="41.8"/>
    <n v="41.8"/>
    <n v="10"/>
    <n v="418"/>
    <n v="286"/>
    <n v="0"/>
    <s v="Sports"/>
    <n v="47"/>
    <n v="47"/>
    <d v="2022-07-02T00:00:00"/>
    <n v="95"/>
    <n v="0.38"/>
    <n v="0"/>
  </r>
  <r>
    <s v="CUST_1289_Germany_44401"/>
    <s v="CUST_1289"/>
    <x v="33"/>
    <x v="2"/>
    <x v="0"/>
    <n v="197.2"/>
    <n v="197.2"/>
    <n v="8"/>
    <n v="1577.6"/>
    <n v="16"/>
    <n v="0"/>
    <s v="Beauty"/>
    <n v="85.1"/>
    <n v="85.1"/>
    <d v="2021-07-24T00:00:00"/>
    <n v="50"/>
    <n v="0.37"/>
    <n v="0"/>
  </r>
  <r>
    <s v="CUST_1294_Australia_45782"/>
    <s v="CUST_1294"/>
    <x v="31"/>
    <x v="1"/>
    <x v="3"/>
    <n v="110.47"/>
    <n v="110.47"/>
    <n v="3"/>
    <n v="331.40999999999997"/>
    <n v="66"/>
    <n v="0"/>
    <s v="Sports"/>
    <n v="96.9"/>
    <n v="96.9"/>
    <d v="2025-05-05T00:00:00"/>
    <n v="40"/>
    <n v="0.19"/>
    <n v="0"/>
  </r>
  <r>
    <s v="CUST_1294_USA_44293"/>
    <s v="CUST_1294"/>
    <x v="23"/>
    <x v="2"/>
    <x v="2"/>
    <n v="131.35"/>
    <n v="131.35"/>
    <n v="6"/>
    <n v="788.09999999999991"/>
    <n v="187"/>
    <n v="0"/>
    <s v="Sports"/>
    <n v="55.4"/>
    <n v="55.4"/>
    <d v="2021-04-07T00:00:00"/>
    <n v="43"/>
    <n v="0.33"/>
    <n v="0"/>
  </r>
  <r>
    <s v="CUST_1297_Brazil_45017"/>
    <s v="CUST_1297"/>
    <x v="26"/>
    <x v="0"/>
    <x v="8"/>
    <n v="72.430000000000007"/>
    <n v="72.430000000000007"/>
    <n v="10"/>
    <n v="724.30000000000007"/>
    <n v="336"/>
    <n v="0"/>
    <s v="Sports"/>
    <n v="81.5"/>
    <n v="81.5"/>
    <d v="2023-04-01T00:00:00"/>
    <n v="54"/>
    <n v="0.52"/>
    <n v="0"/>
  </r>
  <r>
    <s v="CUST_1298_France_44545"/>
    <s v="CUST_1298"/>
    <x v="19"/>
    <x v="0"/>
    <x v="7"/>
    <n v="138.9"/>
    <n v="138.9"/>
    <n v="10"/>
    <n v="1389"/>
    <n v="234"/>
    <n v="0"/>
    <s v="Electronics"/>
    <n v="25.1"/>
    <n v="25.1"/>
    <d v="2021-12-15T00:00:00"/>
    <n v="88"/>
    <n v="0.18"/>
    <n v="0"/>
  </r>
  <r>
    <s v="CUST_1301_India_44684"/>
    <s v="CUST_1301"/>
    <x v="58"/>
    <x v="2"/>
    <x v="5"/>
    <n v="53.81"/>
    <n v="53.81"/>
    <n v="14"/>
    <n v="753.34"/>
    <n v="56"/>
    <n v="0"/>
    <s v="Electronics"/>
    <n v="73.3"/>
    <n v="73.3"/>
    <d v="2022-05-03T00:00:00"/>
    <n v="91"/>
    <n v="0.25"/>
    <n v="0"/>
  </r>
  <r>
    <s v="CUST_1301_UK_45401"/>
    <s v="CUST_1301"/>
    <x v="34"/>
    <x v="0"/>
    <x v="1"/>
    <n v="145.93"/>
    <n v="145.93"/>
    <n v="12"/>
    <n v="1751.16"/>
    <n v="48"/>
    <n v="0"/>
    <s v="Home"/>
    <n v="35.799999999999997"/>
    <n v="35.799999999999997"/>
    <d v="2024-04-19T00:00:00"/>
    <n v="80"/>
    <n v="0.21"/>
    <n v="0"/>
  </r>
  <r>
    <s v="CUST_1302_China_44218"/>
    <s v="CUST_1302"/>
    <x v="32"/>
    <x v="0"/>
    <x v="9"/>
    <n v="86.51"/>
    <n v="86.51"/>
    <n v="15"/>
    <n v="1297.6500000000001"/>
    <n v="63"/>
    <n v="0"/>
    <s v="Fashion"/>
    <n v="49"/>
    <n v="49"/>
    <d v="2021-01-22T00:00:00"/>
    <n v="73"/>
    <n v="0.22"/>
    <n v="0"/>
  </r>
  <r>
    <s v="CUST_1302_India_44061"/>
    <s v="CUST_1302"/>
    <x v="45"/>
    <x v="0"/>
    <x v="5"/>
    <n v="115.31"/>
    <n v="115.31"/>
    <n v="8"/>
    <n v="922.48"/>
    <n v="83"/>
    <n v="1"/>
    <s v="Home"/>
    <n v="22.7"/>
    <n v="22.7"/>
    <d v="2020-08-18T00:00:00"/>
    <n v="12"/>
    <n v="0.25"/>
    <n v="0"/>
  </r>
  <r>
    <s v="CUST_1305_Brazil_44021"/>
    <s v="CUST_1305"/>
    <x v="17"/>
    <x v="1"/>
    <x v="8"/>
    <n v="255.78"/>
    <n v="255.78"/>
    <n v="5"/>
    <n v="1278.9000000000001"/>
    <n v="40"/>
    <n v="0"/>
    <s v="Sports"/>
    <n v="28.6"/>
    <n v="28.6"/>
    <d v="2020-07-09T00:00:00"/>
    <n v="16"/>
    <n v="0.14000000000000001"/>
    <n v="0"/>
  </r>
  <r>
    <s v="CUST_1306_France_44391"/>
    <s v="CUST_1306"/>
    <x v="12"/>
    <x v="1"/>
    <x v="7"/>
    <n v="257.38"/>
    <n v="257.38"/>
    <n v="6"/>
    <n v="1544.28"/>
    <n v="309"/>
    <n v="0"/>
    <s v="Fashion"/>
    <n v="84.1"/>
    <n v="84.1"/>
    <d v="2021-07-14T00:00:00"/>
    <n v="32"/>
    <n v="0.46"/>
    <n v="0"/>
  </r>
  <r>
    <s v="CUST_1307_India_45806"/>
    <s v="CUST_1307"/>
    <x v="19"/>
    <x v="0"/>
    <x v="5"/>
    <n v="33.11"/>
    <n v="33.11"/>
    <n v="13"/>
    <n v="430.43"/>
    <n v="139"/>
    <n v="0"/>
    <s v="Fashion"/>
    <n v="6.6"/>
    <n v="6.6"/>
    <d v="2025-05-29T00:00:00"/>
    <n v="87"/>
    <n v="0.28000000000000003"/>
    <n v="0"/>
  </r>
  <r>
    <s v="CUST_1307_UK_45506"/>
    <s v="CUST_1307"/>
    <x v="53"/>
    <x v="1"/>
    <x v="1"/>
    <n v="164.91"/>
    <n v="164.91"/>
    <n v="7"/>
    <n v="1154.3699999999999"/>
    <n v="124"/>
    <n v="0"/>
    <s v="Fashion"/>
    <n v="20.9"/>
    <n v="20.9"/>
    <d v="2024-08-02T00:00:00"/>
    <n v="78"/>
    <n v="0.27"/>
    <n v="0"/>
  </r>
  <r>
    <s v="CUST_1310_France_44766"/>
    <s v="CUST_1310"/>
    <x v="40"/>
    <x v="1"/>
    <x v="7"/>
    <n v="80.819999999999993"/>
    <n v="80.819999999999993"/>
    <n v="10"/>
    <n v="808.19999999999993"/>
    <n v="205"/>
    <n v="0"/>
    <s v="Sports"/>
    <n v="11.9"/>
    <n v="11.9"/>
    <d v="2022-07-24T00:00:00"/>
    <n v="7"/>
    <n v="0.14000000000000001"/>
    <n v="0"/>
  </r>
  <r>
    <s v="CUST_1314_India_45243"/>
    <s v="CUST_1314"/>
    <x v="52"/>
    <x v="1"/>
    <x v="5"/>
    <n v="157.02000000000001"/>
    <n v="157.02000000000001"/>
    <n v="8"/>
    <n v="1256.1600000000001"/>
    <n v="244"/>
    <n v="0"/>
    <s v="Beauty"/>
    <m/>
    <n v="0"/>
    <d v="2023-11-13T00:00:00"/>
    <n v="87"/>
    <n v="0.23"/>
    <n v="0"/>
  </r>
  <r>
    <s v="CUST_1317_China_44372"/>
    <s v="CUST_1317"/>
    <x v="0"/>
    <x v="1"/>
    <x v="9"/>
    <n v="97.52"/>
    <n v="97.52"/>
    <n v="10"/>
    <n v="975.19999999999993"/>
    <n v="332"/>
    <n v="0"/>
    <s v="Sports"/>
    <n v="2.2999999999999998"/>
    <n v="2.2999999999999998"/>
    <d v="2021-06-25T00:00:00"/>
    <n v="64"/>
    <n v="0.24"/>
    <n v="0"/>
  </r>
  <r>
    <s v="CUST_1320_Canada_45390"/>
    <s v="CUST_1320"/>
    <x v="45"/>
    <x v="1"/>
    <x v="4"/>
    <m/>
    <n v="0"/>
    <n v="12"/>
    <n v="0"/>
    <n v="275"/>
    <n v="0"/>
    <s v="Electronics"/>
    <m/>
    <n v="0"/>
    <d v="2024-04-08T00:00:00"/>
    <n v="30"/>
    <n v="0.27"/>
    <n v="0"/>
  </r>
  <r>
    <s v="CUST_1325_China_45522"/>
    <s v="CUST_1325"/>
    <x v="13"/>
    <x v="0"/>
    <x v="9"/>
    <n v="187.39"/>
    <n v="187.39"/>
    <n v="9"/>
    <n v="1686.5099999999998"/>
    <n v="236"/>
    <n v="0"/>
    <s v="Sports"/>
    <n v="26.3"/>
    <n v="26.3"/>
    <d v="2024-08-18T00:00:00"/>
    <n v="87"/>
    <n v="0.13"/>
    <n v="0"/>
  </r>
  <r>
    <s v="CUST_1329_India_45148"/>
    <s v="CUST_1329"/>
    <x v="34"/>
    <x v="0"/>
    <x v="5"/>
    <n v="131.38"/>
    <n v="131.38"/>
    <n v="9"/>
    <n v="1182.42"/>
    <n v="350"/>
    <n v="0"/>
    <s v="Electronics"/>
    <n v="22.5"/>
    <n v="22.5"/>
    <d v="2023-08-10T00:00:00"/>
    <n v="98"/>
    <n v="0.51"/>
    <n v="0"/>
  </r>
  <r>
    <s v="CUST_1331_China_45074"/>
    <s v="CUST_1331"/>
    <x v="7"/>
    <x v="1"/>
    <x v="9"/>
    <n v="88.5"/>
    <n v="88.5"/>
    <n v="16"/>
    <n v="1416"/>
    <n v="65"/>
    <n v="0"/>
    <s v="Electronics"/>
    <n v="70.900000000000006"/>
    <n v="70.900000000000006"/>
    <d v="2023-05-28T00:00:00"/>
    <n v="17"/>
    <n v="0.05"/>
    <n v="0"/>
  </r>
  <r>
    <s v="CUST_1336_China_44979"/>
    <s v="CUST_1336"/>
    <x v="37"/>
    <x v="0"/>
    <x v="9"/>
    <n v="67.34"/>
    <n v="67.34"/>
    <n v="4"/>
    <n v="269.36"/>
    <n v="221"/>
    <n v="0"/>
    <s v="Beauty"/>
    <n v="59.8"/>
    <n v="59.8"/>
    <d v="2023-02-22T00:00:00"/>
    <n v="22"/>
    <n v="0.28999999999999998"/>
    <n v="0"/>
  </r>
  <r>
    <s v="CUST_1338_Germany_44175"/>
    <s v="CUST_1338"/>
    <x v="18"/>
    <x v="0"/>
    <x v="0"/>
    <n v="228.59"/>
    <n v="228.59"/>
    <n v="6"/>
    <n v="1371.54"/>
    <n v="102"/>
    <n v="0"/>
    <s v="Electronics"/>
    <n v="82.2"/>
    <n v="82.2"/>
    <d v="2020-12-10T00:00:00"/>
    <n v="61"/>
    <n v="0.1"/>
    <n v="0"/>
  </r>
  <r>
    <s v="CUST_1340_China_44368"/>
    <s v="CUST_1340"/>
    <x v="0"/>
    <x v="0"/>
    <x v="9"/>
    <n v="133.19999999999999"/>
    <n v="133.19999999999999"/>
    <n v="14"/>
    <n v="1864.7999999999997"/>
    <n v="303"/>
    <n v="0"/>
    <s v="Beauty"/>
    <n v="2.5"/>
    <n v="2.5"/>
    <d v="2021-06-21T00:00:00"/>
    <n v="7"/>
    <n v="0.66"/>
    <n v="0"/>
  </r>
  <r>
    <s v="CUST_1340_India_44064"/>
    <s v="CUST_1340"/>
    <x v="12"/>
    <x v="1"/>
    <x v="5"/>
    <m/>
    <n v="0"/>
    <n v="14"/>
    <n v="0"/>
    <n v="60"/>
    <n v="0"/>
    <s v="Sports"/>
    <n v="9.1"/>
    <n v="9.1"/>
    <d v="2020-08-21T00:00:00"/>
    <n v="40"/>
    <n v="0.08"/>
    <n v="0"/>
  </r>
  <r>
    <s v="CUST_1340_USA_45304"/>
    <s v="CUST_1340"/>
    <x v="35"/>
    <x v="2"/>
    <x v="2"/>
    <n v="236.98"/>
    <n v="236.98"/>
    <n v="14"/>
    <n v="3317.72"/>
    <n v="208"/>
    <n v="0"/>
    <s v="Home"/>
    <n v="42.3"/>
    <n v="42.3"/>
    <d v="2024-01-13T00:00:00"/>
    <n v="90"/>
    <n v="0.24"/>
    <n v="0"/>
  </r>
  <r>
    <s v="CUST_1341_China_45192"/>
    <s v="CUST_1341"/>
    <x v="6"/>
    <x v="1"/>
    <x v="9"/>
    <n v="79.87"/>
    <n v="79.87"/>
    <n v="15"/>
    <n v="1198.0500000000002"/>
    <n v="253"/>
    <n v="0"/>
    <s v="Electronics"/>
    <n v="57.4"/>
    <n v="57.4"/>
    <d v="2023-09-23T00:00:00"/>
    <n v="28"/>
    <n v="0.13"/>
    <n v="0"/>
  </r>
  <r>
    <s v="CUST_1342_Japan_45823"/>
    <s v="CUST_1342"/>
    <x v="20"/>
    <x v="1"/>
    <x v="6"/>
    <n v="151.4"/>
    <n v="151.4"/>
    <n v="6"/>
    <n v="908.40000000000009"/>
    <n v="224"/>
    <n v="0"/>
    <s v="Home"/>
    <n v="47.3"/>
    <n v="47.3"/>
    <d v="2025-06-15T00:00:00"/>
    <n v="1"/>
    <n v="0.28000000000000003"/>
    <n v="0"/>
  </r>
  <r>
    <s v="CUST_1345_Canada_44286"/>
    <s v="CUST_1345"/>
    <x v="1"/>
    <x v="0"/>
    <x v="4"/>
    <n v="163.57"/>
    <n v="163.57"/>
    <n v="9"/>
    <n v="1472.1299999999999"/>
    <n v="327"/>
    <n v="0"/>
    <s v="Beauty"/>
    <n v="72.099999999999994"/>
    <n v="72.099999999999994"/>
    <d v="2021-03-31T00:00:00"/>
    <n v="30"/>
    <n v="0.5"/>
    <n v="0"/>
  </r>
  <r>
    <s v="CUST_1348_Germany_44987"/>
    <s v="CUST_1348"/>
    <x v="7"/>
    <x v="1"/>
    <x v="0"/>
    <n v="47.4"/>
    <n v="47.4"/>
    <n v="5"/>
    <n v="237"/>
    <n v="121"/>
    <n v="0"/>
    <s v="Electronics"/>
    <n v="93.7"/>
    <n v="93.7"/>
    <d v="2023-03-02T00:00:00"/>
    <n v="81"/>
    <n v="0.52"/>
    <n v="0"/>
  </r>
  <r>
    <s v="CUST_1352_USA_45331"/>
    <s v="CUST_1352"/>
    <x v="15"/>
    <x v="1"/>
    <x v="2"/>
    <n v="36.64"/>
    <n v="36.64"/>
    <n v="12"/>
    <n v="439.68"/>
    <n v="299"/>
    <n v="0"/>
    <s v="Home"/>
    <n v="0.1"/>
    <n v="0.1"/>
    <d v="2024-02-09T00:00:00"/>
    <n v="94"/>
    <n v="0.52"/>
    <n v="0"/>
  </r>
  <r>
    <s v="CUST_1358_China_44078"/>
    <s v="CUST_1358"/>
    <x v="44"/>
    <x v="0"/>
    <x v="9"/>
    <n v="117.48"/>
    <n v="117.48"/>
    <n v="7"/>
    <n v="822.36"/>
    <n v="203"/>
    <n v="0"/>
    <s v="Sports"/>
    <m/>
    <n v="0"/>
    <d v="2020-09-04T00:00:00"/>
    <n v="70"/>
    <n v="7.0000000000000007E-2"/>
    <n v="0"/>
  </r>
  <r>
    <s v="CUST_1359_Australia_45258"/>
    <s v="CUST_1359"/>
    <x v="27"/>
    <x v="2"/>
    <x v="3"/>
    <n v="18.38"/>
    <n v="18.38"/>
    <n v="12"/>
    <n v="220.56"/>
    <n v="29"/>
    <n v="0"/>
    <s v="Fashion"/>
    <n v="39"/>
    <n v="39"/>
    <d v="2023-11-28T00:00:00"/>
    <n v="50"/>
    <n v="0.12"/>
    <n v="0"/>
  </r>
  <r>
    <s v="CUST_1362_France_45656"/>
    <s v="CUST_1362"/>
    <x v="50"/>
    <x v="0"/>
    <x v="7"/>
    <n v="105.5"/>
    <n v="105.5"/>
    <n v="7"/>
    <n v="738.5"/>
    <n v="130"/>
    <n v="0"/>
    <s v="Fashion"/>
    <n v="38.1"/>
    <n v="38.1"/>
    <d v="2024-12-30T00:00:00"/>
    <n v="69"/>
    <n v="0.06"/>
    <n v="0"/>
  </r>
  <r>
    <s v="CUST_1364_China_45391"/>
    <s v="CUST_1364"/>
    <x v="7"/>
    <x v="1"/>
    <x v="9"/>
    <n v="60.6"/>
    <n v="60.6"/>
    <n v="11"/>
    <n v="666.6"/>
    <n v="94"/>
    <n v="0"/>
    <s v="Beauty"/>
    <n v="1.9"/>
    <n v="1.9"/>
    <d v="2024-04-09T00:00:00"/>
    <n v="99"/>
    <n v="0.26"/>
    <n v="0"/>
  </r>
  <r>
    <s v="CUST_1364_France_45118"/>
    <s v="CUST_1364"/>
    <x v="40"/>
    <x v="0"/>
    <x v="7"/>
    <n v="106.16"/>
    <n v="106.16"/>
    <n v="9"/>
    <n v="955.43999999999994"/>
    <n v="60"/>
    <n v="0"/>
    <s v="Home"/>
    <n v="4.3"/>
    <n v="4.3"/>
    <d v="2023-07-11T00:00:00"/>
    <n v="50"/>
    <n v="0.27"/>
    <n v="0"/>
  </r>
  <r>
    <s v="CUST_1365_Canada_45232"/>
    <s v="CUST_1365"/>
    <x v="41"/>
    <x v="2"/>
    <x v="4"/>
    <n v="243.96"/>
    <n v="243.96"/>
    <n v="10"/>
    <n v="2439.6"/>
    <n v="351"/>
    <n v="0"/>
    <s v="Sports"/>
    <n v="88.6"/>
    <n v="88.6"/>
    <d v="2023-11-02T00:00:00"/>
    <n v="24"/>
    <n v="0.12"/>
    <n v="0"/>
  </r>
  <r>
    <s v="CUST_1365_USA_44968"/>
    <s v="CUST_1365"/>
    <x v="4"/>
    <x v="0"/>
    <x v="2"/>
    <n v="124.64"/>
    <n v="124.64"/>
    <n v="7"/>
    <n v="872.48"/>
    <n v="307"/>
    <n v="0"/>
    <s v="Sports"/>
    <n v="58"/>
    <n v="58"/>
    <d v="2023-02-11T00:00:00"/>
    <n v="3"/>
    <n v="0.57999999999999996"/>
    <n v="0"/>
  </r>
  <r>
    <s v="CUST_1369_Germany_44216"/>
    <s v="CUST_1369"/>
    <x v="56"/>
    <x v="2"/>
    <x v="0"/>
    <n v="155.55000000000001"/>
    <n v="155.55000000000001"/>
    <n v="8"/>
    <n v="1244.4000000000001"/>
    <n v="67"/>
    <n v="0"/>
    <s v="Home"/>
    <n v="58.3"/>
    <n v="58.3"/>
    <d v="2021-01-20T00:00:00"/>
    <n v="18"/>
    <n v="0.34"/>
    <n v="0"/>
  </r>
  <r>
    <s v="CUST_1370_India_45035"/>
    <s v="CUST_1370"/>
    <x v="51"/>
    <x v="1"/>
    <x v="5"/>
    <n v="23.41"/>
    <n v="23.41"/>
    <n v="9"/>
    <n v="210.69"/>
    <n v="330"/>
    <n v="0"/>
    <s v="Home"/>
    <n v="52.3"/>
    <n v="52.3"/>
    <d v="2023-04-19T00:00:00"/>
    <n v="40"/>
    <n v="0.5"/>
    <n v="0"/>
  </r>
  <r>
    <s v="CUST_1371_China_44161"/>
    <s v="CUST_1371"/>
    <x v="10"/>
    <x v="1"/>
    <x v="9"/>
    <n v="109.54"/>
    <n v="109.54"/>
    <n v="18"/>
    <n v="1971.72"/>
    <n v="256"/>
    <n v="0"/>
    <s v="Electronics"/>
    <n v="48.4"/>
    <n v="48.4"/>
    <d v="2020-11-26T00:00:00"/>
    <n v="35"/>
    <n v="0.18"/>
    <n v="0"/>
  </r>
  <r>
    <s v="CUST_1374_USA_45736"/>
    <s v="CUST_1374"/>
    <x v="36"/>
    <x v="0"/>
    <x v="2"/>
    <n v="127.74"/>
    <n v="127.74"/>
    <n v="15"/>
    <n v="1916.1"/>
    <n v="263"/>
    <n v="0"/>
    <s v="Home"/>
    <n v="74"/>
    <n v="74"/>
    <d v="2025-03-20T00:00:00"/>
    <n v="41"/>
    <n v="0.33"/>
    <n v="0"/>
  </r>
  <r>
    <s v="CUST_1375_Brazil_44301"/>
    <s v="CUST_1375"/>
    <x v="19"/>
    <x v="1"/>
    <x v="8"/>
    <n v="51.51"/>
    <n v="51.51"/>
    <n v="4"/>
    <n v="206.04"/>
    <n v="317"/>
    <n v="0"/>
    <s v="Home"/>
    <n v="93.9"/>
    <n v="93.9"/>
    <d v="2021-04-15T00:00:00"/>
    <n v="7"/>
    <n v="0.39"/>
    <n v="0"/>
  </r>
  <r>
    <s v="CUST_1382_UK_44050"/>
    <s v="CUST_1382"/>
    <x v="4"/>
    <x v="0"/>
    <x v="1"/>
    <n v="99.1"/>
    <n v="99.1"/>
    <n v="11"/>
    <n v="1090.0999999999999"/>
    <n v="289"/>
    <n v="0"/>
    <s v="Fashion"/>
    <n v="58.5"/>
    <n v="58.5"/>
    <d v="2020-08-07T00:00:00"/>
    <n v="2"/>
    <n v="0.28000000000000003"/>
    <n v="0"/>
  </r>
  <r>
    <s v="CUST_1383_France_45415"/>
    <s v="CUST_1383"/>
    <x v="2"/>
    <x v="0"/>
    <x v="7"/>
    <n v="75.8"/>
    <n v="75.8"/>
    <n v="6"/>
    <n v="454.79999999999995"/>
    <n v="288"/>
    <n v="0"/>
    <s v="Sports"/>
    <n v="70.7"/>
    <n v="70.7"/>
    <d v="2024-05-03T00:00:00"/>
    <n v="95"/>
    <n v="0.12"/>
    <n v="0"/>
  </r>
  <r>
    <s v="CUST_1384_Germany_45703"/>
    <s v="CUST_1384"/>
    <x v="59"/>
    <x v="0"/>
    <x v="0"/>
    <n v="172.63"/>
    <n v="172.63"/>
    <n v="11"/>
    <n v="1898.9299999999998"/>
    <n v="293"/>
    <n v="0"/>
    <s v="Electronics"/>
    <n v="3.1"/>
    <n v="3.1"/>
    <d v="2025-02-15T00:00:00"/>
    <n v="39"/>
    <n v="0.39"/>
    <n v="0"/>
  </r>
  <r>
    <s v="CUST_1386_Germany_45233"/>
    <s v="CUST_1386"/>
    <x v="29"/>
    <x v="0"/>
    <x v="0"/>
    <n v="26.27"/>
    <n v="26.27"/>
    <n v="8"/>
    <n v="210.16"/>
    <n v="202"/>
    <n v="0"/>
    <s v="Sports"/>
    <m/>
    <n v="0"/>
    <d v="2023-11-03T00:00:00"/>
    <n v="64"/>
    <n v="0.26"/>
    <n v="0"/>
  </r>
  <r>
    <s v="CUST_1389_Brazil_45522"/>
    <s v="CUST_1389"/>
    <x v="6"/>
    <x v="0"/>
    <x v="8"/>
    <n v="190.89"/>
    <n v="190.89"/>
    <n v="12"/>
    <n v="2290.6799999999998"/>
    <n v="229"/>
    <n v="1"/>
    <s v="Home"/>
    <n v="49.1"/>
    <n v="49.1"/>
    <d v="2024-08-18T00:00:00"/>
    <n v="20"/>
    <n v="0.31"/>
    <n v="0"/>
  </r>
  <r>
    <s v="CUST_1390_Australia_45296"/>
    <s v="CUST_1390"/>
    <x v="60"/>
    <x v="1"/>
    <x v="3"/>
    <n v="41.11"/>
    <n v="41.11"/>
    <n v="10"/>
    <n v="411.1"/>
    <n v="56"/>
    <n v="0"/>
    <s v="Home"/>
    <m/>
    <n v="0"/>
    <d v="2024-01-05T00:00:00"/>
    <n v="88"/>
    <n v="0.24"/>
    <n v="0"/>
  </r>
  <r>
    <s v="CUST_1390_China_44984"/>
    <s v="CUST_1390"/>
    <x v="39"/>
    <x v="0"/>
    <x v="9"/>
    <n v="112.6"/>
    <n v="112.6"/>
    <n v="10"/>
    <n v="1126"/>
    <n v="5"/>
    <n v="0"/>
    <s v="Fashion"/>
    <n v="21.1"/>
    <n v="21.1"/>
    <d v="2023-02-27T00:00:00"/>
    <n v="53"/>
    <n v="7.0000000000000007E-2"/>
    <n v="0"/>
  </r>
  <r>
    <s v="CUST_1391_Germany_45398"/>
    <s v="CUST_1391"/>
    <x v="32"/>
    <x v="1"/>
    <x v="0"/>
    <n v="120.73"/>
    <n v="120.73"/>
    <n v="4"/>
    <n v="482.92"/>
    <n v="185"/>
    <n v="0"/>
    <s v="Sports"/>
    <n v="8.1999999999999993"/>
    <n v="8.1999999999999993"/>
    <d v="2024-04-16T00:00:00"/>
    <n v="73"/>
    <n v="0.08"/>
    <n v="0"/>
  </r>
  <r>
    <s v="CUST_1392_Canada_45648"/>
    <s v="CUST_1392"/>
    <x v="4"/>
    <x v="0"/>
    <x v="4"/>
    <n v="177.7"/>
    <n v="177.7"/>
    <n v="6"/>
    <n v="1066.1999999999998"/>
    <n v="42"/>
    <n v="0"/>
    <s v="Sports"/>
    <n v="24.8"/>
    <n v="24.8"/>
    <d v="2024-12-22T00:00:00"/>
    <n v="16"/>
    <n v="0.51"/>
    <n v="0"/>
  </r>
  <r>
    <s v="CUST_1392_USA_45702"/>
    <s v="CUST_1392"/>
    <x v="1"/>
    <x v="1"/>
    <x v="2"/>
    <n v="65.34"/>
    <n v="65.34"/>
    <n v="15"/>
    <n v="980.1"/>
    <n v="135"/>
    <n v="0"/>
    <s v="Beauty"/>
    <n v="59.1"/>
    <n v="59.1"/>
    <d v="2025-02-14T00:00:00"/>
    <n v="32"/>
    <n v="0.2"/>
    <n v="0"/>
  </r>
  <r>
    <s v="CUST_1395_India_45476"/>
    <s v="CUST_1395"/>
    <x v="53"/>
    <x v="0"/>
    <x v="5"/>
    <n v="107.29"/>
    <n v="107.29"/>
    <n v="12"/>
    <n v="1287.48"/>
    <n v="10"/>
    <n v="0"/>
    <s v="Home"/>
    <n v="3.2"/>
    <n v="3.2"/>
    <d v="2024-07-03T00:00:00"/>
    <n v="57"/>
    <n v="0.42"/>
    <n v="0"/>
  </r>
  <r>
    <s v="CUST_1404_UK_44219"/>
    <s v="CUST_1404"/>
    <x v="45"/>
    <x v="1"/>
    <x v="1"/>
    <n v="32.44"/>
    <n v="32.44"/>
    <n v="9"/>
    <n v="291.95999999999998"/>
    <n v="68"/>
    <n v="0"/>
    <s v="Beauty"/>
    <n v="87.7"/>
    <n v="87.7"/>
    <d v="2021-01-23T00:00:00"/>
    <n v="5"/>
    <n v="0.11"/>
    <n v="0"/>
  </r>
  <r>
    <s v="CUST_1404_UK_44854"/>
    <s v="CUST_1404"/>
    <x v="7"/>
    <x v="1"/>
    <x v="1"/>
    <n v="112.56"/>
    <n v="112.56"/>
    <n v="7"/>
    <n v="787.92000000000007"/>
    <n v="246"/>
    <n v="0"/>
    <s v="Beauty"/>
    <n v="17.2"/>
    <n v="17.2"/>
    <d v="2022-10-20T00:00:00"/>
    <n v="73"/>
    <n v="0.28000000000000003"/>
    <n v="0"/>
  </r>
  <r>
    <s v="CUST_1405_USA_44455"/>
    <s v="CUST_1405"/>
    <x v="30"/>
    <x v="0"/>
    <x v="2"/>
    <n v="168.29"/>
    <n v="168.29"/>
    <n v="10"/>
    <n v="1682.8999999999999"/>
    <n v="240"/>
    <n v="0"/>
    <s v="Electronics"/>
    <n v="36.4"/>
    <n v="36.4"/>
    <d v="2021-09-16T00:00:00"/>
    <n v="90"/>
    <n v="0.41"/>
    <n v="0"/>
  </r>
  <r>
    <s v="CUST_1406_China_45224"/>
    <s v="CUST_1406"/>
    <x v="43"/>
    <x v="0"/>
    <x v="9"/>
    <n v="31.32"/>
    <n v="31.32"/>
    <n v="7"/>
    <n v="219.24"/>
    <n v="193"/>
    <n v="0"/>
    <s v="Fashion"/>
    <n v="83.8"/>
    <n v="83.8"/>
    <d v="2023-10-25T00:00:00"/>
    <n v="8"/>
    <n v="0.49"/>
    <n v="0"/>
  </r>
  <r>
    <s v="CUST_1406_France_44333"/>
    <s v="CUST_1406"/>
    <x v="52"/>
    <x v="0"/>
    <x v="7"/>
    <n v="64.12"/>
    <n v="64.12"/>
    <n v="13"/>
    <n v="833.56000000000006"/>
    <n v="18"/>
    <n v="0"/>
    <s v="Fashion"/>
    <n v="77.599999999999994"/>
    <n v="77.599999999999994"/>
    <d v="2021-05-17T00:00:00"/>
    <n v="33"/>
    <n v="0.3"/>
    <n v="0"/>
  </r>
  <r>
    <s v="CUST_1406_UK_44979"/>
    <s v="CUST_1406"/>
    <x v="19"/>
    <x v="2"/>
    <x v="1"/>
    <n v="131.87"/>
    <n v="131.87"/>
    <n v="9"/>
    <n v="1186.83"/>
    <n v="314"/>
    <n v="0"/>
    <s v="Home"/>
    <n v="59.5"/>
    <n v="59.5"/>
    <d v="2023-02-22T00:00:00"/>
    <n v="56"/>
    <n v="0.38"/>
    <n v="0"/>
  </r>
  <r>
    <s v="CUST_1412_Brazil_44976"/>
    <s v="CUST_1412"/>
    <x v="11"/>
    <x v="1"/>
    <x v="8"/>
    <n v="97.45"/>
    <n v="97.45"/>
    <n v="7"/>
    <n v="682.15"/>
    <n v="276"/>
    <n v="0"/>
    <s v="Home"/>
    <n v="7.1"/>
    <n v="7.1"/>
    <d v="2023-02-19T00:00:00"/>
    <n v="64"/>
    <n v="0.34"/>
    <n v="0"/>
  </r>
  <r>
    <s v="CUST_1417_Brazil_45411"/>
    <s v="CUST_1417"/>
    <x v="48"/>
    <x v="1"/>
    <x v="8"/>
    <n v="67.78"/>
    <n v="67.78"/>
    <n v="12"/>
    <n v="813.36"/>
    <n v="331"/>
    <n v="0"/>
    <s v="Electronics"/>
    <n v="15.8"/>
    <n v="15.8"/>
    <d v="2024-04-29T00:00:00"/>
    <n v="34"/>
    <n v="0.21"/>
    <n v="0"/>
  </r>
  <r>
    <s v="CUST_1419_Australia_44212"/>
    <s v="CUST_1419"/>
    <x v="48"/>
    <x v="0"/>
    <x v="3"/>
    <n v="226.08"/>
    <n v="226.08"/>
    <n v="8"/>
    <n v="1808.64"/>
    <n v="350"/>
    <n v="0"/>
    <s v="Home"/>
    <n v="26.1"/>
    <n v="26.1"/>
    <d v="2021-01-16T00:00:00"/>
    <n v="79"/>
    <n v="0.37"/>
    <n v="0"/>
  </r>
  <r>
    <s v="CUST_1419_China_44250"/>
    <s v="CUST_1419"/>
    <x v="25"/>
    <x v="1"/>
    <x v="9"/>
    <n v="70.88"/>
    <n v="70.88"/>
    <n v="5"/>
    <n v="354.4"/>
    <n v="38"/>
    <n v="0"/>
    <s v="Home"/>
    <n v="48.2"/>
    <n v="48.2"/>
    <d v="2021-02-23T00:00:00"/>
    <n v="56"/>
    <n v="0.23"/>
    <n v="0"/>
  </r>
  <r>
    <s v="CUST_1421_Australia_44458"/>
    <s v="CUST_1421"/>
    <x v="60"/>
    <x v="0"/>
    <x v="3"/>
    <n v="33.42"/>
    <n v="33.42"/>
    <n v="14"/>
    <n v="467.88"/>
    <n v="149"/>
    <n v="0"/>
    <s v="Beauty"/>
    <n v="29.1"/>
    <n v="29.1"/>
    <d v="2021-09-19T00:00:00"/>
    <n v="44"/>
    <n v="0.14000000000000001"/>
    <n v="0"/>
  </r>
  <r>
    <s v="CUST_1422_UK_45336"/>
    <s v="CUST_1422"/>
    <x v="7"/>
    <x v="1"/>
    <x v="1"/>
    <n v="24.66"/>
    <n v="24.66"/>
    <n v="10"/>
    <n v="246.6"/>
    <n v="125"/>
    <n v="0"/>
    <s v="Electronics"/>
    <n v="14.9"/>
    <n v="14.9"/>
    <d v="2024-02-14T00:00:00"/>
    <n v="67"/>
    <n v="0.28999999999999998"/>
    <n v="0"/>
  </r>
  <r>
    <s v="CUST_1423_USA_44573"/>
    <s v="CUST_1423"/>
    <x v="54"/>
    <x v="1"/>
    <x v="2"/>
    <n v="199.36"/>
    <n v="199.36"/>
    <n v="13"/>
    <n v="2591.6800000000003"/>
    <n v="179"/>
    <n v="0"/>
    <s v="Fashion"/>
    <n v="21.7"/>
    <n v="21.7"/>
    <d v="2022-01-12T00:00:00"/>
    <n v="15"/>
    <n v="0.04"/>
    <n v="0"/>
  </r>
  <r>
    <s v="CUST_1436_Brazil_45010"/>
    <s v="CUST_1436"/>
    <x v="50"/>
    <x v="0"/>
    <x v="8"/>
    <n v="55.98"/>
    <n v="55.98"/>
    <n v="13"/>
    <n v="727.74"/>
    <n v="81"/>
    <n v="0"/>
    <s v="Electronics"/>
    <n v="28.5"/>
    <n v="28.5"/>
    <d v="2023-03-25T00:00:00"/>
    <n v="16"/>
    <n v="0.26"/>
    <n v="0"/>
  </r>
  <r>
    <s v="CUST_1441_France_45157"/>
    <s v="CUST_1441"/>
    <x v="42"/>
    <x v="1"/>
    <x v="7"/>
    <n v="148.16999999999999"/>
    <n v="148.16999999999999"/>
    <n v="9"/>
    <n v="1333.53"/>
    <n v="41"/>
    <n v="0"/>
    <s v="Home"/>
    <n v="40.200000000000003"/>
    <n v="40.200000000000003"/>
    <d v="2023-08-19T00:00:00"/>
    <n v="57"/>
    <n v="0.2"/>
    <n v="0"/>
  </r>
  <r>
    <s v="CUST_1441_UK_44106"/>
    <s v="CUST_1441"/>
    <x v="51"/>
    <x v="0"/>
    <x v="1"/>
    <n v="183.03"/>
    <n v="183.03"/>
    <n v="7"/>
    <n v="1281.21"/>
    <n v="335"/>
    <n v="0"/>
    <s v="Electronics"/>
    <n v="17.8"/>
    <n v="17.8"/>
    <d v="2020-10-02T00:00:00"/>
    <n v="63"/>
    <n v="0.51"/>
    <n v="0"/>
  </r>
  <r>
    <s v="CUST_1442_UK_44027"/>
    <s v="CUST_1442"/>
    <x v="22"/>
    <x v="0"/>
    <x v="1"/>
    <n v="40.49"/>
    <n v="40.49"/>
    <n v="7"/>
    <n v="283.43"/>
    <n v="233"/>
    <n v="0"/>
    <s v="Home"/>
    <n v="17.100000000000001"/>
    <n v="17.100000000000001"/>
    <d v="2020-07-15T00:00:00"/>
    <n v="84"/>
    <n v="0.32"/>
    <n v="0"/>
  </r>
  <r>
    <s v="CUST_1446_India_44298"/>
    <s v="CUST_1446"/>
    <x v="10"/>
    <x v="2"/>
    <x v="5"/>
    <n v="214.25"/>
    <n v="214.25"/>
    <n v="12"/>
    <n v="2571"/>
    <n v="189"/>
    <n v="1"/>
    <s v="Fashion"/>
    <n v="65.599999999999994"/>
    <n v="65.599999999999994"/>
    <d v="2021-04-12T00:00:00"/>
    <n v="64"/>
    <n v="0.68"/>
    <n v="0"/>
  </r>
  <r>
    <s v="CUST_1448_India_45715"/>
    <s v="CUST_1448"/>
    <x v="22"/>
    <x v="2"/>
    <x v="5"/>
    <n v="46.48"/>
    <n v="46.48"/>
    <n v="7"/>
    <n v="325.35999999999996"/>
    <n v="169"/>
    <n v="0"/>
    <s v="Fashion"/>
    <n v="1"/>
    <n v="1"/>
    <d v="2025-02-27T00:00:00"/>
    <n v="64"/>
    <n v="0.25"/>
    <n v="0"/>
  </r>
  <r>
    <s v="CUST_1451_France_44958"/>
    <s v="CUST_1451"/>
    <x v="49"/>
    <x v="0"/>
    <x v="7"/>
    <n v="153.03"/>
    <n v="153.03"/>
    <n v="7"/>
    <n v="1071.21"/>
    <n v="21"/>
    <n v="0"/>
    <s v="Beauty"/>
    <n v="74.900000000000006"/>
    <n v="74.900000000000006"/>
    <d v="2023-02-01T00:00:00"/>
    <n v="68"/>
    <n v="0.48"/>
    <n v="0"/>
  </r>
  <r>
    <s v="CUST_1454_China_45342"/>
    <s v="CUST_1454"/>
    <x v="31"/>
    <x v="0"/>
    <x v="9"/>
    <n v="38.4"/>
    <n v="38.4"/>
    <n v="15"/>
    <n v="576"/>
    <n v="34"/>
    <n v="0"/>
    <s v="Electronics"/>
    <n v="19.2"/>
    <n v="19.2"/>
    <d v="2024-02-20T00:00:00"/>
    <n v="6"/>
    <n v="0.1"/>
    <n v="0"/>
  </r>
  <r>
    <s v="CUST_1458_UK_44187"/>
    <s v="CUST_1458"/>
    <x v="2"/>
    <x v="0"/>
    <x v="1"/>
    <n v="100.26"/>
    <n v="100.26"/>
    <n v="7"/>
    <n v="701.82"/>
    <n v="145"/>
    <n v="0"/>
    <s v="Beauty"/>
    <n v="61.5"/>
    <n v="61.5"/>
    <d v="2020-12-22T00:00:00"/>
    <n v="21"/>
    <n v="0.28000000000000003"/>
    <n v="0"/>
  </r>
  <r>
    <s v="CUST_1459_Australia_45357"/>
    <s v="CUST_1459"/>
    <x v="53"/>
    <x v="0"/>
    <x v="3"/>
    <m/>
    <n v="0"/>
    <n v="12"/>
    <n v="0"/>
    <n v="49"/>
    <n v="0"/>
    <s v="Electronics"/>
    <n v="58.4"/>
    <n v="58.4"/>
    <d v="2024-03-06T00:00:00"/>
    <n v="67"/>
    <n v="0.2"/>
    <n v="0"/>
  </r>
  <r>
    <s v="CUST_1464_Canada_45278"/>
    <s v="CUST_1464"/>
    <x v="39"/>
    <x v="0"/>
    <x v="4"/>
    <n v="82.28"/>
    <n v="82.28"/>
    <n v="7"/>
    <n v="575.96"/>
    <n v="165"/>
    <n v="0"/>
    <s v="Home"/>
    <n v="88.4"/>
    <n v="88.4"/>
    <d v="2023-12-18T00:00:00"/>
    <n v="71"/>
    <n v="0.06"/>
    <n v="0"/>
  </r>
  <r>
    <s v="CUST_1464_Japan_45684"/>
    <s v="CUST_1464"/>
    <x v="38"/>
    <x v="0"/>
    <x v="6"/>
    <n v="68.41"/>
    <n v="68.41"/>
    <n v="9"/>
    <n v="615.68999999999994"/>
    <n v="228"/>
    <n v="0"/>
    <s v="Beauty"/>
    <n v="28.2"/>
    <n v="28.2"/>
    <d v="2025-01-27T00:00:00"/>
    <n v="38"/>
    <n v="0.45"/>
    <n v="0"/>
  </r>
  <r>
    <s v="CUST_1466_Canada_44549"/>
    <s v="CUST_1466"/>
    <x v="57"/>
    <x v="1"/>
    <x v="4"/>
    <n v="34.03"/>
    <n v="34.03"/>
    <n v="7"/>
    <n v="238.21"/>
    <n v="212"/>
    <n v="0"/>
    <s v="Electronics"/>
    <n v="0.2"/>
    <n v="0.2"/>
    <d v="2021-12-19T00:00:00"/>
    <n v="60"/>
    <n v="0.39"/>
    <n v="0"/>
  </r>
  <r>
    <s v="CUST_1475_Brazil_44184"/>
    <s v="CUST_1475"/>
    <x v="1"/>
    <x v="2"/>
    <x v="8"/>
    <n v="44.58"/>
    <n v="44.58"/>
    <n v="11"/>
    <n v="490.38"/>
    <n v="20"/>
    <n v="0"/>
    <s v="Beauty"/>
    <n v="51.1"/>
    <n v="51.1"/>
    <d v="2020-12-19T00:00:00"/>
    <n v="55"/>
    <n v="0.26"/>
    <n v="0"/>
  </r>
  <r>
    <s v="CUST_1475_Germany_44972"/>
    <s v="CUST_1475"/>
    <x v="45"/>
    <x v="1"/>
    <x v="0"/>
    <n v="218.94"/>
    <n v="218.94"/>
    <n v="10"/>
    <n v="2189.4"/>
    <n v="191"/>
    <n v="0"/>
    <s v="Fashion"/>
    <n v="59.5"/>
    <n v="59.5"/>
    <d v="2023-02-15T00:00:00"/>
    <n v="39"/>
    <n v="0.27"/>
    <n v="0"/>
  </r>
  <r>
    <s v="CUST_1478_France_44689"/>
    <s v="CUST_1478"/>
    <x v="36"/>
    <x v="1"/>
    <x v="7"/>
    <n v="97.36"/>
    <n v="97.36"/>
    <n v="8"/>
    <n v="778.88"/>
    <n v="11"/>
    <n v="0"/>
    <s v="Sports"/>
    <n v="54"/>
    <n v="54"/>
    <d v="2022-05-08T00:00:00"/>
    <n v="97"/>
    <n v="0.19"/>
    <n v="0"/>
  </r>
  <r>
    <s v="CUST_1481_USA_45228"/>
    <s v="CUST_1481"/>
    <x v="15"/>
    <x v="1"/>
    <x v="2"/>
    <n v="60.11"/>
    <n v="60.11"/>
    <n v="10"/>
    <n v="601.1"/>
    <n v="9"/>
    <n v="0"/>
    <s v="Electronics"/>
    <n v="31.3"/>
    <n v="31.3"/>
    <d v="2023-10-29T00:00:00"/>
    <n v="32"/>
    <n v="0.16"/>
    <n v="0"/>
  </r>
  <r>
    <s v="CUST_1482_France_45813"/>
    <s v="CUST_1482"/>
    <x v="61"/>
    <x v="0"/>
    <x v="7"/>
    <n v="105.22"/>
    <n v="105.22"/>
    <n v="5"/>
    <n v="526.1"/>
    <n v="318"/>
    <n v="0"/>
    <s v="Home"/>
    <n v="96.7"/>
    <n v="96.7"/>
    <d v="2025-06-05T00:00:00"/>
    <n v="13"/>
    <n v="0.13"/>
    <n v="0"/>
  </r>
  <r>
    <s v="CUST_1488_Brazil_44181"/>
    <s v="CUST_1488"/>
    <x v="20"/>
    <x v="0"/>
    <x v="8"/>
    <n v="194.48"/>
    <n v="194.48"/>
    <n v="12"/>
    <n v="2333.7599999999998"/>
    <n v="360"/>
    <n v="0"/>
    <s v="Beauty"/>
    <n v="40.799999999999997"/>
    <n v="40.799999999999997"/>
    <d v="2020-12-16T00:00:00"/>
    <n v="49"/>
    <n v="0.4"/>
    <n v="0"/>
  </r>
  <r>
    <s v="CUST_1489_Australia_45623"/>
    <s v="CUST_1489"/>
    <x v="35"/>
    <x v="0"/>
    <x v="3"/>
    <m/>
    <n v="0"/>
    <n v="6"/>
    <n v="0"/>
    <n v="334"/>
    <n v="0"/>
    <s v="Beauty"/>
    <n v="68.7"/>
    <n v="68.7"/>
    <d v="2024-11-27T00:00:00"/>
    <n v="87"/>
    <n v="0.4"/>
    <n v="0"/>
  </r>
  <r>
    <s v="CUST_1489_Brazil_44793"/>
    <s v="CUST_1489"/>
    <x v="45"/>
    <x v="0"/>
    <x v="8"/>
    <n v="52.04"/>
    <n v="52.04"/>
    <n v="13"/>
    <n v="676.52"/>
    <n v="92"/>
    <n v="0"/>
    <s v="Home"/>
    <n v="71.5"/>
    <n v="71.5"/>
    <d v="2022-08-20T00:00:00"/>
    <n v="37"/>
    <n v="0.09"/>
    <n v="0"/>
  </r>
  <r>
    <s v="CUST_1490_Brazil_45379"/>
    <s v="CUST_1490"/>
    <x v="54"/>
    <x v="0"/>
    <x v="8"/>
    <n v="117.51"/>
    <n v="117.51"/>
    <n v="8"/>
    <n v="940.08"/>
    <n v="90"/>
    <n v="0"/>
    <s v="Sports"/>
    <n v="84.5"/>
    <n v="84.5"/>
    <d v="2024-03-28T00:00:00"/>
    <n v="24"/>
    <n v="0.61"/>
    <n v="0"/>
  </r>
  <r>
    <s v="CUST_1492_Germany_44215"/>
    <s v="CUST_1492"/>
    <x v="1"/>
    <x v="0"/>
    <x v="0"/>
    <n v="225.43"/>
    <n v="225.43"/>
    <n v="9"/>
    <n v="2028.8700000000001"/>
    <n v="166"/>
    <n v="0"/>
    <s v="Electronics"/>
    <n v="20.7"/>
    <n v="20.7"/>
    <d v="2021-01-19T00:00:00"/>
    <n v="92"/>
    <n v="0.52"/>
    <n v="0"/>
  </r>
  <r>
    <s v="CUST_1494_China_44348"/>
    <s v="CUST_1494"/>
    <x v="55"/>
    <x v="0"/>
    <x v="9"/>
    <n v="64.17"/>
    <n v="64.17"/>
    <n v="5"/>
    <n v="320.85000000000002"/>
    <n v="361"/>
    <n v="0"/>
    <s v="Beauty"/>
    <n v="99.9"/>
    <n v="99.9"/>
    <d v="2021-06-01T00:00:00"/>
    <n v="70"/>
    <n v="0.16"/>
    <n v="0"/>
  </r>
  <r>
    <s v="CUST_1497_Canada_44682"/>
    <s v="CUST_1497"/>
    <x v="5"/>
    <x v="1"/>
    <x v="4"/>
    <n v="98.33"/>
    <n v="98.33"/>
    <n v="11"/>
    <n v="1081.6299999999999"/>
    <n v="344"/>
    <n v="0"/>
    <s v="Sports"/>
    <n v="27.8"/>
    <n v="27.8"/>
    <d v="2022-05-01T00:00:00"/>
    <n v="15"/>
    <n v="0.24"/>
    <n v="0"/>
  </r>
  <r>
    <s v="CUST_1502_USA_44739"/>
    <s v="CUST_1502"/>
    <x v="1"/>
    <x v="0"/>
    <x v="2"/>
    <n v="55.27"/>
    <n v="55.27"/>
    <n v="15"/>
    <n v="829.05000000000007"/>
    <n v="271"/>
    <n v="0"/>
    <s v="Electronics"/>
    <n v="31.8"/>
    <n v="31.8"/>
    <d v="2022-06-27T00:00:00"/>
    <n v="18"/>
    <n v="0.12"/>
    <n v="0"/>
  </r>
  <r>
    <s v="CUST_1504_Brazil_45424"/>
    <s v="CUST_1504"/>
    <x v="39"/>
    <x v="1"/>
    <x v="8"/>
    <n v="32.44"/>
    <n v="32.44"/>
    <n v="8"/>
    <n v="259.52"/>
    <n v="43"/>
    <n v="0"/>
    <s v="Fashion"/>
    <m/>
    <n v="0"/>
    <d v="2024-05-12T00:00:00"/>
    <n v="98"/>
    <n v="0.13"/>
    <n v="0"/>
  </r>
  <r>
    <s v="CUST_1504_USA_45349"/>
    <s v="CUST_1504"/>
    <x v="49"/>
    <x v="1"/>
    <x v="2"/>
    <n v="40.299999999999997"/>
    <n v="40.299999999999997"/>
    <n v="7"/>
    <n v="282.09999999999997"/>
    <n v="141"/>
    <n v="0"/>
    <s v="Home"/>
    <n v="93.6"/>
    <n v="93.6"/>
    <d v="2024-02-27T00:00:00"/>
    <n v="72"/>
    <n v="0.1"/>
    <n v="0"/>
  </r>
  <r>
    <s v="CUST_1506_UK_45317"/>
    <s v="CUST_1506"/>
    <x v="14"/>
    <x v="1"/>
    <x v="1"/>
    <n v="135.69"/>
    <n v="135.69"/>
    <n v="9"/>
    <n v="1221.21"/>
    <n v="266"/>
    <n v="0"/>
    <s v="Beauty"/>
    <n v="32.700000000000003"/>
    <n v="32.700000000000003"/>
    <d v="2024-01-26T00:00:00"/>
    <n v="98"/>
    <n v="0.36"/>
    <n v="0"/>
  </r>
  <r>
    <s v="CUST_1507_UK_45199"/>
    <s v="CUST_1507"/>
    <x v="50"/>
    <x v="1"/>
    <x v="1"/>
    <n v="128.08000000000001"/>
    <n v="128.08000000000001"/>
    <n v="12"/>
    <n v="1536.96"/>
    <n v="268"/>
    <n v="0"/>
    <s v="Fashion"/>
    <n v="79.8"/>
    <n v="79.8"/>
    <d v="2023-09-30T00:00:00"/>
    <n v="7"/>
    <n v="0.56000000000000005"/>
    <n v="0"/>
  </r>
  <r>
    <s v="CUST_1508_China_45609"/>
    <s v="CUST_1508"/>
    <x v="48"/>
    <x v="0"/>
    <x v="9"/>
    <n v="134.32"/>
    <n v="134.32"/>
    <n v="9"/>
    <n v="1208.8799999999999"/>
    <n v="201"/>
    <n v="0"/>
    <s v="Sports"/>
    <n v="18.8"/>
    <n v="18.8"/>
    <d v="2024-11-13T00:00:00"/>
    <n v="98"/>
    <n v="0.2"/>
    <n v="0"/>
  </r>
  <r>
    <s v="CUST_1512_Australia_45189"/>
    <s v="CUST_1512"/>
    <x v="8"/>
    <x v="0"/>
    <x v="3"/>
    <n v="105.8"/>
    <n v="105.8"/>
    <n v="12"/>
    <n v="1269.5999999999999"/>
    <n v="67"/>
    <n v="0"/>
    <s v="Sports"/>
    <n v="57.1"/>
    <n v="57.1"/>
    <d v="2023-09-20T00:00:00"/>
    <n v="82"/>
    <n v="0.11"/>
    <n v="0"/>
  </r>
  <r>
    <s v="CUST_1514_France_44738"/>
    <s v="CUST_1514"/>
    <x v="2"/>
    <x v="1"/>
    <x v="7"/>
    <n v="72.33"/>
    <n v="72.33"/>
    <n v="8"/>
    <n v="578.64"/>
    <n v="251"/>
    <n v="0"/>
    <s v="Home"/>
    <n v="55"/>
    <n v="55"/>
    <d v="2022-06-26T00:00:00"/>
    <n v="76"/>
    <n v="0.2"/>
    <n v="0"/>
  </r>
  <r>
    <s v="CUST_1514_India_44129"/>
    <s v="CUST_1514"/>
    <x v="13"/>
    <x v="0"/>
    <x v="5"/>
    <n v="54.49"/>
    <n v="54.49"/>
    <n v="10"/>
    <n v="544.9"/>
    <n v="291"/>
    <n v="0"/>
    <s v="Beauty"/>
    <n v="17.600000000000001"/>
    <n v="17.600000000000001"/>
    <d v="2020-10-25T00:00:00"/>
    <n v="70"/>
    <n v="0.27"/>
    <n v="0"/>
  </r>
  <r>
    <s v="CUST_1515_UK_45481"/>
    <s v="CUST_1515"/>
    <x v="30"/>
    <x v="2"/>
    <x v="1"/>
    <n v="27.67"/>
    <n v="27.67"/>
    <n v="6"/>
    <n v="166.02"/>
    <n v="21"/>
    <n v="0"/>
    <s v="Home"/>
    <n v="68.900000000000006"/>
    <n v="68.900000000000006"/>
    <d v="2024-07-08T00:00:00"/>
    <n v="30"/>
    <n v="0.21"/>
    <n v="0"/>
  </r>
  <r>
    <s v="CUST_1517_UK_44082"/>
    <s v="CUST_1517"/>
    <x v="11"/>
    <x v="0"/>
    <x v="1"/>
    <n v="37.67"/>
    <n v="37.67"/>
    <n v="9"/>
    <n v="339.03000000000003"/>
    <n v="29"/>
    <n v="0"/>
    <s v="Sports"/>
    <n v="6.4"/>
    <n v="6.4"/>
    <d v="2020-09-08T00:00:00"/>
    <n v="97"/>
    <n v="0.2"/>
    <n v="0"/>
  </r>
  <r>
    <s v="CUST_1521_Japan_44427"/>
    <s v="CUST_1521"/>
    <x v="42"/>
    <x v="1"/>
    <x v="6"/>
    <n v="119.79"/>
    <n v="119.79"/>
    <n v="9"/>
    <n v="1078.1100000000001"/>
    <n v="127"/>
    <n v="0"/>
    <s v="Home"/>
    <n v="26"/>
    <n v="26"/>
    <d v="2021-08-19T00:00:00"/>
    <n v="24"/>
    <n v="0.18"/>
    <n v="0"/>
  </r>
  <r>
    <s v="CUST_1522_UK_45153"/>
    <s v="CUST_1522"/>
    <x v="13"/>
    <x v="1"/>
    <x v="1"/>
    <n v="66.209999999999994"/>
    <n v="66.209999999999994"/>
    <n v="9"/>
    <n v="595.89"/>
    <n v="74"/>
    <n v="0"/>
    <s v="Beauty"/>
    <n v="28.7"/>
    <n v="28.7"/>
    <d v="2023-08-15T00:00:00"/>
    <n v="54"/>
    <n v="0.39"/>
    <n v="0"/>
  </r>
  <r>
    <s v="CUST_1523_Germany_44864"/>
    <s v="CUST_1523"/>
    <x v="36"/>
    <x v="0"/>
    <x v="0"/>
    <n v="25.49"/>
    <n v="25.49"/>
    <n v="6"/>
    <n v="152.94"/>
    <n v="237"/>
    <n v="0"/>
    <s v="Home"/>
    <n v="23.3"/>
    <n v="23.3"/>
    <d v="2022-10-30T00:00:00"/>
    <n v="36"/>
    <n v="0.6"/>
    <n v="0"/>
  </r>
  <r>
    <s v="CUST_1525_India_45789"/>
    <s v="CUST_1525"/>
    <x v="25"/>
    <x v="0"/>
    <x v="5"/>
    <n v="100.77"/>
    <n v="100.77"/>
    <n v="5"/>
    <n v="503.84999999999997"/>
    <n v="284"/>
    <n v="0"/>
    <s v="Home"/>
    <n v="86.5"/>
    <n v="86.5"/>
    <d v="2025-05-12T00:00:00"/>
    <n v="84"/>
    <n v="0.08"/>
    <n v="0"/>
  </r>
  <r>
    <s v="CUST_1526_Australia_44116"/>
    <s v="CUST_1526"/>
    <x v="38"/>
    <x v="1"/>
    <x v="3"/>
    <n v="101.7"/>
    <n v="101.7"/>
    <n v="9"/>
    <n v="915.30000000000007"/>
    <n v="316"/>
    <n v="0"/>
    <s v="Fashion"/>
    <n v="78.400000000000006"/>
    <n v="78.400000000000006"/>
    <d v="2020-10-12T00:00:00"/>
    <n v="82"/>
    <n v="0.5"/>
    <n v="0"/>
  </r>
  <r>
    <s v="CUST_1526_Brazil_45678"/>
    <s v="CUST_1526"/>
    <x v="28"/>
    <x v="0"/>
    <x v="8"/>
    <n v="113.12"/>
    <n v="113.12"/>
    <n v="12"/>
    <n v="1357.44"/>
    <n v="202"/>
    <n v="0"/>
    <s v="Electronics"/>
    <n v="14.4"/>
    <n v="14.4"/>
    <d v="2025-01-21T00:00:00"/>
    <n v="80"/>
    <n v="0.11"/>
    <n v="0"/>
  </r>
  <r>
    <s v="CUST_1529_France_45725"/>
    <s v="CUST_1529"/>
    <x v="45"/>
    <x v="1"/>
    <x v="7"/>
    <n v="44.56"/>
    <n v="44.56"/>
    <n v="10"/>
    <n v="445.6"/>
    <n v="273"/>
    <n v="0"/>
    <s v="Sports"/>
    <n v="72"/>
    <n v="72"/>
    <d v="2025-03-09T00:00:00"/>
    <n v="89"/>
    <n v="0.43"/>
    <n v="0"/>
  </r>
  <r>
    <s v="CUST_1529_Germany_44703"/>
    <s v="CUST_1529"/>
    <x v="14"/>
    <x v="1"/>
    <x v="0"/>
    <n v="26.05"/>
    <n v="26.05"/>
    <n v="6"/>
    <n v="156.30000000000001"/>
    <n v="319"/>
    <n v="0"/>
    <s v="Beauty"/>
    <n v="60.5"/>
    <n v="60.5"/>
    <d v="2022-05-22T00:00:00"/>
    <n v="84"/>
    <n v="7.0000000000000007E-2"/>
    <n v="0"/>
  </r>
  <r>
    <s v="CUST_1531_Canada_44087"/>
    <s v="CUST_1531"/>
    <x v="47"/>
    <x v="0"/>
    <x v="4"/>
    <n v="153.54"/>
    <n v="153.54"/>
    <n v="12"/>
    <n v="1842.48"/>
    <n v="152"/>
    <n v="0"/>
    <s v="Beauty"/>
    <n v="58.9"/>
    <n v="58.9"/>
    <d v="2020-09-13T00:00:00"/>
    <n v="20"/>
    <n v="0.22"/>
    <n v="0"/>
  </r>
  <r>
    <s v="CUST_1536_China_44586"/>
    <s v="CUST_1536"/>
    <x v="55"/>
    <x v="1"/>
    <x v="9"/>
    <n v="88.03"/>
    <n v="88.03"/>
    <n v="4"/>
    <n v="352.12"/>
    <n v="185"/>
    <n v="0"/>
    <s v="Electronics"/>
    <n v="0.1"/>
    <n v="0.1"/>
    <d v="2022-01-25T00:00:00"/>
    <n v="69"/>
    <n v="0.26"/>
    <n v="0"/>
  </r>
  <r>
    <s v="CUST_1536_France_44599"/>
    <s v="CUST_1536"/>
    <x v="28"/>
    <x v="0"/>
    <x v="7"/>
    <n v="63.1"/>
    <n v="63.1"/>
    <n v="11"/>
    <n v="694.1"/>
    <n v="301"/>
    <n v="0"/>
    <s v="Electronics"/>
    <n v="17"/>
    <n v="17"/>
    <d v="2022-02-07T00:00:00"/>
    <n v="3"/>
    <n v="0.67"/>
    <n v="0"/>
  </r>
  <r>
    <s v="CUST_1537_Brazil_45395"/>
    <s v="CUST_1537"/>
    <x v="56"/>
    <x v="0"/>
    <x v="8"/>
    <n v="56.16"/>
    <n v="56.16"/>
    <n v="14"/>
    <n v="786.24"/>
    <n v="91"/>
    <n v="0"/>
    <s v="Fashion"/>
    <n v="32.200000000000003"/>
    <n v="32.200000000000003"/>
    <d v="2024-04-13T00:00:00"/>
    <n v="38"/>
    <n v="0.53"/>
    <n v="0"/>
  </r>
  <r>
    <s v="CUST_1539_Australia_45190"/>
    <s v="CUST_1539"/>
    <x v="18"/>
    <x v="1"/>
    <x v="3"/>
    <n v="31.88"/>
    <n v="31.88"/>
    <n v="12"/>
    <n v="382.56"/>
    <n v="268"/>
    <n v="0"/>
    <s v="Fashion"/>
    <n v="10.199999999999999"/>
    <n v="10.199999999999999"/>
    <d v="2023-09-21T00:00:00"/>
    <n v="97"/>
    <n v="0.16"/>
    <n v="0"/>
  </r>
  <r>
    <s v="CUST_1539_China_45350"/>
    <s v="CUST_1539"/>
    <x v="7"/>
    <x v="1"/>
    <x v="9"/>
    <n v="83.96"/>
    <n v="83.96"/>
    <n v="17"/>
    <n v="1427.32"/>
    <n v="335"/>
    <n v="0"/>
    <s v="Fashion"/>
    <m/>
    <n v="0"/>
    <d v="2024-02-28T00:00:00"/>
    <n v="84"/>
    <n v="0.13"/>
    <n v="0"/>
  </r>
  <r>
    <s v="CUST_1541_Canada_45712"/>
    <s v="CUST_1541"/>
    <x v="12"/>
    <x v="0"/>
    <x v="4"/>
    <n v="66.52"/>
    <n v="66.52"/>
    <n v="10"/>
    <n v="665.19999999999993"/>
    <n v="248"/>
    <n v="0"/>
    <s v="Sports"/>
    <n v="58.7"/>
    <n v="58.7"/>
    <d v="2025-02-24T00:00:00"/>
    <n v="63"/>
    <n v="0.65"/>
    <n v="0"/>
  </r>
  <r>
    <s v="CUST_1545_USA_44324"/>
    <s v="CUST_1545"/>
    <x v="44"/>
    <x v="0"/>
    <x v="2"/>
    <n v="68.56"/>
    <n v="68.56"/>
    <n v="6"/>
    <n v="411.36"/>
    <n v="206"/>
    <n v="0"/>
    <s v="Beauty"/>
    <n v="16.2"/>
    <n v="16.2"/>
    <d v="2021-05-08T00:00:00"/>
    <n v="34"/>
    <n v="0.32"/>
    <n v="0"/>
  </r>
  <r>
    <s v="CUST_1552_UK_45236"/>
    <s v="CUST_1552"/>
    <x v="20"/>
    <x v="1"/>
    <x v="1"/>
    <n v="69.28"/>
    <n v="69.28"/>
    <n v="9"/>
    <n v="623.52"/>
    <n v="332"/>
    <n v="0"/>
    <s v="Electronics"/>
    <n v="16.7"/>
    <n v="16.7"/>
    <d v="2023-11-06T00:00:00"/>
    <n v="24"/>
    <n v="0.1"/>
    <n v="0"/>
  </r>
  <r>
    <s v="CUST_1556_USA_44323"/>
    <s v="CUST_1556"/>
    <x v="29"/>
    <x v="0"/>
    <x v="2"/>
    <n v="187.93"/>
    <n v="187.93"/>
    <n v="15"/>
    <n v="2818.9500000000003"/>
    <n v="338"/>
    <n v="0"/>
    <s v="Beauty"/>
    <n v="97.7"/>
    <n v="97.7"/>
    <d v="2021-05-07T00:00:00"/>
    <n v="30"/>
    <n v="0.12"/>
    <n v="0"/>
  </r>
  <r>
    <s v="CUST_1556_USA_44921"/>
    <s v="CUST_1556"/>
    <x v="24"/>
    <x v="0"/>
    <x v="2"/>
    <n v="130.18"/>
    <n v="130.18"/>
    <n v="5"/>
    <n v="650.90000000000009"/>
    <n v="335"/>
    <n v="0"/>
    <s v="Electronics"/>
    <n v="37.1"/>
    <n v="37.1"/>
    <d v="2022-12-26T00:00:00"/>
    <n v="28"/>
    <n v="0.59"/>
    <n v="0"/>
  </r>
  <r>
    <s v="CUST_1557_Japan_44608"/>
    <s v="CUST_1557"/>
    <x v="5"/>
    <x v="2"/>
    <x v="6"/>
    <n v="55.53"/>
    <n v="55.53"/>
    <n v="7"/>
    <n v="388.71000000000004"/>
    <n v="21"/>
    <n v="0"/>
    <s v="Home"/>
    <n v="25.5"/>
    <n v="25.5"/>
    <d v="2022-02-16T00:00:00"/>
    <n v="90"/>
    <n v="0.42"/>
    <n v="0"/>
  </r>
  <r>
    <s v="CUST_1559_India_44420"/>
    <s v="CUST_1559"/>
    <x v="31"/>
    <x v="1"/>
    <x v="5"/>
    <n v="43.91"/>
    <n v="43.91"/>
    <n v="13"/>
    <n v="570.82999999999993"/>
    <n v="2"/>
    <n v="0"/>
    <s v="Home"/>
    <n v="54"/>
    <n v="54"/>
    <d v="2021-08-12T00:00:00"/>
    <n v="43"/>
    <n v="0.31"/>
    <n v="0"/>
  </r>
  <r>
    <s v="CUST_1560_Brazil_44511"/>
    <s v="CUST_1560"/>
    <x v="23"/>
    <x v="1"/>
    <x v="8"/>
    <n v="50.36"/>
    <n v="50.36"/>
    <n v="14"/>
    <n v="705.04"/>
    <n v="58"/>
    <n v="0"/>
    <s v="Fashion"/>
    <n v="89.3"/>
    <n v="89.3"/>
    <d v="2021-11-11T00:00:00"/>
    <n v="65"/>
    <n v="0.16"/>
    <n v="0"/>
  </r>
  <r>
    <s v="CUST_1569_France_44907"/>
    <s v="CUST_1569"/>
    <x v="5"/>
    <x v="1"/>
    <x v="7"/>
    <n v="82.72"/>
    <n v="82.72"/>
    <n v="11"/>
    <n v="909.92"/>
    <n v="90"/>
    <n v="0"/>
    <s v="Beauty"/>
    <n v="28"/>
    <n v="28"/>
    <d v="2022-12-12T00:00:00"/>
    <n v="17"/>
    <n v="0.16"/>
    <n v="0"/>
  </r>
  <r>
    <s v="CUST_1570_Brazil_44428"/>
    <s v="CUST_1570"/>
    <x v="14"/>
    <x v="0"/>
    <x v="8"/>
    <n v="295.88"/>
    <n v="295.88"/>
    <n v="11"/>
    <n v="3254.68"/>
    <n v="126"/>
    <n v="0"/>
    <s v="Electronics"/>
    <n v="99.7"/>
    <n v="99.7"/>
    <d v="2021-08-20T00:00:00"/>
    <n v="92"/>
    <n v="0.08"/>
    <n v="0"/>
  </r>
  <r>
    <s v="CUST_1571_Canada_44705"/>
    <s v="CUST_1571"/>
    <x v="2"/>
    <x v="0"/>
    <x v="4"/>
    <n v="55.78"/>
    <n v="55.78"/>
    <n v="11"/>
    <n v="613.58000000000004"/>
    <n v="13"/>
    <n v="0"/>
    <s v="Sports"/>
    <n v="69.3"/>
    <n v="69.3"/>
    <d v="2022-05-24T00:00:00"/>
    <n v="81"/>
    <n v="0.28999999999999998"/>
    <n v="0"/>
  </r>
  <r>
    <s v="CUST_1571_UK_45132"/>
    <s v="CUST_1571"/>
    <x v="53"/>
    <x v="1"/>
    <x v="1"/>
    <n v="122.69"/>
    <n v="122.69"/>
    <n v="9"/>
    <n v="1104.21"/>
    <n v="139"/>
    <n v="0"/>
    <s v="Home"/>
    <n v="23.8"/>
    <n v="23.8"/>
    <d v="2023-07-25T00:00:00"/>
    <n v="38"/>
    <n v="0.42"/>
    <n v="0"/>
  </r>
  <r>
    <s v="CUST_1572_Canada_44328"/>
    <s v="CUST_1572"/>
    <x v="58"/>
    <x v="1"/>
    <x v="4"/>
    <n v="76.13"/>
    <n v="76.13"/>
    <n v="10"/>
    <n v="761.3"/>
    <n v="283"/>
    <n v="0"/>
    <s v="Beauty"/>
    <n v="2"/>
    <n v="2"/>
    <d v="2021-05-12T00:00:00"/>
    <n v="90"/>
    <n v="0.23"/>
    <n v="0"/>
  </r>
  <r>
    <s v="CUST_1572_UK_44478"/>
    <s v="CUST_1572"/>
    <x v="43"/>
    <x v="0"/>
    <x v="1"/>
    <n v="94.37"/>
    <n v="94.37"/>
    <n v="8"/>
    <n v="754.96"/>
    <n v="217"/>
    <n v="0"/>
    <s v="Beauty"/>
    <n v="54.5"/>
    <n v="54.5"/>
    <d v="2021-10-09T00:00:00"/>
    <n v="79"/>
    <n v="0.47"/>
    <n v="0"/>
  </r>
  <r>
    <s v="CUST_1574_Australia_45458"/>
    <s v="CUST_1574"/>
    <x v="56"/>
    <x v="1"/>
    <x v="3"/>
    <n v="69.180000000000007"/>
    <n v="69.180000000000007"/>
    <n v="5"/>
    <n v="345.90000000000003"/>
    <n v="135"/>
    <n v="0"/>
    <s v="Home"/>
    <n v="26.6"/>
    <n v="26.6"/>
    <d v="2024-06-15T00:00:00"/>
    <n v="75"/>
    <n v="0.12"/>
    <n v="0"/>
  </r>
  <r>
    <s v="CUST_1574_USA_45557"/>
    <s v="CUST_1574"/>
    <x v="49"/>
    <x v="0"/>
    <x v="2"/>
    <n v="49"/>
    <n v="49"/>
    <n v="9"/>
    <n v="441"/>
    <n v="335"/>
    <n v="0"/>
    <s v="Sports"/>
    <n v="3.7"/>
    <n v="3.7"/>
    <d v="2024-09-22T00:00:00"/>
    <n v="91"/>
    <n v="0.55000000000000004"/>
    <n v="0"/>
  </r>
  <r>
    <s v="CUST_1575_Brazil_44760"/>
    <s v="CUST_1575"/>
    <x v="23"/>
    <x v="0"/>
    <x v="8"/>
    <n v="302.3"/>
    <n v="302.3"/>
    <n v="13"/>
    <n v="3929.9"/>
    <n v="307"/>
    <n v="0"/>
    <s v="Home"/>
    <n v="4.3"/>
    <n v="4.3"/>
    <d v="2022-07-18T00:00:00"/>
    <n v="80"/>
    <n v="0.1"/>
    <n v="0"/>
  </r>
  <r>
    <s v="CUST_1580_France_45245"/>
    <s v="CUST_1580"/>
    <x v="41"/>
    <x v="1"/>
    <x v="7"/>
    <n v="89.98"/>
    <n v="89.98"/>
    <n v="5"/>
    <n v="449.90000000000003"/>
    <n v="15"/>
    <n v="0"/>
    <s v="Electronics"/>
    <n v="18.3"/>
    <n v="18.3"/>
    <d v="2023-11-15T00:00:00"/>
    <n v="65"/>
    <n v="0.27"/>
    <n v="0"/>
  </r>
  <r>
    <s v="CUST_1580_India_45219"/>
    <s v="CUST_1580"/>
    <x v="37"/>
    <x v="1"/>
    <x v="5"/>
    <n v="109.53"/>
    <n v="109.53"/>
    <n v="6"/>
    <n v="657.18000000000006"/>
    <n v="79"/>
    <n v="0"/>
    <s v="Home"/>
    <m/>
    <n v="0"/>
    <d v="2023-10-20T00:00:00"/>
    <n v="33"/>
    <n v="0.56000000000000005"/>
    <n v="0"/>
  </r>
  <r>
    <s v="CUST_1581_Australia_45632"/>
    <s v="CUST_1581"/>
    <x v="39"/>
    <x v="0"/>
    <x v="3"/>
    <n v="143.56"/>
    <n v="143.56"/>
    <n v="10"/>
    <n v="1435.6"/>
    <n v="265"/>
    <n v="0"/>
    <s v="Sports"/>
    <n v="38"/>
    <n v="38"/>
    <d v="2024-12-06T00:00:00"/>
    <n v="82"/>
    <n v="0.54"/>
    <n v="0"/>
  </r>
  <r>
    <s v="CUST_1583_India_45492"/>
    <s v="CUST_1583"/>
    <x v="57"/>
    <x v="0"/>
    <x v="5"/>
    <n v="79.33"/>
    <n v="79.33"/>
    <n v="7"/>
    <n v="555.30999999999995"/>
    <n v="290"/>
    <n v="0"/>
    <s v="Home"/>
    <n v="24.5"/>
    <n v="24.5"/>
    <d v="2024-07-19T00:00:00"/>
    <n v="58"/>
    <n v="0.21"/>
    <n v="0"/>
  </r>
  <r>
    <s v="CUST_1584_China_44123"/>
    <s v="CUST_1584"/>
    <x v="19"/>
    <x v="1"/>
    <x v="9"/>
    <n v="23.63"/>
    <n v="23.63"/>
    <n v="13"/>
    <n v="307.19"/>
    <n v="344"/>
    <n v="0"/>
    <s v="Electronics"/>
    <n v="52.6"/>
    <n v="52.6"/>
    <d v="2020-10-19T00:00:00"/>
    <n v="7"/>
    <n v="0.41"/>
    <n v="0"/>
  </r>
  <r>
    <s v="CUST_1587_Brazil_45353"/>
    <s v="CUST_1587"/>
    <x v="36"/>
    <x v="1"/>
    <x v="8"/>
    <n v="157.13999999999999"/>
    <n v="157.13999999999999"/>
    <n v="13"/>
    <n v="2042.8199999999997"/>
    <n v="131"/>
    <n v="1"/>
    <s v="Fashion"/>
    <n v="74.3"/>
    <n v="74.3"/>
    <d v="2024-03-02T00:00:00"/>
    <n v="35"/>
    <n v="0.2"/>
    <n v="0"/>
  </r>
  <r>
    <s v="CUST_1588_India_45034"/>
    <s v="CUST_1588"/>
    <x v="1"/>
    <x v="0"/>
    <x v="5"/>
    <n v="146.66"/>
    <n v="146.66"/>
    <n v="11"/>
    <n v="1613.26"/>
    <n v="266"/>
    <n v="0"/>
    <s v="Sports"/>
    <n v="33.5"/>
    <n v="33.5"/>
    <d v="2023-04-18T00:00:00"/>
    <n v="95"/>
    <n v="0.1"/>
    <n v="0"/>
  </r>
  <r>
    <s v="CUST_1589_Brazil_45025"/>
    <s v="CUST_1589"/>
    <x v="28"/>
    <x v="0"/>
    <x v="8"/>
    <n v="90.93"/>
    <n v="90.93"/>
    <n v="9"/>
    <n v="818.37000000000012"/>
    <n v="23"/>
    <n v="0"/>
    <s v="Sports"/>
    <n v="84.7"/>
    <n v="84.7"/>
    <d v="2023-04-09T00:00:00"/>
    <n v="70"/>
    <n v="0.28999999999999998"/>
    <n v="0"/>
  </r>
  <r>
    <s v="CUST_1593_Australia_44347"/>
    <s v="CUST_1593"/>
    <x v="18"/>
    <x v="1"/>
    <x v="3"/>
    <n v="410.59"/>
    <n v="410.59"/>
    <n v="12"/>
    <n v="4927.08"/>
    <n v="341"/>
    <n v="0"/>
    <s v="Electronics"/>
    <n v="81.599999999999994"/>
    <n v="81.599999999999994"/>
    <d v="2021-05-31T00:00:00"/>
    <n v="52"/>
    <n v="0.37"/>
    <n v="0"/>
  </r>
  <r>
    <s v="CUST_1593_Canada_45333"/>
    <s v="CUST_1593"/>
    <x v="36"/>
    <x v="1"/>
    <x v="4"/>
    <n v="80.89"/>
    <n v="80.89"/>
    <n v="13"/>
    <n v="1051.57"/>
    <n v="100"/>
    <n v="0"/>
    <s v="Electronics"/>
    <n v="98.7"/>
    <n v="98.7"/>
    <d v="2024-02-11T00:00:00"/>
    <n v="52"/>
    <n v="0.06"/>
    <n v="0"/>
  </r>
  <r>
    <s v="CUST_1593_China_44956"/>
    <s v="CUST_1593"/>
    <x v="22"/>
    <x v="0"/>
    <x v="9"/>
    <n v="46.35"/>
    <n v="46.35"/>
    <n v="13"/>
    <n v="602.55000000000007"/>
    <n v="87"/>
    <n v="0"/>
    <s v="Sports"/>
    <m/>
    <n v="0"/>
    <d v="2023-01-30T00:00:00"/>
    <n v="77"/>
    <n v="0.46"/>
    <n v="0"/>
  </r>
  <r>
    <s v="CUST_1596_Germany_45497"/>
    <s v="CUST_1596"/>
    <x v="46"/>
    <x v="0"/>
    <x v="0"/>
    <m/>
    <n v="0"/>
    <n v="7"/>
    <n v="0"/>
    <n v="193"/>
    <n v="0"/>
    <s v="Fashion"/>
    <n v="70.099999999999994"/>
    <n v="70.099999999999994"/>
    <d v="2024-07-24T00:00:00"/>
    <n v="52"/>
    <n v="0.4"/>
    <n v="0"/>
  </r>
  <r>
    <s v="CUST_1597_Germany_45396"/>
    <s v="CUST_1597"/>
    <x v="15"/>
    <x v="0"/>
    <x v="0"/>
    <n v="91.96"/>
    <n v="91.96"/>
    <n v="12"/>
    <n v="1103.52"/>
    <n v="134"/>
    <n v="0"/>
    <s v="Beauty"/>
    <m/>
    <n v="0"/>
    <d v="2024-04-14T00:00:00"/>
    <n v="75"/>
    <n v="0.25"/>
    <n v="0"/>
  </r>
  <r>
    <s v="CUST_1599_UK_44533"/>
    <s v="CUST_1599"/>
    <x v="10"/>
    <x v="1"/>
    <x v="1"/>
    <n v="131.13999999999999"/>
    <n v="131.13999999999999"/>
    <n v="7"/>
    <n v="917.9799999999999"/>
    <n v="41"/>
    <n v="0"/>
    <s v="Beauty"/>
    <n v="99.5"/>
    <n v="99.5"/>
    <d v="2021-12-03T00:00:00"/>
    <n v="81"/>
    <n v="0.52"/>
    <n v="0"/>
  </r>
  <r>
    <s v="CUST_1600_Japan_45269"/>
    <s v="CUST_1600"/>
    <x v="42"/>
    <x v="1"/>
    <x v="6"/>
    <n v="93.58"/>
    <n v="93.58"/>
    <n v="6"/>
    <n v="561.48"/>
    <n v="27"/>
    <n v="0"/>
    <s v="Home"/>
    <n v="73.3"/>
    <n v="73.3"/>
    <d v="2023-12-09T00:00:00"/>
    <n v="96"/>
    <n v="0.28000000000000003"/>
    <n v="0"/>
  </r>
  <r>
    <s v="CUST_1602_India_44434"/>
    <s v="CUST_1602"/>
    <x v="41"/>
    <x v="0"/>
    <x v="5"/>
    <n v="141.05000000000001"/>
    <n v="141.05000000000001"/>
    <n v="13"/>
    <n v="1833.65"/>
    <n v="321"/>
    <n v="0"/>
    <s v="Sports"/>
    <m/>
    <n v="0"/>
    <d v="2021-08-26T00:00:00"/>
    <n v="37"/>
    <n v="0.21"/>
    <n v="0"/>
  </r>
  <r>
    <s v="CUST_1606_India_44597"/>
    <s v="CUST_1606"/>
    <x v="18"/>
    <x v="1"/>
    <x v="5"/>
    <n v="107.35"/>
    <n v="107.35"/>
    <n v="12"/>
    <n v="1288.1999999999998"/>
    <n v="23"/>
    <n v="0"/>
    <s v="Home"/>
    <n v="8.6999999999999993"/>
    <n v="8.6999999999999993"/>
    <d v="2022-02-05T00:00:00"/>
    <n v="97"/>
    <n v="0.25"/>
    <n v="0"/>
  </r>
  <r>
    <s v="CUST_1607_India_44440"/>
    <s v="CUST_1607"/>
    <x v="29"/>
    <x v="1"/>
    <x v="5"/>
    <n v="270.72000000000003"/>
    <n v="270.72000000000003"/>
    <n v="12"/>
    <n v="3248.6400000000003"/>
    <n v="332"/>
    <n v="0"/>
    <s v="Sports"/>
    <n v="0.8"/>
    <n v="0.8"/>
    <d v="2021-09-01T00:00:00"/>
    <n v="31"/>
    <n v="0.56999999999999995"/>
    <n v="0"/>
  </r>
  <r>
    <s v="CUST_1609_France_44390"/>
    <s v="CUST_1609"/>
    <x v="24"/>
    <x v="1"/>
    <x v="7"/>
    <m/>
    <n v="0"/>
    <n v="13"/>
    <n v="0"/>
    <n v="293"/>
    <n v="0"/>
    <s v="Fashion"/>
    <n v="17.399999999999999"/>
    <n v="17.399999999999999"/>
    <d v="2021-07-13T00:00:00"/>
    <n v="25"/>
    <n v="0.09"/>
    <n v="0"/>
  </r>
  <r>
    <s v="CUST_1610_Germany_44086"/>
    <s v="CUST_1610"/>
    <x v="34"/>
    <x v="0"/>
    <x v="0"/>
    <n v="89.47"/>
    <n v="89.47"/>
    <n v="5"/>
    <n v="447.35"/>
    <n v="203"/>
    <n v="0"/>
    <s v="Electronics"/>
    <n v="56.1"/>
    <n v="56.1"/>
    <d v="2020-09-12T00:00:00"/>
    <n v="15"/>
    <n v="0.42"/>
    <n v="0"/>
  </r>
  <r>
    <s v="CUST_1612_India_44423"/>
    <s v="CUST_1612"/>
    <x v="24"/>
    <x v="1"/>
    <x v="5"/>
    <m/>
    <n v="0"/>
    <n v="12"/>
    <n v="0"/>
    <n v="144"/>
    <n v="0"/>
    <s v="Home"/>
    <n v="50.6"/>
    <n v="50.6"/>
    <d v="2021-08-15T00:00:00"/>
    <n v="60"/>
    <n v="0.19"/>
    <n v="0"/>
  </r>
  <r>
    <s v="CUST_1614_Brazil_45699"/>
    <s v="CUST_1614"/>
    <x v="29"/>
    <x v="0"/>
    <x v="8"/>
    <n v="119.14"/>
    <n v="119.14"/>
    <n v="13"/>
    <n v="1548.82"/>
    <n v="280"/>
    <n v="0"/>
    <s v="Electronics"/>
    <n v="7.8"/>
    <n v="7.8"/>
    <d v="2025-02-11T00:00:00"/>
    <n v="3"/>
    <n v="0.12"/>
    <n v="0"/>
  </r>
  <r>
    <s v="CUST_1614_China_45128"/>
    <s v="CUST_1614"/>
    <x v="36"/>
    <x v="1"/>
    <x v="9"/>
    <n v="23.39"/>
    <n v="23.39"/>
    <n v="15"/>
    <n v="350.85"/>
    <n v="214"/>
    <n v="0"/>
    <s v="Home"/>
    <n v="57"/>
    <n v="57"/>
    <d v="2023-07-21T00:00:00"/>
    <n v="89"/>
    <n v="0.15"/>
    <n v="0"/>
  </r>
  <r>
    <s v="CUST_1615_Germany_44486"/>
    <s v="CUST_1615"/>
    <x v="34"/>
    <x v="0"/>
    <x v="0"/>
    <n v="79.17"/>
    <n v="79.17"/>
    <n v="11"/>
    <n v="870.87"/>
    <n v="252"/>
    <n v="0"/>
    <s v="Electronics"/>
    <n v="46.4"/>
    <n v="46.4"/>
    <d v="2021-10-17T00:00:00"/>
    <n v="44"/>
    <n v="0.05"/>
    <n v="0"/>
  </r>
  <r>
    <s v="CUST_1615_USA_44435"/>
    <s v="CUST_1615"/>
    <x v="20"/>
    <x v="1"/>
    <x v="2"/>
    <n v="63.73"/>
    <n v="63.73"/>
    <n v="13"/>
    <n v="828.49"/>
    <n v="330"/>
    <n v="0"/>
    <s v="Electronics"/>
    <n v="57.1"/>
    <n v="57.1"/>
    <d v="2021-08-27T00:00:00"/>
    <n v="60"/>
    <n v="0.1"/>
    <n v="0"/>
  </r>
  <r>
    <s v="CUST_1615_USA_45502"/>
    <s v="CUST_1615"/>
    <x v="51"/>
    <x v="1"/>
    <x v="2"/>
    <n v="83.95"/>
    <n v="83.95"/>
    <n v="7"/>
    <n v="587.65"/>
    <n v="351"/>
    <n v="0"/>
    <s v="Fashion"/>
    <n v="53.7"/>
    <n v="53.7"/>
    <d v="2024-07-29T00:00:00"/>
    <n v="30"/>
    <n v="0.32"/>
    <n v="0"/>
  </r>
  <r>
    <s v="CUST_1619_India_44754"/>
    <s v="CUST_1619"/>
    <x v="48"/>
    <x v="1"/>
    <x v="5"/>
    <n v="52.77"/>
    <n v="52.77"/>
    <n v="10"/>
    <n v="527.70000000000005"/>
    <n v="246"/>
    <n v="0"/>
    <s v="Beauty"/>
    <n v="58.4"/>
    <n v="58.4"/>
    <d v="2022-07-12T00:00:00"/>
    <n v="18"/>
    <n v="0.59"/>
    <n v="0"/>
  </r>
  <r>
    <s v="CUST_1619_India_44829"/>
    <s v="CUST_1619"/>
    <x v="9"/>
    <x v="0"/>
    <x v="5"/>
    <n v="186.98"/>
    <n v="186.98"/>
    <n v="6"/>
    <n v="1121.8799999999999"/>
    <n v="191"/>
    <n v="0"/>
    <s v="Electronics"/>
    <n v="2"/>
    <n v="2"/>
    <d v="2022-09-25T00:00:00"/>
    <n v="85"/>
    <n v="0.05"/>
    <n v="0"/>
  </r>
  <r>
    <s v="CUST_1622_Australia_44792"/>
    <s v="CUST_1622"/>
    <x v="38"/>
    <x v="0"/>
    <x v="3"/>
    <n v="99.61"/>
    <n v="99.61"/>
    <n v="10"/>
    <n v="996.1"/>
    <n v="162"/>
    <n v="0"/>
    <s v="Electronics"/>
    <n v="12.2"/>
    <n v="12.2"/>
    <d v="2022-08-19T00:00:00"/>
    <n v="85"/>
    <n v="0.31"/>
    <n v="0"/>
  </r>
  <r>
    <s v="CUST_1626_Canada_44069"/>
    <s v="CUST_1626"/>
    <x v="5"/>
    <x v="0"/>
    <x v="4"/>
    <n v="117.24"/>
    <n v="117.24"/>
    <n v="10"/>
    <n v="1172.3999999999999"/>
    <n v="8"/>
    <n v="0"/>
    <s v="Fashion"/>
    <n v="47.6"/>
    <n v="47.6"/>
    <d v="2020-08-26T00:00:00"/>
    <n v="96"/>
    <n v="0.1"/>
    <n v="0"/>
  </r>
  <r>
    <s v="CUST_1627_UK_44199"/>
    <s v="CUST_1627"/>
    <x v="30"/>
    <x v="0"/>
    <x v="1"/>
    <n v="16.54"/>
    <n v="16.54"/>
    <n v="5"/>
    <n v="82.699999999999989"/>
    <n v="92"/>
    <n v="0"/>
    <s v="Beauty"/>
    <n v="54.8"/>
    <n v="54.8"/>
    <d v="2021-01-03T00:00:00"/>
    <n v="45"/>
    <n v="0.16"/>
    <n v="0"/>
  </r>
  <r>
    <s v="CUST_1628_USA_45188"/>
    <s v="CUST_1628"/>
    <x v="39"/>
    <x v="1"/>
    <x v="2"/>
    <n v="33.479999999999997"/>
    <n v="33.479999999999997"/>
    <n v="9"/>
    <n v="301.32"/>
    <n v="120"/>
    <n v="0"/>
    <s v="Beauty"/>
    <m/>
    <n v="0"/>
    <d v="2023-09-19T00:00:00"/>
    <n v="37"/>
    <n v="0.23"/>
    <n v="0"/>
  </r>
  <r>
    <s v="CUST_1629_France_45815"/>
    <s v="CUST_1629"/>
    <x v="37"/>
    <x v="0"/>
    <x v="7"/>
    <n v="111.84"/>
    <n v="111.84"/>
    <n v="9"/>
    <n v="1006.5600000000001"/>
    <n v="8"/>
    <n v="0"/>
    <s v="Home"/>
    <n v="43.1"/>
    <n v="43.1"/>
    <d v="2025-06-07T00:00:00"/>
    <n v="55"/>
    <n v="0.16"/>
    <n v="0"/>
  </r>
  <r>
    <s v="CUST_1630_Brazil_44892"/>
    <s v="CUST_1630"/>
    <x v="37"/>
    <x v="1"/>
    <x v="8"/>
    <n v="255.86"/>
    <n v="255.86"/>
    <n v="9"/>
    <n v="2302.7400000000002"/>
    <n v="247"/>
    <n v="0"/>
    <s v="Fashion"/>
    <n v="9.1"/>
    <n v="9.1"/>
    <d v="2022-11-27T00:00:00"/>
    <n v="60"/>
    <n v="0.31"/>
    <n v="0"/>
  </r>
  <r>
    <s v="CUST_1630_Germany_44379"/>
    <s v="CUST_1630"/>
    <x v="12"/>
    <x v="1"/>
    <x v="0"/>
    <n v="200.9"/>
    <n v="200.9"/>
    <n v="18"/>
    <n v="3616.2000000000003"/>
    <n v="45"/>
    <n v="0"/>
    <s v="Beauty"/>
    <n v="42.2"/>
    <n v="42.2"/>
    <d v="2021-07-02T00:00:00"/>
    <n v="56"/>
    <n v="0.28999999999999998"/>
    <n v="0"/>
  </r>
  <r>
    <s v="CUST_1631_Australia_44564"/>
    <s v="CUST_1631"/>
    <x v="4"/>
    <x v="1"/>
    <x v="3"/>
    <n v="70.099999999999994"/>
    <n v="70.099999999999994"/>
    <n v="11"/>
    <n v="771.09999999999991"/>
    <n v="172"/>
    <n v="0"/>
    <s v="Home"/>
    <n v="57.1"/>
    <n v="57.1"/>
    <d v="2022-01-03T00:00:00"/>
    <n v="10"/>
    <n v="0.31"/>
    <n v="0"/>
  </r>
  <r>
    <s v="CUST_1632_France_45245"/>
    <s v="CUST_1632"/>
    <x v="15"/>
    <x v="1"/>
    <x v="7"/>
    <n v="69.239999999999995"/>
    <n v="69.239999999999995"/>
    <n v="12"/>
    <n v="830.87999999999988"/>
    <n v="153"/>
    <n v="0"/>
    <s v="Electronics"/>
    <n v="41.9"/>
    <n v="41.9"/>
    <d v="2023-11-15T00:00:00"/>
    <n v="75"/>
    <n v="0.31"/>
    <n v="0"/>
  </r>
  <r>
    <s v="CUST_1634_Australia_45464"/>
    <s v="CUST_1634"/>
    <x v="44"/>
    <x v="2"/>
    <x v="3"/>
    <n v="118.01"/>
    <n v="118.01"/>
    <n v="15"/>
    <n v="1770.15"/>
    <n v="153"/>
    <n v="0"/>
    <s v="Beauty"/>
    <n v="64.599999999999994"/>
    <n v="64.599999999999994"/>
    <d v="2024-06-21T00:00:00"/>
    <n v="51"/>
    <n v="0.37"/>
    <n v="0"/>
  </r>
  <r>
    <s v="CUST_1634_France_45139"/>
    <s v="CUST_1634"/>
    <x v="17"/>
    <x v="1"/>
    <x v="7"/>
    <n v="54.18"/>
    <n v="54.18"/>
    <n v="17"/>
    <n v="921.06"/>
    <n v="54"/>
    <n v="0"/>
    <s v="Home"/>
    <n v="99.5"/>
    <n v="99.5"/>
    <d v="2023-08-01T00:00:00"/>
    <n v="88"/>
    <n v="0.21"/>
    <n v="0"/>
  </r>
  <r>
    <s v="CUST_1635_India_45762"/>
    <s v="CUST_1635"/>
    <x v="1"/>
    <x v="2"/>
    <x v="5"/>
    <n v="125.24"/>
    <n v="125.24"/>
    <n v="14"/>
    <n v="1753.36"/>
    <n v="350"/>
    <n v="0"/>
    <s v="Electronics"/>
    <n v="11.5"/>
    <n v="11.5"/>
    <d v="2025-04-15T00:00:00"/>
    <n v="34"/>
    <n v="0.21"/>
    <n v="0"/>
  </r>
  <r>
    <s v="CUST_1638_Brazil_44022"/>
    <s v="CUST_1638"/>
    <x v="41"/>
    <x v="2"/>
    <x v="8"/>
    <n v="201.7"/>
    <n v="201.7"/>
    <n v="13"/>
    <n v="2622.1"/>
    <n v="32"/>
    <n v="0"/>
    <s v="Home"/>
    <n v="41.3"/>
    <n v="41.3"/>
    <d v="2020-07-10T00:00:00"/>
    <n v="63"/>
    <n v="0.46"/>
    <n v="0"/>
  </r>
  <r>
    <s v="CUST_1643_India_44185"/>
    <s v="CUST_1643"/>
    <x v="55"/>
    <x v="2"/>
    <x v="5"/>
    <n v="102.11"/>
    <n v="102.11"/>
    <n v="15"/>
    <n v="1531.65"/>
    <n v="333"/>
    <n v="0"/>
    <s v="Sports"/>
    <n v="54.4"/>
    <n v="54.4"/>
    <d v="2020-12-20T00:00:00"/>
    <n v="28"/>
    <n v="0.34"/>
    <n v="0"/>
  </r>
  <r>
    <s v="CUST_1644_China_44603"/>
    <s v="CUST_1644"/>
    <x v="50"/>
    <x v="1"/>
    <x v="9"/>
    <n v="35.049999999999997"/>
    <n v="35.049999999999997"/>
    <n v="7"/>
    <n v="245.34999999999997"/>
    <n v="254"/>
    <n v="0"/>
    <s v="Electronics"/>
    <n v="55.5"/>
    <n v="55.5"/>
    <d v="2022-02-11T00:00:00"/>
    <n v="29"/>
    <n v="0.06"/>
    <n v="0"/>
  </r>
  <r>
    <s v="CUST_1645_Brazil_45708"/>
    <s v="CUST_1645"/>
    <x v="52"/>
    <x v="1"/>
    <x v="8"/>
    <n v="69.91"/>
    <n v="69.91"/>
    <n v="10"/>
    <n v="699.09999999999991"/>
    <n v="231"/>
    <n v="0"/>
    <s v="Beauty"/>
    <n v="47.3"/>
    <n v="47.3"/>
    <d v="2025-02-20T00:00:00"/>
    <n v="69"/>
    <n v="0.27"/>
    <n v="0"/>
  </r>
  <r>
    <s v="CUST_1645_China_44805"/>
    <s v="CUST_1645"/>
    <x v="4"/>
    <x v="1"/>
    <x v="9"/>
    <n v="37.31"/>
    <n v="37.31"/>
    <n v="7"/>
    <n v="261.17"/>
    <n v="279"/>
    <n v="0"/>
    <s v="Home"/>
    <n v="19.600000000000001"/>
    <n v="19.600000000000001"/>
    <d v="2022-09-01T00:00:00"/>
    <n v="31"/>
    <n v="0.23"/>
    <n v="0"/>
  </r>
  <r>
    <s v="CUST_1646_UK_45134"/>
    <s v="CUST_1646"/>
    <x v="5"/>
    <x v="2"/>
    <x v="1"/>
    <n v="303.35000000000002"/>
    <n v="303.35000000000002"/>
    <n v="9"/>
    <n v="2730.15"/>
    <n v="11"/>
    <n v="0"/>
    <s v="Electronics"/>
    <n v="28.4"/>
    <n v="28.4"/>
    <d v="2023-07-27T00:00:00"/>
    <n v="8"/>
    <n v="0.17"/>
    <n v="0"/>
  </r>
  <r>
    <s v="CUST_1649_Germany_44145"/>
    <s v="CUST_1649"/>
    <x v="61"/>
    <x v="0"/>
    <x v="0"/>
    <n v="68.7"/>
    <n v="68.7"/>
    <n v="17"/>
    <n v="1167.9000000000001"/>
    <n v="223"/>
    <n v="0"/>
    <s v="Beauty"/>
    <n v="26.1"/>
    <n v="26.1"/>
    <d v="2020-11-10T00:00:00"/>
    <n v="38"/>
    <n v="0.36"/>
    <n v="0"/>
  </r>
  <r>
    <s v="CUST_1650_USA_44268"/>
    <s v="CUST_1650"/>
    <x v="18"/>
    <x v="0"/>
    <x v="2"/>
    <n v="50.51"/>
    <n v="50.51"/>
    <n v="11"/>
    <n v="555.61"/>
    <n v="175"/>
    <n v="0"/>
    <s v="Home"/>
    <n v="77.400000000000006"/>
    <n v="77.400000000000006"/>
    <d v="2021-03-13T00:00:00"/>
    <n v="88"/>
    <n v="0.57999999999999996"/>
    <n v="0"/>
  </r>
  <r>
    <s v="CUST_1658_USA_44572"/>
    <s v="CUST_1658"/>
    <x v="37"/>
    <x v="1"/>
    <x v="2"/>
    <n v="72.69"/>
    <n v="72.69"/>
    <n v="4"/>
    <n v="290.76"/>
    <n v="240"/>
    <n v="0"/>
    <s v="Electronics"/>
    <m/>
    <n v="0"/>
    <d v="2022-01-11T00:00:00"/>
    <n v="44"/>
    <n v="0.33"/>
    <n v="0"/>
  </r>
  <r>
    <s v="CUST_1659_Japan_44606"/>
    <s v="CUST_1659"/>
    <x v="21"/>
    <x v="1"/>
    <x v="6"/>
    <n v="229.55"/>
    <n v="229.55"/>
    <n v="7"/>
    <n v="1606.8500000000001"/>
    <n v="219"/>
    <n v="0"/>
    <s v="Fashion"/>
    <n v="12"/>
    <n v="12"/>
    <d v="2022-02-14T00:00:00"/>
    <n v="90"/>
    <n v="0.15"/>
    <n v="0"/>
  </r>
  <r>
    <s v="CUST_1659_USA_45342"/>
    <s v="CUST_1659"/>
    <x v="53"/>
    <x v="0"/>
    <x v="2"/>
    <n v="75.55"/>
    <n v="75.55"/>
    <n v="11"/>
    <n v="831.05"/>
    <n v="166"/>
    <n v="0"/>
    <s v="Home"/>
    <n v="35.799999999999997"/>
    <n v="35.799999999999997"/>
    <d v="2024-02-20T00:00:00"/>
    <n v="65"/>
    <n v="0.25"/>
    <n v="0"/>
  </r>
  <r>
    <s v="CUST_1660_China_44124"/>
    <s v="CUST_1660"/>
    <x v="42"/>
    <x v="0"/>
    <x v="9"/>
    <n v="99.35"/>
    <n v="99.35"/>
    <n v="13"/>
    <n v="1291.55"/>
    <n v="288"/>
    <n v="0"/>
    <s v="Electronics"/>
    <n v="92.6"/>
    <n v="92.6"/>
    <d v="2020-10-20T00:00:00"/>
    <n v="26"/>
    <n v="0.2"/>
    <n v="0"/>
  </r>
  <r>
    <s v="CUST_1660_Japan_44298"/>
    <s v="CUST_1660"/>
    <x v="3"/>
    <x v="1"/>
    <x v="6"/>
    <n v="78.63"/>
    <n v="78.63"/>
    <n v="9"/>
    <n v="707.67"/>
    <n v="92"/>
    <n v="0"/>
    <s v="Beauty"/>
    <n v="9.5"/>
    <n v="9.5"/>
    <d v="2021-04-12T00:00:00"/>
    <n v="77"/>
    <n v="0.33"/>
    <n v="0"/>
  </r>
  <r>
    <s v="CUST_1661_Brazil_45387"/>
    <s v="CUST_1661"/>
    <x v="61"/>
    <x v="1"/>
    <x v="8"/>
    <n v="129.24"/>
    <n v="129.24"/>
    <n v="10"/>
    <n v="1292.4000000000001"/>
    <n v="120"/>
    <n v="0"/>
    <s v="Fashion"/>
    <n v="76.599999999999994"/>
    <n v="76.599999999999994"/>
    <d v="2024-04-05T00:00:00"/>
    <n v="17"/>
    <n v="0.48"/>
    <n v="0"/>
  </r>
  <r>
    <s v="CUST_1661_Brazil_45629"/>
    <s v="CUST_1661"/>
    <x v="51"/>
    <x v="0"/>
    <x v="8"/>
    <n v="85.61"/>
    <n v="85.61"/>
    <n v="7"/>
    <n v="599.27"/>
    <n v="249"/>
    <n v="0"/>
    <s v="Electronics"/>
    <n v="14.1"/>
    <n v="14.1"/>
    <d v="2024-12-03T00:00:00"/>
    <n v="42"/>
    <n v="0.44"/>
    <n v="0"/>
  </r>
  <r>
    <s v="CUST_1661_Canada_44507"/>
    <s v="CUST_1661"/>
    <x v="3"/>
    <x v="1"/>
    <x v="4"/>
    <n v="21.75"/>
    <n v="21.75"/>
    <n v="12"/>
    <n v="261"/>
    <n v="104"/>
    <n v="0"/>
    <s v="Fashion"/>
    <m/>
    <n v="0"/>
    <d v="2021-11-07T00:00:00"/>
    <n v="85"/>
    <n v="0.28999999999999998"/>
    <n v="0"/>
  </r>
  <r>
    <s v="CUST_1662_Australia_45440"/>
    <s v="CUST_1662"/>
    <x v="31"/>
    <x v="1"/>
    <x v="3"/>
    <n v="307.99"/>
    <n v="307.99"/>
    <n v="15"/>
    <n v="4619.8500000000004"/>
    <n v="42"/>
    <n v="0"/>
    <s v="Sports"/>
    <n v="14"/>
    <n v="14"/>
    <d v="2024-05-28T00:00:00"/>
    <n v="59"/>
    <n v="0.56000000000000005"/>
    <n v="0"/>
  </r>
  <r>
    <s v="CUST_1663_Canada_44335"/>
    <s v="CUST_1663"/>
    <x v="3"/>
    <x v="1"/>
    <x v="4"/>
    <n v="55.76"/>
    <n v="55.76"/>
    <n v="6"/>
    <n v="334.56"/>
    <n v="89"/>
    <n v="0"/>
    <s v="Fashion"/>
    <n v="44.2"/>
    <n v="44.2"/>
    <d v="2021-05-19T00:00:00"/>
    <n v="54"/>
    <n v="0.22"/>
    <n v="0"/>
  </r>
  <r>
    <s v="CUST_1663_France_44440"/>
    <s v="CUST_1663"/>
    <x v="56"/>
    <x v="1"/>
    <x v="7"/>
    <n v="85.58"/>
    <n v="85.58"/>
    <n v="15"/>
    <n v="1283.7"/>
    <n v="112"/>
    <n v="0"/>
    <s v="Home"/>
    <n v="14.9"/>
    <n v="14.9"/>
    <d v="2021-09-01T00:00:00"/>
    <n v="49"/>
    <n v="0.33"/>
    <n v="0"/>
  </r>
  <r>
    <s v="CUST_1666_Germany_45496"/>
    <s v="CUST_1666"/>
    <x v="4"/>
    <x v="1"/>
    <x v="0"/>
    <n v="33.44"/>
    <n v="33.44"/>
    <n v="8"/>
    <n v="267.52"/>
    <n v="47"/>
    <n v="0"/>
    <s v="Sports"/>
    <n v="17.100000000000001"/>
    <n v="17.100000000000001"/>
    <d v="2024-07-23T00:00:00"/>
    <n v="89"/>
    <n v="0.48"/>
    <n v="0"/>
  </r>
  <r>
    <s v="CUST_1667_China_45662"/>
    <s v="CUST_1667"/>
    <x v="56"/>
    <x v="2"/>
    <x v="9"/>
    <n v="126.76"/>
    <n v="126.76"/>
    <n v="8"/>
    <n v="1014.08"/>
    <n v="276"/>
    <n v="0"/>
    <s v="Home"/>
    <n v="3.7"/>
    <n v="3.7"/>
    <d v="2025-01-05T00:00:00"/>
    <n v="14"/>
    <n v="0.42"/>
    <n v="0"/>
  </r>
  <r>
    <s v="CUST_1669_Canada_44187"/>
    <s v="CUST_1669"/>
    <x v="36"/>
    <x v="1"/>
    <x v="4"/>
    <n v="98.14"/>
    <n v="98.14"/>
    <n v="6"/>
    <n v="588.84"/>
    <n v="364"/>
    <n v="0"/>
    <s v="Electronics"/>
    <n v="50.1"/>
    <n v="50.1"/>
    <d v="2020-12-22T00:00:00"/>
    <n v="41"/>
    <n v="0.04"/>
    <n v="0"/>
  </r>
  <r>
    <s v="CUST_1670_Canada_45283"/>
    <s v="CUST_1670"/>
    <x v="19"/>
    <x v="1"/>
    <x v="4"/>
    <n v="25.34"/>
    <n v="25.34"/>
    <n v="11"/>
    <n v="278.74"/>
    <n v="140"/>
    <n v="0"/>
    <s v="Sports"/>
    <n v="87.6"/>
    <n v="87.6"/>
    <d v="2023-12-23T00:00:00"/>
    <n v="89"/>
    <n v="0.21"/>
    <n v="0"/>
  </r>
  <r>
    <s v="CUST_1671_China_44416"/>
    <s v="CUST_1671"/>
    <x v="4"/>
    <x v="1"/>
    <x v="9"/>
    <n v="45.41"/>
    <n v="45.41"/>
    <n v="11"/>
    <n v="499.51"/>
    <n v="167"/>
    <n v="0"/>
    <s v="Sports"/>
    <n v="80.5"/>
    <n v="80.5"/>
    <d v="2021-08-08T00:00:00"/>
    <n v="94"/>
    <n v="0.22"/>
    <n v="0"/>
  </r>
  <r>
    <s v="CUST_1671_Germany_45185"/>
    <s v="CUST_1671"/>
    <x v="40"/>
    <x v="0"/>
    <x v="0"/>
    <n v="205.15"/>
    <n v="205.15"/>
    <n v="9"/>
    <n v="1846.3500000000001"/>
    <n v="194"/>
    <n v="0"/>
    <s v="Sports"/>
    <n v="35.200000000000003"/>
    <n v="35.200000000000003"/>
    <d v="2023-09-16T00:00:00"/>
    <n v="20"/>
    <n v="0.33"/>
    <n v="0"/>
  </r>
  <r>
    <s v="CUST_1671_Japan_45226"/>
    <s v="CUST_1671"/>
    <x v="60"/>
    <x v="1"/>
    <x v="6"/>
    <n v="74.260000000000005"/>
    <n v="74.260000000000005"/>
    <n v="7"/>
    <n v="519.82000000000005"/>
    <n v="212"/>
    <n v="0"/>
    <s v="Home"/>
    <n v="98"/>
    <n v="98"/>
    <d v="2023-10-27T00:00:00"/>
    <n v="32"/>
    <n v="0.31"/>
    <n v="0"/>
  </r>
  <r>
    <s v="CUST_1674_Japan_44513"/>
    <s v="CUST_1674"/>
    <x v="46"/>
    <x v="1"/>
    <x v="6"/>
    <n v="72.73"/>
    <n v="72.73"/>
    <n v="13"/>
    <n v="945.49"/>
    <n v="27"/>
    <n v="1"/>
    <s v="Home"/>
    <n v="95.7"/>
    <n v="95.7"/>
    <d v="2021-11-13T00:00:00"/>
    <n v="17"/>
    <n v="0.26"/>
    <n v="0"/>
  </r>
  <r>
    <s v="CUST_1679_India_44703"/>
    <s v="CUST_1679"/>
    <x v="5"/>
    <x v="1"/>
    <x v="5"/>
    <n v="105.34"/>
    <n v="105.34"/>
    <n v="14"/>
    <n v="1474.76"/>
    <n v="116"/>
    <n v="0"/>
    <s v="Beauty"/>
    <n v="31.9"/>
    <n v="31.9"/>
    <d v="2022-05-22T00:00:00"/>
    <n v="94"/>
    <n v="0.17"/>
    <n v="0"/>
  </r>
  <r>
    <s v="CUST_1680_India_44808"/>
    <s v="CUST_1680"/>
    <x v="9"/>
    <x v="1"/>
    <x v="5"/>
    <n v="143.88"/>
    <n v="143.88"/>
    <n v="9"/>
    <n v="1294.92"/>
    <n v="354"/>
    <n v="0"/>
    <s v="Electronics"/>
    <n v="32.700000000000003"/>
    <n v="32.700000000000003"/>
    <d v="2022-09-04T00:00:00"/>
    <n v="26"/>
    <n v="0.51"/>
    <n v="0"/>
  </r>
  <r>
    <s v="CUST_1681_India_44359"/>
    <s v="CUST_1681"/>
    <x v="29"/>
    <x v="1"/>
    <x v="5"/>
    <n v="98.28"/>
    <n v="98.28"/>
    <n v="9"/>
    <n v="884.52"/>
    <n v="270"/>
    <n v="0"/>
    <s v="Sports"/>
    <n v="19"/>
    <n v="19"/>
    <d v="2021-06-12T00:00:00"/>
    <n v="31"/>
    <n v="0.37"/>
    <n v="0"/>
  </r>
  <r>
    <s v="CUST_1685_Australia_45259"/>
    <s v="CUST_1685"/>
    <x v="10"/>
    <x v="0"/>
    <x v="3"/>
    <n v="72.36"/>
    <n v="72.36"/>
    <n v="6"/>
    <n v="434.15999999999997"/>
    <n v="364"/>
    <n v="0"/>
    <s v="Electronics"/>
    <n v="54.4"/>
    <n v="54.4"/>
    <d v="2023-11-29T00:00:00"/>
    <n v="39"/>
    <n v="0.13"/>
    <n v="0"/>
  </r>
  <r>
    <s v="CUST_1685_USA_45396"/>
    <s v="CUST_1685"/>
    <x v="1"/>
    <x v="0"/>
    <x v="2"/>
    <n v="69.84"/>
    <n v="69.84"/>
    <n v="7"/>
    <n v="488.88"/>
    <n v="241"/>
    <n v="0"/>
    <s v="Beauty"/>
    <n v="81.099999999999994"/>
    <n v="81.099999999999994"/>
    <d v="2024-04-14T00:00:00"/>
    <n v="79"/>
    <n v="0.28000000000000003"/>
    <n v="0"/>
  </r>
  <r>
    <s v="CUST_1686_France_44485"/>
    <s v="CUST_1686"/>
    <x v="21"/>
    <x v="0"/>
    <x v="7"/>
    <n v="123.97"/>
    <n v="123.97"/>
    <n v="13"/>
    <n v="1611.61"/>
    <n v="128"/>
    <n v="0"/>
    <s v="Electronics"/>
    <n v="62.8"/>
    <n v="62.8"/>
    <d v="2021-10-16T00:00:00"/>
    <n v="32"/>
    <n v="0.19"/>
    <n v="0"/>
  </r>
  <r>
    <s v="CUST_1687_China_44135"/>
    <s v="CUST_1687"/>
    <x v="1"/>
    <x v="0"/>
    <x v="9"/>
    <n v="87.98"/>
    <n v="87.98"/>
    <n v="17"/>
    <n v="1495.66"/>
    <n v="244"/>
    <n v="0"/>
    <s v="Sports"/>
    <n v="18.2"/>
    <n v="18.2"/>
    <d v="2020-10-31T00:00:00"/>
    <n v="84"/>
    <n v="0.12"/>
    <n v="0"/>
  </r>
  <r>
    <s v="CUST_1687_China_45215"/>
    <s v="CUST_1687"/>
    <x v="24"/>
    <x v="1"/>
    <x v="9"/>
    <n v="37.340000000000003"/>
    <n v="37.340000000000003"/>
    <n v="6"/>
    <n v="224.04000000000002"/>
    <n v="258"/>
    <n v="0"/>
    <s v="Beauty"/>
    <n v="12.4"/>
    <n v="12.4"/>
    <d v="2023-10-16T00:00:00"/>
    <n v="90"/>
    <n v="0.31"/>
    <n v="0"/>
  </r>
  <r>
    <s v="CUST_1688_Japan_45024"/>
    <s v="CUST_1688"/>
    <x v="44"/>
    <x v="1"/>
    <x v="6"/>
    <n v="176.33"/>
    <n v="176.33"/>
    <n v="7"/>
    <n v="1234.3100000000002"/>
    <n v="287"/>
    <n v="0"/>
    <s v="Electronics"/>
    <n v="40.799999999999997"/>
    <n v="40.799999999999997"/>
    <d v="2023-04-08T00:00:00"/>
    <n v="61"/>
    <n v="0.24"/>
    <n v="0"/>
  </r>
  <r>
    <s v="CUST_1689_China_44798"/>
    <s v="CUST_1689"/>
    <x v="13"/>
    <x v="1"/>
    <x v="9"/>
    <n v="46.28"/>
    <n v="46.28"/>
    <n v="7"/>
    <n v="323.96000000000004"/>
    <n v="11"/>
    <n v="0"/>
    <s v="Fashion"/>
    <n v="42.9"/>
    <n v="42.9"/>
    <d v="2022-08-25T00:00:00"/>
    <n v="20"/>
    <n v="0.62"/>
    <n v="0"/>
  </r>
  <r>
    <s v="CUST_1689_China_45321"/>
    <s v="CUST_1689"/>
    <x v="32"/>
    <x v="0"/>
    <x v="9"/>
    <n v="214.44"/>
    <n v="214.44"/>
    <n v="9"/>
    <n v="1929.96"/>
    <n v="257"/>
    <n v="0"/>
    <s v="Fashion"/>
    <n v="59.3"/>
    <n v="59.3"/>
    <d v="2024-01-30T00:00:00"/>
    <n v="2"/>
    <n v="0.16"/>
    <n v="0"/>
  </r>
  <r>
    <s v="CUST_1689_Germany_45379"/>
    <s v="CUST_1689"/>
    <x v="24"/>
    <x v="1"/>
    <x v="0"/>
    <n v="40.67"/>
    <n v="40.67"/>
    <n v="10"/>
    <n v="406.70000000000005"/>
    <n v="157"/>
    <n v="0"/>
    <s v="Home"/>
    <n v="10.1"/>
    <n v="10.1"/>
    <d v="2024-03-28T00:00:00"/>
    <n v="99"/>
    <n v="0.16"/>
    <n v="0"/>
  </r>
  <r>
    <s v="CUST_1690_India_45219"/>
    <s v="CUST_1690"/>
    <x v="16"/>
    <x v="1"/>
    <x v="5"/>
    <n v="41.3"/>
    <n v="41.3"/>
    <n v="11"/>
    <n v="454.29999999999995"/>
    <n v="278"/>
    <n v="0"/>
    <s v="Fashion"/>
    <n v="66.5"/>
    <n v="66.5"/>
    <d v="2023-10-20T00:00:00"/>
    <n v="9"/>
    <n v="0.21"/>
    <n v="0"/>
  </r>
  <r>
    <s v="CUST_1691_Canada_45539"/>
    <s v="CUST_1691"/>
    <x v="6"/>
    <x v="0"/>
    <x v="4"/>
    <n v="121.78"/>
    <n v="121.78"/>
    <n v="5"/>
    <n v="608.9"/>
    <n v="201"/>
    <n v="0"/>
    <s v="Beauty"/>
    <n v="60.7"/>
    <n v="60.7"/>
    <d v="2024-09-04T00:00:00"/>
    <n v="58"/>
    <n v="0.25"/>
    <n v="0"/>
  </r>
  <r>
    <s v="CUST_1692_Australia_45421"/>
    <s v="CUST_1692"/>
    <x v="56"/>
    <x v="1"/>
    <x v="3"/>
    <n v="69.33"/>
    <n v="69.33"/>
    <n v="16"/>
    <n v="1109.28"/>
    <n v="28"/>
    <n v="0"/>
    <s v="Fashion"/>
    <n v="16.7"/>
    <n v="16.7"/>
    <d v="2024-05-09T00:00:00"/>
    <n v="5"/>
    <n v="0.21"/>
    <n v="0"/>
  </r>
  <r>
    <s v="CUST_1692_India_45407"/>
    <s v="CUST_1692"/>
    <x v="60"/>
    <x v="0"/>
    <x v="5"/>
    <n v="132.69999999999999"/>
    <n v="132.69999999999999"/>
    <n v="9"/>
    <n v="1194.3"/>
    <n v="292"/>
    <n v="0"/>
    <s v="Home"/>
    <n v="11.7"/>
    <n v="11.7"/>
    <d v="2024-04-25T00:00:00"/>
    <n v="72"/>
    <n v="0.16"/>
    <n v="0"/>
  </r>
  <r>
    <s v="CUST_1695_Australia_45012"/>
    <s v="CUST_1695"/>
    <x v="61"/>
    <x v="1"/>
    <x v="3"/>
    <n v="49.04"/>
    <n v="49.04"/>
    <n v="10"/>
    <n v="490.4"/>
    <n v="55"/>
    <n v="0"/>
    <s v="Fashion"/>
    <n v="26.2"/>
    <n v="26.2"/>
    <d v="2023-03-27T00:00:00"/>
    <n v="54"/>
    <n v="0.43"/>
    <n v="0"/>
  </r>
  <r>
    <s v="CUST_1697_Brazil_45439"/>
    <s v="CUST_1697"/>
    <x v="57"/>
    <x v="1"/>
    <x v="8"/>
    <n v="95.13"/>
    <n v="95.13"/>
    <n v="10"/>
    <n v="951.3"/>
    <n v="220"/>
    <n v="0"/>
    <s v="Beauty"/>
    <n v="3"/>
    <n v="3"/>
    <d v="2024-05-27T00:00:00"/>
    <n v="19"/>
    <n v="0.44"/>
    <n v="0"/>
  </r>
  <r>
    <s v="CUST_1698_Australia_45789"/>
    <s v="CUST_1698"/>
    <x v="33"/>
    <x v="0"/>
    <x v="3"/>
    <n v="82.14"/>
    <n v="82.14"/>
    <n v="10"/>
    <n v="821.4"/>
    <n v="231"/>
    <n v="0"/>
    <s v="Sports"/>
    <n v="35.799999999999997"/>
    <n v="35.799999999999997"/>
    <d v="2025-05-12T00:00:00"/>
    <n v="50"/>
    <n v="0.05"/>
    <n v="0"/>
  </r>
  <r>
    <s v="CUST_1698_Canada_45165"/>
    <s v="CUST_1698"/>
    <x v="20"/>
    <x v="0"/>
    <x v="4"/>
    <n v="171.69"/>
    <n v="171.69"/>
    <n v="13"/>
    <n v="2231.9699999999998"/>
    <n v="358"/>
    <n v="0"/>
    <s v="Beauty"/>
    <n v="36.299999999999997"/>
    <n v="36.299999999999997"/>
    <d v="2023-08-27T00:00:00"/>
    <n v="43"/>
    <n v="0.38"/>
    <n v="0"/>
  </r>
  <r>
    <s v="CUST_1698_India_44755"/>
    <s v="CUST_1698"/>
    <x v="49"/>
    <x v="0"/>
    <x v="5"/>
    <n v="137.87"/>
    <n v="137.87"/>
    <n v="10"/>
    <n v="1378.7"/>
    <n v="106"/>
    <n v="0"/>
    <s v="Sports"/>
    <n v="97.2"/>
    <n v="97.2"/>
    <d v="2022-07-13T00:00:00"/>
    <n v="23"/>
    <n v="0.42"/>
    <n v="0"/>
  </r>
  <r>
    <s v="CUST_1699_Brazil_44499"/>
    <s v="CUST_1699"/>
    <x v="28"/>
    <x v="0"/>
    <x v="8"/>
    <n v="86.36"/>
    <n v="86.36"/>
    <n v="11"/>
    <n v="949.96"/>
    <n v="105"/>
    <n v="0"/>
    <s v="Beauty"/>
    <n v="6.8"/>
    <n v="6.8"/>
    <d v="2021-10-30T00:00:00"/>
    <n v="30"/>
    <n v="0.05"/>
    <n v="0"/>
  </r>
  <r>
    <s v="CUST_1699_Canada_44574"/>
    <s v="CUST_1699"/>
    <x v="55"/>
    <x v="0"/>
    <x v="4"/>
    <n v="14.16"/>
    <n v="14.16"/>
    <n v="7"/>
    <n v="99.12"/>
    <n v="102"/>
    <n v="0"/>
    <s v="Fashion"/>
    <n v="32.799999999999997"/>
    <n v="32.799999999999997"/>
    <d v="2022-01-13T00:00:00"/>
    <n v="26"/>
    <n v="0.18"/>
    <n v="0"/>
  </r>
  <r>
    <s v="CUST_1703_Australia_44226"/>
    <s v="CUST_1703"/>
    <x v="22"/>
    <x v="1"/>
    <x v="3"/>
    <n v="204.8"/>
    <n v="204.8"/>
    <n v="11"/>
    <n v="2252.8000000000002"/>
    <n v="86"/>
    <n v="0"/>
    <s v="Home"/>
    <n v="34.1"/>
    <n v="34.1"/>
    <d v="2021-01-30T00:00:00"/>
    <n v="98"/>
    <n v="0.21"/>
    <n v="0"/>
  </r>
  <r>
    <s v="CUST_1703_Brazil_44075"/>
    <s v="CUST_1703"/>
    <x v="33"/>
    <x v="1"/>
    <x v="8"/>
    <n v="87.63"/>
    <n v="87.63"/>
    <n v="9"/>
    <n v="788.67"/>
    <n v="31"/>
    <n v="1"/>
    <s v="Sports"/>
    <n v="71.900000000000006"/>
    <n v="71.900000000000006"/>
    <d v="2020-09-01T00:00:00"/>
    <n v="80"/>
    <n v="0.15"/>
    <n v="0"/>
  </r>
  <r>
    <s v="CUST_1707_India_45317"/>
    <s v="CUST_1707"/>
    <x v="19"/>
    <x v="1"/>
    <x v="5"/>
    <n v="128.1"/>
    <n v="128.1"/>
    <n v="12"/>
    <n v="1537.1999999999998"/>
    <n v="345"/>
    <n v="1"/>
    <s v="Fashion"/>
    <n v="43"/>
    <n v="43"/>
    <d v="2024-01-26T00:00:00"/>
    <n v="87"/>
    <n v="0.15"/>
    <n v="0"/>
  </r>
  <r>
    <s v="CUST_1716_UK_45687"/>
    <s v="CUST_1716"/>
    <x v="40"/>
    <x v="1"/>
    <x v="1"/>
    <n v="98.62"/>
    <n v="98.62"/>
    <n v="17"/>
    <n v="1676.54"/>
    <n v="89"/>
    <n v="0"/>
    <s v="Electronics"/>
    <n v="14.5"/>
    <n v="14.5"/>
    <d v="2025-01-30T00:00:00"/>
    <n v="35"/>
    <n v="0.32"/>
    <n v="0"/>
  </r>
  <r>
    <s v="CUST_1717_Australia_45185"/>
    <s v="CUST_1717"/>
    <x v="56"/>
    <x v="1"/>
    <x v="3"/>
    <n v="86.96"/>
    <n v="86.96"/>
    <n v="10"/>
    <n v="869.59999999999991"/>
    <n v="91"/>
    <n v="0"/>
    <s v="Sports"/>
    <n v="84.3"/>
    <n v="84.3"/>
    <d v="2023-09-16T00:00:00"/>
    <n v="62"/>
    <n v="0.1"/>
    <n v="0"/>
  </r>
  <r>
    <s v="CUST_1717_Germany_45469"/>
    <s v="CUST_1717"/>
    <x v="56"/>
    <x v="1"/>
    <x v="0"/>
    <n v="73.510000000000005"/>
    <n v="73.510000000000005"/>
    <n v="7"/>
    <n v="514.57000000000005"/>
    <n v="49"/>
    <n v="0"/>
    <s v="Fashion"/>
    <n v="94.3"/>
    <n v="94.3"/>
    <d v="2024-06-26T00:00:00"/>
    <n v="75"/>
    <n v="0.12"/>
    <n v="0"/>
  </r>
  <r>
    <s v="CUST_1717_USA_45237"/>
    <s v="CUST_1717"/>
    <x v="30"/>
    <x v="0"/>
    <x v="2"/>
    <n v="131.74"/>
    <n v="131.74"/>
    <n v="12"/>
    <n v="1580.88"/>
    <n v="224"/>
    <n v="0"/>
    <s v="Fashion"/>
    <n v="50.2"/>
    <n v="50.2"/>
    <d v="2023-11-07T00:00:00"/>
    <n v="85"/>
    <n v="7.0000000000000007E-2"/>
    <n v="0"/>
  </r>
  <r>
    <s v="CUST_1719_France_45146"/>
    <s v="CUST_1719"/>
    <x v="31"/>
    <x v="0"/>
    <x v="7"/>
    <n v="149.16999999999999"/>
    <n v="149.16999999999999"/>
    <n v="14"/>
    <n v="2088.3799999999997"/>
    <n v="39"/>
    <n v="0"/>
    <s v="Electronics"/>
    <n v="93.6"/>
    <n v="93.6"/>
    <d v="2023-08-08T00:00:00"/>
    <n v="54"/>
    <n v="0.39"/>
    <n v="0"/>
  </r>
  <r>
    <s v="CUST_1719_USA_45811"/>
    <s v="CUST_1719"/>
    <x v="35"/>
    <x v="0"/>
    <x v="2"/>
    <n v="53.78"/>
    <n v="53.78"/>
    <n v="10"/>
    <n v="537.79999999999995"/>
    <n v="326"/>
    <n v="0"/>
    <s v="Sports"/>
    <n v="35"/>
    <n v="35"/>
    <d v="2025-06-03T00:00:00"/>
    <n v="13"/>
    <n v="0.2"/>
    <n v="0"/>
  </r>
  <r>
    <s v="CUST_1721_Brazil_45226"/>
    <s v="CUST_1721"/>
    <x v="1"/>
    <x v="1"/>
    <x v="8"/>
    <n v="34.53"/>
    <n v="34.53"/>
    <n v="9"/>
    <n v="310.77"/>
    <n v="56"/>
    <n v="0"/>
    <s v="Sports"/>
    <n v="59.2"/>
    <n v="59.2"/>
    <d v="2023-10-27T00:00:00"/>
    <n v="96"/>
    <n v="0.54"/>
    <n v="0"/>
  </r>
  <r>
    <s v="CUST_1725_Canada_44898"/>
    <s v="CUST_1725"/>
    <x v="1"/>
    <x v="1"/>
    <x v="4"/>
    <n v="108.27"/>
    <n v="108.27"/>
    <n v="8"/>
    <n v="866.16"/>
    <n v="289"/>
    <n v="0"/>
    <s v="Electronics"/>
    <m/>
    <n v="0"/>
    <d v="2022-12-03T00:00:00"/>
    <n v="39"/>
    <n v="0.11"/>
    <n v="0"/>
  </r>
  <r>
    <s v="CUST_1726_Germany_45604"/>
    <s v="CUST_1726"/>
    <x v="48"/>
    <x v="1"/>
    <x v="0"/>
    <n v="36.64"/>
    <n v="36.64"/>
    <n v="9"/>
    <n v="329.76"/>
    <n v="258"/>
    <n v="0"/>
    <s v="Home"/>
    <n v="3.7"/>
    <n v="3.7"/>
    <d v="2024-11-08T00:00:00"/>
    <n v="36"/>
    <n v="0.19"/>
    <n v="0"/>
  </r>
  <r>
    <s v="CUST_1726_UK_44723"/>
    <s v="CUST_1726"/>
    <x v="4"/>
    <x v="0"/>
    <x v="1"/>
    <n v="49.47"/>
    <n v="49.47"/>
    <n v="14"/>
    <n v="692.57999999999993"/>
    <n v="239"/>
    <n v="0"/>
    <s v="Beauty"/>
    <n v="98.5"/>
    <n v="98.5"/>
    <d v="2022-06-11T00:00:00"/>
    <n v="12"/>
    <n v="0.28000000000000003"/>
    <n v="0"/>
  </r>
  <r>
    <s v="CUST_1727_China_44293"/>
    <s v="CUST_1727"/>
    <x v="41"/>
    <x v="1"/>
    <x v="9"/>
    <n v="111.42"/>
    <n v="111.42"/>
    <n v="8"/>
    <n v="891.36"/>
    <n v="154"/>
    <n v="0"/>
    <s v="Home"/>
    <n v="88.9"/>
    <n v="88.9"/>
    <d v="2021-04-07T00:00:00"/>
    <n v="8"/>
    <n v="0.14000000000000001"/>
    <n v="0"/>
  </r>
  <r>
    <s v="CUST_1728_UK_44028"/>
    <s v="CUST_1728"/>
    <x v="3"/>
    <x v="1"/>
    <x v="1"/>
    <n v="120.43"/>
    <n v="120.43"/>
    <n v="9"/>
    <n v="1083.8700000000001"/>
    <n v="247"/>
    <n v="0"/>
    <s v="Home"/>
    <n v="26.2"/>
    <n v="26.2"/>
    <d v="2020-07-16T00:00:00"/>
    <n v="55"/>
    <n v="0.26"/>
    <n v="0"/>
  </r>
  <r>
    <s v="CUST_1728_UK_45346"/>
    <s v="CUST_1728"/>
    <x v="34"/>
    <x v="0"/>
    <x v="1"/>
    <n v="51.64"/>
    <n v="51.64"/>
    <n v="10"/>
    <n v="516.4"/>
    <n v="278"/>
    <n v="0"/>
    <s v="Fashion"/>
    <n v="74.5"/>
    <n v="74.5"/>
    <d v="2024-02-24T00:00:00"/>
    <n v="97"/>
    <n v="0.17"/>
    <n v="0"/>
  </r>
  <r>
    <s v="CUST_1746_Japan_45528"/>
    <s v="CUST_1746"/>
    <x v="21"/>
    <x v="0"/>
    <x v="6"/>
    <n v="37.67"/>
    <n v="37.67"/>
    <n v="10"/>
    <n v="376.70000000000005"/>
    <n v="254"/>
    <n v="0"/>
    <s v="Electronics"/>
    <m/>
    <n v="0"/>
    <d v="2024-08-24T00:00:00"/>
    <n v="94"/>
    <n v="0.39"/>
    <n v="0"/>
  </r>
  <r>
    <s v="CUST_1757_India_45596"/>
    <s v="CUST_1757"/>
    <x v="11"/>
    <x v="1"/>
    <x v="5"/>
    <n v="79.27"/>
    <n v="79.27"/>
    <n v="8"/>
    <n v="634.16"/>
    <n v="313"/>
    <n v="0"/>
    <s v="Electronics"/>
    <n v="59.2"/>
    <n v="59.2"/>
    <d v="2024-10-31T00:00:00"/>
    <n v="69"/>
    <n v="0.6"/>
    <n v="0"/>
  </r>
  <r>
    <s v="CUST_1760_Japan_45141"/>
    <s v="CUST_1760"/>
    <x v="61"/>
    <x v="0"/>
    <x v="6"/>
    <n v="91.39"/>
    <n v="91.39"/>
    <n v="13"/>
    <n v="1188.07"/>
    <n v="325"/>
    <n v="0"/>
    <s v="Electronics"/>
    <n v="42.2"/>
    <n v="42.2"/>
    <d v="2023-08-03T00:00:00"/>
    <n v="80"/>
    <n v="0.56999999999999995"/>
    <n v="0"/>
  </r>
  <r>
    <s v="CUST_1767_UK_44115"/>
    <s v="CUST_1767"/>
    <x v="53"/>
    <x v="0"/>
    <x v="1"/>
    <n v="116.38"/>
    <n v="116.38"/>
    <n v="8"/>
    <n v="931.04"/>
    <n v="199"/>
    <n v="0"/>
    <s v="Electronics"/>
    <n v="82.1"/>
    <n v="82.1"/>
    <d v="2020-10-11T00:00:00"/>
    <n v="6"/>
    <n v="0.59"/>
    <n v="0"/>
  </r>
  <r>
    <s v="CUST_1768_Brazil_44476"/>
    <s v="CUST_1768"/>
    <x v="58"/>
    <x v="0"/>
    <x v="8"/>
    <n v="65.05"/>
    <n v="65.05"/>
    <n v="14"/>
    <n v="910.69999999999993"/>
    <n v="192"/>
    <n v="0"/>
    <s v="Beauty"/>
    <n v="10.9"/>
    <n v="10.9"/>
    <d v="2021-10-07T00:00:00"/>
    <n v="74"/>
    <n v="0.11"/>
    <n v="0"/>
  </r>
  <r>
    <s v="CUST_1769_Canada_45417"/>
    <s v="CUST_1769"/>
    <x v="33"/>
    <x v="1"/>
    <x v="4"/>
    <n v="88.23"/>
    <n v="88.23"/>
    <n v="14"/>
    <n v="1235.22"/>
    <n v="177"/>
    <n v="0"/>
    <s v="Beauty"/>
    <n v="83.6"/>
    <n v="83.6"/>
    <d v="2024-05-05T00:00:00"/>
    <n v="26"/>
    <n v="0.12"/>
    <n v="0"/>
  </r>
  <r>
    <s v="CUST_1769_France_44426"/>
    <s v="CUST_1769"/>
    <x v="41"/>
    <x v="2"/>
    <x v="7"/>
    <n v="126.86"/>
    <n v="126.86"/>
    <n v="7"/>
    <n v="888.02"/>
    <n v="83"/>
    <n v="0"/>
    <s v="Sports"/>
    <n v="3"/>
    <n v="3"/>
    <d v="2021-08-18T00:00:00"/>
    <n v="64"/>
    <n v="0.36"/>
    <n v="0"/>
  </r>
  <r>
    <s v="CUST_1769_Germany_45136"/>
    <s v="CUST_1769"/>
    <x v="51"/>
    <x v="0"/>
    <x v="0"/>
    <n v="168.81"/>
    <n v="168.81"/>
    <n v="11"/>
    <n v="1856.91"/>
    <n v="139"/>
    <n v="0"/>
    <s v="Home"/>
    <n v="77.099999999999994"/>
    <n v="77.099999999999994"/>
    <d v="2023-07-29T00:00:00"/>
    <n v="99"/>
    <n v="0.27"/>
    <n v="0"/>
  </r>
  <r>
    <s v="CUST_1770_Canada_44291"/>
    <s v="CUST_1770"/>
    <x v="49"/>
    <x v="0"/>
    <x v="4"/>
    <n v="223.15"/>
    <n v="223.15"/>
    <n v="9"/>
    <n v="2008.3500000000001"/>
    <n v="337"/>
    <n v="0"/>
    <s v="Fashion"/>
    <n v="25.9"/>
    <n v="25.9"/>
    <d v="2021-04-05T00:00:00"/>
    <n v="43"/>
    <n v="0.35"/>
    <n v="0"/>
  </r>
  <r>
    <s v="CUST_1770_China_44463"/>
    <s v="CUST_1770"/>
    <x v="58"/>
    <x v="2"/>
    <x v="9"/>
    <n v="75.349999999999994"/>
    <n v="75.349999999999994"/>
    <n v="9"/>
    <n v="678.15"/>
    <n v="276"/>
    <n v="0"/>
    <s v="Fashion"/>
    <n v="60.3"/>
    <n v="60.3"/>
    <d v="2021-09-24T00:00:00"/>
    <n v="36"/>
    <n v="0.59"/>
    <n v="0"/>
  </r>
  <r>
    <s v="CUST_1771_Brazil_45663"/>
    <s v="CUST_1771"/>
    <x v="55"/>
    <x v="0"/>
    <x v="8"/>
    <n v="126.01"/>
    <n v="126.01"/>
    <n v="7"/>
    <n v="882.07"/>
    <n v="18"/>
    <n v="0"/>
    <s v="Electronics"/>
    <m/>
    <n v="0"/>
    <d v="2025-01-06T00:00:00"/>
    <n v="66"/>
    <n v="0.41"/>
    <n v="0"/>
  </r>
  <r>
    <s v="CUST_1775_China_44299"/>
    <s v="CUST_1775"/>
    <x v="9"/>
    <x v="1"/>
    <x v="9"/>
    <n v="99.42"/>
    <n v="99.42"/>
    <n v="12"/>
    <n v="1193.04"/>
    <n v="305"/>
    <n v="0"/>
    <s v="Beauty"/>
    <n v="18.100000000000001"/>
    <n v="18.100000000000001"/>
    <d v="2021-04-13T00:00:00"/>
    <n v="91"/>
    <n v="0.3"/>
    <n v="0"/>
  </r>
  <r>
    <s v="CUST_1775_UK_45734"/>
    <s v="CUST_1775"/>
    <x v="52"/>
    <x v="0"/>
    <x v="1"/>
    <n v="60.8"/>
    <n v="60.8"/>
    <n v="10"/>
    <n v="608"/>
    <n v="219"/>
    <n v="0"/>
    <s v="Electronics"/>
    <n v="40.1"/>
    <n v="40.1"/>
    <d v="2025-03-18T00:00:00"/>
    <n v="31"/>
    <n v="0.23"/>
    <n v="0"/>
  </r>
  <r>
    <s v="CUST_1776_UK_44063"/>
    <s v="CUST_1776"/>
    <x v="59"/>
    <x v="1"/>
    <x v="1"/>
    <n v="130.57"/>
    <n v="130.57"/>
    <n v="4"/>
    <n v="522.28"/>
    <n v="21"/>
    <n v="0"/>
    <s v="Sports"/>
    <n v="83.6"/>
    <n v="83.6"/>
    <d v="2020-08-20T00:00:00"/>
    <n v="83"/>
    <n v="0.67"/>
    <n v="0"/>
  </r>
  <r>
    <s v="CUST_1778_China_45559"/>
    <s v="CUST_1778"/>
    <x v="2"/>
    <x v="0"/>
    <x v="9"/>
    <n v="33.9"/>
    <n v="33.9"/>
    <n v="7"/>
    <n v="237.29999999999998"/>
    <n v="35"/>
    <n v="0"/>
    <s v="Home"/>
    <n v="0.9"/>
    <n v="0.9"/>
    <d v="2024-09-24T00:00:00"/>
    <n v="18"/>
    <n v="0.17"/>
    <n v="0"/>
  </r>
  <r>
    <s v="CUST_1778_India_45467"/>
    <s v="CUST_1778"/>
    <x v="24"/>
    <x v="1"/>
    <x v="5"/>
    <n v="29.9"/>
    <n v="29.9"/>
    <n v="8"/>
    <n v="239.2"/>
    <n v="110"/>
    <n v="0"/>
    <s v="Beauty"/>
    <n v="37.9"/>
    <n v="37.9"/>
    <d v="2024-06-24T00:00:00"/>
    <n v="85"/>
    <n v="0.38"/>
    <n v="0"/>
  </r>
  <r>
    <s v="CUST_1780_China_44857"/>
    <s v="CUST_1780"/>
    <x v="47"/>
    <x v="0"/>
    <x v="9"/>
    <n v="177.28"/>
    <n v="177.28"/>
    <n v="9"/>
    <n v="1595.52"/>
    <n v="19"/>
    <n v="0"/>
    <s v="Fashion"/>
    <n v="32.299999999999997"/>
    <n v="32.299999999999997"/>
    <d v="2022-10-23T00:00:00"/>
    <n v="87"/>
    <n v="0.13"/>
    <n v="0"/>
  </r>
  <r>
    <s v="CUST_1781_USA_44186"/>
    <s v="CUST_1781"/>
    <x v="25"/>
    <x v="0"/>
    <x v="2"/>
    <m/>
    <n v="0"/>
    <n v="10"/>
    <n v="0"/>
    <n v="315"/>
    <n v="0"/>
    <s v="Beauty"/>
    <n v="89.8"/>
    <n v="89.8"/>
    <d v="2020-12-21T00:00:00"/>
    <n v="38"/>
    <n v="0.26"/>
    <n v="0"/>
  </r>
  <r>
    <s v="CUST_1784_Germany_45526"/>
    <s v="CUST_1784"/>
    <x v="27"/>
    <x v="2"/>
    <x v="0"/>
    <n v="153.25"/>
    <n v="153.25"/>
    <n v="9"/>
    <n v="1379.25"/>
    <n v="73"/>
    <n v="0"/>
    <s v="Fashion"/>
    <n v="8.9"/>
    <n v="8.9"/>
    <d v="2024-08-22T00:00:00"/>
    <n v="21"/>
    <n v="0.36"/>
    <n v="0"/>
  </r>
  <r>
    <s v="CUST_1785_China_45628"/>
    <s v="CUST_1785"/>
    <x v="26"/>
    <x v="1"/>
    <x v="9"/>
    <n v="83.38"/>
    <n v="83.38"/>
    <n v="13"/>
    <n v="1083.94"/>
    <n v="46"/>
    <n v="0"/>
    <s v="Sports"/>
    <n v="80.900000000000006"/>
    <n v="80.900000000000006"/>
    <d v="2024-12-02T00:00:00"/>
    <n v="3"/>
    <n v="0.51"/>
    <n v="0"/>
  </r>
  <r>
    <s v="CUST_1787_China_44733"/>
    <s v="CUST_1787"/>
    <x v="9"/>
    <x v="0"/>
    <x v="9"/>
    <n v="124.06"/>
    <n v="124.06"/>
    <n v="6"/>
    <n v="744.36"/>
    <n v="253"/>
    <n v="0"/>
    <s v="Fashion"/>
    <n v="33.299999999999997"/>
    <n v="33.299999999999997"/>
    <d v="2022-06-21T00:00:00"/>
    <n v="36"/>
    <n v="0.21"/>
    <n v="0"/>
  </r>
  <r>
    <s v="CUST_1791_France_44226"/>
    <s v="CUST_1791"/>
    <x v="56"/>
    <x v="1"/>
    <x v="7"/>
    <n v="57.56"/>
    <n v="57.56"/>
    <n v="12"/>
    <n v="690.72"/>
    <n v="59"/>
    <n v="0"/>
    <s v="Sports"/>
    <m/>
    <n v="0"/>
    <d v="2021-01-30T00:00:00"/>
    <n v="60"/>
    <n v="0.23"/>
    <n v="0"/>
  </r>
  <r>
    <s v="CUST_1793_USA_44479"/>
    <s v="CUST_1793"/>
    <x v="36"/>
    <x v="0"/>
    <x v="2"/>
    <n v="28.58"/>
    <n v="28.58"/>
    <n v="11"/>
    <n v="314.38"/>
    <n v="95"/>
    <n v="0"/>
    <s v="Sports"/>
    <n v="96.6"/>
    <n v="96.6"/>
    <d v="2021-10-10T00:00:00"/>
    <n v="76"/>
    <n v="0.38"/>
    <n v="0"/>
  </r>
  <r>
    <s v="CUST_1802_UK_44475"/>
    <s v="CUST_1802"/>
    <x v="36"/>
    <x v="1"/>
    <x v="1"/>
    <n v="90.04"/>
    <n v="90.04"/>
    <n v="7"/>
    <n v="630.28000000000009"/>
    <n v="275"/>
    <n v="0"/>
    <s v="Fashion"/>
    <n v="1.1000000000000001"/>
    <n v="1.1000000000000001"/>
    <d v="2021-10-06T00:00:00"/>
    <n v="16"/>
    <n v="0.35"/>
    <n v="0"/>
  </r>
  <r>
    <s v="CUST_1804_France_44796"/>
    <s v="CUST_1804"/>
    <x v="31"/>
    <x v="0"/>
    <x v="7"/>
    <n v="188.13"/>
    <n v="188.13"/>
    <n v="9"/>
    <n v="1693.17"/>
    <n v="244"/>
    <n v="0"/>
    <s v="Fashion"/>
    <n v="81.099999999999994"/>
    <n v="81.099999999999994"/>
    <d v="2022-08-23T00:00:00"/>
    <n v="43"/>
    <n v="0.37"/>
    <n v="0"/>
  </r>
  <r>
    <s v="CUST_1806_Canada_45819"/>
    <s v="CUST_1806"/>
    <x v="7"/>
    <x v="1"/>
    <x v="4"/>
    <n v="93.79"/>
    <n v="93.79"/>
    <n v="6"/>
    <n v="562.74"/>
    <n v="59"/>
    <n v="0"/>
    <s v="Home"/>
    <n v="5.5"/>
    <n v="5.5"/>
    <d v="2025-06-11T00:00:00"/>
    <n v="18"/>
    <n v="0.39"/>
    <n v="0"/>
  </r>
  <r>
    <s v="CUST_1807_USA_45700"/>
    <s v="CUST_1807"/>
    <x v="7"/>
    <x v="1"/>
    <x v="2"/>
    <n v="137.82"/>
    <n v="137.82"/>
    <n v="10"/>
    <n v="1378.1999999999998"/>
    <n v="134"/>
    <n v="0"/>
    <s v="Beauty"/>
    <n v="42.2"/>
    <n v="42.2"/>
    <d v="2025-02-12T00:00:00"/>
    <n v="98"/>
    <n v="0.26"/>
    <n v="0"/>
  </r>
  <r>
    <s v="CUST_1808_UK_45183"/>
    <s v="CUST_1808"/>
    <x v="18"/>
    <x v="1"/>
    <x v="1"/>
    <n v="207.24"/>
    <n v="207.24"/>
    <n v="16"/>
    <n v="3315.84"/>
    <n v="40"/>
    <n v="0"/>
    <s v="Sports"/>
    <n v="0.2"/>
    <n v="0.2"/>
    <d v="2023-09-14T00:00:00"/>
    <n v="97"/>
    <n v="0.11"/>
    <n v="0"/>
  </r>
  <r>
    <s v="CUST_1813_USA_44797"/>
    <s v="CUST_1813"/>
    <x v="11"/>
    <x v="1"/>
    <x v="2"/>
    <n v="152.37"/>
    <n v="152.37"/>
    <n v="8"/>
    <n v="1218.96"/>
    <n v="278"/>
    <n v="0"/>
    <s v="Fashion"/>
    <n v="90"/>
    <n v="90"/>
    <d v="2022-08-24T00:00:00"/>
    <n v="25"/>
    <n v="0.22"/>
    <n v="0"/>
  </r>
  <r>
    <s v="CUST_1814_USA_44607"/>
    <s v="CUST_1814"/>
    <x v="43"/>
    <x v="1"/>
    <x v="2"/>
    <n v="334.42"/>
    <n v="334.42"/>
    <n v="8"/>
    <n v="2675.36"/>
    <n v="301"/>
    <n v="0"/>
    <s v="Electronics"/>
    <n v="37.700000000000003"/>
    <n v="37.700000000000003"/>
    <d v="2022-02-15T00:00:00"/>
    <n v="34"/>
    <n v="0.47"/>
    <n v="0"/>
  </r>
  <r>
    <s v="CUST_1816_Germany_45759"/>
    <s v="CUST_1816"/>
    <x v="27"/>
    <x v="1"/>
    <x v="0"/>
    <n v="87.89"/>
    <n v="87.89"/>
    <n v="3"/>
    <n v="263.67"/>
    <n v="96"/>
    <n v="0"/>
    <s v="Home"/>
    <n v="77.5"/>
    <n v="77.5"/>
    <d v="2025-04-12T00:00:00"/>
    <n v="77"/>
    <n v="0.57999999999999996"/>
    <n v="0"/>
  </r>
  <r>
    <s v="CUST_1816_Japan_44118"/>
    <s v="CUST_1816"/>
    <x v="14"/>
    <x v="2"/>
    <x v="6"/>
    <n v="125.47"/>
    <n v="125.47"/>
    <n v="11"/>
    <n v="1380.17"/>
    <n v="262"/>
    <n v="0"/>
    <s v="Electronics"/>
    <n v="5.3"/>
    <n v="5.3"/>
    <d v="2020-10-14T00:00:00"/>
    <n v="21"/>
    <n v="0.33"/>
    <n v="0"/>
  </r>
  <r>
    <s v="CUST_1822_China_44763"/>
    <s v="CUST_1822"/>
    <x v="37"/>
    <x v="1"/>
    <x v="9"/>
    <n v="52.56"/>
    <n v="52.56"/>
    <n v="9"/>
    <n v="473.04"/>
    <n v="240"/>
    <n v="0"/>
    <s v="Home"/>
    <n v="54.1"/>
    <n v="54.1"/>
    <d v="2022-07-21T00:00:00"/>
    <n v="92"/>
    <n v="0.39"/>
    <n v="0"/>
  </r>
  <r>
    <s v="CUST_1823_France_44731"/>
    <s v="CUST_1823"/>
    <x v="16"/>
    <x v="0"/>
    <x v="7"/>
    <n v="74.03"/>
    <n v="74.03"/>
    <n v="8"/>
    <n v="592.24"/>
    <n v="165"/>
    <n v="0"/>
    <s v="Home"/>
    <n v="43.2"/>
    <n v="43.2"/>
    <d v="2022-06-19T00:00:00"/>
    <n v="71"/>
    <n v="0.09"/>
    <n v="0"/>
  </r>
  <r>
    <s v="CUST_1824_Brazil_45820"/>
    <s v="CUST_1824"/>
    <x v="29"/>
    <x v="0"/>
    <x v="8"/>
    <n v="97.17"/>
    <n v="97.17"/>
    <n v="14"/>
    <n v="1360.38"/>
    <n v="246"/>
    <n v="0"/>
    <s v="Beauty"/>
    <n v="32.1"/>
    <n v="32.1"/>
    <d v="2025-06-12T00:00:00"/>
    <n v="25"/>
    <n v="0.44"/>
    <n v="0"/>
  </r>
  <r>
    <s v="CUST_1824_Canada_44366"/>
    <s v="CUST_1824"/>
    <x v="1"/>
    <x v="0"/>
    <x v="4"/>
    <n v="177.36"/>
    <n v="177.36"/>
    <n v="13"/>
    <n v="2305.6800000000003"/>
    <n v="313"/>
    <n v="0"/>
    <s v="Home"/>
    <n v="46.4"/>
    <n v="46.4"/>
    <d v="2021-06-19T00:00:00"/>
    <n v="85"/>
    <n v="0.62"/>
    <n v="0"/>
  </r>
  <r>
    <s v="CUST_1825_Australia_45723"/>
    <s v="CUST_1825"/>
    <x v="44"/>
    <x v="0"/>
    <x v="3"/>
    <n v="65.599999999999994"/>
    <n v="65.599999999999994"/>
    <n v="11"/>
    <n v="721.59999999999991"/>
    <n v="197"/>
    <n v="0"/>
    <s v="Beauty"/>
    <n v="55.1"/>
    <n v="55.1"/>
    <d v="2025-03-07T00:00:00"/>
    <n v="41"/>
    <n v="0.28999999999999998"/>
    <n v="0"/>
  </r>
  <r>
    <s v="CUST_1827_USA_44486"/>
    <s v="CUST_1827"/>
    <x v="57"/>
    <x v="0"/>
    <x v="2"/>
    <n v="87.29"/>
    <n v="87.29"/>
    <n v="12"/>
    <n v="1047.48"/>
    <n v="296"/>
    <n v="1"/>
    <s v="Home"/>
    <n v="35.4"/>
    <n v="35.4"/>
    <d v="2021-10-17T00:00:00"/>
    <n v="97"/>
    <n v="0.34"/>
    <n v="0"/>
  </r>
  <r>
    <s v="CUST_1830_France_45500"/>
    <s v="CUST_1830"/>
    <x v="28"/>
    <x v="2"/>
    <x v="7"/>
    <n v="76.17"/>
    <n v="76.17"/>
    <n v="16"/>
    <n v="1218.72"/>
    <n v="120"/>
    <n v="0"/>
    <s v="Fashion"/>
    <n v="54.8"/>
    <n v="54.8"/>
    <d v="2024-07-27T00:00:00"/>
    <n v="85"/>
    <n v="0.26"/>
    <n v="0"/>
  </r>
  <r>
    <s v="CUST_1830_USA_45280"/>
    <s v="CUST_1830"/>
    <x v="0"/>
    <x v="1"/>
    <x v="2"/>
    <n v="68.040000000000006"/>
    <n v="68.040000000000006"/>
    <n v="14"/>
    <n v="952.56000000000006"/>
    <n v="116"/>
    <n v="0"/>
    <s v="Sports"/>
    <n v="5.6"/>
    <n v="5.6"/>
    <d v="2023-12-20T00:00:00"/>
    <n v="1"/>
    <n v="0.42"/>
    <n v="0"/>
  </r>
  <r>
    <s v="CUST_1832_Japan_45768"/>
    <s v="CUST_1832"/>
    <x v="2"/>
    <x v="0"/>
    <x v="6"/>
    <n v="166.55"/>
    <n v="166.55"/>
    <n v="12"/>
    <n v="1998.6000000000001"/>
    <n v="213"/>
    <n v="0"/>
    <s v="Electronics"/>
    <n v="95.7"/>
    <n v="95.7"/>
    <d v="2025-04-21T00:00:00"/>
    <n v="57"/>
    <n v="0.15"/>
    <n v="0"/>
  </r>
  <r>
    <s v="CUST_1844_USA_45086"/>
    <s v="CUST_1844"/>
    <x v="0"/>
    <x v="0"/>
    <x v="2"/>
    <n v="46.6"/>
    <n v="46.6"/>
    <n v="6"/>
    <n v="279.60000000000002"/>
    <n v="52"/>
    <n v="0"/>
    <s v="Fashion"/>
    <n v="26.6"/>
    <n v="26.6"/>
    <d v="2023-06-09T00:00:00"/>
    <n v="91"/>
    <n v="0.27"/>
    <n v="0"/>
  </r>
  <r>
    <s v="CUST_1845_Canada_45367"/>
    <s v="CUST_1845"/>
    <x v="7"/>
    <x v="1"/>
    <x v="4"/>
    <n v="32.6"/>
    <n v="32.6"/>
    <n v="13"/>
    <n v="423.8"/>
    <n v="33"/>
    <n v="0"/>
    <s v="Electronics"/>
    <n v="7.1"/>
    <n v="7.1"/>
    <d v="2024-03-16T00:00:00"/>
    <n v="23"/>
    <n v="0.32"/>
    <n v="0"/>
  </r>
  <r>
    <s v="CUST_1846_USA_44957"/>
    <s v="CUST_1846"/>
    <x v="50"/>
    <x v="0"/>
    <x v="2"/>
    <n v="66.349999999999994"/>
    <n v="66.349999999999994"/>
    <n v="9"/>
    <n v="597.15"/>
    <n v="149"/>
    <n v="0"/>
    <s v="Electronics"/>
    <n v="86.3"/>
    <n v="86.3"/>
    <d v="2023-01-31T00:00:00"/>
    <n v="99"/>
    <n v="0.24"/>
    <n v="0"/>
  </r>
  <r>
    <s v="CUST_1851_USA_45293"/>
    <s v="CUST_1851"/>
    <x v="33"/>
    <x v="0"/>
    <x v="2"/>
    <n v="173.18"/>
    <n v="173.18"/>
    <n v="9"/>
    <n v="1558.6200000000001"/>
    <n v="112"/>
    <n v="0"/>
    <s v="Beauty"/>
    <n v="34.1"/>
    <n v="34.1"/>
    <d v="2024-01-02T00:00:00"/>
    <n v="91"/>
    <n v="0.26"/>
    <n v="0"/>
  </r>
  <r>
    <s v="CUST_1853_France_44577"/>
    <s v="CUST_1853"/>
    <x v="27"/>
    <x v="0"/>
    <x v="7"/>
    <n v="125.99"/>
    <n v="125.99"/>
    <n v="6"/>
    <n v="755.93999999999994"/>
    <n v="42"/>
    <n v="0"/>
    <s v="Electronics"/>
    <n v="19.3"/>
    <n v="19.3"/>
    <d v="2022-01-16T00:00:00"/>
    <n v="81"/>
    <n v="0.2"/>
    <n v="0"/>
  </r>
  <r>
    <s v="CUST_1854_Brazil_44795"/>
    <s v="CUST_1854"/>
    <x v="2"/>
    <x v="0"/>
    <x v="8"/>
    <n v="105.91"/>
    <n v="105.91"/>
    <n v="11"/>
    <n v="1165.01"/>
    <n v="51"/>
    <n v="0"/>
    <s v="Fashion"/>
    <n v="23.2"/>
    <n v="23.2"/>
    <d v="2022-08-22T00:00:00"/>
    <n v="72"/>
    <n v="0.35"/>
    <n v="0"/>
  </r>
  <r>
    <s v="CUST_1855_Germany_44748"/>
    <s v="CUST_1855"/>
    <x v="60"/>
    <x v="0"/>
    <x v="0"/>
    <n v="62.54"/>
    <n v="62.54"/>
    <n v="10"/>
    <n v="625.4"/>
    <n v="11"/>
    <n v="0"/>
    <s v="Home"/>
    <n v="20.100000000000001"/>
    <n v="20.100000000000001"/>
    <d v="2022-07-06T00:00:00"/>
    <n v="79"/>
    <n v="0.35"/>
    <n v="0"/>
  </r>
  <r>
    <s v="CUST_1857_France_44652"/>
    <s v="CUST_1857"/>
    <x v="47"/>
    <x v="0"/>
    <x v="7"/>
    <m/>
    <n v="0"/>
    <n v="10"/>
    <n v="0"/>
    <n v="149"/>
    <n v="0"/>
    <s v="Fashion"/>
    <n v="83.1"/>
    <n v="83.1"/>
    <d v="2022-04-01T00:00:00"/>
    <n v="55"/>
    <n v="0.14000000000000001"/>
    <n v="0"/>
  </r>
  <r>
    <s v="CUST_1857_UK_45787"/>
    <s v="CUST_1857"/>
    <x v="25"/>
    <x v="1"/>
    <x v="1"/>
    <n v="155.02000000000001"/>
    <n v="155.02000000000001"/>
    <n v="10"/>
    <n v="1550.2"/>
    <n v="311"/>
    <n v="0"/>
    <s v="Electronics"/>
    <n v="24.6"/>
    <n v="24.6"/>
    <d v="2025-05-10T00:00:00"/>
    <n v="49"/>
    <n v="0.12"/>
    <n v="0"/>
  </r>
  <r>
    <s v="CUST_1859_Australia_44456"/>
    <s v="CUST_1859"/>
    <x v="57"/>
    <x v="1"/>
    <x v="3"/>
    <n v="220.32"/>
    <n v="220.32"/>
    <n v="11"/>
    <n v="2423.52"/>
    <n v="29"/>
    <n v="0"/>
    <s v="Sports"/>
    <n v="89.7"/>
    <n v="89.7"/>
    <d v="2021-09-17T00:00:00"/>
    <n v="85"/>
    <n v="0.24"/>
    <n v="0"/>
  </r>
  <r>
    <s v="CUST_1860_USA_45341"/>
    <s v="CUST_1860"/>
    <x v="24"/>
    <x v="1"/>
    <x v="2"/>
    <n v="90.39"/>
    <n v="90.39"/>
    <n v="10"/>
    <n v="903.9"/>
    <n v="88"/>
    <n v="0"/>
    <s v="Electronics"/>
    <n v="12.3"/>
    <n v="12.3"/>
    <d v="2024-02-19T00:00:00"/>
    <n v="37"/>
    <n v="0.34"/>
    <n v="0"/>
  </r>
  <r>
    <s v="CUST_1861_Australia_45378"/>
    <s v="CUST_1861"/>
    <x v="41"/>
    <x v="2"/>
    <x v="3"/>
    <n v="61.86"/>
    <n v="61.86"/>
    <n v="8"/>
    <n v="494.88"/>
    <n v="192"/>
    <n v="0"/>
    <s v="Beauty"/>
    <n v="29.2"/>
    <n v="29.2"/>
    <d v="2024-03-27T00:00:00"/>
    <n v="89"/>
    <n v="0.48"/>
    <n v="0"/>
  </r>
  <r>
    <s v="CUST_1861_UK_45578"/>
    <s v="CUST_1861"/>
    <x v="19"/>
    <x v="0"/>
    <x v="1"/>
    <n v="144.24"/>
    <n v="144.24"/>
    <n v="7"/>
    <n v="1009.6800000000001"/>
    <n v="132"/>
    <n v="0"/>
    <s v="Home"/>
    <n v="2.6"/>
    <n v="2.6"/>
    <d v="2024-10-13T00:00:00"/>
    <n v="41"/>
    <n v="0.6"/>
    <n v="0"/>
  </r>
  <r>
    <s v="CUST_1863_Brazil_44716"/>
    <s v="CUST_1863"/>
    <x v="4"/>
    <x v="0"/>
    <x v="8"/>
    <n v="173.31"/>
    <n v="173.31"/>
    <n v="13"/>
    <n v="2253.0300000000002"/>
    <n v="160"/>
    <n v="0"/>
    <s v="Electronics"/>
    <n v="56.4"/>
    <n v="56.4"/>
    <d v="2022-06-04T00:00:00"/>
    <n v="71"/>
    <n v="0.22"/>
    <n v="0"/>
  </r>
  <r>
    <s v="CUST_1864_Germany_44093"/>
    <s v="CUST_1864"/>
    <x v="26"/>
    <x v="1"/>
    <x v="0"/>
    <n v="26.51"/>
    <n v="26.51"/>
    <n v="11"/>
    <n v="291.61"/>
    <n v="274"/>
    <n v="0"/>
    <s v="Beauty"/>
    <n v="54.4"/>
    <n v="54.4"/>
    <d v="2020-09-19T00:00:00"/>
    <n v="15"/>
    <n v="0.05"/>
    <n v="0"/>
  </r>
  <r>
    <s v="CUST_1867_China_44060"/>
    <s v="CUST_1867"/>
    <x v="15"/>
    <x v="1"/>
    <x v="9"/>
    <m/>
    <n v="0"/>
    <n v="11"/>
    <n v="0"/>
    <n v="308"/>
    <n v="0"/>
    <s v="Beauty"/>
    <n v="6.2"/>
    <n v="6.2"/>
    <d v="2020-08-17T00:00:00"/>
    <n v="70"/>
    <n v="0.39"/>
    <n v="0"/>
  </r>
  <r>
    <s v="CUST_1869_Germany_45062"/>
    <s v="CUST_1869"/>
    <x v="2"/>
    <x v="1"/>
    <x v="0"/>
    <n v="172.67"/>
    <n v="172.67"/>
    <n v="6"/>
    <n v="1036.02"/>
    <n v="317"/>
    <n v="0"/>
    <s v="Beauty"/>
    <n v="91.6"/>
    <n v="91.6"/>
    <d v="2023-05-16T00:00:00"/>
    <n v="80"/>
    <n v="0.25"/>
    <n v="0"/>
  </r>
  <r>
    <s v="CUST_1870_France_44576"/>
    <s v="CUST_1870"/>
    <x v="3"/>
    <x v="0"/>
    <x v="7"/>
    <n v="70.23"/>
    <n v="70.23"/>
    <n v="9"/>
    <n v="632.07000000000005"/>
    <n v="194"/>
    <n v="0"/>
    <s v="Electronics"/>
    <n v="17.7"/>
    <n v="17.7"/>
    <d v="2022-01-15T00:00:00"/>
    <n v="1"/>
    <n v="0.44"/>
    <n v="0"/>
  </r>
  <r>
    <s v="CUST_1874_UK_45547"/>
    <s v="CUST_1874"/>
    <x v="52"/>
    <x v="0"/>
    <x v="1"/>
    <n v="227.97"/>
    <n v="227.97"/>
    <n v="8"/>
    <n v="1823.76"/>
    <n v="75"/>
    <n v="0"/>
    <s v="Beauty"/>
    <n v="52.7"/>
    <n v="52.7"/>
    <d v="2024-09-12T00:00:00"/>
    <n v="74"/>
    <n v="0.24"/>
    <n v="0"/>
  </r>
  <r>
    <s v="CUST_1876_Canada_45123"/>
    <s v="CUST_1876"/>
    <x v="23"/>
    <x v="1"/>
    <x v="4"/>
    <n v="111.71"/>
    <n v="111.71"/>
    <n v="7"/>
    <n v="781.96999999999991"/>
    <n v="109"/>
    <n v="0"/>
    <s v="Electronics"/>
    <n v="66.8"/>
    <n v="66.8"/>
    <d v="2023-07-16T00:00:00"/>
    <n v="41"/>
    <n v="0.23"/>
    <n v="0"/>
  </r>
  <r>
    <s v="CUST_1876_France_45423"/>
    <s v="CUST_1876"/>
    <x v="39"/>
    <x v="1"/>
    <x v="7"/>
    <n v="317.58999999999997"/>
    <n v="317.58999999999997"/>
    <n v="16"/>
    <n v="5081.4399999999996"/>
    <n v="134"/>
    <n v="0"/>
    <s v="Sports"/>
    <n v="31.9"/>
    <n v="31.9"/>
    <d v="2024-05-11T00:00:00"/>
    <n v="71"/>
    <n v="0.46"/>
    <n v="0"/>
  </r>
  <r>
    <s v="CUST_1878_Japan_45197"/>
    <s v="CUST_1878"/>
    <x v="27"/>
    <x v="2"/>
    <x v="6"/>
    <n v="101.05"/>
    <n v="101.05"/>
    <n v="9"/>
    <n v="909.44999999999993"/>
    <n v="228"/>
    <n v="0"/>
    <s v="Beauty"/>
    <n v="73.5"/>
    <n v="73.5"/>
    <d v="2023-09-28T00:00:00"/>
    <n v="36"/>
    <n v="0.22"/>
    <n v="0"/>
  </r>
  <r>
    <s v="CUST_1882_Brazil_45290"/>
    <s v="CUST_1882"/>
    <x v="15"/>
    <x v="0"/>
    <x v="8"/>
    <n v="254.07"/>
    <n v="254.07"/>
    <n v="15"/>
    <n v="3811.0499999999997"/>
    <n v="80"/>
    <n v="0"/>
    <s v="Electronics"/>
    <n v="23.7"/>
    <n v="23.7"/>
    <d v="2023-12-30T00:00:00"/>
    <n v="78"/>
    <n v="0.17"/>
    <n v="0"/>
  </r>
  <r>
    <s v="CUST_1882_Germany_45502"/>
    <s v="CUST_1882"/>
    <x v="34"/>
    <x v="0"/>
    <x v="0"/>
    <n v="29.65"/>
    <n v="29.65"/>
    <n v="7"/>
    <n v="207.54999999999998"/>
    <n v="133"/>
    <n v="0"/>
    <s v="Sports"/>
    <n v="9.1"/>
    <n v="9.1"/>
    <d v="2024-07-29T00:00:00"/>
    <n v="19"/>
    <n v="0.71"/>
    <n v="0"/>
  </r>
  <r>
    <s v="CUST_1882_India_45072"/>
    <s v="CUST_1882"/>
    <x v="47"/>
    <x v="1"/>
    <x v="5"/>
    <n v="123.2"/>
    <n v="123.2"/>
    <n v="5"/>
    <n v="616"/>
    <n v="54"/>
    <n v="0"/>
    <s v="Beauty"/>
    <n v="57.1"/>
    <n v="57.1"/>
    <d v="2023-05-26T00:00:00"/>
    <n v="43"/>
    <n v="0.06"/>
    <n v="0"/>
  </r>
  <r>
    <s v="CUST_1886_India_44344"/>
    <s v="CUST_1886"/>
    <x v="61"/>
    <x v="1"/>
    <x v="5"/>
    <n v="55.39"/>
    <n v="55.39"/>
    <n v="7"/>
    <n v="387.73"/>
    <n v="149"/>
    <n v="0"/>
    <s v="Electronics"/>
    <n v="10.4"/>
    <n v="10.4"/>
    <d v="2021-05-28T00:00:00"/>
    <n v="90"/>
    <n v="0.14000000000000001"/>
    <n v="0"/>
  </r>
  <r>
    <s v="CUST_1886_UK_45224"/>
    <s v="CUST_1886"/>
    <x v="16"/>
    <x v="0"/>
    <x v="1"/>
    <n v="163.51"/>
    <n v="163.51"/>
    <n v="13"/>
    <n v="2125.63"/>
    <n v="196"/>
    <n v="0"/>
    <s v="Beauty"/>
    <m/>
    <n v="0"/>
    <d v="2023-10-25T00:00:00"/>
    <n v="94"/>
    <n v="0.09"/>
    <n v="0"/>
  </r>
  <r>
    <s v="CUST_1887_Canada_45290"/>
    <s v="CUST_1887"/>
    <x v="20"/>
    <x v="1"/>
    <x v="4"/>
    <n v="50.43"/>
    <n v="50.43"/>
    <n v="16"/>
    <n v="806.88"/>
    <n v="144"/>
    <n v="0"/>
    <s v="Home"/>
    <n v="5.3"/>
    <n v="5.3"/>
    <d v="2023-12-30T00:00:00"/>
    <n v="34"/>
    <n v="0.13"/>
    <n v="0"/>
  </r>
  <r>
    <s v="CUST_1890_Brazil_45144"/>
    <s v="CUST_1890"/>
    <x v="45"/>
    <x v="0"/>
    <x v="8"/>
    <n v="47.03"/>
    <n v="47.03"/>
    <n v="8"/>
    <n v="376.24"/>
    <n v="177"/>
    <n v="0"/>
    <s v="Electronics"/>
    <n v="80.900000000000006"/>
    <n v="80.900000000000006"/>
    <d v="2023-08-06T00:00:00"/>
    <n v="36"/>
    <n v="0.13"/>
    <n v="0"/>
  </r>
  <r>
    <s v="CUST_1891_USA_44065"/>
    <s v="CUST_1891"/>
    <x v="17"/>
    <x v="0"/>
    <x v="2"/>
    <n v="149.38"/>
    <n v="149.38"/>
    <n v="13"/>
    <n v="1941.94"/>
    <n v="31"/>
    <n v="0"/>
    <s v="Sports"/>
    <n v="97.7"/>
    <n v="97.7"/>
    <d v="2020-08-22T00:00:00"/>
    <n v="8"/>
    <n v="0.54"/>
    <n v="0"/>
  </r>
  <r>
    <s v="CUST_1892_USA_45464"/>
    <s v="CUST_1892"/>
    <x v="18"/>
    <x v="0"/>
    <x v="2"/>
    <n v="183.71"/>
    <n v="183.71"/>
    <n v="11"/>
    <n v="2020.8100000000002"/>
    <n v="55"/>
    <n v="0"/>
    <s v="Electronics"/>
    <n v="48.5"/>
    <n v="48.5"/>
    <d v="2024-06-21T00:00:00"/>
    <n v="38"/>
    <n v="0.42"/>
    <n v="0"/>
  </r>
  <r>
    <s v="CUST_1894_India_44265"/>
    <s v="CUST_1894"/>
    <x v="23"/>
    <x v="1"/>
    <x v="5"/>
    <n v="54.4"/>
    <n v="54.4"/>
    <n v="6"/>
    <n v="326.39999999999998"/>
    <n v="339"/>
    <n v="0"/>
    <s v="Sports"/>
    <n v="14"/>
    <n v="14"/>
    <d v="2021-03-10T00:00:00"/>
    <n v="65"/>
    <n v="0.15"/>
    <n v="0"/>
  </r>
  <r>
    <s v="CUST_1896_Canada_45176"/>
    <s v="CUST_1896"/>
    <x v="16"/>
    <x v="1"/>
    <x v="4"/>
    <n v="124.56"/>
    <n v="124.56"/>
    <n v="11"/>
    <n v="1370.16"/>
    <n v="56"/>
    <n v="0"/>
    <s v="Beauty"/>
    <n v="52.6"/>
    <n v="52.6"/>
    <d v="2023-09-07T00:00:00"/>
    <n v="68"/>
    <n v="0.09"/>
    <n v="0"/>
  </r>
  <r>
    <s v="CUST_1897_France_45208"/>
    <s v="CUST_1897"/>
    <x v="47"/>
    <x v="2"/>
    <x v="7"/>
    <n v="129.68"/>
    <n v="129.68"/>
    <n v="10"/>
    <n v="1296.8000000000002"/>
    <n v="148"/>
    <n v="0"/>
    <s v="Sports"/>
    <n v="89.3"/>
    <n v="89.3"/>
    <d v="2023-10-09T00:00:00"/>
    <n v="79"/>
    <n v="0.08"/>
    <n v="0"/>
  </r>
  <r>
    <s v="CUST_1899_China_44430"/>
    <s v="CUST_1899"/>
    <x v="10"/>
    <x v="0"/>
    <x v="9"/>
    <n v="229.17"/>
    <n v="229.17"/>
    <n v="10"/>
    <n v="2291.6999999999998"/>
    <n v="156"/>
    <n v="0"/>
    <s v="Beauty"/>
    <n v="15.9"/>
    <n v="15.9"/>
    <d v="2021-08-22T00:00:00"/>
    <n v="33"/>
    <n v="7.0000000000000007E-2"/>
    <n v="0"/>
  </r>
  <r>
    <s v="CUST_1901_Germany_44651"/>
    <s v="CUST_1901"/>
    <x v="27"/>
    <x v="1"/>
    <x v="0"/>
    <n v="69.209999999999994"/>
    <n v="69.209999999999994"/>
    <n v="13"/>
    <n v="899.7299999999999"/>
    <n v="361"/>
    <n v="0"/>
    <s v="Fashion"/>
    <n v="8.4"/>
    <n v="8.4"/>
    <d v="2022-03-31T00:00:00"/>
    <n v="61"/>
    <n v="0.19"/>
    <n v="0"/>
  </r>
  <r>
    <s v="CUST_1904_Japan_44417"/>
    <s v="CUST_1904"/>
    <x v="5"/>
    <x v="0"/>
    <x v="6"/>
    <n v="26.95"/>
    <n v="26.95"/>
    <n v="13"/>
    <n v="350.34999999999997"/>
    <n v="51"/>
    <n v="0"/>
    <s v="Sports"/>
    <n v="29.6"/>
    <n v="29.6"/>
    <d v="2021-08-09T00:00:00"/>
    <n v="44"/>
    <n v="0.19"/>
    <n v="0"/>
  </r>
  <r>
    <s v="CUST_1905_Germany_45688"/>
    <s v="CUST_1905"/>
    <x v="38"/>
    <x v="0"/>
    <x v="0"/>
    <n v="72.38"/>
    <n v="72.38"/>
    <n v="8"/>
    <n v="579.04"/>
    <n v="144"/>
    <n v="0"/>
    <s v="Fashion"/>
    <n v="24.5"/>
    <n v="24.5"/>
    <d v="2025-01-31T00:00:00"/>
    <n v="56"/>
    <n v="0.28000000000000003"/>
    <n v="0"/>
  </r>
  <r>
    <s v="CUST_1910_China_44607"/>
    <s v="CUST_1910"/>
    <x v="48"/>
    <x v="0"/>
    <x v="9"/>
    <n v="75.14"/>
    <n v="75.14"/>
    <n v="12"/>
    <n v="901.68000000000006"/>
    <n v="333"/>
    <n v="0"/>
    <s v="Electronics"/>
    <m/>
    <n v="0"/>
    <d v="2022-02-15T00:00:00"/>
    <n v="33"/>
    <n v="0.34"/>
    <n v="0"/>
  </r>
  <r>
    <s v="CUST_1910_Germany_44959"/>
    <s v="CUST_1910"/>
    <x v="59"/>
    <x v="0"/>
    <x v="0"/>
    <n v="158.02000000000001"/>
    <n v="158.02000000000001"/>
    <n v="13"/>
    <n v="2054.2600000000002"/>
    <n v="274"/>
    <n v="0"/>
    <s v="Sports"/>
    <n v="2.7"/>
    <n v="2.7"/>
    <d v="2023-02-02T00:00:00"/>
    <n v="22"/>
    <n v="0.47"/>
    <n v="0"/>
  </r>
  <r>
    <s v="CUST_1913_Australia_44381"/>
    <s v="CUST_1913"/>
    <x v="43"/>
    <x v="2"/>
    <x v="3"/>
    <n v="68.31"/>
    <n v="68.31"/>
    <n v="10"/>
    <n v="683.1"/>
    <n v="8"/>
    <n v="0"/>
    <s v="Fashion"/>
    <n v="3.2"/>
    <n v="3.2"/>
    <d v="2021-07-04T00:00:00"/>
    <n v="73"/>
    <n v="0.22"/>
    <n v="0"/>
  </r>
  <r>
    <s v="CUST_1917_China_45818"/>
    <s v="CUST_1917"/>
    <x v="38"/>
    <x v="1"/>
    <x v="9"/>
    <n v="61.85"/>
    <n v="61.85"/>
    <n v="8"/>
    <n v="494.8"/>
    <n v="35"/>
    <n v="0"/>
    <s v="Electronics"/>
    <n v="32.700000000000003"/>
    <n v="32.700000000000003"/>
    <d v="2025-06-10T00:00:00"/>
    <n v="7"/>
    <n v="0.36"/>
    <n v="0"/>
  </r>
  <r>
    <s v="CUST_1917_India_44642"/>
    <s v="CUST_1917"/>
    <x v="16"/>
    <x v="0"/>
    <x v="5"/>
    <n v="15.34"/>
    <n v="15.34"/>
    <n v="6"/>
    <n v="92.039999999999992"/>
    <n v="301"/>
    <n v="0"/>
    <s v="Sports"/>
    <n v="39"/>
    <n v="39"/>
    <d v="2022-03-22T00:00:00"/>
    <n v="2"/>
    <n v="0.44"/>
    <n v="0"/>
  </r>
  <r>
    <s v="CUST_1918_Germany_45735"/>
    <s v="CUST_1918"/>
    <x v="35"/>
    <x v="1"/>
    <x v="0"/>
    <m/>
    <n v="0"/>
    <n v="12"/>
    <n v="0"/>
    <n v="280"/>
    <n v="0"/>
    <s v="Electronics"/>
    <n v="34.5"/>
    <n v="34.5"/>
    <d v="2025-03-19T00:00:00"/>
    <n v="55"/>
    <n v="0.35"/>
    <n v="0"/>
  </r>
  <r>
    <s v="CUST_1919_China_44446"/>
    <s v="CUST_1919"/>
    <x v="32"/>
    <x v="0"/>
    <x v="9"/>
    <n v="86.26"/>
    <n v="86.26"/>
    <n v="12"/>
    <n v="1035.1200000000001"/>
    <n v="292"/>
    <n v="0"/>
    <s v="Home"/>
    <n v="93.4"/>
    <n v="93.4"/>
    <d v="2021-09-07T00:00:00"/>
    <n v="58"/>
    <n v="0.08"/>
    <n v="0"/>
  </r>
  <r>
    <s v="CUST_1919_UK_45737"/>
    <s v="CUST_1919"/>
    <x v="12"/>
    <x v="1"/>
    <x v="1"/>
    <m/>
    <n v="0"/>
    <n v="16"/>
    <n v="0"/>
    <n v="323"/>
    <n v="0"/>
    <s v="Sports"/>
    <n v="92.8"/>
    <n v="92.8"/>
    <d v="2025-03-21T00:00:00"/>
    <n v="4"/>
    <n v="0.18"/>
    <n v="0"/>
  </r>
  <r>
    <s v="CUST_1920_Australia_45075"/>
    <s v="CUST_1920"/>
    <x v="54"/>
    <x v="1"/>
    <x v="3"/>
    <n v="59.02"/>
    <n v="59.02"/>
    <n v="8"/>
    <n v="472.16"/>
    <n v="114"/>
    <n v="0"/>
    <s v="Fashion"/>
    <n v="60.8"/>
    <n v="60.8"/>
    <d v="2023-05-29T00:00:00"/>
    <n v="80"/>
    <n v="0.72"/>
    <n v="0"/>
  </r>
  <r>
    <s v="CUST_1920_France_45583"/>
    <s v="CUST_1920"/>
    <x v="33"/>
    <x v="2"/>
    <x v="7"/>
    <n v="42.49"/>
    <n v="42.49"/>
    <n v="11"/>
    <n v="467.39000000000004"/>
    <n v="45"/>
    <n v="0"/>
    <s v="Beauty"/>
    <n v="41.4"/>
    <n v="41.4"/>
    <d v="2024-10-18T00:00:00"/>
    <n v="45"/>
    <n v="0.37"/>
    <n v="0"/>
  </r>
  <r>
    <s v="CUST_1920_UK_44145"/>
    <s v="CUST_1920"/>
    <x v="46"/>
    <x v="0"/>
    <x v="1"/>
    <n v="102.43"/>
    <n v="102.43"/>
    <n v="8"/>
    <n v="819.44"/>
    <n v="173"/>
    <n v="0"/>
    <s v="Beauty"/>
    <n v="3.8"/>
    <n v="3.8"/>
    <d v="2020-11-10T00:00:00"/>
    <n v="98"/>
    <n v="0.81"/>
    <n v="0"/>
  </r>
  <r>
    <s v="CUST_1922_France_44125"/>
    <s v="CUST_1922"/>
    <x v="27"/>
    <x v="0"/>
    <x v="7"/>
    <n v="257.42"/>
    <n v="257.42"/>
    <n v="12"/>
    <n v="3089.04"/>
    <n v="305"/>
    <n v="0"/>
    <s v="Electronics"/>
    <n v="40.4"/>
    <n v="40.4"/>
    <d v="2020-10-21T00:00:00"/>
    <n v="64"/>
    <n v="0.26"/>
    <n v="0"/>
  </r>
  <r>
    <s v="CUST_1922_UK_44251"/>
    <s v="CUST_1922"/>
    <x v="7"/>
    <x v="1"/>
    <x v="1"/>
    <n v="51.5"/>
    <n v="51.5"/>
    <n v="8"/>
    <n v="412"/>
    <n v="178"/>
    <n v="0"/>
    <s v="Fashion"/>
    <n v="46.6"/>
    <n v="46.6"/>
    <d v="2021-02-24T00:00:00"/>
    <n v="92"/>
    <n v="0.45"/>
    <n v="0"/>
  </r>
  <r>
    <s v="CUST_1923_Brazil_44447"/>
    <s v="CUST_1923"/>
    <x v="26"/>
    <x v="1"/>
    <x v="8"/>
    <n v="179.05"/>
    <n v="179.05"/>
    <n v="7"/>
    <n v="1253.3500000000001"/>
    <n v="107"/>
    <n v="0"/>
    <s v="Fashion"/>
    <n v="96.5"/>
    <n v="96.5"/>
    <d v="2021-09-08T00:00:00"/>
    <n v="32"/>
    <n v="0.06"/>
    <n v="0"/>
  </r>
  <r>
    <s v="CUST_1923_Japan_44688"/>
    <s v="CUST_1923"/>
    <x v="43"/>
    <x v="0"/>
    <x v="6"/>
    <n v="146.44"/>
    <n v="146.44"/>
    <n v="9"/>
    <n v="1317.96"/>
    <n v="226"/>
    <n v="0"/>
    <s v="Sports"/>
    <n v="27.8"/>
    <n v="27.8"/>
    <d v="2022-05-07T00:00:00"/>
    <n v="18"/>
    <n v="0.72"/>
    <n v="0"/>
  </r>
  <r>
    <s v="CUST_1924_Australia_45549"/>
    <s v="CUST_1924"/>
    <x v="38"/>
    <x v="0"/>
    <x v="3"/>
    <n v="90.53"/>
    <n v="90.53"/>
    <n v="6"/>
    <n v="543.18000000000006"/>
    <n v="291"/>
    <n v="0"/>
    <s v="Fashion"/>
    <n v="75.7"/>
    <n v="75.7"/>
    <d v="2024-09-14T00:00:00"/>
    <n v="73"/>
    <n v="0.72"/>
    <n v="0"/>
  </r>
  <r>
    <s v="CUST_1924_Germany_44924"/>
    <s v="CUST_1924"/>
    <x v="24"/>
    <x v="1"/>
    <x v="0"/>
    <n v="49.8"/>
    <n v="49.8"/>
    <n v="11"/>
    <n v="547.79999999999995"/>
    <n v="89"/>
    <n v="0"/>
    <s v="Beauty"/>
    <n v="25"/>
    <n v="25"/>
    <d v="2022-12-29T00:00:00"/>
    <n v="83"/>
    <n v="0.08"/>
    <n v="0"/>
  </r>
  <r>
    <s v="CUST_1926_China_45216"/>
    <s v="CUST_1926"/>
    <x v="23"/>
    <x v="1"/>
    <x v="9"/>
    <n v="24.86"/>
    <n v="24.86"/>
    <n v="9"/>
    <n v="223.74"/>
    <n v="64"/>
    <n v="0"/>
    <s v="Sports"/>
    <n v="2.2999999999999998"/>
    <n v="2.2999999999999998"/>
    <d v="2023-10-17T00:00:00"/>
    <n v="16"/>
    <n v="0.42"/>
    <n v="0"/>
  </r>
  <r>
    <s v="CUST_1928_USA_45817"/>
    <s v="CUST_1928"/>
    <x v="2"/>
    <x v="1"/>
    <x v="2"/>
    <n v="47.02"/>
    <n v="47.02"/>
    <n v="11"/>
    <n v="517.22"/>
    <n v="249"/>
    <n v="1"/>
    <s v="Fashion"/>
    <n v="81"/>
    <n v="81"/>
    <d v="2025-06-09T00:00:00"/>
    <n v="16"/>
    <n v="0.6"/>
    <n v="0"/>
  </r>
  <r>
    <s v="CUST_1929_Germany_45150"/>
    <s v="CUST_1929"/>
    <x v="29"/>
    <x v="1"/>
    <x v="0"/>
    <n v="251.02"/>
    <n v="251.02"/>
    <n v="9"/>
    <n v="2259.1800000000003"/>
    <n v="319"/>
    <n v="0"/>
    <s v="Beauty"/>
    <n v="23.2"/>
    <n v="23.2"/>
    <d v="2023-08-12T00:00:00"/>
    <n v="57"/>
    <n v="0.12"/>
    <n v="0"/>
  </r>
  <r>
    <s v="CUST_1929_Germany_45634"/>
    <s v="CUST_1929"/>
    <x v="11"/>
    <x v="0"/>
    <x v="0"/>
    <n v="116.37"/>
    <n v="116.37"/>
    <n v="6"/>
    <n v="698.22"/>
    <n v="66"/>
    <n v="0"/>
    <s v="Beauty"/>
    <n v="65.099999999999994"/>
    <n v="65.099999999999994"/>
    <d v="2024-12-08T00:00:00"/>
    <n v="46"/>
    <n v="0.09"/>
    <n v="0"/>
  </r>
  <r>
    <s v="CUST_1931_UK_44673"/>
    <s v="CUST_1931"/>
    <x v="0"/>
    <x v="1"/>
    <x v="1"/>
    <n v="232.1"/>
    <n v="232.1"/>
    <n v="12"/>
    <n v="2785.2"/>
    <n v="116"/>
    <n v="0"/>
    <s v="Beauty"/>
    <n v="15.8"/>
    <n v="15.8"/>
    <d v="2022-04-22T00:00:00"/>
    <n v="22"/>
    <n v="0.28000000000000003"/>
    <n v="0"/>
  </r>
  <r>
    <s v="CUST_1933_USA_44233"/>
    <s v="CUST_1933"/>
    <x v="13"/>
    <x v="1"/>
    <x v="2"/>
    <n v="65.63"/>
    <n v="65.63"/>
    <n v="3"/>
    <n v="196.89"/>
    <n v="229"/>
    <n v="0"/>
    <s v="Fashion"/>
    <n v="24.7"/>
    <n v="24.7"/>
    <d v="2021-02-06T00:00:00"/>
    <n v="84"/>
    <n v="0.3"/>
    <n v="0"/>
  </r>
  <r>
    <s v="CUST_1933_USA_45046"/>
    <s v="CUST_1933"/>
    <x v="28"/>
    <x v="1"/>
    <x v="2"/>
    <n v="261.43"/>
    <n v="261.43"/>
    <n v="14"/>
    <n v="3660.02"/>
    <n v="37"/>
    <n v="0"/>
    <s v="Beauty"/>
    <n v="54"/>
    <n v="54"/>
    <d v="2023-04-30T00:00:00"/>
    <n v="98"/>
    <n v="0.01"/>
    <n v="0"/>
  </r>
  <r>
    <s v="CUST_1935_Canada_45143"/>
    <s v="CUST_1935"/>
    <x v="41"/>
    <x v="0"/>
    <x v="4"/>
    <n v="157.84"/>
    <n v="157.84"/>
    <n v="8"/>
    <n v="1262.72"/>
    <n v="322"/>
    <n v="0"/>
    <s v="Home"/>
    <n v="41.7"/>
    <n v="41.7"/>
    <d v="2023-08-05T00:00:00"/>
    <n v="13"/>
    <n v="0.15"/>
    <n v="0"/>
  </r>
  <r>
    <s v="CUST_1935_Germany_44412"/>
    <s v="CUST_1935"/>
    <x v="1"/>
    <x v="1"/>
    <x v="0"/>
    <n v="125.01"/>
    <n v="125.01"/>
    <n v="11"/>
    <n v="1375.1100000000001"/>
    <n v="217"/>
    <n v="0"/>
    <s v="Electronics"/>
    <n v="79.5"/>
    <n v="79.5"/>
    <d v="2021-08-04T00:00:00"/>
    <n v="79"/>
    <n v="0.28000000000000003"/>
    <n v="0"/>
  </r>
  <r>
    <s v="CUST_1936_Germany_45464"/>
    <s v="CUST_1936"/>
    <x v="17"/>
    <x v="1"/>
    <x v="0"/>
    <n v="157.46"/>
    <n v="157.46"/>
    <n v="14"/>
    <n v="2204.44"/>
    <n v="44"/>
    <n v="0"/>
    <s v="Electronics"/>
    <n v="78.900000000000006"/>
    <n v="78.900000000000006"/>
    <d v="2024-06-21T00:00:00"/>
    <n v="49"/>
    <n v="0.31"/>
    <n v="0"/>
  </r>
  <r>
    <s v="CUST_1941_India_44919"/>
    <s v="CUST_1941"/>
    <x v="39"/>
    <x v="0"/>
    <x v="5"/>
    <n v="106.57"/>
    <n v="106.57"/>
    <n v="7"/>
    <n v="745.99"/>
    <n v="42"/>
    <n v="0"/>
    <s v="Electronics"/>
    <n v="51.7"/>
    <n v="51.7"/>
    <d v="2022-12-24T00:00:00"/>
    <n v="94"/>
    <n v="0.13"/>
    <n v="0"/>
  </r>
  <r>
    <s v="CUST_1943_Australia_44737"/>
    <s v="CUST_1943"/>
    <x v="10"/>
    <x v="0"/>
    <x v="3"/>
    <n v="65.66"/>
    <n v="65.66"/>
    <n v="10"/>
    <n v="656.59999999999991"/>
    <n v="224"/>
    <n v="0"/>
    <s v="Beauty"/>
    <n v="45.6"/>
    <n v="45.6"/>
    <d v="2022-06-25T00:00:00"/>
    <n v="85"/>
    <n v="0.27"/>
    <n v="0"/>
  </r>
  <r>
    <s v="CUST_1946_Australia_44128"/>
    <s v="CUST_1946"/>
    <x v="42"/>
    <x v="1"/>
    <x v="3"/>
    <n v="158.9"/>
    <n v="158.9"/>
    <n v="5"/>
    <n v="794.5"/>
    <n v="169"/>
    <n v="0"/>
    <s v="Electronics"/>
    <n v="41"/>
    <n v="41"/>
    <d v="2020-10-24T00:00:00"/>
    <n v="21"/>
    <n v="0.09"/>
    <n v="0"/>
  </r>
  <r>
    <s v="CUST_1946_France_44376"/>
    <s v="CUST_1946"/>
    <x v="48"/>
    <x v="1"/>
    <x v="7"/>
    <n v="77.58"/>
    <n v="77.58"/>
    <n v="11"/>
    <n v="853.38"/>
    <n v="237"/>
    <n v="0"/>
    <s v="Electronics"/>
    <n v="54.5"/>
    <n v="54.5"/>
    <d v="2021-06-29T00:00:00"/>
    <n v="45"/>
    <n v="0.11"/>
    <n v="0"/>
  </r>
  <r>
    <s v="CUST_1948_Australia_44113"/>
    <s v="CUST_1948"/>
    <x v="9"/>
    <x v="0"/>
    <x v="3"/>
    <n v="18.190000000000001"/>
    <n v="18.190000000000001"/>
    <n v="8"/>
    <n v="145.52000000000001"/>
    <n v="278"/>
    <n v="0"/>
    <s v="Home"/>
    <n v="79.3"/>
    <n v="79.3"/>
    <d v="2020-10-09T00:00:00"/>
    <n v="9"/>
    <n v="7.0000000000000007E-2"/>
    <n v="0"/>
  </r>
  <r>
    <s v="CUST_1950_UK_44360"/>
    <s v="CUST_1950"/>
    <x v="44"/>
    <x v="1"/>
    <x v="1"/>
    <m/>
    <n v="0"/>
    <n v="13"/>
    <n v="0"/>
    <n v="69"/>
    <n v="0"/>
    <s v="Sports"/>
    <n v="97.3"/>
    <n v="97.3"/>
    <d v="2021-06-13T00:00:00"/>
    <n v="59"/>
    <n v="0.15"/>
    <n v="0"/>
  </r>
  <r>
    <s v="CUST_1951_France_44304"/>
    <s v="CUST_1951"/>
    <x v="58"/>
    <x v="1"/>
    <x v="7"/>
    <n v="86.18"/>
    <n v="86.18"/>
    <n v="9"/>
    <n v="775.62000000000012"/>
    <n v="294"/>
    <n v="0"/>
    <s v="Beauty"/>
    <n v="30"/>
    <n v="30"/>
    <d v="2021-04-18T00:00:00"/>
    <n v="75"/>
    <n v="0.22"/>
    <n v="0"/>
  </r>
  <r>
    <s v="CUST_1953_Japan_44430"/>
    <s v="CUST_1953"/>
    <x v="46"/>
    <x v="0"/>
    <x v="6"/>
    <n v="83.49"/>
    <n v="83.49"/>
    <n v="11"/>
    <n v="918.39"/>
    <n v="298"/>
    <n v="0"/>
    <s v="Electronics"/>
    <n v="74.8"/>
    <n v="74.8"/>
    <d v="2021-08-22T00:00:00"/>
    <n v="43"/>
    <n v="0.19"/>
    <n v="0"/>
  </r>
  <r>
    <s v="CUST_1954_UK_44515"/>
    <s v="CUST_1954"/>
    <x v="5"/>
    <x v="2"/>
    <x v="1"/>
    <n v="253.08"/>
    <n v="253.08"/>
    <n v="9"/>
    <n v="2277.7200000000003"/>
    <n v="82"/>
    <n v="0"/>
    <s v="Home"/>
    <n v="18.3"/>
    <n v="18.3"/>
    <d v="2021-11-15T00:00:00"/>
    <n v="2"/>
    <n v="0.48"/>
    <n v="0"/>
  </r>
  <r>
    <s v="CUST_1954_UK_44753"/>
    <s v="CUST_1954"/>
    <x v="47"/>
    <x v="1"/>
    <x v="1"/>
    <n v="25.22"/>
    <n v="25.22"/>
    <n v="16"/>
    <n v="403.52"/>
    <n v="357"/>
    <n v="0"/>
    <s v="Beauty"/>
    <n v="61.3"/>
    <n v="61.3"/>
    <d v="2022-07-11T00:00:00"/>
    <n v="94"/>
    <n v="0.47"/>
    <n v="0"/>
  </r>
  <r>
    <s v="CUST_1955_France_44922"/>
    <s v="CUST_1955"/>
    <x v="21"/>
    <x v="1"/>
    <x v="7"/>
    <n v="150.06"/>
    <n v="150.06"/>
    <n v="10"/>
    <n v="1500.6"/>
    <n v="289"/>
    <n v="0"/>
    <s v="Beauty"/>
    <n v="98.8"/>
    <n v="98.8"/>
    <d v="2022-12-27T00:00:00"/>
    <n v="74"/>
    <n v="0.28999999999999998"/>
    <n v="0"/>
  </r>
  <r>
    <s v="CUST_1956_Brazil_45714"/>
    <s v="CUST_1956"/>
    <x v="40"/>
    <x v="0"/>
    <x v="8"/>
    <n v="103.69"/>
    <n v="103.69"/>
    <n v="12"/>
    <n v="1244.28"/>
    <n v="312"/>
    <n v="0"/>
    <s v="Electronics"/>
    <n v="84.9"/>
    <n v="84.9"/>
    <d v="2025-02-26T00:00:00"/>
    <n v="42"/>
    <n v="0.21"/>
    <n v="0"/>
  </r>
  <r>
    <s v="CUST_1956_Canada_44298"/>
    <s v="CUST_1956"/>
    <x v="26"/>
    <x v="2"/>
    <x v="4"/>
    <n v="58.28"/>
    <n v="58.28"/>
    <n v="7"/>
    <n v="407.96000000000004"/>
    <n v="228"/>
    <n v="0"/>
    <s v="Home"/>
    <n v="36.700000000000003"/>
    <n v="36.700000000000003"/>
    <d v="2021-04-12T00:00:00"/>
    <n v="90"/>
    <n v="0.37"/>
    <n v="0"/>
  </r>
  <r>
    <s v="CUST_1956_France_44849"/>
    <s v="CUST_1956"/>
    <x v="33"/>
    <x v="0"/>
    <x v="7"/>
    <n v="75.98"/>
    <n v="75.98"/>
    <n v="10"/>
    <n v="759.80000000000007"/>
    <n v="282"/>
    <n v="0"/>
    <s v="Beauty"/>
    <n v="68.8"/>
    <n v="68.8"/>
    <d v="2022-10-15T00:00:00"/>
    <n v="55"/>
    <n v="0.11"/>
    <n v="0"/>
  </r>
  <r>
    <s v="CUST_1956_Japan_44052"/>
    <s v="CUST_1956"/>
    <x v="33"/>
    <x v="1"/>
    <x v="6"/>
    <m/>
    <n v="0"/>
    <n v="6"/>
    <n v="0"/>
    <n v="101"/>
    <n v="0"/>
    <s v="Fashion"/>
    <n v="41.3"/>
    <n v="41.3"/>
    <d v="2020-08-09T00:00:00"/>
    <n v="45"/>
    <n v="0.26"/>
    <n v="0"/>
  </r>
  <r>
    <s v="CUST_1959_Brazil_44892"/>
    <s v="CUST_1959"/>
    <x v="53"/>
    <x v="0"/>
    <x v="8"/>
    <n v="54.24"/>
    <n v="54.24"/>
    <n v="6"/>
    <n v="325.44"/>
    <n v="219"/>
    <n v="0"/>
    <s v="Electronics"/>
    <n v="77"/>
    <n v="77"/>
    <d v="2022-11-27T00:00:00"/>
    <n v="49"/>
    <n v="0.37"/>
    <n v="0"/>
  </r>
  <r>
    <s v="CUST_1961_Germany_44626"/>
    <s v="CUST_1961"/>
    <x v="27"/>
    <x v="0"/>
    <x v="0"/>
    <n v="124.13"/>
    <n v="124.13"/>
    <n v="14"/>
    <n v="1737.82"/>
    <n v="245"/>
    <n v="0"/>
    <s v="Beauty"/>
    <n v="45.2"/>
    <n v="45.2"/>
    <d v="2022-03-06T00:00:00"/>
    <n v="24"/>
    <n v="0.22"/>
    <n v="0"/>
  </r>
  <r>
    <s v="CUST_1963_India_44576"/>
    <s v="CUST_1963"/>
    <x v="9"/>
    <x v="1"/>
    <x v="5"/>
    <n v="177.36"/>
    <n v="177.36"/>
    <n v="9"/>
    <n v="1596.2400000000002"/>
    <n v="341"/>
    <n v="0"/>
    <s v="Sports"/>
    <n v="88.5"/>
    <n v="88.5"/>
    <d v="2022-01-15T00:00:00"/>
    <n v="84"/>
    <n v="0.24"/>
    <n v="0"/>
  </r>
  <r>
    <s v="CUST_1963_USA_44324"/>
    <s v="CUST_1963"/>
    <x v="37"/>
    <x v="0"/>
    <x v="2"/>
    <n v="23.65"/>
    <n v="23.65"/>
    <n v="11"/>
    <n v="260.14999999999998"/>
    <n v="147"/>
    <n v="0"/>
    <s v="Sports"/>
    <n v="1.4"/>
    <n v="1.4"/>
    <d v="2021-05-08T00:00:00"/>
    <n v="76"/>
    <n v="0.55000000000000004"/>
    <n v="0"/>
  </r>
  <r>
    <s v="CUST_1966_Australia_45059"/>
    <s v="CUST_1966"/>
    <x v="12"/>
    <x v="0"/>
    <x v="3"/>
    <n v="35.75"/>
    <n v="35.75"/>
    <n v="9"/>
    <n v="321.75"/>
    <n v="158"/>
    <n v="0"/>
    <s v="Sports"/>
    <n v="0.9"/>
    <n v="0.9"/>
    <d v="2023-05-13T00:00:00"/>
    <n v="56"/>
    <n v="0.49"/>
    <n v="0"/>
  </r>
  <r>
    <s v="CUST_1968_Germany_44782"/>
    <s v="CUST_1968"/>
    <x v="1"/>
    <x v="0"/>
    <x v="0"/>
    <n v="65.040000000000006"/>
    <n v="65.040000000000006"/>
    <n v="19"/>
    <n v="1235.7600000000002"/>
    <n v="292"/>
    <n v="0"/>
    <s v="Fashion"/>
    <n v="23.5"/>
    <n v="23.5"/>
    <d v="2022-08-09T00:00:00"/>
    <n v="44"/>
    <n v="0.18"/>
    <n v="0"/>
  </r>
  <r>
    <s v="CUST_1969_Canada_45270"/>
    <s v="CUST_1969"/>
    <x v="2"/>
    <x v="1"/>
    <x v="4"/>
    <n v="148.83000000000001"/>
    <n v="148.83000000000001"/>
    <n v="6"/>
    <n v="892.98"/>
    <n v="339"/>
    <n v="0"/>
    <s v="Fashion"/>
    <n v="24.4"/>
    <n v="24.4"/>
    <d v="2023-12-10T00:00:00"/>
    <n v="64"/>
    <n v="0.22"/>
    <n v="0"/>
  </r>
  <r>
    <s v="CUST_1972_France_45394"/>
    <s v="CUST_1972"/>
    <x v="59"/>
    <x v="0"/>
    <x v="7"/>
    <n v="78.459999999999994"/>
    <n v="78.459999999999994"/>
    <n v="9"/>
    <n v="706.14"/>
    <n v="105"/>
    <n v="0"/>
    <s v="Beauty"/>
    <n v="67.599999999999994"/>
    <n v="67.599999999999994"/>
    <d v="2024-04-12T00:00:00"/>
    <n v="85"/>
    <n v="0.36"/>
    <n v="0"/>
  </r>
  <r>
    <s v="CUST_1972_India_44348"/>
    <s v="CUST_1972"/>
    <x v="47"/>
    <x v="0"/>
    <x v="5"/>
    <n v="61.56"/>
    <n v="61.56"/>
    <n v="5"/>
    <n v="307.8"/>
    <n v="169"/>
    <n v="0"/>
    <s v="Sports"/>
    <n v="12.7"/>
    <n v="12.7"/>
    <d v="2021-06-01T00:00:00"/>
    <n v="45"/>
    <n v="0.17"/>
    <n v="0"/>
  </r>
  <r>
    <s v="CUST_1974_Brazil_45340"/>
    <s v="CUST_1974"/>
    <x v="33"/>
    <x v="1"/>
    <x v="8"/>
    <n v="143.66"/>
    <n v="143.66"/>
    <n v="15"/>
    <n v="2154.9"/>
    <n v="345"/>
    <n v="0"/>
    <s v="Home"/>
    <n v="44.6"/>
    <n v="44.6"/>
    <d v="2024-02-18T00:00:00"/>
    <n v="38"/>
    <n v="0.28000000000000003"/>
    <n v="0"/>
  </r>
  <r>
    <s v="CUST_1974_India_44237"/>
    <s v="CUST_1974"/>
    <x v="36"/>
    <x v="1"/>
    <x v="5"/>
    <n v="65.55"/>
    <n v="65.55"/>
    <n v="11"/>
    <n v="721.05"/>
    <n v="194"/>
    <n v="0"/>
    <s v="Beauty"/>
    <n v="51.1"/>
    <n v="51.1"/>
    <d v="2021-02-10T00:00:00"/>
    <n v="68"/>
    <n v="0.51"/>
    <n v="0"/>
  </r>
  <r>
    <s v="CUST_1975_Brazil_45669"/>
    <s v="CUST_1975"/>
    <x v="5"/>
    <x v="1"/>
    <x v="8"/>
    <n v="95.07"/>
    <n v="95.07"/>
    <n v="6"/>
    <n v="570.41999999999996"/>
    <n v="324"/>
    <n v="0"/>
    <s v="Sports"/>
    <n v="6.5"/>
    <n v="6.5"/>
    <d v="2025-01-12T00:00:00"/>
    <n v="62"/>
    <n v="0.11"/>
    <n v="0"/>
  </r>
  <r>
    <s v="CUST_1980_Australia_44759"/>
    <s v="CUST_1980"/>
    <x v="18"/>
    <x v="0"/>
    <x v="3"/>
    <n v="58.02"/>
    <n v="58.02"/>
    <n v="5"/>
    <n v="290.10000000000002"/>
    <n v="205"/>
    <n v="0"/>
    <s v="Beauty"/>
    <n v="7.9"/>
    <n v="7.9"/>
    <d v="2022-07-17T00:00:00"/>
    <n v="60"/>
    <n v="0.19"/>
    <n v="0"/>
  </r>
  <r>
    <s v="CUST_1984_Brazil_45219"/>
    <s v="CUST_1984"/>
    <x v="29"/>
    <x v="1"/>
    <x v="8"/>
    <n v="99.12"/>
    <n v="99.12"/>
    <n v="8"/>
    <n v="792.96"/>
    <n v="57"/>
    <n v="1"/>
    <s v="Electronics"/>
    <n v="36.9"/>
    <n v="36.9"/>
    <d v="2023-10-20T00:00:00"/>
    <n v="25"/>
    <n v="0.09"/>
    <n v="0"/>
  </r>
  <r>
    <s v="CUST_1984_USA_44613"/>
    <s v="CUST_1984"/>
    <x v="23"/>
    <x v="0"/>
    <x v="2"/>
    <n v="182.37"/>
    <n v="182.37"/>
    <n v="14"/>
    <n v="2553.1800000000003"/>
    <n v="343"/>
    <n v="0"/>
    <s v="Home"/>
    <n v="74.5"/>
    <n v="74.5"/>
    <d v="2022-02-21T00:00:00"/>
    <n v="51"/>
    <n v="0.06"/>
    <n v="0"/>
  </r>
  <r>
    <s v="CUST_1985_Germany_45175"/>
    <s v="CUST_1985"/>
    <x v="53"/>
    <x v="1"/>
    <x v="0"/>
    <n v="157.81"/>
    <n v="157.81"/>
    <n v="8"/>
    <n v="1262.48"/>
    <n v="261"/>
    <n v="0"/>
    <s v="Electronics"/>
    <n v="54.7"/>
    <n v="54.7"/>
    <d v="2023-09-06T00:00:00"/>
    <n v="11"/>
    <n v="0.2"/>
    <n v="0"/>
  </r>
  <r>
    <s v="CUST_1986_UK_44885"/>
    <s v="CUST_1986"/>
    <x v="54"/>
    <x v="1"/>
    <x v="1"/>
    <m/>
    <n v="0"/>
    <n v="13"/>
    <n v="0"/>
    <n v="88"/>
    <n v="0"/>
    <s v="Fashion"/>
    <n v="45.2"/>
    <n v="45.2"/>
    <d v="2022-11-20T00:00:00"/>
    <n v="8"/>
    <n v="0.64"/>
    <n v="0"/>
  </r>
  <r>
    <s v="CUST_1987_China_44860"/>
    <s v="CUST_1987"/>
    <x v="23"/>
    <x v="0"/>
    <x v="9"/>
    <n v="56.51"/>
    <n v="56.51"/>
    <n v="10"/>
    <n v="565.1"/>
    <n v="262"/>
    <n v="0"/>
    <s v="Sports"/>
    <n v="21.6"/>
    <n v="21.6"/>
    <d v="2022-10-26T00:00:00"/>
    <n v="97"/>
    <n v="0.18"/>
    <n v="0"/>
  </r>
  <r>
    <s v="CUST_1987_Japan_44044"/>
    <s v="CUST_1987"/>
    <x v="51"/>
    <x v="0"/>
    <x v="6"/>
    <n v="53.67"/>
    <n v="53.67"/>
    <n v="7"/>
    <n v="375.69"/>
    <n v="333"/>
    <n v="0"/>
    <s v="Electronics"/>
    <n v="80.5"/>
    <n v="80.5"/>
    <d v="2020-08-01T00:00:00"/>
    <n v="23"/>
    <n v="0.31"/>
    <n v="0"/>
  </r>
  <r>
    <s v="CUST_1987_Japan_45560"/>
    <s v="CUST_1987"/>
    <x v="28"/>
    <x v="2"/>
    <x v="6"/>
    <n v="73.13"/>
    <n v="73.13"/>
    <n v="5"/>
    <n v="365.65"/>
    <n v="224"/>
    <n v="0"/>
    <s v="Fashion"/>
    <n v="65.900000000000006"/>
    <n v="65.900000000000006"/>
    <d v="2024-09-25T00:00:00"/>
    <n v="73"/>
    <n v="0.32"/>
    <n v="0"/>
  </r>
  <r>
    <s v="CUST_1988_China_44528"/>
    <s v="CUST_1988"/>
    <x v="61"/>
    <x v="0"/>
    <x v="9"/>
    <n v="283.57"/>
    <n v="283.57"/>
    <n v="10"/>
    <n v="2835.7"/>
    <n v="46"/>
    <n v="0"/>
    <s v="Home"/>
    <n v="77.3"/>
    <n v="77.3"/>
    <d v="2021-11-28T00:00:00"/>
    <n v="54"/>
    <n v="0.32"/>
    <n v="0"/>
  </r>
  <r>
    <s v="CUST_1989_Australia_44308"/>
    <s v="CUST_1989"/>
    <x v="40"/>
    <x v="0"/>
    <x v="3"/>
    <n v="110.26"/>
    <n v="110.26"/>
    <n v="9"/>
    <n v="992.34"/>
    <n v="65"/>
    <n v="0"/>
    <s v="Home"/>
    <n v="86.1"/>
    <n v="86.1"/>
    <d v="2021-04-22T00:00:00"/>
    <n v="6"/>
    <n v="0.15"/>
    <n v="0"/>
  </r>
  <r>
    <s v="CUST_1990_Brazil_44768"/>
    <s v="CUST_1990"/>
    <x v="40"/>
    <x v="2"/>
    <x v="8"/>
    <n v="120.33"/>
    <n v="120.33"/>
    <n v="14"/>
    <n v="1684.62"/>
    <n v="265"/>
    <n v="0"/>
    <s v="Electronics"/>
    <n v="4.4000000000000004"/>
    <n v="4.4000000000000004"/>
    <d v="2022-07-26T00:00:00"/>
    <n v="19"/>
    <n v="0.17"/>
    <n v="0"/>
  </r>
  <r>
    <s v="CUST_1991_Germany_45238"/>
    <s v="CUST_1991"/>
    <x v="33"/>
    <x v="0"/>
    <x v="0"/>
    <n v="148.62"/>
    <n v="148.62"/>
    <n v="10"/>
    <n v="1486.2"/>
    <n v="215"/>
    <n v="0"/>
    <s v="Beauty"/>
    <n v="24.7"/>
    <n v="24.7"/>
    <d v="2023-11-08T00:00:00"/>
    <n v="40"/>
    <n v="0.32"/>
    <n v="0"/>
  </r>
  <r>
    <s v="CUST_1992_Japan_44133"/>
    <s v="CUST_1992"/>
    <x v="47"/>
    <x v="0"/>
    <x v="6"/>
    <n v="118.65"/>
    <n v="118.65"/>
    <n v="14"/>
    <n v="1661.1000000000001"/>
    <n v="107"/>
    <n v="0"/>
    <s v="Fashion"/>
    <n v="33.4"/>
    <n v="33.4"/>
    <d v="2020-10-29T00:00:00"/>
    <n v="37"/>
    <n v="0.21"/>
    <n v="0"/>
  </r>
  <r>
    <s v="CUST_1995_France_45082"/>
    <s v="CUST_1995"/>
    <x v="0"/>
    <x v="1"/>
    <x v="7"/>
    <n v="29.96"/>
    <n v="29.96"/>
    <n v="10"/>
    <n v="299.60000000000002"/>
    <n v="235"/>
    <n v="0"/>
    <s v="Electronics"/>
    <n v="34.200000000000003"/>
    <n v="34.200000000000003"/>
    <d v="2023-06-05T00:00:00"/>
    <n v="33"/>
    <n v="0.38"/>
    <n v="0"/>
  </r>
  <r>
    <s v="CUST_1999_Japan_45303"/>
    <s v="CUST_1999"/>
    <x v="28"/>
    <x v="1"/>
    <x v="6"/>
    <n v="106.76"/>
    <n v="106.76"/>
    <n v="12"/>
    <n v="1281.1200000000001"/>
    <n v="333"/>
    <n v="0"/>
    <s v="Fashion"/>
    <n v="46.7"/>
    <n v="46.7"/>
    <d v="2024-01-12T00:00:00"/>
    <n v="66"/>
    <n v="0.26"/>
    <n v="0"/>
  </r>
  <r>
    <s v="CUST_2000_Brazil_44391"/>
    <s v="CUST_2000"/>
    <x v="1"/>
    <x v="2"/>
    <x v="8"/>
    <n v="39.979999999999997"/>
    <n v="39.979999999999997"/>
    <n v="14"/>
    <n v="559.71999999999991"/>
    <n v="152"/>
    <n v="0"/>
    <s v="Sports"/>
    <n v="83.9"/>
    <n v="83.9"/>
    <d v="2021-07-14T00:00:00"/>
    <n v="95"/>
    <n v="0.36"/>
    <n v="0"/>
  </r>
  <r>
    <s v="CUST_2001_India_44804"/>
    <s v="CUST_2001"/>
    <x v="49"/>
    <x v="1"/>
    <x v="5"/>
    <m/>
    <n v="0"/>
    <n v="16"/>
    <n v="0"/>
    <n v="82"/>
    <n v="0"/>
    <s v="Electronics"/>
    <n v="96.2"/>
    <n v="96.2"/>
    <d v="2022-08-31T00:00:00"/>
    <n v="37"/>
    <n v="7.0000000000000007E-2"/>
    <n v="0"/>
  </r>
  <r>
    <s v="CUST_2001_Japan_44683"/>
    <s v="CUST_2001"/>
    <x v="38"/>
    <x v="1"/>
    <x v="6"/>
    <n v="176.15"/>
    <n v="176.15"/>
    <n v="12"/>
    <n v="2113.8000000000002"/>
    <n v="154"/>
    <n v="0"/>
    <s v="Electronics"/>
    <n v="15.7"/>
    <n v="15.7"/>
    <d v="2022-05-02T00:00:00"/>
    <n v="27"/>
    <n v="0.12"/>
    <n v="0"/>
  </r>
  <r>
    <s v="CUST_2003_Brazil_44506"/>
    <s v="CUST_2003"/>
    <x v="58"/>
    <x v="0"/>
    <x v="8"/>
    <n v="145.25"/>
    <n v="145.25"/>
    <n v="8"/>
    <n v="1162"/>
    <n v="89"/>
    <n v="0"/>
    <s v="Electronics"/>
    <n v="85.2"/>
    <n v="85.2"/>
    <d v="2021-11-06T00:00:00"/>
    <n v="41"/>
    <n v="0.15"/>
    <n v="0"/>
  </r>
  <r>
    <s v="CUST_2007_USA_45491"/>
    <s v="CUST_2007"/>
    <x v="54"/>
    <x v="1"/>
    <x v="2"/>
    <n v="115.36"/>
    <n v="115.36"/>
    <n v="14"/>
    <n v="1615.04"/>
    <n v="258"/>
    <n v="0"/>
    <s v="Fashion"/>
    <n v="29.2"/>
    <n v="29.2"/>
    <d v="2024-07-18T00:00:00"/>
    <n v="19"/>
    <n v="0.18"/>
    <n v="0"/>
  </r>
  <r>
    <s v="CUST_2008_France_44673"/>
    <s v="CUST_2008"/>
    <x v="28"/>
    <x v="0"/>
    <x v="7"/>
    <n v="88.46"/>
    <n v="88.46"/>
    <n v="12"/>
    <n v="1061.52"/>
    <n v="112"/>
    <n v="0"/>
    <s v="Sports"/>
    <n v="76.3"/>
    <n v="76.3"/>
    <d v="2022-04-22T00:00:00"/>
    <n v="96"/>
    <n v="0.7"/>
    <n v="0"/>
  </r>
  <r>
    <s v="CUST_2012_Germany_44149"/>
    <s v="CUST_2012"/>
    <x v="55"/>
    <x v="0"/>
    <x v="0"/>
    <n v="19.09"/>
    <n v="19.09"/>
    <n v="6"/>
    <n v="114.53999999999999"/>
    <n v="95"/>
    <n v="0"/>
    <s v="Home"/>
    <n v="11.3"/>
    <n v="11.3"/>
    <d v="2020-11-14T00:00:00"/>
    <n v="49"/>
    <n v="0.13"/>
    <n v="0"/>
  </r>
  <r>
    <s v="CUST_2012_India_44254"/>
    <s v="CUST_2012"/>
    <x v="26"/>
    <x v="1"/>
    <x v="5"/>
    <n v="60.43"/>
    <n v="60.43"/>
    <n v="14"/>
    <n v="846.02"/>
    <n v="29"/>
    <n v="0"/>
    <s v="Fashion"/>
    <n v="39.6"/>
    <n v="39.6"/>
    <d v="2021-02-27T00:00:00"/>
    <n v="28"/>
    <n v="0.14000000000000001"/>
    <n v="0"/>
  </r>
  <r>
    <s v="CUST_2013_Canada_45079"/>
    <s v="CUST_2013"/>
    <x v="35"/>
    <x v="1"/>
    <x v="4"/>
    <n v="204.01"/>
    <n v="204.01"/>
    <n v="8"/>
    <n v="1632.08"/>
    <n v="191"/>
    <n v="0"/>
    <s v="Beauty"/>
    <n v="66.5"/>
    <n v="66.5"/>
    <d v="2023-06-02T00:00:00"/>
    <n v="92"/>
    <n v="0.56000000000000005"/>
    <n v="0"/>
  </r>
  <r>
    <s v="CUST_2014_China_44503"/>
    <s v="CUST_2014"/>
    <x v="43"/>
    <x v="1"/>
    <x v="9"/>
    <n v="183.21"/>
    <n v="183.21"/>
    <n v="17"/>
    <n v="3114.57"/>
    <n v="300"/>
    <n v="0"/>
    <s v="Electronics"/>
    <n v="7.7"/>
    <n v="7.7"/>
    <d v="2021-11-03T00:00:00"/>
    <n v="5"/>
    <n v="0.21"/>
    <n v="0"/>
  </r>
  <r>
    <s v="CUST_2015_Australia_44108"/>
    <s v="CUST_2015"/>
    <x v="12"/>
    <x v="1"/>
    <x v="3"/>
    <n v="23.86"/>
    <n v="23.86"/>
    <n v="11"/>
    <n v="262.45999999999998"/>
    <n v="309"/>
    <n v="0"/>
    <s v="Electronics"/>
    <n v="46"/>
    <n v="46"/>
    <d v="2020-10-04T00:00:00"/>
    <n v="96"/>
    <n v="0.57999999999999996"/>
    <n v="0"/>
  </r>
  <r>
    <s v="CUST_2015_Australia_44475"/>
    <s v="CUST_2015"/>
    <x v="55"/>
    <x v="0"/>
    <x v="3"/>
    <n v="19.68"/>
    <n v="19.68"/>
    <n v="13"/>
    <n v="255.84"/>
    <n v="131"/>
    <n v="0"/>
    <s v="Home"/>
    <n v="44.5"/>
    <n v="44.5"/>
    <d v="2021-10-06T00:00:00"/>
    <n v="72"/>
    <n v="0.18"/>
    <n v="0"/>
  </r>
  <r>
    <s v="CUST_2015_India_44958"/>
    <s v="CUST_2015"/>
    <x v="43"/>
    <x v="2"/>
    <x v="5"/>
    <n v="187.01"/>
    <n v="187.01"/>
    <n v="6"/>
    <n v="1122.06"/>
    <n v="347"/>
    <n v="0"/>
    <s v="Sports"/>
    <n v="97"/>
    <n v="97"/>
    <d v="2023-02-01T00:00:00"/>
    <n v="53"/>
    <n v="0.15"/>
    <n v="0"/>
  </r>
  <r>
    <s v="CUST_2016_Brazil_45107"/>
    <s v="CUST_2016"/>
    <x v="16"/>
    <x v="0"/>
    <x v="8"/>
    <n v="37.74"/>
    <n v="37.74"/>
    <n v="9"/>
    <n v="339.66"/>
    <n v="355"/>
    <n v="0"/>
    <s v="Electronics"/>
    <n v="87.4"/>
    <n v="87.4"/>
    <d v="2023-06-30T00:00:00"/>
    <n v="65"/>
    <n v="0.17"/>
    <n v="0"/>
  </r>
  <r>
    <s v="CUST_2016_India_44748"/>
    <s v="CUST_2016"/>
    <x v="51"/>
    <x v="1"/>
    <x v="5"/>
    <m/>
    <n v="0"/>
    <n v="14"/>
    <n v="0"/>
    <n v="10"/>
    <n v="0"/>
    <s v="Fashion"/>
    <n v="70.099999999999994"/>
    <n v="70.099999999999994"/>
    <d v="2022-07-06T00:00:00"/>
    <n v="57"/>
    <n v="0.6"/>
    <n v="0"/>
  </r>
  <r>
    <s v="CUST_2019_India_45360"/>
    <s v="CUST_2019"/>
    <x v="22"/>
    <x v="1"/>
    <x v="5"/>
    <n v="90.25"/>
    <n v="90.25"/>
    <n v="16"/>
    <n v="1444"/>
    <n v="134"/>
    <n v="0"/>
    <s v="Fashion"/>
    <n v="59.8"/>
    <n v="59.8"/>
    <d v="2024-03-09T00:00:00"/>
    <n v="19"/>
    <n v="0.43"/>
    <n v="0"/>
  </r>
  <r>
    <s v="CUST_2021_USA_44545"/>
    <s v="CUST_2021"/>
    <x v="17"/>
    <x v="1"/>
    <x v="2"/>
    <m/>
    <n v="0"/>
    <n v="9"/>
    <n v="0"/>
    <n v="255"/>
    <n v="0"/>
    <s v="Home"/>
    <n v="36.5"/>
    <n v="36.5"/>
    <d v="2021-12-15T00:00:00"/>
    <n v="65"/>
    <n v="0.13"/>
    <n v="0"/>
  </r>
  <r>
    <s v="CUST_2028_Australia_45342"/>
    <s v="CUST_2028"/>
    <x v="49"/>
    <x v="0"/>
    <x v="3"/>
    <n v="68.94"/>
    <n v="68.94"/>
    <n v="21"/>
    <n v="1447.74"/>
    <n v="304"/>
    <n v="0"/>
    <s v="Fashion"/>
    <n v="59.7"/>
    <n v="59.7"/>
    <d v="2024-02-20T00:00:00"/>
    <n v="77"/>
    <n v="0.17"/>
    <n v="0"/>
  </r>
  <r>
    <s v="CUST_2029_Canada_45520"/>
    <s v="CUST_2029"/>
    <x v="30"/>
    <x v="0"/>
    <x v="4"/>
    <n v="132.12"/>
    <n v="132.12"/>
    <n v="10"/>
    <n v="1321.2"/>
    <n v="93"/>
    <n v="0"/>
    <s v="Beauty"/>
    <n v="99"/>
    <n v="99"/>
    <d v="2024-08-16T00:00:00"/>
    <n v="41"/>
    <n v="0.24"/>
    <n v="0"/>
  </r>
  <r>
    <s v="CUST_2032_Canada_44969"/>
    <s v="CUST_2032"/>
    <x v="30"/>
    <x v="1"/>
    <x v="4"/>
    <n v="88.91"/>
    <n v="88.91"/>
    <n v="7"/>
    <n v="622.37"/>
    <n v="88"/>
    <n v="1"/>
    <s v="Fashion"/>
    <n v="69.400000000000006"/>
    <n v="69.400000000000006"/>
    <d v="2023-02-12T00:00:00"/>
    <n v="50"/>
    <n v="0.02"/>
    <n v="0"/>
  </r>
  <r>
    <s v="CUST_2033_China_44513"/>
    <s v="CUST_2033"/>
    <x v="28"/>
    <x v="1"/>
    <x v="9"/>
    <n v="100.89"/>
    <n v="100.89"/>
    <n v="8"/>
    <n v="807.12"/>
    <n v="167"/>
    <n v="0"/>
    <s v="Fashion"/>
    <n v="23.5"/>
    <n v="23.5"/>
    <d v="2021-11-13T00:00:00"/>
    <n v="84"/>
    <n v="0.15"/>
    <n v="0"/>
  </r>
  <r>
    <s v="CUST_2036_Japan_45727"/>
    <s v="CUST_2036"/>
    <x v="11"/>
    <x v="1"/>
    <x v="6"/>
    <n v="25.96"/>
    <n v="25.96"/>
    <n v="6"/>
    <n v="155.76"/>
    <n v="169"/>
    <n v="0"/>
    <s v="Beauty"/>
    <n v="43.5"/>
    <n v="43.5"/>
    <d v="2025-03-11T00:00:00"/>
    <n v="60"/>
    <n v="0.47"/>
    <n v="0"/>
  </r>
  <r>
    <s v="CUST_2037_China_44717"/>
    <s v="CUST_2037"/>
    <x v="24"/>
    <x v="0"/>
    <x v="9"/>
    <n v="231.66"/>
    <n v="231.66"/>
    <n v="7"/>
    <n v="1621.62"/>
    <n v="177"/>
    <n v="0"/>
    <s v="Fashion"/>
    <n v="12.3"/>
    <n v="12.3"/>
    <d v="2022-06-05T00:00:00"/>
    <n v="75"/>
    <n v="0.12"/>
    <n v="0"/>
  </r>
  <r>
    <s v="CUST_2040_China_45352"/>
    <s v="CUST_2040"/>
    <x v="46"/>
    <x v="1"/>
    <x v="9"/>
    <n v="18.73"/>
    <n v="18.73"/>
    <n v="11"/>
    <n v="206.03"/>
    <n v="55"/>
    <n v="0"/>
    <s v="Fashion"/>
    <n v="22.2"/>
    <n v="22.2"/>
    <d v="2024-03-01T00:00:00"/>
    <n v="85"/>
    <n v="0.1"/>
    <n v="0"/>
  </r>
  <r>
    <s v="CUST_2045_Germany_45293"/>
    <s v="CUST_2045"/>
    <x v="25"/>
    <x v="0"/>
    <x v="0"/>
    <n v="216.55"/>
    <n v="216.55"/>
    <n v="13"/>
    <n v="2815.15"/>
    <n v="182"/>
    <n v="0"/>
    <s v="Beauty"/>
    <n v="14.5"/>
    <n v="14.5"/>
    <d v="2024-01-02T00:00:00"/>
    <n v="39"/>
    <n v="0.44"/>
    <n v="0"/>
  </r>
  <r>
    <s v="CUST_2048_China_44297"/>
    <s v="CUST_2048"/>
    <x v="17"/>
    <x v="1"/>
    <x v="9"/>
    <n v="70.41"/>
    <n v="70.41"/>
    <n v="4"/>
    <n v="281.64"/>
    <n v="60"/>
    <n v="0"/>
    <s v="Sports"/>
    <n v="86.9"/>
    <n v="86.9"/>
    <d v="2021-04-11T00:00:00"/>
    <n v="20"/>
    <n v="0.3"/>
    <n v="0"/>
  </r>
  <r>
    <s v="CUST_2048_Japan_45513"/>
    <s v="CUST_2048"/>
    <x v="2"/>
    <x v="0"/>
    <x v="6"/>
    <n v="27.87"/>
    <n v="27.87"/>
    <n v="6"/>
    <n v="167.22"/>
    <n v="114"/>
    <n v="0"/>
    <s v="Home"/>
    <n v="82.7"/>
    <n v="82.7"/>
    <d v="2024-08-09T00:00:00"/>
    <n v="75"/>
    <n v="0.1"/>
    <n v="0"/>
  </r>
  <r>
    <s v="CUST_2050_Canada_44673"/>
    <s v="CUST_2050"/>
    <x v="51"/>
    <x v="1"/>
    <x v="4"/>
    <n v="105.95"/>
    <n v="105.95"/>
    <n v="13"/>
    <n v="1377.3500000000001"/>
    <n v="262"/>
    <n v="0"/>
    <s v="Electronics"/>
    <n v="94.3"/>
    <n v="94.3"/>
    <d v="2022-04-22T00:00:00"/>
    <n v="6"/>
    <n v="0.31"/>
    <n v="0"/>
  </r>
  <r>
    <s v="CUST_2051_France_44737"/>
    <s v="CUST_2051"/>
    <x v="3"/>
    <x v="1"/>
    <x v="7"/>
    <n v="82.48"/>
    <n v="82.48"/>
    <n v="13"/>
    <n v="1072.24"/>
    <n v="244"/>
    <n v="0"/>
    <s v="Sports"/>
    <n v="50.2"/>
    <n v="50.2"/>
    <d v="2022-06-25T00:00:00"/>
    <n v="60"/>
    <n v="0.21"/>
    <n v="0"/>
  </r>
  <r>
    <s v="CUST_2054_UK_44954"/>
    <s v="CUST_2054"/>
    <x v="7"/>
    <x v="0"/>
    <x v="1"/>
    <m/>
    <n v="0"/>
    <n v="8"/>
    <n v="0"/>
    <n v="9"/>
    <n v="0"/>
    <s v="Sports"/>
    <n v="62.7"/>
    <n v="62.7"/>
    <d v="2023-01-28T00:00:00"/>
    <n v="26"/>
    <n v="0.13"/>
    <n v="0"/>
  </r>
  <r>
    <s v="CUST_2058_France_44748"/>
    <s v="CUST_2058"/>
    <x v="5"/>
    <x v="1"/>
    <x v="7"/>
    <n v="82.29"/>
    <n v="82.29"/>
    <n v="3"/>
    <n v="246.87"/>
    <n v="139"/>
    <n v="0"/>
    <s v="Beauty"/>
    <n v="86.1"/>
    <n v="86.1"/>
    <d v="2022-07-06T00:00:00"/>
    <n v="52"/>
    <n v="0.33"/>
    <n v="0"/>
  </r>
  <r>
    <s v="CUST_2058_USA_45730"/>
    <s v="CUST_2058"/>
    <x v="23"/>
    <x v="0"/>
    <x v="2"/>
    <n v="32.020000000000003"/>
    <n v="32.020000000000003"/>
    <n v="4"/>
    <n v="128.08000000000001"/>
    <n v="341"/>
    <n v="0"/>
    <s v="Electronics"/>
    <n v="87.5"/>
    <n v="87.5"/>
    <d v="2025-03-14T00:00:00"/>
    <n v="78"/>
    <n v="0.49"/>
    <n v="0"/>
  </r>
  <r>
    <s v="CUST_2059_UK_44745"/>
    <s v="CUST_2059"/>
    <x v="34"/>
    <x v="1"/>
    <x v="1"/>
    <n v="128.87"/>
    <n v="128.87"/>
    <n v="7"/>
    <n v="902.09"/>
    <n v="186"/>
    <n v="0"/>
    <s v="Home"/>
    <n v="21"/>
    <n v="21"/>
    <d v="2022-07-03T00:00:00"/>
    <n v="84"/>
    <n v="0.22"/>
    <n v="0"/>
  </r>
  <r>
    <s v="CUST_2060_China_45391"/>
    <s v="CUST_2060"/>
    <x v="27"/>
    <x v="1"/>
    <x v="9"/>
    <n v="154.29"/>
    <n v="154.29"/>
    <n v="16"/>
    <n v="2468.64"/>
    <n v="222"/>
    <n v="0"/>
    <s v="Sports"/>
    <n v="85.8"/>
    <n v="85.8"/>
    <d v="2024-04-09T00:00:00"/>
    <n v="55"/>
    <n v="0.23"/>
    <n v="0"/>
  </r>
  <r>
    <s v="CUST_2062_Germany_45502"/>
    <s v="CUST_2062"/>
    <x v="16"/>
    <x v="0"/>
    <x v="0"/>
    <n v="117.52"/>
    <n v="117.52"/>
    <n v="14"/>
    <n v="1645.28"/>
    <n v="242"/>
    <n v="0"/>
    <s v="Sports"/>
    <n v="99.7"/>
    <n v="99.7"/>
    <d v="2024-07-29T00:00:00"/>
    <n v="50"/>
    <n v="0.22"/>
    <n v="0"/>
  </r>
  <r>
    <s v="CUST_2062_USA_45520"/>
    <s v="CUST_2062"/>
    <x v="50"/>
    <x v="1"/>
    <x v="2"/>
    <n v="228.23"/>
    <n v="228.23"/>
    <n v="12"/>
    <n v="2738.7599999999998"/>
    <n v="212"/>
    <n v="0"/>
    <s v="Beauty"/>
    <m/>
    <n v="0"/>
    <d v="2024-08-16T00:00:00"/>
    <n v="43"/>
    <n v="0.12"/>
    <n v="0"/>
  </r>
  <r>
    <s v="CUST_2063_Australia_44980"/>
    <s v="CUST_2063"/>
    <x v="51"/>
    <x v="1"/>
    <x v="3"/>
    <n v="82.36"/>
    <n v="82.36"/>
    <n v="12"/>
    <n v="988.31999999999994"/>
    <n v="14"/>
    <n v="0"/>
    <s v="Fashion"/>
    <n v="84.1"/>
    <n v="84.1"/>
    <d v="2023-02-23T00:00:00"/>
    <n v="79"/>
    <n v="0.33"/>
    <n v="0"/>
  </r>
  <r>
    <s v="CUST_2065_China_45675"/>
    <s v="CUST_2065"/>
    <x v="50"/>
    <x v="2"/>
    <x v="9"/>
    <n v="104.73"/>
    <n v="104.73"/>
    <n v="15"/>
    <n v="1570.95"/>
    <n v="212"/>
    <n v="0"/>
    <s v="Electronics"/>
    <n v="83.2"/>
    <n v="83.2"/>
    <d v="2025-01-18T00:00:00"/>
    <n v="8"/>
    <n v="0.28999999999999998"/>
    <n v="0"/>
  </r>
  <r>
    <s v="CUST_2066_USA_45059"/>
    <s v="CUST_2066"/>
    <x v="19"/>
    <x v="0"/>
    <x v="2"/>
    <n v="150.97999999999999"/>
    <n v="150.97999999999999"/>
    <n v="9"/>
    <n v="1358.82"/>
    <n v="189"/>
    <n v="0"/>
    <s v="Home"/>
    <n v="29.4"/>
    <n v="29.4"/>
    <d v="2023-05-13T00:00:00"/>
    <n v="87"/>
    <n v="0.25"/>
    <n v="0"/>
  </r>
  <r>
    <s v="CUST_2069_Brazil_44853"/>
    <s v="CUST_2069"/>
    <x v="16"/>
    <x v="0"/>
    <x v="8"/>
    <n v="141.68"/>
    <n v="141.68"/>
    <n v="8"/>
    <n v="1133.44"/>
    <n v="317"/>
    <n v="0"/>
    <s v="Electronics"/>
    <n v="63"/>
    <n v="63"/>
    <d v="2022-10-19T00:00:00"/>
    <n v="24"/>
    <n v="0.03"/>
    <n v="0"/>
  </r>
  <r>
    <s v="CUST_2072_Brazil_44211"/>
    <s v="CUST_2072"/>
    <x v="8"/>
    <x v="0"/>
    <x v="8"/>
    <n v="54.63"/>
    <n v="54.63"/>
    <n v="12"/>
    <n v="655.56000000000006"/>
    <n v="249"/>
    <n v="0"/>
    <s v="Fashion"/>
    <n v="14.1"/>
    <n v="14.1"/>
    <d v="2021-01-15T00:00:00"/>
    <n v="20"/>
    <n v="0.3"/>
    <n v="0"/>
  </r>
  <r>
    <s v="CUST_2072_Japan_45058"/>
    <s v="CUST_2072"/>
    <x v="50"/>
    <x v="0"/>
    <x v="6"/>
    <m/>
    <n v="0"/>
    <n v="9"/>
    <n v="0"/>
    <n v="251"/>
    <n v="0"/>
    <s v="Electronics"/>
    <n v="25.8"/>
    <n v="25.8"/>
    <d v="2023-05-12T00:00:00"/>
    <n v="34"/>
    <n v="0.19"/>
    <n v="0"/>
  </r>
  <r>
    <s v="CUST_2073_France_44271"/>
    <s v="CUST_2073"/>
    <x v="0"/>
    <x v="0"/>
    <x v="7"/>
    <n v="83.13"/>
    <n v="83.13"/>
    <n v="14"/>
    <n v="1163.82"/>
    <n v="331"/>
    <n v="0"/>
    <s v="Fashion"/>
    <n v="53.9"/>
    <n v="53.9"/>
    <d v="2021-03-16T00:00:00"/>
    <n v="94"/>
    <n v="0.1"/>
    <n v="0"/>
  </r>
  <r>
    <s v="CUST_2073_France_44440"/>
    <s v="CUST_2073"/>
    <x v="25"/>
    <x v="1"/>
    <x v="7"/>
    <m/>
    <n v="0"/>
    <n v="7"/>
    <n v="0"/>
    <n v="173"/>
    <n v="0"/>
    <s v="Beauty"/>
    <n v="58.8"/>
    <n v="58.8"/>
    <d v="2021-09-01T00:00:00"/>
    <n v="3"/>
    <n v="0.2"/>
    <n v="0"/>
  </r>
  <r>
    <s v="CUST_2077_India_45043"/>
    <s v="CUST_2077"/>
    <x v="51"/>
    <x v="1"/>
    <x v="5"/>
    <n v="202.73"/>
    <n v="202.73"/>
    <n v="8"/>
    <n v="1621.84"/>
    <n v="186"/>
    <n v="0"/>
    <s v="Fashion"/>
    <n v="59.5"/>
    <n v="59.5"/>
    <d v="2023-04-27T00:00:00"/>
    <n v="69"/>
    <n v="0.26"/>
    <n v="0"/>
  </r>
  <r>
    <s v="CUST_2079_Brazil_45493"/>
    <s v="CUST_2079"/>
    <x v="40"/>
    <x v="0"/>
    <x v="8"/>
    <n v="131.21"/>
    <n v="131.21"/>
    <n v="14"/>
    <n v="1836.94"/>
    <n v="17"/>
    <n v="0"/>
    <s v="Sports"/>
    <n v="6.7"/>
    <n v="6.7"/>
    <d v="2024-07-20T00:00:00"/>
    <n v="71"/>
    <n v="0.56000000000000005"/>
    <n v="0"/>
  </r>
  <r>
    <s v="CUST_2080_Australia_45457"/>
    <s v="CUST_2080"/>
    <x v="31"/>
    <x v="0"/>
    <x v="3"/>
    <n v="78.73"/>
    <n v="78.73"/>
    <n v="14"/>
    <n v="1102.22"/>
    <n v="324"/>
    <n v="0"/>
    <s v="Electronics"/>
    <n v="12.1"/>
    <n v="12.1"/>
    <d v="2024-06-14T00:00:00"/>
    <n v="99"/>
    <n v="0.17"/>
    <n v="0"/>
  </r>
  <r>
    <s v="CUST_2081_China_44931"/>
    <s v="CUST_2081"/>
    <x v="33"/>
    <x v="0"/>
    <x v="9"/>
    <n v="110.06"/>
    <n v="110.06"/>
    <n v="9"/>
    <n v="990.54"/>
    <n v="355"/>
    <n v="0"/>
    <s v="Home"/>
    <n v="89.5"/>
    <n v="89.5"/>
    <d v="2023-01-05T00:00:00"/>
    <n v="16"/>
    <n v="0.36"/>
    <n v="0"/>
  </r>
  <r>
    <s v="CUST_2088_UK_44884"/>
    <s v="CUST_2088"/>
    <x v="29"/>
    <x v="0"/>
    <x v="1"/>
    <n v="101.28"/>
    <n v="101.28"/>
    <n v="10"/>
    <n v="1012.8"/>
    <n v="108"/>
    <n v="0"/>
    <s v="Sports"/>
    <n v="97.7"/>
    <n v="97.7"/>
    <d v="2022-11-19T00:00:00"/>
    <n v="14"/>
    <n v="0.42"/>
    <n v="0"/>
  </r>
  <r>
    <s v="CUST_2089_China_45146"/>
    <s v="CUST_2089"/>
    <x v="55"/>
    <x v="0"/>
    <x v="9"/>
    <n v="61.11"/>
    <n v="61.11"/>
    <n v="10"/>
    <n v="611.1"/>
    <n v="288"/>
    <n v="0"/>
    <s v="Beauty"/>
    <n v="74.3"/>
    <n v="74.3"/>
    <d v="2023-08-08T00:00:00"/>
    <n v="69"/>
    <n v="0.9"/>
    <n v="0"/>
  </r>
  <r>
    <s v="CUST_2093_Canada_45374"/>
    <s v="CUST_2093"/>
    <x v="1"/>
    <x v="1"/>
    <x v="4"/>
    <n v="104.06"/>
    <n v="104.06"/>
    <n v="8"/>
    <n v="832.48"/>
    <n v="93"/>
    <n v="0"/>
    <s v="Home"/>
    <n v="77.400000000000006"/>
    <n v="77.400000000000006"/>
    <d v="2024-03-23T00:00:00"/>
    <n v="44"/>
    <n v="0.25"/>
    <n v="0"/>
  </r>
  <r>
    <s v="CUST_2094_China_44273"/>
    <s v="CUST_2094"/>
    <x v="29"/>
    <x v="1"/>
    <x v="9"/>
    <n v="52.9"/>
    <n v="52.9"/>
    <n v="10"/>
    <n v="529"/>
    <n v="352"/>
    <n v="0"/>
    <s v="Fashion"/>
    <n v="36.200000000000003"/>
    <n v="36.200000000000003"/>
    <d v="2021-03-18T00:00:00"/>
    <n v="74"/>
    <n v="0.22"/>
    <n v="0"/>
  </r>
  <r>
    <s v="CUST_2094_France_44417"/>
    <s v="CUST_2094"/>
    <x v="40"/>
    <x v="1"/>
    <x v="7"/>
    <n v="421.06"/>
    <n v="421.06"/>
    <n v="7"/>
    <n v="2947.42"/>
    <n v="108"/>
    <n v="0"/>
    <s v="Fashion"/>
    <m/>
    <n v="0"/>
    <d v="2021-08-09T00:00:00"/>
    <n v="11"/>
    <n v="0.12"/>
    <n v="0"/>
  </r>
  <r>
    <s v="CUST_2096_India_45296"/>
    <s v="CUST_2096"/>
    <x v="4"/>
    <x v="1"/>
    <x v="5"/>
    <n v="63.58"/>
    <n v="63.58"/>
    <n v="7"/>
    <n v="445.06"/>
    <n v="335"/>
    <n v="0"/>
    <s v="Beauty"/>
    <n v="78.7"/>
    <n v="78.7"/>
    <d v="2024-01-05T00:00:00"/>
    <n v="15"/>
    <n v="0.27"/>
    <n v="0"/>
  </r>
  <r>
    <s v="CUST_2098_Brazil_45039"/>
    <s v="CUST_2098"/>
    <x v="38"/>
    <x v="1"/>
    <x v="8"/>
    <n v="160.31"/>
    <n v="160.31"/>
    <n v="9"/>
    <n v="1442.79"/>
    <n v="83"/>
    <n v="0"/>
    <s v="Fashion"/>
    <n v="8.6999999999999993"/>
    <n v="8.6999999999999993"/>
    <d v="2023-04-23T00:00:00"/>
    <n v="27"/>
    <n v="0.31"/>
    <n v="0"/>
  </r>
  <r>
    <s v="CUST_2098_Germany_44710"/>
    <s v="CUST_2098"/>
    <x v="55"/>
    <x v="0"/>
    <x v="0"/>
    <n v="102.64"/>
    <n v="102.64"/>
    <n v="10"/>
    <n v="1026.4000000000001"/>
    <n v="75"/>
    <n v="0"/>
    <s v="Electronics"/>
    <n v="5.7"/>
    <n v="5.7"/>
    <d v="2022-05-29T00:00:00"/>
    <n v="90"/>
    <n v="0.28000000000000003"/>
    <n v="0"/>
  </r>
  <r>
    <s v="CUST_2098_Japan_45747"/>
    <s v="CUST_2098"/>
    <x v="61"/>
    <x v="1"/>
    <x v="6"/>
    <n v="108.06"/>
    <n v="108.06"/>
    <n v="14"/>
    <n v="1512.8400000000001"/>
    <n v="153"/>
    <n v="0"/>
    <s v="Home"/>
    <n v="97.1"/>
    <n v="97.1"/>
    <d v="2025-03-31T00:00:00"/>
    <n v="14"/>
    <n v="0.05"/>
    <n v="0"/>
  </r>
  <r>
    <s v="CUST_2100_Germany_45632"/>
    <s v="CUST_2100"/>
    <x v="39"/>
    <x v="1"/>
    <x v="0"/>
    <n v="93.24"/>
    <n v="93.24"/>
    <n v="6"/>
    <n v="559.43999999999994"/>
    <n v="334"/>
    <n v="0"/>
    <s v="Home"/>
    <n v="62.6"/>
    <n v="62.6"/>
    <d v="2024-12-06T00:00:00"/>
    <n v="98"/>
    <n v="0.6"/>
    <n v="0"/>
  </r>
  <r>
    <s v="CUST_2102_Brazil_44478"/>
    <s v="CUST_2102"/>
    <x v="36"/>
    <x v="1"/>
    <x v="8"/>
    <n v="108.23"/>
    <n v="108.23"/>
    <n v="9"/>
    <n v="974.07"/>
    <n v="112"/>
    <n v="0"/>
    <s v="Electronics"/>
    <n v="7.3"/>
    <n v="7.3"/>
    <d v="2021-10-09T00:00:00"/>
    <n v="37"/>
    <n v="0.26"/>
    <n v="0"/>
  </r>
  <r>
    <s v="CUST_2104_Australia_44274"/>
    <s v="CUST_2104"/>
    <x v="60"/>
    <x v="1"/>
    <x v="3"/>
    <n v="119.59"/>
    <n v="119.59"/>
    <n v="13"/>
    <n v="1554.67"/>
    <n v="126"/>
    <n v="0"/>
    <s v="Electronics"/>
    <m/>
    <n v="0"/>
    <d v="2021-03-19T00:00:00"/>
    <n v="34"/>
    <n v="0.41"/>
    <n v="0"/>
  </r>
  <r>
    <s v="CUST_2105_Australia_44702"/>
    <s v="CUST_2105"/>
    <x v="20"/>
    <x v="1"/>
    <x v="3"/>
    <n v="85.37"/>
    <n v="85.37"/>
    <n v="11"/>
    <n v="939.07"/>
    <n v="224"/>
    <n v="0"/>
    <s v="Sports"/>
    <n v="87.7"/>
    <n v="87.7"/>
    <d v="2022-05-21T00:00:00"/>
    <n v="30"/>
    <n v="0.15"/>
    <n v="0"/>
  </r>
  <r>
    <s v="CUST_2106_Brazil_45511"/>
    <s v="CUST_2106"/>
    <x v="59"/>
    <x v="1"/>
    <x v="8"/>
    <n v="75.959999999999994"/>
    <n v="75.959999999999994"/>
    <n v="11"/>
    <n v="835.56"/>
    <n v="250"/>
    <n v="0"/>
    <s v="Electronics"/>
    <n v="94.3"/>
    <n v="94.3"/>
    <d v="2024-08-07T00:00:00"/>
    <n v="11"/>
    <n v="0.48"/>
    <n v="0"/>
  </r>
  <r>
    <s v="CUST_2116_India_44100"/>
    <s v="CUST_2116"/>
    <x v="46"/>
    <x v="1"/>
    <x v="5"/>
    <n v="86.94"/>
    <n v="86.94"/>
    <n v="6"/>
    <n v="521.64"/>
    <n v="169"/>
    <n v="0"/>
    <s v="Fashion"/>
    <n v="64.2"/>
    <n v="64.2"/>
    <d v="2020-09-26T00:00:00"/>
    <n v="53"/>
    <n v="0.42"/>
    <n v="0"/>
  </r>
  <r>
    <s v="CUST_2117_China_44652"/>
    <s v="CUST_2117"/>
    <x v="27"/>
    <x v="2"/>
    <x v="9"/>
    <n v="84.9"/>
    <n v="84.9"/>
    <n v="11"/>
    <n v="933.90000000000009"/>
    <n v="346"/>
    <n v="0"/>
    <s v="Electronics"/>
    <m/>
    <n v="0"/>
    <d v="2022-04-01T00:00:00"/>
    <n v="64"/>
    <n v="0.49"/>
    <n v="0"/>
  </r>
  <r>
    <s v="CUST_2120_India_44971"/>
    <s v="CUST_2120"/>
    <x v="29"/>
    <x v="1"/>
    <x v="5"/>
    <n v="15.31"/>
    <n v="15.31"/>
    <n v="7"/>
    <n v="107.17"/>
    <n v="104"/>
    <n v="0"/>
    <s v="Beauty"/>
    <n v="99.1"/>
    <n v="99.1"/>
    <d v="2023-02-14T00:00:00"/>
    <n v="49"/>
    <n v="0.06"/>
    <n v="0"/>
  </r>
  <r>
    <s v="CUST_2122_China_44561"/>
    <s v="CUST_2122"/>
    <x v="20"/>
    <x v="2"/>
    <x v="9"/>
    <n v="71.819999999999993"/>
    <n v="71.819999999999993"/>
    <n v="13"/>
    <n v="933.65999999999985"/>
    <n v="50"/>
    <n v="0"/>
    <s v="Home"/>
    <n v="62.3"/>
    <n v="62.3"/>
    <d v="2021-12-31T00:00:00"/>
    <n v="87"/>
    <n v="0.08"/>
    <n v="0"/>
  </r>
  <r>
    <s v="CUST_2124_Australia_44774"/>
    <s v="CUST_2124"/>
    <x v="11"/>
    <x v="1"/>
    <x v="3"/>
    <n v="22.81"/>
    <n v="22.81"/>
    <n v="8"/>
    <n v="182.48"/>
    <n v="227"/>
    <n v="1"/>
    <s v="Electronics"/>
    <n v="98.7"/>
    <n v="98.7"/>
    <d v="2022-08-01T00:00:00"/>
    <n v="41"/>
    <n v="0.47"/>
    <n v="0"/>
  </r>
  <r>
    <s v="CUST_2124_Germany_44973"/>
    <s v="CUST_2124"/>
    <x v="2"/>
    <x v="0"/>
    <x v="0"/>
    <n v="209.51"/>
    <n v="209.51"/>
    <n v="8"/>
    <n v="1676.08"/>
    <n v="260"/>
    <n v="0"/>
    <s v="Sports"/>
    <n v="31.6"/>
    <n v="31.6"/>
    <d v="2023-02-16T00:00:00"/>
    <n v="9"/>
    <n v="0.32"/>
    <n v="0"/>
  </r>
  <r>
    <s v="CUST_2125_China_44073"/>
    <s v="CUST_2125"/>
    <x v="1"/>
    <x v="0"/>
    <x v="9"/>
    <n v="124.96"/>
    <n v="124.96"/>
    <n v="11"/>
    <n v="1374.56"/>
    <n v="5"/>
    <n v="0"/>
    <s v="Home"/>
    <n v="67.8"/>
    <n v="67.8"/>
    <d v="2020-08-30T00:00:00"/>
    <n v="76"/>
    <n v="0.12"/>
    <n v="0"/>
  </r>
  <r>
    <s v="CUST_2125_India_45715"/>
    <s v="CUST_2125"/>
    <x v="27"/>
    <x v="1"/>
    <x v="5"/>
    <n v="59.63"/>
    <n v="59.63"/>
    <n v="7"/>
    <n v="417.41"/>
    <n v="42"/>
    <n v="0"/>
    <s v="Home"/>
    <n v="26.9"/>
    <n v="26.9"/>
    <d v="2025-02-27T00:00:00"/>
    <n v="33"/>
    <n v="0.16"/>
    <n v="0"/>
  </r>
  <r>
    <s v="CUST_2130_Canada_44260"/>
    <s v="CUST_2130"/>
    <x v="50"/>
    <x v="1"/>
    <x v="4"/>
    <n v="88.02"/>
    <n v="88.02"/>
    <n v="11"/>
    <n v="968.21999999999991"/>
    <n v="90"/>
    <n v="0"/>
    <s v="Electronics"/>
    <n v="48.9"/>
    <n v="48.9"/>
    <d v="2021-03-05T00:00:00"/>
    <n v="90"/>
    <n v="0.15"/>
    <n v="0"/>
  </r>
  <r>
    <s v="CUST_2132_Brazil_45672"/>
    <s v="CUST_2132"/>
    <x v="44"/>
    <x v="1"/>
    <x v="8"/>
    <n v="124.4"/>
    <n v="124.4"/>
    <n v="19"/>
    <n v="2363.6"/>
    <n v="192"/>
    <n v="0"/>
    <s v="Sports"/>
    <n v="16.899999999999999"/>
    <n v="16.899999999999999"/>
    <d v="2025-01-15T00:00:00"/>
    <n v="95"/>
    <n v="0.3"/>
    <n v="0"/>
  </r>
  <r>
    <s v="CUST_2134_France_45431"/>
    <s v="CUST_2134"/>
    <x v="18"/>
    <x v="2"/>
    <x v="7"/>
    <n v="189.35"/>
    <n v="189.35"/>
    <n v="10"/>
    <n v="1893.5"/>
    <n v="132"/>
    <n v="0"/>
    <s v="Sports"/>
    <n v="72.099999999999994"/>
    <n v="72.099999999999994"/>
    <d v="2024-05-19T00:00:00"/>
    <n v="20"/>
    <n v="0.17"/>
    <n v="0"/>
  </r>
  <r>
    <s v="CUST_2134_USA_45643"/>
    <s v="CUST_2134"/>
    <x v="51"/>
    <x v="0"/>
    <x v="2"/>
    <n v="157.72"/>
    <n v="157.72"/>
    <n v="11"/>
    <n v="1734.92"/>
    <n v="120"/>
    <n v="0"/>
    <s v="Fashion"/>
    <n v="92.8"/>
    <n v="92.8"/>
    <d v="2024-12-17T00:00:00"/>
    <n v="88"/>
    <n v="0.23"/>
    <n v="0"/>
  </r>
  <r>
    <s v="CUST_2135_France_45660"/>
    <s v="CUST_2135"/>
    <x v="44"/>
    <x v="0"/>
    <x v="7"/>
    <n v="97.87"/>
    <n v="97.87"/>
    <n v="12"/>
    <n v="1174.44"/>
    <n v="66"/>
    <n v="0"/>
    <s v="Home"/>
    <n v="48.9"/>
    <n v="48.9"/>
    <d v="2025-01-03T00:00:00"/>
    <n v="50"/>
    <n v="0.47"/>
    <n v="0"/>
  </r>
  <r>
    <s v="CUST_2136_Germany_45363"/>
    <s v="CUST_2136"/>
    <x v="27"/>
    <x v="0"/>
    <x v="0"/>
    <n v="120.81"/>
    <n v="120.81"/>
    <n v="12"/>
    <n v="1449.72"/>
    <n v="124"/>
    <n v="0"/>
    <s v="Electronics"/>
    <n v="12"/>
    <n v="12"/>
    <d v="2024-03-12T00:00:00"/>
    <n v="44"/>
    <n v="0.31"/>
    <n v="0"/>
  </r>
  <r>
    <s v="CUST_2136_USA_44846"/>
    <s v="CUST_2136"/>
    <x v="40"/>
    <x v="2"/>
    <x v="2"/>
    <n v="144.09"/>
    <n v="144.09"/>
    <n v="11"/>
    <n v="1584.99"/>
    <n v="312"/>
    <n v="0"/>
    <s v="Sports"/>
    <n v="88.2"/>
    <n v="88.2"/>
    <d v="2022-10-12T00:00:00"/>
    <n v="65"/>
    <n v="0.38"/>
    <n v="0"/>
  </r>
  <r>
    <s v="CUST_2137_France_44376"/>
    <s v="CUST_2137"/>
    <x v="52"/>
    <x v="0"/>
    <x v="7"/>
    <n v="104.31"/>
    <n v="104.31"/>
    <n v="8"/>
    <n v="834.48"/>
    <n v="46"/>
    <n v="0"/>
    <s v="Sports"/>
    <n v="6.6"/>
    <n v="6.6"/>
    <d v="2021-06-29T00:00:00"/>
    <n v="92"/>
    <n v="0.33"/>
    <n v="0"/>
  </r>
  <r>
    <s v="CUST_2138_Japan_44407"/>
    <s v="CUST_2138"/>
    <x v="9"/>
    <x v="0"/>
    <x v="6"/>
    <m/>
    <n v="0"/>
    <n v="12"/>
    <n v="0"/>
    <n v="217"/>
    <n v="0"/>
    <s v="Sports"/>
    <n v="21.3"/>
    <n v="21.3"/>
    <d v="2021-07-30T00:00:00"/>
    <n v="10"/>
    <n v="0.19"/>
    <n v="0"/>
  </r>
  <r>
    <s v="CUST_2140_China_45357"/>
    <s v="CUST_2140"/>
    <x v="29"/>
    <x v="0"/>
    <x v="9"/>
    <n v="99.75"/>
    <n v="99.75"/>
    <n v="7"/>
    <n v="698.25"/>
    <n v="304"/>
    <n v="0"/>
    <s v="Beauty"/>
    <n v="14.9"/>
    <n v="14.9"/>
    <d v="2024-03-06T00:00:00"/>
    <n v="4"/>
    <n v="0.14000000000000001"/>
    <n v="0"/>
  </r>
  <r>
    <s v="CUST_2140_Japan_44878"/>
    <s v="CUST_2140"/>
    <x v="51"/>
    <x v="0"/>
    <x v="6"/>
    <n v="224.97"/>
    <n v="224.97"/>
    <n v="16"/>
    <n v="3599.52"/>
    <n v="84"/>
    <n v="0"/>
    <s v="Beauty"/>
    <n v="92.9"/>
    <n v="92.9"/>
    <d v="2022-11-13T00:00:00"/>
    <n v="56"/>
    <n v="0.23"/>
    <n v="0"/>
  </r>
  <r>
    <s v="CUST_2141_Canada_44769"/>
    <s v="CUST_2141"/>
    <x v="42"/>
    <x v="1"/>
    <x v="4"/>
    <n v="57.59"/>
    <n v="57.59"/>
    <n v="8"/>
    <n v="460.72"/>
    <n v="249"/>
    <n v="0"/>
    <s v="Beauty"/>
    <n v="4.5"/>
    <n v="4.5"/>
    <d v="2022-07-27T00:00:00"/>
    <n v="82"/>
    <n v="0.18"/>
    <n v="0"/>
  </r>
  <r>
    <s v="CUST_2141_Japan_44175"/>
    <s v="CUST_2141"/>
    <x v="14"/>
    <x v="0"/>
    <x v="6"/>
    <n v="180.67"/>
    <n v="180.67"/>
    <n v="9"/>
    <n v="1626.03"/>
    <n v="227"/>
    <n v="0"/>
    <s v="Electronics"/>
    <n v="86.4"/>
    <n v="86.4"/>
    <d v="2020-12-10T00:00:00"/>
    <n v="29"/>
    <n v="0.08"/>
    <n v="0"/>
  </r>
  <r>
    <s v="CUST_2141_USA_44077"/>
    <s v="CUST_2141"/>
    <x v="48"/>
    <x v="2"/>
    <x v="2"/>
    <n v="182.37"/>
    <n v="182.37"/>
    <n v="9"/>
    <n v="1641.33"/>
    <n v="308"/>
    <n v="0"/>
    <s v="Fashion"/>
    <n v="53.6"/>
    <n v="53.6"/>
    <d v="2020-09-03T00:00:00"/>
    <n v="72"/>
    <n v="0.31"/>
    <n v="0"/>
  </r>
  <r>
    <s v="CUST_2148_Japan_44200"/>
    <s v="CUST_2148"/>
    <x v="51"/>
    <x v="1"/>
    <x v="6"/>
    <n v="81.900000000000006"/>
    <n v="81.900000000000006"/>
    <n v="5"/>
    <n v="409.5"/>
    <n v="278"/>
    <n v="0"/>
    <s v="Fashion"/>
    <n v="39.5"/>
    <n v="39.5"/>
    <d v="2021-01-04T00:00:00"/>
    <n v="90"/>
    <n v="0.7"/>
    <n v="0"/>
  </r>
  <r>
    <s v="CUST_2150_China_44153"/>
    <s v="CUST_2150"/>
    <x v="33"/>
    <x v="1"/>
    <x v="9"/>
    <n v="94.55"/>
    <n v="94.55"/>
    <n v="13"/>
    <n v="1229.1499999999999"/>
    <n v="277"/>
    <n v="0"/>
    <s v="Electronics"/>
    <n v="45.6"/>
    <n v="45.6"/>
    <d v="2020-11-18T00:00:00"/>
    <n v="12"/>
    <n v="0.37"/>
    <n v="0"/>
  </r>
  <r>
    <s v="CUST_2151_China_44524"/>
    <s v="CUST_2151"/>
    <x v="11"/>
    <x v="1"/>
    <x v="9"/>
    <n v="21.18"/>
    <n v="21.18"/>
    <n v="14"/>
    <n v="296.52"/>
    <n v="158"/>
    <n v="0"/>
    <s v="Sports"/>
    <n v="97.3"/>
    <n v="97.3"/>
    <d v="2021-11-24T00:00:00"/>
    <n v="69"/>
    <n v="0.13"/>
    <n v="0"/>
  </r>
  <r>
    <s v="CUST_2154_China_45725"/>
    <s v="CUST_2154"/>
    <x v="26"/>
    <x v="0"/>
    <x v="9"/>
    <n v="60.03"/>
    <n v="60.03"/>
    <n v="9"/>
    <n v="540.27"/>
    <n v="98"/>
    <n v="0"/>
    <s v="Fashion"/>
    <n v="0.9"/>
    <n v="0.9"/>
    <d v="2025-03-09T00:00:00"/>
    <n v="15"/>
    <n v="0.23"/>
    <n v="0"/>
  </r>
  <r>
    <s v="CUST_2159_Brazil_44163"/>
    <s v="CUST_2159"/>
    <x v="6"/>
    <x v="1"/>
    <x v="8"/>
    <n v="61.32"/>
    <n v="61.32"/>
    <n v="8"/>
    <n v="490.56"/>
    <n v="290"/>
    <n v="0"/>
    <s v="Sports"/>
    <n v="24.2"/>
    <n v="24.2"/>
    <d v="2020-11-28T00:00:00"/>
    <n v="65"/>
    <n v="0.36"/>
    <n v="0"/>
  </r>
  <r>
    <s v="CUST_2161_Germany_45400"/>
    <s v="CUST_2161"/>
    <x v="25"/>
    <x v="0"/>
    <x v="0"/>
    <n v="64.5"/>
    <n v="64.5"/>
    <n v="5"/>
    <n v="322.5"/>
    <n v="0"/>
    <n v="0"/>
    <s v="Beauty"/>
    <m/>
    <n v="0"/>
    <d v="2024-04-18T00:00:00"/>
    <n v="18"/>
    <n v="0.65"/>
    <n v="0"/>
  </r>
  <r>
    <s v="CUST_2165_China_45617"/>
    <s v="CUST_2165"/>
    <x v="2"/>
    <x v="0"/>
    <x v="9"/>
    <n v="234.83"/>
    <n v="234.83"/>
    <n v="10"/>
    <n v="2348.3000000000002"/>
    <n v="180"/>
    <n v="0"/>
    <s v="Home"/>
    <n v="79.7"/>
    <n v="79.7"/>
    <d v="2024-11-21T00:00:00"/>
    <n v="73"/>
    <n v="0.1"/>
    <n v="0"/>
  </r>
  <r>
    <s v="CUST_2167_UK_45130"/>
    <s v="CUST_2167"/>
    <x v="20"/>
    <x v="2"/>
    <x v="1"/>
    <n v="26.11"/>
    <n v="26.11"/>
    <n v="13"/>
    <n v="339.43"/>
    <n v="275"/>
    <n v="0"/>
    <s v="Fashion"/>
    <n v="47.5"/>
    <n v="47.5"/>
    <d v="2023-07-23T00:00:00"/>
    <n v="57"/>
    <n v="0.12"/>
    <n v="0"/>
  </r>
  <r>
    <s v="CUST_2169_France_44319"/>
    <s v="CUST_2169"/>
    <x v="7"/>
    <x v="2"/>
    <x v="7"/>
    <n v="179.6"/>
    <n v="179.6"/>
    <n v="4"/>
    <n v="718.4"/>
    <n v="208"/>
    <n v="0"/>
    <s v="Electronics"/>
    <n v="36.5"/>
    <n v="36.5"/>
    <d v="2021-05-03T00:00:00"/>
    <n v="82"/>
    <n v="0.16"/>
    <n v="0"/>
  </r>
  <r>
    <s v="CUST_2170_India_45181"/>
    <s v="CUST_2170"/>
    <x v="10"/>
    <x v="1"/>
    <x v="5"/>
    <n v="91.28"/>
    <n v="91.28"/>
    <n v="10"/>
    <n v="912.8"/>
    <n v="112"/>
    <n v="0"/>
    <s v="Home"/>
    <m/>
    <n v="0"/>
    <d v="2023-09-12T00:00:00"/>
    <n v="23"/>
    <n v="0.48"/>
    <n v="0"/>
  </r>
  <r>
    <s v="CUST_2171_UK_44421"/>
    <s v="CUST_2171"/>
    <x v="56"/>
    <x v="1"/>
    <x v="1"/>
    <n v="65.61"/>
    <n v="65.61"/>
    <n v="12"/>
    <n v="787.31999999999994"/>
    <n v="2"/>
    <n v="0"/>
    <s v="Home"/>
    <n v="75.099999999999994"/>
    <n v="75.099999999999994"/>
    <d v="2021-08-13T00:00:00"/>
    <n v="74"/>
    <n v="0.12"/>
    <n v="0"/>
  </r>
  <r>
    <s v="CUST_2177_Germany_44534"/>
    <s v="CUST_2177"/>
    <x v="21"/>
    <x v="1"/>
    <x v="0"/>
    <n v="115.19"/>
    <n v="115.19"/>
    <n v="9"/>
    <n v="1036.71"/>
    <n v="362"/>
    <n v="0"/>
    <s v="Home"/>
    <n v="48.6"/>
    <n v="48.6"/>
    <d v="2021-12-04T00:00:00"/>
    <n v="44"/>
    <n v="0.23"/>
    <n v="0"/>
  </r>
  <r>
    <s v="CUST_2179_India_45489"/>
    <s v="CUST_2179"/>
    <x v="15"/>
    <x v="0"/>
    <x v="5"/>
    <n v="113.3"/>
    <n v="113.3"/>
    <n v="18"/>
    <n v="2039.3999999999999"/>
    <n v="189"/>
    <n v="0"/>
    <s v="Electronics"/>
    <n v="41.8"/>
    <n v="41.8"/>
    <d v="2024-07-16T00:00:00"/>
    <n v="74"/>
    <n v="0.42"/>
    <n v="0"/>
  </r>
  <r>
    <s v="CUST_2181_Japan_44536"/>
    <s v="CUST_2181"/>
    <x v="56"/>
    <x v="0"/>
    <x v="6"/>
    <n v="201.54"/>
    <n v="201.54"/>
    <n v="7"/>
    <n v="1410.78"/>
    <n v="221"/>
    <n v="0"/>
    <s v="Sports"/>
    <n v="73.599999999999994"/>
    <n v="73.599999999999994"/>
    <d v="2021-12-06T00:00:00"/>
    <n v="25"/>
    <n v="0.21"/>
    <n v="0"/>
  </r>
  <r>
    <s v="CUST_2184_France_44195"/>
    <s v="CUST_2184"/>
    <x v="53"/>
    <x v="2"/>
    <x v="7"/>
    <n v="97.31"/>
    <n v="97.31"/>
    <n v="4"/>
    <n v="389.24"/>
    <n v="194"/>
    <n v="0"/>
    <s v="Beauty"/>
    <n v="71.3"/>
    <n v="71.3"/>
    <d v="2020-12-30T00:00:00"/>
    <n v="93"/>
    <n v="0.3"/>
    <n v="0"/>
  </r>
  <r>
    <s v="CUST_2184_France_45142"/>
    <s v="CUST_2184"/>
    <x v="18"/>
    <x v="0"/>
    <x v="7"/>
    <n v="66.849999999999994"/>
    <n v="66.849999999999994"/>
    <n v="9"/>
    <n v="601.65"/>
    <n v="168"/>
    <n v="0"/>
    <s v="Sports"/>
    <n v="35"/>
    <n v="35"/>
    <d v="2023-08-04T00:00:00"/>
    <n v="2"/>
    <n v="0.18"/>
    <n v="0"/>
  </r>
  <r>
    <s v="CUST_2184_India_45589"/>
    <s v="CUST_2184"/>
    <x v="18"/>
    <x v="1"/>
    <x v="5"/>
    <n v="123.34"/>
    <n v="123.34"/>
    <n v="8"/>
    <n v="986.72"/>
    <n v="241"/>
    <n v="0"/>
    <s v="Beauty"/>
    <n v="41.8"/>
    <n v="41.8"/>
    <d v="2024-10-24T00:00:00"/>
    <n v="67"/>
    <n v="0.13"/>
    <n v="0"/>
  </r>
  <r>
    <s v="CUST_2184_UK_45808"/>
    <s v="CUST_2184"/>
    <x v="17"/>
    <x v="0"/>
    <x v="1"/>
    <n v="218.12"/>
    <n v="218.12"/>
    <n v="11"/>
    <n v="2399.3200000000002"/>
    <n v="240"/>
    <n v="1"/>
    <s v="Electronics"/>
    <n v="42.2"/>
    <n v="42.2"/>
    <d v="2025-05-31T00:00:00"/>
    <n v="6"/>
    <n v="0.43"/>
    <n v="0"/>
  </r>
  <r>
    <s v="CUST_2185_UK_45573"/>
    <s v="CUST_2185"/>
    <x v="19"/>
    <x v="0"/>
    <x v="1"/>
    <n v="81.97"/>
    <n v="81.97"/>
    <n v="10"/>
    <n v="819.7"/>
    <n v="159"/>
    <n v="0"/>
    <s v="Electronics"/>
    <n v="25.1"/>
    <n v="25.1"/>
    <d v="2024-10-08T00:00:00"/>
    <n v="88"/>
    <n v="0.19"/>
    <n v="0"/>
  </r>
  <r>
    <s v="CUST_2186_Canada_45154"/>
    <s v="CUST_2186"/>
    <x v="23"/>
    <x v="0"/>
    <x v="4"/>
    <n v="98.98"/>
    <n v="98.98"/>
    <n v="16"/>
    <n v="1583.68"/>
    <n v="114"/>
    <n v="0"/>
    <s v="Fashion"/>
    <n v="19.399999999999999"/>
    <n v="19.399999999999999"/>
    <d v="2023-08-16T00:00:00"/>
    <n v="35"/>
    <n v="0.19"/>
    <n v="0"/>
  </r>
  <r>
    <s v="CUST_2191_Germany_45075"/>
    <s v="CUST_2191"/>
    <x v="58"/>
    <x v="0"/>
    <x v="0"/>
    <n v="32.99"/>
    <n v="32.99"/>
    <n v="6"/>
    <n v="197.94"/>
    <n v="17"/>
    <n v="0"/>
    <s v="Electronics"/>
    <n v="53.4"/>
    <n v="53.4"/>
    <d v="2023-05-29T00:00:00"/>
    <n v="94"/>
    <n v="0.28000000000000003"/>
    <n v="0"/>
  </r>
  <r>
    <s v="CUST_2191_Japan_45424"/>
    <s v="CUST_2191"/>
    <x v="7"/>
    <x v="1"/>
    <x v="6"/>
    <n v="100.97"/>
    <n v="100.97"/>
    <n v="10"/>
    <n v="1009.7"/>
    <n v="305"/>
    <n v="0"/>
    <s v="Electronics"/>
    <n v="38.5"/>
    <n v="38.5"/>
    <d v="2024-05-12T00:00:00"/>
    <n v="80"/>
    <n v="0.32"/>
    <n v="0"/>
  </r>
  <r>
    <s v="CUST_2191_USA_45346"/>
    <s v="CUST_2191"/>
    <x v="61"/>
    <x v="0"/>
    <x v="2"/>
    <n v="199.26"/>
    <n v="199.26"/>
    <n v="13"/>
    <n v="2590.38"/>
    <n v="168"/>
    <n v="0"/>
    <s v="Electronics"/>
    <n v="26.3"/>
    <n v="26.3"/>
    <d v="2024-02-24T00:00:00"/>
    <n v="5"/>
    <n v="0.11"/>
    <n v="0"/>
  </r>
  <r>
    <s v="CUST_2192_Germany_44560"/>
    <s v="CUST_2192"/>
    <x v="58"/>
    <x v="1"/>
    <x v="0"/>
    <n v="113.02"/>
    <n v="113.02"/>
    <n v="13"/>
    <n v="1469.26"/>
    <n v="300"/>
    <n v="0"/>
    <s v="Beauty"/>
    <n v="49.8"/>
    <n v="49.8"/>
    <d v="2021-12-30T00:00:00"/>
    <n v="47"/>
    <n v="0.06"/>
    <n v="0"/>
  </r>
  <r>
    <s v="CUST_2196_UK_45512"/>
    <s v="CUST_2196"/>
    <x v="23"/>
    <x v="0"/>
    <x v="1"/>
    <n v="71.989999999999995"/>
    <n v="71.989999999999995"/>
    <n v="11"/>
    <n v="791.89"/>
    <n v="147"/>
    <n v="0"/>
    <s v="Electronics"/>
    <n v="20.2"/>
    <n v="20.2"/>
    <d v="2024-08-08T00:00:00"/>
    <n v="52"/>
    <n v="0.43"/>
    <n v="0"/>
  </r>
  <r>
    <s v="CUST_2198_Japan_44019"/>
    <s v="CUST_2198"/>
    <x v="11"/>
    <x v="0"/>
    <x v="6"/>
    <n v="107.84"/>
    <n v="107.84"/>
    <n v="13"/>
    <n v="1401.92"/>
    <n v="83"/>
    <n v="0"/>
    <s v="Beauty"/>
    <n v="97.6"/>
    <n v="97.6"/>
    <d v="2020-07-07T00:00:00"/>
    <n v="86"/>
    <n v="0.47"/>
    <n v="0"/>
  </r>
  <r>
    <s v="CUST_2200_China_45221"/>
    <s v="CUST_2200"/>
    <x v="21"/>
    <x v="1"/>
    <x v="9"/>
    <n v="82.02"/>
    <n v="82.02"/>
    <n v="7"/>
    <n v="574.14"/>
    <n v="86"/>
    <n v="0"/>
    <s v="Beauty"/>
    <n v="28.1"/>
    <n v="28.1"/>
    <d v="2023-10-22T00:00:00"/>
    <n v="39"/>
    <n v="0.28000000000000003"/>
    <n v="0"/>
  </r>
  <r>
    <s v="CUST_2202_UK_44585"/>
    <s v="CUST_2202"/>
    <x v="44"/>
    <x v="1"/>
    <x v="1"/>
    <n v="55.04"/>
    <n v="55.04"/>
    <n v="4"/>
    <n v="220.16"/>
    <n v="78"/>
    <n v="0"/>
    <s v="Sports"/>
    <n v="69.599999999999994"/>
    <n v="69.599999999999994"/>
    <d v="2022-01-24T00:00:00"/>
    <n v="73"/>
    <n v="0.42"/>
    <n v="0"/>
  </r>
  <r>
    <s v="CUST_2205_Brazil_44040"/>
    <s v="CUST_2205"/>
    <x v="23"/>
    <x v="0"/>
    <x v="8"/>
    <n v="91.05"/>
    <n v="91.05"/>
    <n v="9"/>
    <n v="819.44999999999993"/>
    <n v="218"/>
    <n v="0"/>
    <s v="Home"/>
    <n v="93.7"/>
    <n v="93.7"/>
    <d v="2020-07-28T00:00:00"/>
    <n v="71"/>
    <n v="0.06"/>
    <n v="0"/>
  </r>
  <r>
    <s v="CUST_2205_UK_44230"/>
    <s v="CUST_2205"/>
    <x v="35"/>
    <x v="1"/>
    <x v="1"/>
    <n v="41.55"/>
    <n v="41.55"/>
    <n v="16"/>
    <n v="664.8"/>
    <n v="98"/>
    <n v="0"/>
    <s v="Beauty"/>
    <n v="97.8"/>
    <n v="97.8"/>
    <d v="2021-02-03T00:00:00"/>
    <n v="81"/>
    <n v="0.37"/>
    <n v="0"/>
  </r>
  <r>
    <s v="CUST_2207_India_45622"/>
    <s v="CUST_2207"/>
    <x v="28"/>
    <x v="0"/>
    <x v="5"/>
    <n v="51.49"/>
    <n v="51.49"/>
    <n v="10"/>
    <n v="514.9"/>
    <n v="290"/>
    <n v="0"/>
    <s v="Home"/>
    <n v="13.7"/>
    <n v="13.7"/>
    <d v="2024-11-26T00:00:00"/>
    <n v="44"/>
    <n v="0.44"/>
    <n v="0"/>
  </r>
  <r>
    <s v="CUST_2211_UK_45369"/>
    <s v="CUST_2211"/>
    <x v="40"/>
    <x v="1"/>
    <x v="1"/>
    <n v="84.4"/>
    <n v="84.4"/>
    <n v="10"/>
    <n v="844"/>
    <n v="293"/>
    <n v="0"/>
    <s v="Beauty"/>
    <m/>
    <n v="0"/>
    <d v="2024-03-18T00:00:00"/>
    <n v="50"/>
    <n v="0.12"/>
    <n v="0"/>
  </r>
  <r>
    <s v="CUST_2214_Japan_45209"/>
    <s v="CUST_2214"/>
    <x v="27"/>
    <x v="0"/>
    <x v="6"/>
    <n v="138.97999999999999"/>
    <n v="138.97999999999999"/>
    <n v="8"/>
    <n v="1111.8399999999999"/>
    <n v="74"/>
    <n v="0"/>
    <s v="Home"/>
    <n v="99"/>
    <n v="99"/>
    <d v="2023-10-10T00:00:00"/>
    <n v="21"/>
    <n v="0.18"/>
    <n v="0"/>
  </r>
  <r>
    <s v="CUST_2216_Japan_44709"/>
    <s v="CUST_2216"/>
    <x v="18"/>
    <x v="2"/>
    <x v="6"/>
    <n v="67.319999999999993"/>
    <n v="67.319999999999993"/>
    <n v="8"/>
    <n v="538.55999999999995"/>
    <n v="4"/>
    <n v="0"/>
    <s v="Fashion"/>
    <n v="10.199999999999999"/>
    <n v="10.199999999999999"/>
    <d v="2022-05-28T00:00:00"/>
    <n v="44"/>
    <n v="0.19"/>
    <n v="0"/>
  </r>
  <r>
    <s v="CUST_2218_Australia_44962"/>
    <s v="CUST_2218"/>
    <x v="43"/>
    <x v="1"/>
    <x v="3"/>
    <n v="118.74"/>
    <n v="118.74"/>
    <n v="5"/>
    <n v="593.69999999999993"/>
    <n v="306"/>
    <n v="0"/>
    <s v="Sports"/>
    <n v="36.299999999999997"/>
    <n v="36.299999999999997"/>
    <d v="2023-02-05T00:00:00"/>
    <n v="37"/>
    <n v="0.43"/>
    <n v="0"/>
  </r>
  <r>
    <s v="CUST_2218_Germany_45384"/>
    <s v="CUST_2218"/>
    <x v="32"/>
    <x v="1"/>
    <x v="0"/>
    <n v="144.27000000000001"/>
    <n v="144.27000000000001"/>
    <n v="14"/>
    <n v="2019.7800000000002"/>
    <n v="344"/>
    <n v="0"/>
    <s v="Fashion"/>
    <n v="79.7"/>
    <n v="79.7"/>
    <d v="2024-04-02T00:00:00"/>
    <n v="64"/>
    <n v="0.26"/>
    <n v="0"/>
  </r>
  <r>
    <s v="CUST_2227_UK_44662"/>
    <s v="CUST_2227"/>
    <x v="56"/>
    <x v="0"/>
    <x v="1"/>
    <n v="119.05"/>
    <n v="119.05"/>
    <n v="10"/>
    <n v="1190.5"/>
    <n v="106"/>
    <n v="0"/>
    <s v="Beauty"/>
    <n v="68.8"/>
    <n v="68.8"/>
    <d v="2022-04-11T00:00:00"/>
    <n v="3"/>
    <n v="0.52"/>
    <n v="0"/>
  </r>
  <r>
    <s v="CUST_2228_China_44279"/>
    <s v="CUST_2228"/>
    <x v="37"/>
    <x v="0"/>
    <x v="9"/>
    <n v="48.64"/>
    <n v="48.64"/>
    <n v="10"/>
    <n v="486.4"/>
    <n v="7"/>
    <n v="0"/>
    <s v="Beauty"/>
    <n v="21.6"/>
    <n v="21.6"/>
    <d v="2021-03-24T00:00:00"/>
    <n v="8"/>
    <n v="0.42"/>
    <n v="0"/>
  </r>
  <r>
    <s v="CUST_2229_France_44821"/>
    <s v="CUST_2229"/>
    <x v="32"/>
    <x v="1"/>
    <x v="7"/>
    <n v="54.1"/>
    <n v="54.1"/>
    <n v="6"/>
    <n v="324.60000000000002"/>
    <n v="76"/>
    <n v="0"/>
    <s v="Home"/>
    <n v="38.9"/>
    <n v="38.9"/>
    <d v="2022-09-17T00:00:00"/>
    <n v="81"/>
    <n v="0.16"/>
    <n v="0"/>
  </r>
  <r>
    <s v="CUST_2230_Australia_45468"/>
    <s v="CUST_2230"/>
    <x v="24"/>
    <x v="0"/>
    <x v="3"/>
    <n v="366.02"/>
    <n v="366.02"/>
    <n v="7"/>
    <n v="2562.14"/>
    <n v="312"/>
    <n v="0"/>
    <s v="Fashion"/>
    <n v="6"/>
    <n v="6"/>
    <d v="2024-06-25T00:00:00"/>
    <n v="24"/>
    <n v="0.38"/>
    <n v="0"/>
  </r>
  <r>
    <s v="CUST_2230_France_44227"/>
    <s v="CUST_2230"/>
    <x v="19"/>
    <x v="1"/>
    <x v="7"/>
    <n v="144.55000000000001"/>
    <n v="144.55000000000001"/>
    <n v="12"/>
    <n v="1734.6000000000001"/>
    <n v="276"/>
    <n v="0"/>
    <s v="Electronics"/>
    <n v="41.7"/>
    <n v="41.7"/>
    <d v="2021-01-31T00:00:00"/>
    <n v="87"/>
    <n v="0.31"/>
    <n v="0"/>
  </r>
  <r>
    <s v="CUST_2231_Japan_45707"/>
    <s v="CUST_2231"/>
    <x v="12"/>
    <x v="1"/>
    <x v="6"/>
    <n v="71.930000000000007"/>
    <n v="71.930000000000007"/>
    <n v="13"/>
    <n v="935.09000000000015"/>
    <n v="133"/>
    <n v="0"/>
    <s v="Electronics"/>
    <n v="57.2"/>
    <n v="57.2"/>
    <d v="2025-02-19T00:00:00"/>
    <n v="49"/>
    <n v="0.41"/>
    <n v="0"/>
  </r>
  <r>
    <s v="CUST_2234_France_44846"/>
    <s v="CUST_2234"/>
    <x v="37"/>
    <x v="0"/>
    <x v="7"/>
    <n v="74.25"/>
    <n v="74.25"/>
    <n v="9"/>
    <n v="668.25"/>
    <n v="247"/>
    <n v="0"/>
    <s v="Home"/>
    <n v="58"/>
    <n v="58"/>
    <d v="2022-10-12T00:00:00"/>
    <n v="68"/>
    <n v="0.12"/>
    <n v="0"/>
  </r>
  <r>
    <s v="CUST_2238_Canada_45187"/>
    <s v="CUST_2238"/>
    <x v="5"/>
    <x v="2"/>
    <x v="4"/>
    <n v="106.12"/>
    <n v="106.12"/>
    <n v="8"/>
    <n v="848.96"/>
    <n v="85"/>
    <n v="0"/>
    <s v="Sports"/>
    <n v="53.3"/>
    <n v="53.3"/>
    <d v="2023-09-18T00:00:00"/>
    <n v="68"/>
    <n v="0.39"/>
    <n v="0"/>
  </r>
  <r>
    <s v="CUST_2239_USA_45368"/>
    <s v="CUST_2239"/>
    <x v="33"/>
    <x v="1"/>
    <x v="2"/>
    <n v="89.84"/>
    <n v="89.84"/>
    <n v="11"/>
    <n v="988.24"/>
    <n v="351"/>
    <n v="0"/>
    <s v="Sports"/>
    <n v="7.8"/>
    <n v="7.8"/>
    <d v="2024-03-17T00:00:00"/>
    <n v="97"/>
    <n v="0.76"/>
    <n v="0"/>
  </r>
  <r>
    <s v="CUST_2240_France_45442"/>
    <s v="CUST_2240"/>
    <x v="60"/>
    <x v="2"/>
    <x v="7"/>
    <n v="175.58"/>
    <n v="175.58"/>
    <n v="12"/>
    <n v="2106.96"/>
    <n v="249"/>
    <n v="0"/>
    <s v="Beauty"/>
    <m/>
    <n v="0"/>
    <d v="2024-05-30T00:00:00"/>
    <n v="38"/>
    <n v="7.0000000000000007E-2"/>
    <n v="0"/>
  </r>
  <r>
    <s v="CUST_2241_USA_44588"/>
    <s v="CUST_2241"/>
    <x v="30"/>
    <x v="1"/>
    <x v="2"/>
    <n v="77.86"/>
    <n v="77.86"/>
    <n v="5"/>
    <n v="389.3"/>
    <n v="364"/>
    <n v="0"/>
    <s v="Electronics"/>
    <n v="2"/>
    <n v="2"/>
    <d v="2022-01-27T00:00:00"/>
    <n v="52"/>
    <n v="0.48"/>
    <n v="0"/>
  </r>
  <r>
    <s v="CUST_2243_Germany_45211"/>
    <s v="CUST_2243"/>
    <x v="32"/>
    <x v="0"/>
    <x v="0"/>
    <n v="162.32"/>
    <n v="162.32"/>
    <n v="9"/>
    <n v="1460.8799999999999"/>
    <n v="164"/>
    <n v="0"/>
    <s v="Home"/>
    <n v="71.400000000000006"/>
    <n v="71.400000000000006"/>
    <d v="2023-10-12T00:00:00"/>
    <n v="85"/>
    <n v="0.59"/>
    <n v="0"/>
  </r>
  <r>
    <s v="CUST_2246_Canada_44153"/>
    <s v="CUST_2246"/>
    <x v="9"/>
    <x v="1"/>
    <x v="4"/>
    <n v="101.71"/>
    <n v="101.71"/>
    <n v="10"/>
    <n v="1017.0999999999999"/>
    <n v="92"/>
    <n v="0"/>
    <s v="Sports"/>
    <n v="93.7"/>
    <n v="93.7"/>
    <d v="2020-11-18T00:00:00"/>
    <n v="27"/>
    <n v="0.41"/>
    <n v="0"/>
  </r>
  <r>
    <s v="CUST_2248_Australia_44222"/>
    <s v="CUST_2248"/>
    <x v="46"/>
    <x v="0"/>
    <x v="3"/>
    <n v="93.7"/>
    <n v="93.7"/>
    <n v="6"/>
    <n v="562.20000000000005"/>
    <n v="29"/>
    <n v="0"/>
    <s v="Home"/>
    <n v="16.100000000000001"/>
    <n v="16.100000000000001"/>
    <d v="2021-01-26T00:00:00"/>
    <n v="60"/>
    <n v="0.4"/>
    <n v="0"/>
  </r>
  <r>
    <s v="CUST_2248_Canada_45823"/>
    <s v="CUST_2248"/>
    <x v="49"/>
    <x v="0"/>
    <x v="4"/>
    <n v="231.97"/>
    <n v="231.97"/>
    <n v="14"/>
    <n v="3247.58"/>
    <n v="157"/>
    <n v="0"/>
    <s v="Beauty"/>
    <n v="46.8"/>
    <n v="46.8"/>
    <d v="2025-06-15T00:00:00"/>
    <n v="84"/>
    <n v="0.3"/>
    <n v="0"/>
  </r>
  <r>
    <s v="CUST_2249_UK_44475"/>
    <s v="CUST_2249"/>
    <x v="49"/>
    <x v="0"/>
    <x v="1"/>
    <n v="137.83000000000001"/>
    <n v="137.83000000000001"/>
    <n v="4"/>
    <n v="551.32000000000005"/>
    <n v="308"/>
    <n v="0"/>
    <s v="Sports"/>
    <n v="11.3"/>
    <n v="11.3"/>
    <d v="2021-10-06T00:00:00"/>
    <n v="8"/>
    <n v="0.49"/>
    <n v="0"/>
  </r>
  <r>
    <s v="CUST_2251_France_45239"/>
    <s v="CUST_2251"/>
    <x v="22"/>
    <x v="1"/>
    <x v="7"/>
    <n v="96.13"/>
    <n v="96.13"/>
    <n v="4"/>
    <n v="384.52"/>
    <n v="139"/>
    <n v="0"/>
    <s v="Home"/>
    <n v="41.5"/>
    <n v="41.5"/>
    <d v="2023-11-09T00:00:00"/>
    <n v="96"/>
    <n v="0.3"/>
    <n v="0"/>
  </r>
  <r>
    <s v="CUST_2252_China_45213"/>
    <s v="CUST_2252"/>
    <x v="28"/>
    <x v="0"/>
    <x v="9"/>
    <n v="112.34"/>
    <n v="112.34"/>
    <n v="14"/>
    <n v="1572.76"/>
    <n v="205"/>
    <n v="0"/>
    <s v="Beauty"/>
    <n v="70.400000000000006"/>
    <n v="70.400000000000006"/>
    <d v="2023-10-14T00:00:00"/>
    <n v="27"/>
    <n v="0.14000000000000001"/>
    <n v="0"/>
  </r>
  <r>
    <s v="CUST_2252_France_44357"/>
    <s v="CUST_2252"/>
    <x v="23"/>
    <x v="1"/>
    <x v="7"/>
    <n v="81.2"/>
    <n v="81.2"/>
    <n v="7"/>
    <n v="568.4"/>
    <n v="184"/>
    <n v="0"/>
    <s v="Fashion"/>
    <n v="95.9"/>
    <n v="95.9"/>
    <d v="2021-06-10T00:00:00"/>
    <n v="39"/>
    <n v="0.25"/>
    <n v="0"/>
  </r>
  <r>
    <s v="CUST_2252_UK_45835"/>
    <s v="CUST_2252"/>
    <x v="24"/>
    <x v="0"/>
    <x v="1"/>
    <n v="72.650000000000006"/>
    <n v="72.650000000000006"/>
    <n v="8"/>
    <n v="581.20000000000005"/>
    <n v="278"/>
    <n v="0"/>
    <s v="Sports"/>
    <n v="89.2"/>
    <n v="89.2"/>
    <d v="2025-06-27T00:00:00"/>
    <n v="39"/>
    <n v="0.27"/>
    <n v="0"/>
  </r>
  <r>
    <s v="CUST_2256_France_44637"/>
    <s v="CUST_2256"/>
    <x v="14"/>
    <x v="1"/>
    <x v="7"/>
    <n v="113.66"/>
    <n v="113.66"/>
    <n v="10"/>
    <n v="1136.5999999999999"/>
    <n v="345"/>
    <n v="0"/>
    <s v="Sports"/>
    <n v="52.5"/>
    <n v="52.5"/>
    <d v="2022-03-17T00:00:00"/>
    <n v="74"/>
    <n v="0.3"/>
    <n v="0"/>
  </r>
  <r>
    <s v="CUST_2256_India_44664"/>
    <s v="CUST_2256"/>
    <x v="31"/>
    <x v="1"/>
    <x v="5"/>
    <n v="108.63"/>
    <n v="108.63"/>
    <n v="11"/>
    <n v="1194.9299999999998"/>
    <n v="131"/>
    <n v="0"/>
    <s v="Electronics"/>
    <m/>
    <n v="0"/>
    <d v="2022-04-13T00:00:00"/>
    <n v="14"/>
    <n v="0.28000000000000003"/>
    <n v="0"/>
  </r>
  <r>
    <s v="CUST_2257_Canada_44588"/>
    <s v="CUST_2257"/>
    <x v="42"/>
    <x v="0"/>
    <x v="4"/>
    <n v="45.16"/>
    <n v="45.16"/>
    <n v="9"/>
    <n v="406.43999999999994"/>
    <n v="264"/>
    <n v="0"/>
    <s v="Beauty"/>
    <n v="7.4"/>
    <n v="7.4"/>
    <d v="2022-01-27T00:00:00"/>
    <n v="12"/>
    <n v="0.31"/>
    <n v="0"/>
  </r>
  <r>
    <s v="CUST_2258_USA_44437"/>
    <s v="CUST_2258"/>
    <x v="31"/>
    <x v="1"/>
    <x v="2"/>
    <n v="16.23"/>
    <n v="16.23"/>
    <n v="5"/>
    <n v="81.150000000000006"/>
    <n v="90"/>
    <n v="0"/>
    <s v="Beauty"/>
    <n v="23.9"/>
    <n v="23.9"/>
    <d v="2021-08-29T00:00:00"/>
    <n v="41"/>
    <n v="0.22"/>
    <n v="0"/>
  </r>
  <r>
    <s v="CUST_2260_Brazil_44836"/>
    <s v="CUST_2260"/>
    <x v="56"/>
    <x v="0"/>
    <x v="8"/>
    <n v="144.51"/>
    <n v="144.51"/>
    <n v="17"/>
    <n v="2456.67"/>
    <n v="33"/>
    <n v="0"/>
    <s v="Sports"/>
    <n v="39.299999999999997"/>
    <n v="39.299999999999997"/>
    <d v="2022-10-02T00:00:00"/>
    <n v="41"/>
    <n v="0.2"/>
    <n v="0"/>
  </r>
  <r>
    <s v="CUST_2260_France_45191"/>
    <s v="CUST_2260"/>
    <x v="39"/>
    <x v="0"/>
    <x v="7"/>
    <n v="26.83"/>
    <n v="26.83"/>
    <n v="10"/>
    <n v="268.29999999999995"/>
    <n v="361"/>
    <n v="0"/>
    <s v="Beauty"/>
    <n v="37"/>
    <n v="37"/>
    <d v="2023-09-22T00:00:00"/>
    <n v="89"/>
    <n v="0.41"/>
    <n v="0"/>
  </r>
  <r>
    <s v="CUST_2262_Brazil_44151"/>
    <s v="CUST_2262"/>
    <x v="38"/>
    <x v="1"/>
    <x v="8"/>
    <n v="60.18"/>
    <n v="60.18"/>
    <n v="10"/>
    <n v="601.79999999999995"/>
    <n v="22"/>
    <n v="0"/>
    <s v="Electronics"/>
    <n v="86.7"/>
    <n v="86.7"/>
    <d v="2020-11-16T00:00:00"/>
    <n v="6"/>
    <n v="0.35"/>
    <n v="0"/>
  </r>
  <r>
    <s v="CUST_2265_Canada_45449"/>
    <s v="CUST_2265"/>
    <x v="60"/>
    <x v="2"/>
    <x v="4"/>
    <n v="269.05"/>
    <n v="269.05"/>
    <n v="12"/>
    <n v="3228.6000000000004"/>
    <n v="145"/>
    <n v="0"/>
    <s v="Fashion"/>
    <n v="66.099999999999994"/>
    <n v="66.099999999999994"/>
    <d v="2024-06-06T00:00:00"/>
    <n v="98"/>
    <n v="0.16"/>
    <n v="0"/>
  </r>
  <r>
    <s v="CUST_2266_France_45695"/>
    <s v="CUST_2266"/>
    <x v="3"/>
    <x v="0"/>
    <x v="7"/>
    <n v="245.71"/>
    <n v="245.71"/>
    <n v="7"/>
    <n v="1719.97"/>
    <n v="46"/>
    <n v="0"/>
    <s v="Fashion"/>
    <n v="51.8"/>
    <n v="51.8"/>
    <d v="2025-02-07T00:00:00"/>
    <n v="54"/>
    <n v="0.09"/>
    <n v="0"/>
  </r>
  <r>
    <s v="CUST_2267_Australia_44202"/>
    <s v="CUST_2267"/>
    <x v="19"/>
    <x v="0"/>
    <x v="3"/>
    <n v="75.98"/>
    <n v="75.98"/>
    <n v="6"/>
    <n v="455.88"/>
    <n v="191"/>
    <n v="0"/>
    <s v="Beauty"/>
    <n v="59.4"/>
    <n v="59.4"/>
    <d v="2021-01-06T00:00:00"/>
    <n v="25"/>
    <n v="0.22"/>
    <n v="0"/>
  </r>
  <r>
    <s v="CUST_2268_Germany_45687"/>
    <s v="CUST_2268"/>
    <x v="42"/>
    <x v="2"/>
    <x v="0"/>
    <n v="73.540000000000006"/>
    <n v="73.540000000000006"/>
    <n v="12"/>
    <n v="882.48"/>
    <n v="226"/>
    <n v="0"/>
    <s v="Electronics"/>
    <n v="82.2"/>
    <n v="82.2"/>
    <d v="2025-01-30T00:00:00"/>
    <n v="7"/>
    <n v="0.27"/>
    <n v="0"/>
  </r>
  <r>
    <s v="CUST_2269_Australia_44670"/>
    <s v="CUST_2269"/>
    <x v="48"/>
    <x v="0"/>
    <x v="3"/>
    <n v="183.23"/>
    <n v="183.23"/>
    <n v="10"/>
    <n v="1832.3"/>
    <n v="364"/>
    <n v="0"/>
    <s v="Sports"/>
    <n v="15.2"/>
    <n v="15.2"/>
    <d v="2022-04-19T00:00:00"/>
    <n v="37"/>
    <n v="0.38"/>
    <n v="0"/>
  </r>
  <r>
    <s v="CUST_2269_UK_45484"/>
    <s v="CUST_2269"/>
    <x v="31"/>
    <x v="0"/>
    <x v="1"/>
    <n v="134.57"/>
    <n v="134.57"/>
    <n v="9"/>
    <n v="1211.1299999999999"/>
    <n v="135"/>
    <n v="0"/>
    <s v="Sports"/>
    <n v="11.5"/>
    <n v="11.5"/>
    <d v="2024-07-11T00:00:00"/>
    <n v="10"/>
    <n v="0.26"/>
    <n v="0"/>
  </r>
  <r>
    <s v="CUST_2271_India_45620"/>
    <s v="CUST_2271"/>
    <x v="41"/>
    <x v="0"/>
    <x v="5"/>
    <n v="68.3"/>
    <n v="68.3"/>
    <n v="14"/>
    <n v="956.19999999999993"/>
    <n v="193"/>
    <n v="0"/>
    <s v="Sports"/>
    <n v="43.8"/>
    <n v="43.8"/>
    <d v="2024-11-24T00:00:00"/>
    <n v="21"/>
    <n v="0.42"/>
    <n v="0"/>
  </r>
  <r>
    <s v="CUST_2273_Germany_44544"/>
    <s v="CUST_2273"/>
    <x v="22"/>
    <x v="0"/>
    <x v="0"/>
    <n v="238.12"/>
    <n v="238.12"/>
    <n v="9"/>
    <n v="2143.08"/>
    <n v="170"/>
    <n v="0"/>
    <s v="Sports"/>
    <n v="96.7"/>
    <n v="96.7"/>
    <d v="2021-12-14T00:00:00"/>
    <n v="26"/>
    <n v="0.25"/>
    <n v="0"/>
  </r>
  <r>
    <s v="CUST_2274_Canada_44662"/>
    <s v="CUST_2274"/>
    <x v="40"/>
    <x v="0"/>
    <x v="4"/>
    <n v="134.05000000000001"/>
    <n v="134.05000000000001"/>
    <n v="9"/>
    <n v="1206.45"/>
    <n v="55"/>
    <n v="0"/>
    <s v="Beauty"/>
    <n v="26.7"/>
    <n v="26.7"/>
    <d v="2022-04-11T00:00:00"/>
    <n v="44"/>
    <n v="0.5"/>
    <n v="0"/>
  </r>
  <r>
    <s v="CUST_2276_Canada_45313"/>
    <s v="CUST_2276"/>
    <x v="4"/>
    <x v="0"/>
    <x v="4"/>
    <n v="63"/>
    <n v="63"/>
    <n v="12"/>
    <n v="756"/>
    <n v="335"/>
    <n v="0"/>
    <s v="Beauty"/>
    <n v="68.2"/>
    <n v="68.2"/>
    <d v="2024-01-22T00:00:00"/>
    <n v="7"/>
    <n v="0.02"/>
    <n v="0"/>
  </r>
  <r>
    <s v="CUST_2279_Brazil_45408"/>
    <s v="CUST_2279"/>
    <x v="4"/>
    <x v="1"/>
    <x v="8"/>
    <n v="138.69"/>
    <n v="138.69"/>
    <n v="10"/>
    <n v="1386.9"/>
    <n v="336"/>
    <n v="0"/>
    <s v="Sports"/>
    <n v="69.599999999999994"/>
    <n v="69.599999999999994"/>
    <d v="2024-04-26T00:00:00"/>
    <n v="39"/>
    <n v="0.37"/>
    <n v="0"/>
  </r>
  <r>
    <s v="CUST_2283_China_45706"/>
    <s v="CUST_2283"/>
    <x v="17"/>
    <x v="1"/>
    <x v="9"/>
    <n v="190.28"/>
    <n v="190.28"/>
    <n v="10"/>
    <n v="1902.8"/>
    <n v="19"/>
    <n v="0"/>
    <s v="Electronics"/>
    <n v="31.2"/>
    <n v="31.2"/>
    <d v="2025-02-18T00:00:00"/>
    <n v="94"/>
    <n v="0.27"/>
    <n v="0"/>
  </r>
  <r>
    <s v="CUST_2283_Germany_45298"/>
    <s v="CUST_2283"/>
    <x v="20"/>
    <x v="1"/>
    <x v="0"/>
    <n v="227.64"/>
    <n v="227.64"/>
    <n v="11"/>
    <n v="2504.04"/>
    <n v="265"/>
    <n v="0"/>
    <s v="Beauty"/>
    <n v="40.6"/>
    <n v="40.6"/>
    <d v="2024-01-07T00:00:00"/>
    <n v="14"/>
    <n v="0.6"/>
    <n v="0"/>
  </r>
  <r>
    <s v="CUST_2283_India_44740"/>
    <s v="CUST_2283"/>
    <x v="14"/>
    <x v="0"/>
    <x v="5"/>
    <n v="289.69"/>
    <n v="289.69"/>
    <n v="10"/>
    <n v="2896.9"/>
    <n v="86"/>
    <n v="0"/>
    <s v="Electronics"/>
    <n v="54.4"/>
    <n v="54.4"/>
    <d v="2022-06-28T00:00:00"/>
    <n v="80"/>
    <n v="0.4"/>
    <n v="0"/>
  </r>
  <r>
    <s v="CUST_2286_Canada_44888"/>
    <s v="CUST_2286"/>
    <x v="18"/>
    <x v="0"/>
    <x v="4"/>
    <n v="52.4"/>
    <n v="52.4"/>
    <n v="12"/>
    <n v="628.79999999999995"/>
    <n v="223"/>
    <n v="0"/>
    <s v="Sports"/>
    <n v="41.4"/>
    <n v="41.4"/>
    <d v="2022-11-23T00:00:00"/>
    <n v="79"/>
    <n v="0.23"/>
    <n v="0"/>
  </r>
  <r>
    <s v="CUST_2289_USA_45054"/>
    <s v="CUST_2289"/>
    <x v="40"/>
    <x v="1"/>
    <x v="2"/>
    <n v="126.95"/>
    <n v="126.95"/>
    <n v="8"/>
    <n v="1015.6"/>
    <n v="217"/>
    <n v="0"/>
    <s v="Beauty"/>
    <n v="55.7"/>
    <n v="55.7"/>
    <d v="2023-05-08T00:00:00"/>
    <n v="38"/>
    <n v="0.56999999999999995"/>
    <n v="0"/>
  </r>
  <r>
    <s v="CUST_2290_India_44846"/>
    <s v="CUST_2290"/>
    <x v="44"/>
    <x v="0"/>
    <x v="5"/>
    <n v="40.36"/>
    <n v="40.36"/>
    <n v="8"/>
    <n v="322.88"/>
    <n v="115"/>
    <n v="0"/>
    <s v="Beauty"/>
    <m/>
    <n v="0"/>
    <d v="2022-10-12T00:00:00"/>
    <n v="83"/>
    <n v="0.57999999999999996"/>
    <n v="0"/>
  </r>
  <r>
    <s v="CUST_2291_USA_45451"/>
    <s v="CUST_2291"/>
    <x v="33"/>
    <x v="1"/>
    <x v="2"/>
    <n v="159.51"/>
    <n v="159.51"/>
    <n v="6"/>
    <n v="957.06"/>
    <n v="183"/>
    <n v="0"/>
    <s v="Sports"/>
    <n v="54.3"/>
    <n v="54.3"/>
    <d v="2024-06-08T00:00:00"/>
    <n v="19"/>
    <n v="0.28000000000000003"/>
    <n v="0"/>
  </r>
  <r>
    <s v="CUST_2293_France_45116"/>
    <s v="CUST_2293"/>
    <x v="13"/>
    <x v="0"/>
    <x v="7"/>
    <n v="178.36"/>
    <n v="178.36"/>
    <n v="14"/>
    <n v="2497.04"/>
    <n v="107"/>
    <n v="0"/>
    <s v="Electronics"/>
    <n v="78.099999999999994"/>
    <n v="78.099999999999994"/>
    <d v="2023-07-09T00:00:00"/>
    <n v="79"/>
    <n v="0.41"/>
    <n v="0"/>
  </r>
  <r>
    <s v="CUST_2296_Germany_44694"/>
    <s v="CUST_2296"/>
    <x v="16"/>
    <x v="1"/>
    <x v="0"/>
    <n v="136.25"/>
    <n v="136.25"/>
    <n v="10"/>
    <n v="1362.5"/>
    <n v="116"/>
    <n v="0"/>
    <s v="Beauty"/>
    <n v="26.8"/>
    <n v="26.8"/>
    <d v="2022-05-13T00:00:00"/>
    <n v="49"/>
    <n v="0.33"/>
    <n v="0"/>
  </r>
  <r>
    <s v="CUST_2296_Japan_44126"/>
    <s v="CUST_2296"/>
    <x v="3"/>
    <x v="1"/>
    <x v="6"/>
    <n v="61.81"/>
    <n v="61.81"/>
    <n v="13"/>
    <n v="803.53"/>
    <n v="48"/>
    <n v="1"/>
    <s v="Electronics"/>
    <n v="83.5"/>
    <n v="83.5"/>
    <d v="2020-10-22T00:00:00"/>
    <n v="54"/>
    <n v="0.67"/>
    <n v="0"/>
  </r>
  <r>
    <s v="CUST_2300_Australia_45409"/>
    <s v="CUST_2300"/>
    <x v="43"/>
    <x v="0"/>
    <x v="3"/>
    <n v="130.26"/>
    <n v="130.26"/>
    <n v="10"/>
    <n v="1302.5999999999999"/>
    <n v="357"/>
    <n v="0"/>
    <s v="Sports"/>
    <n v="62.9"/>
    <n v="62.9"/>
    <d v="2024-04-27T00:00:00"/>
    <n v="81"/>
    <n v="0.14000000000000001"/>
    <n v="0"/>
  </r>
  <r>
    <s v="CUST_2301_Canada_44287"/>
    <s v="CUST_2301"/>
    <x v="1"/>
    <x v="1"/>
    <x v="4"/>
    <n v="144.57"/>
    <n v="144.57"/>
    <n v="5"/>
    <n v="722.84999999999991"/>
    <n v="49"/>
    <n v="0"/>
    <s v="Electronics"/>
    <n v="43.6"/>
    <n v="43.6"/>
    <d v="2021-04-01T00:00:00"/>
    <n v="8"/>
    <n v="0.12"/>
    <n v="0"/>
  </r>
  <r>
    <s v="CUST_2301_UK_44088"/>
    <s v="CUST_2301"/>
    <x v="56"/>
    <x v="0"/>
    <x v="1"/>
    <n v="132.83000000000001"/>
    <n v="132.83000000000001"/>
    <n v="9"/>
    <n v="1195.47"/>
    <n v="276"/>
    <n v="0"/>
    <s v="Home"/>
    <n v="58.8"/>
    <n v="58.8"/>
    <d v="2020-09-14T00:00:00"/>
    <n v="28"/>
    <n v="0.2"/>
    <n v="0"/>
  </r>
  <r>
    <s v="CUST_2304_France_45162"/>
    <s v="CUST_2304"/>
    <x v="47"/>
    <x v="0"/>
    <x v="7"/>
    <n v="80.53"/>
    <n v="80.53"/>
    <n v="13"/>
    <n v="1046.8900000000001"/>
    <n v="60"/>
    <n v="1"/>
    <s v="Fashion"/>
    <n v="72.7"/>
    <n v="72.7"/>
    <d v="2023-08-24T00:00:00"/>
    <n v="82"/>
    <n v="0.16"/>
    <n v="0"/>
  </r>
  <r>
    <s v="CUST_2306_Canada_45695"/>
    <s v="CUST_2306"/>
    <x v="35"/>
    <x v="1"/>
    <x v="4"/>
    <n v="26.01"/>
    <n v="26.01"/>
    <n v="10"/>
    <n v="260.10000000000002"/>
    <n v="255"/>
    <n v="0"/>
    <s v="Fashion"/>
    <n v="83.8"/>
    <n v="83.8"/>
    <d v="2025-02-07T00:00:00"/>
    <n v="66"/>
    <n v="0.61"/>
    <n v="0"/>
  </r>
  <r>
    <s v="CUST_2306_USA_44659"/>
    <s v="CUST_2306"/>
    <x v="26"/>
    <x v="2"/>
    <x v="2"/>
    <n v="61.83"/>
    <n v="61.83"/>
    <n v="6"/>
    <n v="370.98"/>
    <n v="218"/>
    <n v="0"/>
    <s v="Electronics"/>
    <n v="71.8"/>
    <n v="71.8"/>
    <d v="2022-04-08T00:00:00"/>
    <n v="8"/>
    <n v="0.28999999999999998"/>
    <n v="0"/>
  </r>
  <r>
    <s v="CUST_2307_France_45196"/>
    <s v="CUST_2307"/>
    <x v="12"/>
    <x v="0"/>
    <x v="7"/>
    <n v="32.770000000000003"/>
    <n v="32.770000000000003"/>
    <n v="7"/>
    <n v="229.39000000000001"/>
    <n v="115"/>
    <n v="0"/>
    <s v="Beauty"/>
    <n v="66.400000000000006"/>
    <n v="66.400000000000006"/>
    <d v="2023-09-27T00:00:00"/>
    <n v="89"/>
    <n v="0.59"/>
    <n v="0"/>
  </r>
  <r>
    <s v="CUST_2308_Australia_45439"/>
    <s v="CUST_2308"/>
    <x v="32"/>
    <x v="0"/>
    <x v="3"/>
    <n v="99.86"/>
    <n v="99.86"/>
    <n v="10"/>
    <n v="998.6"/>
    <n v="316"/>
    <n v="0"/>
    <s v="Beauty"/>
    <n v="51.4"/>
    <n v="51.4"/>
    <d v="2024-05-27T00:00:00"/>
    <n v="2"/>
    <n v="0.43"/>
    <n v="0"/>
  </r>
  <r>
    <s v="CUST_2311_France_45397"/>
    <s v="CUST_2311"/>
    <x v="19"/>
    <x v="1"/>
    <x v="7"/>
    <n v="43.78"/>
    <n v="43.78"/>
    <n v="10"/>
    <n v="437.8"/>
    <n v="226"/>
    <n v="0"/>
    <s v="Home"/>
    <n v="93.8"/>
    <n v="93.8"/>
    <d v="2024-04-15T00:00:00"/>
    <n v="14"/>
    <n v="0.48"/>
    <n v="0"/>
  </r>
  <r>
    <s v="CUST_2312_Brazil_44588"/>
    <s v="CUST_2312"/>
    <x v="22"/>
    <x v="2"/>
    <x v="8"/>
    <n v="156.54"/>
    <n v="156.54"/>
    <n v="12"/>
    <n v="1878.48"/>
    <n v="76"/>
    <n v="0"/>
    <s v="Electronics"/>
    <n v="78.8"/>
    <n v="78.8"/>
    <d v="2022-01-27T00:00:00"/>
    <n v="34"/>
    <n v="0.22"/>
    <n v="0"/>
  </r>
  <r>
    <s v="CUST_2312_Brazil_45456"/>
    <s v="CUST_2312"/>
    <x v="38"/>
    <x v="0"/>
    <x v="8"/>
    <n v="165.25"/>
    <n v="165.25"/>
    <n v="15"/>
    <n v="2478.75"/>
    <n v="232"/>
    <n v="0"/>
    <s v="Electronics"/>
    <n v="50.8"/>
    <n v="50.8"/>
    <d v="2024-06-13T00:00:00"/>
    <n v="3"/>
    <n v="0.05"/>
    <n v="0"/>
  </r>
  <r>
    <s v="CUST_2316_Australia_45657"/>
    <s v="CUST_2316"/>
    <x v="19"/>
    <x v="2"/>
    <x v="3"/>
    <m/>
    <n v="0"/>
    <n v="7"/>
    <n v="0"/>
    <n v="69"/>
    <n v="0"/>
    <s v="Home"/>
    <n v="32.6"/>
    <n v="32.6"/>
    <d v="2024-12-31T00:00:00"/>
    <n v="56"/>
    <n v="0.05"/>
    <n v="0"/>
  </r>
  <r>
    <s v="CUST_2316_Brazil_45408"/>
    <s v="CUST_2316"/>
    <x v="35"/>
    <x v="0"/>
    <x v="8"/>
    <n v="135.57"/>
    <n v="135.57"/>
    <n v="15"/>
    <n v="2033.55"/>
    <n v="39"/>
    <n v="0"/>
    <s v="Home"/>
    <n v="69.900000000000006"/>
    <n v="69.900000000000006"/>
    <d v="2024-04-26T00:00:00"/>
    <n v="91"/>
    <n v="0.33"/>
    <n v="0"/>
  </r>
  <r>
    <s v="CUST_2319_China_45399"/>
    <s v="CUST_2319"/>
    <x v="51"/>
    <x v="0"/>
    <x v="9"/>
    <n v="54.96"/>
    <n v="54.96"/>
    <n v="10"/>
    <n v="549.6"/>
    <n v="292"/>
    <n v="0"/>
    <s v="Fashion"/>
    <n v="98.9"/>
    <n v="98.9"/>
    <d v="2024-04-17T00:00:00"/>
    <n v="10"/>
    <n v="0.22"/>
    <n v="0"/>
  </r>
  <r>
    <s v="CUST_2324_France_44684"/>
    <s v="CUST_2324"/>
    <x v="38"/>
    <x v="1"/>
    <x v="7"/>
    <n v="123.2"/>
    <n v="123.2"/>
    <n v="9"/>
    <n v="1108.8"/>
    <n v="321"/>
    <n v="0"/>
    <s v="Sports"/>
    <n v="51.4"/>
    <n v="51.4"/>
    <d v="2022-05-03T00:00:00"/>
    <n v="44"/>
    <n v="0.26"/>
    <n v="0"/>
  </r>
  <r>
    <s v="CUST_2325_UK_44869"/>
    <s v="CUST_2325"/>
    <x v="7"/>
    <x v="2"/>
    <x v="1"/>
    <n v="141.5"/>
    <n v="141.5"/>
    <n v="11"/>
    <n v="1556.5"/>
    <n v="65"/>
    <n v="0"/>
    <s v="Fashion"/>
    <n v="24"/>
    <n v="24"/>
    <d v="2022-11-04T00:00:00"/>
    <n v="48"/>
    <n v="0.45"/>
    <n v="0"/>
  </r>
  <r>
    <s v="CUST_2331_France_45116"/>
    <s v="CUST_2331"/>
    <x v="57"/>
    <x v="0"/>
    <x v="7"/>
    <n v="145.47999999999999"/>
    <n v="145.47999999999999"/>
    <n v="15"/>
    <n v="2182.1999999999998"/>
    <n v="61"/>
    <n v="0"/>
    <s v="Beauty"/>
    <n v="34.1"/>
    <n v="34.1"/>
    <d v="2023-07-09T00:00:00"/>
    <n v="66"/>
    <n v="0.21"/>
    <n v="0"/>
  </r>
  <r>
    <s v="CUST_2333_Canada_44327"/>
    <s v="CUST_2333"/>
    <x v="8"/>
    <x v="1"/>
    <x v="4"/>
    <n v="21.41"/>
    <n v="21.41"/>
    <n v="10"/>
    <n v="214.1"/>
    <n v="334"/>
    <n v="0"/>
    <s v="Home"/>
    <n v="98.3"/>
    <n v="98.3"/>
    <d v="2021-05-11T00:00:00"/>
    <n v="62"/>
    <n v="0.52"/>
    <n v="0"/>
  </r>
  <r>
    <s v="CUST_2337_UK_44373"/>
    <s v="CUST_2337"/>
    <x v="43"/>
    <x v="2"/>
    <x v="1"/>
    <n v="66.69"/>
    <n v="66.69"/>
    <n v="6"/>
    <n v="400.14"/>
    <n v="161"/>
    <n v="0"/>
    <s v="Beauty"/>
    <n v="12.6"/>
    <n v="12.6"/>
    <d v="2021-06-26T00:00:00"/>
    <n v="57"/>
    <n v="0.34"/>
    <n v="0"/>
  </r>
  <r>
    <s v="CUST_2338_Brazil_44100"/>
    <s v="CUST_2338"/>
    <x v="33"/>
    <x v="0"/>
    <x v="8"/>
    <n v="229.79"/>
    <n v="229.79"/>
    <n v="11"/>
    <n v="2527.69"/>
    <n v="240"/>
    <n v="0"/>
    <s v="Home"/>
    <n v="63.7"/>
    <n v="63.7"/>
    <d v="2020-09-26T00:00:00"/>
    <n v="96"/>
    <n v="0.33"/>
    <n v="0"/>
  </r>
  <r>
    <s v="CUST_2341_China_44341"/>
    <s v="CUST_2341"/>
    <x v="23"/>
    <x v="1"/>
    <x v="9"/>
    <n v="69.95"/>
    <n v="69.95"/>
    <n v="16"/>
    <n v="1119.2"/>
    <n v="105"/>
    <n v="0"/>
    <s v="Beauty"/>
    <n v="46.1"/>
    <n v="46.1"/>
    <d v="2021-05-25T00:00:00"/>
    <n v="68"/>
    <n v="0.23"/>
    <n v="0"/>
  </r>
  <r>
    <s v="CUST_2342_Japan_44107"/>
    <s v="CUST_2342"/>
    <x v="38"/>
    <x v="0"/>
    <x v="6"/>
    <n v="203.07"/>
    <n v="203.07"/>
    <n v="15"/>
    <n v="3046.0499999999997"/>
    <n v="62"/>
    <n v="0"/>
    <s v="Fashion"/>
    <n v="11.1"/>
    <n v="11.1"/>
    <d v="2020-10-03T00:00:00"/>
    <n v="72"/>
    <n v="0.04"/>
    <n v="0"/>
  </r>
  <r>
    <s v="CUST_2342_UK_44700"/>
    <s v="CUST_2342"/>
    <x v="40"/>
    <x v="1"/>
    <x v="1"/>
    <n v="113.72"/>
    <n v="113.72"/>
    <n v="11"/>
    <n v="1250.92"/>
    <n v="19"/>
    <n v="0"/>
    <s v="Beauty"/>
    <n v="7.1"/>
    <n v="7.1"/>
    <d v="2022-05-19T00:00:00"/>
    <n v="43"/>
    <n v="0.42"/>
    <n v="0"/>
  </r>
  <r>
    <s v="CUST_2343_UK_44309"/>
    <s v="CUST_2343"/>
    <x v="60"/>
    <x v="1"/>
    <x v="1"/>
    <n v="96.4"/>
    <n v="96.4"/>
    <n v="7"/>
    <n v="674.80000000000007"/>
    <n v="12"/>
    <n v="0"/>
    <s v="Sports"/>
    <n v="59.3"/>
    <n v="59.3"/>
    <d v="2021-04-23T00:00:00"/>
    <n v="17"/>
    <n v="0.3"/>
    <n v="0"/>
  </r>
  <r>
    <s v="CUST_2348_Germany_44595"/>
    <s v="CUST_2348"/>
    <x v="18"/>
    <x v="1"/>
    <x v="0"/>
    <n v="105.01"/>
    <n v="105.01"/>
    <n v="5"/>
    <n v="525.05000000000007"/>
    <n v="73"/>
    <n v="0"/>
    <s v="Beauty"/>
    <n v="89.1"/>
    <n v="89.1"/>
    <d v="2022-02-03T00:00:00"/>
    <n v="74"/>
    <n v="0.23"/>
    <n v="0"/>
  </r>
  <r>
    <s v="CUST_2353_France_44879"/>
    <s v="CUST_2353"/>
    <x v="10"/>
    <x v="0"/>
    <x v="7"/>
    <n v="168"/>
    <n v="168"/>
    <n v="1"/>
    <n v="168"/>
    <n v="10"/>
    <n v="0"/>
    <s v="Home"/>
    <n v="96.5"/>
    <n v="96.5"/>
    <d v="2022-11-14T00:00:00"/>
    <n v="41"/>
    <n v="0.18"/>
    <n v="0"/>
  </r>
  <r>
    <s v="CUST_2353_Germany_45019"/>
    <s v="CUST_2353"/>
    <x v="1"/>
    <x v="0"/>
    <x v="0"/>
    <n v="200.67"/>
    <n v="200.67"/>
    <n v="8"/>
    <n v="1605.36"/>
    <n v="355"/>
    <n v="0"/>
    <s v="Electronics"/>
    <n v="50.8"/>
    <n v="50.8"/>
    <d v="2023-04-03T00:00:00"/>
    <n v="26"/>
    <n v="0.04"/>
    <n v="0"/>
  </r>
  <r>
    <s v="CUST_2356_France_44029"/>
    <s v="CUST_2356"/>
    <x v="60"/>
    <x v="0"/>
    <x v="7"/>
    <n v="144.21"/>
    <n v="144.21"/>
    <n v="10"/>
    <n v="1442.1000000000001"/>
    <n v="192"/>
    <n v="0"/>
    <s v="Home"/>
    <n v="92"/>
    <n v="92"/>
    <d v="2020-07-17T00:00:00"/>
    <n v="21"/>
    <n v="0.27"/>
    <n v="0"/>
  </r>
  <r>
    <s v="CUST_2361_Germany_44297"/>
    <s v="CUST_2361"/>
    <x v="61"/>
    <x v="1"/>
    <x v="0"/>
    <n v="123.86"/>
    <n v="123.86"/>
    <n v="6"/>
    <n v="743.16"/>
    <n v="260"/>
    <n v="0"/>
    <s v="Electronics"/>
    <n v="9.8000000000000007"/>
    <n v="9.8000000000000007"/>
    <d v="2021-04-11T00:00:00"/>
    <n v="20"/>
    <n v="0.69"/>
    <n v="0"/>
  </r>
  <r>
    <s v="CUST_2363_India_45033"/>
    <s v="CUST_2363"/>
    <x v="33"/>
    <x v="0"/>
    <x v="5"/>
    <n v="48.37"/>
    <n v="48.37"/>
    <n v="8"/>
    <n v="386.96"/>
    <n v="11"/>
    <n v="0"/>
    <s v="Fashion"/>
    <n v="38.4"/>
    <n v="38.4"/>
    <d v="2023-04-17T00:00:00"/>
    <n v="53"/>
    <n v="0.28000000000000003"/>
    <n v="0"/>
  </r>
  <r>
    <s v="CUST_2364_Germany_44428"/>
    <s v="CUST_2364"/>
    <x v="57"/>
    <x v="0"/>
    <x v="0"/>
    <n v="80.459999999999994"/>
    <n v="80.459999999999994"/>
    <n v="8"/>
    <n v="643.67999999999995"/>
    <n v="140"/>
    <n v="0"/>
    <s v="Home"/>
    <n v="45"/>
    <n v="45"/>
    <d v="2021-08-20T00:00:00"/>
    <n v="76"/>
    <n v="0.2"/>
    <n v="0"/>
  </r>
  <r>
    <s v="CUST_2365_France_44504"/>
    <s v="CUST_2365"/>
    <x v="49"/>
    <x v="1"/>
    <x v="7"/>
    <m/>
    <n v="0"/>
    <n v="6"/>
    <n v="0"/>
    <n v="209"/>
    <n v="0"/>
    <s v="Fashion"/>
    <n v="43.7"/>
    <n v="43.7"/>
    <d v="2021-11-04T00:00:00"/>
    <n v="61"/>
    <n v="0.12"/>
    <n v="0"/>
  </r>
  <r>
    <s v="CUST_2365_France_44818"/>
    <s v="CUST_2365"/>
    <x v="15"/>
    <x v="0"/>
    <x v="7"/>
    <n v="149.32"/>
    <n v="149.32"/>
    <n v="12"/>
    <n v="1791.84"/>
    <n v="54"/>
    <n v="0"/>
    <s v="Beauty"/>
    <n v="3.3"/>
    <n v="3.3"/>
    <d v="2022-09-14T00:00:00"/>
    <n v="9"/>
    <n v="0.51"/>
    <n v="0"/>
  </r>
  <r>
    <s v="CUST_2366_France_45755"/>
    <s v="CUST_2366"/>
    <x v="39"/>
    <x v="1"/>
    <x v="7"/>
    <n v="55.51"/>
    <n v="55.51"/>
    <n v="6"/>
    <n v="333.06"/>
    <n v="178"/>
    <n v="0"/>
    <s v="Home"/>
    <n v="99.6"/>
    <n v="99.6"/>
    <d v="2025-04-08T00:00:00"/>
    <n v="29"/>
    <n v="0.24"/>
    <n v="0"/>
  </r>
  <r>
    <s v="CUST_2367_Brazil_45780"/>
    <s v="CUST_2367"/>
    <x v="34"/>
    <x v="0"/>
    <x v="8"/>
    <n v="65.510000000000005"/>
    <n v="65.510000000000005"/>
    <n v="10"/>
    <n v="655.1"/>
    <n v="6"/>
    <n v="0"/>
    <s v="Beauty"/>
    <n v="32.700000000000003"/>
    <n v="32.700000000000003"/>
    <d v="2025-05-03T00:00:00"/>
    <n v="68"/>
    <n v="0.04"/>
    <n v="0"/>
  </r>
  <r>
    <s v="CUST_2367_Japan_44576"/>
    <s v="CUST_2367"/>
    <x v="28"/>
    <x v="1"/>
    <x v="6"/>
    <n v="93.99"/>
    <n v="93.99"/>
    <n v="13"/>
    <n v="1221.8699999999999"/>
    <n v="82"/>
    <n v="0"/>
    <s v="Home"/>
    <n v="0.1"/>
    <n v="0.1"/>
    <d v="2022-01-15T00:00:00"/>
    <n v="84"/>
    <n v="0.13"/>
    <n v="0"/>
  </r>
  <r>
    <s v="CUST_2371_Japan_45101"/>
    <s v="CUST_2371"/>
    <x v="4"/>
    <x v="0"/>
    <x v="6"/>
    <n v="65.27"/>
    <n v="65.27"/>
    <n v="11"/>
    <n v="717.96999999999991"/>
    <n v="163"/>
    <n v="0"/>
    <s v="Beauty"/>
    <n v="49.5"/>
    <n v="49.5"/>
    <d v="2023-06-24T00:00:00"/>
    <n v="78"/>
    <n v="0.3"/>
    <n v="0"/>
  </r>
  <r>
    <s v="CUST_2375_Germany_45052"/>
    <s v="CUST_2375"/>
    <x v="60"/>
    <x v="1"/>
    <x v="0"/>
    <n v="50"/>
    <n v="50"/>
    <n v="9"/>
    <n v="450"/>
    <n v="138"/>
    <n v="0"/>
    <s v="Electronics"/>
    <n v="65.5"/>
    <n v="65.5"/>
    <d v="2023-05-06T00:00:00"/>
    <n v="37"/>
    <n v="7.0000000000000007E-2"/>
    <n v="0"/>
  </r>
  <r>
    <s v="CUST_2376_USA_44221"/>
    <s v="CUST_2376"/>
    <x v="33"/>
    <x v="0"/>
    <x v="2"/>
    <n v="168.61"/>
    <n v="168.61"/>
    <n v="17"/>
    <n v="2866.3700000000003"/>
    <n v="276"/>
    <n v="0"/>
    <s v="Electronics"/>
    <n v="22.4"/>
    <n v="22.4"/>
    <d v="2021-01-25T00:00:00"/>
    <n v="67"/>
    <n v="0.15"/>
    <n v="0"/>
  </r>
  <r>
    <s v="CUST_2377_Brazil_45775"/>
    <s v="CUST_2377"/>
    <x v="18"/>
    <x v="0"/>
    <x v="8"/>
    <n v="45.52"/>
    <n v="45.52"/>
    <n v="12"/>
    <n v="546.24"/>
    <n v="188"/>
    <n v="0"/>
    <s v="Home"/>
    <n v="45"/>
    <n v="45"/>
    <d v="2025-04-28T00:00:00"/>
    <n v="52"/>
    <n v="0.21"/>
    <n v="0"/>
  </r>
  <r>
    <s v="CUST_2378_USA_44768"/>
    <s v="CUST_2378"/>
    <x v="41"/>
    <x v="1"/>
    <x v="2"/>
    <n v="116.58"/>
    <n v="116.58"/>
    <n v="3"/>
    <n v="349.74"/>
    <n v="176"/>
    <n v="0"/>
    <s v="Beauty"/>
    <m/>
    <n v="0"/>
    <d v="2022-07-26T00:00:00"/>
    <n v="77"/>
    <n v="0.14000000000000001"/>
    <n v="0"/>
  </r>
  <r>
    <s v="CUST_2378_USA_45488"/>
    <s v="CUST_2378"/>
    <x v="34"/>
    <x v="1"/>
    <x v="2"/>
    <n v="105.88"/>
    <n v="105.88"/>
    <n v="8"/>
    <n v="847.04"/>
    <n v="32"/>
    <n v="0"/>
    <s v="Electronics"/>
    <m/>
    <n v="0"/>
    <d v="2024-07-15T00:00:00"/>
    <n v="45"/>
    <n v="0.2"/>
    <n v="0"/>
  </r>
  <r>
    <s v="CUST_2380_Brazil_45223"/>
    <s v="CUST_2380"/>
    <x v="51"/>
    <x v="2"/>
    <x v="8"/>
    <n v="125.27"/>
    <n v="125.27"/>
    <n v="12"/>
    <n v="1503.24"/>
    <n v="95"/>
    <n v="0"/>
    <s v="Sports"/>
    <n v="14.7"/>
    <n v="14.7"/>
    <d v="2023-10-24T00:00:00"/>
    <n v="10"/>
    <n v="0.12"/>
    <n v="0"/>
  </r>
  <r>
    <s v="CUST_2380_China_45129"/>
    <s v="CUST_2380"/>
    <x v="22"/>
    <x v="0"/>
    <x v="9"/>
    <n v="83.37"/>
    <n v="83.37"/>
    <n v="9"/>
    <n v="750.33"/>
    <n v="220"/>
    <n v="0"/>
    <s v="Electronics"/>
    <n v="72.3"/>
    <n v="72.3"/>
    <d v="2023-07-22T00:00:00"/>
    <n v="6"/>
    <n v="0.32"/>
    <n v="0"/>
  </r>
  <r>
    <s v="CUST_2381_China_44506"/>
    <s v="CUST_2381"/>
    <x v="35"/>
    <x v="0"/>
    <x v="9"/>
    <n v="151.68"/>
    <n v="151.68"/>
    <n v="18"/>
    <n v="2730.2400000000002"/>
    <n v="22"/>
    <n v="0"/>
    <s v="Home"/>
    <n v="24.1"/>
    <n v="24.1"/>
    <d v="2021-11-06T00:00:00"/>
    <n v="46"/>
    <n v="0.1"/>
    <n v="0"/>
  </r>
  <r>
    <s v="CUST_2382_France_44576"/>
    <s v="CUST_2382"/>
    <x v="50"/>
    <x v="2"/>
    <x v="7"/>
    <n v="65.650000000000006"/>
    <n v="65.650000000000006"/>
    <n v="8"/>
    <n v="525.20000000000005"/>
    <n v="110"/>
    <n v="0"/>
    <s v="Electronics"/>
    <n v="74.3"/>
    <n v="74.3"/>
    <d v="2022-01-15T00:00:00"/>
    <n v="31"/>
    <n v="0.05"/>
    <n v="0"/>
  </r>
  <r>
    <s v="CUST_2384_India_44080"/>
    <s v="CUST_2384"/>
    <x v="32"/>
    <x v="1"/>
    <x v="5"/>
    <n v="125.4"/>
    <n v="125.4"/>
    <n v="9"/>
    <n v="1128.6000000000001"/>
    <n v="55"/>
    <n v="0"/>
    <s v="Home"/>
    <n v="98.8"/>
    <n v="98.8"/>
    <d v="2020-09-06T00:00:00"/>
    <n v="83"/>
    <n v="0.69"/>
    <n v="0"/>
  </r>
  <r>
    <s v="CUST_2386_France_44306"/>
    <s v="CUST_2386"/>
    <x v="45"/>
    <x v="2"/>
    <x v="7"/>
    <n v="254.95"/>
    <n v="254.95"/>
    <n v="10"/>
    <n v="2549.5"/>
    <n v="105"/>
    <n v="0"/>
    <s v="Fashion"/>
    <n v="73.5"/>
    <n v="73.5"/>
    <d v="2021-04-20T00:00:00"/>
    <n v="16"/>
    <n v="0.14000000000000001"/>
    <n v="0"/>
  </r>
  <r>
    <s v="CUST_2387_USA_45517"/>
    <s v="CUST_2387"/>
    <x v="61"/>
    <x v="2"/>
    <x v="2"/>
    <n v="57.82"/>
    <n v="57.82"/>
    <n v="13"/>
    <n v="751.66"/>
    <n v="289"/>
    <n v="0"/>
    <s v="Home"/>
    <n v="13.8"/>
    <n v="13.8"/>
    <d v="2024-08-13T00:00:00"/>
    <n v="84"/>
    <n v="0.45"/>
    <n v="0"/>
  </r>
  <r>
    <s v="CUST_2388_Australia_45298"/>
    <s v="CUST_2388"/>
    <x v="39"/>
    <x v="1"/>
    <x v="3"/>
    <n v="47.22"/>
    <n v="47.22"/>
    <n v="12"/>
    <n v="566.64"/>
    <n v="4"/>
    <n v="0"/>
    <s v="Home"/>
    <n v="17.7"/>
    <n v="17.7"/>
    <d v="2024-01-07T00:00:00"/>
    <n v="4"/>
    <n v="0.05"/>
    <n v="0"/>
  </r>
  <r>
    <s v="CUST_2389_Brazil_45155"/>
    <s v="CUST_2389"/>
    <x v="36"/>
    <x v="1"/>
    <x v="8"/>
    <n v="83.14"/>
    <n v="83.14"/>
    <n v="11"/>
    <n v="914.54"/>
    <n v="272"/>
    <n v="0"/>
    <s v="Beauty"/>
    <n v="69.599999999999994"/>
    <n v="69.599999999999994"/>
    <d v="2023-08-17T00:00:00"/>
    <n v="7"/>
    <n v="0.36"/>
    <n v="0"/>
  </r>
  <r>
    <s v="CUST_2389_Germany_45702"/>
    <s v="CUST_2389"/>
    <x v="33"/>
    <x v="1"/>
    <x v="0"/>
    <n v="42.66"/>
    <n v="42.66"/>
    <n v="10"/>
    <n v="426.59999999999997"/>
    <n v="294"/>
    <n v="0"/>
    <s v="Sports"/>
    <n v="83.9"/>
    <n v="83.9"/>
    <d v="2025-02-14T00:00:00"/>
    <n v="57"/>
    <n v="0.31"/>
    <n v="0"/>
  </r>
  <r>
    <s v="CUST_2390_China_45620"/>
    <s v="CUST_2390"/>
    <x v="59"/>
    <x v="0"/>
    <x v="9"/>
    <n v="77.88"/>
    <n v="77.88"/>
    <n v="10"/>
    <n v="778.8"/>
    <n v="231"/>
    <n v="0"/>
    <s v="Electronics"/>
    <n v="67.5"/>
    <n v="67.5"/>
    <d v="2024-11-24T00:00:00"/>
    <n v="88"/>
    <n v="0.2"/>
    <n v="0"/>
  </r>
  <r>
    <s v="CUST_2394_China_44430"/>
    <s v="CUST_2394"/>
    <x v="29"/>
    <x v="1"/>
    <x v="9"/>
    <n v="92.15"/>
    <n v="92.15"/>
    <n v="15"/>
    <n v="1382.25"/>
    <n v="61"/>
    <n v="0"/>
    <s v="Home"/>
    <n v="57.5"/>
    <n v="57.5"/>
    <d v="2021-08-22T00:00:00"/>
    <n v="82"/>
    <n v="0.25"/>
    <n v="0"/>
  </r>
  <r>
    <s v="CUST_2401_France_44462"/>
    <s v="CUST_2401"/>
    <x v="31"/>
    <x v="0"/>
    <x v="7"/>
    <n v="361.97"/>
    <n v="361.97"/>
    <n v="9"/>
    <n v="3257.7300000000005"/>
    <n v="109"/>
    <n v="0"/>
    <s v="Beauty"/>
    <n v="82.9"/>
    <n v="82.9"/>
    <d v="2021-09-23T00:00:00"/>
    <n v="27"/>
    <n v="0.06"/>
    <n v="0"/>
  </r>
  <r>
    <s v="CUST_2403_Australia_45678"/>
    <s v="CUST_2403"/>
    <x v="26"/>
    <x v="1"/>
    <x v="3"/>
    <n v="154.54"/>
    <n v="154.54"/>
    <n v="11"/>
    <n v="1699.9399999999998"/>
    <n v="259"/>
    <n v="0"/>
    <s v="Sports"/>
    <n v="1.4"/>
    <n v="1.4"/>
    <d v="2025-01-21T00:00:00"/>
    <n v="38"/>
    <n v="0.24"/>
    <n v="0"/>
  </r>
  <r>
    <s v="CUST_2404_China_44178"/>
    <s v="CUST_2404"/>
    <x v="57"/>
    <x v="1"/>
    <x v="9"/>
    <n v="96.19"/>
    <n v="96.19"/>
    <n v="9"/>
    <n v="865.71"/>
    <n v="208"/>
    <n v="0"/>
    <s v="Home"/>
    <n v="26.2"/>
    <n v="26.2"/>
    <d v="2020-12-13T00:00:00"/>
    <n v="10"/>
    <n v="0.31"/>
    <n v="0"/>
  </r>
  <r>
    <s v="CUST_2409_France_44234"/>
    <s v="CUST_2409"/>
    <x v="25"/>
    <x v="1"/>
    <x v="7"/>
    <n v="375.82"/>
    <n v="375.82"/>
    <n v="8"/>
    <n v="3006.56"/>
    <n v="355"/>
    <n v="0"/>
    <s v="Fashion"/>
    <n v="49.4"/>
    <n v="49.4"/>
    <d v="2021-02-07T00:00:00"/>
    <n v="5"/>
    <n v="0.32"/>
    <n v="0"/>
  </r>
  <r>
    <s v="CUST_2409_Germany_44648"/>
    <s v="CUST_2409"/>
    <x v="41"/>
    <x v="0"/>
    <x v="0"/>
    <n v="207.63"/>
    <n v="207.63"/>
    <n v="10"/>
    <n v="2076.3000000000002"/>
    <n v="257"/>
    <n v="0"/>
    <s v="Beauty"/>
    <m/>
    <n v="0"/>
    <d v="2022-03-28T00:00:00"/>
    <n v="44"/>
    <n v="0.34"/>
    <n v="0"/>
  </r>
  <r>
    <s v="CUST_2409_UK_45283"/>
    <s v="CUST_2409"/>
    <x v="55"/>
    <x v="1"/>
    <x v="1"/>
    <n v="46.21"/>
    <n v="46.21"/>
    <n v="5"/>
    <n v="231.05"/>
    <n v="11"/>
    <n v="0"/>
    <s v="Sports"/>
    <n v="32.4"/>
    <n v="32.4"/>
    <d v="2023-12-23T00:00:00"/>
    <n v="78"/>
    <n v="0.24"/>
    <n v="0"/>
  </r>
  <r>
    <s v="CUST_2422_USA_45104"/>
    <s v="CUST_2422"/>
    <x v="22"/>
    <x v="0"/>
    <x v="2"/>
    <n v="90.05"/>
    <n v="90.05"/>
    <n v="12"/>
    <n v="1080.5999999999999"/>
    <n v="57"/>
    <n v="0"/>
    <s v="Sports"/>
    <n v="85.2"/>
    <n v="85.2"/>
    <d v="2023-06-27T00:00:00"/>
    <n v="67"/>
    <n v="0.41"/>
    <n v="0"/>
  </r>
  <r>
    <s v="CUST_2424_Brazil_45107"/>
    <s v="CUST_2424"/>
    <x v="27"/>
    <x v="1"/>
    <x v="8"/>
    <n v="97.27"/>
    <n v="97.27"/>
    <n v="8"/>
    <n v="778.16"/>
    <n v="62"/>
    <n v="0"/>
    <s v="Electronics"/>
    <n v="84.2"/>
    <n v="84.2"/>
    <d v="2023-06-30T00:00:00"/>
    <n v="86"/>
    <n v="0.06"/>
    <n v="0"/>
  </r>
  <r>
    <s v="CUST_2428_China_45488"/>
    <s v="CUST_2428"/>
    <x v="30"/>
    <x v="1"/>
    <x v="9"/>
    <n v="86.52"/>
    <n v="86.52"/>
    <n v="5"/>
    <n v="432.59999999999997"/>
    <n v="307"/>
    <n v="0"/>
    <s v="Beauty"/>
    <n v="26.2"/>
    <n v="26.2"/>
    <d v="2024-07-15T00:00:00"/>
    <n v="7"/>
    <n v="0.38"/>
    <n v="0"/>
  </r>
  <r>
    <s v="CUST_2431_China_45321"/>
    <s v="CUST_2431"/>
    <x v="33"/>
    <x v="2"/>
    <x v="9"/>
    <n v="135.22"/>
    <n v="135.22"/>
    <n v="6"/>
    <n v="811.31999999999994"/>
    <n v="91"/>
    <n v="0"/>
    <s v="Home"/>
    <n v="6.3"/>
    <n v="6.3"/>
    <d v="2024-01-30T00:00:00"/>
    <n v="15"/>
    <n v="0.6"/>
    <n v="0"/>
  </r>
  <r>
    <s v="CUST_2431_USA_44881"/>
    <s v="CUST_2431"/>
    <x v="15"/>
    <x v="1"/>
    <x v="2"/>
    <n v="316.85000000000002"/>
    <n v="316.85000000000002"/>
    <n v="7"/>
    <n v="2217.9500000000003"/>
    <n v="133"/>
    <n v="0"/>
    <s v="Beauty"/>
    <n v="47"/>
    <n v="47"/>
    <d v="2022-11-16T00:00:00"/>
    <n v="93"/>
    <n v="0.19"/>
    <n v="0"/>
  </r>
  <r>
    <s v="CUST_2435_USA_45672"/>
    <s v="CUST_2435"/>
    <x v="31"/>
    <x v="0"/>
    <x v="2"/>
    <n v="103.8"/>
    <n v="103.8"/>
    <n v="12"/>
    <n v="1245.5999999999999"/>
    <n v="61"/>
    <n v="0"/>
    <s v="Home"/>
    <n v="80.2"/>
    <n v="80.2"/>
    <d v="2025-01-15T00:00:00"/>
    <n v="63"/>
    <n v="0.16"/>
    <n v="0"/>
  </r>
  <r>
    <s v="CUST_2436_USA_44983"/>
    <s v="CUST_2436"/>
    <x v="56"/>
    <x v="0"/>
    <x v="2"/>
    <n v="81.180000000000007"/>
    <n v="81.180000000000007"/>
    <n v="8"/>
    <n v="649.44000000000005"/>
    <n v="24"/>
    <n v="0"/>
    <s v="Electronics"/>
    <n v="2.8"/>
    <n v="2.8"/>
    <d v="2023-02-26T00:00:00"/>
    <n v="79"/>
    <n v="0.27"/>
    <n v="0"/>
  </r>
  <r>
    <s v="CUST_2439_Brazil_44378"/>
    <s v="CUST_2439"/>
    <x v="56"/>
    <x v="0"/>
    <x v="8"/>
    <n v="53.84"/>
    <n v="53.84"/>
    <n v="11"/>
    <n v="592.24"/>
    <n v="25"/>
    <n v="0"/>
    <s v="Home"/>
    <n v="41.4"/>
    <n v="41.4"/>
    <d v="2021-07-01T00:00:00"/>
    <n v="95"/>
    <n v="0.12"/>
    <n v="0"/>
  </r>
  <r>
    <s v="CUST_2440_Canada_44249"/>
    <s v="CUST_2440"/>
    <x v="59"/>
    <x v="0"/>
    <x v="4"/>
    <n v="11.48"/>
    <n v="11.48"/>
    <n v="9"/>
    <n v="103.32000000000001"/>
    <n v="245"/>
    <n v="0"/>
    <s v="Fashion"/>
    <n v="71.400000000000006"/>
    <n v="71.400000000000006"/>
    <d v="2021-02-22T00:00:00"/>
    <n v="58"/>
    <n v="0.15"/>
    <n v="0"/>
  </r>
  <r>
    <s v="CUST_2442_France_44814"/>
    <s v="CUST_2442"/>
    <x v="56"/>
    <x v="1"/>
    <x v="7"/>
    <n v="48.15"/>
    <n v="48.15"/>
    <n v="9"/>
    <n v="433.34999999999997"/>
    <n v="242"/>
    <n v="0"/>
    <s v="Sports"/>
    <n v="40.200000000000003"/>
    <n v="40.200000000000003"/>
    <d v="2022-09-10T00:00:00"/>
    <n v="57"/>
    <n v="0.46"/>
    <n v="0"/>
  </r>
  <r>
    <s v="CUST_2442_Germany_44835"/>
    <s v="CUST_2442"/>
    <x v="39"/>
    <x v="2"/>
    <x v="0"/>
    <n v="72.239999999999995"/>
    <n v="72.239999999999995"/>
    <n v="14"/>
    <n v="1011.3599999999999"/>
    <n v="327"/>
    <n v="0"/>
    <s v="Beauty"/>
    <n v="9.5"/>
    <n v="9.5"/>
    <d v="2022-10-01T00:00:00"/>
    <n v="9"/>
    <n v="0.33"/>
    <n v="0"/>
  </r>
  <r>
    <s v="CUST_2445_UK_44108"/>
    <s v="CUST_2445"/>
    <x v="59"/>
    <x v="1"/>
    <x v="1"/>
    <n v="170.2"/>
    <n v="170.2"/>
    <n v="7"/>
    <n v="1191.3999999999999"/>
    <n v="57"/>
    <n v="0"/>
    <s v="Fashion"/>
    <n v="58.7"/>
    <n v="58.7"/>
    <d v="2020-10-04T00:00:00"/>
    <n v="9"/>
    <n v="0.44"/>
    <n v="0"/>
  </r>
  <r>
    <s v="CUST_2447_France_44094"/>
    <s v="CUST_2447"/>
    <x v="16"/>
    <x v="0"/>
    <x v="7"/>
    <n v="40.36"/>
    <n v="40.36"/>
    <n v="6"/>
    <n v="242.16"/>
    <n v="329"/>
    <n v="0"/>
    <s v="Fashion"/>
    <n v="94.9"/>
    <n v="94.9"/>
    <d v="2020-09-20T00:00:00"/>
    <n v="18"/>
    <n v="0.35"/>
    <n v="0"/>
  </r>
  <r>
    <s v="CUST_2447_Japan_45696"/>
    <s v="CUST_2447"/>
    <x v="45"/>
    <x v="0"/>
    <x v="6"/>
    <n v="44.11"/>
    <n v="44.11"/>
    <n v="7"/>
    <n v="308.77"/>
    <n v="104"/>
    <n v="0"/>
    <s v="Electronics"/>
    <n v="49.2"/>
    <n v="49.2"/>
    <d v="2025-02-08T00:00:00"/>
    <n v="93"/>
    <n v="0.36"/>
    <n v="0"/>
  </r>
  <r>
    <s v="CUST_2447_UK_45307"/>
    <s v="CUST_2447"/>
    <x v="16"/>
    <x v="0"/>
    <x v="1"/>
    <n v="82.01"/>
    <n v="82.01"/>
    <n v="18"/>
    <n v="1476.18"/>
    <n v="117"/>
    <n v="0"/>
    <s v="Beauty"/>
    <m/>
    <n v="0"/>
    <d v="2024-01-16T00:00:00"/>
    <n v="23"/>
    <n v="0.41"/>
    <n v="0"/>
  </r>
  <r>
    <s v="CUST_2448_Japan_44538"/>
    <s v="CUST_2448"/>
    <x v="42"/>
    <x v="1"/>
    <x v="6"/>
    <n v="123.38"/>
    <n v="123.38"/>
    <n v="5"/>
    <n v="616.9"/>
    <n v="281"/>
    <n v="0"/>
    <s v="Electronics"/>
    <n v="7.3"/>
    <n v="7.3"/>
    <d v="2021-12-08T00:00:00"/>
    <n v="34"/>
    <n v="0.14000000000000001"/>
    <n v="0"/>
  </r>
  <r>
    <s v="CUST_2449_Canada_45572"/>
    <s v="CUST_2449"/>
    <x v="6"/>
    <x v="0"/>
    <x v="4"/>
    <n v="284.45999999999998"/>
    <n v="284.45999999999998"/>
    <n v="15"/>
    <n v="4266.8999999999996"/>
    <n v="80"/>
    <n v="0"/>
    <s v="Electronics"/>
    <n v="21"/>
    <n v="21"/>
    <d v="2024-10-07T00:00:00"/>
    <n v="91"/>
    <n v="0.31"/>
    <n v="0"/>
  </r>
  <r>
    <s v="CUST_2449_Germany_44456"/>
    <s v="CUST_2449"/>
    <x v="58"/>
    <x v="0"/>
    <x v="0"/>
    <m/>
    <n v="0"/>
    <n v="7"/>
    <n v="0"/>
    <n v="51"/>
    <n v="0"/>
    <s v="Beauty"/>
    <n v="31.9"/>
    <n v="31.9"/>
    <d v="2021-09-17T00:00:00"/>
    <n v="30"/>
    <n v="0.28999999999999998"/>
    <n v="0"/>
  </r>
  <r>
    <s v="CUST_2449_Japan_45648"/>
    <s v="CUST_2449"/>
    <x v="37"/>
    <x v="0"/>
    <x v="6"/>
    <n v="34.76"/>
    <n v="34.76"/>
    <n v="6"/>
    <n v="208.56"/>
    <n v="146"/>
    <n v="0"/>
    <s v="Sports"/>
    <n v="9.6999999999999993"/>
    <n v="9.6999999999999993"/>
    <d v="2024-12-22T00:00:00"/>
    <n v="66"/>
    <n v="0.44"/>
    <n v="0"/>
  </r>
  <r>
    <s v="CUST_2455_India_44608"/>
    <s v="CUST_2455"/>
    <x v="6"/>
    <x v="0"/>
    <x v="5"/>
    <n v="151.49"/>
    <n v="151.49"/>
    <n v="10"/>
    <n v="1514.9"/>
    <n v="258"/>
    <n v="0"/>
    <s v="Beauty"/>
    <n v="74"/>
    <n v="74"/>
    <d v="2022-02-16T00:00:00"/>
    <n v="75"/>
    <n v="0.59"/>
    <n v="0"/>
  </r>
  <r>
    <s v="CUST_2460_Australia_44554"/>
    <s v="CUST_2460"/>
    <x v="33"/>
    <x v="0"/>
    <x v="3"/>
    <n v="71.69"/>
    <n v="71.69"/>
    <n v="9"/>
    <n v="645.21"/>
    <n v="335"/>
    <n v="0"/>
    <s v="Fashion"/>
    <n v="38.6"/>
    <n v="38.6"/>
    <d v="2021-12-24T00:00:00"/>
    <n v="4"/>
    <n v="0.13"/>
    <n v="0"/>
  </r>
  <r>
    <s v="CUST_2460_France_45558"/>
    <s v="CUST_2460"/>
    <x v="57"/>
    <x v="0"/>
    <x v="7"/>
    <n v="57.96"/>
    <n v="57.96"/>
    <n v="4"/>
    <n v="231.84"/>
    <n v="121"/>
    <n v="0"/>
    <s v="Sports"/>
    <m/>
    <n v="0"/>
    <d v="2024-09-23T00:00:00"/>
    <n v="78"/>
    <n v="0.2"/>
    <n v="0"/>
  </r>
  <r>
    <s v="CUST_2460_UK_45289"/>
    <s v="CUST_2460"/>
    <x v="20"/>
    <x v="0"/>
    <x v="1"/>
    <n v="63.83"/>
    <n v="63.83"/>
    <n v="13"/>
    <n v="829.79"/>
    <n v="34"/>
    <n v="0"/>
    <s v="Fashion"/>
    <n v="76.2"/>
    <n v="76.2"/>
    <d v="2023-12-29T00:00:00"/>
    <n v="32"/>
    <n v="0.22"/>
    <n v="0"/>
  </r>
  <r>
    <s v="CUST_2461_Germany_44257"/>
    <s v="CUST_2461"/>
    <x v="49"/>
    <x v="1"/>
    <x v="0"/>
    <n v="26.72"/>
    <n v="26.72"/>
    <n v="11"/>
    <n v="293.91999999999996"/>
    <n v="194"/>
    <n v="0"/>
    <s v="Fashion"/>
    <n v="34.299999999999997"/>
    <n v="34.299999999999997"/>
    <d v="2021-03-02T00:00:00"/>
    <n v="99"/>
    <n v="0.52"/>
    <n v="0"/>
  </r>
  <r>
    <s v="CUST_2462_China_45762"/>
    <s v="CUST_2462"/>
    <x v="16"/>
    <x v="0"/>
    <x v="9"/>
    <n v="124.28"/>
    <n v="124.28"/>
    <n v="13"/>
    <n v="1615.64"/>
    <n v="105"/>
    <n v="0"/>
    <s v="Beauty"/>
    <n v="23.6"/>
    <n v="23.6"/>
    <d v="2025-04-15T00:00:00"/>
    <n v="55"/>
    <n v="0.05"/>
    <n v="0"/>
  </r>
  <r>
    <s v="CUST_2464_France_44923"/>
    <s v="CUST_2464"/>
    <x v="6"/>
    <x v="1"/>
    <x v="7"/>
    <n v="42.64"/>
    <n v="42.64"/>
    <n v="13"/>
    <n v="554.32000000000005"/>
    <n v="250"/>
    <n v="0"/>
    <s v="Sports"/>
    <n v="90.6"/>
    <n v="90.6"/>
    <d v="2022-12-28T00:00:00"/>
    <n v="3"/>
    <n v="0.24"/>
    <n v="0"/>
  </r>
  <r>
    <s v="CUST_2466_China_45792"/>
    <s v="CUST_2466"/>
    <x v="61"/>
    <x v="1"/>
    <x v="9"/>
    <n v="168.37"/>
    <n v="168.37"/>
    <n v="11"/>
    <n v="1852.0700000000002"/>
    <n v="67"/>
    <n v="0"/>
    <s v="Fashion"/>
    <n v="40.799999999999997"/>
    <n v="40.799999999999997"/>
    <d v="2025-05-15T00:00:00"/>
    <n v="15"/>
    <n v="0.1"/>
    <n v="0"/>
  </r>
  <r>
    <s v="CUST_2466_India_45406"/>
    <s v="CUST_2466"/>
    <x v="9"/>
    <x v="2"/>
    <x v="5"/>
    <n v="197.88"/>
    <n v="197.88"/>
    <n v="5"/>
    <n v="989.4"/>
    <n v="127"/>
    <n v="0"/>
    <s v="Sports"/>
    <n v="5.7"/>
    <n v="5.7"/>
    <d v="2024-04-24T00:00:00"/>
    <n v="60"/>
    <n v="0.25"/>
    <n v="0"/>
  </r>
  <r>
    <s v="CUST_2473_Brazil_44892"/>
    <s v="CUST_2473"/>
    <x v="44"/>
    <x v="1"/>
    <x v="8"/>
    <m/>
    <n v="0"/>
    <n v="16"/>
    <n v="0"/>
    <n v="164"/>
    <n v="0"/>
    <s v="Home"/>
    <n v="4.9000000000000004"/>
    <n v="4.9000000000000004"/>
    <d v="2022-11-27T00:00:00"/>
    <n v="46"/>
    <n v="0.18"/>
    <n v="0"/>
  </r>
  <r>
    <s v="CUST_2474_France_44526"/>
    <s v="CUST_2474"/>
    <x v="37"/>
    <x v="0"/>
    <x v="7"/>
    <n v="53.05"/>
    <n v="53.05"/>
    <n v="7"/>
    <n v="371.34999999999997"/>
    <n v="89"/>
    <n v="0"/>
    <s v="Electronics"/>
    <n v="77"/>
    <n v="77"/>
    <d v="2021-11-26T00:00:00"/>
    <n v="6"/>
    <n v="0.34"/>
    <n v="0"/>
  </r>
  <r>
    <s v="CUST_2474_Japan_44182"/>
    <s v="CUST_2474"/>
    <x v="56"/>
    <x v="1"/>
    <x v="6"/>
    <n v="110.59"/>
    <n v="110.59"/>
    <n v="8"/>
    <n v="884.72"/>
    <n v="315"/>
    <n v="0"/>
    <s v="Home"/>
    <n v="86"/>
    <n v="86"/>
    <d v="2020-12-17T00:00:00"/>
    <n v="56"/>
    <n v="0.13"/>
    <n v="0"/>
  </r>
  <r>
    <s v="CUST_2476_Brazil_45497"/>
    <s v="CUST_2476"/>
    <x v="48"/>
    <x v="0"/>
    <x v="8"/>
    <n v="48.12"/>
    <n v="48.12"/>
    <n v="15"/>
    <n v="721.8"/>
    <n v="24"/>
    <n v="0"/>
    <s v="Fashion"/>
    <n v="80.099999999999994"/>
    <n v="80.099999999999994"/>
    <d v="2024-07-24T00:00:00"/>
    <n v="75"/>
    <n v="0.33"/>
    <n v="0"/>
  </r>
  <r>
    <s v="CUST_2478_China_44080"/>
    <s v="CUST_2478"/>
    <x v="32"/>
    <x v="0"/>
    <x v="9"/>
    <n v="183.78"/>
    <n v="183.78"/>
    <n v="14"/>
    <n v="2572.92"/>
    <n v="213"/>
    <n v="0"/>
    <s v="Beauty"/>
    <n v="82.8"/>
    <n v="82.8"/>
    <d v="2020-09-06T00:00:00"/>
    <n v="18"/>
    <n v="0.12"/>
    <n v="0"/>
  </r>
  <r>
    <s v="CUST_2478_India_44039"/>
    <s v="CUST_2478"/>
    <x v="13"/>
    <x v="0"/>
    <x v="5"/>
    <n v="123.3"/>
    <n v="123.3"/>
    <n v="10"/>
    <n v="1233"/>
    <n v="171"/>
    <n v="0"/>
    <s v="Beauty"/>
    <n v="93.8"/>
    <n v="93.8"/>
    <d v="2020-07-27T00:00:00"/>
    <n v="46"/>
    <n v="0.76"/>
    <n v="0"/>
  </r>
  <r>
    <s v="CUST_2481_Japan_45428"/>
    <s v="CUST_2481"/>
    <x v="48"/>
    <x v="0"/>
    <x v="6"/>
    <n v="44.29"/>
    <n v="44.29"/>
    <n v="8"/>
    <n v="354.32"/>
    <n v="210"/>
    <n v="0"/>
    <s v="Sports"/>
    <n v="43.6"/>
    <n v="43.6"/>
    <d v="2024-05-16T00:00:00"/>
    <n v="38"/>
    <n v="0.68"/>
    <n v="0"/>
  </r>
  <r>
    <s v="CUST_2481_USA_45811"/>
    <s v="CUST_2481"/>
    <x v="36"/>
    <x v="1"/>
    <x v="2"/>
    <n v="81.459999999999994"/>
    <n v="81.459999999999994"/>
    <n v="15"/>
    <n v="1221.8999999999999"/>
    <n v="65"/>
    <n v="0"/>
    <s v="Electronics"/>
    <n v="82.9"/>
    <n v="82.9"/>
    <d v="2025-06-03T00:00:00"/>
    <n v="50"/>
    <n v="0.25"/>
    <n v="0"/>
  </r>
  <r>
    <s v="CUST_2484_UK_44433"/>
    <s v="CUST_2484"/>
    <x v="22"/>
    <x v="0"/>
    <x v="1"/>
    <n v="54.39"/>
    <n v="54.39"/>
    <n v="10"/>
    <n v="543.9"/>
    <n v="193"/>
    <n v="0"/>
    <s v="Sports"/>
    <n v="90.5"/>
    <n v="90.5"/>
    <d v="2021-08-25T00:00:00"/>
    <n v="44"/>
    <n v="0.14000000000000001"/>
    <n v="0"/>
  </r>
  <r>
    <s v="CUST_2492_UK_45738"/>
    <s v="CUST_2492"/>
    <x v="39"/>
    <x v="1"/>
    <x v="1"/>
    <n v="89.78"/>
    <n v="89.78"/>
    <n v="15"/>
    <n v="1346.7"/>
    <n v="207"/>
    <n v="0"/>
    <s v="Beauty"/>
    <n v="61.2"/>
    <n v="61.2"/>
    <d v="2025-03-22T00:00:00"/>
    <n v="34"/>
    <n v="0.57999999999999996"/>
    <n v="0"/>
  </r>
  <r>
    <s v="CUST_2495_Japan_44894"/>
    <s v="CUST_2495"/>
    <x v="37"/>
    <x v="0"/>
    <x v="6"/>
    <n v="156.19999999999999"/>
    <n v="156.19999999999999"/>
    <n v="9"/>
    <n v="1405.8"/>
    <n v="322"/>
    <n v="0"/>
    <s v="Fashion"/>
    <n v="93.9"/>
    <n v="93.9"/>
    <d v="2022-11-29T00:00:00"/>
    <n v="37"/>
    <n v="0.34"/>
    <n v="0"/>
  </r>
  <r>
    <s v="CUST_2497_USA_44963"/>
    <s v="CUST_2497"/>
    <x v="22"/>
    <x v="1"/>
    <x v="2"/>
    <n v="362.07"/>
    <n v="362.07"/>
    <n v="11"/>
    <n v="3982.77"/>
    <n v="337"/>
    <n v="0"/>
    <s v="Home"/>
    <n v="98.3"/>
    <n v="98.3"/>
    <d v="2023-02-06T00:00:00"/>
    <n v="96"/>
    <n v="0.34"/>
    <n v="0"/>
  </r>
  <r>
    <s v="CUST_2499_Germany_44385"/>
    <s v="CUST_2499"/>
    <x v="51"/>
    <x v="0"/>
    <x v="0"/>
    <n v="22.39"/>
    <n v="22.39"/>
    <n v="9"/>
    <n v="201.51"/>
    <n v="328"/>
    <n v="0"/>
    <s v="Electronics"/>
    <n v="92.1"/>
    <n v="92.1"/>
    <d v="2021-07-08T00:00:00"/>
    <n v="63"/>
    <n v="0.17"/>
    <n v="0"/>
  </r>
  <r>
    <s v="CUST_2500_India_44667"/>
    <s v="CUST_2500"/>
    <x v="60"/>
    <x v="1"/>
    <x v="5"/>
    <m/>
    <n v="0"/>
    <n v="8"/>
    <n v="0"/>
    <n v="332"/>
    <n v="0"/>
    <s v="Home"/>
    <n v="45.5"/>
    <n v="45.5"/>
    <d v="2022-04-16T00:00:00"/>
    <n v="87"/>
    <n v="0.41"/>
    <n v="0"/>
  </r>
  <r>
    <s v="CUST_2504_Australia_45821"/>
    <s v="CUST_2504"/>
    <x v="41"/>
    <x v="2"/>
    <x v="3"/>
    <n v="99.41"/>
    <n v="99.41"/>
    <n v="11"/>
    <n v="1093.51"/>
    <n v="142"/>
    <n v="0"/>
    <s v="Sports"/>
    <n v="48"/>
    <n v="48"/>
    <d v="2025-06-13T00:00:00"/>
    <n v="76"/>
    <n v="0.25"/>
    <n v="0"/>
  </r>
  <r>
    <s v="CUST_2504_China_45486"/>
    <s v="CUST_2504"/>
    <x v="57"/>
    <x v="1"/>
    <x v="9"/>
    <n v="136"/>
    <n v="136"/>
    <n v="8"/>
    <n v="1088"/>
    <n v="213"/>
    <n v="0"/>
    <s v="Fashion"/>
    <n v="30.1"/>
    <n v="30.1"/>
    <d v="2024-07-13T00:00:00"/>
    <n v="65"/>
    <n v="0.18"/>
    <n v="0"/>
  </r>
  <r>
    <s v="CUST_2505_USA_44223"/>
    <s v="CUST_2505"/>
    <x v="25"/>
    <x v="1"/>
    <x v="2"/>
    <n v="73.47"/>
    <n v="73.47"/>
    <n v="11"/>
    <n v="808.17"/>
    <n v="235"/>
    <n v="0"/>
    <s v="Sports"/>
    <n v="51.7"/>
    <n v="51.7"/>
    <d v="2021-01-27T00:00:00"/>
    <n v="82"/>
    <n v="0.13"/>
    <n v="0"/>
  </r>
  <r>
    <s v="CUST_2514_Brazil_44043"/>
    <s v="CUST_2514"/>
    <x v="4"/>
    <x v="2"/>
    <x v="8"/>
    <n v="138.1"/>
    <n v="138.1"/>
    <n v="9"/>
    <n v="1242.8999999999999"/>
    <n v="193"/>
    <n v="0"/>
    <s v="Home"/>
    <n v="91.1"/>
    <n v="91.1"/>
    <d v="2020-07-31T00:00:00"/>
    <n v="94"/>
    <n v="0.33"/>
    <n v="0"/>
  </r>
  <r>
    <s v="CUST_2517_Canada_44379"/>
    <s v="CUST_2517"/>
    <x v="1"/>
    <x v="0"/>
    <x v="4"/>
    <n v="129.57"/>
    <n v="129.57"/>
    <n v="9"/>
    <n v="1166.1299999999999"/>
    <n v="143"/>
    <n v="0"/>
    <s v="Sports"/>
    <n v="51.4"/>
    <n v="51.4"/>
    <d v="2021-07-02T00:00:00"/>
    <n v="4"/>
    <n v="0.2"/>
    <n v="0"/>
  </r>
  <r>
    <s v="CUST_2517_France_44842"/>
    <s v="CUST_2517"/>
    <x v="29"/>
    <x v="0"/>
    <x v="7"/>
    <n v="20.58"/>
    <n v="20.58"/>
    <n v="9"/>
    <n v="185.21999999999997"/>
    <n v="8"/>
    <n v="0"/>
    <s v="Home"/>
    <n v="34.4"/>
    <n v="34.4"/>
    <d v="2022-10-08T00:00:00"/>
    <n v="15"/>
    <n v="0.23"/>
    <n v="0"/>
  </r>
  <r>
    <s v="CUST_2517_UK_44047"/>
    <s v="CUST_2517"/>
    <x v="50"/>
    <x v="0"/>
    <x v="1"/>
    <n v="104.75"/>
    <n v="104.75"/>
    <n v="7"/>
    <n v="733.25"/>
    <n v="48"/>
    <n v="0"/>
    <s v="Beauty"/>
    <n v="18.100000000000001"/>
    <n v="18.100000000000001"/>
    <d v="2020-08-04T00:00:00"/>
    <n v="48"/>
    <n v="0.49"/>
    <n v="0"/>
  </r>
  <r>
    <s v="CUST_2518_France_45426"/>
    <s v="CUST_2518"/>
    <x v="18"/>
    <x v="1"/>
    <x v="7"/>
    <n v="29.52"/>
    <n v="29.52"/>
    <n v="9"/>
    <n v="265.68"/>
    <n v="105"/>
    <n v="0"/>
    <s v="Sports"/>
    <n v="22.9"/>
    <n v="22.9"/>
    <d v="2024-05-14T00:00:00"/>
    <n v="72"/>
    <n v="0.54"/>
    <n v="0"/>
  </r>
  <r>
    <s v="CUST_2519_Canada_45631"/>
    <s v="CUST_2519"/>
    <x v="13"/>
    <x v="1"/>
    <x v="4"/>
    <n v="160.24"/>
    <n v="160.24"/>
    <n v="12"/>
    <n v="1922.88"/>
    <n v="225"/>
    <n v="0"/>
    <s v="Beauty"/>
    <n v="73.2"/>
    <n v="73.2"/>
    <d v="2024-12-05T00:00:00"/>
    <n v="76"/>
    <n v="0.14000000000000001"/>
    <n v="0"/>
  </r>
  <r>
    <s v="CUST_2521_UK_44493"/>
    <s v="CUST_2521"/>
    <x v="35"/>
    <x v="1"/>
    <x v="1"/>
    <n v="79.790000000000006"/>
    <n v="79.790000000000006"/>
    <n v="7"/>
    <n v="558.53000000000009"/>
    <n v="47"/>
    <n v="0"/>
    <s v="Beauty"/>
    <n v="44.2"/>
    <n v="44.2"/>
    <d v="2021-10-24T00:00:00"/>
    <n v="2"/>
    <n v="0.14000000000000001"/>
    <n v="0"/>
  </r>
  <r>
    <s v="CUST_2524_Australia_44013"/>
    <s v="CUST_2524"/>
    <x v="12"/>
    <x v="1"/>
    <x v="3"/>
    <n v="43.95"/>
    <n v="43.95"/>
    <n v="10"/>
    <n v="439.5"/>
    <n v="9"/>
    <n v="0"/>
    <s v="Home"/>
    <n v="37.5"/>
    <n v="37.5"/>
    <d v="2020-07-01T00:00:00"/>
    <n v="98"/>
    <n v="0.18"/>
    <n v="0"/>
  </r>
  <r>
    <s v="CUST_2524_Japan_44401"/>
    <s v="CUST_2524"/>
    <x v="50"/>
    <x v="1"/>
    <x v="6"/>
    <n v="299.23"/>
    <n v="299.23"/>
    <n v="10"/>
    <n v="2992.3"/>
    <n v="340"/>
    <n v="0"/>
    <s v="Electronics"/>
    <n v="78.8"/>
    <n v="78.8"/>
    <d v="2021-07-24T00:00:00"/>
    <n v="15"/>
    <n v="0.06"/>
    <n v="0"/>
  </r>
  <r>
    <s v="CUST_2525_Japan_44815"/>
    <s v="CUST_2525"/>
    <x v="29"/>
    <x v="0"/>
    <x v="6"/>
    <n v="70.819999999999993"/>
    <n v="70.819999999999993"/>
    <n v="9"/>
    <n v="637.37999999999988"/>
    <n v="232"/>
    <n v="0"/>
    <s v="Sports"/>
    <n v="2"/>
    <n v="2"/>
    <d v="2022-09-11T00:00:00"/>
    <n v="85"/>
    <n v="0.18"/>
    <n v="0"/>
  </r>
  <r>
    <s v="CUST_2526_Canada_44156"/>
    <s v="CUST_2526"/>
    <x v="37"/>
    <x v="2"/>
    <x v="4"/>
    <n v="217.2"/>
    <n v="217.2"/>
    <n v="12"/>
    <n v="2606.3999999999996"/>
    <n v="215"/>
    <n v="0"/>
    <s v="Beauty"/>
    <n v="22.5"/>
    <n v="22.5"/>
    <d v="2020-11-21T00:00:00"/>
    <n v="66"/>
    <n v="0.27"/>
    <n v="0"/>
  </r>
  <r>
    <s v="CUST_2528_France_45282"/>
    <s v="CUST_2528"/>
    <x v="20"/>
    <x v="1"/>
    <x v="7"/>
    <n v="46.66"/>
    <n v="46.66"/>
    <n v="7"/>
    <n v="326.62"/>
    <n v="48"/>
    <n v="0"/>
    <s v="Home"/>
    <n v="34.6"/>
    <n v="34.6"/>
    <d v="2023-12-22T00:00:00"/>
    <n v="94"/>
    <n v="0.34"/>
    <n v="0"/>
  </r>
  <r>
    <s v="CUST_2529_USA_45790"/>
    <s v="CUST_2529"/>
    <x v="52"/>
    <x v="1"/>
    <x v="2"/>
    <m/>
    <n v="0"/>
    <n v="4"/>
    <n v="0"/>
    <n v="356"/>
    <n v="0"/>
    <s v="Home"/>
    <n v="47.7"/>
    <n v="47.7"/>
    <d v="2025-05-13T00:00:00"/>
    <n v="80"/>
    <n v="0.19"/>
    <n v="0"/>
  </r>
  <r>
    <s v="CUST_2531_Germany_44994"/>
    <s v="CUST_2531"/>
    <x v="30"/>
    <x v="1"/>
    <x v="0"/>
    <n v="50.71"/>
    <n v="50.71"/>
    <n v="16"/>
    <n v="811.36"/>
    <n v="359"/>
    <n v="0"/>
    <s v="Electronics"/>
    <n v="29"/>
    <n v="29"/>
    <d v="2023-03-09T00:00:00"/>
    <n v="25"/>
    <n v="0.2"/>
    <n v="0"/>
  </r>
  <r>
    <s v="CUST_2531_India_44612"/>
    <s v="CUST_2531"/>
    <x v="11"/>
    <x v="0"/>
    <x v="5"/>
    <n v="170.16"/>
    <n v="170.16"/>
    <n v="9"/>
    <n v="1531.44"/>
    <n v="343"/>
    <n v="0"/>
    <s v="Electronics"/>
    <n v="2.9"/>
    <n v="2.9"/>
    <d v="2022-02-20T00:00:00"/>
    <n v="63"/>
    <n v="0.18"/>
    <n v="0"/>
  </r>
  <r>
    <s v="CUST_2531_USA_44050"/>
    <s v="CUST_2531"/>
    <x v="31"/>
    <x v="0"/>
    <x v="2"/>
    <n v="25.69"/>
    <n v="25.69"/>
    <n v="12"/>
    <n v="308.28000000000003"/>
    <n v="347"/>
    <n v="0"/>
    <s v="Home"/>
    <m/>
    <n v="0"/>
    <d v="2020-08-07T00:00:00"/>
    <n v="58"/>
    <n v="0.49"/>
    <n v="0"/>
  </r>
  <r>
    <s v="CUST_2537_India_45583"/>
    <s v="CUST_2537"/>
    <x v="39"/>
    <x v="0"/>
    <x v="5"/>
    <n v="74.92"/>
    <n v="74.92"/>
    <n v="9"/>
    <n v="674.28"/>
    <n v="319"/>
    <n v="0"/>
    <s v="Electronics"/>
    <n v="4.0999999999999996"/>
    <n v="4.0999999999999996"/>
    <d v="2024-10-18T00:00:00"/>
    <n v="47"/>
    <n v="0.17"/>
    <n v="0"/>
  </r>
  <r>
    <s v="CUST_2538_Canada_44645"/>
    <s v="CUST_2538"/>
    <x v="55"/>
    <x v="2"/>
    <x v="4"/>
    <n v="84.81"/>
    <n v="84.81"/>
    <n v="11"/>
    <n v="932.91000000000008"/>
    <n v="183"/>
    <n v="0"/>
    <s v="Fashion"/>
    <n v="26.4"/>
    <n v="26.4"/>
    <d v="2022-03-25T00:00:00"/>
    <n v="68"/>
    <n v="0.21"/>
    <n v="0"/>
  </r>
  <r>
    <s v="CUST_2539_Brazil_44988"/>
    <s v="CUST_2539"/>
    <x v="5"/>
    <x v="1"/>
    <x v="8"/>
    <n v="117.87"/>
    <n v="117.87"/>
    <n v="9"/>
    <n v="1060.83"/>
    <n v="225"/>
    <n v="0"/>
    <s v="Fashion"/>
    <n v="30.9"/>
    <n v="30.9"/>
    <d v="2023-03-03T00:00:00"/>
    <n v="33"/>
    <n v="0.03"/>
    <n v="0"/>
  </r>
  <r>
    <s v="CUST_2540_China_44161"/>
    <s v="CUST_2540"/>
    <x v="0"/>
    <x v="1"/>
    <x v="9"/>
    <n v="112.34"/>
    <n v="112.34"/>
    <n v="9"/>
    <n v="1011.0600000000001"/>
    <n v="319"/>
    <n v="0"/>
    <s v="Home"/>
    <n v="3.5"/>
    <n v="3.5"/>
    <d v="2020-11-26T00:00:00"/>
    <n v="53"/>
    <n v="0.12"/>
    <n v="0"/>
  </r>
  <r>
    <s v="CUST_2542_UK_44155"/>
    <s v="CUST_2542"/>
    <x v="45"/>
    <x v="1"/>
    <x v="1"/>
    <n v="59.88"/>
    <n v="59.88"/>
    <n v="15"/>
    <n v="898.2"/>
    <n v="300"/>
    <n v="0"/>
    <s v="Beauty"/>
    <n v="87.4"/>
    <n v="87.4"/>
    <d v="2020-11-20T00:00:00"/>
    <n v="49"/>
    <n v="0.16"/>
    <n v="0"/>
  </r>
  <r>
    <s v="CUST_2546_China_44018"/>
    <s v="CUST_2546"/>
    <x v="12"/>
    <x v="1"/>
    <x v="9"/>
    <n v="73.349999999999994"/>
    <n v="73.349999999999994"/>
    <n v="14"/>
    <n v="1026.8999999999999"/>
    <n v="102"/>
    <n v="0"/>
    <s v="Fashion"/>
    <n v="1.8"/>
    <n v="1.8"/>
    <d v="2020-07-06T00:00:00"/>
    <n v="49"/>
    <n v="0.33"/>
    <n v="0"/>
  </r>
  <r>
    <s v="CUST_2548_Japan_45151"/>
    <s v="CUST_2548"/>
    <x v="11"/>
    <x v="0"/>
    <x v="6"/>
    <n v="22.57"/>
    <n v="22.57"/>
    <n v="3"/>
    <n v="67.710000000000008"/>
    <n v="146"/>
    <n v="0"/>
    <s v="Electronics"/>
    <n v="7.8"/>
    <n v="7.8"/>
    <d v="2023-08-13T00:00:00"/>
    <n v="69"/>
    <n v="0.18"/>
    <n v="0"/>
  </r>
  <r>
    <s v="CUST_2549_China_44180"/>
    <s v="CUST_2549"/>
    <x v="10"/>
    <x v="1"/>
    <x v="9"/>
    <n v="139.44"/>
    <n v="139.44"/>
    <n v="6"/>
    <n v="836.64"/>
    <n v="105"/>
    <n v="0"/>
    <s v="Fashion"/>
    <n v="50.6"/>
    <n v="50.6"/>
    <d v="2020-12-15T00:00:00"/>
    <n v="62"/>
    <n v="0.19"/>
    <n v="0"/>
  </r>
  <r>
    <s v="CUST_2551_China_45701"/>
    <s v="CUST_2551"/>
    <x v="29"/>
    <x v="1"/>
    <x v="9"/>
    <n v="124.82"/>
    <n v="124.82"/>
    <n v="5"/>
    <n v="624.09999999999991"/>
    <n v="353"/>
    <n v="0"/>
    <s v="Electronics"/>
    <n v="22.5"/>
    <n v="22.5"/>
    <d v="2025-02-13T00:00:00"/>
    <n v="85"/>
    <n v="0.3"/>
    <n v="0"/>
  </r>
  <r>
    <s v="CUST_2553_Canada_45130"/>
    <s v="CUST_2553"/>
    <x v="36"/>
    <x v="1"/>
    <x v="4"/>
    <n v="46.7"/>
    <n v="46.7"/>
    <n v="9"/>
    <n v="420.3"/>
    <n v="76"/>
    <n v="0"/>
    <s v="Beauty"/>
    <n v="9.6999999999999993"/>
    <n v="9.6999999999999993"/>
    <d v="2023-07-23T00:00:00"/>
    <n v="43"/>
    <n v="0.12"/>
    <n v="0"/>
  </r>
  <r>
    <s v="CUST_2555_USA_44137"/>
    <s v="CUST_2555"/>
    <x v="39"/>
    <x v="1"/>
    <x v="2"/>
    <n v="30.59"/>
    <n v="30.59"/>
    <n v="12"/>
    <n v="367.08"/>
    <n v="214"/>
    <n v="0"/>
    <s v="Beauty"/>
    <n v="34.5"/>
    <n v="34.5"/>
    <d v="2020-11-02T00:00:00"/>
    <n v="83"/>
    <n v="0.41"/>
    <n v="0"/>
  </r>
  <r>
    <s v="CUST_2556_Germany_44048"/>
    <s v="CUST_2556"/>
    <x v="23"/>
    <x v="1"/>
    <x v="0"/>
    <n v="46.84"/>
    <n v="46.84"/>
    <n v="13"/>
    <n v="608.92000000000007"/>
    <n v="268"/>
    <n v="0"/>
    <s v="Sports"/>
    <n v="11"/>
    <n v="11"/>
    <d v="2020-08-05T00:00:00"/>
    <n v="56"/>
    <n v="0.31"/>
    <n v="0"/>
  </r>
  <r>
    <s v="CUST_2560_France_45100"/>
    <s v="CUST_2560"/>
    <x v="6"/>
    <x v="1"/>
    <x v="7"/>
    <n v="141.31"/>
    <n v="141.31"/>
    <n v="8"/>
    <n v="1130.48"/>
    <n v="268"/>
    <n v="0"/>
    <s v="Beauty"/>
    <n v="13.7"/>
    <n v="13.7"/>
    <d v="2023-06-23T00:00:00"/>
    <n v="88"/>
    <n v="0.48"/>
    <n v="0"/>
  </r>
  <r>
    <s v="CUST_2567_Japan_44984"/>
    <s v="CUST_2567"/>
    <x v="36"/>
    <x v="1"/>
    <x v="6"/>
    <n v="86.97"/>
    <n v="86.97"/>
    <n v="7"/>
    <n v="608.79"/>
    <n v="105"/>
    <n v="0"/>
    <s v="Fashion"/>
    <n v="48"/>
    <n v="48"/>
    <d v="2023-02-27T00:00:00"/>
    <n v="55"/>
    <n v="0.17"/>
    <n v="0"/>
  </r>
  <r>
    <s v="CUST_2571_Japan_45446"/>
    <s v="CUST_2571"/>
    <x v="37"/>
    <x v="0"/>
    <x v="6"/>
    <n v="134.24"/>
    <n v="134.24"/>
    <n v="14"/>
    <n v="1879.3600000000001"/>
    <n v="122"/>
    <n v="0"/>
    <s v="Beauty"/>
    <n v="74.900000000000006"/>
    <n v="74.900000000000006"/>
    <d v="2024-06-03T00:00:00"/>
    <n v="45"/>
    <n v="0.39"/>
    <n v="0"/>
  </r>
  <r>
    <s v="CUST_2574_USA_44848"/>
    <s v="CUST_2574"/>
    <x v="55"/>
    <x v="0"/>
    <x v="2"/>
    <n v="89.66"/>
    <n v="89.66"/>
    <n v="7"/>
    <n v="627.62"/>
    <n v="213"/>
    <n v="0"/>
    <s v="Beauty"/>
    <n v="36.799999999999997"/>
    <n v="36.799999999999997"/>
    <d v="2022-10-14T00:00:00"/>
    <n v="77"/>
    <n v="0.16"/>
    <n v="0"/>
  </r>
  <r>
    <s v="CUST_2577_Japan_44037"/>
    <s v="CUST_2577"/>
    <x v="31"/>
    <x v="0"/>
    <x v="6"/>
    <n v="62.4"/>
    <n v="62.4"/>
    <n v="13"/>
    <n v="811.19999999999993"/>
    <n v="145"/>
    <n v="0"/>
    <s v="Home"/>
    <n v="61"/>
    <n v="61"/>
    <d v="2020-07-25T00:00:00"/>
    <n v="75"/>
    <n v="0.16"/>
    <n v="0"/>
  </r>
  <r>
    <s v="CUST_2581_Germany_44094"/>
    <s v="CUST_2581"/>
    <x v="57"/>
    <x v="1"/>
    <x v="0"/>
    <n v="127.17"/>
    <n v="127.17"/>
    <n v="16"/>
    <n v="2034.72"/>
    <n v="351"/>
    <n v="0"/>
    <s v="Home"/>
    <n v="24.6"/>
    <n v="24.6"/>
    <d v="2020-09-20T00:00:00"/>
    <n v="83"/>
    <n v="0.22"/>
    <n v="0"/>
  </r>
  <r>
    <s v="CUST_2581_USA_45586"/>
    <s v="CUST_2581"/>
    <x v="43"/>
    <x v="1"/>
    <x v="2"/>
    <n v="89.57"/>
    <n v="89.57"/>
    <n v="9"/>
    <n v="806.12999999999988"/>
    <n v="204"/>
    <n v="0"/>
    <s v="Home"/>
    <n v="27.6"/>
    <n v="27.6"/>
    <d v="2024-10-21T00:00:00"/>
    <n v="52"/>
    <n v="0.23"/>
    <n v="0"/>
  </r>
  <r>
    <s v="CUST_2585_Germany_45388"/>
    <s v="CUST_2585"/>
    <x v="1"/>
    <x v="2"/>
    <x v="0"/>
    <n v="35.200000000000003"/>
    <n v="35.200000000000003"/>
    <n v="10"/>
    <n v="352"/>
    <n v="141"/>
    <n v="0"/>
    <s v="Home"/>
    <n v="46.4"/>
    <n v="46.4"/>
    <d v="2024-04-06T00:00:00"/>
    <n v="40"/>
    <n v="0.15"/>
    <n v="0"/>
  </r>
  <r>
    <s v="CUST_2587_Australia_45355"/>
    <s v="CUST_2587"/>
    <x v="0"/>
    <x v="2"/>
    <x v="3"/>
    <n v="58.25"/>
    <n v="58.25"/>
    <n v="11"/>
    <n v="640.75"/>
    <n v="41"/>
    <n v="0"/>
    <s v="Electronics"/>
    <n v="92.9"/>
    <n v="92.9"/>
    <d v="2024-03-04T00:00:00"/>
    <n v="33"/>
    <n v="0.45"/>
    <n v="0"/>
  </r>
  <r>
    <s v="CUST_2588_USA_45093"/>
    <s v="CUST_2588"/>
    <x v="47"/>
    <x v="1"/>
    <x v="2"/>
    <n v="229.78"/>
    <n v="229.78"/>
    <n v="9"/>
    <n v="2068.02"/>
    <n v="50"/>
    <n v="0"/>
    <s v="Beauty"/>
    <n v="16.100000000000001"/>
    <n v="16.100000000000001"/>
    <d v="2023-06-16T00:00:00"/>
    <n v="9"/>
    <n v="0.27"/>
    <n v="0"/>
  </r>
  <r>
    <s v="CUST_2589_Canada_44521"/>
    <s v="CUST_2589"/>
    <x v="33"/>
    <x v="0"/>
    <x v="4"/>
    <n v="101.86"/>
    <n v="101.86"/>
    <n v="9"/>
    <n v="916.74"/>
    <n v="96"/>
    <n v="0"/>
    <s v="Home"/>
    <n v="99"/>
    <n v="99"/>
    <d v="2021-11-21T00:00:00"/>
    <n v="33"/>
    <n v="0.36"/>
    <n v="0"/>
  </r>
  <r>
    <s v="CUST_2591_Australia_44288"/>
    <s v="CUST_2591"/>
    <x v="30"/>
    <x v="0"/>
    <x v="3"/>
    <m/>
    <n v="0"/>
    <n v="13"/>
    <n v="0"/>
    <n v="147"/>
    <n v="0"/>
    <s v="Fashion"/>
    <n v="55.4"/>
    <n v="55.4"/>
    <d v="2021-04-02T00:00:00"/>
    <n v="79"/>
    <n v="0.15"/>
    <n v="0"/>
  </r>
  <r>
    <s v="CUST_2604_Germany_44779"/>
    <s v="CUST_2604"/>
    <x v="29"/>
    <x v="0"/>
    <x v="0"/>
    <n v="194.11"/>
    <n v="194.11"/>
    <n v="4"/>
    <n v="776.44"/>
    <n v="61"/>
    <n v="0"/>
    <s v="Electronics"/>
    <n v="22.6"/>
    <n v="22.6"/>
    <d v="2022-08-06T00:00:00"/>
    <n v="90"/>
    <n v="0.11"/>
    <n v="0"/>
  </r>
  <r>
    <s v="CUST_2605_Canada_44958"/>
    <s v="CUST_2605"/>
    <x v="23"/>
    <x v="2"/>
    <x v="4"/>
    <n v="32.78"/>
    <n v="32.78"/>
    <n v="4"/>
    <n v="131.12"/>
    <n v="310"/>
    <n v="0"/>
    <s v="Sports"/>
    <n v="87.3"/>
    <n v="87.3"/>
    <d v="2023-02-01T00:00:00"/>
    <n v="40"/>
    <n v="0.17"/>
    <n v="0"/>
  </r>
  <r>
    <s v="CUST_2607_Japan_45383"/>
    <s v="CUST_2607"/>
    <x v="34"/>
    <x v="0"/>
    <x v="6"/>
    <n v="119.08"/>
    <n v="119.08"/>
    <n v="11"/>
    <n v="1309.8799999999999"/>
    <n v="142"/>
    <n v="0"/>
    <s v="Home"/>
    <n v="60.9"/>
    <n v="60.9"/>
    <d v="2024-04-01T00:00:00"/>
    <n v="31"/>
    <n v="0.64"/>
    <n v="0"/>
  </r>
  <r>
    <s v="CUST_2609_Australia_44228"/>
    <s v="CUST_2609"/>
    <x v="19"/>
    <x v="2"/>
    <x v="3"/>
    <n v="45.36"/>
    <n v="45.36"/>
    <n v="6"/>
    <n v="272.15999999999997"/>
    <n v="217"/>
    <n v="0"/>
    <s v="Home"/>
    <n v="11.2"/>
    <n v="11.2"/>
    <d v="2021-02-01T00:00:00"/>
    <n v="36"/>
    <n v="0.19"/>
    <n v="0"/>
  </r>
  <r>
    <s v="CUST_2619_Germany_44515"/>
    <s v="CUST_2619"/>
    <x v="52"/>
    <x v="1"/>
    <x v="0"/>
    <n v="68.11"/>
    <n v="68.11"/>
    <n v="9"/>
    <n v="612.99"/>
    <n v="304"/>
    <n v="0"/>
    <s v="Electronics"/>
    <n v="46.2"/>
    <n v="46.2"/>
    <d v="2021-11-15T00:00:00"/>
    <n v="41"/>
    <n v="0.55000000000000004"/>
    <n v="0"/>
  </r>
  <r>
    <s v="CUST_2619_UK_44400"/>
    <s v="CUST_2619"/>
    <x v="20"/>
    <x v="0"/>
    <x v="1"/>
    <n v="69.069999999999993"/>
    <n v="69.069999999999993"/>
    <n v="11"/>
    <n v="759.77"/>
    <n v="145"/>
    <n v="0"/>
    <s v="Sports"/>
    <n v="73.599999999999994"/>
    <n v="73.599999999999994"/>
    <d v="2021-07-23T00:00:00"/>
    <n v="64"/>
    <n v="0.38"/>
    <n v="0"/>
  </r>
  <r>
    <s v="CUST_2620_Japan_44247"/>
    <s v="CUST_2620"/>
    <x v="60"/>
    <x v="0"/>
    <x v="6"/>
    <n v="37.25"/>
    <n v="37.25"/>
    <n v="11"/>
    <n v="409.75"/>
    <n v="57"/>
    <n v="0"/>
    <s v="Home"/>
    <n v="82.8"/>
    <n v="82.8"/>
    <d v="2021-02-20T00:00:00"/>
    <n v="6"/>
    <n v="0.48"/>
    <n v="0"/>
  </r>
  <r>
    <s v="CUST_2622_Germany_45256"/>
    <s v="CUST_2622"/>
    <x v="35"/>
    <x v="0"/>
    <x v="0"/>
    <n v="161.47999999999999"/>
    <n v="161.47999999999999"/>
    <n v="6"/>
    <n v="968.87999999999988"/>
    <n v="164"/>
    <n v="0"/>
    <s v="Electronics"/>
    <n v="44.1"/>
    <n v="44.1"/>
    <d v="2023-11-26T00:00:00"/>
    <n v="50"/>
    <n v="0.19"/>
    <n v="0"/>
  </r>
  <r>
    <s v="CUST_2625_India_44676"/>
    <s v="CUST_2625"/>
    <x v="18"/>
    <x v="0"/>
    <x v="5"/>
    <n v="156.02000000000001"/>
    <n v="156.02000000000001"/>
    <n v="15"/>
    <n v="2340.3000000000002"/>
    <n v="188"/>
    <n v="0"/>
    <s v="Sports"/>
    <n v="74.599999999999994"/>
    <n v="74.599999999999994"/>
    <d v="2022-04-25T00:00:00"/>
    <n v="86"/>
    <n v="0.56000000000000005"/>
    <n v="0"/>
  </r>
  <r>
    <s v="CUST_2625_USA_45330"/>
    <s v="CUST_2625"/>
    <x v="7"/>
    <x v="1"/>
    <x v="2"/>
    <n v="188.84"/>
    <n v="188.84"/>
    <n v="9"/>
    <n v="1699.56"/>
    <n v="41"/>
    <n v="0"/>
    <s v="Sports"/>
    <n v="23.1"/>
    <n v="23.1"/>
    <d v="2024-02-08T00:00:00"/>
    <n v="97"/>
    <n v="0.49"/>
    <n v="0"/>
  </r>
  <r>
    <s v="CUST_2627_India_45761"/>
    <s v="CUST_2627"/>
    <x v="7"/>
    <x v="0"/>
    <x v="5"/>
    <n v="59.63"/>
    <n v="59.63"/>
    <n v="12"/>
    <n v="715.56000000000006"/>
    <n v="325"/>
    <n v="0"/>
    <s v="Sports"/>
    <n v="31.6"/>
    <n v="31.6"/>
    <d v="2025-04-14T00:00:00"/>
    <n v="15"/>
    <n v="0.26"/>
    <n v="0"/>
  </r>
  <r>
    <s v="CUST_2627_UK_45300"/>
    <s v="CUST_2627"/>
    <x v="58"/>
    <x v="1"/>
    <x v="1"/>
    <n v="100.07"/>
    <n v="100.07"/>
    <n v="13"/>
    <n v="1300.9099999999999"/>
    <n v="311"/>
    <n v="0"/>
    <s v="Beauty"/>
    <n v="97.1"/>
    <n v="97.1"/>
    <d v="2024-01-09T00:00:00"/>
    <n v="68"/>
    <n v="0.65"/>
    <n v="0"/>
  </r>
  <r>
    <s v="CUST_2628_UK_44488"/>
    <s v="CUST_2628"/>
    <x v="18"/>
    <x v="1"/>
    <x v="1"/>
    <n v="51.92"/>
    <n v="51.92"/>
    <n v="14"/>
    <n v="726.88"/>
    <n v="16"/>
    <n v="0"/>
    <s v="Home"/>
    <n v="72.3"/>
    <n v="72.3"/>
    <d v="2021-10-19T00:00:00"/>
    <n v="41"/>
    <n v="0.45"/>
    <n v="0"/>
  </r>
  <r>
    <s v="CUST_2629_Canada_44178"/>
    <s v="CUST_2629"/>
    <x v="57"/>
    <x v="0"/>
    <x v="4"/>
    <n v="40.03"/>
    <n v="40.03"/>
    <n v="6"/>
    <n v="240.18"/>
    <n v="320"/>
    <n v="0"/>
    <s v="Home"/>
    <n v="72.099999999999994"/>
    <n v="72.099999999999994"/>
    <d v="2020-12-13T00:00:00"/>
    <n v="88"/>
    <n v="0.12"/>
    <n v="0"/>
  </r>
  <r>
    <s v="CUST_2629_China_45115"/>
    <s v="CUST_2629"/>
    <x v="3"/>
    <x v="0"/>
    <x v="9"/>
    <n v="19.03"/>
    <n v="19.03"/>
    <n v="8"/>
    <n v="152.24"/>
    <n v="8"/>
    <n v="0"/>
    <s v="Sports"/>
    <n v="94.4"/>
    <n v="94.4"/>
    <d v="2023-07-08T00:00:00"/>
    <n v="73"/>
    <n v="0.09"/>
    <n v="0"/>
  </r>
  <r>
    <s v="CUST_2630_Brazil_45816"/>
    <s v="CUST_2630"/>
    <x v="42"/>
    <x v="1"/>
    <x v="8"/>
    <n v="50.46"/>
    <n v="50.46"/>
    <n v="13"/>
    <n v="655.98"/>
    <n v="227"/>
    <n v="0"/>
    <s v="Home"/>
    <n v="34.4"/>
    <n v="34.4"/>
    <d v="2025-06-08T00:00:00"/>
    <n v="84"/>
    <n v="0.36"/>
    <n v="0"/>
  </r>
  <r>
    <s v="CUST_2633_France_44409"/>
    <s v="CUST_2633"/>
    <x v="50"/>
    <x v="0"/>
    <x v="7"/>
    <n v="80.33"/>
    <n v="80.33"/>
    <n v="13"/>
    <n v="1044.29"/>
    <n v="234"/>
    <n v="0"/>
    <s v="Home"/>
    <n v="6.3"/>
    <n v="6.3"/>
    <d v="2021-08-01T00:00:00"/>
    <n v="59"/>
    <n v="0.32"/>
    <n v="0"/>
  </r>
  <r>
    <s v="CUST_2633_India_44495"/>
    <s v="CUST_2633"/>
    <x v="7"/>
    <x v="1"/>
    <x v="5"/>
    <n v="207.71"/>
    <n v="207.71"/>
    <n v="8"/>
    <n v="1661.68"/>
    <n v="208"/>
    <n v="0"/>
    <s v="Home"/>
    <n v="79.400000000000006"/>
    <n v="79.400000000000006"/>
    <d v="2021-10-26T00:00:00"/>
    <n v="54"/>
    <n v="0.49"/>
    <n v="0"/>
  </r>
  <r>
    <s v="CUST_2635_USA_44333"/>
    <s v="CUST_2635"/>
    <x v="56"/>
    <x v="0"/>
    <x v="2"/>
    <m/>
    <n v="0"/>
    <n v="10"/>
    <n v="0"/>
    <n v="66"/>
    <n v="0"/>
    <s v="Beauty"/>
    <n v="70.2"/>
    <n v="70.2"/>
    <d v="2021-05-17T00:00:00"/>
    <n v="1"/>
    <n v="0.12"/>
    <n v="0"/>
  </r>
  <r>
    <s v="CUST_2635_USA_45471"/>
    <s v="CUST_2635"/>
    <x v="23"/>
    <x v="1"/>
    <x v="2"/>
    <n v="159.11000000000001"/>
    <n v="159.11000000000001"/>
    <n v="8"/>
    <n v="1272.8800000000001"/>
    <n v="331"/>
    <n v="0"/>
    <s v="Beauty"/>
    <n v="11"/>
    <n v="11"/>
    <d v="2024-06-28T00:00:00"/>
    <n v="10"/>
    <n v="0.37"/>
    <n v="0"/>
  </r>
  <r>
    <s v="CUST_2636_Australia_45637"/>
    <s v="CUST_2636"/>
    <x v="43"/>
    <x v="1"/>
    <x v="3"/>
    <n v="114.57"/>
    <n v="114.57"/>
    <n v="9"/>
    <n v="1031.1299999999999"/>
    <n v="141"/>
    <n v="0"/>
    <s v="Sports"/>
    <n v="32.6"/>
    <n v="32.6"/>
    <d v="2024-12-11T00:00:00"/>
    <n v="69"/>
    <n v="0.01"/>
    <n v="0"/>
  </r>
  <r>
    <s v="CUST_2636_India_45578"/>
    <s v="CUST_2636"/>
    <x v="16"/>
    <x v="2"/>
    <x v="5"/>
    <m/>
    <n v="0"/>
    <n v="8"/>
    <n v="0"/>
    <n v="198"/>
    <n v="0"/>
    <s v="Beauty"/>
    <n v="98.1"/>
    <n v="98.1"/>
    <d v="2024-10-13T00:00:00"/>
    <n v="22"/>
    <n v="0.13"/>
    <n v="0"/>
  </r>
  <r>
    <s v="CUST_2637_Brazil_44769"/>
    <s v="CUST_2637"/>
    <x v="59"/>
    <x v="1"/>
    <x v="8"/>
    <m/>
    <n v="0"/>
    <n v="4"/>
    <n v="0"/>
    <n v="97"/>
    <n v="0"/>
    <s v="Sports"/>
    <n v="65.8"/>
    <n v="65.8"/>
    <d v="2022-07-27T00:00:00"/>
    <n v="93"/>
    <n v="0.28999999999999998"/>
    <n v="0"/>
  </r>
  <r>
    <s v="CUST_2638_Japan_44822"/>
    <s v="CUST_2638"/>
    <x v="60"/>
    <x v="0"/>
    <x v="6"/>
    <n v="161.66999999999999"/>
    <n v="161.66999999999999"/>
    <n v="8"/>
    <n v="1293.3599999999999"/>
    <n v="77"/>
    <n v="0"/>
    <s v="Fashion"/>
    <n v="35.799999999999997"/>
    <n v="35.799999999999997"/>
    <d v="2022-09-18T00:00:00"/>
    <n v="92"/>
    <n v="0.41"/>
    <n v="0"/>
  </r>
  <r>
    <s v="CUST_2639_USA_45640"/>
    <s v="CUST_2639"/>
    <x v="37"/>
    <x v="0"/>
    <x v="2"/>
    <n v="119.97"/>
    <n v="119.97"/>
    <n v="8"/>
    <n v="959.76"/>
    <n v="103"/>
    <n v="0"/>
    <s v="Fashion"/>
    <n v="78"/>
    <n v="78"/>
    <d v="2024-12-14T00:00:00"/>
    <n v="97"/>
    <n v="0.24"/>
    <n v="0"/>
  </r>
  <r>
    <s v="CUST_2640_China_45742"/>
    <s v="CUST_2640"/>
    <x v="2"/>
    <x v="0"/>
    <x v="9"/>
    <n v="67.09"/>
    <n v="67.09"/>
    <n v="11"/>
    <n v="737.99"/>
    <n v="211"/>
    <n v="0"/>
    <s v="Fashion"/>
    <n v="32.200000000000003"/>
    <n v="32.200000000000003"/>
    <d v="2025-03-26T00:00:00"/>
    <n v="43"/>
    <n v="0.15"/>
    <n v="0"/>
  </r>
  <r>
    <s v="CUST_2644_Canada_44858"/>
    <s v="CUST_2644"/>
    <x v="31"/>
    <x v="1"/>
    <x v="4"/>
    <n v="133.65"/>
    <n v="133.65"/>
    <n v="11"/>
    <n v="1470.15"/>
    <n v="61"/>
    <n v="0"/>
    <s v="Electronics"/>
    <n v="79.7"/>
    <n v="79.7"/>
    <d v="2022-10-24T00:00:00"/>
    <n v="9"/>
    <n v="0.21"/>
    <n v="0"/>
  </r>
  <r>
    <s v="CUST_2645_USA_44684"/>
    <s v="CUST_2645"/>
    <x v="19"/>
    <x v="0"/>
    <x v="2"/>
    <n v="61.25"/>
    <n v="61.25"/>
    <n v="4"/>
    <n v="245"/>
    <n v="312"/>
    <n v="0"/>
    <s v="Beauty"/>
    <n v="51.5"/>
    <n v="51.5"/>
    <d v="2022-05-03T00:00:00"/>
    <n v="42"/>
    <n v="0.28999999999999998"/>
    <n v="0"/>
  </r>
  <r>
    <s v="CUST_2646_Canada_44174"/>
    <s v="CUST_2646"/>
    <x v="1"/>
    <x v="0"/>
    <x v="4"/>
    <n v="154.57"/>
    <n v="154.57"/>
    <n v="13"/>
    <n v="2009.4099999999999"/>
    <n v="98"/>
    <n v="0"/>
    <s v="Sports"/>
    <n v="42"/>
    <n v="42"/>
    <d v="2020-12-09T00:00:00"/>
    <n v="43"/>
    <n v="0.2"/>
    <n v="0"/>
  </r>
  <r>
    <s v="CUST_2646_France_44241"/>
    <s v="CUST_2646"/>
    <x v="53"/>
    <x v="1"/>
    <x v="7"/>
    <n v="226.05"/>
    <n v="226.05"/>
    <n v="6"/>
    <n v="1356.3000000000002"/>
    <n v="285"/>
    <n v="0"/>
    <s v="Beauty"/>
    <n v="14.1"/>
    <n v="14.1"/>
    <d v="2021-02-14T00:00:00"/>
    <n v="83"/>
    <n v="0.32"/>
    <n v="0"/>
  </r>
  <r>
    <s v="CUST_2647_France_45229"/>
    <s v="CUST_2647"/>
    <x v="26"/>
    <x v="0"/>
    <x v="7"/>
    <n v="128.63"/>
    <n v="128.63"/>
    <n v="19"/>
    <n v="2443.9699999999998"/>
    <n v="129"/>
    <n v="0"/>
    <s v="Electronics"/>
    <n v="90.7"/>
    <n v="90.7"/>
    <d v="2023-10-30T00:00:00"/>
    <n v="93"/>
    <n v="0.13"/>
    <n v="0"/>
  </r>
  <r>
    <s v="CUST_2647_Germany_44957"/>
    <s v="CUST_2647"/>
    <x v="7"/>
    <x v="1"/>
    <x v="0"/>
    <n v="37.74"/>
    <n v="37.74"/>
    <n v="6"/>
    <n v="226.44"/>
    <n v="199"/>
    <n v="0"/>
    <s v="Home"/>
    <n v="82.2"/>
    <n v="82.2"/>
    <d v="2023-01-31T00:00:00"/>
    <n v="49"/>
    <n v="0.28000000000000003"/>
    <n v="0"/>
  </r>
  <r>
    <s v="CUST_2648_France_44404"/>
    <s v="CUST_2648"/>
    <x v="61"/>
    <x v="1"/>
    <x v="7"/>
    <n v="45.46"/>
    <n v="45.46"/>
    <n v="8"/>
    <n v="363.68"/>
    <n v="263"/>
    <n v="0"/>
    <s v="Electronics"/>
    <n v="98.6"/>
    <n v="98.6"/>
    <d v="2021-07-27T00:00:00"/>
    <n v="61"/>
    <n v="0.08"/>
    <n v="0"/>
  </r>
  <r>
    <s v="CUST_2651_UK_44726"/>
    <s v="CUST_2651"/>
    <x v="9"/>
    <x v="1"/>
    <x v="1"/>
    <n v="140.19999999999999"/>
    <n v="140.19999999999999"/>
    <n v="4"/>
    <n v="560.79999999999995"/>
    <n v="312"/>
    <n v="0"/>
    <s v="Beauty"/>
    <n v="11"/>
    <n v="11"/>
    <d v="2022-06-14T00:00:00"/>
    <n v="76"/>
    <n v="0.19"/>
    <n v="0"/>
  </r>
  <r>
    <s v="CUST_2652_Japan_45079"/>
    <s v="CUST_2652"/>
    <x v="51"/>
    <x v="1"/>
    <x v="6"/>
    <n v="137.63999999999999"/>
    <n v="137.63999999999999"/>
    <n v="7"/>
    <n v="963.4799999999999"/>
    <n v="319"/>
    <n v="0"/>
    <s v="Home"/>
    <n v="56.8"/>
    <n v="56.8"/>
    <d v="2023-06-02T00:00:00"/>
    <n v="38"/>
    <n v="0.31"/>
    <n v="0"/>
  </r>
  <r>
    <s v="CUST_2653_Japan_44436"/>
    <s v="CUST_2653"/>
    <x v="8"/>
    <x v="2"/>
    <x v="6"/>
    <n v="160.84"/>
    <n v="160.84"/>
    <n v="15"/>
    <n v="2412.6"/>
    <n v="261"/>
    <n v="0"/>
    <s v="Sports"/>
    <n v="97.3"/>
    <n v="97.3"/>
    <d v="2021-08-28T00:00:00"/>
    <n v="50"/>
    <n v="0.26"/>
    <n v="0"/>
  </r>
  <r>
    <s v="CUST_2657_Australia_44661"/>
    <s v="CUST_2657"/>
    <x v="50"/>
    <x v="0"/>
    <x v="3"/>
    <m/>
    <n v="0"/>
    <n v="10"/>
    <n v="0"/>
    <n v="254"/>
    <n v="0"/>
    <s v="Fashion"/>
    <n v="74"/>
    <n v="74"/>
    <d v="2022-04-10T00:00:00"/>
    <n v="43"/>
    <n v="0.41"/>
    <n v="0"/>
  </r>
  <r>
    <s v="CUST_2661_Canada_44826"/>
    <s v="CUST_2661"/>
    <x v="59"/>
    <x v="1"/>
    <x v="4"/>
    <n v="126.79"/>
    <n v="126.79"/>
    <n v="16"/>
    <n v="2028.64"/>
    <n v="321"/>
    <n v="0"/>
    <s v="Beauty"/>
    <n v="35"/>
    <n v="35"/>
    <d v="2022-09-22T00:00:00"/>
    <n v="63"/>
    <n v="0.15"/>
    <n v="0"/>
  </r>
  <r>
    <s v="CUST_2663_Australia_45317"/>
    <s v="CUST_2663"/>
    <x v="10"/>
    <x v="1"/>
    <x v="3"/>
    <m/>
    <n v="0"/>
    <n v="11"/>
    <n v="0"/>
    <n v="254"/>
    <n v="0"/>
    <s v="Home"/>
    <n v="61"/>
    <n v="61"/>
    <d v="2024-01-26T00:00:00"/>
    <n v="56"/>
    <n v="0.17"/>
    <n v="0"/>
  </r>
  <r>
    <s v="CUST_2664_Canada_44039"/>
    <s v="CUST_2664"/>
    <x v="36"/>
    <x v="1"/>
    <x v="4"/>
    <n v="122.89"/>
    <n v="122.89"/>
    <n v="15"/>
    <n v="1843.35"/>
    <n v="228"/>
    <n v="0"/>
    <s v="Home"/>
    <n v="20.6"/>
    <n v="20.6"/>
    <d v="2020-07-27T00:00:00"/>
    <n v="90"/>
    <n v="0.36"/>
    <n v="0"/>
  </r>
  <r>
    <s v="CUST_2666_France_44214"/>
    <s v="CUST_2666"/>
    <x v="27"/>
    <x v="1"/>
    <x v="7"/>
    <n v="15.44"/>
    <n v="15.44"/>
    <n v="13"/>
    <n v="200.72"/>
    <n v="293"/>
    <n v="0"/>
    <s v="Home"/>
    <n v="6.9"/>
    <n v="6.9"/>
    <d v="2021-01-18T00:00:00"/>
    <n v="17"/>
    <n v="0.28999999999999998"/>
    <n v="0"/>
  </r>
  <r>
    <s v="CUST_2667_India_44918"/>
    <s v="CUST_2667"/>
    <x v="44"/>
    <x v="1"/>
    <x v="5"/>
    <n v="85.43"/>
    <n v="85.43"/>
    <n v="9"/>
    <n v="768.87000000000012"/>
    <n v="82"/>
    <n v="0"/>
    <s v="Fashion"/>
    <n v="84.7"/>
    <n v="84.7"/>
    <d v="2022-12-23T00:00:00"/>
    <n v="68"/>
    <n v="0.42"/>
    <n v="0"/>
  </r>
  <r>
    <s v="CUST_2668_France_44819"/>
    <s v="CUST_2668"/>
    <x v="4"/>
    <x v="1"/>
    <x v="7"/>
    <n v="95.05"/>
    <n v="95.05"/>
    <n v="13"/>
    <n v="1235.6499999999999"/>
    <n v="261"/>
    <n v="0"/>
    <s v="Sports"/>
    <n v="49.6"/>
    <n v="49.6"/>
    <d v="2022-09-15T00:00:00"/>
    <n v="62"/>
    <n v="0.26"/>
    <n v="0"/>
  </r>
  <r>
    <s v="CUST_2673_China_44362"/>
    <s v="CUST_2673"/>
    <x v="36"/>
    <x v="1"/>
    <x v="9"/>
    <n v="26.48"/>
    <n v="26.48"/>
    <n v="3"/>
    <n v="79.44"/>
    <n v="30"/>
    <n v="0"/>
    <s v="Electronics"/>
    <n v="61.2"/>
    <n v="61.2"/>
    <d v="2021-06-15T00:00:00"/>
    <n v="42"/>
    <n v="0.27"/>
    <n v="0"/>
  </r>
  <r>
    <s v="CUST_2673_India_44590"/>
    <s v="CUST_2673"/>
    <x v="60"/>
    <x v="0"/>
    <x v="5"/>
    <n v="62.54"/>
    <n v="62.54"/>
    <n v="10"/>
    <n v="625.4"/>
    <n v="187"/>
    <n v="0"/>
    <s v="Fashion"/>
    <n v="47.1"/>
    <n v="47.1"/>
    <d v="2022-01-29T00:00:00"/>
    <n v="97"/>
    <n v="0.34"/>
    <n v="0"/>
  </r>
  <r>
    <s v="CUST_2674_USA_45349"/>
    <s v="CUST_2674"/>
    <x v="41"/>
    <x v="0"/>
    <x v="2"/>
    <n v="162.26"/>
    <n v="162.26"/>
    <n v="9"/>
    <n v="1460.34"/>
    <n v="62"/>
    <n v="0"/>
    <s v="Fashion"/>
    <m/>
    <n v="0"/>
    <d v="2024-02-27T00:00:00"/>
    <n v="67"/>
    <n v="0.51"/>
    <n v="0"/>
  </r>
  <r>
    <s v="CUST_2676_India_44766"/>
    <s v="CUST_2676"/>
    <x v="10"/>
    <x v="1"/>
    <x v="5"/>
    <n v="181.38"/>
    <n v="181.38"/>
    <n v="10"/>
    <n v="1813.8"/>
    <n v="132"/>
    <n v="0"/>
    <s v="Electronics"/>
    <n v="51"/>
    <n v="51"/>
    <d v="2022-07-24T00:00:00"/>
    <n v="4"/>
    <n v="0.18"/>
    <n v="0"/>
  </r>
  <r>
    <s v="CUST_2677_France_45131"/>
    <s v="CUST_2677"/>
    <x v="52"/>
    <x v="1"/>
    <x v="7"/>
    <n v="50.76"/>
    <n v="50.76"/>
    <n v="7"/>
    <n v="355.32"/>
    <n v="24"/>
    <n v="0"/>
    <s v="Fashion"/>
    <n v="89.4"/>
    <n v="89.4"/>
    <d v="2023-07-24T00:00:00"/>
    <n v="98"/>
    <n v="0.43"/>
    <n v="0"/>
  </r>
  <r>
    <s v="CUST_2678_UK_44496"/>
    <s v="CUST_2678"/>
    <x v="10"/>
    <x v="1"/>
    <x v="1"/>
    <n v="35.44"/>
    <n v="35.44"/>
    <n v="11"/>
    <n v="389.84"/>
    <n v="182"/>
    <n v="0"/>
    <s v="Beauty"/>
    <n v="13.2"/>
    <n v="13.2"/>
    <d v="2021-10-27T00:00:00"/>
    <n v="47"/>
    <n v="0.09"/>
    <n v="0"/>
  </r>
  <r>
    <s v="CUST_2678_UK_44901"/>
    <s v="CUST_2678"/>
    <x v="12"/>
    <x v="0"/>
    <x v="1"/>
    <n v="108.73"/>
    <n v="108.73"/>
    <n v="10"/>
    <n v="1087.3"/>
    <n v="80"/>
    <n v="0"/>
    <s v="Fashion"/>
    <n v="88.1"/>
    <n v="88.1"/>
    <d v="2022-12-06T00:00:00"/>
    <n v="68"/>
    <n v="0.25"/>
    <n v="0"/>
  </r>
  <r>
    <s v="CUST_2679_Brazil_44370"/>
    <s v="CUST_2679"/>
    <x v="4"/>
    <x v="1"/>
    <x v="8"/>
    <n v="121.16"/>
    <n v="121.16"/>
    <n v="9"/>
    <n v="1090.44"/>
    <n v="20"/>
    <n v="0"/>
    <s v="Beauty"/>
    <n v="37.4"/>
    <n v="37.4"/>
    <d v="2021-06-23T00:00:00"/>
    <n v="65"/>
    <n v="0.09"/>
    <n v="0"/>
  </r>
  <r>
    <s v="CUST_2679_China_44136"/>
    <s v="CUST_2679"/>
    <x v="41"/>
    <x v="0"/>
    <x v="9"/>
    <n v="114.01"/>
    <n v="114.01"/>
    <n v="10"/>
    <n v="1140.1000000000001"/>
    <n v="243"/>
    <n v="0"/>
    <s v="Home"/>
    <n v="67"/>
    <n v="67"/>
    <d v="2020-11-01T00:00:00"/>
    <n v="53"/>
    <n v="0.28999999999999998"/>
    <n v="0"/>
  </r>
  <r>
    <s v="CUST_2682_India_44050"/>
    <s v="CUST_2682"/>
    <x v="57"/>
    <x v="0"/>
    <x v="5"/>
    <n v="56.45"/>
    <n v="56.45"/>
    <n v="15"/>
    <n v="846.75"/>
    <n v="173"/>
    <n v="0"/>
    <s v="Home"/>
    <n v="1.4"/>
    <n v="1.4"/>
    <d v="2020-08-07T00:00:00"/>
    <n v="93"/>
    <n v="0.06"/>
    <n v="0"/>
  </r>
  <r>
    <s v="CUST_2685_India_45571"/>
    <s v="CUST_2685"/>
    <x v="41"/>
    <x v="1"/>
    <x v="5"/>
    <n v="128.78"/>
    <n v="128.78"/>
    <n v="7"/>
    <n v="901.46"/>
    <n v="119"/>
    <n v="0"/>
    <s v="Fashion"/>
    <n v="48.6"/>
    <n v="48.6"/>
    <d v="2024-10-06T00:00:00"/>
    <n v="76"/>
    <n v="0.11"/>
    <n v="0"/>
  </r>
  <r>
    <s v="CUST_2686_UK_45463"/>
    <s v="CUST_2686"/>
    <x v="24"/>
    <x v="1"/>
    <x v="1"/>
    <n v="46.78"/>
    <n v="46.78"/>
    <n v="11"/>
    <n v="514.58000000000004"/>
    <n v="2"/>
    <n v="0"/>
    <s v="Fashion"/>
    <n v="67"/>
    <n v="67"/>
    <d v="2024-06-20T00:00:00"/>
    <n v="21"/>
    <n v="0.15"/>
    <n v="0"/>
  </r>
  <r>
    <s v="CUST_2687_India_44850"/>
    <s v="CUST_2687"/>
    <x v="6"/>
    <x v="0"/>
    <x v="5"/>
    <n v="114.79"/>
    <n v="114.79"/>
    <n v="12"/>
    <n v="1377.48"/>
    <n v="253"/>
    <n v="0"/>
    <s v="Beauty"/>
    <n v="90.2"/>
    <n v="90.2"/>
    <d v="2022-10-16T00:00:00"/>
    <n v="59"/>
    <n v="0.22"/>
    <n v="0"/>
  </r>
  <r>
    <s v="CUST_2689_France_45703"/>
    <s v="CUST_2689"/>
    <x v="13"/>
    <x v="1"/>
    <x v="7"/>
    <m/>
    <n v="0"/>
    <n v="10"/>
    <n v="0"/>
    <n v="44"/>
    <n v="0"/>
    <s v="Beauty"/>
    <n v="8.8000000000000007"/>
    <n v="8.8000000000000007"/>
    <d v="2025-02-15T00:00:00"/>
    <n v="63"/>
    <n v="0.13"/>
    <n v="0"/>
  </r>
  <r>
    <s v="CUST_2689_India_45172"/>
    <s v="CUST_2689"/>
    <x v="7"/>
    <x v="0"/>
    <x v="5"/>
    <n v="59.67"/>
    <n v="59.67"/>
    <n v="8"/>
    <n v="477.36"/>
    <n v="180"/>
    <n v="0"/>
    <s v="Beauty"/>
    <n v="50.5"/>
    <n v="50.5"/>
    <d v="2023-09-03T00:00:00"/>
    <n v="35"/>
    <n v="0.09"/>
    <n v="0"/>
  </r>
  <r>
    <s v="CUST_2690_Canada_45508"/>
    <s v="CUST_2690"/>
    <x v="52"/>
    <x v="1"/>
    <x v="4"/>
    <n v="24.04"/>
    <n v="24.04"/>
    <n v="10"/>
    <n v="240.39999999999998"/>
    <n v="246"/>
    <n v="0"/>
    <s v="Beauty"/>
    <n v="58.2"/>
    <n v="58.2"/>
    <d v="2024-08-04T00:00:00"/>
    <n v="24"/>
    <n v="0.36"/>
    <n v="0"/>
  </r>
  <r>
    <s v="CUST_2693_Australia_44877"/>
    <s v="CUST_2693"/>
    <x v="3"/>
    <x v="1"/>
    <x v="3"/>
    <n v="71.28"/>
    <n v="71.28"/>
    <n v="10"/>
    <n v="712.8"/>
    <n v="226"/>
    <n v="0"/>
    <s v="Fashion"/>
    <n v="62"/>
    <n v="62"/>
    <d v="2022-11-12T00:00:00"/>
    <n v="55"/>
    <n v="0.46"/>
    <n v="0"/>
  </r>
  <r>
    <s v="CUST_2693_USA_44079"/>
    <s v="CUST_2693"/>
    <x v="2"/>
    <x v="0"/>
    <x v="2"/>
    <n v="119.79"/>
    <n v="119.79"/>
    <n v="15"/>
    <n v="1796.8500000000001"/>
    <n v="38"/>
    <n v="0"/>
    <s v="Electronics"/>
    <n v="74"/>
    <n v="74"/>
    <d v="2020-09-05T00:00:00"/>
    <n v="36"/>
    <n v="0.2"/>
    <n v="0"/>
  </r>
  <r>
    <s v="CUST_2695_Germany_45679"/>
    <s v="CUST_2695"/>
    <x v="57"/>
    <x v="0"/>
    <x v="0"/>
    <n v="55.81"/>
    <n v="55.81"/>
    <n v="14"/>
    <n v="781.34"/>
    <n v="138"/>
    <n v="0"/>
    <s v="Beauty"/>
    <n v="79.2"/>
    <n v="79.2"/>
    <d v="2025-01-22T00:00:00"/>
    <n v="60"/>
    <n v="0.46"/>
    <n v="0"/>
  </r>
  <r>
    <s v="CUST_2696_India_45487"/>
    <s v="CUST_2696"/>
    <x v="52"/>
    <x v="0"/>
    <x v="5"/>
    <n v="36.020000000000003"/>
    <n v="36.020000000000003"/>
    <n v="18"/>
    <n v="648.36"/>
    <n v="68"/>
    <n v="0"/>
    <s v="Sports"/>
    <n v="86.9"/>
    <n v="86.9"/>
    <d v="2024-07-14T00:00:00"/>
    <n v="69"/>
    <n v="0.38"/>
    <n v="0"/>
  </r>
  <r>
    <s v="CUST_2700_Australia_44417"/>
    <s v="CUST_2700"/>
    <x v="18"/>
    <x v="0"/>
    <x v="3"/>
    <n v="123.41"/>
    <n v="123.41"/>
    <n v="10"/>
    <n v="1234.0999999999999"/>
    <n v="205"/>
    <n v="0"/>
    <s v="Electronics"/>
    <n v="16.3"/>
    <n v="16.3"/>
    <d v="2021-08-09T00:00:00"/>
    <n v="17"/>
    <n v="0.13"/>
    <n v="0"/>
  </r>
  <r>
    <s v="CUST_2704_Brazil_45436"/>
    <s v="CUST_2704"/>
    <x v="0"/>
    <x v="2"/>
    <x v="8"/>
    <n v="71.69"/>
    <n v="71.69"/>
    <n v="12"/>
    <n v="860.28"/>
    <n v="247"/>
    <n v="0"/>
    <s v="Electronics"/>
    <n v="71.3"/>
    <n v="71.3"/>
    <d v="2024-05-24T00:00:00"/>
    <n v="81"/>
    <n v="0.13"/>
    <n v="0"/>
  </r>
  <r>
    <s v="CUST_2707_Australia_45520"/>
    <s v="CUST_2707"/>
    <x v="52"/>
    <x v="1"/>
    <x v="3"/>
    <n v="102.28"/>
    <n v="102.28"/>
    <n v="15"/>
    <n v="1534.2"/>
    <n v="268"/>
    <n v="0"/>
    <s v="Electronics"/>
    <n v="32.799999999999997"/>
    <n v="32.799999999999997"/>
    <d v="2024-08-16T00:00:00"/>
    <n v="69"/>
    <n v="0.33"/>
    <n v="0"/>
  </r>
  <r>
    <s v="CUST_2708_Germany_44534"/>
    <s v="CUST_2708"/>
    <x v="29"/>
    <x v="1"/>
    <x v="0"/>
    <n v="211.97"/>
    <n v="211.97"/>
    <n v="5"/>
    <n v="1059.8499999999999"/>
    <n v="308"/>
    <n v="0"/>
    <s v="Electronics"/>
    <n v="71"/>
    <n v="71"/>
    <d v="2021-12-04T00:00:00"/>
    <n v="31"/>
    <n v="0.23"/>
    <n v="0"/>
  </r>
  <r>
    <s v="CUST_2709_Canada_44178"/>
    <s v="CUST_2709"/>
    <x v="36"/>
    <x v="2"/>
    <x v="4"/>
    <n v="72.400000000000006"/>
    <n v="72.400000000000006"/>
    <n v="11"/>
    <n v="796.40000000000009"/>
    <n v="105"/>
    <n v="0"/>
    <s v="Electronics"/>
    <n v="92.4"/>
    <n v="92.4"/>
    <d v="2020-12-13T00:00:00"/>
    <n v="54"/>
    <n v="0.45"/>
    <n v="0"/>
  </r>
  <r>
    <s v="CUST_2712_Australia_44164"/>
    <s v="CUST_2712"/>
    <x v="44"/>
    <x v="0"/>
    <x v="3"/>
    <n v="83.67"/>
    <n v="83.67"/>
    <n v="13"/>
    <n v="1087.71"/>
    <n v="309"/>
    <n v="0"/>
    <s v="Sports"/>
    <n v="5.9"/>
    <n v="5.9"/>
    <d v="2020-11-29T00:00:00"/>
    <n v="23"/>
    <n v="0.2"/>
    <n v="0"/>
  </r>
  <r>
    <s v="CUST_2715_USA_44434"/>
    <s v="CUST_2715"/>
    <x v="11"/>
    <x v="1"/>
    <x v="2"/>
    <n v="103.04"/>
    <n v="103.04"/>
    <n v="10"/>
    <n v="1030.4000000000001"/>
    <n v="88"/>
    <n v="0"/>
    <s v="Home"/>
    <n v="4.4000000000000004"/>
    <n v="4.4000000000000004"/>
    <d v="2021-08-26T00:00:00"/>
    <n v="23"/>
    <n v="0.26"/>
    <n v="0"/>
  </r>
  <r>
    <s v="CUST_2716_UK_45552"/>
    <s v="CUST_2716"/>
    <x v="55"/>
    <x v="0"/>
    <x v="1"/>
    <n v="50.01"/>
    <n v="50.01"/>
    <n v="6"/>
    <n v="300.06"/>
    <n v="260"/>
    <n v="0"/>
    <s v="Electronics"/>
    <m/>
    <n v="0"/>
    <d v="2024-09-17T00:00:00"/>
    <n v="23"/>
    <n v="0.21"/>
    <n v="0"/>
  </r>
  <r>
    <s v="CUST_2717_Germany_45774"/>
    <s v="CUST_2717"/>
    <x v="3"/>
    <x v="0"/>
    <x v="0"/>
    <n v="68.59"/>
    <n v="68.59"/>
    <n v="11"/>
    <n v="754.49"/>
    <n v="4"/>
    <n v="0"/>
    <s v="Home"/>
    <n v="35"/>
    <n v="35"/>
    <d v="2025-04-27T00:00:00"/>
    <n v="41"/>
    <n v="0.39"/>
    <n v="0"/>
  </r>
  <r>
    <s v="CUST_2719_Australia_44037"/>
    <s v="CUST_2719"/>
    <x v="48"/>
    <x v="1"/>
    <x v="3"/>
    <n v="260.3"/>
    <n v="260.3"/>
    <n v="12"/>
    <n v="3123.6000000000004"/>
    <n v="293"/>
    <n v="0"/>
    <s v="Fashion"/>
    <n v="93.4"/>
    <n v="93.4"/>
    <d v="2020-07-25T00:00:00"/>
    <n v="35"/>
    <n v="0.39"/>
    <n v="0"/>
  </r>
  <r>
    <s v="CUST_2724_France_44844"/>
    <s v="CUST_2724"/>
    <x v="54"/>
    <x v="1"/>
    <x v="7"/>
    <n v="51.1"/>
    <n v="51.1"/>
    <n v="9"/>
    <n v="459.90000000000003"/>
    <n v="21"/>
    <n v="0"/>
    <s v="Electronics"/>
    <n v="52"/>
    <n v="52"/>
    <d v="2022-10-10T00:00:00"/>
    <n v="78"/>
    <n v="0.2"/>
    <n v="0"/>
  </r>
  <r>
    <s v="CUST_2724_India_45362"/>
    <s v="CUST_2724"/>
    <x v="53"/>
    <x v="1"/>
    <x v="5"/>
    <n v="83.39"/>
    <n v="83.39"/>
    <n v="14"/>
    <n v="1167.46"/>
    <n v="342"/>
    <n v="0"/>
    <s v="Home"/>
    <n v="91.6"/>
    <n v="91.6"/>
    <d v="2024-03-11T00:00:00"/>
    <n v="10"/>
    <n v="0.11"/>
    <n v="0"/>
  </r>
  <r>
    <s v="CUST_2724_USA_44858"/>
    <s v="CUST_2724"/>
    <x v="45"/>
    <x v="0"/>
    <x v="2"/>
    <n v="56.59"/>
    <n v="56.59"/>
    <n v="8"/>
    <n v="452.72"/>
    <n v="0"/>
    <n v="0"/>
    <s v="Sports"/>
    <n v="0.8"/>
    <n v="0.8"/>
    <d v="2022-10-24T00:00:00"/>
    <n v="59"/>
    <n v="0.21"/>
    <n v="0"/>
  </r>
  <r>
    <s v="CUST_2725_Germany_44965"/>
    <s v="CUST_2725"/>
    <x v="39"/>
    <x v="0"/>
    <x v="0"/>
    <n v="40.85"/>
    <n v="40.85"/>
    <n v="5"/>
    <n v="204.25"/>
    <n v="35"/>
    <n v="0"/>
    <s v="Fashion"/>
    <n v="61"/>
    <n v="61"/>
    <d v="2023-02-08T00:00:00"/>
    <n v="75"/>
    <n v="0.19"/>
    <n v="0"/>
  </r>
  <r>
    <s v="CUST_2727_Japan_45708"/>
    <s v="CUST_2727"/>
    <x v="12"/>
    <x v="1"/>
    <x v="6"/>
    <n v="55.38"/>
    <n v="55.38"/>
    <n v="12"/>
    <n v="664.56000000000006"/>
    <n v="237"/>
    <n v="0"/>
    <s v="Beauty"/>
    <n v="10.6"/>
    <n v="10.6"/>
    <d v="2025-02-20T00:00:00"/>
    <n v="59"/>
    <n v="0.22"/>
    <n v="0"/>
  </r>
  <r>
    <s v="CUST_2733_Australia_45561"/>
    <s v="CUST_2733"/>
    <x v="56"/>
    <x v="1"/>
    <x v="3"/>
    <n v="53.37"/>
    <n v="53.37"/>
    <n v="11"/>
    <n v="587.06999999999994"/>
    <n v="162"/>
    <n v="0"/>
    <s v="Sports"/>
    <n v="39"/>
    <n v="39"/>
    <d v="2024-09-26T00:00:00"/>
    <n v="32"/>
    <n v="0.19"/>
    <n v="0"/>
  </r>
  <r>
    <s v="CUST_2733_Germany_45818"/>
    <s v="CUST_2733"/>
    <x v="28"/>
    <x v="0"/>
    <x v="0"/>
    <n v="128"/>
    <n v="128"/>
    <n v="15"/>
    <n v="1920"/>
    <n v="29"/>
    <n v="0"/>
    <s v="Electronics"/>
    <n v="28.4"/>
    <n v="28.4"/>
    <d v="2025-06-10T00:00:00"/>
    <n v="80"/>
    <n v="0.3"/>
    <n v="0"/>
  </r>
  <r>
    <s v="CUST_2734_Australia_45293"/>
    <s v="CUST_2734"/>
    <x v="2"/>
    <x v="1"/>
    <x v="3"/>
    <n v="19.14"/>
    <n v="19.14"/>
    <n v="18"/>
    <n v="344.52"/>
    <n v="75"/>
    <n v="0"/>
    <s v="Beauty"/>
    <n v="20.399999999999999"/>
    <n v="20.399999999999999"/>
    <d v="2024-01-02T00:00:00"/>
    <n v="20"/>
    <n v="0.21"/>
    <n v="0"/>
  </r>
  <r>
    <s v="CUST_2735_USA_44411"/>
    <s v="CUST_2735"/>
    <x v="61"/>
    <x v="1"/>
    <x v="2"/>
    <n v="100.09"/>
    <n v="100.09"/>
    <n v="6"/>
    <n v="600.54"/>
    <n v="51"/>
    <n v="0"/>
    <s v="Beauty"/>
    <m/>
    <n v="0"/>
    <d v="2021-08-03T00:00:00"/>
    <n v="31"/>
    <n v="0.35"/>
    <n v="0"/>
  </r>
  <r>
    <s v="CUST_2742_Japan_44111"/>
    <s v="CUST_2742"/>
    <x v="45"/>
    <x v="1"/>
    <x v="6"/>
    <n v="63.72"/>
    <n v="63.72"/>
    <n v="11"/>
    <n v="700.92"/>
    <n v="153"/>
    <n v="0"/>
    <s v="Home"/>
    <n v="26.7"/>
    <n v="26.7"/>
    <d v="2020-10-07T00:00:00"/>
    <n v="58"/>
    <n v="0.3"/>
    <n v="0"/>
  </r>
  <r>
    <s v="CUST_2742_Japan_45746"/>
    <s v="CUST_2742"/>
    <x v="32"/>
    <x v="0"/>
    <x v="6"/>
    <n v="51.24"/>
    <n v="51.24"/>
    <n v="12"/>
    <n v="614.88"/>
    <n v="1"/>
    <n v="0"/>
    <s v="Beauty"/>
    <n v="31.4"/>
    <n v="31.4"/>
    <d v="2025-03-30T00:00:00"/>
    <n v="40"/>
    <n v="0.27"/>
    <n v="0"/>
  </r>
  <r>
    <s v="CUST_2749_Canada_44240"/>
    <s v="CUST_2749"/>
    <x v="54"/>
    <x v="1"/>
    <x v="4"/>
    <n v="38.28"/>
    <n v="38.28"/>
    <n v="6"/>
    <n v="229.68"/>
    <n v="266"/>
    <n v="0"/>
    <s v="Beauty"/>
    <n v="8.3000000000000007"/>
    <n v="8.3000000000000007"/>
    <d v="2021-02-13T00:00:00"/>
    <n v="19"/>
    <n v="0.4"/>
    <n v="0"/>
  </r>
  <r>
    <s v="CUST_2750_China_45681"/>
    <s v="CUST_2750"/>
    <x v="2"/>
    <x v="0"/>
    <x v="9"/>
    <n v="127.65"/>
    <n v="127.65"/>
    <n v="9"/>
    <n v="1148.8500000000001"/>
    <n v="288"/>
    <n v="0"/>
    <s v="Electronics"/>
    <n v="62.6"/>
    <n v="62.6"/>
    <d v="2025-01-24T00:00:00"/>
    <n v="67"/>
    <n v="0.1"/>
    <n v="0"/>
  </r>
  <r>
    <s v="CUST_2750_Japan_45724"/>
    <s v="CUST_2750"/>
    <x v="39"/>
    <x v="0"/>
    <x v="6"/>
    <n v="75.63"/>
    <n v="75.63"/>
    <n v="8"/>
    <n v="605.04"/>
    <n v="99"/>
    <n v="0"/>
    <s v="Home"/>
    <n v="63.3"/>
    <n v="63.3"/>
    <d v="2025-03-08T00:00:00"/>
    <n v="93"/>
    <n v="0.28000000000000003"/>
    <n v="0"/>
  </r>
  <r>
    <s v="CUST_2751_France_45081"/>
    <s v="CUST_2751"/>
    <x v="52"/>
    <x v="0"/>
    <x v="7"/>
    <n v="68.98"/>
    <n v="68.98"/>
    <n v="10"/>
    <n v="689.80000000000007"/>
    <n v="308"/>
    <n v="0"/>
    <s v="Sports"/>
    <n v="94.5"/>
    <n v="94.5"/>
    <d v="2023-06-04T00:00:00"/>
    <n v="7"/>
    <n v="0.3"/>
    <n v="0"/>
  </r>
  <r>
    <s v="CUST_2753_Japan_44765"/>
    <s v="CUST_2753"/>
    <x v="31"/>
    <x v="0"/>
    <x v="6"/>
    <n v="114.37"/>
    <n v="114.37"/>
    <n v="12"/>
    <n v="1372.44"/>
    <n v="244"/>
    <n v="0"/>
    <s v="Home"/>
    <n v="88.9"/>
    <n v="88.9"/>
    <d v="2022-07-23T00:00:00"/>
    <n v="13"/>
    <n v="0.39"/>
    <n v="0"/>
  </r>
  <r>
    <s v="CUST_2756_Australia_45757"/>
    <s v="CUST_2756"/>
    <x v="54"/>
    <x v="0"/>
    <x v="3"/>
    <n v="49.91"/>
    <n v="49.91"/>
    <n v="7"/>
    <n v="349.37"/>
    <n v="193"/>
    <n v="0"/>
    <s v="Fashion"/>
    <n v="36"/>
    <n v="36"/>
    <d v="2025-04-10T00:00:00"/>
    <n v="34"/>
    <n v="0.51"/>
    <n v="0"/>
  </r>
  <r>
    <s v="CUST_2757_Australia_45667"/>
    <s v="CUST_2757"/>
    <x v="42"/>
    <x v="2"/>
    <x v="3"/>
    <n v="28.98"/>
    <n v="28.98"/>
    <n v="8"/>
    <n v="231.84"/>
    <n v="34"/>
    <n v="0"/>
    <s v="Beauty"/>
    <n v="14.4"/>
    <n v="14.4"/>
    <d v="2025-01-10T00:00:00"/>
    <n v="34"/>
    <n v="0.56000000000000005"/>
    <n v="0"/>
  </r>
  <r>
    <s v="CUST_2757_France_44881"/>
    <s v="CUST_2757"/>
    <x v="32"/>
    <x v="0"/>
    <x v="7"/>
    <n v="79.400000000000006"/>
    <n v="79.400000000000006"/>
    <n v="10"/>
    <n v="794"/>
    <n v="203"/>
    <n v="0"/>
    <s v="Home"/>
    <n v="61.3"/>
    <n v="61.3"/>
    <d v="2022-11-16T00:00:00"/>
    <n v="43"/>
    <n v="0.11"/>
    <n v="0"/>
  </r>
  <r>
    <s v="CUST_2759_Brazil_45569"/>
    <s v="CUST_2759"/>
    <x v="3"/>
    <x v="1"/>
    <x v="8"/>
    <n v="57.62"/>
    <n v="57.62"/>
    <n v="12"/>
    <n v="691.43999999999994"/>
    <n v="87"/>
    <n v="0"/>
    <s v="Beauty"/>
    <n v="30.4"/>
    <n v="30.4"/>
    <d v="2024-10-04T00:00:00"/>
    <n v="69"/>
    <n v="0.33"/>
    <n v="0"/>
  </r>
  <r>
    <s v="CUST_2761_USA_44049"/>
    <s v="CUST_2761"/>
    <x v="42"/>
    <x v="0"/>
    <x v="2"/>
    <n v="57.05"/>
    <n v="57.05"/>
    <n v="6"/>
    <n v="342.29999999999995"/>
    <n v="196"/>
    <n v="0"/>
    <s v="Home"/>
    <n v="73.5"/>
    <n v="73.5"/>
    <d v="2020-08-06T00:00:00"/>
    <n v="85"/>
    <n v="0.19"/>
    <n v="0"/>
  </r>
  <r>
    <s v="CUST_2762_Brazil_45305"/>
    <s v="CUST_2762"/>
    <x v="61"/>
    <x v="0"/>
    <x v="8"/>
    <n v="74.13"/>
    <n v="74.13"/>
    <n v="5"/>
    <n v="370.65"/>
    <n v="246"/>
    <n v="0"/>
    <s v="Fashion"/>
    <n v="16.2"/>
    <n v="16.2"/>
    <d v="2024-01-14T00:00:00"/>
    <n v="54"/>
    <n v="0.1"/>
    <n v="0"/>
  </r>
  <r>
    <s v="CUST_2762_India_45204"/>
    <s v="CUST_2762"/>
    <x v="57"/>
    <x v="1"/>
    <x v="5"/>
    <n v="321.93"/>
    <n v="321.93"/>
    <n v="13"/>
    <n v="4185.09"/>
    <n v="309"/>
    <n v="0"/>
    <s v="Fashion"/>
    <n v="25.7"/>
    <n v="25.7"/>
    <d v="2023-10-05T00:00:00"/>
    <n v="19"/>
    <n v="0.11"/>
    <n v="0"/>
  </r>
  <r>
    <s v="CUST_2763_Australia_45550"/>
    <s v="CUST_2763"/>
    <x v="3"/>
    <x v="0"/>
    <x v="3"/>
    <n v="134.66999999999999"/>
    <n v="134.66999999999999"/>
    <n v="12"/>
    <n v="1616.04"/>
    <n v="29"/>
    <n v="0"/>
    <s v="Sports"/>
    <n v="21.9"/>
    <n v="21.9"/>
    <d v="2024-09-15T00:00:00"/>
    <n v="70"/>
    <n v="0.14000000000000001"/>
    <n v="0"/>
  </r>
  <r>
    <s v="CUST_2764_China_45294"/>
    <s v="CUST_2764"/>
    <x v="10"/>
    <x v="0"/>
    <x v="9"/>
    <n v="80.12"/>
    <n v="80.12"/>
    <n v="10"/>
    <n v="801.2"/>
    <n v="287"/>
    <n v="0"/>
    <s v="Electronics"/>
    <n v="27.9"/>
    <n v="27.9"/>
    <d v="2024-01-03T00:00:00"/>
    <n v="46"/>
    <n v="0.44"/>
    <n v="0"/>
  </r>
  <r>
    <s v="CUST_2771_USA_44620"/>
    <s v="CUST_2771"/>
    <x v="29"/>
    <x v="0"/>
    <x v="2"/>
    <n v="182.62"/>
    <n v="182.62"/>
    <n v="17"/>
    <n v="3104.54"/>
    <n v="238"/>
    <n v="0"/>
    <s v="Fashion"/>
    <n v="13.2"/>
    <n v="13.2"/>
    <d v="2022-02-28T00:00:00"/>
    <n v="20"/>
    <n v="0.2"/>
    <n v="0"/>
  </r>
  <r>
    <s v="CUST_2772_Canada_45425"/>
    <s v="CUST_2772"/>
    <x v="37"/>
    <x v="0"/>
    <x v="4"/>
    <n v="141.66999999999999"/>
    <n v="141.66999999999999"/>
    <n v="11"/>
    <n v="1558.37"/>
    <n v="255"/>
    <n v="0"/>
    <s v="Home"/>
    <n v="0.4"/>
    <n v="0.4"/>
    <d v="2024-05-13T00:00:00"/>
    <n v="26"/>
    <n v="0.21"/>
    <n v="0"/>
  </r>
  <r>
    <s v="CUST_2772_Japan_45248"/>
    <s v="CUST_2772"/>
    <x v="13"/>
    <x v="0"/>
    <x v="6"/>
    <n v="131.88"/>
    <n v="131.88"/>
    <n v="11"/>
    <n v="1450.6799999999998"/>
    <n v="291"/>
    <n v="0"/>
    <s v="Beauty"/>
    <n v="96.6"/>
    <n v="96.6"/>
    <d v="2023-11-18T00:00:00"/>
    <n v="69"/>
    <n v="0.05"/>
    <n v="0"/>
  </r>
  <r>
    <s v="CUST_2773_India_44758"/>
    <s v="CUST_2773"/>
    <x v="3"/>
    <x v="2"/>
    <x v="5"/>
    <n v="137.24"/>
    <n v="137.24"/>
    <n v="8"/>
    <n v="1097.92"/>
    <n v="15"/>
    <n v="0"/>
    <s v="Electronics"/>
    <n v="21.5"/>
    <n v="21.5"/>
    <d v="2022-07-16T00:00:00"/>
    <n v="87"/>
    <n v="0.28999999999999998"/>
    <n v="0"/>
  </r>
  <r>
    <s v="CUST_2774_Brazil_44330"/>
    <s v="CUST_2774"/>
    <x v="22"/>
    <x v="0"/>
    <x v="8"/>
    <m/>
    <n v="0"/>
    <n v="13"/>
    <n v="0"/>
    <n v="266"/>
    <n v="0"/>
    <s v="Beauty"/>
    <n v="49.6"/>
    <n v="49.6"/>
    <d v="2021-05-14T00:00:00"/>
    <n v="70"/>
    <n v="0.12"/>
    <n v="0"/>
  </r>
  <r>
    <s v="CUST_2776_France_45293"/>
    <s v="CUST_2776"/>
    <x v="50"/>
    <x v="1"/>
    <x v="7"/>
    <n v="41.73"/>
    <n v="41.73"/>
    <n v="13"/>
    <n v="542.49"/>
    <n v="149"/>
    <n v="0"/>
    <s v="Sports"/>
    <n v="5.5"/>
    <n v="5.5"/>
    <d v="2024-01-02T00:00:00"/>
    <n v="79"/>
    <n v="0.38"/>
    <n v="0"/>
  </r>
  <r>
    <s v="CUST_2778_France_44875"/>
    <s v="CUST_2778"/>
    <x v="11"/>
    <x v="1"/>
    <x v="7"/>
    <n v="127.18"/>
    <n v="127.18"/>
    <n v="11"/>
    <n v="1398.98"/>
    <n v="53"/>
    <n v="0"/>
    <s v="Sports"/>
    <n v="99"/>
    <n v="99"/>
    <d v="2022-11-10T00:00:00"/>
    <n v="38"/>
    <n v="0.28000000000000003"/>
    <n v="0"/>
  </r>
  <r>
    <s v="CUST_2779_China_44138"/>
    <s v="CUST_2779"/>
    <x v="40"/>
    <x v="0"/>
    <x v="9"/>
    <n v="142.66999999999999"/>
    <n v="142.66999999999999"/>
    <n v="8"/>
    <n v="1141.3599999999999"/>
    <n v="343"/>
    <n v="0"/>
    <s v="Sports"/>
    <n v="99.2"/>
    <n v="99.2"/>
    <d v="2020-11-03T00:00:00"/>
    <n v="30"/>
    <n v="0.43"/>
    <n v="0"/>
  </r>
  <r>
    <s v="CUST_2784_Germany_45339"/>
    <s v="CUST_2784"/>
    <x v="13"/>
    <x v="0"/>
    <x v="0"/>
    <m/>
    <n v="0"/>
    <n v="13"/>
    <n v="0"/>
    <n v="241"/>
    <n v="0"/>
    <s v="Fashion"/>
    <n v="50.4"/>
    <n v="50.4"/>
    <d v="2024-02-17T00:00:00"/>
    <n v="6"/>
    <n v="0.17"/>
    <n v="0"/>
  </r>
  <r>
    <s v="CUST_2787_Brazil_44359"/>
    <s v="CUST_2787"/>
    <x v="39"/>
    <x v="1"/>
    <x v="8"/>
    <n v="193.7"/>
    <n v="193.7"/>
    <n v="16"/>
    <n v="3099.2"/>
    <n v="135"/>
    <n v="0"/>
    <s v="Fashion"/>
    <n v="15.3"/>
    <n v="15.3"/>
    <d v="2021-06-12T00:00:00"/>
    <n v="81"/>
    <n v="0.03"/>
    <n v="0"/>
  </r>
  <r>
    <s v="CUST_2788_USA_45228"/>
    <s v="CUST_2788"/>
    <x v="48"/>
    <x v="0"/>
    <x v="2"/>
    <m/>
    <n v="0"/>
    <n v="9"/>
    <n v="0"/>
    <n v="217"/>
    <n v="0"/>
    <s v="Fashion"/>
    <n v="15.4"/>
    <n v="15.4"/>
    <d v="2023-10-29T00:00:00"/>
    <n v="16"/>
    <n v="0.27"/>
    <n v="0"/>
  </r>
  <r>
    <s v="CUST_2789_Canada_45407"/>
    <s v="CUST_2789"/>
    <x v="48"/>
    <x v="1"/>
    <x v="4"/>
    <n v="97.42"/>
    <n v="97.42"/>
    <n v="7"/>
    <n v="681.94"/>
    <n v="339"/>
    <n v="0"/>
    <s v="Fashion"/>
    <n v="12.7"/>
    <n v="12.7"/>
    <d v="2024-04-25T00:00:00"/>
    <n v="93"/>
    <n v="0.1"/>
    <n v="0"/>
  </r>
  <r>
    <s v="CUST_2792_Canada_44969"/>
    <s v="CUST_2792"/>
    <x v="15"/>
    <x v="1"/>
    <x v="4"/>
    <m/>
    <n v="0"/>
    <n v="5"/>
    <n v="0"/>
    <n v="80"/>
    <n v="0"/>
    <s v="Fashion"/>
    <n v="37.4"/>
    <n v="37.4"/>
    <d v="2023-02-12T00:00:00"/>
    <n v="7"/>
    <n v="0.57999999999999996"/>
    <n v="0"/>
  </r>
  <r>
    <s v="CUST_2796_USA_45735"/>
    <s v="CUST_2796"/>
    <x v="56"/>
    <x v="2"/>
    <x v="2"/>
    <n v="82.14"/>
    <n v="82.14"/>
    <n v="9"/>
    <n v="739.26"/>
    <n v="302"/>
    <n v="0"/>
    <s v="Sports"/>
    <n v="22.9"/>
    <n v="22.9"/>
    <d v="2025-03-19T00:00:00"/>
    <n v="24"/>
    <n v="0.09"/>
    <n v="0"/>
  </r>
  <r>
    <s v="CUST_2798_India_45054"/>
    <s v="CUST_2798"/>
    <x v="61"/>
    <x v="1"/>
    <x v="5"/>
    <n v="105.37"/>
    <n v="105.37"/>
    <n v="10"/>
    <n v="1053.7"/>
    <n v="180"/>
    <n v="0"/>
    <s v="Electronics"/>
    <n v="82.4"/>
    <n v="82.4"/>
    <d v="2023-05-08T00:00:00"/>
    <n v="71"/>
    <n v="0.13"/>
    <n v="0"/>
  </r>
  <r>
    <s v="CUST_2800_China_44185"/>
    <s v="CUST_2800"/>
    <x v="29"/>
    <x v="1"/>
    <x v="9"/>
    <n v="63.77"/>
    <n v="63.77"/>
    <n v="10"/>
    <n v="637.70000000000005"/>
    <n v="61"/>
    <n v="0"/>
    <s v="Home"/>
    <n v="33.9"/>
    <n v="33.9"/>
    <d v="2020-12-20T00:00:00"/>
    <n v="68"/>
    <n v="0.14000000000000001"/>
    <n v="0"/>
  </r>
  <r>
    <s v="CUST_2802_Brazil_44788"/>
    <s v="CUST_2802"/>
    <x v="13"/>
    <x v="2"/>
    <x v="8"/>
    <n v="52.83"/>
    <n v="52.83"/>
    <n v="14"/>
    <n v="739.62"/>
    <n v="97"/>
    <n v="0"/>
    <s v="Beauty"/>
    <n v="19.100000000000001"/>
    <n v="19.100000000000001"/>
    <d v="2022-08-15T00:00:00"/>
    <n v="80"/>
    <n v="0.14000000000000001"/>
    <n v="0"/>
  </r>
  <r>
    <s v="CUST_2802_UK_44142"/>
    <s v="CUST_2802"/>
    <x v="47"/>
    <x v="0"/>
    <x v="1"/>
    <n v="81.89"/>
    <n v="81.89"/>
    <n v="11"/>
    <n v="900.79"/>
    <n v="185"/>
    <n v="0"/>
    <s v="Sports"/>
    <n v="89.7"/>
    <n v="89.7"/>
    <d v="2020-11-07T00:00:00"/>
    <n v="2"/>
    <n v="0.33"/>
    <n v="0"/>
  </r>
  <r>
    <s v="CUST_2804_India_44391"/>
    <s v="CUST_2804"/>
    <x v="18"/>
    <x v="1"/>
    <x v="5"/>
    <m/>
    <n v="0"/>
    <n v="14"/>
    <n v="0"/>
    <n v="363"/>
    <n v="0"/>
    <s v="Fashion"/>
    <n v="32.299999999999997"/>
    <n v="32.299999999999997"/>
    <d v="2021-07-14T00:00:00"/>
    <n v="71"/>
    <n v="0.54"/>
    <n v="0"/>
  </r>
  <r>
    <s v="CUST_2806_Brazil_44607"/>
    <s v="CUST_2806"/>
    <x v="60"/>
    <x v="2"/>
    <x v="8"/>
    <n v="150.11000000000001"/>
    <n v="150.11000000000001"/>
    <n v="8"/>
    <n v="1200.8800000000001"/>
    <n v="338"/>
    <n v="0"/>
    <s v="Fashion"/>
    <n v="29.2"/>
    <n v="29.2"/>
    <d v="2022-02-15T00:00:00"/>
    <n v="39"/>
    <n v="0.13"/>
    <n v="0"/>
  </r>
  <r>
    <s v="CUST_2809_China_45446"/>
    <s v="CUST_2809"/>
    <x v="2"/>
    <x v="1"/>
    <x v="9"/>
    <n v="21.25"/>
    <n v="21.25"/>
    <n v="9"/>
    <n v="191.25"/>
    <n v="221"/>
    <n v="0"/>
    <s v="Home"/>
    <n v="96.7"/>
    <n v="96.7"/>
    <d v="2024-06-03T00:00:00"/>
    <n v="54"/>
    <n v="0.3"/>
    <n v="0"/>
  </r>
  <r>
    <s v="CUST_2810_Brazil_44179"/>
    <s v="CUST_2810"/>
    <x v="32"/>
    <x v="1"/>
    <x v="8"/>
    <n v="120.03"/>
    <n v="120.03"/>
    <n v="10"/>
    <n v="1200.3"/>
    <n v="66"/>
    <n v="0"/>
    <s v="Beauty"/>
    <n v="80.8"/>
    <n v="80.8"/>
    <d v="2020-12-14T00:00:00"/>
    <n v="4"/>
    <n v="0.18"/>
    <n v="0"/>
  </r>
  <r>
    <s v="CUST_2810_China_44897"/>
    <s v="CUST_2810"/>
    <x v="61"/>
    <x v="1"/>
    <x v="9"/>
    <n v="35.93"/>
    <n v="35.93"/>
    <n v="8"/>
    <n v="287.44"/>
    <n v="133"/>
    <n v="0"/>
    <s v="Home"/>
    <n v="30.5"/>
    <n v="30.5"/>
    <d v="2022-12-02T00:00:00"/>
    <n v="55"/>
    <n v="0.03"/>
    <n v="0"/>
  </r>
  <r>
    <s v="CUST_2812_Germany_44678"/>
    <s v="CUST_2812"/>
    <x v="3"/>
    <x v="0"/>
    <x v="0"/>
    <n v="36.409999999999997"/>
    <n v="36.409999999999997"/>
    <n v="10"/>
    <n v="364.09999999999997"/>
    <n v="50"/>
    <n v="0"/>
    <s v="Electronics"/>
    <n v="97.7"/>
    <n v="97.7"/>
    <d v="2022-04-27T00:00:00"/>
    <n v="66"/>
    <n v="0.5"/>
    <n v="0"/>
  </r>
  <r>
    <s v="CUST_2813_India_45443"/>
    <s v="CUST_2813"/>
    <x v="23"/>
    <x v="1"/>
    <x v="5"/>
    <n v="82.27"/>
    <n v="82.27"/>
    <n v="8"/>
    <n v="658.16"/>
    <n v="91"/>
    <n v="0"/>
    <s v="Sports"/>
    <n v="55.4"/>
    <n v="55.4"/>
    <d v="2024-05-31T00:00:00"/>
    <n v="78"/>
    <n v="0.22"/>
    <n v="0"/>
  </r>
  <r>
    <s v="CUST_2813_USA_44132"/>
    <s v="CUST_2813"/>
    <x v="35"/>
    <x v="1"/>
    <x v="2"/>
    <n v="162.44"/>
    <n v="162.44"/>
    <n v="7"/>
    <n v="1137.08"/>
    <n v="206"/>
    <n v="0"/>
    <s v="Beauty"/>
    <n v="47.8"/>
    <n v="47.8"/>
    <d v="2020-10-28T00:00:00"/>
    <n v="36"/>
    <n v="0.61"/>
    <n v="0"/>
  </r>
  <r>
    <s v="CUST_2814_Canada_44821"/>
    <s v="CUST_2814"/>
    <x v="55"/>
    <x v="0"/>
    <x v="4"/>
    <m/>
    <n v="0"/>
    <n v="11"/>
    <n v="0"/>
    <n v="112"/>
    <n v="0"/>
    <s v="Beauty"/>
    <n v="85.7"/>
    <n v="85.7"/>
    <d v="2022-09-17T00:00:00"/>
    <n v="76"/>
    <n v="0.49"/>
    <n v="0"/>
  </r>
  <r>
    <s v="CUST_2815_France_45681"/>
    <s v="CUST_2815"/>
    <x v="49"/>
    <x v="1"/>
    <x v="7"/>
    <n v="214.94"/>
    <n v="214.94"/>
    <n v="11"/>
    <n v="2364.34"/>
    <n v="312"/>
    <n v="1"/>
    <s v="Sports"/>
    <n v="2.6"/>
    <n v="2.6"/>
    <d v="2025-01-24T00:00:00"/>
    <n v="98"/>
    <n v="0.42"/>
    <n v="0"/>
  </r>
  <r>
    <s v="CUST_2816_India_45356"/>
    <s v="CUST_2816"/>
    <x v="7"/>
    <x v="1"/>
    <x v="5"/>
    <n v="111.55"/>
    <n v="111.55"/>
    <n v="13"/>
    <n v="1450.1499999999999"/>
    <n v="279"/>
    <n v="0"/>
    <s v="Beauty"/>
    <n v="89.5"/>
    <n v="89.5"/>
    <d v="2024-03-05T00:00:00"/>
    <n v="96"/>
    <n v="0.16"/>
    <n v="0"/>
  </r>
  <r>
    <s v="CUST_2818_Australia_44075"/>
    <s v="CUST_2818"/>
    <x v="19"/>
    <x v="0"/>
    <x v="3"/>
    <n v="82.65"/>
    <n v="82.65"/>
    <n v="12"/>
    <n v="991.80000000000007"/>
    <n v="272"/>
    <n v="0"/>
    <s v="Electronics"/>
    <n v="80.099999999999994"/>
    <n v="80.099999999999994"/>
    <d v="2020-09-01T00:00:00"/>
    <n v="23"/>
    <n v="0.54"/>
    <n v="0"/>
  </r>
  <r>
    <s v="CUST_2819_Brazil_44392"/>
    <s v="CUST_2819"/>
    <x v="5"/>
    <x v="1"/>
    <x v="8"/>
    <n v="61.5"/>
    <n v="61.5"/>
    <n v="11"/>
    <n v="676.5"/>
    <n v="30"/>
    <n v="0"/>
    <s v="Electronics"/>
    <m/>
    <n v="0"/>
    <d v="2021-07-15T00:00:00"/>
    <n v="11"/>
    <n v="0.13"/>
    <n v="0"/>
  </r>
  <r>
    <s v="CUST_2819_Brazil_45094"/>
    <s v="CUST_2819"/>
    <x v="16"/>
    <x v="0"/>
    <x v="8"/>
    <n v="88.5"/>
    <n v="88.5"/>
    <n v="16"/>
    <n v="1416"/>
    <n v="113"/>
    <n v="0"/>
    <s v="Beauty"/>
    <n v="49.2"/>
    <n v="49.2"/>
    <d v="2023-06-17T00:00:00"/>
    <n v="59"/>
    <n v="0.39"/>
    <n v="0"/>
  </r>
  <r>
    <s v="CUST_2823_Brazil_45572"/>
    <s v="CUST_2823"/>
    <x v="55"/>
    <x v="0"/>
    <x v="8"/>
    <n v="76.02"/>
    <n v="76.02"/>
    <n v="18"/>
    <n v="1368.36"/>
    <n v="329"/>
    <n v="0"/>
    <s v="Sports"/>
    <n v="26.9"/>
    <n v="26.9"/>
    <d v="2024-10-07T00:00:00"/>
    <n v="95"/>
    <n v="0.27"/>
    <n v="0"/>
  </r>
  <r>
    <s v="CUST_2823_India_44844"/>
    <s v="CUST_2823"/>
    <x v="17"/>
    <x v="0"/>
    <x v="5"/>
    <n v="184.5"/>
    <n v="184.5"/>
    <n v="9"/>
    <n v="1660.5"/>
    <n v="178"/>
    <n v="0"/>
    <s v="Sports"/>
    <n v="75.900000000000006"/>
    <n v="75.900000000000006"/>
    <d v="2022-10-10T00:00:00"/>
    <n v="45"/>
    <n v="0.28999999999999998"/>
    <n v="0"/>
  </r>
  <r>
    <s v="CUST_2826_China_44143"/>
    <s v="CUST_2826"/>
    <x v="46"/>
    <x v="0"/>
    <x v="9"/>
    <n v="12.5"/>
    <n v="12.5"/>
    <n v="10"/>
    <n v="125"/>
    <n v="182"/>
    <n v="0"/>
    <s v="Beauty"/>
    <n v="98.5"/>
    <n v="98.5"/>
    <d v="2020-11-08T00:00:00"/>
    <n v="24"/>
    <n v="0.31"/>
    <n v="0"/>
  </r>
  <r>
    <s v="CUST_2827_Australia_44606"/>
    <s v="CUST_2827"/>
    <x v="3"/>
    <x v="1"/>
    <x v="3"/>
    <n v="88.61"/>
    <n v="88.61"/>
    <n v="7"/>
    <n v="620.27"/>
    <n v="355"/>
    <n v="0"/>
    <s v="Electronics"/>
    <n v="48.6"/>
    <n v="48.6"/>
    <d v="2022-02-14T00:00:00"/>
    <n v="63"/>
    <n v="0.23"/>
    <n v="0"/>
  </r>
  <r>
    <s v="CUST_2827_France_44141"/>
    <s v="CUST_2827"/>
    <x v="56"/>
    <x v="1"/>
    <x v="7"/>
    <n v="98.55"/>
    <n v="98.55"/>
    <n v="11"/>
    <n v="1084.05"/>
    <n v="293"/>
    <n v="0"/>
    <s v="Home"/>
    <n v="19.600000000000001"/>
    <n v="19.600000000000001"/>
    <d v="2020-11-06T00:00:00"/>
    <n v="18"/>
    <n v="0.28999999999999998"/>
    <n v="0"/>
  </r>
  <r>
    <s v="CUST_2828_Brazil_44956"/>
    <s v="CUST_2828"/>
    <x v="19"/>
    <x v="1"/>
    <x v="8"/>
    <n v="155.68"/>
    <n v="155.68"/>
    <n v="10"/>
    <n v="1556.8000000000002"/>
    <n v="216"/>
    <n v="0"/>
    <s v="Fashion"/>
    <n v="26.6"/>
    <n v="26.6"/>
    <d v="2023-01-30T00:00:00"/>
    <n v="97"/>
    <n v="0.36"/>
    <n v="0"/>
  </r>
  <r>
    <s v="CUST_2828_India_44894"/>
    <s v="CUST_2828"/>
    <x v="27"/>
    <x v="1"/>
    <x v="5"/>
    <m/>
    <n v="0"/>
    <n v="11"/>
    <n v="0"/>
    <n v="30"/>
    <n v="0"/>
    <s v="Fashion"/>
    <n v="64.599999999999994"/>
    <n v="64.599999999999994"/>
    <d v="2022-11-29T00:00:00"/>
    <n v="44"/>
    <n v="0.22"/>
    <n v="0"/>
  </r>
  <r>
    <s v="CUST_2828_USA_44342"/>
    <s v="CUST_2828"/>
    <x v="49"/>
    <x v="0"/>
    <x v="2"/>
    <n v="58.03"/>
    <n v="58.03"/>
    <n v="7"/>
    <n v="406.21000000000004"/>
    <n v="50"/>
    <n v="0"/>
    <s v="Electronics"/>
    <n v="28.3"/>
    <n v="28.3"/>
    <d v="2021-05-26T00:00:00"/>
    <n v="78"/>
    <n v="0.28999999999999998"/>
    <n v="0"/>
  </r>
  <r>
    <s v="CUST_2829_India_44888"/>
    <s v="CUST_2829"/>
    <x v="60"/>
    <x v="0"/>
    <x v="5"/>
    <n v="79.010000000000005"/>
    <n v="79.010000000000005"/>
    <n v="11"/>
    <n v="869.11"/>
    <n v="238"/>
    <n v="0"/>
    <s v="Sports"/>
    <n v="40.6"/>
    <n v="40.6"/>
    <d v="2022-11-23T00:00:00"/>
    <n v="29"/>
    <n v="0.2"/>
    <n v="0"/>
  </r>
  <r>
    <s v="CUST_2837_Canada_45548"/>
    <s v="CUST_2837"/>
    <x v="16"/>
    <x v="0"/>
    <x v="4"/>
    <n v="297.56"/>
    <n v="297.56"/>
    <n v="7"/>
    <n v="2082.92"/>
    <n v="136"/>
    <n v="0"/>
    <s v="Sports"/>
    <n v="65.2"/>
    <n v="65.2"/>
    <d v="2024-09-13T00:00:00"/>
    <n v="76"/>
    <n v="0.2"/>
    <n v="0"/>
  </r>
  <r>
    <s v="CUST_2838_Germany_44514"/>
    <s v="CUST_2838"/>
    <x v="16"/>
    <x v="1"/>
    <x v="0"/>
    <n v="17.86"/>
    <n v="17.86"/>
    <n v="9"/>
    <n v="160.74"/>
    <n v="267"/>
    <n v="0"/>
    <s v="Home"/>
    <n v="54.8"/>
    <n v="54.8"/>
    <d v="2021-11-14T00:00:00"/>
    <n v="4"/>
    <n v="0.24"/>
    <n v="0"/>
  </r>
  <r>
    <s v="CUST_2841_Australia_44012"/>
    <s v="CUST_2841"/>
    <x v="56"/>
    <x v="0"/>
    <x v="3"/>
    <n v="203.85"/>
    <n v="203.85"/>
    <n v="8"/>
    <n v="1630.8"/>
    <n v="197"/>
    <n v="0"/>
    <s v="Fashion"/>
    <n v="81.900000000000006"/>
    <n v="81.900000000000006"/>
    <d v="2020-06-30T00:00:00"/>
    <n v="15"/>
    <n v="0.23"/>
    <n v="0"/>
  </r>
  <r>
    <s v="CUST_2842_Australia_44524"/>
    <s v="CUST_2842"/>
    <x v="49"/>
    <x v="1"/>
    <x v="3"/>
    <n v="93.34"/>
    <n v="93.34"/>
    <n v="14"/>
    <n v="1306.76"/>
    <n v="312"/>
    <n v="0"/>
    <s v="Home"/>
    <n v="23.2"/>
    <n v="23.2"/>
    <d v="2021-11-24T00:00:00"/>
    <n v="53"/>
    <n v="0.28000000000000003"/>
    <n v="0"/>
  </r>
  <r>
    <s v="CUST_2843_China_44654"/>
    <s v="CUST_2843"/>
    <x v="1"/>
    <x v="2"/>
    <x v="9"/>
    <n v="131.69999999999999"/>
    <n v="131.69999999999999"/>
    <n v="14"/>
    <n v="1843.7999999999997"/>
    <n v="6"/>
    <n v="0"/>
    <s v="Electronics"/>
    <n v="67.3"/>
    <n v="67.3"/>
    <d v="2022-04-03T00:00:00"/>
    <n v="90"/>
    <n v="0.38"/>
    <n v="0"/>
  </r>
  <r>
    <s v="CUST_2846_Brazil_45401"/>
    <s v="CUST_2846"/>
    <x v="28"/>
    <x v="1"/>
    <x v="8"/>
    <n v="64.33"/>
    <n v="64.33"/>
    <n v="12"/>
    <n v="771.96"/>
    <n v="204"/>
    <n v="0"/>
    <s v="Electronics"/>
    <n v="30.3"/>
    <n v="30.3"/>
    <d v="2024-04-19T00:00:00"/>
    <n v="10"/>
    <n v="0.54"/>
    <n v="0"/>
  </r>
  <r>
    <s v="CUST_2848_China_44878"/>
    <s v="CUST_2848"/>
    <x v="49"/>
    <x v="0"/>
    <x v="9"/>
    <m/>
    <n v="0"/>
    <n v="12"/>
    <n v="0"/>
    <n v="151"/>
    <n v="0"/>
    <s v="Fashion"/>
    <n v="86.4"/>
    <n v="86.4"/>
    <d v="2022-11-13T00:00:00"/>
    <n v="82"/>
    <n v="0.43"/>
    <n v="0"/>
  </r>
  <r>
    <s v="CUST_2849_Canada_44570"/>
    <s v="CUST_2849"/>
    <x v="55"/>
    <x v="0"/>
    <x v="4"/>
    <n v="209.81"/>
    <n v="209.81"/>
    <n v="8"/>
    <n v="1678.48"/>
    <n v="129"/>
    <n v="0"/>
    <s v="Beauty"/>
    <n v="13.3"/>
    <n v="13.3"/>
    <d v="2022-01-09T00:00:00"/>
    <n v="82"/>
    <n v="0.23"/>
    <n v="0"/>
  </r>
  <r>
    <s v="CUST_2852_Germany_45037"/>
    <s v="CUST_2852"/>
    <x v="4"/>
    <x v="1"/>
    <x v="0"/>
    <n v="101.52"/>
    <n v="101.52"/>
    <n v="13"/>
    <n v="1319.76"/>
    <n v="154"/>
    <n v="0"/>
    <s v="Electronics"/>
    <n v="52.8"/>
    <n v="52.8"/>
    <d v="2023-04-21T00:00:00"/>
    <n v="29"/>
    <n v="0.36"/>
    <n v="0"/>
  </r>
  <r>
    <s v="CUST_2853_UK_44440"/>
    <s v="CUST_2853"/>
    <x v="21"/>
    <x v="0"/>
    <x v="1"/>
    <m/>
    <n v="0"/>
    <n v="7"/>
    <n v="0"/>
    <n v="300"/>
    <n v="0"/>
    <s v="Beauty"/>
    <n v="31.8"/>
    <n v="31.8"/>
    <d v="2021-09-01T00:00:00"/>
    <n v="59"/>
    <n v="0.13"/>
    <n v="0"/>
  </r>
  <r>
    <s v="CUST_2854_France_44989"/>
    <s v="CUST_2854"/>
    <x v="16"/>
    <x v="0"/>
    <x v="7"/>
    <n v="142.12"/>
    <n v="142.12"/>
    <n v="8"/>
    <n v="1136.96"/>
    <n v="96"/>
    <n v="0"/>
    <s v="Beauty"/>
    <n v="82.8"/>
    <n v="82.8"/>
    <d v="2023-03-04T00:00:00"/>
    <n v="63"/>
    <n v="0.12"/>
    <n v="0"/>
  </r>
  <r>
    <s v="CUST_2854_UK_44294"/>
    <s v="CUST_2854"/>
    <x v="14"/>
    <x v="1"/>
    <x v="1"/>
    <n v="69.8"/>
    <n v="69.8"/>
    <n v="9"/>
    <n v="628.19999999999993"/>
    <n v="252"/>
    <n v="0"/>
    <s v="Beauty"/>
    <n v="20.6"/>
    <n v="20.6"/>
    <d v="2021-04-08T00:00:00"/>
    <n v="67"/>
    <n v="0.17"/>
    <n v="0"/>
  </r>
  <r>
    <s v="CUST_2855_Germany_44021"/>
    <s v="CUST_2855"/>
    <x v="45"/>
    <x v="1"/>
    <x v="0"/>
    <n v="121.71"/>
    <n v="121.71"/>
    <n v="12"/>
    <n v="1460.52"/>
    <n v="255"/>
    <n v="0"/>
    <s v="Beauty"/>
    <n v="42.1"/>
    <n v="42.1"/>
    <d v="2020-07-09T00:00:00"/>
    <n v="88"/>
    <n v="0.31"/>
    <n v="0"/>
  </r>
  <r>
    <s v="CUST_2856_USA_45550"/>
    <s v="CUST_2856"/>
    <x v="33"/>
    <x v="1"/>
    <x v="2"/>
    <m/>
    <n v="0"/>
    <n v="6"/>
    <n v="0"/>
    <n v="168"/>
    <n v="0"/>
    <s v="Sports"/>
    <n v="85.4"/>
    <n v="85.4"/>
    <d v="2024-09-15T00:00:00"/>
    <n v="71"/>
    <n v="0.19"/>
    <n v="0"/>
  </r>
  <r>
    <s v="CUST_2857_France_45234"/>
    <s v="CUST_2857"/>
    <x v="30"/>
    <x v="1"/>
    <x v="7"/>
    <n v="57.8"/>
    <n v="57.8"/>
    <n v="10"/>
    <n v="578"/>
    <n v="114"/>
    <n v="0"/>
    <s v="Electronics"/>
    <n v="18.8"/>
    <n v="18.8"/>
    <d v="2023-11-04T00:00:00"/>
    <n v="33"/>
    <n v="0.18"/>
    <n v="0"/>
  </r>
  <r>
    <s v="CUST_2859_USA_44080"/>
    <s v="CUST_2859"/>
    <x v="55"/>
    <x v="1"/>
    <x v="2"/>
    <n v="41.18"/>
    <n v="41.18"/>
    <n v="15"/>
    <n v="617.70000000000005"/>
    <n v="155"/>
    <n v="0"/>
    <s v="Fashion"/>
    <n v="19.3"/>
    <n v="19.3"/>
    <d v="2020-09-06T00:00:00"/>
    <n v="52"/>
    <n v="0.31"/>
    <n v="0"/>
  </r>
  <r>
    <s v="CUST_2863_Japan_45468"/>
    <s v="CUST_2863"/>
    <x v="39"/>
    <x v="0"/>
    <x v="6"/>
    <n v="91.59"/>
    <n v="91.59"/>
    <n v="8"/>
    <n v="732.72"/>
    <n v="346"/>
    <n v="0"/>
    <s v="Home"/>
    <n v="84.9"/>
    <n v="84.9"/>
    <d v="2024-06-25T00:00:00"/>
    <n v="28"/>
    <n v="0.25"/>
    <n v="0"/>
  </r>
  <r>
    <s v="CUST_2865_Brazil_45385"/>
    <s v="CUST_2865"/>
    <x v="57"/>
    <x v="0"/>
    <x v="8"/>
    <n v="114.56"/>
    <n v="114.56"/>
    <n v="10"/>
    <n v="1145.5999999999999"/>
    <n v="221"/>
    <n v="0"/>
    <s v="Electronics"/>
    <n v="1.4"/>
    <n v="1.4"/>
    <d v="2024-04-03T00:00:00"/>
    <n v="78"/>
    <n v="0.15"/>
    <n v="0"/>
  </r>
  <r>
    <s v="CUST_2868_China_44621"/>
    <s v="CUST_2868"/>
    <x v="14"/>
    <x v="1"/>
    <x v="9"/>
    <n v="107.61"/>
    <n v="107.61"/>
    <n v="8"/>
    <n v="860.88"/>
    <n v="297"/>
    <n v="0"/>
    <s v="Sports"/>
    <n v="61.4"/>
    <n v="61.4"/>
    <d v="2022-03-01T00:00:00"/>
    <n v="1"/>
    <n v="0.49"/>
    <n v="0"/>
  </r>
  <r>
    <s v="CUST_2871_France_44268"/>
    <s v="CUST_2871"/>
    <x v="28"/>
    <x v="2"/>
    <x v="7"/>
    <n v="49.67"/>
    <n v="49.67"/>
    <n v="9"/>
    <n v="447.03000000000003"/>
    <n v="178"/>
    <n v="0"/>
    <s v="Sports"/>
    <n v="62.7"/>
    <n v="62.7"/>
    <d v="2021-03-13T00:00:00"/>
    <n v="7"/>
    <n v="0.5"/>
    <n v="0"/>
  </r>
  <r>
    <s v="CUST_2873_Brazil_45335"/>
    <s v="CUST_2873"/>
    <x v="33"/>
    <x v="1"/>
    <x v="8"/>
    <m/>
    <n v="0"/>
    <n v="8"/>
    <n v="0"/>
    <n v="261"/>
    <n v="0"/>
    <s v="Sports"/>
    <n v="74.599999999999994"/>
    <n v="74.599999999999994"/>
    <d v="2024-02-13T00:00:00"/>
    <n v="43"/>
    <n v="0.06"/>
    <n v="0"/>
  </r>
  <r>
    <s v="CUST_2873_Germany_44241"/>
    <s v="CUST_2873"/>
    <x v="1"/>
    <x v="1"/>
    <x v="0"/>
    <n v="89.35"/>
    <n v="89.35"/>
    <n v="10"/>
    <n v="893.5"/>
    <n v="11"/>
    <n v="0"/>
    <s v="Sports"/>
    <n v="29"/>
    <n v="29"/>
    <d v="2021-02-14T00:00:00"/>
    <n v="88"/>
    <n v="0.24"/>
    <n v="0"/>
  </r>
  <r>
    <s v="CUST_2874_India_45775"/>
    <s v="CUST_2874"/>
    <x v="42"/>
    <x v="2"/>
    <x v="5"/>
    <n v="168.01"/>
    <n v="168.01"/>
    <n v="6"/>
    <n v="1008.06"/>
    <n v="97"/>
    <n v="0"/>
    <s v="Beauty"/>
    <n v="89.2"/>
    <n v="89.2"/>
    <d v="2025-04-28T00:00:00"/>
    <n v="15"/>
    <n v="0.09"/>
    <n v="0"/>
  </r>
  <r>
    <s v="CUST_2875_China_44872"/>
    <s v="CUST_2875"/>
    <x v="44"/>
    <x v="1"/>
    <x v="9"/>
    <n v="218.71"/>
    <n v="218.71"/>
    <n v="9"/>
    <n v="1968.39"/>
    <n v="222"/>
    <n v="0"/>
    <s v="Fashion"/>
    <n v="9.4"/>
    <n v="9.4"/>
    <d v="2022-11-07T00:00:00"/>
    <n v="84"/>
    <n v="0.08"/>
    <n v="0"/>
  </r>
  <r>
    <s v="CUST_2875_Germany_44409"/>
    <s v="CUST_2875"/>
    <x v="25"/>
    <x v="0"/>
    <x v="0"/>
    <n v="113.36"/>
    <n v="113.36"/>
    <n v="13"/>
    <n v="1473.68"/>
    <n v="19"/>
    <n v="0"/>
    <s v="Fashion"/>
    <n v="32.4"/>
    <n v="32.4"/>
    <d v="2021-08-01T00:00:00"/>
    <n v="20"/>
    <n v="0.18"/>
    <n v="0"/>
  </r>
  <r>
    <s v="CUST_2879_Canada_45731"/>
    <s v="CUST_2879"/>
    <x v="25"/>
    <x v="0"/>
    <x v="4"/>
    <n v="50.88"/>
    <n v="50.88"/>
    <n v="9"/>
    <n v="457.92"/>
    <n v="193"/>
    <n v="0"/>
    <s v="Home"/>
    <n v="93.6"/>
    <n v="93.6"/>
    <d v="2025-03-15T00:00:00"/>
    <n v="30"/>
    <n v="0.38"/>
    <n v="0"/>
  </r>
  <r>
    <s v="CUST_2881_France_45403"/>
    <s v="CUST_2881"/>
    <x v="53"/>
    <x v="1"/>
    <x v="7"/>
    <m/>
    <n v="0"/>
    <n v="15"/>
    <n v="0"/>
    <n v="328"/>
    <n v="0"/>
    <s v="Fashion"/>
    <n v="77.8"/>
    <n v="77.8"/>
    <d v="2024-04-21T00:00:00"/>
    <n v="9"/>
    <n v="0.23"/>
    <n v="0"/>
  </r>
  <r>
    <s v="CUST_2881_USA_45551"/>
    <s v="CUST_2881"/>
    <x v="2"/>
    <x v="1"/>
    <x v="2"/>
    <n v="96.33"/>
    <n v="96.33"/>
    <n v="7"/>
    <n v="674.31"/>
    <n v="210"/>
    <n v="0"/>
    <s v="Home"/>
    <n v="61.1"/>
    <n v="61.1"/>
    <d v="2024-09-16T00:00:00"/>
    <n v="2"/>
    <n v="0.39"/>
    <n v="0"/>
  </r>
  <r>
    <s v="CUST_2881_USA_45581"/>
    <s v="CUST_2881"/>
    <x v="57"/>
    <x v="0"/>
    <x v="2"/>
    <n v="67.599999999999994"/>
    <n v="67.599999999999994"/>
    <n v="14"/>
    <n v="946.39999999999986"/>
    <n v="183"/>
    <n v="0"/>
    <s v="Sports"/>
    <n v="69.900000000000006"/>
    <n v="69.900000000000006"/>
    <d v="2024-10-16T00:00:00"/>
    <n v="67"/>
    <n v="0.37"/>
    <n v="0"/>
  </r>
  <r>
    <s v="CUST_2882_UK_44282"/>
    <s v="CUST_2882"/>
    <x v="0"/>
    <x v="1"/>
    <x v="1"/>
    <n v="108.05"/>
    <n v="108.05"/>
    <n v="17"/>
    <n v="1836.85"/>
    <n v="312"/>
    <n v="0"/>
    <s v="Fashion"/>
    <n v="95.7"/>
    <n v="95.7"/>
    <d v="2021-03-27T00:00:00"/>
    <n v="60"/>
    <n v="0.37"/>
    <n v="0"/>
  </r>
  <r>
    <s v="CUST_2884_Australia_44889"/>
    <s v="CUST_2884"/>
    <x v="15"/>
    <x v="1"/>
    <x v="3"/>
    <n v="17.12"/>
    <n v="17.12"/>
    <n v="15"/>
    <n v="256.8"/>
    <n v="320"/>
    <n v="0"/>
    <s v="Sports"/>
    <n v="91.9"/>
    <n v="91.9"/>
    <d v="2022-11-24T00:00:00"/>
    <n v="29"/>
    <n v="0.15"/>
    <n v="0"/>
  </r>
  <r>
    <s v="CUST_2884_France_45747"/>
    <s v="CUST_2884"/>
    <x v="12"/>
    <x v="0"/>
    <x v="7"/>
    <n v="171.29"/>
    <n v="171.29"/>
    <n v="11"/>
    <n v="1884.1899999999998"/>
    <n v="45"/>
    <n v="0"/>
    <s v="Beauty"/>
    <n v="73"/>
    <n v="73"/>
    <d v="2025-03-31T00:00:00"/>
    <n v="76"/>
    <n v="0.37"/>
    <n v="0"/>
  </r>
  <r>
    <s v="CUST_2887_Brazil_44567"/>
    <s v="CUST_2887"/>
    <x v="2"/>
    <x v="0"/>
    <x v="8"/>
    <n v="73.58"/>
    <n v="73.58"/>
    <n v="11"/>
    <n v="809.38"/>
    <n v="271"/>
    <n v="0"/>
    <s v="Electronics"/>
    <n v="93.3"/>
    <n v="93.3"/>
    <d v="2022-01-06T00:00:00"/>
    <n v="53"/>
    <n v="0.78"/>
    <n v="0"/>
  </r>
  <r>
    <s v="CUST_2887_Brazil_45189"/>
    <s v="CUST_2887"/>
    <x v="4"/>
    <x v="0"/>
    <x v="8"/>
    <n v="123.98"/>
    <n v="123.98"/>
    <n v="14"/>
    <n v="1735.72"/>
    <n v="359"/>
    <n v="1"/>
    <s v="Home"/>
    <n v="21"/>
    <n v="21"/>
    <d v="2023-09-20T00:00:00"/>
    <n v="83"/>
    <n v="0.44"/>
    <n v="0"/>
  </r>
  <r>
    <s v="CUST_2892_UK_44654"/>
    <s v="CUST_2892"/>
    <x v="35"/>
    <x v="0"/>
    <x v="1"/>
    <m/>
    <n v="0"/>
    <n v="4"/>
    <n v="0"/>
    <n v="36"/>
    <n v="0"/>
    <s v="Home"/>
    <n v="37.9"/>
    <n v="37.9"/>
    <d v="2022-04-03T00:00:00"/>
    <n v="24"/>
    <n v="0.19"/>
    <n v="0"/>
  </r>
  <r>
    <s v="CUST_2893_Australia_44546"/>
    <s v="CUST_2893"/>
    <x v="15"/>
    <x v="1"/>
    <x v="3"/>
    <n v="128.54"/>
    <n v="128.54"/>
    <n v="11"/>
    <n v="1413.9399999999998"/>
    <n v="209"/>
    <n v="0"/>
    <s v="Sports"/>
    <n v="13.4"/>
    <n v="13.4"/>
    <d v="2021-12-16T00:00:00"/>
    <n v="38"/>
    <n v="0.53"/>
    <n v="0"/>
  </r>
  <r>
    <s v="CUST_2895_Australia_44092"/>
    <s v="CUST_2895"/>
    <x v="36"/>
    <x v="1"/>
    <x v="3"/>
    <n v="19.72"/>
    <n v="19.72"/>
    <n v="12"/>
    <n v="236.64"/>
    <n v="328"/>
    <n v="0"/>
    <s v="Fashion"/>
    <n v="48.3"/>
    <n v="48.3"/>
    <d v="2020-09-18T00:00:00"/>
    <n v="14"/>
    <n v="0.21"/>
    <n v="0"/>
  </r>
  <r>
    <s v="CUST_2895_Japan_45732"/>
    <s v="CUST_2895"/>
    <x v="8"/>
    <x v="2"/>
    <x v="6"/>
    <n v="365.38"/>
    <n v="365.38"/>
    <n v="10"/>
    <n v="3653.8"/>
    <n v="43"/>
    <n v="0"/>
    <s v="Electronics"/>
    <n v="20.5"/>
    <n v="20.5"/>
    <d v="2025-03-16T00:00:00"/>
    <n v="69"/>
    <n v="0.25"/>
    <n v="0"/>
  </r>
  <r>
    <s v="CUST_2895_USA_44187"/>
    <s v="CUST_2895"/>
    <x v="5"/>
    <x v="0"/>
    <x v="2"/>
    <n v="157.52000000000001"/>
    <n v="157.52000000000001"/>
    <n v="12"/>
    <n v="1890.2400000000002"/>
    <n v="193"/>
    <n v="0"/>
    <s v="Electronics"/>
    <n v="18.8"/>
    <n v="18.8"/>
    <d v="2020-12-22T00:00:00"/>
    <n v="82"/>
    <n v="0.7"/>
    <n v="0"/>
  </r>
  <r>
    <s v="CUST_2898_Germany_44805"/>
    <s v="CUST_2898"/>
    <x v="17"/>
    <x v="1"/>
    <x v="0"/>
    <n v="117.39"/>
    <n v="117.39"/>
    <n v="9"/>
    <n v="1056.51"/>
    <n v="241"/>
    <n v="0"/>
    <s v="Beauty"/>
    <n v="89"/>
    <n v="89"/>
    <d v="2022-09-01T00:00:00"/>
    <n v="79"/>
    <n v="0.48"/>
    <n v="0"/>
  </r>
  <r>
    <s v="CUST_2899_Canada_44924"/>
    <s v="CUST_2899"/>
    <x v="54"/>
    <x v="1"/>
    <x v="4"/>
    <m/>
    <n v="0"/>
    <n v="8"/>
    <n v="0"/>
    <n v="200"/>
    <n v="0"/>
    <s v="Home"/>
    <n v="43.3"/>
    <n v="43.3"/>
    <d v="2022-12-29T00:00:00"/>
    <n v="3"/>
    <n v="0.27"/>
    <n v="0"/>
  </r>
  <r>
    <s v="CUST_2900_Australia_45464"/>
    <s v="CUST_2900"/>
    <x v="46"/>
    <x v="1"/>
    <x v="3"/>
    <n v="174.97"/>
    <n v="174.97"/>
    <n v="9"/>
    <n v="1574.73"/>
    <n v="324"/>
    <n v="0"/>
    <s v="Beauty"/>
    <n v="14.4"/>
    <n v="14.4"/>
    <d v="2024-06-21T00:00:00"/>
    <n v="8"/>
    <n v="0.27"/>
    <n v="0"/>
  </r>
  <r>
    <s v="CUST_2900_China_44214"/>
    <s v="CUST_2900"/>
    <x v="50"/>
    <x v="1"/>
    <x v="9"/>
    <n v="60.87"/>
    <n v="60.87"/>
    <n v="23"/>
    <n v="1400.01"/>
    <n v="167"/>
    <n v="0"/>
    <s v="Home"/>
    <n v="33.299999999999997"/>
    <n v="33.299999999999997"/>
    <d v="2021-01-18T00:00:00"/>
    <n v="33"/>
    <n v="0.1"/>
    <n v="0"/>
  </r>
  <r>
    <s v="CUST_2902_Australia_44490"/>
    <s v="CUST_2902"/>
    <x v="28"/>
    <x v="0"/>
    <x v="3"/>
    <n v="58.1"/>
    <n v="58.1"/>
    <n v="8"/>
    <n v="464.8"/>
    <n v="187"/>
    <n v="0"/>
    <s v="Electronics"/>
    <n v="47.2"/>
    <n v="47.2"/>
    <d v="2021-10-21T00:00:00"/>
    <n v="12"/>
    <n v="0.85"/>
    <n v="0"/>
  </r>
  <r>
    <s v="CUST_2903_Canada_44944"/>
    <s v="CUST_2903"/>
    <x v="5"/>
    <x v="1"/>
    <x v="4"/>
    <n v="105.87"/>
    <n v="105.87"/>
    <n v="15"/>
    <n v="1588.0500000000002"/>
    <n v="224"/>
    <n v="0"/>
    <s v="Beauty"/>
    <n v="53.6"/>
    <n v="53.6"/>
    <d v="2023-01-18T00:00:00"/>
    <n v="25"/>
    <n v="0.53"/>
    <n v="0"/>
  </r>
  <r>
    <s v="CUST_2906_Australia_45697"/>
    <s v="CUST_2906"/>
    <x v="20"/>
    <x v="0"/>
    <x v="3"/>
    <n v="55.52"/>
    <n v="55.52"/>
    <n v="10"/>
    <n v="555.20000000000005"/>
    <n v="208"/>
    <n v="0"/>
    <s v="Sports"/>
    <n v="28.1"/>
    <n v="28.1"/>
    <d v="2025-02-09T00:00:00"/>
    <n v="17"/>
    <n v="0.14000000000000001"/>
    <n v="0"/>
  </r>
  <r>
    <s v="CUST_2906_Germany_44812"/>
    <s v="CUST_2906"/>
    <x v="32"/>
    <x v="0"/>
    <x v="0"/>
    <n v="149.72"/>
    <n v="149.72"/>
    <n v="8"/>
    <n v="1197.76"/>
    <n v="239"/>
    <n v="0"/>
    <s v="Home"/>
    <n v="1.6"/>
    <n v="1.6"/>
    <d v="2022-09-08T00:00:00"/>
    <n v="54"/>
    <n v="0.4"/>
    <n v="0"/>
  </r>
  <r>
    <s v="CUST_2907_Brazil_44170"/>
    <s v="CUST_2907"/>
    <x v="12"/>
    <x v="0"/>
    <x v="8"/>
    <n v="97.49"/>
    <n v="97.49"/>
    <n v="4"/>
    <n v="389.96"/>
    <n v="72"/>
    <n v="0"/>
    <s v="Fashion"/>
    <n v="88.6"/>
    <n v="88.6"/>
    <d v="2020-12-05T00:00:00"/>
    <n v="49"/>
    <n v="0.47"/>
    <n v="0"/>
  </r>
  <r>
    <s v="CUST_2907_Germany_45304"/>
    <s v="CUST_2907"/>
    <x v="18"/>
    <x v="0"/>
    <x v="0"/>
    <n v="19.45"/>
    <n v="19.45"/>
    <n v="8"/>
    <n v="155.6"/>
    <n v="42"/>
    <n v="0"/>
    <s v="Sports"/>
    <n v="50.3"/>
    <n v="50.3"/>
    <d v="2024-01-13T00:00:00"/>
    <n v="83"/>
    <n v="0.28999999999999998"/>
    <n v="0"/>
  </r>
  <r>
    <s v="CUST_2907_USA_44536"/>
    <s v="CUST_2907"/>
    <x v="49"/>
    <x v="0"/>
    <x v="2"/>
    <n v="29.7"/>
    <n v="29.7"/>
    <n v="9"/>
    <n v="267.3"/>
    <n v="298"/>
    <n v="0"/>
    <s v="Electronics"/>
    <n v="41.7"/>
    <n v="41.7"/>
    <d v="2021-12-06T00:00:00"/>
    <n v="47"/>
    <n v="0.06"/>
    <n v="0"/>
  </r>
  <r>
    <s v="CUST_2908_India_45085"/>
    <s v="CUST_2908"/>
    <x v="47"/>
    <x v="1"/>
    <x v="5"/>
    <n v="55.24"/>
    <n v="55.24"/>
    <n v="11"/>
    <n v="607.64"/>
    <n v="92"/>
    <n v="0"/>
    <s v="Sports"/>
    <n v="76"/>
    <n v="76"/>
    <d v="2023-06-08T00:00:00"/>
    <n v="65"/>
    <n v="0.08"/>
    <n v="0"/>
  </r>
  <r>
    <s v="CUST_2909_China_45121"/>
    <s v="CUST_2909"/>
    <x v="40"/>
    <x v="1"/>
    <x v="9"/>
    <n v="36.64"/>
    <n v="36.64"/>
    <n v="14"/>
    <n v="512.96"/>
    <n v="266"/>
    <n v="1"/>
    <s v="Home"/>
    <n v="88.7"/>
    <n v="88.7"/>
    <d v="2023-07-14T00:00:00"/>
    <n v="2"/>
    <n v="0.28000000000000003"/>
    <n v="0"/>
  </r>
  <r>
    <s v="CUST_2912_China_44934"/>
    <s v="CUST_2912"/>
    <x v="38"/>
    <x v="1"/>
    <x v="9"/>
    <n v="191.14"/>
    <n v="191.14"/>
    <n v="12"/>
    <n v="2293.6799999999998"/>
    <n v="321"/>
    <n v="0"/>
    <s v="Electronics"/>
    <m/>
    <n v="0"/>
    <d v="2023-01-08T00:00:00"/>
    <n v="4"/>
    <n v="0.19"/>
    <n v="0"/>
  </r>
  <r>
    <s v="CUST_2913_Brazil_44347"/>
    <s v="CUST_2913"/>
    <x v="22"/>
    <x v="2"/>
    <x v="8"/>
    <n v="481.9"/>
    <n v="481.9"/>
    <n v="13"/>
    <n v="6264.7"/>
    <n v="246"/>
    <n v="0"/>
    <s v="Sports"/>
    <n v="98"/>
    <n v="98"/>
    <d v="2021-05-31T00:00:00"/>
    <n v="93"/>
    <n v="0.17"/>
    <n v="0"/>
  </r>
  <r>
    <s v="CUST_2913_China_45430"/>
    <s v="CUST_2913"/>
    <x v="48"/>
    <x v="1"/>
    <x v="9"/>
    <n v="169.99"/>
    <n v="169.99"/>
    <n v="8"/>
    <n v="1359.92"/>
    <n v="201"/>
    <n v="0"/>
    <s v="Beauty"/>
    <n v="71.599999999999994"/>
    <n v="71.599999999999994"/>
    <d v="2024-05-18T00:00:00"/>
    <n v="84"/>
    <n v="0.17"/>
    <n v="0"/>
  </r>
  <r>
    <s v="CUST_2914_France_44728"/>
    <s v="CUST_2914"/>
    <x v="0"/>
    <x v="2"/>
    <x v="7"/>
    <n v="61.12"/>
    <n v="61.12"/>
    <n v="3"/>
    <n v="183.35999999999999"/>
    <n v="91"/>
    <n v="0"/>
    <s v="Sports"/>
    <n v="76.599999999999994"/>
    <n v="76.599999999999994"/>
    <d v="2022-06-16T00:00:00"/>
    <n v="85"/>
    <n v="0.51"/>
    <n v="0"/>
  </r>
  <r>
    <s v="CUST_2917_India_45428"/>
    <s v="CUST_2917"/>
    <x v="47"/>
    <x v="1"/>
    <x v="5"/>
    <n v="42.68"/>
    <n v="42.68"/>
    <n v="6"/>
    <n v="256.08"/>
    <n v="78"/>
    <n v="0"/>
    <s v="Home"/>
    <n v="76.099999999999994"/>
    <n v="76.099999999999994"/>
    <d v="2024-05-16T00:00:00"/>
    <n v="44"/>
    <n v="0.51"/>
    <n v="0"/>
  </r>
  <r>
    <s v="CUST_2920_Brazil_45724"/>
    <s v="CUST_2920"/>
    <x v="32"/>
    <x v="1"/>
    <x v="8"/>
    <n v="101.99"/>
    <n v="101.99"/>
    <n v="4"/>
    <n v="407.96"/>
    <n v="45"/>
    <n v="0"/>
    <s v="Beauty"/>
    <n v="74.099999999999994"/>
    <n v="74.099999999999994"/>
    <d v="2025-03-08T00:00:00"/>
    <n v="95"/>
    <n v="0.2"/>
    <n v="0"/>
  </r>
  <r>
    <s v="CUST_2920_Germany_44955"/>
    <s v="CUST_2920"/>
    <x v="34"/>
    <x v="0"/>
    <x v="0"/>
    <n v="68.290000000000006"/>
    <n v="68.290000000000006"/>
    <n v="17"/>
    <n v="1160.93"/>
    <n v="224"/>
    <n v="0"/>
    <s v="Beauty"/>
    <n v="76"/>
    <n v="76"/>
    <d v="2023-01-29T00:00:00"/>
    <n v="77"/>
    <n v="0.26"/>
    <n v="0"/>
  </r>
  <r>
    <s v="CUST_2925_Brazil_44126"/>
    <s v="CUST_2925"/>
    <x v="21"/>
    <x v="0"/>
    <x v="8"/>
    <n v="219.73"/>
    <n v="219.73"/>
    <n v="17"/>
    <n v="3735.41"/>
    <n v="260"/>
    <n v="0"/>
    <s v="Beauty"/>
    <n v="25.7"/>
    <n v="25.7"/>
    <d v="2020-10-22T00:00:00"/>
    <n v="16"/>
    <n v="0.19"/>
    <n v="0"/>
  </r>
  <r>
    <s v="CUST_2925_China_44519"/>
    <s v="CUST_2925"/>
    <x v="51"/>
    <x v="0"/>
    <x v="9"/>
    <n v="54.87"/>
    <n v="54.87"/>
    <n v="20"/>
    <n v="1097.3999999999999"/>
    <n v="243"/>
    <n v="0"/>
    <s v="Electronics"/>
    <n v="18.3"/>
    <n v="18.3"/>
    <d v="2021-11-19T00:00:00"/>
    <n v="38"/>
    <n v="0.27"/>
    <n v="0"/>
  </r>
  <r>
    <s v="CUST_2925_India_44422"/>
    <s v="CUST_2925"/>
    <x v="1"/>
    <x v="0"/>
    <x v="5"/>
    <n v="57.2"/>
    <n v="57.2"/>
    <n v="9"/>
    <n v="514.80000000000007"/>
    <n v="63"/>
    <n v="0"/>
    <s v="Fashion"/>
    <n v="75.7"/>
    <n v="75.7"/>
    <d v="2021-08-14T00:00:00"/>
    <n v="92"/>
    <n v="0.08"/>
    <n v="0"/>
  </r>
  <r>
    <s v="CUST_2927_Germany_44958"/>
    <s v="CUST_2927"/>
    <x v="47"/>
    <x v="0"/>
    <x v="0"/>
    <n v="82.44"/>
    <n v="82.44"/>
    <n v="6"/>
    <n v="494.64"/>
    <n v="318"/>
    <n v="0"/>
    <s v="Sports"/>
    <n v="64.599999999999994"/>
    <n v="64.599999999999994"/>
    <d v="2023-02-01T00:00:00"/>
    <n v="30"/>
    <n v="0.41"/>
    <n v="0"/>
  </r>
  <r>
    <s v="CUST_2929_USA_44220"/>
    <s v="CUST_2929"/>
    <x v="11"/>
    <x v="1"/>
    <x v="2"/>
    <n v="224.21"/>
    <n v="224.21"/>
    <n v="7"/>
    <n v="1569.47"/>
    <n v="300"/>
    <n v="0"/>
    <s v="Home"/>
    <n v="67.900000000000006"/>
    <n v="67.900000000000006"/>
    <d v="2021-01-24T00:00:00"/>
    <n v="41"/>
    <n v="0.26"/>
    <n v="0"/>
  </r>
  <r>
    <s v="CUST_2930_China_44920"/>
    <s v="CUST_2930"/>
    <x v="37"/>
    <x v="0"/>
    <x v="9"/>
    <n v="27.6"/>
    <n v="27.6"/>
    <n v="10"/>
    <n v="276"/>
    <n v="271"/>
    <n v="0"/>
    <s v="Beauty"/>
    <n v="84.3"/>
    <n v="84.3"/>
    <d v="2022-12-25T00:00:00"/>
    <n v="20"/>
    <n v="0.17"/>
    <n v="0"/>
  </r>
  <r>
    <s v="CUST_2931_USA_44928"/>
    <s v="CUST_2931"/>
    <x v="1"/>
    <x v="0"/>
    <x v="2"/>
    <n v="112.98"/>
    <n v="112.98"/>
    <n v="9"/>
    <n v="1016.82"/>
    <n v="51"/>
    <n v="1"/>
    <s v="Electronics"/>
    <n v="91.3"/>
    <n v="91.3"/>
    <d v="2023-01-02T00:00:00"/>
    <n v="1"/>
    <n v="0.14000000000000001"/>
    <n v="0"/>
  </r>
  <r>
    <s v="CUST_2932_Canada_45769"/>
    <s v="CUST_2932"/>
    <x v="9"/>
    <x v="1"/>
    <x v="4"/>
    <n v="161.63999999999999"/>
    <n v="161.63999999999999"/>
    <n v="5"/>
    <n v="808.19999999999993"/>
    <n v="266"/>
    <n v="0"/>
    <s v="Sports"/>
    <n v="61.8"/>
    <n v="61.8"/>
    <d v="2025-04-22T00:00:00"/>
    <n v="51"/>
    <n v="0.14000000000000001"/>
    <n v="0"/>
  </r>
  <r>
    <s v="CUST_2932_China_45267"/>
    <s v="CUST_2932"/>
    <x v="47"/>
    <x v="1"/>
    <x v="9"/>
    <n v="262.47000000000003"/>
    <n v="262.47000000000003"/>
    <n v="11"/>
    <n v="2887.17"/>
    <n v="33"/>
    <n v="0"/>
    <s v="Sports"/>
    <n v="64.900000000000006"/>
    <n v="64.900000000000006"/>
    <d v="2023-12-07T00:00:00"/>
    <n v="66"/>
    <n v="0.31"/>
    <n v="0"/>
  </r>
  <r>
    <s v="CUST_2932_Japan_44856"/>
    <s v="CUST_2932"/>
    <x v="12"/>
    <x v="0"/>
    <x v="6"/>
    <n v="211.27"/>
    <n v="211.27"/>
    <n v="9"/>
    <n v="1901.43"/>
    <n v="142"/>
    <n v="0"/>
    <s v="Fashion"/>
    <n v="21.6"/>
    <n v="21.6"/>
    <d v="2022-10-22T00:00:00"/>
    <n v="36"/>
    <n v="0.41"/>
    <n v="0"/>
  </r>
  <r>
    <s v="CUST_2933_China_44222"/>
    <s v="CUST_2933"/>
    <x v="23"/>
    <x v="0"/>
    <x v="9"/>
    <n v="37.24"/>
    <n v="37.24"/>
    <n v="11"/>
    <n v="409.64000000000004"/>
    <n v="321"/>
    <n v="0"/>
    <s v="Sports"/>
    <n v="96.5"/>
    <n v="96.5"/>
    <d v="2021-01-26T00:00:00"/>
    <n v="17"/>
    <n v="0.2"/>
    <n v="0"/>
  </r>
  <r>
    <s v="CUST_2936_China_45151"/>
    <s v="CUST_2936"/>
    <x v="54"/>
    <x v="1"/>
    <x v="9"/>
    <n v="164.43"/>
    <n v="164.43"/>
    <n v="11"/>
    <n v="1808.73"/>
    <n v="236"/>
    <n v="0"/>
    <s v="Beauty"/>
    <n v="79"/>
    <n v="79"/>
    <d v="2023-08-13T00:00:00"/>
    <n v="6"/>
    <n v="0.71"/>
    <n v="0"/>
  </r>
  <r>
    <s v="CUST_2938_China_44354"/>
    <s v="CUST_2938"/>
    <x v="56"/>
    <x v="0"/>
    <x v="9"/>
    <n v="107.73"/>
    <n v="107.73"/>
    <n v="10"/>
    <n v="1077.3"/>
    <n v="294"/>
    <n v="0"/>
    <s v="Sports"/>
    <n v="41.5"/>
    <n v="41.5"/>
    <d v="2021-06-07T00:00:00"/>
    <n v="29"/>
    <n v="0.27"/>
    <n v="0"/>
  </r>
  <r>
    <s v="CUST_2939_Brazil_44761"/>
    <s v="CUST_2939"/>
    <x v="13"/>
    <x v="0"/>
    <x v="8"/>
    <n v="24.74"/>
    <n v="24.74"/>
    <n v="13"/>
    <n v="321.62"/>
    <n v="310"/>
    <n v="0"/>
    <s v="Home"/>
    <n v="60.8"/>
    <n v="60.8"/>
    <d v="2022-07-19T00:00:00"/>
    <n v="74"/>
    <n v="0.14000000000000001"/>
    <n v="0"/>
  </r>
  <r>
    <s v="CUST_2939_China_45483"/>
    <s v="CUST_2939"/>
    <x v="57"/>
    <x v="2"/>
    <x v="9"/>
    <n v="76.45"/>
    <n v="76.45"/>
    <n v="12"/>
    <n v="917.40000000000009"/>
    <n v="244"/>
    <n v="0"/>
    <s v="Electronics"/>
    <n v="4.7"/>
    <n v="4.7"/>
    <d v="2024-07-10T00:00:00"/>
    <n v="4"/>
    <n v="0.35"/>
    <n v="0"/>
  </r>
  <r>
    <s v="CUST_2940_USA_44870"/>
    <s v="CUST_2940"/>
    <x v="14"/>
    <x v="0"/>
    <x v="2"/>
    <n v="174.3"/>
    <n v="174.3"/>
    <n v="7"/>
    <n v="1220.1000000000001"/>
    <n v="262"/>
    <n v="0"/>
    <s v="Beauty"/>
    <n v="14"/>
    <n v="14"/>
    <d v="2022-11-05T00:00:00"/>
    <n v="73"/>
    <n v="0.3"/>
    <n v="0"/>
  </r>
  <r>
    <s v="CUST_2942_UK_44876"/>
    <s v="CUST_2942"/>
    <x v="17"/>
    <x v="2"/>
    <x v="1"/>
    <n v="34.369999999999997"/>
    <n v="34.369999999999997"/>
    <n v="10"/>
    <n v="343.7"/>
    <n v="113"/>
    <n v="0"/>
    <s v="Sports"/>
    <n v="2.7"/>
    <n v="2.7"/>
    <d v="2022-11-11T00:00:00"/>
    <n v="56"/>
    <n v="0.28000000000000003"/>
    <n v="0"/>
  </r>
  <r>
    <s v="CUST_2946_Brazil_44684"/>
    <s v="CUST_2946"/>
    <x v="44"/>
    <x v="1"/>
    <x v="8"/>
    <n v="137.24"/>
    <n v="137.24"/>
    <n v="10"/>
    <n v="1372.4"/>
    <n v="233"/>
    <n v="0"/>
    <s v="Home"/>
    <n v="46.9"/>
    <n v="46.9"/>
    <d v="2022-05-03T00:00:00"/>
    <n v="61"/>
    <n v="0.55000000000000004"/>
    <n v="0"/>
  </r>
  <r>
    <s v="CUST_2946_USA_44410"/>
    <s v="CUST_2946"/>
    <x v="28"/>
    <x v="0"/>
    <x v="2"/>
    <n v="135.47"/>
    <n v="135.47"/>
    <n v="10"/>
    <n v="1354.7"/>
    <n v="86"/>
    <n v="0"/>
    <s v="Sports"/>
    <n v="44.7"/>
    <n v="44.7"/>
    <d v="2021-08-02T00:00:00"/>
    <n v="43"/>
    <n v="0.2"/>
    <n v="0"/>
  </r>
  <r>
    <s v="CUST_2948_India_45530"/>
    <s v="CUST_2948"/>
    <x v="5"/>
    <x v="1"/>
    <x v="5"/>
    <n v="24.87"/>
    <n v="24.87"/>
    <n v="8"/>
    <n v="198.96"/>
    <n v="10"/>
    <n v="0"/>
    <s v="Sports"/>
    <n v="77.7"/>
    <n v="77.7"/>
    <d v="2024-08-26T00:00:00"/>
    <n v="13"/>
    <n v="0.48"/>
    <n v="0"/>
  </r>
  <r>
    <s v="CUST_2948_USA_45694"/>
    <s v="CUST_2948"/>
    <x v="16"/>
    <x v="1"/>
    <x v="2"/>
    <n v="120.76"/>
    <n v="120.76"/>
    <n v="9"/>
    <n v="1086.8400000000001"/>
    <n v="219"/>
    <n v="0"/>
    <s v="Beauty"/>
    <n v="62.4"/>
    <n v="62.4"/>
    <d v="2025-02-06T00:00:00"/>
    <n v="27"/>
    <n v="0.24"/>
    <n v="0"/>
  </r>
  <r>
    <s v="CUST_2949_Germany_45441"/>
    <s v="CUST_2949"/>
    <x v="58"/>
    <x v="0"/>
    <x v="0"/>
    <n v="99.98"/>
    <n v="99.98"/>
    <n v="9"/>
    <n v="899.82"/>
    <n v="336"/>
    <n v="0"/>
    <s v="Sports"/>
    <n v="60.6"/>
    <n v="60.6"/>
    <d v="2024-05-29T00:00:00"/>
    <n v="95"/>
    <n v="0.35"/>
    <n v="0"/>
  </r>
  <r>
    <s v="CUST_2956_Canada_45394"/>
    <s v="CUST_2956"/>
    <x v="7"/>
    <x v="0"/>
    <x v="4"/>
    <n v="35.99"/>
    <n v="35.99"/>
    <n v="10"/>
    <n v="359.90000000000003"/>
    <n v="77"/>
    <n v="0"/>
    <s v="Sports"/>
    <n v="30.9"/>
    <n v="30.9"/>
    <d v="2024-04-12T00:00:00"/>
    <n v="79"/>
    <n v="0.23"/>
    <n v="0"/>
  </r>
  <r>
    <s v="CUST_2958_USA_45313"/>
    <s v="CUST_2958"/>
    <x v="35"/>
    <x v="0"/>
    <x v="2"/>
    <n v="19.420000000000002"/>
    <n v="19.420000000000002"/>
    <n v="8"/>
    <n v="155.36000000000001"/>
    <n v="7"/>
    <n v="0"/>
    <s v="Sports"/>
    <n v="10.9"/>
    <n v="10.9"/>
    <d v="2024-01-22T00:00:00"/>
    <n v="48"/>
    <n v="0.21"/>
    <n v="0"/>
  </r>
  <r>
    <s v="CUST_2959_Germany_45198"/>
    <s v="CUST_2959"/>
    <x v="25"/>
    <x v="1"/>
    <x v="0"/>
    <n v="96.67"/>
    <n v="96.67"/>
    <n v="15"/>
    <n v="1450.05"/>
    <n v="78"/>
    <n v="0"/>
    <s v="Home"/>
    <n v="98.3"/>
    <n v="98.3"/>
    <d v="2023-09-29T00:00:00"/>
    <n v="78"/>
    <n v="0.06"/>
    <n v="0"/>
  </r>
  <r>
    <s v="CUST_2960_Australia_44732"/>
    <s v="CUST_2960"/>
    <x v="20"/>
    <x v="0"/>
    <x v="3"/>
    <n v="166.36"/>
    <n v="166.36"/>
    <n v="10"/>
    <n v="1663.6000000000001"/>
    <n v="300"/>
    <n v="0"/>
    <s v="Beauty"/>
    <n v="91"/>
    <n v="91"/>
    <d v="2022-06-20T00:00:00"/>
    <n v="8"/>
    <n v="0.52"/>
    <n v="0"/>
  </r>
  <r>
    <s v="CUST_2960_China_44726"/>
    <s v="CUST_2960"/>
    <x v="17"/>
    <x v="0"/>
    <x v="9"/>
    <m/>
    <n v="0"/>
    <n v="14"/>
    <n v="0"/>
    <n v="85"/>
    <n v="0"/>
    <s v="Fashion"/>
    <n v="5.6"/>
    <n v="5.6"/>
    <d v="2022-06-14T00:00:00"/>
    <n v="91"/>
    <n v="0.41"/>
    <n v="0"/>
  </r>
  <r>
    <s v="CUST_2961_Japan_44420"/>
    <s v="CUST_2961"/>
    <x v="38"/>
    <x v="0"/>
    <x v="6"/>
    <n v="217.51"/>
    <n v="217.51"/>
    <n v="7"/>
    <n v="1522.57"/>
    <n v="155"/>
    <n v="0"/>
    <s v="Sports"/>
    <n v="28.8"/>
    <n v="28.8"/>
    <d v="2021-08-12T00:00:00"/>
    <n v="54"/>
    <n v="0.62"/>
    <n v="0"/>
  </r>
  <r>
    <s v="CUST_2966_Brazil_45259"/>
    <s v="CUST_2966"/>
    <x v="29"/>
    <x v="0"/>
    <x v="8"/>
    <n v="94.14"/>
    <n v="94.14"/>
    <n v="8"/>
    <n v="753.12"/>
    <n v="300"/>
    <n v="0"/>
    <s v="Electronics"/>
    <n v="8.9"/>
    <n v="8.9"/>
    <d v="2023-11-29T00:00:00"/>
    <n v="42"/>
    <n v="0.21"/>
    <n v="0"/>
  </r>
  <r>
    <s v="CUST_2967_Japan_44929"/>
    <s v="CUST_2967"/>
    <x v="1"/>
    <x v="0"/>
    <x v="6"/>
    <n v="155.88"/>
    <n v="155.88"/>
    <n v="17"/>
    <n v="2649.96"/>
    <n v="110"/>
    <n v="0"/>
    <s v="Electronics"/>
    <n v="22.3"/>
    <n v="22.3"/>
    <d v="2023-01-03T00:00:00"/>
    <n v="20"/>
    <n v="0.3"/>
    <n v="0"/>
  </r>
  <r>
    <s v="CUST_2968_France_45809"/>
    <s v="CUST_2968"/>
    <x v="2"/>
    <x v="0"/>
    <x v="7"/>
    <n v="74.91"/>
    <n v="74.91"/>
    <n v="12"/>
    <n v="898.92"/>
    <n v="330"/>
    <n v="0"/>
    <s v="Electronics"/>
    <n v="17.899999999999999"/>
    <n v="17.899999999999999"/>
    <d v="2025-06-01T00:00:00"/>
    <n v="59"/>
    <n v="0.4"/>
    <n v="0"/>
  </r>
  <r>
    <s v="CUST_2969_USA_44798"/>
    <s v="CUST_2969"/>
    <x v="1"/>
    <x v="1"/>
    <x v="2"/>
    <n v="213.76"/>
    <n v="213.76"/>
    <n v="6"/>
    <n v="1282.56"/>
    <n v="114"/>
    <n v="0"/>
    <s v="Fashion"/>
    <n v="63.6"/>
    <n v="63.6"/>
    <d v="2022-08-25T00:00:00"/>
    <n v="37"/>
    <n v="0.16"/>
    <n v="0"/>
  </r>
  <r>
    <s v="CUST_2970_Germany_45614"/>
    <s v="CUST_2970"/>
    <x v="2"/>
    <x v="0"/>
    <x v="0"/>
    <n v="153.01"/>
    <n v="153.01"/>
    <n v="13"/>
    <n v="1989.1299999999999"/>
    <n v="97"/>
    <n v="0"/>
    <s v="Sports"/>
    <n v="0.4"/>
    <n v="0.4"/>
    <d v="2024-11-18T00:00:00"/>
    <n v="56"/>
    <n v="0.32"/>
    <n v="0"/>
  </r>
  <r>
    <s v="CUST_2970_UK_44713"/>
    <s v="CUST_2970"/>
    <x v="34"/>
    <x v="1"/>
    <x v="1"/>
    <n v="61.94"/>
    <n v="61.94"/>
    <n v="7"/>
    <n v="433.58"/>
    <n v="219"/>
    <n v="0"/>
    <s v="Beauty"/>
    <n v="36.700000000000003"/>
    <n v="36.700000000000003"/>
    <d v="2022-06-01T00:00:00"/>
    <n v="82"/>
    <n v="0.4"/>
    <n v="0"/>
  </r>
  <r>
    <s v="CUST_2974_Japan_45751"/>
    <s v="CUST_2974"/>
    <x v="29"/>
    <x v="1"/>
    <x v="6"/>
    <n v="208.08"/>
    <n v="208.08"/>
    <n v="10"/>
    <n v="2080.8000000000002"/>
    <n v="167"/>
    <n v="0"/>
    <s v="Fashion"/>
    <n v="72"/>
    <n v="72"/>
    <d v="2025-04-04T00:00:00"/>
    <n v="7"/>
    <n v="0.21"/>
    <n v="0"/>
  </r>
  <r>
    <s v="CUST_2976_India_45165"/>
    <s v="CUST_2976"/>
    <x v="19"/>
    <x v="1"/>
    <x v="5"/>
    <n v="33.130000000000003"/>
    <n v="33.130000000000003"/>
    <n v="16"/>
    <n v="530.08000000000004"/>
    <n v="19"/>
    <n v="0"/>
    <s v="Fashion"/>
    <n v="44.7"/>
    <n v="44.7"/>
    <d v="2023-08-27T00:00:00"/>
    <n v="96"/>
    <n v="0.11"/>
    <n v="0"/>
  </r>
  <r>
    <s v="CUST_2980_UK_44720"/>
    <s v="CUST_2980"/>
    <x v="10"/>
    <x v="1"/>
    <x v="1"/>
    <n v="31.24"/>
    <n v="31.24"/>
    <n v="10"/>
    <n v="312.39999999999998"/>
    <n v="117"/>
    <n v="0"/>
    <s v="Electronics"/>
    <n v="22.4"/>
    <n v="22.4"/>
    <d v="2022-06-08T00:00:00"/>
    <n v="91"/>
    <n v="0.25"/>
    <n v="0"/>
  </r>
  <r>
    <s v="CUST_2985_France_44979"/>
    <s v="CUST_2985"/>
    <x v="48"/>
    <x v="0"/>
    <x v="7"/>
    <n v="96.25"/>
    <n v="96.25"/>
    <n v="9"/>
    <n v="866.25"/>
    <n v="166"/>
    <n v="0"/>
    <s v="Home"/>
    <m/>
    <n v="0"/>
    <d v="2023-02-22T00:00:00"/>
    <n v="45"/>
    <n v="0.18"/>
    <n v="0"/>
  </r>
  <r>
    <s v="CUST_2985_UK_44894"/>
    <s v="CUST_2985"/>
    <x v="44"/>
    <x v="2"/>
    <x v="1"/>
    <n v="46.33"/>
    <n v="46.33"/>
    <n v="13"/>
    <n v="602.29"/>
    <n v="317"/>
    <n v="0"/>
    <s v="Home"/>
    <n v="9.8000000000000007"/>
    <n v="9.8000000000000007"/>
    <d v="2022-11-29T00:00:00"/>
    <n v="23"/>
    <n v="0.68"/>
    <n v="0"/>
  </r>
  <r>
    <s v="CUST_2986_China_44246"/>
    <s v="CUST_2986"/>
    <x v="59"/>
    <x v="0"/>
    <x v="9"/>
    <n v="126.31"/>
    <n v="126.31"/>
    <n v="15"/>
    <n v="1894.65"/>
    <n v="108"/>
    <n v="0"/>
    <s v="Home"/>
    <n v="96.2"/>
    <n v="96.2"/>
    <d v="2021-02-19T00:00:00"/>
    <n v="85"/>
    <n v="0.08"/>
    <n v="0"/>
  </r>
  <r>
    <s v="CUST_2986_France_45143"/>
    <s v="CUST_2986"/>
    <x v="42"/>
    <x v="0"/>
    <x v="7"/>
    <n v="120.2"/>
    <n v="120.2"/>
    <n v="11"/>
    <n v="1322.2"/>
    <n v="183"/>
    <n v="0"/>
    <s v="Home"/>
    <n v="18.399999999999999"/>
    <n v="18.399999999999999"/>
    <d v="2023-08-05T00:00:00"/>
    <n v="73"/>
    <n v="0.09"/>
    <n v="0"/>
  </r>
  <r>
    <s v="CUST_2987_UK_44812"/>
    <s v="CUST_2987"/>
    <x v="4"/>
    <x v="0"/>
    <x v="1"/>
    <n v="83"/>
    <n v="83"/>
    <n v="10"/>
    <n v="830"/>
    <n v="163"/>
    <n v="0"/>
    <s v="Home"/>
    <n v="55.4"/>
    <n v="55.4"/>
    <d v="2022-09-08T00:00:00"/>
    <n v="37"/>
    <n v="0.09"/>
    <n v="0"/>
  </r>
  <r>
    <s v="CUST_2988_Japan_45702"/>
    <s v="CUST_2988"/>
    <x v="59"/>
    <x v="0"/>
    <x v="6"/>
    <n v="72.959999999999994"/>
    <n v="72.959999999999994"/>
    <n v="8"/>
    <n v="583.67999999999995"/>
    <n v="9"/>
    <n v="0"/>
    <s v="Home"/>
    <n v="91.4"/>
    <n v="91.4"/>
    <d v="2025-02-14T00:00:00"/>
    <n v="10"/>
    <n v="0.16"/>
    <n v="0"/>
  </r>
  <r>
    <s v="CUST_2990_India_44944"/>
    <s v="CUST_2990"/>
    <x v="53"/>
    <x v="1"/>
    <x v="5"/>
    <n v="156.63999999999999"/>
    <n v="156.63999999999999"/>
    <n v="8"/>
    <n v="1253.1199999999999"/>
    <n v="104"/>
    <n v="0"/>
    <s v="Home"/>
    <n v="97.2"/>
    <n v="97.2"/>
    <d v="2023-01-18T00:00:00"/>
    <n v="68"/>
    <n v="0.16"/>
    <n v="0"/>
  </r>
  <r>
    <s v="CUST_2991_Japan_44206"/>
    <s v="CUST_2991"/>
    <x v="51"/>
    <x v="1"/>
    <x v="6"/>
    <n v="176.45"/>
    <n v="176.45"/>
    <n v="5"/>
    <n v="882.25"/>
    <n v="120"/>
    <n v="0"/>
    <s v="Electronics"/>
    <n v="75.2"/>
    <n v="75.2"/>
    <d v="2021-01-10T00:00:00"/>
    <n v="63"/>
    <n v="0.13"/>
    <n v="0"/>
  </r>
  <r>
    <s v="CUST_2993_USA_44589"/>
    <s v="CUST_2993"/>
    <x v="30"/>
    <x v="0"/>
    <x v="2"/>
    <n v="58.85"/>
    <n v="58.85"/>
    <n v="11"/>
    <n v="647.35"/>
    <n v="46"/>
    <n v="0"/>
    <s v="Sports"/>
    <n v="89.4"/>
    <n v="89.4"/>
    <d v="2022-01-28T00:00:00"/>
    <n v="29"/>
    <n v="0.48"/>
    <n v="0"/>
  </r>
  <r>
    <s v="CUST_2994_India_45611"/>
    <s v="CUST_2994"/>
    <x v="46"/>
    <x v="1"/>
    <x v="5"/>
    <n v="190.92"/>
    <n v="190.92"/>
    <n v="17"/>
    <n v="3245.64"/>
    <n v="161"/>
    <n v="0"/>
    <s v="Home"/>
    <n v="24.5"/>
    <n v="24.5"/>
    <d v="2024-11-15T00:00:00"/>
    <n v="29"/>
    <n v="0.37"/>
    <n v="0"/>
  </r>
  <r>
    <s v="CUST_2994_USA_44532"/>
    <s v="CUST_2994"/>
    <x v="24"/>
    <x v="0"/>
    <x v="2"/>
    <n v="200.66"/>
    <n v="200.66"/>
    <n v="7"/>
    <n v="1404.62"/>
    <n v="65"/>
    <n v="0"/>
    <s v="Home"/>
    <n v="68.3"/>
    <n v="68.3"/>
    <d v="2021-12-02T00:00:00"/>
    <n v="58"/>
    <n v="0.26"/>
    <n v="0"/>
  </r>
  <r>
    <s v="CUST_2996_India_45057"/>
    <s v="CUST_2996"/>
    <x v="40"/>
    <x v="0"/>
    <x v="5"/>
    <n v="71.459999999999994"/>
    <n v="71.459999999999994"/>
    <n v="11"/>
    <n v="786.06"/>
    <n v="231"/>
    <n v="0"/>
    <s v="Beauty"/>
    <n v="25.6"/>
    <n v="25.6"/>
    <d v="2023-05-11T00:00:00"/>
    <n v="35"/>
    <n v="0.05"/>
    <n v="0"/>
  </r>
  <r>
    <s v="CUST_2997_USA_44146"/>
    <s v="CUST_2997"/>
    <x v="4"/>
    <x v="0"/>
    <x v="2"/>
    <n v="26.13"/>
    <n v="26.13"/>
    <n v="9"/>
    <n v="235.17"/>
    <n v="264"/>
    <n v="0"/>
    <s v="Electronics"/>
    <n v="67.5"/>
    <n v="67.5"/>
    <d v="2020-11-11T00:00:00"/>
    <n v="27"/>
    <n v="0.24"/>
    <n v="0"/>
  </r>
  <r>
    <s v="CUST_2998_China_45742"/>
    <s v="CUST_2998"/>
    <x v="52"/>
    <x v="1"/>
    <x v="9"/>
    <n v="145.18"/>
    <n v="145.18"/>
    <n v="3"/>
    <n v="435.54"/>
    <n v="274"/>
    <n v="0"/>
    <s v="Fashion"/>
    <n v="68.7"/>
    <n v="68.7"/>
    <d v="2025-03-26T00:00:00"/>
    <n v="41"/>
    <n v="0.21"/>
    <n v="0"/>
  </r>
  <r>
    <s v="CUST_2998_France_44394"/>
    <s v="CUST_2998"/>
    <x v="35"/>
    <x v="0"/>
    <x v="7"/>
    <n v="42.79"/>
    <n v="42.79"/>
    <n v="12"/>
    <n v="513.48"/>
    <n v="16"/>
    <n v="0"/>
    <s v="Sports"/>
    <n v="92.2"/>
    <n v="92.2"/>
    <d v="2021-07-17T00:00:00"/>
    <n v="84"/>
    <n v="0.39"/>
    <n v="0"/>
  </r>
  <r>
    <s v="CUST_2999_China_45351"/>
    <s v="CUST_2999"/>
    <x v="38"/>
    <x v="0"/>
    <x v="9"/>
    <n v="30.06"/>
    <n v="30.06"/>
    <n v="10"/>
    <n v="300.59999999999997"/>
    <n v="296"/>
    <n v="0"/>
    <s v="Beauty"/>
    <n v="13.6"/>
    <n v="13.6"/>
    <d v="2024-02-29T00:00:00"/>
    <n v="30"/>
    <n v="0.25"/>
    <n v="0"/>
  </r>
  <r>
    <s v="CUST_3000_UK_45713"/>
    <s v="CUST_3000"/>
    <x v="38"/>
    <x v="1"/>
    <x v="1"/>
    <n v="228.16"/>
    <n v="228.16"/>
    <n v="11"/>
    <n v="2509.7599999999998"/>
    <n v="222"/>
    <n v="0"/>
    <s v="Sports"/>
    <n v="92.1"/>
    <n v="92.1"/>
    <d v="2025-02-25T00:00:00"/>
    <n v="85"/>
    <n v="0.22"/>
    <n v="0"/>
  </r>
  <r>
    <s v="CUST_3005_Japan_45249"/>
    <s v="CUST_3005"/>
    <x v="51"/>
    <x v="1"/>
    <x v="6"/>
    <n v="63.97"/>
    <n v="63.97"/>
    <n v="7"/>
    <n v="447.78999999999996"/>
    <n v="340"/>
    <n v="0"/>
    <s v="Fashion"/>
    <n v="66.3"/>
    <n v="66.3"/>
    <d v="2023-11-19T00:00:00"/>
    <n v="49"/>
    <n v="0.15"/>
    <n v="0"/>
  </r>
  <r>
    <s v="CUST_3007_Japan_45103"/>
    <s v="CUST_3007"/>
    <x v="10"/>
    <x v="1"/>
    <x v="6"/>
    <n v="195.23"/>
    <n v="195.23"/>
    <n v="5"/>
    <n v="976.15"/>
    <n v="87"/>
    <n v="0"/>
    <s v="Fashion"/>
    <n v="98.4"/>
    <n v="98.4"/>
    <d v="2023-06-26T00:00:00"/>
    <n v="67"/>
    <n v="0.35"/>
    <n v="0"/>
  </r>
  <r>
    <s v="CUST_3010_Australia_44680"/>
    <s v="CUST_3010"/>
    <x v="4"/>
    <x v="0"/>
    <x v="3"/>
    <n v="122.77"/>
    <n v="122.77"/>
    <n v="8"/>
    <n v="982.16"/>
    <n v="294"/>
    <n v="0"/>
    <s v="Fashion"/>
    <n v="4.4000000000000004"/>
    <n v="4.4000000000000004"/>
    <d v="2022-04-29T00:00:00"/>
    <n v="80"/>
    <n v="0.1"/>
    <n v="0"/>
  </r>
  <r>
    <s v="CUST_3011_Australia_45544"/>
    <s v="CUST_3011"/>
    <x v="8"/>
    <x v="1"/>
    <x v="3"/>
    <n v="191.65"/>
    <n v="191.65"/>
    <n v="15"/>
    <n v="2874.75"/>
    <n v="25"/>
    <n v="0"/>
    <s v="Fashion"/>
    <n v="95.2"/>
    <n v="95.2"/>
    <d v="2024-09-09T00:00:00"/>
    <n v="81"/>
    <n v="0.25"/>
    <n v="0"/>
  </r>
  <r>
    <s v="CUST_3011_Japan_45180"/>
    <s v="CUST_3011"/>
    <x v="17"/>
    <x v="0"/>
    <x v="6"/>
    <n v="72.2"/>
    <n v="72.2"/>
    <n v="7"/>
    <n v="505.40000000000003"/>
    <n v="200"/>
    <n v="0"/>
    <s v="Sports"/>
    <n v="89"/>
    <n v="89"/>
    <d v="2023-09-11T00:00:00"/>
    <n v="5"/>
    <n v="0.23"/>
    <n v="0"/>
  </r>
  <r>
    <s v="CUST_3011_UK_45022"/>
    <s v="CUST_3011"/>
    <x v="24"/>
    <x v="1"/>
    <x v="1"/>
    <n v="99.23"/>
    <n v="99.23"/>
    <n v="6"/>
    <n v="595.38"/>
    <n v="299"/>
    <n v="0"/>
    <s v="Home"/>
    <n v="88.8"/>
    <n v="88.8"/>
    <d v="2023-04-06T00:00:00"/>
    <n v="59"/>
    <n v="0.05"/>
    <n v="0"/>
  </r>
  <r>
    <s v="CUST_3014_China_45100"/>
    <s v="CUST_3014"/>
    <x v="53"/>
    <x v="0"/>
    <x v="9"/>
    <n v="248.77"/>
    <n v="248.77"/>
    <n v="11"/>
    <n v="2736.4700000000003"/>
    <n v="90"/>
    <n v="0"/>
    <s v="Fashion"/>
    <n v="77.3"/>
    <n v="77.3"/>
    <d v="2023-06-23T00:00:00"/>
    <n v="18"/>
    <n v="0.11"/>
    <n v="0"/>
  </r>
  <r>
    <s v="CUST_3014_India_45685"/>
    <s v="CUST_3014"/>
    <x v="46"/>
    <x v="0"/>
    <x v="5"/>
    <n v="81.81"/>
    <n v="81.81"/>
    <n v="6"/>
    <n v="490.86"/>
    <n v="120"/>
    <n v="0"/>
    <s v="Electronics"/>
    <n v="82.3"/>
    <n v="82.3"/>
    <d v="2025-01-28T00:00:00"/>
    <n v="66"/>
    <n v="0.14000000000000001"/>
    <n v="0"/>
  </r>
  <r>
    <s v="CUST_3014_UK_45247"/>
    <s v="CUST_3014"/>
    <x v="8"/>
    <x v="1"/>
    <x v="1"/>
    <n v="52.23"/>
    <n v="52.23"/>
    <n v="11"/>
    <n v="574.53"/>
    <n v="285"/>
    <n v="0"/>
    <s v="Electronics"/>
    <n v="82"/>
    <n v="82"/>
    <d v="2023-11-17T00:00:00"/>
    <n v="31"/>
    <n v="0.19"/>
    <n v="0"/>
  </r>
  <r>
    <s v="CUST_3016_Japan_44803"/>
    <s v="CUST_3016"/>
    <x v="29"/>
    <x v="1"/>
    <x v="6"/>
    <n v="104.26"/>
    <n v="104.26"/>
    <n v="5"/>
    <n v="521.30000000000007"/>
    <n v="157"/>
    <n v="0"/>
    <s v="Sports"/>
    <n v="43.9"/>
    <n v="43.9"/>
    <d v="2022-08-30T00:00:00"/>
    <n v="34"/>
    <n v="0.49"/>
    <n v="0"/>
  </r>
  <r>
    <s v="CUST_3017_Germany_45237"/>
    <s v="CUST_3017"/>
    <x v="18"/>
    <x v="2"/>
    <x v="0"/>
    <n v="69.459999999999994"/>
    <n v="69.459999999999994"/>
    <n v="7"/>
    <n v="486.21999999999997"/>
    <n v="68"/>
    <n v="0"/>
    <s v="Fashion"/>
    <n v="21.5"/>
    <n v="21.5"/>
    <d v="2023-11-07T00:00:00"/>
    <n v="42"/>
    <n v="0.2"/>
    <n v="0"/>
  </r>
  <r>
    <s v="CUST_3023_Canada_45304"/>
    <s v="CUST_3023"/>
    <x v="49"/>
    <x v="0"/>
    <x v="4"/>
    <n v="159.87"/>
    <n v="159.87"/>
    <n v="11"/>
    <n v="1758.5700000000002"/>
    <n v="328"/>
    <n v="0"/>
    <s v="Beauty"/>
    <n v="82.1"/>
    <n v="82.1"/>
    <d v="2024-01-13T00:00:00"/>
    <n v="84"/>
    <n v="0.16"/>
    <n v="0"/>
  </r>
  <r>
    <s v="CUST_3026_China_44430"/>
    <s v="CUST_3026"/>
    <x v="27"/>
    <x v="0"/>
    <x v="9"/>
    <n v="170.4"/>
    <n v="170.4"/>
    <n v="9"/>
    <n v="1533.6000000000001"/>
    <n v="233"/>
    <n v="0"/>
    <s v="Electronics"/>
    <m/>
    <n v="0"/>
    <d v="2021-08-22T00:00:00"/>
    <n v="38"/>
    <n v="0.23"/>
    <n v="0"/>
  </r>
  <r>
    <s v="CUST_3027_Germany_44435"/>
    <s v="CUST_3027"/>
    <x v="16"/>
    <x v="0"/>
    <x v="0"/>
    <n v="156.41999999999999"/>
    <n v="156.41999999999999"/>
    <n v="9"/>
    <n v="1407.78"/>
    <n v="174"/>
    <n v="0"/>
    <s v="Electronics"/>
    <n v="50.3"/>
    <n v="50.3"/>
    <d v="2021-08-27T00:00:00"/>
    <n v="26"/>
    <n v="0.36"/>
    <n v="0"/>
  </r>
  <r>
    <s v="CUST_3028_China_45823"/>
    <s v="CUST_3028"/>
    <x v="4"/>
    <x v="1"/>
    <x v="9"/>
    <n v="62.81"/>
    <n v="62.81"/>
    <n v="8"/>
    <n v="502.48"/>
    <n v="237"/>
    <n v="0"/>
    <s v="Fashion"/>
    <n v="73.3"/>
    <n v="73.3"/>
    <d v="2025-06-15T00:00:00"/>
    <n v="48"/>
    <n v="0.14000000000000001"/>
    <n v="0"/>
  </r>
  <r>
    <s v="CUST_3031_Canada_45199"/>
    <s v="CUST_3031"/>
    <x v="50"/>
    <x v="0"/>
    <x v="4"/>
    <n v="152.38"/>
    <n v="152.38"/>
    <n v="11"/>
    <n v="1676.1799999999998"/>
    <n v="167"/>
    <n v="0"/>
    <s v="Home"/>
    <n v="83"/>
    <n v="83"/>
    <d v="2023-09-30T00:00:00"/>
    <n v="25"/>
    <n v="0.42"/>
    <n v="0"/>
  </r>
  <r>
    <s v="CUST_3032_Canada_45086"/>
    <s v="CUST_3032"/>
    <x v="8"/>
    <x v="1"/>
    <x v="4"/>
    <n v="82.67"/>
    <n v="82.67"/>
    <n v="10"/>
    <n v="826.7"/>
    <n v="107"/>
    <n v="0"/>
    <s v="Home"/>
    <n v="14.2"/>
    <n v="14.2"/>
    <d v="2023-06-09T00:00:00"/>
    <n v="15"/>
    <n v="0.27"/>
    <n v="0"/>
  </r>
  <r>
    <s v="CUST_3032_Germany_45620"/>
    <s v="CUST_3032"/>
    <x v="6"/>
    <x v="0"/>
    <x v="0"/>
    <n v="34.590000000000003"/>
    <n v="34.590000000000003"/>
    <n v="10"/>
    <n v="345.90000000000003"/>
    <n v="4"/>
    <n v="1"/>
    <s v="Beauty"/>
    <n v="39.9"/>
    <n v="39.9"/>
    <d v="2024-11-24T00:00:00"/>
    <n v="79"/>
    <n v="0.37"/>
    <n v="0"/>
  </r>
  <r>
    <s v="CUST_3032_India_44187"/>
    <s v="CUST_3032"/>
    <x v="54"/>
    <x v="0"/>
    <x v="5"/>
    <n v="65.819999999999993"/>
    <n v="65.819999999999993"/>
    <n v="6"/>
    <n v="394.91999999999996"/>
    <n v="167"/>
    <n v="0"/>
    <s v="Beauty"/>
    <n v="51.3"/>
    <n v="51.3"/>
    <d v="2020-12-22T00:00:00"/>
    <n v="13"/>
    <n v="0.4"/>
    <n v="0"/>
  </r>
  <r>
    <s v="CUST_3033_Canada_45334"/>
    <s v="CUST_3033"/>
    <x v="55"/>
    <x v="0"/>
    <x v="4"/>
    <n v="233.86"/>
    <n v="233.86"/>
    <n v="14"/>
    <n v="3274.04"/>
    <n v="192"/>
    <n v="0"/>
    <s v="Fashion"/>
    <n v="39.299999999999997"/>
    <n v="39.299999999999997"/>
    <d v="2024-02-12T00:00:00"/>
    <n v="97"/>
    <n v="0.14000000000000001"/>
    <n v="0"/>
  </r>
  <r>
    <s v="CUST_3035_USA_45089"/>
    <s v="CUST_3035"/>
    <x v="5"/>
    <x v="0"/>
    <x v="2"/>
    <n v="140.91999999999999"/>
    <n v="140.91999999999999"/>
    <n v="13"/>
    <n v="1831.9599999999998"/>
    <n v="156"/>
    <n v="0"/>
    <s v="Electronics"/>
    <n v="64"/>
    <n v="64"/>
    <d v="2023-06-12T00:00:00"/>
    <n v="1"/>
    <n v="0.14000000000000001"/>
    <n v="0"/>
  </r>
  <r>
    <s v="CUST_3038_Japan_44856"/>
    <s v="CUST_3038"/>
    <x v="50"/>
    <x v="0"/>
    <x v="6"/>
    <n v="50.82"/>
    <n v="50.82"/>
    <n v="9"/>
    <n v="457.38"/>
    <n v="81"/>
    <n v="0"/>
    <s v="Beauty"/>
    <n v="94"/>
    <n v="94"/>
    <d v="2022-10-22T00:00:00"/>
    <n v="43"/>
    <n v="0.5"/>
    <n v="0"/>
  </r>
  <r>
    <s v="CUST_3041_Canada_45317"/>
    <s v="CUST_3041"/>
    <x v="8"/>
    <x v="1"/>
    <x v="4"/>
    <n v="163.58000000000001"/>
    <n v="163.58000000000001"/>
    <n v="18"/>
    <n v="2944.44"/>
    <n v="169"/>
    <n v="0"/>
    <s v="Beauty"/>
    <n v="21.6"/>
    <n v="21.6"/>
    <d v="2024-01-26T00:00:00"/>
    <n v="16"/>
    <n v="0.18"/>
    <n v="0"/>
  </r>
  <r>
    <s v="CUST_3043_Brazil_44195"/>
    <s v="CUST_3043"/>
    <x v="16"/>
    <x v="1"/>
    <x v="8"/>
    <n v="56.89"/>
    <n v="56.89"/>
    <n v="9"/>
    <n v="512.01"/>
    <n v="88"/>
    <n v="0"/>
    <s v="Sports"/>
    <n v="13.2"/>
    <n v="13.2"/>
    <d v="2020-12-30T00:00:00"/>
    <n v="50"/>
    <n v="0.52"/>
    <n v="0"/>
  </r>
  <r>
    <s v="CUST_3044_Canada_44332"/>
    <s v="CUST_3044"/>
    <x v="1"/>
    <x v="2"/>
    <x v="4"/>
    <n v="202.88"/>
    <n v="202.88"/>
    <n v="13"/>
    <n v="2637.44"/>
    <n v="107"/>
    <n v="0"/>
    <s v="Fashion"/>
    <n v="9.8000000000000007"/>
    <n v="9.8000000000000007"/>
    <d v="2021-05-16T00:00:00"/>
    <n v="14"/>
    <n v="0.36"/>
    <n v="0"/>
  </r>
  <r>
    <s v="CUST_3044_China_44262"/>
    <s v="CUST_3044"/>
    <x v="31"/>
    <x v="1"/>
    <x v="9"/>
    <n v="114.17"/>
    <n v="114.17"/>
    <n v="8"/>
    <n v="913.36"/>
    <n v="187"/>
    <n v="0"/>
    <s v="Beauty"/>
    <m/>
    <n v="0"/>
    <d v="2021-03-07T00:00:00"/>
    <n v="73"/>
    <n v="0.28000000000000003"/>
    <n v="0"/>
  </r>
  <r>
    <s v="CUST_3044_France_44621"/>
    <s v="CUST_3044"/>
    <x v="41"/>
    <x v="1"/>
    <x v="7"/>
    <n v="175.23"/>
    <n v="175.23"/>
    <n v="7"/>
    <n v="1226.6099999999999"/>
    <n v="11"/>
    <n v="0"/>
    <s v="Sports"/>
    <n v="31.2"/>
    <n v="31.2"/>
    <d v="2022-03-01T00:00:00"/>
    <n v="24"/>
    <n v="0.49"/>
    <n v="0"/>
  </r>
  <r>
    <s v="CUST_3047_UK_44053"/>
    <s v="CUST_3047"/>
    <x v="4"/>
    <x v="1"/>
    <x v="1"/>
    <n v="105.48"/>
    <n v="105.48"/>
    <n v="15"/>
    <n v="1582.2"/>
    <n v="243"/>
    <n v="0"/>
    <s v="Electronics"/>
    <n v="15.9"/>
    <n v="15.9"/>
    <d v="2020-08-10T00:00:00"/>
    <n v="50"/>
    <n v="0.38"/>
    <n v="0"/>
  </r>
  <r>
    <s v="CUST_3048_Brazil_44973"/>
    <s v="CUST_3048"/>
    <x v="39"/>
    <x v="1"/>
    <x v="8"/>
    <n v="34.54"/>
    <n v="34.54"/>
    <n v="17"/>
    <n v="587.17999999999995"/>
    <n v="326"/>
    <n v="0"/>
    <s v="Home"/>
    <m/>
    <n v="0"/>
    <d v="2023-02-16T00:00:00"/>
    <n v="43"/>
    <n v="0.17"/>
    <n v="0"/>
  </r>
  <r>
    <s v="CUST_3048_China_45527"/>
    <s v="CUST_3048"/>
    <x v="22"/>
    <x v="0"/>
    <x v="9"/>
    <n v="66.88"/>
    <n v="66.88"/>
    <n v="14"/>
    <n v="936.31999999999994"/>
    <n v="73"/>
    <n v="0"/>
    <s v="Fashion"/>
    <n v="38.799999999999997"/>
    <n v="38.799999999999997"/>
    <d v="2024-08-23T00:00:00"/>
    <n v="32"/>
    <n v="0.16"/>
    <n v="0"/>
  </r>
  <r>
    <s v="CUST_3048_France_45608"/>
    <s v="CUST_3048"/>
    <x v="18"/>
    <x v="1"/>
    <x v="7"/>
    <n v="32.72"/>
    <n v="32.72"/>
    <n v="16"/>
    <n v="523.52"/>
    <n v="256"/>
    <n v="0"/>
    <s v="Beauty"/>
    <n v="72.7"/>
    <n v="72.7"/>
    <d v="2024-11-12T00:00:00"/>
    <n v="2"/>
    <n v="0.09"/>
    <n v="0"/>
  </r>
  <r>
    <s v="CUST_3049_Brazil_44486"/>
    <s v="CUST_3049"/>
    <x v="0"/>
    <x v="1"/>
    <x v="8"/>
    <m/>
    <n v="0"/>
    <n v="5"/>
    <n v="0"/>
    <n v="205"/>
    <n v="0"/>
    <s v="Sports"/>
    <n v="21.8"/>
    <n v="21.8"/>
    <d v="2021-10-17T00:00:00"/>
    <n v="64"/>
    <n v="0.27"/>
    <n v="0"/>
  </r>
  <r>
    <s v="CUST_3050_UK_44367"/>
    <s v="CUST_3050"/>
    <x v="11"/>
    <x v="1"/>
    <x v="1"/>
    <n v="122.13"/>
    <n v="122.13"/>
    <n v="13"/>
    <n v="1587.69"/>
    <n v="344"/>
    <n v="0"/>
    <s v="Home"/>
    <n v="38.9"/>
    <n v="38.9"/>
    <d v="2021-06-20T00:00:00"/>
    <n v="79"/>
    <n v="0.4"/>
    <n v="0"/>
  </r>
  <r>
    <s v="CUST_3051_France_44825"/>
    <s v="CUST_3051"/>
    <x v="22"/>
    <x v="1"/>
    <x v="7"/>
    <n v="144.66999999999999"/>
    <n v="144.66999999999999"/>
    <n v="9"/>
    <n v="1302.03"/>
    <n v="0"/>
    <n v="0"/>
    <s v="Home"/>
    <n v="56.9"/>
    <n v="56.9"/>
    <d v="2022-09-21T00:00:00"/>
    <n v="52"/>
    <n v="0.51"/>
    <n v="0"/>
  </r>
  <r>
    <s v="CUST_3052_UK_45733"/>
    <s v="CUST_3052"/>
    <x v="5"/>
    <x v="2"/>
    <x v="1"/>
    <m/>
    <n v="0"/>
    <n v="13"/>
    <n v="0"/>
    <n v="309"/>
    <n v="0"/>
    <s v="Home"/>
    <n v="70.5"/>
    <n v="70.5"/>
    <d v="2025-03-17T00:00:00"/>
    <n v="1"/>
    <n v="0.38"/>
    <n v="0"/>
  </r>
  <r>
    <s v="CUST_3053_Canada_44215"/>
    <s v="CUST_3053"/>
    <x v="34"/>
    <x v="0"/>
    <x v="4"/>
    <n v="82.81"/>
    <n v="82.81"/>
    <n v="10"/>
    <n v="828.1"/>
    <n v="328"/>
    <n v="0"/>
    <s v="Electronics"/>
    <n v="88.5"/>
    <n v="88.5"/>
    <d v="2021-01-19T00:00:00"/>
    <n v="36"/>
    <n v="0.09"/>
    <n v="0"/>
  </r>
  <r>
    <s v="CUST_3056_Brazil_45559"/>
    <s v="CUST_3056"/>
    <x v="27"/>
    <x v="1"/>
    <x v="8"/>
    <n v="107.18"/>
    <n v="107.18"/>
    <n v="11"/>
    <n v="1178.98"/>
    <n v="132"/>
    <n v="0"/>
    <s v="Home"/>
    <n v="94.4"/>
    <n v="94.4"/>
    <d v="2024-09-24T00:00:00"/>
    <n v="6"/>
    <n v="0.45"/>
    <n v="0"/>
  </r>
  <r>
    <s v="CUST_3059_India_44576"/>
    <s v="CUST_3059"/>
    <x v="42"/>
    <x v="2"/>
    <x v="5"/>
    <n v="154.58000000000001"/>
    <n v="154.58000000000001"/>
    <n v="8"/>
    <n v="1236.6400000000001"/>
    <n v="16"/>
    <n v="0"/>
    <s v="Electronics"/>
    <n v="85.6"/>
    <n v="85.6"/>
    <d v="2022-01-15T00:00:00"/>
    <n v="35"/>
    <n v="0.37"/>
    <n v="0"/>
  </r>
  <r>
    <s v="CUST_3060_Brazil_44544"/>
    <s v="CUST_3060"/>
    <x v="6"/>
    <x v="0"/>
    <x v="8"/>
    <m/>
    <n v="0"/>
    <n v="10"/>
    <n v="0"/>
    <n v="178"/>
    <n v="0"/>
    <s v="Sports"/>
    <n v="85.2"/>
    <n v="85.2"/>
    <d v="2021-12-14T00:00:00"/>
    <n v="93"/>
    <n v="0.64"/>
    <n v="0"/>
  </r>
  <r>
    <s v="CUST_3062_India_45127"/>
    <s v="CUST_3062"/>
    <x v="37"/>
    <x v="2"/>
    <x v="5"/>
    <n v="15.09"/>
    <n v="15.09"/>
    <n v="15"/>
    <n v="226.35"/>
    <n v="297"/>
    <n v="0"/>
    <s v="Electronics"/>
    <n v="90.2"/>
    <n v="90.2"/>
    <d v="2023-07-20T00:00:00"/>
    <n v="60"/>
    <n v="0.42"/>
    <n v="0"/>
  </r>
  <r>
    <s v="CUST_3062_USA_44690"/>
    <s v="CUST_3062"/>
    <x v="33"/>
    <x v="1"/>
    <x v="2"/>
    <n v="131.13"/>
    <n v="131.13"/>
    <n v="13"/>
    <n v="1704.69"/>
    <n v="60"/>
    <n v="0"/>
    <s v="Fashion"/>
    <n v="94.9"/>
    <n v="94.9"/>
    <d v="2022-05-09T00:00:00"/>
    <n v="84"/>
    <n v="0.12"/>
    <n v="0"/>
  </r>
  <r>
    <s v="CUST_3064_India_44768"/>
    <s v="CUST_3064"/>
    <x v="50"/>
    <x v="0"/>
    <x v="5"/>
    <n v="137.29"/>
    <n v="137.29"/>
    <n v="10"/>
    <n v="1372.8999999999999"/>
    <n v="284"/>
    <n v="0"/>
    <s v="Electronics"/>
    <n v="32.299999999999997"/>
    <n v="32.299999999999997"/>
    <d v="2022-07-26T00:00:00"/>
    <n v="42"/>
    <n v="0.33"/>
    <n v="0"/>
  </r>
  <r>
    <s v="CUST_3064_Japan_44416"/>
    <s v="CUST_3064"/>
    <x v="34"/>
    <x v="2"/>
    <x v="6"/>
    <n v="238.56"/>
    <n v="238.56"/>
    <n v="9"/>
    <n v="2147.04"/>
    <n v="222"/>
    <n v="0"/>
    <s v="Electronics"/>
    <n v="82.8"/>
    <n v="82.8"/>
    <d v="2021-08-08T00:00:00"/>
    <n v="43"/>
    <n v="0.35"/>
    <n v="0"/>
  </r>
  <r>
    <s v="CUST_3065_Brazil_44241"/>
    <s v="CUST_3065"/>
    <x v="60"/>
    <x v="0"/>
    <x v="8"/>
    <n v="58.3"/>
    <n v="58.3"/>
    <n v="11"/>
    <n v="641.29999999999995"/>
    <n v="12"/>
    <n v="0"/>
    <s v="Electronics"/>
    <n v="83.1"/>
    <n v="83.1"/>
    <d v="2021-02-14T00:00:00"/>
    <n v="62"/>
    <n v="0.1"/>
    <n v="0"/>
  </r>
  <r>
    <s v="CUST_3066_USA_44114"/>
    <s v="CUST_3066"/>
    <x v="14"/>
    <x v="1"/>
    <x v="2"/>
    <m/>
    <n v="0"/>
    <n v="12"/>
    <n v="0"/>
    <n v="141"/>
    <n v="0"/>
    <s v="Beauty"/>
    <n v="64.7"/>
    <n v="64.7"/>
    <d v="2020-10-10T00:00:00"/>
    <n v="23"/>
    <n v="0.14000000000000001"/>
    <n v="0"/>
  </r>
  <r>
    <s v="CUST_3068_Germany_45673"/>
    <s v="CUST_3068"/>
    <x v="50"/>
    <x v="0"/>
    <x v="0"/>
    <n v="112.66"/>
    <n v="112.66"/>
    <n v="10"/>
    <n v="1126.5999999999999"/>
    <n v="319"/>
    <n v="0"/>
    <s v="Fashion"/>
    <n v="7.5"/>
    <n v="7.5"/>
    <d v="2025-01-16T00:00:00"/>
    <n v="15"/>
    <n v="0.26"/>
    <n v="0"/>
  </r>
  <r>
    <s v="CUST_3068_USA_44632"/>
    <s v="CUST_3068"/>
    <x v="52"/>
    <x v="0"/>
    <x v="2"/>
    <n v="103.63"/>
    <n v="103.63"/>
    <n v="8"/>
    <n v="829.04"/>
    <n v="272"/>
    <n v="0"/>
    <s v="Beauty"/>
    <n v="93.6"/>
    <n v="93.6"/>
    <d v="2022-03-12T00:00:00"/>
    <n v="20"/>
    <n v="0.13"/>
    <n v="0"/>
  </r>
  <r>
    <s v="CUST_3070_France_44315"/>
    <s v="CUST_3070"/>
    <x v="49"/>
    <x v="0"/>
    <x v="7"/>
    <n v="119.62"/>
    <n v="119.62"/>
    <n v="7"/>
    <n v="837.34"/>
    <n v="31"/>
    <n v="0"/>
    <s v="Fashion"/>
    <n v="77"/>
    <n v="77"/>
    <d v="2021-04-29T00:00:00"/>
    <n v="18"/>
    <n v="0.34"/>
    <n v="0"/>
  </r>
  <r>
    <s v="CUST_3071_China_45324"/>
    <s v="CUST_3071"/>
    <x v="12"/>
    <x v="0"/>
    <x v="9"/>
    <n v="44.92"/>
    <n v="44.92"/>
    <n v="14"/>
    <n v="628.88"/>
    <n v="253"/>
    <n v="0"/>
    <s v="Home"/>
    <n v="23.1"/>
    <n v="23.1"/>
    <d v="2024-02-02T00:00:00"/>
    <n v="13"/>
    <n v="0.31"/>
    <n v="0"/>
  </r>
  <r>
    <s v="CUST_3074_UK_44213"/>
    <s v="CUST_3074"/>
    <x v="14"/>
    <x v="1"/>
    <x v="1"/>
    <n v="95.91"/>
    <n v="95.91"/>
    <n v="8"/>
    <n v="767.28"/>
    <n v="304"/>
    <n v="0"/>
    <s v="Home"/>
    <n v="52.1"/>
    <n v="52.1"/>
    <d v="2021-01-17T00:00:00"/>
    <n v="70"/>
    <n v="0.28000000000000003"/>
    <n v="0"/>
  </r>
  <r>
    <s v="CUST_3076_Brazil_45547"/>
    <s v="CUST_3076"/>
    <x v="48"/>
    <x v="0"/>
    <x v="8"/>
    <n v="159.07"/>
    <n v="159.07"/>
    <n v="10"/>
    <n v="1590.6999999999998"/>
    <n v="117"/>
    <n v="0"/>
    <s v="Home"/>
    <n v="20.9"/>
    <n v="20.9"/>
    <d v="2024-09-12T00:00:00"/>
    <n v="54"/>
    <n v="0.65"/>
    <n v="0"/>
  </r>
  <r>
    <s v="CUST_3077_France_44271"/>
    <s v="CUST_3077"/>
    <x v="37"/>
    <x v="0"/>
    <x v="7"/>
    <n v="96.76"/>
    <n v="96.76"/>
    <n v="9"/>
    <n v="870.84"/>
    <n v="289"/>
    <n v="0"/>
    <s v="Sports"/>
    <n v="78.900000000000006"/>
    <n v="78.900000000000006"/>
    <d v="2021-03-16T00:00:00"/>
    <n v="92"/>
    <n v="0.18"/>
    <n v="0"/>
  </r>
  <r>
    <s v="CUST_3079_China_44060"/>
    <s v="CUST_3079"/>
    <x v="18"/>
    <x v="0"/>
    <x v="9"/>
    <n v="17.84"/>
    <n v="17.84"/>
    <n v="11"/>
    <n v="196.24"/>
    <n v="131"/>
    <n v="0"/>
    <s v="Home"/>
    <n v="15.9"/>
    <n v="15.9"/>
    <d v="2020-08-17T00:00:00"/>
    <n v="82"/>
    <n v="7.0000000000000007E-2"/>
    <n v="0"/>
  </r>
  <r>
    <s v="CUST_3080_Canada_44939"/>
    <s v="CUST_3080"/>
    <x v="46"/>
    <x v="1"/>
    <x v="4"/>
    <n v="107.4"/>
    <n v="107.4"/>
    <n v="16"/>
    <n v="1718.4"/>
    <n v="288"/>
    <n v="0"/>
    <s v="Sports"/>
    <n v="49.6"/>
    <n v="49.6"/>
    <d v="2023-01-13T00:00:00"/>
    <n v="88"/>
    <n v="0.51"/>
    <n v="0"/>
  </r>
  <r>
    <s v="CUST_3082_India_44351"/>
    <s v="CUST_3082"/>
    <x v="56"/>
    <x v="0"/>
    <x v="5"/>
    <n v="267.61"/>
    <n v="267.61"/>
    <n v="17"/>
    <n v="4549.37"/>
    <n v="362"/>
    <n v="0"/>
    <s v="Sports"/>
    <n v="94.2"/>
    <n v="94.2"/>
    <d v="2021-06-04T00:00:00"/>
    <n v="35"/>
    <n v="0.38"/>
    <n v="0"/>
  </r>
  <r>
    <s v="CUST_3090_India_45481"/>
    <s v="CUST_3090"/>
    <x v="1"/>
    <x v="0"/>
    <x v="5"/>
    <n v="55.77"/>
    <n v="55.77"/>
    <n v="6"/>
    <n v="334.62"/>
    <n v="53"/>
    <n v="0"/>
    <s v="Beauty"/>
    <n v="57"/>
    <n v="57"/>
    <d v="2024-07-08T00:00:00"/>
    <n v="6"/>
    <n v="0.47"/>
    <n v="0"/>
  </r>
  <r>
    <s v="CUST_3092_Japan_45627"/>
    <s v="CUST_3092"/>
    <x v="16"/>
    <x v="1"/>
    <x v="6"/>
    <n v="110.35"/>
    <n v="110.35"/>
    <n v="8"/>
    <n v="882.8"/>
    <n v="150"/>
    <n v="0"/>
    <s v="Fashion"/>
    <n v="26.6"/>
    <n v="26.6"/>
    <d v="2024-12-01T00:00:00"/>
    <n v="20"/>
    <n v="0.16"/>
    <n v="0"/>
  </r>
  <r>
    <s v="CUST_3093_Japan_44809"/>
    <s v="CUST_3093"/>
    <x v="57"/>
    <x v="1"/>
    <x v="6"/>
    <n v="93.67"/>
    <n v="93.67"/>
    <n v="6"/>
    <n v="562.02"/>
    <n v="98"/>
    <n v="0"/>
    <s v="Electronics"/>
    <n v="55.6"/>
    <n v="55.6"/>
    <d v="2022-09-05T00:00:00"/>
    <n v="27"/>
    <n v="0.24"/>
    <n v="0"/>
  </r>
  <r>
    <s v="CUST_3096_Japan_45552"/>
    <s v="CUST_3096"/>
    <x v="4"/>
    <x v="1"/>
    <x v="6"/>
    <n v="142.54"/>
    <n v="142.54"/>
    <n v="7"/>
    <n v="997.78"/>
    <n v="12"/>
    <n v="0"/>
    <s v="Electronics"/>
    <n v="84.5"/>
    <n v="84.5"/>
    <d v="2024-09-17T00:00:00"/>
    <n v="62"/>
    <n v="0.55000000000000004"/>
    <n v="0"/>
  </r>
  <r>
    <s v="CUST_3097_USA_44816"/>
    <s v="CUST_3097"/>
    <x v="8"/>
    <x v="0"/>
    <x v="2"/>
    <n v="29.8"/>
    <n v="29.8"/>
    <n v="4"/>
    <n v="119.2"/>
    <n v="221"/>
    <n v="0"/>
    <s v="Electronics"/>
    <n v="67.5"/>
    <n v="67.5"/>
    <d v="2022-09-12T00:00:00"/>
    <n v="74"/>
    <n v="0.32"/>
    <n v="0"/>
  </r>
  <r>
    <s v="CUST_3100_Canada_45088"/>
    <s v="CUST_3100"/>
    <x v="44"/>
    <x v="1"/>
    <x v="4"/>
    <n v="52.39"/>
    <n v="52.39"/>
    <n v="10"/>
    <n v="523.9"/>
    <n v="239"/>
    <n v="0"/>
    <s v="Sports"/>
    <n v="75.900000000000006"/>
    <n v="75.900000000000006"/>
    <d v="2023-06-11T00:00:00"/>
    <n v="5"/>
    <n v="0.62"/>
    <n v="0"/>
  </r>
  <r>
    <s v="CUST_3101_Brazil_45149"/>
    <s v="CUST_3101"/>
    <x v="58"/>
    <x v="2"/>
    <x v="8"/>
    <n v="59.07"/>
    <n v="59.07"/>
    <n v="12"/>
    <n v="708.84"/>
    <n v="298"/>
    <n v="0"/>
    <s v="Home"/>
    <n v="2.6"/>
    <n v="2.6"/>
    <d v="2023-08-11T00:00:00"/>
    <n v="38"/>
    <n v="0.09"/>
    <n v="0"/>
  </r>
  <r>
    <s v="CUST_3103_India_45167"/>
    <s v="CUST_3103"/>
    <x v="1"/>
    <x v="0"/>
    <x v="5"/>
    <n v="72.099999999999994"/>
    <n v="72.099999999999994"/>
    <n v="3"/>
    <n v="216.29999999999998"/>
    <n v="65"/>
    <n v="0"/>
    <s v="Fashion"/>
    <n v="22.6"/>
    <n v="22.6"/>
    <d v="2023-08-29T00:00:00"/>
    <n v="78"/>
    <n v="0.19"/>
    <n v="0"/>
  </r>
  <r>
    <s v="CUST_3104_Brazil_44638"/>
    <s v="CUST_3104"/>
    <x v="17"/>
    <x v="1"/>
    <x v="8"/>
    <n v="139.65"/>
    <n v="139.65"/>
    <n v="10"/>
    <n v="1396.5"/>
    <n v="138"/>
    <n v="0"/>
    <s v="Fashion"/>
    <n v="26.3"/>
    <n v="26.3"/>
    <d v="2022-03-18T00:00:00"/>
    <n v="78"/>
    <n v="0.37"/>
    <n v="0"/>
  </r>
  <r>
    <s v="CUST_3105_China_45495"/>
    <s v="CUST_3105"/>
    <x v="39"/>
    <x v="0"/>
    <x v="9"/>
    <n v="43.28"/>
    <n v="43.28"/>
    <n v="7"/>
    <n v="302.96000000000004"/>
    <n v="237"/>
    <n v="0"/>
    <s v="Fashion"/>
    <n v="88.8"/>
    <n v="88.8"/>
    <d v="2024-07-22T00:00:00"/>
    <n v="90"/>
    <n v="0.2"/>
    <n v="0"/>
  </r>
  <r>
    <s v="CUST_3105_Germany_44662"/>
    <s v="CUST_3105"/>
    <x v="16"/>
    <x v="2"/>
    <x v="0"/>
    <n v="56.81"/>
    <n v="56.81"/>
    <n v="5"/>
    <n v="284.05"/>
    <n v="332"/>
    <n v="0"/>
    <s v="Home"/>
    <n v="17.600000000000001"/>
    <n v="17.600000000000001"/>
    <d v="2022-04-11T00:00:00"/>
    <n v="50"/>
    <n v="0.08"/>
    <n v="0"/>
  </r>
  <r>
    <s v="CUST_3105_Japan_44083"/>
    <s v="CUST_3105"/>
    <x v="34"/>
    <x v="1"/>
    <x v="6"/>
    <n v="54.42"/>
    <n v="54.42"/>
    <n v="9"/>
    <n v="489.78000000000003"/>
    <n v="257"/>
    <n v="0"/>
    <s v="Beauty"/>
    <n v="85.9"/>
    <n v="85.9"/>
    <d v="2020-09-09T00:00:00"/>
    <n v="20"/>
    <n v="0.12"/>
    <n v="0"/>
  </r>
  <r>
    <s v="CUST_3106_France_45328"/>
    <s v="CUST_3106"/>
    <x v="11"/>
    <x v="1"/>
    <x v="7"/>
    <n v="43.76"/>
    <n v="43.76"/>
    <n v="5"/>
    <n v="218.79999999999998"/>
    <n v="208"/>
    <n v="0"/>
    <s v="Sports"/>
    <n v="80.8"/>
    <n v="80.8"/>
    <d v="2024-02-06T00:00:00"/>
    <n v="55"/>
    <n v="0.26"/>
    <n v="0"/>
  </r>
  <r>
    <s v="CUST_3113_China_45645"/>
    <s v="CUST_3113"/>
    <x v="25"/>
    <x v="1"/>
    <x v="9"/>
    <n v="172.81"/>
    <n v="172.81"/>
    <n v="12"/>
    <n v="2073.7200000000003"/>
    <n v="319"/>
    <n v="0"/>
    <s v="Sports"/>
    <n v="61.4"/>
    <n v="61.4"/>
    <d v="2024-12-19T00:00:00"/>
    <n v="65"/>
    <n v="0.36"/>
    <n v="0"/>
  </r>
  <r>
    <s v="CUST_3113_UK_44901"/>
    <s v="CUST_3113"/>
    <x v="50"/>
    <x v="0"/>
    <x v="1"/>
    <n v="67.569999999999993"/>
    <n v="67.569999999999993"/>
    <n v="14"/>
    <n v="945.9799999999999"/>
    <n v="122"/>
    <n v="0"/>
    <s v="Fashion"/>
    <n v="34.299999999999997"/>
    <n v="34.299999999999997"/>
    <d v="2022-12-06T00:00:00"/>
    <n v="5"/>
    <n v="0.43"/>
    <n v="0"/>
  </r>
  <r>
    <s v="CUST_3116_Canada_45570"/>
    <s v="CUST_3116"/>
    <x v="34"/>
    <x v="0"/>
    <x v="4"/>
    <n v="52.8"/>
    <n v="52.8"/>
    <n v="12"/>
    <n v="633.59999999999991"/>
    <n v="124"/>
    <n v="0"/>
    <s v="Beauty"/>
    <n v="12.4"/>
    <n v="12.4"/>
    <d v="2024-10-05T00:00:00"/>
    <n v="59"/>
    <n v="0.4"/>
    <n v="0"/>
  </r>
  <r>
    <s v="CUST_3120_France_44792"/>
    <s v="CUST_3120"/>
    <x v="55"/>
    <x v="0"/>
    <x v="7"/>
    <n v="109.06"/>
    <n v="109.06"/>
    <n v="10"/>
    <n v="1090.5999999999999"/>
    <n v="19"/>
    <n v="0"/>
    <s v="Beauty"/>
    <n v="16.3"/>
    <n v="16.3"/>
    <d v="2022-08-19T00:00:00"/>
    <n v="7"/>
    <n v="0.33"/>
    <n v="0"/>
  </r>
  <r>
    <s v="CUST_3120_India_44869"/>
    <s v="CUST_3120"/>
    <x v="33"/>
    <x v="0"/>
    <x v="5"/>
    <n v="73.72"/>
    <n v="73.72"/>
    <n v="8"/>
    <n v="589.76"/>
    <n v="352"/>
    <n v="0"/>
    <s v="Fashion"/>
    <n v="97.2"/>
    <n v="97.2"/>
    <d v="2022-11-04T00:00:00"/>
    <n v="20"/>
    <n v="0.24"/>
    <n v="0"/>
  </r>
  <r>
    <s v="CUST_3120_USA_44809"/>
    <s v="CUST_3120"/>
    <x v="36"/>
    <x v="0"/>
    <x v="2"/>
    <n v="40.69"/>
    <n v="40.69"/>
    <n v="3"/>
    <n v="122.07"/>
    <n v="89"/>
    <n v="0"/>
    <s v="Fashion"/>
    <n v="61.1"/>
    <n v="61.1"/>
    <d v="2022-09-05T00:00:00"/>
    <n v="70"/>
    <n v="0.28999999999999998"/>
    <n v="0"/>
  </r>
  <r>
    <s v="CUST_3123_UK_44926"/>
    <s v="CUST_3123"/>
    <x v="57"/>
    <x v="1"/>
    <x v="1"/>
    <n v="141.72999999999999"/>
    <n v="141.72999999999999"/>
    <n v="6"/>
    <n v="850.37999999999988"/>
    <n v="37"/>
    <n v="0"/>
    <s v="Electronics"/>
    <n v="61.6"/>
    <n v="61.6"/>
    <d v="2022-12-31T00:00:00"/>
    <n v="90"/>
    <n v="0.22"/>
    <n v="0"/>
  </r>
  <r>
    <s v="CUST_3125_Canada_44434"/>
    <s v="CUST_3125"/>
    <x v="22"/>
    <x v="0"/>
    <x v="4"/>
    <m/>
    <n v="0"/>
    <n v="12"/>
    <n v="0"/>
    <n v="126"/>
    <n v="0"/>
    <s v="Home"/>
    <n v="11"/>
    <n v="11"/>
    <d v="2021-08-26T00:00:00"/>
    <n v="6"/>
    <n v="0.44"/>
    <n v="0"/>
  </r>
  <r>
    <s v="CUST_3125_China_45566"/>
    <s v="CUST_3125"/>
    <x v="33"/>
    <x v="1"/>
    <x v="9"/>
    <n v="69.55"/>
    <n v="69.55"/>
    <n v="10"/>
    <n v="695.5"/>
    <n v="124"/>
    <n v="0"/>
    <s v="Home"/>
    <n v="28.6"/>
    <n v="28.6"/>
    <d v="2024-10-01T00:00:00"/>
    <n v="23"/>
    <n v="0.3"/>
    <n v="0"/>
  </r>
  <r>
    <s v="CUST_3130_Australia_44275"/>
    <s v="CUST_3130"/>
    <x v="52"/>
    <x v="1"/>
    <x v="3"/>
    <n v="94.39"/>
    <n v="94.39"/>
    <n v="11"/>
    <n v="1038.29"/>
    <n v="116"/>
    <n v="0"/>
    <s v="Home"/>
    <n v="3.5"/>
    <n v="3.5"/>
    <d v="2021-03-20T00:00:00"/>
    <n v="3"/>
    <n v="0.56999999999999995"/>
    <n v="0"/>
  </r>
  <r>
    <s v="CUST_3136_Australia_45191"/>
    <s v="CUST_3136"/>
    <x v="9"/>
    <x v="0"/>
    <x v="3"/>
    <n v="89.53"/>
    <n v="89.53"/>
    <n v="9"/>
    <n v="805.77"/>
    <n v="55"/>
    <n v="1"/>
    <s v="Home"/>
    <n v="21.1"/>
    <n v="21.1"/>
    <d v="2023-09-22T00:00:00"/>
    <n v="2"/>
    <n v="0.28999999999999998"/>
    <n v="0"/>
  </r>
  <r>
    <s v="CUST_3137_Brazil_44606"/>
    <s v="CUST_3137"/>
    <x v="39"/>
    <x v="1"/>
    <x v="8"/>
    <n v="129.84"/>
    <n v="129.84"/>
    <n v="10"/>
    <n v="1298.4000000000001"/>
    <n v="140"/>
    <n v="0"/>
    <s v="Electronics"/>
    <n v="2.9"/>
    <n v="2.9"/>
    <d v="2022-02-14T00:00:00"/>
    <n v="69"/>
    <n v="0.1"/>
    <n v="0"/>
  </r>
  <r>
    <s v="CUST_3139_Japan_44089"/>
    <s v="CUST_3139"/>
    <x v="58"/>
    <x v="0"/>
    <x v="6"/>
    <n v="101.62"/>
    <n v="101.62"/>
    <n v="8"/>
    <n v="812.96"/>
    <n v="233"/>
    <n v="1"/>
    <s v="Electronics"/>
    <n v="77.099999999999994"/>
    <n v="77.099999999999994"/>
    <d v="2020-09-15T00:00:00"/>
    <n v="92"/>
    <n v="0.17"/>
    <n v="0"/>
  </r>
  <r>
    <s v="CUST_3141_Canada_45583"/>
    <s v="CUST_3141"/>
    <x v="29"/>
    <x v="0"/>
    <x v="4"/>
    <n v="148.72"/>
    <n v="148.72"/>
    <n v="13"/>
    <n v="1933.36"/>
    <n v="326"/>
    <n v="0"/>
    <s v="Electronics"/>
    <n v="76.5"/>
    <n v="76.5"/>
    <d v="2024-10-18T00:00:00"/>
    <n v="34"/>
    <n v="0.09"/>
    <n v="0"/>
  </r>
  <r>
    <s v="CUST_3143_Australia_44508"/>
    <s v="CUST_3143"/>
    <x v="56"/>
    <x v="1"/>
    <x v="3"/>
    <n v="45.42"/>
    <n v="45.42"/>
    <n v="11"/>
    <n v="499.62"/>
    <n v="61"/>
    <n v="0"/>
    <s v="Beauty"/>
    <n v="22.3"/>
    <n v="22.3"/>
    <d v="2021-11-08T00:00:00"/>
    <n v="78"/>
    <n v="0.27"/>
    <n v="0"/>
  </r>
  <r>
    <s v="CUST_3143_India_44358"/>
    <s v="CUST_3143"/>
    <x v="34"/>
    <x v="0"/>
    <x v="5"/>
    <n v="54.51"/>
    <n v="54.51"/>
    <n v="20"/>
    <n v="1090.2"/>
    <n v="140"/>
    <n v="0"/>
    <s v="Sports"/>
    <n v="52.4"/>
    <n v="52.4"/>
    <d v="2021-06-11T00:00:00"/>
    <n v="26"/>
    <n v="0.31"/>
    <n v="0"/>
  </r>
  <r>
    <s v="CUST_3148_Germany_44056"/>
    <s v="CUST_3148"/>
    <x v="27"/>
    <x v="1"/>
    <x v="0"/>
    <n v="192.16"/>
    <n v="192.16"/>
    <n v="9"/>
    <n v="1729.44"/>
    <n v="243"/>
    <n v="0"/>
    <s v="Electronics"/>
    <n v="42.6"/>
    <n v="42.6"/>
    <d v="2020-08-13T00:00:00"/>
    <n v="20"/>
    <n v="0.24"/>
    <n v="0"/>
  </r>
  <r>
    <s v="CUST_3151_India_45522"/>
    <s v="CUST_3151"/>
    <x v="20"/>
    <x v="1"/>
    <x v="5"/>
    <n v="110.68"/>
    <n v="110.68"/>
    <n v="7"/>
    <n v="774.76"/>
    <n v="96"/>
    <n v="0"/>
    <s v="Beauty"/>
    <n v="57.7"/>
    <n v="57.7"/>
    <d v="2024-08-18T00:00:00"/>
    <n v="91"/>
    <n v="0.21"/>
    <n v="0"/>
  </r>
  <r>
    <s v="CUST_3153_Brazil_44082"/>
    <s v="CUST_3153"/>
    <x v="61"/>
    <x v="1"/>
    <x v="8"/>
    <n v="73.709999999999994"/>
    <n v="73.709999999999994"/>
    <n v="15"/>
    <n v="1105.6499999999999"/>
    <n v="22"/>
    <n v="0"/>
    <s v="Electronics"/>
    <n v="98.5"/>
    <n v="98.5"/>
    <d v="2020-09-08T00:00:00"/>
    <n v="63"/>
    <n v="0.09"/>
    <n v="0"/>
  </r>
  <r>
    <s v="CUST_3155_Japan_44294"/>
    <s v="CUST_3155"/>
    <x v="23"/>
    <x v="0"/>
    <x v="6"/>
    <n v="46.84"/>
    <n v="46.84"/>
    <n v="11"/>
    <n v="515.24"/>
    <n v="359"/>
    <n v="0"/>
    <s v="Home"/>
    <n v="68.8"/>
    <n v="68.8"/>
    <d v="2021-04-08T00:00:00"/>
    <n v="50"/>
    <n v="0.28999999999999998"/>
    <n v="0"/>
  </r>
  <r>
    <s v="CUST_3156_Brazil_44052"/>
    <s v="CUST_3156"/>
    <x v="55"/>
    <x v="0"/>
    <x v="8"/>
    <n v="169.06"/>
    <n v="169.06"/>
    <n v="6"/>
    <n v="1014.36"/>
    <n v="302"/>
    <n v="0"/>
    <s v="Fashion"/>
    <n v="84.5"/>
    <n v="84.5"/>
    <d v="2020-08-09T00:00:00"/>
    <n v="62"/>
    <n v="0.34"/>
    <n v="0"/>
  </r>
  <r>
    <s v="CUST_3156_Canada_44543"/>
    <s v="CUST_3156"/>
    <x v="35"/>
    <x v="2"/>
    <x v="4"/>
    <n v="46.18"/>
    <n v="46.18"/>
    <n v="13"/>
    <n v="600.34"/>
    <n v="301"/>
    <n v="0"/>
    <s v="Home"/>
    <n v="45.8"/>
    <n v="45.8"/>
    <d v="2021-12-13T00:00:00"/>
    <n v="79"/>
    <n v="0.44"/>
    <n v="0"/>
  </r>
  <r>
    <s v="CUST_3158_Australia_44203"/>
    <s v="CUST_3158"/>
    <x v="45"/>
    <x v="0"/>
    <x v="3"/>
    <n v="107.48"/>
    <n v="107.48"/>
    <n v="9"/>
    <n v="967.32"/>
    <n v="123"/>
    <n v="0"/>
    <s v="Sports"/>
    <n v="4.2"/>
    <n v="4.2"/>
    <d v="2021-01-07T00:00:00"/>
    <n v="67"/>
    <n v="0.2"/>
    <n v="0"/>
  </r>
  <r>
    <s v="CUST_3158_Brazil_44964"/>
    <s v="CUST_3158"/>
    <x v="55"/>
    <x v="1"/>
    <x v="8"/>
    <n v="44.13"/>
    <n v="44.13"/>
    <n v="7"/>
    <n v="308.91000000000003"/>
    <n v="139"/>
    <n v="0"/>
    <s v="Fashion"/>
    <n v="70.400000000000006"/>
    <n v="70.400000000000006"/>
    <d v="2023-02-07T00:00:00"/>
    <n v="12"/>
    <n v="0.09"/>
    <n v="0"/>
  </r>
  <r>
    <s v="CUST_3159_Canada_44709"/>
    <s v="CUST_3159"/>
    <x v="33"/>
    <x v="2"/>
    <x v="4"/>
    <n v="191.1"/>
    <n v="191.1"/>
    <n v="15"/>
    <n v="2866.5"/>
    <n v="32"/>
    <n v="0"/>
    <s v="Sports"/>
    <n v="13.3"/>
    <n v="13.3"/>
    <d v="2022-05-28T00:00:00"/>
    <n v="14"/>
    <n v="0.64"/>
    <n v="0"/>
  </r>
  <r>
    <s v="CUST_3159_China_45724"/>
    <s v="CUST_3159"/>
    <x v="32"/>
    <x v="1"/>
    <x v="9"/>
    <n v="73.180000000000007"/>
    <n v="73.180000000000007"/>
    <n v="8"/>
    <n v="585.44000000000005"/>
    <n v="187"/>
    <n v="0"/>
    <s v="Sports"/>
    <n v="54"/>
    <n v="54"/>
    <d v="2025-03-08T00:00:00"/>
    <n v="49"/>
    <n v="0.37"/>
    <n v="0"/>
  </r>
  <r>
    <s v="CUST_3160_Australia_44775"/>
    <s v="CUST_3160"/>
    <x v="35"/>
    <x v="2"/>
    <x v="3"/>
    <m/>
    <n v="0"/>
    <n v="7"/>
    <n v="0"/>
    <n v="156"/>
    <n v="0"/>
    <s v="Fashion"/>
    <n v="1.3"/>
    <n v="1.3"/>
    <d v="2022-08-02T00:00:00"/>
    <n v="20"/>
    <n v="0.32"/>
    <n v="0"/>
  </r>
  <r>
    <s v="CUST_3161_China_45771"/>
    <s v="CUST_3161"/>
    <x v="12"/>
    <x v="1"/>
    <x v="9"/>
    <n v="181.17"/>
    <n v="181.17"/>
    <n v="13"/>
    <n v="2355.21"/>
    <n v="136"/>
    <n v="0"/>
    <s v="Home"/>
    <n v="70.599999999999994"/>
    <n v="70.599999999999994"/>
    <d v="2025-04-24T00:00:00"/>
    <n v="6"/>
    <n v="0.22"/>
    <n v="0"/>
  </r>
  <r>
    <s v="CUST_3162_Canada_45321"/>
    <s v="CUST_3162"/>
    <x v="48"/>
    <x v="1"/>
    <x v="4"/>
    <n v="36.81"/>
    <n v="36.81"/>
    <n v="12"/>
    <n v="441.72"/>
    <n v="363"/>
    <n v="0"/>
    <s v="Home"/>
    <n v="88.6"/>
    <n v="88.6"/>
    <d v="2024-01-30T00:00:00"/>
    <n v="64"/>
    <n v="0.55000000000000004"/>
    <n v="0"/>
  </r>
  <r>
    <s v="CUST_3169_China_44405"/>
    <s v="CUST_3169"/>
    <x v="54"/>
    <x v="1"/>
    <x v="9"/>
    <n v="28.53"/>
    <n v="28.53"/>
    <n v="12"/>
    <n v="342.36"/>
    <n v="241"/>
    <n v="0"/>
    <s v="Sports"/>
    <n v="80.3"/>
    <n v="80.3"/>
    <d v="2021-07-28T00:00:00"/>
    <n v="69"/>
    <n v="0.22"/>
    <n v="0"/>
  </r>
  <r>
    <s v="CUST_3170_Germany_45076"/>
    <s v="CUST_3170"/>
    <x v="19"/>
    <x v="0"/>
    <x v="0"/>
    <n v="29.23"/>
    <n v="29.23"/>
    <n v="13"/>
    <n v="379.99"/>
    <n v="222"/>
    <n v="0"/>
    <s v="Beauty"/>
    <n v="97.2"/>
    <n v="97.2"/>
    <d v="2023-05-30T00:00:00"/>
    <n v="65"/>
    <n v="0.45"/>
    <n v="0"/>
  </r>
  <r>
    <s v="CUST_3171_Australia_44248"/>
    <s v="CUST_3171"/>
    <x v="57"/>
    <x v="0"/>
    <x v="3"/>
    <n v="163.36000000000001"/>
    <n v="163.36000000000001"/>
    <n v="18"/>
    <n v="2940.4800000000005"/>
    <n v="314"/>
    <n v="0"/>
    <s v="Beauty"/>
    <m/>
    <n v="0"/>
    <d v="2021-02-21T00:00:00"/>
    <n v="94"/>
    <n v="0.35"/>
    <n v="0"/>
  </r>
  <r>
    <s v="CUST_3172_Australia_44366"/>
    <s v="CUST_3172"/>
    <x v="12"/>
    <x v="0"/>
    <x v="3"/>
    <n v="53.95"/>
    <n v="53.95"/>
    <n v="9"/>
    <n v="485.55"/>
    <n v="278"/>
    <n v="0"/>
    <s v="Beauty"/>
    <n v="52.9"/>
    <n v="52.9"/>
    <d v="2021-06-19T00:00:00"/>
    <n v="41"/>
    <n v="0.2"/>
    <n v="0"/>
  </r>
  <r>
    <s v="CUST_3172_France_45210"/>
    <s v="CUST_3172"/>
    <x v="36"/>
    <x v="1"/>
    <x v="7"/>
    <n v="24.59"/>
    <n v="24.59"/>
    <n v="9"/>
    <n v="221.31"/>
    <n v="330"/>
    <n v="0"/>
    <s v="Beauty"/>
    <n v="78.400000000000006"/>
    <n v="78.400000000000006"/>
    <d v="2023-10-11T00:00:00"/>
    <n v="15"/>
    <n v="0.31"/>
    <n v="0"/>
  </r>
  <r>
    <s v="CUST_3176_China_44826"/>
    <s v="CUST_3176"/>
    <x v="14"/>
    <x v="1"/>
    <x v="9"/>
    <n v="248.88"/>
    <n v="248.88"/>
    <n v="11"/>
    <n v="2737.68"/>
    <n v="234"/>
    <n v="0"/>
    <s v="Fashion"/>
    <n v="97.4"/>
    <n v="97.4"/>
    <d v="2022-09-22T00:00:00"/>
    <n v="40"/>
    <n v="0.28999999999999998"/>
    <n v="0"/>
  </r>
  <r>
    <s v="CUST_3176_USA_44205"/>
    <s v="CUST_3176"/>
    <x v="25"/>
    <x v="1"/>
    <x v="2"/>
    <n v="246.62"/>
    <n v="246.62"/>
    <n v="7"/>
    <n v="1726.3400000000001"/>
    <n v="287"/>
    <n v="0"/>
    <s v="Fashion"/>
    <n v="79.599999999999994"/>
    <n v="79.599999999999994"/>
    <d v="2021-01-09T00:00:00"/>
    <n v="69"/>
    <n v="0.04"/>
    <n v="0"/>
  </r>
  <r>
    <s v="CUST_3179_Canada_45751"/>
    <s v="CUST_3179"/>
    <x v="36"/>
    <x v="1"/>
    <x v="4"/>
    <n v="103.21"/>
    <n v="103.21"/>
    <n v="10"/>
    <n v="1032.0999999999999"/>
    <n v="4"/>
    <n v="0"/>
    <s v="Beauty"/>
    <n v="7.4"/>
    <n v="7.4"/>
    <d v="2025-04-04T00:00:00"/>
    <n v="62"/>
    <n v="0.6"/>
    <n v="0"/>
  </r>
  <r>
    <s v="CUST_3179_China_44928"/>
    <s v="CUST_3179"/>
    <x v="45"/>
    <x v="1"/>
    <x v="9"/>
    <n v="44.01"/>
    <n v="44.01"/>
    <n v="9"/>
    <n v="396.09"/>
    <n v="262"/>
    <n v="0"/>
    <s v="Beauty"/>
    <n v="15.4"/>
    <n v="15.4"/>
    <d v="2023-01-02T00:00:00"/>
    <n v="96"/>
    <n v="0.19"/>
    <n v="0"/>
  </r>
  <r>
    <s v="CUST_3180_Brazil_45823"/>
    <s v="CUST_3180"/>
    <x v="21"/>
    <x v="0"/>
    <x v="8"/>
    <n v="66.95"/>
    <n v="66.95"/>
    <n v="9"/>
    <n v="602.55000000000007"/>
    <n v="8"/>
    <n v="0"/>
    <s v="Home"/>
    <n v="4.4000000000000004"/>
    <n v="4.4000000000000004"/>
    <d v="2025-06-15T00:00:00"/>
    <n v="83"/>
    <n v="0.22"/>
    <n v="0"/>
  </r>
  <r>
    <s v="CUST_3181_France_45444"/>
    <s v="CUST_3181"/>
    <x v="56"/>
    <x v="1"/>
    <x v="7"/>
    <n v="163.18"/>
    <n v="163.18"/>
    <n v="14"/>
    <n v="2284.52"/>
    <n v="341"/>
    <n v="0"/>
    <s v="Sports"/>
    <n v="49.9"/>
    <n v="49.9"/>
    <d v="2024-06-01T00:00:00"/>
    <n v="14"/>
    <n v="0.25"/>
    <n v="0"/>
  </r>
  <r>
    <s v="CUST_3181_USA_45114"/>
    <s v="CUST_3181"/>
    <x v="18"/>
    <x v="0"/>
    <x v="2"/>
    <n v="171.84"/>
    <n v="171.84"/>
    <n v="6"/>
    <n v="1031.04"/>
    <n v="213"/>
    <n v="0"/>
    <s v="Fashion"/>
    <n v="49.1"/>
    <n v="49.1"/>
    <d v="2023-07-07T00:00:00"/>
    <n v="47"/>
    <n v="0.2"/>
    <n v="0"/>
  </r>
  <r>
    <s v="CUST_3187_Germany_44772"/>
    <s v="CUST_3187"/>
    <x v="5"/>
    <x v="1"/>
    <x v="0"/>
    <n v="66.06"/>
    <n v="66.06"/>
    <n v="13"/>
    <n v="858.78"/>
    <n v="45"/>
    <n v="0"/>
    <s v="Sports"/>
    <n v="68.2"/>
    <n v="68.2"/>
    <d v="2022-07-30T00:00:00"/>
    <n v="81"/>
    <n v="7.0000000000000007E-2"/>
    <n v="0"/>
  </r>
  <r>
    <s v="CUST_3190_India_44250"/>
    <s v="CUST_3190"/>
    <x v="7"/>
    <x v="1"/>
    <x v="5"/>
    <n v="44.92"/>
    <n v="44.92"/>
    <n v="8"/>
    <n v="359.36"/>
    <n v="298"/>
    <n v="0"/>
    <s v="Electronics"/>
    <n v="16.600000000000001"/>
    <n v="16.600000000000001"/>
    <d v="2021-02-23T00:00:00"/>
    <n v="31"/>
    <n v="0.24"/>
    <n v="0"/>
  </r>
  <r>
    <s v="CUST_3190_Japan_44855"/>
    <s v="CUST_3190"/>
    <x v="50"/>
    <x v="1"/>
    <x v="6"/>
    <n v="129.59"/>
    <n v="129.59"/>
    <n v="9"/>
    <n v="1166.31"/>
    <n v="49"/>
    <n v="0"/>
    <s v="Home"/>
    <n v="45.5"/>
    <n v="45.5"/>
    <d v="2022-10-21T00:00:00"/>
    <n v="33"/>
    <n v="0.36"/>
    <n v="0"/>
  </r>
  <r>
    <s v="CUST_3192_India_44152"/>
    <s v="CUST_3192"/>
    <x v="14"/>
    <x v="1"/>
    <x v="5"/>
    <m/>
    <n v="0"/>
    <n v="7"/>
    <n v="0"/>
    <n v="131"/>
    <n v="0"/>
    <s v="Home"/>
    <n v="72.599999999999994"/>
    <n v="72.599999999999994"/>
    <d v="2020-11-17T00:00:00"/>
    <n v="30"/>
    <n v="0.34"/>
    <n v="0"/>
  </r>
  <r>
    <s v="CUST_3193_Brazil_44233"/>
    <s v="CUST_3193"/>
    <x v="40"/>
    <x v="0"/>
    <x v="8"/>
    <n v="119.51"/>
    <n v="119.51"/>
    <n v="11"/>
    <n v="1314.6100000000001"/>
    <n v="87"/>
    <n v="0"/>
    <s v="Home"/>
    <n v="1.9"/>
    <n v="1.9"/>
    <d v="2021-02-06T00:00:00"/>
    <n v="30"/>
    <n v="0.32"/>
    <n v="0"/>
  </r>
  <r>
    <s v="CUST_3195_USA_44485"/>
    <s v="CUST_3195"/>
    <x v="23"/>
    <x v="1"/>
    <x v="2"/>
    <n v="149.04"/>
    <n v="149.04"/>
    <n v="14"/>
    <n v="2086.56"/>
    <n v="35"/>
    <n v="0"/>
    <s v="Beauty"/>
    <n v="76.599999999999994"/>
    <n v="76.599999999999994"/>
    <d v="2021-10-16T00:00:00"/>
    <n v="22"/>
    <n v="0.39"/>
    <n v="0"/>
  </r>
  <r>
    <s v="CUST_3196_Germany_44617"/>
    <s v="CUST_3196"/>
    <x v="54"/>
    <x v="0"/>
    <x v="0"/>
    <n v="239.18"/>
    <n v="239.18"/>
    <n v="6"/>
    <n v="1435.08"/>
    <n v="232"/>
    <n v="0"/>
    <s v="Sports"/>
    <n v="13.4"/>
    <n v="13.4"/>
    <d v="2022-02-25T00:00:00"/>
    <n v="13"/>
    <n v="0.11"/>
    <n v="0"/>
  </r>
  <r>
    <s v="CUST_3196_USA_45157"/>
    <s v="CUST_3196"/>
    <x v="35"/>
    <x v="0"/>
    <x v="2"/>
    <n v="323.35000000000002"/>
    <n v="323.35000000000002"/>
    <n v="7"/>
    <n v="2263.4500000000003"/>
    <n v="357"/>
    <n v="0"/>
    <s v="Beauty"/>
    <n v="46.2"/>
    <n v="46.2"/>
    <d v="2023-08-19T00:00:00"/>
    <n v="93"/>
    <n v="0.08"/>
    <n v="0"/>
  </r>
  <r>
    <s v="CUST_3197_India_45688"/>
    <s v="CUST_3197"/>
    <x v="56"/>
    <x v="1"/>
    <x v="5"/>
    <n v="115.74"/>
    <n v="115.74"/>
    <n v="10"/>
    <n v="1157.3999999999999"/>
    <n v="133"/>
    <n v="0"/>
    <s v="Sports"/>
    <n v="39.299999999999997"/>
    <n v="39.299999999999997"/>
    <d v="2025-01-31T00:00:00"/>
    <n v="92"/>
    <n v="0.19"/>
    <n v="0"/>
  </r>
  <r>
    <s v="CUST_3198_UK_44187"/>
    <s v="CUST_3198"/>
    <x v="1"/>
    <x v="0"/>
    <x v="1"/>
    <n v="97.22"/>
    <n v="97.22"/>
    <n v="15"/>
    <n v="1458.3"/>
    <n v="82"/>
    <n v="0"/>
    <s v="Home"/>
    <n v="41.4"/>
    <n v="41.4"/>
    <d v="2020-12-22T00:00:00"/>
    <n v="36"/>
    <n v="0.42"/>
    <n v="0"/>
  </r>
  <r>
    <s v="CUST_3200_Australia_45193"/>
    <s v="CUST_3200"/>
    <x v="58"/>
    <x v="0"/>
    <x v="3"/>
    <n v="124.26"/>
    <n v="124.26"/>
    <n v="8"/>
    <n v="994.08"/>
    <n v="34"/>
    <n v="0"/>
    <s v="Beauty"/>
    <n v="16.899999999999999"/>
    <n v="16.899999999999999"/>
    <d v="2023-09-24T00:00:00"/>
    <n v="20"/>
    <n v="0.16"/>
    <n v="0"/>
  </r>
  <r>
    <s v="CUST_3203_UK_44470"/>
    <s v="CUST_3203"/>
    <x v="18"/>
    <x v="0"/>
    <x v="1"/>
    <n v="180.36"/>
    <n v="180.36"/>
    <n v="8"/>
    <n v="1442.88"/>
    <n v="34"/>
    <n v="1"/>
    <s v="Beauty"/>
    <m/>
    <n v="0"/>
    <d v="2021-10-01T00:00:00"/>
    <n v="25"/>
    <n v="0.18"/>
    <n v="0"/>
  </r>
  <r>
    <s v="CUST_3204_Brazil_44911"/>
    <s v="CUST_3204"/>
    <x v="57"/>
    <x v="0"/>
    <x v="8"/>
    <n v="59.9"/>
    <n v="59.9"/>
    <n v="9"/>
    <n v="539.1"/>
    <n v="198"/>
    <n v="0"/>
    <s v="Fashion"/>
    <n v="11.2"/>
    <n v="11.2"/>
    <d v="2022-12-16T00:00:00"/>
    <n v="87"/>
    <n v="0.34"/>
    <n v="0"/>
  </r>
  <r>
    <s v="CUST_3204_Brazil_44921"/>
    <s v="CUST_3204"/>
    <x v="32"/>
    <x v="1"/>
    <x v="8"/>
    <n v="142.97999999999999"/>
    <n v="142.97999999999999"/>
    <n v="12"/>
    <n v="1715.7599999999998"/>
    <n v="105"/>
    <n v="0"/>
    <s v="Beauty"/>
    <n v="94.1"/>
    <n v="94.1"/>
    <d v="2022-12-26T00:00:00"/>
    <n v="35"/>
    <n v="0.21"/>
    <n v="0"/>
  </r>
  <r>
    <s v="CUST_3205_Germany_44286"/>
    <s v="CUST_3205"/>
    <x v="12"/>
    <x v="1"/>
    <x v="0"/>
    <n v="159.80000000000001"/>
    <n v="159.80000000000001"/>
    <n v="9"/>
    <n v="1438.2"/>
    <n v="339"/>
    <n v="0"/>
    <s v="Electronics"/>
    <n v="31.7"/>
    <n v="31.7"/>
    <d v="2021-03-31T00:00:00"/>
    <n v="31"/>
    <n v="0.18"/>
    <n v="0"/>
  </r>
  <r>
    <s v="CUST_3207_USA_44665"/>
    <s v="CUST_3207"/>
    <x v="1"/>
    <x v="1"/>
    <x v="2"/>
    <n v="113.06"/>
    <n v="113.06"/>
    <n v="11"/>
    <n v="1243.6600000000001"/>
    <n v="140"/>
    <n v="0"/>
    <s v="Electronics"/>
    <n v="1.9"/>
    <n v="1.9"/>
    <d v="2022-04-14T00:00:00"/>
    <n v="44"/>
    <n v="0.35"/>
    <n v="0"/>
  </r>
  <r>
    <s v="CUST_3217_France_44328"/>
    <s v="CUST_3217"/>
    <x v="61"/>
    <x v="1"/>
    <x v="7"/>
    <n v="22.98"/>
    <n v="22.98"/>
    <n v="7"/>
    <n v="160.86000000000001"/>
    <n v="261"/>
    <n v="0"/>
    <s v="Home"/>
    <n v="80.099999999999994"/>
    <n v="80.099999999999994"/>
    <d v="2021-05-12T00:00:00"/>
    <n v="76"/>
    <n v="0.1"/>
    <n v="0"/>
  </r>
  <r>
    <s v="CUST_3217_USA_44929"/>
    <s v="CUST_3217"/>
    <x v="10"/>
    <x v="1"/>
    <x v="2"/>
    <n v="79.349999999999994"/>
    <n v="79.349999999999994"/>
    <n v="11"/>
    <n v="872.84999999999991"/>
    <n v="261"/>
    <n v="0"/>
    <s v="Fashion"/>
    <n v="49.2"/>
    <n v="49.2"/>
    <d v="2023-01-03T00:00:00"/>
    <n v="96"/>
    <n v="0.17"/>
    <n v="0"/>
  </r>
  <r>
    <s v="CUST_3219_Australia_45769"/>
    <s v="CUST_3219"/>
    <x v="25"/>
    <x v="1"/>
    <x v="3"/>
    <m/>
    <n v="0"/>
    <n v="13"/>
    <n v="0"/>
    <n v="264"/>
    <n v="0"/>
    <s v="Home"/>
    <n v="51.7"/>
    <n v="51.7"/>
    <d v="2025-04-22T00:00:00"/>
    <n v="22"/>
    <n v="0.28999999999999998"/>
    <n v="0"/>
  </r>
  <r>
    <s v="CUST_3222_Germany_44906"/>
    <s v="CUST_3222"/>
    <x v="14"/>
    <x v="0"/>
    <x v="0"/>
    <n v="39.81"/>
    <n v="39.81"/>
    <n v="13"/>
    <n v="517.53"/>
    <n v="285"/>
    <n v="0"/>
    <s v="Beauty"/>
    <n v="76.8"/>
    <n v="76.8"/>
    <d v="2022-12-11T00:00:00"/>
    <n v="58"/>
    <n v="0.37"/>
    <n v="0"/>
  </r>
  <r>
    <s v="CUST_3224_Brazil_45511"/>
    <s v="CUST_3224"/>
    <x v="40"/>
    <x v="2"/>
    <x v="8"/>
    <n v="54.27"/>
    <n v="54.27"/>
    <n v="7"/>
    <n v="379.89000000000004"/>
    <n v="207"/>
    <n v="0"/>
    <s v="Sports"/>
    <n v="7.7"/>
    <n v="7.7"/>
    <d v="2024-08-07T00:00:00"/>
    <n v="86"/>
    <n v="0.39"/>
    <n v="0"/>
  </r>
  <r>
    <s v="CUST_3226_Brazil_44696"/>
    <s v="CUST_3226"/>
    <x v="25"/>
    <x v="1"/>
    <x v="8"/>
    <n v="107.23"/>
    <n v="107.23"/>
    <n v="6"/>
    <n v="643.38"/>
    <n v="329"/>
    <n v="0"/>
    <s v="Home"/>
    <n v="79.3"/>
    <n v="79.3"/>
    <d v="2022-05-15T00:00:00"/>
    <n v="2"/>
    <n v="0.09"/>
    <n v="0"/>
  </r>
  <r>
    <s v="CUST_3229_Australia_45078"/>
    <s v="CUST_3229"/>
    <x v="5"/>
    <x v="0"/>
    <x v="3"/>
    <n v="131.13"/>
    <n v="131.13"/>
    <n v="10"/>
    <n v="1311.3"/>
    <n v="148"/>
    <n v="0"/>
    <s v="Home"/>
    <n v="77"/>
    <n v="77"/>
    <d v="2023-06-01T00:00:00"/>
    <n v="39"/>
    <n v="0.2"/>
    <n v="0"/>
  </r>
  <r>
    <s v="CUST_3230_India_44237"/>
    <s v="CUST_3230"/>
    <x v="10"/>
    <x v="1"/>
    <x v="5"/>
    <n v="125.62"/>
    <n v="125.62"/>
    <n v="9"/>
    <n v="1130.58"/>
    <n v="272"/>
    <n v="0"/>
    <s v="Electronics"/>
    <n v="45.4"/>
    <n v="45.4"/>
    <d v="2021-02-10T00:00:00"/>
    <n v="38"/>
    <n v="0.1"/>
    <n v="0"/>
  </r>
  <r>
    <s v="CUST_3230_USA_44901"/>
    <s v="CUST_3230"/>
    <x v="46"/>
    <x v="0"/>
    <x v="2"/>
    <n v="31.97"/>
    <n v="31.97"/>
    <n v="7"/>
    <n v="223.79"/>
    <n v="264"/>
    <n v="0"/>
    <s v="Fashion"/>
    <n v="89"/>
    <n v="89"/>
    <d v="2022-12-06T00:00:00"/>
    <n v="41"/>
    <n v="0.12"/>
    <n v="0"/>
  </r>
  <r>
    <s v="CUST_3235_Australia_45493"/>
    <s v="CUST_3235"/>
    <x v="58"/>
    <x v="1"/>
    <x v="3"/>
    <n v="76.64"/>
    <n v="76.64"/>
    <n v="9"/>
    <n v="689.76"/>
    <n v="233"/>
    <n v="0"/>
    <s v="Electronics"/>
    <n v="45.7"/>
    <n v="45.7"/>
    <d v="2024-07-20T00:00:00"/>
    <n v="59"/>
    <n v="0.15"/>
    <n v="0"/>
  </r>
  <r>
    <s v="CUST_3237_UK_44815"/>
    <s v="CUST_3237"/>
    <x v="40"/>
    <x v="2"/>
    <x v="1"/>
    <n v="338.37"/>
    <n v="338.37"/>
    <n v="13"/>
    <n v="4398.8100000000004"/>
    <n v="253"/>
    <n v="0"/>
    <s v="Home"/>
    <m/>
    <n v="0"/>
    <d v="2022-09-11T00:00:00"/>
    <n v="13"/>
    <n v="0.33"/>
    <n v="0"/>
  </r>
  <r>
    <s v="CUST_3240_Australia_45772"/>
    <s v="CUST_3240"/>
    <x v="61"/>
    <x v="0"/>
    <x v="3"/>
    <n v="124.66"/>
    <n v="124.66"/>
    <n v="9"/>
    <n v="1121.94"/>
    <n v="317"/>
    <n v="0"/>
    <s v="Electronics"/>
    <n v="81.8"/>
    <n v="81.8"/>
    <d v="2025-04-25T00:00:00"/>
    <n v="5"/>
    <n v="0.28000000000000003"/>
    <n v="0"/>
  </r>
  <r>
    <s v="CUST_3240_France_44045"/>
    <s v="CUST_3240"/>
    <x v="38"/>
    <x v="0"/>
    <x v="7"/>
    <n v="116.54"/>
    <n v="116.54"/>
    <n v="11"/>
    <n v="1281.94"/>
    <n v="288"/>
    <n v="0"/>
    <s v="Home"/>
    <n v="79.599999999999994"/>
    <n v="79.599999999999994"/>
    <d v="2020-08-02T00:00:00"/>
    <n v="37"/>
    <n v="0.56000000000000005"/>
    <n v="0"/>
  </r>
  <r>
    <s v="CUST_3242_France_44492"/>
    <s v="CUST_3242"/>
    <x v="52"/>
    <x v="0"/>
    <x v="7"/>
    <n v="83.24"/>
    <n v="83.24"/>
    <n v="7"/>
    <n v="582.67999999999995"/>
    <n v="23"/>
    <n v="0"/>
    <s v="Electronics"/>
    <n v="14.2"/>
    <n v="14.2"/>
    <d v="2021-10-23T00:00:00"/>
    <n v="11"/>
    <n v="0.18"/>
    <n v="0"/>
  </r>
  <r>
    <s v="CUST_3242_Germany_45139"/>
    <s v="CUST_3242"/>
    <x v="44"/>
    <x v="0"/>
    <x v="0"/>
    <n v="70.760000000000005"/>
    <n v="70.760000000000005"/>
    <n v="10"/>
    <n v="707.6"/>
    <n v="137"/>
    <n v="0"/>
    <s v="Beauty"/>
    <n v="84.2"/>
    <n v="84.2"/>
    <d v="2023-08-01T00:00:00"/>
    <n v="92"/>
    <n v="0.14000000000000001"/>
    <n v="0"/>
  </r>
  <r>
    <s v="CUST_3243_China_45546"/>
    <s v="CUST_3243"/>
    <x v="40"/>
    <x v="0"/>
    <x v="9"/>
    <n v="201.33"/>
    <n v="201.33"/>
    <n v="10"/>
    <n v="2013.3000000000002"/>
    <n v="328"/>
    <n v="1"/>
    <s v="Fashion"/>
    <n v="73.7"/>
    <n v="73.7"/>
    <d v="2024-09-11T00:00:00"/>
    <n v="80"/>
    <n v="0.02"/>
    <n v="0"/>
  </r>
  <r>
    <s v="CUST_3247_USA_44017"/>
    <s v="CUST_3247"/>
    <x v="24"/>
    <x v="1"/>
    <x v="2"/>
    <n v="80.25"/>
    <n v="80.25"/>
    <n v="8"/>
    <n v="642"/>
    <n v="259"/>
    <n v="0"/>
    <s v="Electronics"/>
    <n v="47.6"/>
    <n v="47.6"/>
    <d v="2020-07-05T00:00:00"/>
    <n v="29"/>
    <n v="0.3"/>
    <n v="0"/>
  </r>
  <r>
    <s v="CUST_3253_France_45698"/>
    <s v="CUST_3253"/>
    <x v="29"/>
    <x v="0"/>
    <x v="7"/>
    <n v="106.14"/>
    <n v="106.14"/>
    <n v="12"/>
    <n v="1273.68"/>
    <n v="185"/>
    <n v="0"/>
    <s v="Sports"/>
    <n v="69"/>
    <n v="69"/>
    <d v="2025-02-10T00:00:00"/>
    <n v="34"/>
    <n v="0.2"/>
    <n v="0"/>
  </r>
  <r>
    <s v="CUST_3255_Canada_45650"/>
    <s v="CUST_3255"/>
    <x v="53"/>
    <x v="1"/>
    <x v="4"/>
    <n v="37.92"/>
    <n v="37.92"/>
    <n v="16"/>
    <n v="606.72"/>
    <n v="166"/>
    <n v="0"/>
    <s v="Home"/>
    <n v="69.400000000000006"/>
    <n v="69.400000000000006"/>
    <d v="2024-12-24T00:00:00"/>
    <n v="6"/>
    <n v="0.33"/>
    <n v="0"/>
  </r>
  <r>
    <s v="CUST_3255_India_44251"/>
    <s v="CUST_3255"/>
    <x v="18"/>
    <x v="1"/>
    <x v="5"/>
    <n v="34.869999999999997"/>
    <n v="34.869999999999997"/>
    <n v="14"/>
    <n v="488.17999999999995"/>
    <n v="269"/>
    <n v="0"/>
    <s v="Electronics"/>
    <n v="24.3"/>
    <n v="24.3"/>
    <d v="2021-02-24T00:00:00"/>
    <n v="41"/>
    <n v="0.52"/>
    <n v="0"/>
  </r>
  <r>
    <s v="CUST_3257_Australia_44850"/>
    <s v="CUST_3257"/>
    <x v="16"/>
    <x v="1"/>
    <x v="3"/>
    <n v="77.67"/>
    <n v="77.67"/>
    <n v="6"/>
    <n v="466.02"/>
    <n v="126"/>
    <n v="0"/>
    <s v="Sports"/>
    <n v="41.6"/>
    <n v="41.6"/>
    <d v="2022-10-16T00:00:00"/>
    <n v="73"/>
    <n v="0.28000000000000003"/>
    <n v="0"/>
  </r>
  <r>
    <s v="CUST_3258_India_44068"/>
    <s v="CUST_3258"/>
    <x v="36"/>
    <x v="0"/>
    <x v="5"/>
    <n v="205.29"/>
    <n v="205.29"/>
    <n v="15"/>
    <n v="3079.35"/>
    <n v="262"/>
    <n v="0"/>
    <s v="Fashion"/>
    <n v="35.9"/>
    <n v="35.9"/>
    <d v="2020-08-25T00:00:00"/>
    <n v="13"/>
    <n v="0.26"/>
    <n v="0"/>
  </r>
  <r>
    <s v="CUST_3259_France_45117"/>
    <s v="CUST_3259"/>
    <x v="60"/>
    <x v="0"/>
    <x v="7"/>
    <n v="135.72"/>
    <n v="135.72"/>
    <n v="11"/>
    <n v="1492.92"/>
    <n v="214"/>
    <n v="0"/>
    <s v="Electronics"/>
    <n v="65.400000000000006"/>
    <n v="65.400000000000006"/>
    <d v="2023-07-10T00:00:00"/>
    <n v="86"/>
    <n v="0.51"/>
    <n v="0"/>
  </r>
  <r>
    <s v="CUST_3261_Brazil_44361"/>
    <s v="CUST_3261"/>
    <x v="45"/>
    <x v="1"/>
    <x v="8"/>
    <n v="117.14"/>
    <n v="117.14"/>
    <n v="10"/>
    <n v="1171.4000000000001"/>
    <n v="182"/>
    <n v="0"/>
    <s v="Sports"/>
    <n v="81.7"/>
    <n v="81.7"/>
    <d v="2021-06-14T00:00:00"/>
    <n v="75"/>
    <n v="0.56000000000000005"/>
    <n v="0"/>
  </r>
  <r>
    <s v="CUST_3261_Canada_44647"/>
    <s v="CUST_3261"/>
    <x v="17"/>
    <x v="0"/>
    <x v="4"/>
    <n v="82.79"/>
    <n v="82.79"/>
    <n v="9"/>
    <n v="745.11"/>
    <n v="150"/>
    <n v="0"/>
    <s v="Home"/>
    <n v="85.1"/>
    <n v="85.1"/>
    <d v="2022-03-27T00:00:00"/>
    <n v="78"/>
    <n v="0.61"/>
    <n v="0"/>
  </r>
  <r>
    <s v="CUST_3265_Canada_45007"/>
    <s v="CUST_3265"/>
    <x v="41"/>
    <x v="0"/>
    <x v="4"/>
    <n v="73.61"/>
    <n v="73.61"/>
    <n v="10"/>
    <n v="736.1"/>
    <n v="95"/>
    <n v="0"/>
    <s v="Electronics"/>
    <n v="61.1"/>
    <n v="61.1"/>
    <d v="2023-03-22T00:00:00"/>
    <n v="69"/>
    <n v="0.44"/>
    <n v="0"/>
  </r>
  <r>
    <s v="CUST_3274_Japan_44366"/>
    <s v="CUST_3274"/>
    <x v="18"/>
    <x v="0"/>
    <x v="6"/>
    <n v="50.66"/>
    <n v="50.66"/>
    <n v="11"/>
    <n v="557.26"/>
    <n v="273"/>
    <n v="0"/>
    <s v="Fashion"/>
    <n v="21.5"/>
    <n v="21.5"/>
    <d v="2021-06-19T00:00:00"/>
    <n v="15"/>
    <n v="0.56999999999999995"/>
    <n v="0"/>
  </r>
  <r>
    <s v="CUST_3278_India_44375"/>
    <s v="CUST_3278"/>
    <x v="22"/>
    <x v="2"/>
    <x v="5"/>
    <n v="206.09"/>
    <n v="206.09"/>
    <n v="10"/>
    <n v="2060.9"/>
    <n v="303"/>
    <n v="0"/>
    <s v="Home"/>
    <n v="65.400000000000006"/>
    <n v="65.400000000000006"/>
    <d v="2021-06-28T00:00:00"/>
    <n v="21"/>
    <n v="0.23"/>
    <n v="0"/>
  </r>
  <r>
    <s v="CUST_3279_Canada_44486"/>
    <s v="CUST_3279"/>
    <x v="44"/>
    <x v="1"/>
    <x v="4"/>
    <n v="24.44"/>
    <n v="24.44"/>
    <n v="10"/>
    <n v="244.4"/>
    <n v="274"/>
    <n v="0"/>
    <s v="Fashion"/>
    <n v="96.7"/>
    <n v="96.7"/>
    <d v="2021-10-17T00:00:00"/>
    <n v="15"/>
    <n v="0.13"/>
    <n v="0"/>
  </r>
  <r>
    <s v="CUST_3282_Canada_45030"/>
    <s v="CUST_3282"/>
    <x v="48"/>
    <x v="1"/>
    <x v="4"/>
    <n v="70.22"/>
    <n v="70.22"/>
    <n v="11"/>
    <n v="772.42"/>
    <n v="304"/>
    <n v="0"/>
    <s v="Electronics"/>
    <n v="13"/>
    <n v="13"/>
    <d v="2023-04-14T00:00:00"/>
    <n v="4"/>
    <n v="0.13"/>
    <n v="0"/>
  </r>
  <r>
    <s v="CUST_3284_France_45518"/>
    <s v="CUST_3284"/>
    <x v="2"/>
    <x v="1"/>
    <x v="7"/>
    <n v="126.85"/>
    <n v="126.85"/>
    <n v="9"/>
    <n v="1141.6499999999999"/>
    <n v="53"/>
    <n v="0"/>
    <s v="Fashion"/>
    <n v="96.3"/>
    <n v="96.3"/>
    <d v="2024-08-14T00:00:00"/>
    <n v="89"/>
    <n v="0.1"/>
    <n v="0"/>
  </r>
  <r>
    <s v="CUST_3285_France_45502"/>
    <s v="CUST_3285"/>
    <x v="37"/>
    <x v="0"/>
    <x v="7"/>
    <n v="114.73"/>
    <n v="114.73"/>
    <n v="10"/>
    <n v="1147.3"/>
    <n v="136"/>
    <n v="0"/>
    <s v="Home"/>
    <n v="46.8"/>
    <n v="46.8"/>
    <d v="2024-07-29T00:00:00"/>
    <n v="7"/>
    <n v="0.27"/>
    <n v="0"/>
  </r>
  <r>
    <s v="CUST_3289_Canada_44451"/>
    <s v="CUST_3289"/>
    <x v="55"/>
    <x v="0"/>
    <x v="4"/>
    <n v="24.89"/>
    <n v="24.89"/>
    <n v="12"/>
    <n v="298.68"/>
    <n v="44"/>
    <n v="0"/>
    <s v="Fashion"/>
    <n v="42.4"/>
    <n v="42.4"/>
    <d v="2021-09-12T00:00:00"/>
    <n v="46"/>
    <n v="0.17"/>
    <n v="0"/>
  </r>
  <r>
    <s v="CUST_3292_France_45212"/>
    <s v="CUST_3292"/>
    <x v="40"/>
    <x v="0"/>
    <x v="7"/>
    <n v="24.21"/>
    <n v="24.21"/>
    <n v="9"/>
    <n v="217.89000000000001"/>
    <n v="70"/>
    <n v="0"/>
    <s v="Beauty"/>
    <n v="7.8"/>
    <n v="7.8"/>
    <d v="2023-10-13T00:00:00"/>
    <n v="69"/>
    <n v="0.49"/>
    <n v="0"/>
  </r>
  <r>
    <s v="CUST_3293_Japan_44718"/>
    <s v="CUST_3293"/>
    <x v="14"/>
    <x v="1"/>
    <x v="6"/>
    <n v="123.62"/>
    <n v="123.62"/>
    <n v="9"/>
    <n v="1112.58"/>
    <n v="166"/>
    <n v="0"/>
    <s v="Home"/>
    <n v="62.9"/>
    <n v="62.9"/>
    <d v="2022-06-06T00:00:00"/>
    <n v="64"/>
    <n v="0.27"/>
    <n v="0"/>
  </r>
  <r>
    <s v="CUST_3294_France_45366"/>
    <s v="CUST_3294"/>
    <x v="40"/>
    <x v="0"/>
    <x v="7"/>
    <n v="58.69"/>
    <n v="58.69"/>
    <n v="12"/>
    <n v="704.28"/>
    <n v="5"/>
    <n v="0"/>
    <s v="Electronics"/>
    <n v="65.599999999999994"/>
    <n v="65.599999999999994"/>
    <d v="2024-03-15T00:00:00"/>
    <n v="13"/>
    <n v="0.22"/>
    <n v="0"/>
  </r>
  <r>
    <s v="CUST_3294_UK_44181"/>
    <s v="CUST_3294"/>
    <x v="46"/>
    <x v="0"/>
    <x v="1"/>
    <n v="26.04"/>
    <n v="26.04"/>
    <n v="10"/>
    <n v="260.39999999999998"/>
    <n v="199"/>
    <n v="0"/>
    <s v="Fashion"/>
    <n v="36.200000000000003"/>
    <n v="36.200000000000003"/>
    <d v="2020-12-16T00:00:00"/>
    <n v="49"/>
    <n v="0.19"/>
    <n v="0"/>
  </r>
  <r>
    <s v="CUST_3295_China_45138"/>
    <s v="CUST_3295"/>
    <x v="43"/>
    <x v="1"/>
    <x v="9"/>
    <n v="68.36"/>
    <n v="68.36"/>
    <n v="15"/>
    <n v="1025.4000000000001"/>
    <n v="37"/>
    <n v="0"/>
    <s v="Beauty"/>
    <n v="34.200000000000003"/>
    <n v="34.200000000000003"/>
    <d v="2023-07-31T00:00:00"/>
    <n v="52"/>
    <n v="0.31"/>
    <n v="0"/>
  </r>
  <r>
    <s v="CUST_3296_Australia_44385"/>
    <s v="CUST_3296"/>
    <x v="60"/>
    <x v="0"/>
    <x v="3"/>
    <n v="236.8"/>
    <n v="236.8"/>
    <n v="14"/>
    <n v="3315.2000000000003"/>
    <n v="294"/>
    <n v="0"/>
    <s v="Fashion"/>
    <n v="88.7"/>
    <n v="88.7"/>
    <d v="2021-07-08T00:00:00"/>
    <n v="20"/>
    <n v="0.26"/>
    <n v="0"/>
  </r>
  <r>
    <s v="CUST_3297_Canada_44320"/>
    <s v="CUST_3297"/>
    <x v="19"/>
    <x v="0"/>
    <x v="4"/>
    <n v="141.29"/>
    <n v="141.29"/>
    <n v="9"/>
    <n v="1271.6099999999999"/>
    <n v="172"/>
    <n v="0"/>
    <s v="Fashion"/>
    <n v="89.1"/>
    <n v="89.1"/>
    <d v="2021-05-04T00:00:00"/>
    <n v="79"/>
    <n v="0.13"/>
    <n v="0"/>
  </r>
  <r>
    <s v="CUST_3305_India_44035"/>
    <s v="CUST_3305"/>
    <x v="26"/>
    <x v="1"/>
    <x v="5"/>
    <n v="131.5"/>
    <n v="131.5"/>
    <n v="8"/>
    <n v="1052"/>
    <n v="22"/>
    <n v="0"/>
    <s v="Home"/>
    <n v="80.900000000000006"/>
    <n v="80.900000000000006"/>
    <d v="2020-07-23T00:00:00"/>
    <n v="38"/>
    <n v="0.68"/>
    <n v="0"/>
  </r>
  <r>
    <s v="CUST_3306_Brazil_44817"/>
    <s v="CUST_3306"/>
    <x v="61"/>
    <x v="1"/>
    <x v="8"/>
    <n v="48.5"/>
    <n v="48.5"/>
    <n v="8"/>
    <n v="388"/>
    <n v="230"/>
    <n v="0"/>
    <s v="Fashion"/>
    <n v="23"/>
    <n v="23"/>
    <d v="2022-09-13T00:00:00"/>
    <n v="11"/>
    <n v="0.57999999999999996"/>
    <n v="0"/>
  </r>
  <r>
    <s v="CUST_3307_Australia_44255"/>
    <s v="CUST_3307"/>
    <x v="51"/>
    <x v="2"/>
    <x v="3"/>
    <n v="32.54"/>
    <n v="32.54"/>
    <n v="13"/>
    <n v="423.02"/>
    <n v="302"/>
    <n v="0"/>
    <s v="Fashion"/>
    <n v="8.1999999999999993"/>
    <n v="8.1999999999999993"/>
    <d v="2021-02-28T00:00:00"/>
    <n v="30"/>
    <n v="0.31"/>
    <n v="0"/>
  </r>
  <r>
    <s v="CUST_3307_Brazil_45673"/>
    <s v="CUST_3307"/>
    <x v="16"/>
    <x v="0"/>
    <x v="8"/>
    <n v="216.83"/>
    <n v="216.83"/>
    <n v="8"/>
    <n v="1734.64"/>
    <n v="58"/>
    <n v="0"/>
    <s v="Electronics"/>
    <n v="28.3"/>
    <n v="28.3"/>
    <d v="2025-01-16T00:00:00"/>
    <n v="20"/>
    <n v="0.32"/>
    <n v="0"/>
  </r>
  <r>
    <s v="CUST_3309_Germany_45670"/>
    <s v="CUST_3309"/>
    <x v="14"/>
    <x v="1"/>
    <x v="0"/>
    <n v="128.28"/>
    <n v="128.28"/>
    <n v="7"/>
    <n v="897.96"/>
    <n v="305"/>
    <n v="0"/>
    <s v="Beauty"/>
    <n v="1.8"/>
    <n v="1.8"/>
    <d v="2025-01-13T00:00:00"/>
    <n v="27"/>
    <n v="0.1"/>
    <n v="0"/>
  </r>
  <r>
    <s v="CUST_3313_India_45339"/>
    <s v="CUST_3313"/>
    <x v="56"/>
    <x v="1"/>
    <x v="5"/>
    <n v="68.760000000000005"/>
    <n v="68.760000000000005"/>
    <n v="11"/>
    <n v="756.36"/>
    <n v="152"/>
    <n v="0"/>
    <s v="Home"/>
    <n v="79"/>
    <n v="79"/>
    <d v="2024-02-17T00:00:00"/>
    <n v="63"/>
    <n v="0.2"/>
    <n v="0"/>
  </r>
  <r>
    <s v="CUST_3322_Australia_44245"/>
    <s v="CUST_3322"/>
    <x v="4"/>
    <x v="0"/>
    <x v="3"/>
    <n v="67.75"/>
    <n v="67.75"/>
    <n v="9"/>
    <n v="609.75"/>
    <n v="117"/>
    <n v="0"/>
    <s v="Fashion"/>
    <n v="67.900000000000006"/>
    <n v="67.900000000000006"/>
    <d v="2021-02-18T00:00:00"/>
    <n v="56"/>
    <n v="0.25"/>
    <n v="0"/>
  </r>
  <r>
    <s v="CUST_3324_France_45269"/>
    <s v="CUST_3324"/>
    <x v="54"/>
    <x v="1"/>
    <x v="7"/>
    <n v="89.66"/>
    <n v="89.66"/>
    <n v="13"/>
    <n v="1165.58"/>
    <n v="116"/>
    <n v="0"/>
    <s v="Electronics"/>
    <n v="90"/>
    <n v="90"/>
    <d v="2023-12-09T00:00:00"/>
    <n v="42"/>
    <n v="0.46"/>
    <n v="0"/>
  </r>
  <r>
    <s v="CUST_3326_Germany_45345"/>
    <s v="CUST_3326"/>
    <x v="27"/>
    <x v="1"/>
    <x v="0"/>
    <n v="54.92"/>
    <n v="54.92"/>
    <n v="11"/>
    <n v="604.12"/>
    <n v="329"/>
    <n v="0"/>
    <s v="Fashion"/>
    <n v="10.7"/>
    <n v="10.7"/>
    <d v="2024-02-23T00:00:00"/>
    <n v="30"/>
    <n v="0.24"/>
    <n v="0"/>
  </r>
  <r>
    <s v="CUST_3327_Germany_45611"/>
    <s v="CUST_3327"/>
    <x v="48"/>
    <x v="0"/>
    <x v="0"/>
    <m/>
    <n v="0"/>
    <n v="8"/>
    <n v="0"/>
    <n v="85"/>
    <n v="0"/>
    <s v="Sports"/>
    <n v="73.900000000000006"/>
    <n v="73.900000000000006"/>
    <d v="2024-11-15T00:00:00"/>
    <n v="36"/>
    <n v="0.17"/>
    <n v="0"/>
  </r>
  <r>
    <s v="CUST_3327_India_45018"/>
    <s v="CUST_3327"/>
    <x v="39"/>
    <x v="0"/>
    <x v="5"/>
    <n v="160.72"/>
    <n v="160.72"/>
    <n v="6"/>
    <n v="964.31999999999994"/>
    <n v="174"/>
    <n v="0"/>
    <s v="Electronics"/>
    <n v="89.2"/>
    <n v="89.2"/>
    <d v="2023-04-02T00:00:00"/>
    <n v="33"/>
    <n v="0.11"/>
    <n v="0"/>
  </r>
  <r>
    <s v="CUST_3330_China_45718"/>
    <s v="CUST_3330"/>
    <x v="17"/>
    <x v="1"/>
    <x v="9"/>
    <n v="100.64"/>
    <n v="100.64"/>
    <n v="10"/>
    <n v="1006.4"/>
    <n v="82"/>
    <n v="0"/>
    <s v="Sports"/>
    <n v="25.8"/>
    <n v="25.8"/>
    <d v="2025-03-02T00:00:00"/>
    <n v="56"/>
    <n v="0.35"/>
    <n v="0"/>
  </r>
  <r>
    <s v="CUST_3330_UK_44164"/>
    <s v="CUST_3330"/>
    <x v="2"/>
    <x v="1"/>
    <x v="1"/>
    <n v="111.01"/>
    <n v="111.01"/>
    <n v="11"/>
    <n v="1221.1100000000001"/>
    <n v="17"/>
    <n v="0"/>
    <s v="Home"/>
    <n v="11.1"/>
    <n v="11.1"/>
    <d v="2020-11-29T00:00:00"/>
    <n v="34"/>
    <n v="0.2"/>
    <n v="0"/>
  </r>
  <r>
    <s v="CUST_3336_Brazil_45571"/>
    <s v="CUST_3336"/>
    <x v="20"/>
    <x v="0"/>
    <x v="8"/>
    <n v="158.58000000000001"/>
    <n v="158.58000000000001"/>
    <n v="7"/>
    <n v="1110.0600000000002"/>
    <n v="281"/>
    <n v="0"/>
    <s v="Fashion"/>
    <n v="29.7"/>
    <n v="29.7"/>
    <d v="2024-10-06T00:00:00"/>
    <n v="96"/>
    <n v="0.16"/>
    <n v="0"/>
  </r>
  <r>
    <s v="CUST_3336_France_45639"/>
    <s v="CUST_3336"/>
    <x v="24"/>
    <x v="0"/>
    <x v="7"/>
    <n v="38.78"/>
    <n v="38.78"/>
    <n v="8"/>
    <n v="310.24"/>
    <n v="344"/>
    <n v="0"/>
    <s v="Electronics"/>
    <n v="89.5"/>
    <n v="89.5"/>
    <d v="2024-12-13T00:00:00"/>
    <n v="60"/>
    <n v="0.14000000000000001"/>
    <n v="0"/>
  </r>
  <r>
    <s v="CUST_3339_Australia_45672"/>
    <s v="CUST_3339"/>
    <x v="16"/>
    <x v="1"/>
    <x v="3"/>
    <n v="34.86"/>
    <n v="34.86"/>
    <n v="9"/>
    <n v="313.74"/>
    <n v="363"/>
    <n v="0"/>
    <s v="Beauty"/>
    <n v="93.8"/>
    <n v="93.8"/>
    <d v="2025-01-15T00:00:00"/>
    <n v="78"/>
    <n v="0.54"/>
    <n v="0"/>
  </r>
  <r>
    <s v="CUST_3341_China_44059"/>
    <s v="CUST_3341"/>
    <x v="57"/>
    <x v="0"/>
    <x v="9"/>
    <n v="249.24"/>
    <n v="249.24"/>
    <n v="7"/>
    <n v="1744.68"/>
    <n v="237"/>
    <n v="0"/>
    <s v="Electronics"/>
    <n v="55.7"/>
    <n v="55.7"/>
    <d v="2020-08-16T00:00:00"/>
    <n v="57"/>
    <n v="0.31"/>
    <n v="0"/>
  </r>
  <r>
    <s v="CUST_3343_Brazil_45111"/>
    <s v="CUST_3343"/>
    <x v="3"/>
    <x v="0"/>
    <x v="8"/>
    <n v="103.07"/>
    <n v="103.07"/>
    <n v="13"/>
    <n v="1339.9099999999999"/>
    <n v="36"/>
    <n v="0"/>
    <s v="Home"/>
    <n v="43.5"/>
    <n v="43.5"/>
    <d v="2023-07-04T00:00:00"/>
    <n v="80"/>
    <n v="0.04"/>
    <n v="0"/>
  </r>
  <r>
    <s v="CUST_3345_India_44259"/>
    <s v="CUST_3345"/>
    <x v="57"/>
    <x v="1"/>
    <x v="5"/>
    <n v="144.4"/>
    <n v="144.4"/>
    <n v="16"/>
    <n v="2310.4"/>
    <n v="199"/>
    <n v="0"/>
    <s v="Sports"/>
    <m/>
    <n v="0"/>
    <d v="2021-03-04T00:00:00"/>
    <n v="23"/>
    <n v="0.42"/>
    <n v="0"/>
  </r>
  <r>
    <s v="CUST_3346_USA_45091"/>
    <s v="CUST_3346"/>
    <x v="18"/>
    <x v="1"/>
    <x v="2"/>
    <n v="88.75"/>
    <n v="88.75"/>
    <n v="14"/>
    <n v="1242.5"/>
    <n v="109"/>
    <n v="1"/>
    <s v="Sports"/>
    <n v="27.1"/>
    <n v="27.1"/>
    <d v="2023-06-14T00:00:00"/>
    <n v="34"/>
    <n v="0.41"/>
    <n v="0"/>
  </r>
  <r>
    <s v="CUST_3349_Canada_44129"/>
    <s v="CUST_3349"/>
    <x v="45"/>
    <x v="0"/>
    <x v="4"/>
    <n v="124.72"/>
    <n v="124.72"/>
    <n v="11"/>
    <n v="1371.92"/>
    <n v="358"/>
    <n v="0"/>
    <s v="Electronics"/>
    <n v="34.5"/>
    <n v="34.5"/>
    <d v="2020-10-25T00:00:00"/>
    <n v="93"/>
    <n v="0.24"/>
    <n v="0"/>
  </r>
  <r>
    <s v="CUST_3350_Canada_44400"/>
    <s v="CUST_3350"/>
    <x v="7"/>
    <x v="0"/>
    <x v="4"/>
    <n v="165.66"/>
    <n v="165.66"/>
    <n v="8"/>
    <n v="1325.28"/>
    <n v="49"/>
    <n v="0"/>
    <s v="Fashion"/>
    <n v="31.6"/>
    <n v="31.6"/>
    <d v="2021-07-23T00:00:00"/>
    <n v="49"/>
    <n v="7.0000000000000007E-2"/>
    <n v="0"/>
  </r>
  <r>
    <s v="CUST_3352_Canada_45289"/>
    <s v="CUST_3352"/>
    <x v="14"/>
    <x v="1"/>
    <x v="4"/>
    <n v="72.87"/>
    <n v="72.87"/>
    <n v="13"/>
    <n v="947.31000000000006"/>
    <n v="112"/>
    <n v="0"/>
    <s v="Electronics"/>
    <n v="54.2"/>
    <n v="54.2"/>
    <d v="2023-12-29T00:00:00"/>
    <n v="49"/>
    <n v="0.15"/>
    <n v="0"/>
  </r>
  <r>
    <s v="CUST_3353_India_44754"/>
    <s v="CUST_3353"/>
    <x v="61"/>
    <x v="2"/>
    <x v="5"/>
    <n v="359.85"/>
    <n v="359.85"/>
    <n v="9"/>
    <n v="3238.65"/>
    <n v="359"/>
    <n v="0"/>
    <s v="Beauty"/>
    <n v="21.3"/>
    <n v="21.3"/>
    <d v="2022-07-12T00:00:00"/>
    <n v="76"/>
    <n v="0.21"/>
    <n v="0"/>
  </r>
  <r>
    <s v="CUST_3355_India_45444"/>
    <s v="CUST_3355"/>
    <x v="47"/>
    <x v="0"/>
    <x v="5"/>
    <n v="71.17"/>
    <n v="71.17"/>
    <n v="8"/>
    <n v="569.36"/>
    <n v="21"/>
    <n v="0"/>
    <s v="Sports"/>
    <n v="77.8"/>
    <n v="77.8"/>
    <d v="2024-06-01T00:00:00"/>
    <n v="8"/>
    <n v="0.21"/>
    <n v="0"/>
  </r>
  <r>
    <s v="CUST_3356_Brazil_45049"/>
    <s v="CUST_3356"/>
    <x v="19"/>
    <x v="0"/>
    <x v="8"/>
    <n v="63.68"/>
    <n v="63.68"/>
    <n v="12"/>
    <n v="764.16"/>
    <n v="144"/>
    <n v="0"/>
    <s v="Home"/>
    <n v="11.2"/>
    <n v="11.2"/>
    <d v="2023-05-03T00:00:00"/>
    <n v="15"/>
    <n v="0.08"/>
    <n v="0"/>
  </r>
  <r>
    <s v="CUST_3359_Japan_45722"/>
    <s v="CUST_3359"/>
    <x v="49"/>
    <x v="1"/>
    <x v="6"/>
    <n v="108.8"/>
    <n v="108.8"/>
    <n v="11"/>
    <n v="1196.8"/>
    <n v="157"/>
    <n v="0"/>
    <s v="Electronics"/>
    <n v="62"/>
    <n v="62"/>
    <d v="2025-03-06T00:00:00"/>
    <n v="78"/>
    <n v="0.28000000000000003"/>
    <n v="0"/>
  </r>
  <r>
    <s v="CUST_3361_China_44883"/>
    <s v="CUST_3361"/>
    <x v="27"/>
    <x v="1"/>
    <x v="9"/>
    <n v="34.89"/>
    <n v="34.89"/>
    <n v="7"/>
    <n v="244.23000000000002"/>
    <n v="351"/>
    <n v="0"/>
    <s v="Home"/>
    <n v="96.7"/>
    <n v="96.7"/>
    <d v="2022-11-18T00:00:00"/>
    <n v="96"/>
    <n v="0.11"/>
    <n v="0"/>
  </r>
  <r>
    <s v="CUST_3363_Australia_44444"/>
    <s v="CUST_3363"/>
    <x v="0"/>
    <x v="0"/>
    <x v="3"/>
    <n v="151.08000000000001"/>
    <n v="151.08000000000001"/>
    <n v="13"/>
    <n v="1964.0400000000002"/>
    <n v="187"/>
    <n v="0"/>
    <s v="Home"/>
    <n v="17.399999999999999"/>
    <n v="17.399999999999999"/>
    <d v="2021-09-05T00:00:00"/>
    <n v="38"/>
    <n v="0.17"/>
    <n v="0"/>
  </r>
  <r>
    <s v="CUST_3364_Brazil_45328"/>
    <s v="CUST_3364"/>
    <x v="32"/>
    <x v="0"/>
    <x v="8"/>
    <n v="188.69"/>
    <n v="188.69"/>
    <n v="9"/>
    <n v="1698.21"/>
    <n v="353"/>
    <n v="0"/>
    <s v="Electronics"/>
    <n v="36.700000000000003"/>
    <n v="36.700000000000003"/>
    <d v="2024-02-06T00:00:00"/>
    <n v="26"/>
    <n v="0.18"/>
    <n v="0"/>
  </r>
  <r>
    <s v="CUST_3365_UK_45132"/>
    <s v="CUST_3365"/>
    <x v="6"/>
    <x v="1"/>
    <x v="1"/>
    <n v="33.54"/>
    <n v="33.54"/>
    <n v="7"/>
    <n v="234.78"/>
    <n v="67"/>
    <n v="0"/>
    <s v="Beauty"/>
    <n v="87"/>
    <n v="87"/>
    <d v="2023-07-25T00:00:00"/>
    <n v="87"/>
    <n v="0.27"/>
    <n v="0"/>
  </r>
  <r>
    <s v="CUST_3368_Australia_45268"/>
    <s v="CUST_3368"/>
    <x v="30"/>
    <x v="1"/>
    <x v="3"/>
    <n v="525.24"/>
    <n v="525.24"/>
    <n v="9"/>
    <n v="4727.16"/>
    <n v="15"/>
    <n v="0"/>
    <s v="Sports"/>
    <n v="11.3"/>
    <n v="11.3"/>
    <d v="2023-12-08T00:00:00"/>
    <n v="2"/>
    <n v="0.33"/>
    <n v="0"/>
  </r>
  <r>
    <s v="CUST_3368_France_44948"/>
    <s v="CUST_3368"/>
    <x v="26"/>
    <x v="0"/>
    <x v="7"/>
    <n v="155.03"/>
    <n v="155.03"/>
    <n v="8"/>
    <n v="1240.24"/>
    <n v="219"/>
    <n v="1"/>
    <s v="Fashion"/>
    <n v="4.7"/>
    <n v="4.7"/>
    <d v="2023-01-22T00:00:00"/>
    <n v="5"/>
    <n v="0.43"/>
    <n v="0"/>
  </r>
  <r>
    <s v="CUST_3368_UK_44934"/>
    <s v="CUST_3368"/>
    <x v="33"/>
    <x v="1"/>
    <x v="1"/>
    <n v="55.28"/>
    <n v="55.28"/>
    <n v="8"/>
    <n v="442.24"/>
    <n v="158"/>
    <n v="0"/>
    <s v="Beauty"/>
    <n v="28.7"/>
    <n v="28.7"/>
    <d v="2023-01-08T00:00:00"/>
    <n v="37"/>
    <n v="0.13"/>
    <n v="0"/>
  </r>
  <r>
    <s v="CUST_3369_Brazil_44860"/>
    <s v="CUST_3369"/>
    <x v="46"/>
    <x v="0"/>
    <x v="8"/>
    <n v="99.23"/>
    <n v="99.23"/>
    <n v="8"/>
    <n v="793.84"/>
    <n v="332"/>
    <n v="0"/>
    <s v="Electronics"/>
    <n v="52.7"/>
    <n v="52.7"/>
    <d v="2022-10-26T00:00:00"/>
    <n v="89"/>
    <n v="0.26"/>
    <n v="0"/>
  </r>
  <r>
    <s v="CUST_3371_Germany_44937"/>
    <s v="CUST_3371"/>
    <x v="56"/>
    <x v="1"/>
    <x v="0"/>
    <n v="82.47"/>
    <n v="82.47"/>
    <n v="12"/>
    <n v="989.64"/>
    <n v="355"/>
    <n v="0"/>
    <s v="Beauty"/>
    <n v="9.8000000000000007"/>
    <n v="9.8000000000000007"/>
    <d v="2023-01-11T00:00:00"/>
    <n v="32"/>
    <n v="0.14000000000000001"/>
    <n v="0"/>
  </r>
  <r>
    <s v="CUST_3376_Brazil_45250"/>
    <s v="CUST_3376"/>
    <x v="54"/>
    <x v="2"/>
    <x v="8"/>
    <n v="81.59"/>
    <n v="81.59"/>
    <n v="12"/>
    <n v="979.08"/>
    <n v="194"/>
    <n v="0"/>
    <s v="Home"/>
    <n v="76"/>
    <n v="76"/>
    <d v="2023-11-20T00:00:00"/>
    <n v="5"/>
    <n v="0.13"/>
    <n v="0"/>
  </r>
  <r>
    <s v="CUST_3378_Brazil_45507"/>
    <s v="CUST_3378"/>
    <x v="23"/>
    <x v="0"/>
    <x v="8"/>
    <n v="118.84"/>
    <n v="118.84"/>
    <n v="8"/>
    <n v="950.72"/>
    <n v="76"/>
    <n v="0"/>
    <s v="Electronics"/>
    <n v="39.200000000000003"/>
    <n v="39.200000000000003"/>
    <d v="2024-08-03T00:00:00"/>
    <n v="58"/>
    <n v="0.26"/>
    <n v="0"/>
  </r>
  <r>
    <s v="CUST_3381_China_45614"/>
    <s v="CUST_3381"/>
    <x v="41"/>
    <x v="1"/>
    <x v="9"/>
    <n v="63.84"/>
    <n v="63.84"/>
    <n v="10"/>
    <n v="638.40000000000009"/>
    <n v="241"/>
    <n v="0"/>
    <s v="Home"/>
    <n v="83.1"/>
    <n v="83.1"/>
    <d v="2024-11-18T00:00:00"/>
    <n v="90"/>
    <n v="0.18"/>
    <n v="0"/>
  </r>
  <r>
    <s v="CUST_3382_Australia_44292"/>
    <s v="CUST_3382"/>
    <x v="49"/>
    <x v="1"/>
    <x v="3"/>
    <n v="63.42"/>
    <n v="63.42"/>
    <n v="12"/>
    <n v="761.04"/>
    <n v="131"/>
    <n v="0"/>
    <s v="Home"/>
    <n v="28.2"/>
    <n v="28.2"/>
    <d v="2021-04-06T00:00:00"/>
    <n v="86"/>
    <n v="0.06"/>
    <n v="0"/>
  </r>
  <r>
    <s v="CUST_3382_China_44927"/>
    <s v="CUST_3382"/>
    <x v="35"/>
    <x v="1"/>
    <x v="9"/>
    <n v="71.459999999999994"/>
    <n v="71.459999999999994"/>
    <n v="14"/>
    <n v="1000.4399999999999"/>
    <n v="121"/>
    <n v="0"/>
    <s v="Sports"/>
    <n v="94.8"/>
    <n v="94.8"/>
    <d v="2023-01-01T00:00:00"/>
    <n v="29"/>
    <n v="0.17"/>
    <n v="0"/>
  </r>
  <r>
    <s v="CUST_3383_Germany_44420"/>
    <s v="CUST_3383"/>
    <x v="4"/>
    <x v="0"/>
    <x v="0"/>
    <n v="44.69"/>
    <n v="44.69"/>
    <n v="10"/>
    <n v="446.9"/>
    <n v="185"/>
    <n v="0"/>
    <s v="Electronics"/>
    <n v="91.9"/>
    <n v="91.9"/>
    <d v="2021-08-12T00:00:00"/>
    <n v="80"/>
    <n v="0.53"/>
    <n v="0"/>
  </r>
  <r>
    <s v="CUST_3384_Germany_45351"/>
    <s v="CUST_3384"/>
    <x v="31"/>
    <x v="0"/>
    <x v="0"/>
    <n v="154.47999999999999"/>
    <n v="154.47999999999999"/>
    <n v="7"/>
    <n v="1081.3599999999999"/>
    <n v="329"/>
    <n v="0"/>
    <s v="Home"/>
    <n v="65.7"/>
    <n v="65.7"/>
    <d v="2024-02-29T00:00:00"/>
    <n v="58"/>
    <n v="0.17"/>
    <n v="0"/>
  </r>
  <r>
    <s v="CUST_3385_China_45759"/>
    <s v="CUST_3385"/>
    <x v="54"/>
    <x v="0"/>
    <x v="9"/>
    <n v="140.5"/>
    <n v="140.5"/>
    <n v="9"/>
    <n v="1264.5"/>
    <n v="142"/>
    <n v="0"/>
    <s v="Sports"/>
    <n v="52.8"/>
    <n v="52.8"/>
    <d v="2025-04-12T00:00:00"/>
    <n v="39"/>
    <n v="0.31"/>
    <n v="0"/>
  </r>
  <r>
    <s v="CUST_3385_Japan_45385"/>
    <s v="CUST_3385"/>
    <x v="50"/>
    <x v="1"/>
    <x v="6"/>
    <n v="66.489999999999995"/>
    <n v="66.489999999999995"/>
    <n v="17"/>
    <n v="1130.33"/>
    <n v="201"/>
    <n v="0"/>
    <s v="Electronics"/>
    <n v="53.3"/>
    <n v="53.3"/>
    <d v="2024-04-03T00:00:00"/>
    <n v="26"/>
    <n v="0.08"/>
    <n v="0"/>
  </r>
  <r>
    <s v="CUST_3387_Germany_44694"/>
    <s v="CUST_3387"/>
    <x v="53"/>
    <x v="1"/>
    <x v="0"/>
    <n v="74.900000000000006"/>
    <n v="74.900000000000006"/>
    <n v="7"/>
    <n v="524.30000000000007"/>
    <n v="158"/>
    <n v="0"/>
    <s v="Beauty"/>
    <n v="2.2999999999999998"/>
    <n v="2.2999999999999998"/>
    <d v="2022-05-13T00:00:00"/>
    <n v="65"/>
    <n v="0.49"/>
    <n v="0"/>
  </r>
  <r>
    <s v="CUST_3387_UK_45345"/>
    <s v="CUST_3387"/>
    <x v="20"/>
    <x v="0"/>
    <x v="1"/>
    <n v="178.11"/>
    <n v="178.11"/>
    <n v="8"/>
    <n v="1424.88"/>
    <n v="246"/>
    <n v="0"/>
    <s v="Beauty"/>
    <n v="14.2"/>
    <n v="14.2"/>
    <d v="2024-02-23T00:00:00"/>
    <n v="26"/>
    <n v="0.09"/>
    <n v="0"/>
  </r>
  <r>
    <s v="CUST_3393_France_45476"/>
    <s v="CUST_3393"/>
    <x v="6"/>
    <x v="0"/>
    <x v="7"/>
    <n v="82.39"/>
    <n v="82.39"/>
    <n v="6"/>
    <n v="494.34000000000003"/>
    <n v="17"/>
    <n v="0"/>
    <s v="Fashion"/>
    <n v="43.6"/>
    <n v="43.6"/>
    <d v="2024-07-03T00:00:00"/>
    <n v="22"/>
    <n v="0.14000000000000001"/>
    <n v="0"/>
  </r>
  <r>
    <s v="CUST_3394_Canada_45433"/>
    <s v="CUST_3394"/>
    <x v="8"/>
    <x v="0"/>
    <x v="4"/>
    <n v="267.05"/>
    <n v="267.05"/>
    <n v="12"/>
    <n v="3204.6000000000004"/>
    <n v="8"/>
    <n v="0"/>
    <s v="Electronics"/>
    <n v="84.5"/>
    <n v="84.5"/>
    <d v="2024-05-21T00:00:00"/>
    <n v="9"/>
    <n v="0.63"/>
    <n v="0"/>
  </r>
  <r>
    <s v="CUST_3395_Germany_44180"/>
    <s v="CUST_3395"/>
    <x v="7"/>
    <x v="1"/>
    <x v="0"/>
    <n v="55.94"/>
    <n v="55.94"/>
    <n v="5"/>
    <n v="279.7"/>
    <n v="225"/>
    <n v="0"/>
    <s v="Beauty"/>
    <n v="77.3"/>
    <n v="77.3"/>
    <d v="2020-12-15T00:00:00"/>
    <n v="19"/>
    <n v="0.28999999999999998"/>
    <n v="0"/>
  </r>
  <r>
    <s v="CUST_3396_India_44522"/>
    <s v="CUST_3396"/>
    <x v="8"/>
    <x v="0"/>
    <x v="5"/>
    <n v="106.36"/>
    <n v="106.36"/>
    <n v="13"/>
    <n v="1382.68"/>
    <n v="318"/>
    <n v="0"/>
    <s v="Sports"/>
    <n v="79.5"/>
    <n v="79.5"/>
    <d v="2021-11-22T00:00:00"/>
    <n v="84"/>
    <n v="0.55000000000000004"/>
    <n v="0"/>
  </r>
  <r>
    <s v="CUST_3398_Brazil_45834"/>
    <s v="CUST_3398"/>
    <x v="10"/>
    <x v="0"/>
    <x v="8"/>
    <n v="73.599999999999994"/>
    <n v="73.599999999999994"/>
    <n v="10"/>
    <n v="736"/>
    <n v="159"/>
    <n v="0"/>
    <s v="Beauty"/>
    <n v="82.3"/>
    <n v="82.3"/>
    <d v="2025-06-26T00:00:00"/>
    <n v="1"/>
    <n v="0.47"/>
    <n v="0"/>
  </r>
  <r>
    <s v="CUST_3402_Australia_44893"/>
    <s v="CUST_3402"/>
    <x v="37"/>
    <x v="1"/>
    <x v="3"/>
    <n v="61.3"/>
    <n v="61.3"/>
    <n v="8"/>
    <n v="490.4"/>
    <n v="217"/>
    <n v="0"/>
    <s v="Fashion"/>
    <n v="72.8"/>
    <n v="72.8"/>
    <d v="2022-11-28T00:00:00"/>
    <n v="58"/>
    <n v="0.26"/>
    <n v="0"/>
  </r>
  <r>
    <s v="CUST_3403_UK_44683"/>
    <s v="CUST_3403"/>
    <x v="27"/>
    <x v="1"/>
    <x v="1"/>
    <n v="143.30000000000001"/>
    <n v="143.30000000000001"/>
    <n v="8"/>
    <n v="1146.4000000000001"/>
    <n v="117"/>
    <n v="0"/>
    <s v="Sports"/>
    <n v="69.099999999999994"/>
    <n v="69.099999999999994"/>
    <d v="2022-05-02T00:00:00"/>
    <n v="2"/>
    <n v="0.24"/>
    <n v="0"/>
  </r>
  <r>
    <s v="CUST_3408_UK_45572"/>
    <s v="CUST_3408"/>
    <x v="18"/>
    <x v="0"/>
    <x v="1"/>
    <n v="27.64"/>
    <n v="27.64"/>
    <n v="14"/>
    <n v="386.96000000000004"/>
    <n v="98"/>
    <n v="0"/>
    <s v="Beauty"/>
    <n v="75.599999999999994"/>
    <n v="75.599999999999994"/>
    <d v="2024-10-07T00:00:00"/>
    <n v="38"/>
    <n v="0.21"/>
    <n v="0"/>
  </r>
  <r>
    <s v="CUST_3409_India_45352"/>
    <s v="CUST_3409"/>
    <x v="50"/>
    <x v="0"/>
    <x v="5"/>
    <n v="43.79"/>
    <n v="43.79"/>
    <n v="9"/>
    <n v="394.11"/>
    <n v="106"/>
    <n v="0"/>
    <s v="Fashion"/>
    <n v="90.8"/>
    <n v="90.8"/>
    <d v="2024-03-01T00:00:00"/>
    <n v="91"/>
    <n v="0.54"/>
    <n v="0"/>
  </r>
  <r>
    <s v="CUST_3411_France_44683"/>
    <s v="CUST_3411"/>
    <x v="14"/>
    <x v="0"/>
    <x v="7"/>
    <n v="242.95"/>
    <n v="242.95"/>
    <n v="12"/>
    <n v="2915.3999999999996"/>
    <n v="125"/>
    <n v="0"/>
    <s v="Beauty"/>
    <n v="37.700000000000003"/>
    <n v="37.700000000000003"/>
    <d v="2022-05-02T00:00:00"/>
    <n v="89"/>
    <n v="0.25"/>
    <n v="0"/>
  </r>
  <r>
    <s v="CUST_3415_Australia_45439"/>
    <s v="CUST_3415"/>
    <x v="57"/>
    <x v="0"/>
    <x v="3"/>
    <n v="162.28"/>
    <n v="162.28"/>
    <n v="8"/>
    <n v="1298.24"/>
    <n v="274"/>
    <n v="0"/>
    <s v="Electronics"/>
    <n v="44.7"/>
    <n v="44.7"/>
    <d v="2024-05-27T00:00:00"/>
    <n v="70"/>
    <n v="0.38"/>
    <n v="0"/>
  </r>
  <r>
    <s v="CUST_3416_France_44231"/>
    <s v="CUST_3416"/>
    <x v="22"/>
    <x v="1"/>
    <x v="7"/>
    <m/>
    <n v="0"/>
    <n v="11"/>
    <n v="0"/>
    <n v="79"/>
    <n v="0"/>
    <s v="Beauty"/>
    <n v="34.200000000000003"/>
    <n v="34.200000000000003"/>
    <d v="2021-02-04T00:00:00"/>
    <n v="60"/>
    <n v="0.44"/>
    <n v="0"/>
  </r>
  <r>
    <s v="CUST_3418_USA_44654"/>
    <s v="CUST_3418"/>
    <x v="53"/>
    <x v="0"/>
    <x v="2"/>
    <n v="211.6"/>
    <n v="211.6"/>
    <n v="9"/>
    <n v="1904.3999999999999"/>
    <n v="67"/>
    <n v="0"/>
    <s v="Home"/>
    <n v="9.9"/>
    <n v="9.9"/>
    <d v="2022-04-03T00:00:00"/>
    <n v="55"/>
    <n v="0.47"/>
    <n v="0"/>
  </r>
  <r>
    <s v="CUST_3419_Australia_44174"/>
    <s v="CUST_3419"/>
    <x v="55"/>
    <x v="2"/>
    <x v="3"/>
    <n v="49.05"/>
    <n v="49.05"/>
    <n v="13"/>
    <n v="637.65"/>
    <n v="59"/>
    <n v="0"/>
    <s v="Fashion"/>
    <n v="47.8"/>
    <n v="47.8"/>
    <d v="2020-12-09T00:00:00"/>
    <n v="65"/>
    <n v="0.36"/>
    <n v="0"/>
  </r>
  <r>
    <s v="CUST_3421_Canada_44355"/>
    <s v="CUST_3421"/>
    <x v="16"/>
    <x v="1"/>
    <x v="4"/>
    <n v="151.25"/>
    <n v="151.25"/>
    <n v="14"/>
    <n v="2117.5"/>
    <n v="300"/>
    <n v="0"/>
    <s v="Beauty"/>
    <n v="40.5"/>
    <n v="40.5"/>
    <d v="2021-06-08T00:00:00"/>
    <n v="88"/>
    <n v="0.43"/>
    <n v="0"/>
  </r>
  <r>
    <s v="CUST_3424_Japan_44459"/>
    <s v="CUST_3424"/>
    <x v="23"/>
    <x v="2"/>
    <x v="6"/>
    <n v="139.47"/>
    <n v="139.47"/>
    <n v="7"/>
    <n v="976.29"/>
    <n v="217"/>
    <n v="0"/>
    <s v="Sports"/>
    <n v="0.7"/>
    <n v="0.7"/>
    <d v="2021-09-20T00:00:00"/>
    <n v="52"/>
    <n v="0.17"/>
    <n v="0"/>
  </r>
  <r>
    <s v="CUST_3426_Brazil_45799"/>
    <s v="CUST_3426"/>
    <x v="10"/>
    <x v="0"/>
    <x v="8"/>
    <n v="116.36"/>
    <n v="116.36"/>
    <n v="13"/>
    <n v="1512.68"/>
    <n v="85"/>
    <n v="0"/>
    <s v="Sports"/>
    <m/>
    <n v="0"/>
    <d v="2025-05-22T00:00:00"/>
    <n v="22"/>
    <n v="0.22"/>
    <n v="0"/>
  </r>
  <r>
    <s v="CUST_3426_Canada_44709"/>
    <s v="CUST_3426"/>
    <x v="7"/>
    <x v="1"/>
    <x v="4"/>
    <n v="36.97"/>
    <n v="36.97"/>
    <n v="10"/>
    <n v="369.7"/>
    <n v="188"/>
    <n v="0"/>
    <s v="Home"/>
    <n v="15.4"/>
    <n v="15.4"/>
    <d v="2022-05-28T00:00:00"/>
    <n v="39"/>
    <n v="0.36"/>
    <n v="0"/>
  </r>
  <r>
    <s v="CUST_3427_Japan_45122"/>
    <s v="CUST_3427"/>
    <x v="58"/>
    <x v="1"/>
    <x v="6"/>
    <n v="98.54"/>
    <n v="98.54"/>
    <n v="10"/>
    <n v="985.40000000000009"/>
    <n v="321"/>
    <n v="0"/>
    <s v="Electronics"/>
    <n v="28.5"/>
    <n v="28.5"/>
    <d v="2023-07-15T00:00:00"/>
    <n v="23"/>
    <n v="0.15"/>
    <n v="0"/>
  </r>
  <r>
    <s v="CUST_3428_Australia_45755"/>
    <s v="CUST_3428"/>
    <x v="19"/>
    <x v="1"/>
    <x v="3"/>
    <n v="123.51"/>
    <n v="123.51"/>
    <n v="13"/>
    <n v="1605.63"/>
    <n v="156"/>
    <n v="0"/>
    <s v="Fashion"/>
    <n v="33.799999999999997"/>
    <n v="33.799999999999997"/>
    <d v="2025-04-08T00:00:00"/>
    <n v="39"/>
    <n v="0.28000000000000003"/>
    <n v="0"/>
  </r>
  <r>
    <s v="CUST_3428_India_44286"/>
    <s v="CUST_3428"/>
    <x v="38"/>
    <x v="1"/>
    <x v="5"/>
    <n v="184.47"/>
    <n v="184.47"/>
    <n v="16"/>
    <n v="2951.52"/>
    <n v="278"/>
    <n v="0"/>
    <s v="Electronics"/>
    <n v="51.9"/>
    <n v="51.9"/>
    <d v="2021-03-31T00:00:00"/>
    <n v="54"/>
    <n v="0.2"/>
    <n v="0"/>
  </r>
  <r>
    <s v="CUST_3430_Japan_45648"/>
    <s v="CUST_3430"/>
    <x v="48"/>
    <x v="0"/>
    <x v="6"/>
    <n v="37.18"/>
    <n v="37.18"/>
    <n v="16"/>
    <n v="594.88"/>
    <n v="121"/>
    <n v="0"/>
    <s v="Beauty"/>
    <n v="34.4"/>
    <n v="34.4"/>
    <d v="2024-12-22T00:00:00"/>
    <n v="57"/>
    <n v="0.28000000000000003"/>
    <n v="0"/>
  </r>
  <r>
    <s v="CUST_3430_USA_44773"/>
    <s v="CUST_3430"/>
    <x v="38"/>
    <x v="0"/>
    <x v="2"/>
    <n v="104.57"/>
    <n v="104.57"/>
    <n v="9"/>
    <n v="941.12999999999988"/>
    <n v="4"/>
    <n v="0"/>
    <s v="Home"/>
    <n v="82"/>
    <n v="82"/>
    <d v="2022-07-31T00:00:00"/>
    <n v="5"/>
    <n v="0.24"/>
    <n v="0"/>
  </r>
  <r>
    <s v="CUST_3432_India_44258"/>
    <s v="CUST_3432"/>
    <x v="10"/>
    <x v="1"/>
    <x v="5"/>
    <n v="229.36"/>
    <n v="229.36"/>
    <n v="11"/>
    <n v="2522.96"/>
    <n v="295"/>
    <n v="0"/>
    <s v="Fashion"/>
    <n v="3.4"/>
    <n v="3.4"/>
    <d v="2021-03-03T00:00:00"/>
    <n v="42"/>
    <n v="0.35"/>
    <n v="0"/>
  </r>
  <r>
    <s v="CUST_3433_Brazil_44757"/>
    <s v="CUST_3433"/>
    <x v="35"/>
    <x v="1"/>
    <x v="8"/>
    <n v="91.39"/>
    <n v="91.39"/>
    <n v="8"/>
    <n v="731.12"/>
    <n v="50"/>
    <n v="0"/>
    <s v="Home"/>
    <n v="21.1"/>
    <n v="21.1"/>
    <d v="2022-07-15T00:00:00"/>
    <n v="95"/>
    <n v="0.34"/>
    <n v="0"/>
  </r>
  <r>
    <s v="CUST_3433_Germany_45178"/>
    <s v="CUST_3433"/>
    <x v="31"/>
    <x v="0"/>
    <x v="0"/>
    <n v="140.68"/>
    <n v="140.68"/>
    <n v="14"/>
    <n v="1969.52"/>
    <n v="138"/>
    <n v="0"/>
    <s v="Home"/>
    <n v="53.5"/>
    <n v="53.5"/>
    <d v="2023-09-09T00:00:00"/>
    <n v="29"/>
    <n v="0.18"/>
    <n v="0"/>
  </r>
  <r>
    <s v="CUST_3437_China_44225"/>
    <s v="CUST_3437"/>
    <x v="31"/>
    <x v="0"/>
    <x v="9"/>
    <n v="137.31"/>
    <n v="137.31"/>
    <n v="17"/>
    <n v="2334.27"/>
    <n v="96"/>
    <n v="0"/>
    <s v="Beauty"/>
    <n v="0.5"/>
    <n v="0.5"/>
    <d v="2021-01-29T00:00:00"/>
    <n v="69"/>
    <n v="0.25"/>
    <n v="0"/>
  </r>
  <r>
    <s v="CUST_3438_Australia_44724"/>
    <s v="CUST_3438"/>
    <x v="12"/>
    <x v="1"/>
    <x v="3"/>
    <n v="281.60000000000002"/>
    <n v="281.60000000000002"/>
    <n v="15"/>
    <n v="4224"/>
    <n v="285"/>
    <n v="0"/>
    <s v="Beauty"/>
    <m/>
    <n v="0"/>
    <d v="2022-06-12T00:00:00"/>
    <n v="95"/>
    <n v="0.39"/>
    <n v="0"/>
  </r>
  <r>
    <s v="CUST_3440_India_45453"/>
    <s v="CUST_3440"/>
    <x v="58"/>
    <x v="0"/>
    <x v="5"/>
    <n v="67.94"/>
    <n v="67.94"/>
    <n v="13"/>
    <n v="883.22"/>
    <n v="18"/>
    <n v="0"/>
    <s v="Electronics"/>
    <n v="36.299999999999997"/>
    <n v="36.299999999999997"/>
    <d v="2024-06-10T00:00:00"/>
    <n v="11"/>
    <n v="0.28999999999999998"/>
    <n v="0"/>
  </r>
  <r>
    <s v="CUST_3443_Germany_45268"/>
    <s v="CUST_3443"/>
    <x v="6"/>
    <x v="0"/>
    <x v="0"/>
    <n v="57.42"/>
    <n v="57.42"/>
    <n v="11"/>
    <n v="631.62"/>
    <n v="24"/>
    <n v="0"/>
    <s v="Beauty"/>
    <n v="79.400000000000006"/>
    <n v="79.400000000000006"/>
    <d v="2023-12-08T00:00:00"/>
    <n v="95"/>
    <n v="0.1"/>
    <n v="0"/>
  </r>
  <r>
    <s v="CUST_3451_Japan_44397"/>
    <s v="CUST_3451"/>
    <x v="21"/>
    <x v="2"/>
    <x v="6"/>
    <n v="94.84"/>
    <n v="94.84"/>
    <n v="9"/>
    <n v="853.56000000000006"/>
    <n v="257"/>
    <n v="0"/>
    <s v="Fashion"/>
    <n v="15.5"/>
    <n v="15.5"/>
    <d v="2021-07-20T00:00:00"/>
    <n v="23"/>
    <n v="0.15"/>
    <n v="0"/>
  </r>
  <r>
    <s v="CUST_3454_China_44407"/>
    <s v="CUST_3454"/>
    <x v="38"/>
    <x v="1"/>
    <x v="9"/>
    <n v="48.14"/>
    <n v="48.14"/>
    <n v="17"/>
    <n v="818.38"/>
    <n v="359"/>
    <n v="0"/>
    <s v="Sports"/>
    <n v="80.5"/>
    <n v="80.5"/>
    <d v="2021-07-30T00:00:00"/>
    <n v="78"/>
    <n v="0.28000000000000003"/>
    <n v="0"/>
  </r>
  <r>
    <s v="CUST_3454_India_45092"/>
    <s v="CUST_3454"/>
    <x v="10"/>
    <x v="1"/>
    <x v="5"/>
    <n v="138.99"/>
    <n v="138.99"/>
    <n v="15"/>
    <n v="2084.8500000000004"/>
    <n v="114"/>
    <n v="0"/>
    <s v="Sports"/>
    <m/>
    <n v="0"/>
    <d v="2023-06-15T00:00:00"/>
    <n v="29"/>
    <n v="0.28999999999999998"/>
    <n v="0"/>
  </r>
  <r>
    <s v="CUST_3454_USA_44252"/>
    <s v="CUST_3454"/>
    <x v="61"/>
    <x v="0"/>
    <x v="2"/>
    <n v="204.04"/>
    <n v="204.04"/>
    <n v="6"/>
    <n v="1224.24"/>
    <n v="312"/>
    <n v="0"/>
    <s v="Sports"/>
    <m/>
    <n v="0"/>
    <d v="2021-02-25T00:00:00"/>
    <n v="28"/>
    <n v="0.21"/>
    <n v="0"/>
  </r>
  <r>
    <s v="CUST_3460_USA_45057"/>
    <s v="CUST_3460"/>
    <x v="44"/>
    <x v="0"/>
    <x v="2"/>
    <n v="127.07"/>
    <n v="127.07"/>
    <n v="6"/>
    <n v="762.42"/>
    <n v="128"/>
    <n v="0"/>
    <s v="Beauty"/>
    <n v="90.1"/>
    <n v="90.1"/>
    <d v="2023-05-11T00:00:00"/>
    <n v="52"/>
    <n v="0.35"/>
    <n v="0"/>
  </r>
  <r>
    <s v="CUST_3461_Japan_44419"/>
    <s v="CUST_3461"/>
    <x v="14"/>
    <x v="0"/>
    <x v="6"/>
    <n v="84"/>
    <n v="84"/>
    <n v="16"/>
    <n v="1344"/>
    <n v="39"/>
    <n v="0"/>
    <s v="Electronics"/>
    <n v="3.4"/>
    <n v="3.4"/>
    <d v="2021-08-11T00:00:00"/>
    <n v="42"/>
    <n v="0.13"/>
    <n v="0"/>
  </r>
  <r>
    <s v="CUST_3461_Japan_45193"/>
    <s v="CUST_3461"/>
    <x v="32"/>
    <x v="1"/>
    <x v="6"/>
    <n v="207.04"/>
    <n v="207.04"/>
    <n v="12"/>
    <n v="2484.48"/>
    <n v="149"/>
    <n v="0"/>
    <s v="Home"/>
    <n v="11.1"/>
    <n v="11.1"/>
    <d v="2023-09-24T00:00:00"/>
    <n v="60"/>
    <n v="0.35"/>
    <n v="0"/>
  </r>
  <r>
    <s v="CUST_3462_Brazil_44725"/>
    <s v="CUST_3462"/>
    <x v="3"/>
    <x v="2"/>
    <x v="8"/>
    <n v="76.37"/>
    <n v="76.37"/>
    <n v="9"/>
    <n v="687.33"/>
    <n v="221"/>
    <n v="0"/>
    <s v="Beauty"/>
    <n v="25.9"/>
    <n v="25.9"/>
    <d v="2022-06-13T00:00:00"/>
    <n v="3"/>
    <n v="0.35"/>
    <n v="0"/>
  </r>
  <r>
    <s v="CUST_3462_Canada_45544"/>
    <s v="CUST_3462"/>
    <x v="27"/>
    <x v="1"/>
    <x v="4"/>
    <n v="245.26"/>
    <n v="245.26"/>
    <n v="13"/>
    <n v="3188.38"/>
    <n v="352"/>
    <n v="0"/>
    <s v="Fashion"/>
    <n v="96.4"/>
    <n v="96.4"/>
    <d v="2024-09-09T00:00:00"/>
    <n v="4"/>
    <n v="0.23"/>
    <n v="0"/>
  </r>
  <r>
    <s v="CUST_3466_Canada_44461"/>
    <s v="CUST_3466"/>
    <x v="13"/>
    <x v="1"/>
    <x v="4"/>
    <n v="51.68"/>
    <n v="51.68"/>
    <n v="7"/>
    <n v="361.76"/>
    <n v="206"/>
    <n v="0"/>
    <s v="Home"/>
    <n v="69.900000000000006"/>
    <n v="69.900000000000006"/>
    <d v="2021-09-22T00:00:00"/>
    <n v="76"/>
    <n v="0.42"/>
    <n v="0"/>
  </r>
  <r>
    <s v="CUST_3466_Germany_45438"/>
    <s v="CUST_3466"/>
    <x v="53"/>
    <x v="0"/>
    <x v="0"/>
    <n v="147.5"/>
    <n v="147.5"/>
    <n v="8"/>
    <n v="1180"/>
    <n v="71"/>
    <n v="0"/>
    <s v="Electronics"/>
    <n v="59.9"/>
    <n v="59.9"/>
    <d v="2024-05-26T00:00:00"/>
    <n v="64"/>
    <n v="0.14000000000000001"/>
    <n v="0"/>
  </r>
  <r>
    <s v="CUST_3466_USA_45827"/>
    <s v="CUST_3466"/>
    <x v="2"/>
    <x v="1"/>
    <x v="2"/>
    <n v="142"/>
    <n v="142"/>
    <n v="11"/>
    <n v="1562"/>
    <n v="215"/>
    <n v="0"/>
    <s v="Beauty"/>
    <n v="96.1"/>
    <n v="96.1"/>
    <d v="2025-06-19T00:00:00"/>
    <n v="85"/>
    <n v="0.22"/>
    <n v="0"/>
  </r>
  <r>
    <s v="CUST_3468_Japan_44329"/>
    <s v="CUST_3468"/>
    <x v="2"/>
    <x v="1"/>
    <x v="6"/>
    <n v="67.13"/>
    <n v="67.13"/>
    <n v="12"/>
    <n v="805.56"/>
    <n v="149"/>
    <n v="0"/>
    <s v="Home"/>
    <n v="84.6"/>
    <n v="84.6"/>
    <d v="2021-05-13T00:00:00"/>
    <n v="50"/>
    <n v="0.14000000000000001"/>
    <n v="0"/>
  </r>
  <r>
    <s v="CUST_3468_USA_44873"/>
    <s v="CUST_3468"/>
    <x v="60"/>
    <x v="1"/>
    <x v="2"/>
    <n v="29.36"/>
    <n v="29.36"/>
    <n v="9"/>
    <n v="264.24"/>
    <n v="142"/>
    <n v="0"/>
    <s v="Sports"/>
    <n v="87.4"/>
    <n v="87.4"/>
    <d v="2022-11-08T00:00:00"/>
    <n v="3"/>
    <n v="0.64"/>
    <n v="0"/>
  </r>
  <r>
    <s v="CUST_3469_Japan_45383"/>
    <s v="CUST_3469"/>
    <x v="28"/>
    <x v="0"/>
    <x v="6"/>
    <n v="189.35"/>
    <n v="189.35"/>
    <n v="13"/>
    <n v="2461.5499999999997"/>
    <n v="244"/>
    <n v="0"/>
    <s v="Sports"/>
    <n v="97.4"/>
    <n v="97.4"/>
    <d v="2024-04-01T00:00:00"/>
    <n v="78"/>
    <n v="0.18"/>
    <n v="0"/>
  </r>
  <r>
    <s v="CUST_3472_Australia_44425"/>
    <s v="CUST_3472"/>
    <x v="60"/>
    <x v="1"/>
    <x v="3"/>
    <n v="116.23"/>
    <n v="116.23"/>
    <n v="8"/>
    <n v="929.84"/>
    <n v="99"/>
    <n v="0"/>
    <s v="Beauty"/>
    <n v="67.400000000000006"/>
    <n v="67.400000000000006"/>
    <d v="2021-08-17T00:00:00"/>
    <n v="8"/>
    <n v="0.16"/>
    <n v="0"/>
  </r>
  <r>
    <s v="CUST_3472_Brazil_45358"/>
    <s v="CUST_3472"/>
    <x v="17"/>
    <x v="0"/>
    <x v="8"/>
    <n v="200.72"/>
    <n v="200.72"/>
    <n v="8"/>
    <n v="1605.76"/>
    <n v="352"/>
    <n v="0"/>
    <s v="Fashion"/>
    <n v="61.9"/>
    <n v="61.9"/>
    <d v="2024-03-07T00:00:00"/>
    <n v="75"/>
    <n v="0.47"/>
    <n v="0"/>
  </r>
  <r>
    <s v="CUST_3472_Canada_45158"/>
    <s v="CUST_3472"/>
    <x v="43"/>
    <x v="1"/>
    <x v="4"/>
    <n v="88.82"/>
    <n v="88.82"/>
    <n v="15"/>
    <n v="1332.3"/>
    <n v="276"/>
    <n v="0"/>
    <s v="Electronics"/>
    <n v="95.3"/>
    <n v="95.3"/>
    <d v="2023-08-20T00:00:00"/>
    <n v="82"/>
    <n v="0.05"/>
    <n v="0"/>
  </r>
  <r>
    <s v="CUST_3475_China_44064"/>
    <s v="CUST_3475"/>
    <x v="58"/>
    <x v="0"/>
    <x v="9"/>
    <n v="165.64"/>
    <n v="165.64"/>
    <n v="10"/>
    <n v="1656.3999999999999"/>
    <n v="294"/>
    <n v="0"/>
    <s v="Sports"/>
    <n v="55.9"/>
    <n v="55.9"/>
    <d v="2020-08-21T00:00:00"/>
    <n v="85"/>
    <n v="0.08"/>
    <n v="0"/>
  </r>
  <r>
    <s v="CUST_3476_India_44961"/>
    <s v="CUST_3476"/>
    <x v="60"/>
    <x v="0"/>
    <x v="5"/>
    <n v="40.07"/>
    <n v="40.07"/>
    <n v="17"/>
    <n v="681.19"/>
    <n v="235"/>
    <n v="0"/>
    <s v="Sports"/>
    <n v="82.2"/>
    <n v="82.2"/>
    <d v="2023-02-04T00:00:00"/>
    <n v="67"/>
    <n v="0.19"/>
    <n v="0"/>
  </r>
  <r>
    <s v="CUST_3479_France_44551"/>
    <s v="CUST_3479"/>
    <x v="10"/>
    <x v="0"/>
    <x v="7"/>
    <n v="188.19"/>
    <n v="188.19"/>
    <n v="6"/>
    <n v="1129.1399999999999"/>
    <n v="174"/>
    <n v="0"/>
    <s v="Sports"/>
    <n v="34"/>
    <n v="34"/>
    <d v="2021-12-21T00:00:00"/>
    <n v="16"/>
    <n v="0.66"/>
    <n v="0"/>
  </r>
  <r>
    <s v="CUST_3479_France_44700"/>
    <s v="CUST_3479"/>
    <x v="29"/>
    <x v="1"/>
    <x v="7"/>
    <n v="21.6"/>
    <n v="21.6"/>
    <n v="6"/>
    <n v="129.60000000000002"/>
    <n v="109"/>
    <n v="0"/>
    <s v="Electronics"/>
    <n v="70.599999999999994"/>
    <n v="70.599999999999994"/>
    <d v="2022-05-19T00:00:00"/>
    <n v="26"/>
    <n v="0.63"/>
    <n v="0"/>
  </r>
  <r>
    <s v="CUST_3482_UK_44386"/>
    <s v="CUST_3482"/>
    <x v="49"/>
    <x v="0"/>
    <x v="1"/>
    <n v="59.86"/>
    <n v="59.86"/>
    <n v="13"/>
    <n v="778.18"/>
    <n v="347"/>
    <n v="0"/>
    <s v="Fashion"/>
    <n v="53"/>
    <n v="53"/>
    <d v="2021-07-09T00:00:00"/>
    <n v="11"/>
    <n v="0.34"/>
    <n v="0"/>
  </r>
  <r>
    <s v="CUST_3489_UK_45550"/>
    <s v="CUST_3489"/>
    <x v="56"/>
    <x v="1"/>
    <x v="1"/>
    <n v="69.69"/>
    <n v="69.69"/>
    <n v="11"/>
    <n v="766.58999999999992"/>
    <n v="352"/>
    <n v="0"/>
    <s v="Sports"/>
    <n v="78.3"/>
    <n v="78.3"/>
    <d v="2024-09-15T00:00:00"/>
    <n v="40"/>
    <n v="0.23"/>
    <n v="0"/>
  </r>
  <r>
    <s v="CUST_3490_Brazil_45723"/>
    <s v="CUST_3490"/>
    <x v="34"/>
    <x v="1"/>
    <x v="8"/>
    <n v="253.07"/>
    <n v="253.07"/>
    <n v="8"/>
    <n v="2024.56"/>
    <n v="42"/>
    <n v="0"/>
    <s v="Beauty"/>
    <n v="84.2"/>
    <n v="84.2"/>
    <d v="2025-03-07T00:00:00"/>
    <n v="46"/>
    <n v="0.04"/>
    <n v="0"/>
  </r>
  <r>
    <s v="CUST_3491_India_45772"/>
    <s v="CUST_3491"/>
    <x v="22"/>
    <x v="1"/>
    <x v="5"/>
    <n v="118.56"/>
    <n v="118.56"/>
    <n v="7"/>
    <n v="829.92000000000007"/>
    <n v="136"/>
    <n v="0"/>
    <s v="Beauty"/>
    <n v="88.1"/>
    <n v="88.1"/>
    <d v="2025-04-25T00:00:00"/>
    <n v="44"/>
    <n v="0.45"/>
    <n v="0"/>
  </r>
  <r>
    <s v="CUST_3493_China_44835"/>
    <s v="CUST_3493"/>
    <x v="51"/>
    <x v="1"/>
    <x v="9"/>
    <n v="254.75"/>
    <n v="254.75"/>
    <n v="12"/>
    <n v="3057"/>
    <n v="304"/>
    <n v="0"/>
    <s v="Beauty"/>
    <n v="91.5"/>
    <n v="91.5"/>
    <d v="2022-10-01T00:00:00"/>
    <n v="95"/>
    <n v="0.13"/>
    <n v="0"/>
  </r>
  <r>
    <s v="CUST_3494_Australia_45235"/>
    <s v="CUST_3494"/>
    <x v="27"/>
    <x v="1"/>
    <x v="3"/>
    <n v="215.25"/>
    <n v="215.25"/>
    <n v="16"/>
    <n v="3444"/>
    <n v="93"/>
    <n v="0"/>
    <s v="Fashion"/>
    <n v="62.3"/>
    <n v="62.3"/>
    <d v="2023-11-05T00:00:00"/>
    <n v="70"/>
    <n v="0.13"/>
    <n v="0"/>
  </r>
  <r>
    <s v="CUST_3496_India_44408"/>
    <s v="CUST_3496"/>
    <x v="42"/>
    <x v="0"/>
    <x v="5"/>
    <n v="103.09"/>
    <n v="103.09"/>
    <n v="6"/>
    <n v="618.54"/>
    <n v="216"/>
    <n v="0"/>
    <s v="Home"/>
    <n v="69"/>
    <n v="69"/>
    <d v="2021-07-31T00:00:00"/>
    <n v="68"/>
    <n v="0.21"/>
    <n v="0"/>
  </r>
  <r>
    <s v="CUST_3497_UK_45290"/>
    <s v="CUST_3497"/>
    <x v="31"/>
    <x v="1"/>
    <x v="1"/>
    <n v="135.61000000000001"/>
    <n v="135.61000000000001"/>
    <n v="7"/>
    <n v="949.2700000000001"/>
    <n v="287"/>
    <n v="0"/>
    <s v="Sports"/>
    <n v="65.8"/>
    <n v="65.8"/>
    <d v="2023-12-30T00:00:00"/>
    <n v="36"/>
    <n v="0.14000000000000001"/>
    <n v="0"/>
  </r>
  <r>
    <s v="CUST_3502_China_45230"/>
    <s v="CUST_3502"/>
    <x v="60"/>
    <x v="1"/>
    <x v="9"/>
    <n v="150.19"/>
    <n v="150.19"/>
    <n v="8"/>
    <n v="1201.52"/>
    <n v="24"/>
    <n v="0"/>
    <s v="Sports"/>
    <n v="41.2"/>
    <n v="41.2"/>
    <d v="2023-10-31T00:00:00"/>
    <n v="24"/>
    <n v="0.19"/>
    <n v="0"/>
  </r>
  <r>
    <s v="CUST_3504_Canada_44156"/>
    <s v="CUST_3504"/>
    <x v="27"/>
    <x v="1"/>
    <x v="4"/>
    <n v="224.8"/>
    <n v="224.8"/>
    <n v="6"/>
    <n v="1348.8000000000002"/>
    <n v="243"/>
    <n v="0"/>
    <s v="Fashion"/>
    <n v="38.6"/>
    <n v="38.6"/>
    <d v="2020-11-21T00:00:00"/>
    <n v="96"/>
    <n v="0.22"/>
    <n v="0"/>
  </r>
  <r>
    <s v="CUST_3504_France_45017"/>
    <s v="CUST_3504"/>
    <x v="18"/>
    <x v="1"/>
    <x v="7"/>
    <n v="134.06"/>
    <n v="134.06"/>
    <n v="7"/>
    <n v="938.42000000000007"/>
    <n v="282"/>
    <n v="0"/>
    <s v="Sports"/>
    <n v="32.6"/>
    <n v="32.6"/>
    <d v="2023-04-01T00:00:00"/>
    <n v="4"/>
    <n v="0.38"/>
    <n v="0"/>
  </r>
  <r>
    <s v="CUST_3504_Germany_44838"/>
    <s v="CUST_3504"/>
    <x v="21"/>
    <x v="0"/>
    <x v="0"/>
    <n v="112.52"/>
    <n v="112.52"/>
    <n v="0"/>
    <n v="0"/>
    <n v="247"/>
    <n v="0"/>
    <s v="Electronics"/>
    <n v="79.599999999999994"/>
    <n v="79.599999999999994"/>
    <d v="2022-10-04T00:00:00"/>
    <n v="42"/>
    <n v="0.13"/>
    <n v="0"/>
  </r>
  <r>
    <s v="CUST_3505_India_44767"/>
    <s v="CUST_3505"/>
    <x v="53"/>
    <x v="1"/>
    <x v="5"/>
    <n v="26.29"/>
    <n v="26.29"/>
    <n v="13"/>
    <n v="341.77"/>
    <n v="282"/>
    <n v="0"/>
    <s v="Electronics"/>
    <n v="94.7"/>
    <n v="94.7"/>
    <d v="2022-07-25T00:00:00"/>
    <n v="12"/>
    <n v="0.46"/>
    <n v="0"/>
  </r>
  <r>
    <s v="CUST_3511_Germany_44620"/>
    <s v="CUST_3511"/>
    <x v="53"/>
    <x v="2"/>
    <x v="0"/>
    <n v="52.81"/>
    <n v="52.81"/>
    <n v="12"/>
    <n v="633.72"/>
    <n v="46"/>
    <n v="0"/>
    <s v="Beauty"/>
    <n v="21.3"/>
    <n v="21.3"/>
    <d v="2022-02-28T00:00:00"/>
    <n v="88"/>
    <n v="0.39"/>
    <n v="0"/>
  </r>
  <r>
    <s v="CUST_3520_Brazil_44677"/>
    <s v="CUST_3520"/>
    <x v="10"/>
    <x v="0"/>
    <x v="8"/>
    <m/>
    <n v="0"/>
    <n v="7"/>
    <n v="0"/>
    <n v="99"/>
    <n v="0"/>
    <s v="Beauty"/>
    <n v="28.4"/>
    <n v="28.4"/>
    <d v="2022-04-26T00:00:00"/>
    <n v="95"/>
    <n v="0.61"/>
    <n v="0"/>
  </r>
  <r>
    <s v="CUST_3524_Japan_44217"/>
    <s v="CUST_3524"/>
    <x v="2"/>
    <x v="1"/>
    <x v="6"/>
    <n v="58.57"/>
    <n v="58.57"/>
    <n v="8"/>
    <n v="468.56"/>
    <n v="298"/>
    <n v="0"/>
    <s v="Sports"/>
    <n v="8.1"/>
    <n v="8.1"/>
    <d v="2021-01-21T00:00:00"/>
    <n v="69"/>
    <n v="0.35"/>
    <n v="0"/>
  </r>
  <r>
    <s v="CUST_3524_USA_44283"/>
    <s v="CUST_3524"/>
    <x v="36"/>
    <x v="0"/>
    <x v="2"/>
    <n v="80.41"/>
    <n v="80.41"/>
    <n v="11"/>
    <n v="884.51"/>
    <n v="85"/>
    <n v="0"/>
    <s v="Electronics"/>
    <n v="61.1"/>
    <n v="61.1"/>
    <d v="2021-03-28T00:00:00"/>
    <n v="33"/>
    <n v="0.21"/>
    <n v="0"/>
  </r>
  <r>
    <s v="CUST_3529_Brazil_44364"/>
    <s v="CUST_3529"/>
    <x v="16"/>
    <x v="1"/>
    <x v="8"/>
    <n v="52.74"/>
    <n v="52.74"/>
    <n v="8"/>
    <n v="421.92"/>
    <n v="84"/>
    <n v="0"/>
    <s v="Sports"/>
    <n v="44.7"/>
    <n v="44.7"/>
    <d v="2021-06-17T00:00:00"/>
    <n v="43"/>
    <n v="0.7"/>
    <n v="0"/>
  </r>
  <r>
    <s v="CUST_3530_UK_44845"/>
    <s v="CUST_3530"/>
    <x v="48"/>
    <x v="1"/>
    <x v="1"/>
    <n v="37.72"/>
    <n v="37.72"/>
    <n v="12"/>
    <n v="452.64"/>
    <n v="48"/>
    <n v="0"/>
    <s v="Electronics"/>
    <n v="43.1"/>
    <n v="43.1"/>
    <d v="2022-10-11T00:00:00"/>
    <n v="39"/>
    <n v="7.0000000000000007E-2"/>
    <n v="0"/>
  </r>
  <r>
    <s v="CUST_3535_Australia_44189"/>
    <s v="CUST_3535"/>
    <x v="50"/>
    <x v="1"/>
    <x v="3"/>
    <n v="56.72"/>
    <n v="56.72"/>
    <n v="11"/>
    <n v="623.91999999999996"/>
    <n v="128"/>
    <n v="0"/>
    <s v="Beauty"/>
    <n v="76.900000000000006"/>
    <n v="76.900000000000006"/>
    <d v="2020-12-24T00:00:00"/>
    <n v="60"/>
    <n v="0.48"/>
    <n v="0"/>
  </r>
  <r>
    <s v="CUST_3535_USA_44155"/>
    <s v="CUST_3535"/>
    <x v="30"/>
    <x v="0"/>
    <x v="2"/>
    <n v="146.97"/>
    <n v="146.97"/>
    <n v="6"/>
    <n v="881.81999999999994"/>
    <n v="360"/>
    <n v="0"/>
    <s v="Fashion"/>
    <n v="77.8"/>
    <n v="77.8"/>
    <d v="2020-11-20T00:00:00"/>
    <n v="47"/>
    <n v="0.06"/>
    <n v="0"/>
  </r>
  <r>
    <s v="CUST_3537_Australia_44606"/>
    <s v="CUST_3537"/>
    <x v="39"/>
    <x v="0"/>
    <x v="3"/>
    <m/>
    <n v="0"/>
    <n v="14"/>
    <n v="0"/>
    <n v="6"/>
    <n v="0"/>
    <s v="Fashion"/>
    <n v="4.4000000000000004"/>
    <n v="4.4000000000000004"/>
    <d v="2022-02-14T00:00:00"/>
    <n v="51"/>
    <n v="0.54"/>
    <n v="0"/>
  </r>
  <r>
    <s v="CUST_3538_UK_44451"/>
    <s v="CUST_3538"/>
    <x v="1"/>
    <x v="1"/>
    <x v="1"/>
    <n v="128.28"/>
    <n v="128.28"/>
    <n v="13"/>
    <n v="1667.64"/>
    <n v="213"/>
    <n v="0"/>
    <s v="Home"/>
    <n v="50.5"/>
    <n v="50.5"/>
    <d v="2021-09-12T00:00:00"/>
    <n v="66"/>
    <n v="0.25"/>
    <n v="0"/>
  </r>
  <r>
    <s v="CUST_3539_Australia_45738"/>
    <s v="CUST_3539"/>
    <x v="29"/>
    <x v="0"/>
    <x v="3"/>
    <n v="181.42"/>
    <n v="181.42"/>
    <n v="6"/>
    <n v="1088.52"/>
    <n v="107"/>
    <n v="0"/>
    <s v="Beauty"/>
    <n v="24.7"/>
    <n v="24.7"/>
    <d v="2025-03-22T00:00:00"/>
    <n v="27"/>
    <n v="0.49"/>
    <n v="0"/>
  </r>
  <r>
    <s v="CUST_3539_Japan_44572"/>
    <s v="CUST_3539"/>
    <x v="48"/>
    <x v="1"/>
    <x v="6"/>
    <n v="31.29"/>
    <n v="31.29"/>
    <n v="10"/>
    <n v="312.89999999999998"/>
    <n v="5"/>
    <n v="0"/>
    <s v="Sports"/>
    <n v="43.7"/>
    <n v="43.7"/>
    <d v="2022-01-11T00:00:00"/>
    <n v="87"/>
    <n v="0.48"/>
    <n v="0"/>
  </r>
  <r>
    <s v="CUST_3541_Brazil_45589"/>
    <s v="CUST_3541"/>
    <x v="32"/>
    <x v="0"/>
    <x v="8"/>
    <m/>
    <n v="0"/>
    <n v="7"/>
    <n v="0"/>
    <n v="82"/>
    <n v="0"/>
    <s v="Home"/>
    <n v="65"/>
    <n v="65"/>
    <d v="2024-10-24T00:00:00"/>
    <n v="72"/>
    <n v="0.25"/>
    <n v="0"/>
  </r>
  <r>
    <s v="CUST_3541_India_45812"/>
    <s v="CUST_3541"/>
    <x v="29"/>
    <x v="0"/>
    <x v="5"/>
    <n v="182.49"/>
    <n v="182.49"/>
    <n v="10"/>
    <n v="1824.9"/>
    <n v="35"/>
    <n v="0"/>
    <s v="Electronics"/>
    <n v="19"/>
    <n v="19"/>
    <d v="2025-06-04T00:00:00"/>
    <n v="91"/>
    <n v="0.45"/>
    <n v="0"/>
  </r>
  <r>
    <s v="CUST_3547_Germany_45309"/>
    <s v="CUST_3547"/>
    <x v="14"/>
    <x v="1"/>
    <x v="0"/>
    <n v="101.67"/>
    <n v="101.67"/>
    <n v="13"/>
    <n v="1321.71"/>
    <n v="131"/>
    <n v="0"/>
    <s v="Beauty"/>
    <n v="74.7"/>
    <n v="74.7"/>
    <d v="2024-01-18T00:00:00"/>
    <n v="68"/>
    <n v="0.28999999999999998"/>
    <n v="0"/>
  </r>
  <r>
    <s v="CUST_3547_India_45007"/>
    <s v="CUST_3547"/>
    <x v="58"/>
    <x v="0"/>
    <x v="5"/>
    <n v="108.96"/>
    <n v="108.96"/>
    <n v="11"/>
    <n v="1198.56"/>
    <n v="50"/>
    <n v="0"/>
    <s v="Fashion"/>
    <n v="23.5"/>
    <n v="23.5"/>
    <d v="2023-03-22T00:00:00"/>
    <n v="42"/>
    <n v="0.08"/>
    <n v="0"/>
  </r>
  <r>
    <s v="CUST_3547_UK_45829"/>
    <s v="CUST_3547"/>
    <x v="35"/>
    <x v="0"/>
    <x v="1"/>
    <n v="45.58"/>
    <n v="45.58"/>
    <n v="14"/>
    <n v="638.12"/>
    <n v="176"/>
    <n v="0"/>
    <s v="Beauty"/>
    <n v="80.8"/>
    <n v="80.8"/>
    <d v="2025-06-21T00:00:00"/>
    <n v="7"/>
    <n v="0.23"/>
    <n v="0"/>
  </r>
  <r>
    <s v="CUST_3551_Australia_44110"/>
    <s v="CUST_3551"/>
    <x v="36"/>
    <x v="2"/>
    <x v="3"/>
    <n v="91.06"/>
    <n v="91.06"/>
    <n v="15"/>
    <n v="1365.9"/>
    <n v="225"/>
    <n v="1"/>
    <s v="Fashion"/>
    <n v="84.1"/>
    <n v="84.1"/>
    <d v="2020-10-06T00:00:00"/>
    <n v="58"/>
    <n v="0.2"/>
    <n v="0"/>
  </r>
  <r>
    <s v="CUST_3551_India_45166"/>
    <s v="CUST_3551"/>
    <x v="10"/>
    <x v="0"/>
    <x v="5"/>
    <n v="27.12"/>
    <n v="27.12"/>
    <n v="10"/>
    <n v="271.2"/>
    <n v="127"/>
    <n v="0"/>
    <s v="Fashion"/>
    <m/>
    <n v="0"/>
    <d v="2023-08-28T00:00:00"/>
    <n v="26"/>
    <n v="0.41"/>
    <n v="0"/>
  </r>
  <r>
    <s v="CUST_3555_China_44642"/>
    <s v="CUST_3555"/>
    <x v="46"/>
    <x v="0"/>
    <x v="9"/>
    <n v="72.459999999999994"/>
    <n v="72.459999999999994"/>
    <n v="11"/>
    <n v="797.06"/>
    <n v="146"/>
    <n v="0"/>
    <s v="Home"/>
    <n v="88.2"/>
    <n v="88.2"/>
    <d v="2022-03-22T00:00:00"/>
    <n v="61"/>
    <n v="0.04"/>
    <n v="0"/>
  </r>
  <r>
    <s v="CUST_3555_Germany_44658"/>
    <s v="CUST_3555"/>
    <x v="55"/>
    <x v="1"/>
    <x v="0"/>
    <n v="53.54"/>
    <n v="53.54"/>
    <n v="10"/>
    <n v="535.4"/>
    <n v="133"/>
    <n v="0"/>
    <s v="Home"/>
    <n v="93.6"/>
    <n v="93.6"/>
    <d v="2022-04-07T00:00:00"/>
    <n v="49"/>
    <n v="0.39"/>
    <n v="0"/>
  </r>
  <r>
    <s v="CUST_3555_Germany_44804"/>
    <s v="CUST_3555"/>
    <x v="48"/>
    <x v="0"/>
    <x v="0"/>
    <n v="76.400000000000006"/>
    <n v="76.400000000000006"/>
    <n v="12"/>
    <n v="916.80000000000007"/>
    <n v="290"/>
    <n v="0"/>
    <s v="Beauty"/>
    <n v="81.8"/>
    <n v="81.8"/>
    <d v="2022-08-31T00:00:00"/>
    <n v="98"/>
    <n v="0.44"/>
    <n v="0"/>
  </r>
  <r>
    <s v="CUST_3557_Brazil_44798"/>
    <s v="CUST_3557"/>
    <x v="50"/>
    <x v="2"/>
    <x v="8"/>
    <n v="35.83"/>
    <n v="35.83"/>
    <n v="11"/>
    <n v="394.13"/>
    <n v="26"/>
    <n v="0"/>
    <s v="Beauty"/>
    <n v="19.100000000000001"/>
    <n v="19.100000000000001"/>
    <d v="2022-08-25T00:00:00"/>
    <n v="32"/>
    <n v="0.42"/>
    <n v="0"/>
  </r>
  <r>
    <s v="CUST_3558_Brazil_44151"/>
    <s v="CUST_3558"/>
    <x v="14"/>
    <x v="1"/>
    <x v="8"/>
    <n v="127.42"/>
    <n v="127.42"/>
    <n v="8"/>
    <n v="1019.36"/>
    <n v="276"/>
    <n v="0"/>
    <s v="Beauty"/>
    <n v="46.7"/>
    <n v="46.7"/>
    <d v="2020-11-16T00:00:00"/>
    <n v="35"/>
    <n v="0.1"/>
    <n v="0"/>
  </r>
  <r>
    <s v="CUST_3560_Japan_45418"/>
    <s v="CUST_3560"/>
    <x v="33"/>
    <x v="0"/>
    <x v="6"/>
    <n v="223.33"/>
    <n v="223.33"/>
    <n v="8"/>
    <n v="1786.64"/>
    <n v="205"/>
    <n v="0"/>
    <s v="Fashion"/>
    <n v="64.3"/>
    <n v="64.3"/>
    <d v="2024-05-06T00:00:00"/>
    <n v="1"/>
    <n v="0.26"/>
    <n v="0"/>
  </r>
  <r>
    <s v="CUST_3560_USA_44725"/>
    <s v="CUST_3560"/>
    <x v="32"/>
    <x v="0"/>
    <x v="2"/>
    <n v="65.64"/>
    <n v="65.64"/>
    <n v="7"/>
    <n v="459.48"/>
    <n v="328"/>
    <n v="0"/>
    <s v="Beauty"/>
    <n v="36.700000000000003"/>
    <n v="36.700000000000003"/>
    <d v="2022-06-13T00:00:00"/>
    <n v="28"/>
    <n v="0.27"/>
    <n v="0"/>
  </r>
  <r>
    <s v="CUST_3561_India_44469"/>
    <s v="CUST_3561"/>
    <x v="13"/>
    <x v="2"/>
    <x v="5"/>
    <n v="28.06"/>
    <n v="28.06"/>
    <n v="15"/>
    <n v="420.9"/>
    <n v="150"/>
    <n v="0"/>
    <s v="Beauty"/>
    <n v="20.7"/>
    <n v="20.7"/>
    <d v="2021-09-30T00:00:00"/>
    <n v="38"/>
    <n v="0.14000000000000001"/>
    <n v="0"/>
  </r>
  <r>
    <s v="CUST_3563_Germany_44858"/>
    <s v="CUST_3563"/>
    <x v="1"/>
    <x v="0"/>
    <x v="0"/>
    <n v="78.63"/>
    <n v="78.63"/>
    <n v="13"/>
    <n v="1022.1899999999999"/>
    <n v="103"/>
    <n v="0"/>
    <s v="Fashion"/>
    <n v="50.1"/>
    <n v="50.1"/>
    <d v="2022-10-24T00:00:00"/>
    <n v="76"/>
    <n v="0.09"/>
    <n v="0"/>
  </r>
  <r>
    <s v="CUST_3565_Japan_44469"/>
    <s v="CUST_3565"/>
    <x v="4"/>
    <x v="1"/>
    <x v="6"/>
    <n v="72.260000000000005"/>
    <n v="72.260000000000005"/>
    <n v="13"/>
    <n v="939.38000000000011"/>
    <n v="58"/>
    <n v="0"/>
    <s v="Beauty"/>
    <n v="50.1"/>
    <n v="50.1"/>
    <d v="2021-09-30T00:00:00"/>
    <n v="96"/>
    <n v="7.0000000000000007E-2"/>
    <n v="0"/>
  </r>
  <r>
    <s v="CUST_3566_Australia_44020"/>
    <s v="CUST_3566"/>
    <x v="31"/>
    <x v="1"/>
    <x v="3"/>
    <n v="67.260000000000005"/>
    <n v="67.260000000000005"/>
    <n v="6"/>
    <n v="403.56000000000006"/>
    <n v="37"/>
    <n v="0"/>
    <s v="Home"/>
    <n v="0.7"/>
    <n v="0.7"/>
    <d v="2020-07-08T00:00:00"/>
    <n v="54"/>
    <n v="0.26"/>
    <n v="0"/>
  </r>
  <r>
    <s v="CUST_3566_Canada_44020"/>
    <s v="CUST_3566"/>
    <x v="33"/>
    <x v="2"/>
    <x v="4"/>
    <n v="71.14"/>
    <n v="71.14"/>
    <n v="5"/>
    <n v="355.7"/>
    <n v="62"/>
    <n v="0"/>
    <s v="Fashion"/>
    <n v="44"/>
    <n v="44"/>
    <d v="2020-07-08T00:00:00"/>
    <n v="72"/>
    <n v="0.4"/>
    <n v="0"/>
  </r>
  <r>
    <s v="CUST_3567_Canada_44663"/>
    <s v="CUST_3567"/>
    <x v="21"/>
    <x v="2"/>
    <x v="4"/>
    <n v="214.56"/>
    <n v="214.56"/>
    <n v="8"/>
    <n v="1716.48"/>
    <n v="195"/>
    <n v="0"/>
    <s v="Beauty"/>
    <n v="66.400000000000006"/>
    <n v="66.400000000000006"/>
    <d v="2022-04-12T00:00:00"/>
    <n v="19"/>
    <n v="0.27"/>
    <n v="0"/>
  </r>
  <r>
    <s v="CUST_3568_France_45543"/>
    <s v="CUST_3568"/>
    <x v="23"/>
    <x v="0"/>
    <x v="7"/>
    <n v="54.37"/>
    <n v="54.37"/>
    <n v="10"/>
    <n v="543.69999999999993"/>
    <n v="305"/>
    <n v="0"/>
    <s v="Home"/>
    <n v="3.4"/>
    <n v="3.4"/>
    <d v="2024-09-08T00:00:00"/>
    <n v="62"/>
    <n v="0.21"/>
    <n v="0"/>
  </r>
  <r>
    <s v="CUST_3572_China_44438"/>
    <s v="CUST_3572"/>
    <x v="41"/>
    <x v="1"/>
    <x v="9"/>
    <n v="126.27"/>
    <n v="126.27"/>
    <n v="8"/>
    <n v="1010.16"/>
    <n v="318"/>
    <n v="0"/>
    <s v="Electronics"/>
    <n v="88.3"/>
    <n v="88.3"/>
    <d v="2021-08-30T00:00:00"/>
    <n v="25"/>
    <n v="0.3"/>
    <n v="0"/>
  </r>
  <r>
    <s v="CUST_3573_UK_44929"/>
    <s v="CUST_3573"/>
    <x v="28"/>
    <x v="0"/>
    <x v="1"/>
    <n v="151.34"/>
    <n v="151.34"/>
    <n v="11"/>
    <n v="1664.74"/>
    <n v="213"/>
    <n v="0"/>
    <s v="Fashion"/>
    <n v="32.799999999999997"/>
    <n v="32.799999999999997"/>
    <d v="2023-01-03T00:00:00"/>
    <n v="92"/>
    <n v="0.57999999999999996"/>
    <n v="0"/>
  </r>
  <r>
    <s v="CUST_3575_China_44104"/>
    <s v="CUST_3575"/>
    <x v="19"/>
    <x v="0"/>
    <x v="9"/>
    <n v="48.87"/>
    <n v="48.87"/>
    <n v="12"/>
    <n v="586.43999999999994"/>
    <n v="287"/>
    <n v="0"/>
    <s v="Fashion"/>
    <n v="58"/>
    <n v="58"/>
    <d v="2020-09-30T00:00:00"/>
    <n v="32"/>
    <n v="0.59"/>
    <n v="0"/>
  </r>
  <r>
    <s v="CUST_3575_USA_44705"/>
    <s v="CUST_3575"/>
    <x v="20"/>
    <x v="1"/>
    <x v="2"/>
    <n v="232.55"/>
    <n v="232.55"/>
    <n v="13"/>
    <n v="3023.15"/>
    <n v="101"/>
    <n v="0"/>
    <s v="Electronics"/>
    <n v="33.5"/>
    <n v="33.5"/>
    <d v="2022-05-24T00:00:00"/>
    <n v="28"/>
    <n v="0.12"/>
    <n v="0"/>
  </r>
  <r>
    <s v="CUST_3580_Germany_45309"/>
    <s v="CUST_3580"/>
    <x v="50"/>
    <x v="1"/>
    <x v="0"/>
    <n v="38.090000000000003"/>
    <n v="38.090000000000003"/>
    <n v="5"/>
    <n v="190.45000000000002"/>
    <n v="157"/>
    <n v="0"/>
    <s v="Home"/>
    <n v="58.3"/>
    <n v="58.3"/>
    <d v="2024-01-18T00:00:00"/>
    <n v="92"/>
    <n v="0.11"/>
    <n v="0"/>
  </r>
  <r>
    <s v="CUST_3581_Canada_45678"/>
    <s v="CUST_3581"/>
    <x v="52"/>
    <x v="1"/>
    <x v="4"/>
    <n v="51.25"/>
    <n v="51.25"/>
    <n v="11"/>
    <n v="563.75"/>
    <n v="300"/>
    <n v="0"/>
    <s v="Electronics"/>
    <n v="88"/>
    <n v="88"/>
    <d v="2025-01-21T00:00:00"/>
    <n v="2"/>
    <n v="0.67"/>
    <n v="0"/>
  </r>
  <r>
    <s v="CUST_3581_China_45130"/>
    <s v="CUST_3581"/>
    <x v="51"/>
    <x v="0"/>
    <x v="9"/>
    <n v="114.08"/>
    <n v="114.08"/>
    <n v="16"/>
    <n v="1825.28"/>
    <n v="142"/>
    <n v="0"/>
    <s v="Electronics"/>
    <n v="56.1"/>
    <n v="56.1"/>
    <d v="2023-07-23T00:00:00"/>
    <n v="70"/>
    <n v="0.16"/>
    <n v="0"/>
  </r>
  <r>
    <s v="CUST_3581_Japan_44216"/>
    <s v="CUST_3581"/>
    <x v="9"/>
    <x v="0"/>
    <x v="6"/>
    <n v="85.17"/>
    <n v="85.17"/>
    <n v="5"/>
    <n v="425.85"/>
    <n v="15"/>
    <n v="0"/>
    <s v="Sports"/>
    <n v="90.4"/>
    <n v="90.4"/>
    <d v="2021-01-20T00:00:00"/>
    <n v="16"/>
    <n v="0.17"/>
    <n v="0"/>
  </r>
  <r>
    <s v="CUST_3587_Australia_44359"/>
    <s v="CUST_3587"/>
    <x v="38"/>
    <x v="0"/>
    <x v="3"/>
    <n v="131.15"/>
    <n v="131.15"/>
    <n v="9"/>
    <n v="1180.3500000000001"/>
    <n v="226"/>
    <n v="0"/>
    <s v="Beauty"/>
    <n v="21.6"/>
    <n v="21.6"/>
    <d v="2021-06-12T00:00:00"/>
    <n v="31"/>
    <n v="0.27"/>
    <n v="0"/>
  </r>
  <r>
    <s v="CUST_3587_USA_44021"/>
    <s v="CUST_3587"/>
    <x v="57"/>
    <x v="0"/>
    <x v="2"/>
    <n v="68.25"/>
    <n v="68.25"/>
    <n v="12"/>
    <n v="819"/>
    <n v="9"/>
    <n v="0"/>
    <s v="Fashion"/>
    <n v="98.7"/>
    <n v="98.7"/>
    <d v="2020-07-09T00:00:00"/>
    <n v="95"/>
    <n v="0.25"/>
    <n v="0"/>
  </r>
  <r>
    <s v="CUST_3590_China_44167"/>
    <s v="CUST_3590"/>
    <x v="22"/>
    <x v="1"/>
    <x v="9"/>
    <m/>
    <n v="0"/>
    <n v="11"/>
    <n v="0"/>
    <n v="76"/>
    <n v="0"/>
    <s v="Fashion"/>
    <n v="16.899999999999999"/>
    <n v="16.899999999999999"/>
    <d v="2020-12-02T00:00:00"/>
    <n v="66"/>
    <n v="0.28999999999999998"/>
    <n v="0"/>
  </r>
  <r>
    <s v="CUST_3591_India_45458"/>
    <s v="CUST_3591"/>
    <x v="52"/>
    <x v="0"/>
    <x v="5"/>
    <n v="142.19999999999999"/>
    <n v="142.19999999999999"/>
    <n v="10"/>
    <n v="1422"/>
    <n v="282"/>
    <n v="0"/>
    <s v="Home"/>
    <n v="67.8"/>
    <n v="67.8"/>
    <d v="2024-06-15T00:00:00"/>
    <n v="38"/>
    <n v="0.35"/>
    <n v="0"/>
  </r>
  <r>
    <s v="CUST_3591_USA_44494"/>
    <s v="CUST_3591"/>
    <x v="61"/>
    <x v="2"/>
    <x v="2"/>
    <n v="162.74"/>
    <n v="162.74"/>
    <n v="12"/>
    <n v="1952.88"/>
    <n v="97"/>
    <n v="0"/>
    <s v="Beauty"/>
    <n v="31.8"/>
    <n v="31.8"/>
    <d v="2021-10-25T00:00:00"/>
    <n v="51"/>
    <n v="0.23"/>
    <n v="0"/>
  </r>
  <r>
    <s v="CUST_3593_China_44331"/>
    <s v="CUST_3593"/>
    <x v="12"/>
    <x v="0"/>
    <x v="9"/>
    <n v="99.45"/>
    <n v="99.45"/>
    <n v="8"/>
    <n v="795.6"/>
    <n v="343"/>
    <n v="0"/>
    <s v="Fashion"/>
    <n v="97.5"/>
    <n v="97.5"/>
    <d v="2021-05-15T00:00:00"/>
    <n v="8"/>
    <n v="0.64"/>
    <n v="0"/>
  </r>
  <r>
    <s v="CUST_3594_Japan_45053"/>
    <s v="CUST_3594"/>
    <x v="35"/>
    <x v="1"/>
    <x v="6"/>
    <n v="90.38"/>
    <n v="90.38"/>
    <n v="9"/>
    <n v="813.42"/>
    <n v="169"/>
    <n v="0"/>
    <s v="Home"/>
    <n v="91.3"/>
    <n v="91.3"/>
    <d v="2023-05-07T00:00:00"/>
    <n v="50"/>
    <n v="0.05"/>
    <n v="0"/>
  </r>
  <r>
    <s v="CUST_3597_India_44048"/>
    <s v="CUST_3597"/>
    <x v="37"/>
    <x v="1"/>
    <x v="5"/>
    <n v="35.729999999999997"/>
    <n v="35.729999999999997"/>
    <n v="11"/>
    <n v="393.03"/>
    <n v="37"/>
    <n v="0"/>
    <s v="Fashion"/>
    <n v="42.6"/>
    <n v="42.6"/>
    <d v="2020-08-05T00:00:00"/>
    <n v="33"/>
    <n v="0.09"/>
    <n v="0"/>
  </r>
  <r>
    <s v="CUST_3597_USA_45093"/>
    <s v="CUST_3597"/>
    <x v="46"/>
    <x v="0"/>
    <x v="2"/>
    <n v="128.02000000000001"/>
    <n v="128.02000000000001"/>
    <n v="9"/>
    <n v="1152.18"/>
    <n v="82"/>
    <n v="0"/>
    <s v="Electronics"/>
    <m/>
    <n v="0"/>
    <d v="2023-06-16T00:00:00"/>
    <n v="79"/>
    <n v="0.02"/>
    <n v="0"/>
  </r>
  <r>
    <s v="CUST_3598_Japan_45112"/>
    <s v="CUST_3598"/>
    <x v="32"/>
    <x v="0"/>
    <x v="6"/>
    <n v="99.97"/>
    <n v="99.97"/>
    <n v="5"/>
    <n v="499.85"/>
    <n v="265"/>
    <n v="0"/>
    <s v="Home"/>
    <n v="10.4"/>
    <n v="10.4"/>
    <d v="2023-07-05T00:00:00"/>
    <n v="90"/>
    <n v="0.28000000000000003"/>
    <n v="0"/>
  </r>
  <r>
    <s v="CUST_3599_Canada_44844"/>
    <s v="CUST_3599"/>
    <x v="6"/>
    <x v="1"/>
    <x v="4"/>
    <n v="220.53"/>
    <n v="220.53"/>
    <n v="15"/>
    <n v="3307.95"/>
    <n v="324"/>
    <n v="0"/>
    <s v="Beauty"/>
    <n v="60.5"/>
    <n v="60.5"/>
    <d v="2022-10-10T00:00:00"/>
    <n v="37"/>
    <n v="0.38"/>
    <n v="0"/>
  </r>
  <r>
    <s v="CUST_3600_USA_44785"/>
    <s v="CUST_3600"/>
    <x v="37"/>
    <x v="1"/>
    <x v="2"/>
    <n v="135.63"/>
    <n v="135.63"/>
    <n v="10"/>
    <n v="1356.3"/>
    <n v="181"/>
    <n v="0"/>
    <s v="Home"/>
    <n v="51"/>
    <n v="51"/>
    <d v="2022-08-12T00:00:00"/>
    <n v="11"/>
    <n v="0.05"/>
    <n v="0"/>
  </r>
  <r>
    <s v="CUST_3604_Australia_45811"/>
    <s v="CUST_3604"/>
    <x v="15"/>
    <x v="1"/>
    <x v="3"/>
    <n v="199.01"/>
    <n v="199.01"/>
    <n v="8"/>
    <n v="1592.08"/>
    <n v="132"/>
    <n v="0"/>
    <s v="Fashion"/>
    <n v="4.3"/>
    <n v="4.3"/>
    <d v="2025-06-03T00:00:00"/>
    <n v="10"/>
    <n v="0.13"/>
    <n v="0"/>
  </r>
  <r>
    <s v="CUST_3604_USA_44829"/>
    <s v="CUST_3604"/>
    <x v="13"/>
    <x v="1"/>
    <x v="2"/>
    <n v="89.64"/>
    <n v="89.64"/>
    <n v="8"/>
    <n v="717.12"/>
    <n v="4"/>
    <n v="0"/>
    <s v="Sports"/>
    <n v="88.1"/>
    <n v="88.1"/>
    <d v="2022-09-25T00:00:00"/>
    <n v="99"/>
    <n v="0.27"/>
    <n v="0"/>
  </r>
  <r>
    <s v="CUST_3606_Australia_44726"/>
    <s v="CUST_3606"/>
    <x v="4"/>
    <x v="0"/>
    <x v="3"/>
    <m/>
    <n v="0"/>
    <n v="8"/>
    <n v="0"/>
    <n v="29"/>
    <n v="0"/>
    <s v="Electronics"/>
    <n v="31"/>
    <n v="31"/>
    <d v="2022-06-14T00:00:00"/>
    <n v="21"/>
    <n v="7.0000000000000007E-2"/>
    <n v="0"/>
  </r>
  <r>
    <s v="CUST_3606_Japan_44743"/>
    <s v="CUST_3606"/>
    <x v="38"/>
    <x v="1"/>
    <x v="6"/>
    <n v="130.16999999999999"/>
    <n v="130.16999999999999"/>
    <n v="14"/>
    <n v="1822.3799999999999"/>
    <n v="61"/>
    <n v="0"/>
    <s v="Fashion"/>
    <n v="33.9"/>
    <n v="33.9"/>
    <d v="2022-07-01T00:00:00"/>
    <n v="8"/>
    <n v="0.18"/>
    <n v="0"/>
  </r>
  <r>
    <s v="CUST_3606_USA_45545"/>
    <s v="CUST_3606"/>
    <x v="9"/>
    <x v="0"/>
    <x v="2"/>
    <n v="236.08"/>
    <n v="236.08"/>
    <n v="6"/>
    <n v="1416.48"/>
    <n v="71"/>
    <n v="0"/>
    <s v="Electronics"/>
    <n v="64.8"/>
    <n v="64.8"/>
    <d v="2024-09-10T00:00:00"/>
    <n v="99"/>
    <n v="7.0000000000000007E-2"/>
    <n v="0"/>
  </r>
  <r>
    <s v="CUST_3607_USA_44128"/>
    <s v="CUST_3607"/>
    <x v="32"/>
    <x v="1"/>
    <x v="2"/>
    <n v="30.49"/>
    <n v="30.49"/>
    <n v="14"/>
    <n v="426.85999999999996"/>
    <n v="98"/>
    <n v="0"/>
    <s v="Beauty"/>
    <n v="53.7"/>
    <n v="53.7"/>
    <d v="2020-10-24T00:00:00"/>
    <n v="29"/>
    <n v="0.45"/>
    <n v="0"/>
  </r>
  <r>
    <s v="CUST_3610_Australia_45744"/>
    <s v="CUST_3610"/>
    <x v="16"/>
    <x v="1"/>
    <x v="3"/>
    <n v="235.87"/>
    <n v="235.87"/>
    <n v="9"/>
    <n v="2122.83"/>
    <n v="68"/>
    <n v="0"/>
    <s v="Beauty"/>
    <n v="50.5"/>
    <n v="50.5"/>
    <d v="2025-03-28T00:00:00"/>
    <n v="43"/>
    <n v="0.38"/>
    <n v="0"/>
  </r>
  <r>
    <s v="CUST_3610_India_44296"/>
    <s v="CUST_3610"/>
    <x v="44"/>
    <x v="0"/>
    <x v="5"/>
    <n v="328.61"/>
    <n v="328.61"/>
    <n v="7"/>
    <n v="2300.27"/>
    <n v="57"/>
    <n v="0"/>
    <s v="Beauty"/>
    <n v="66.099999999999994"/>
    <n v="66.099999999999994"/>
    <d v="2021-04-10T00:00:00"/>
    <n v="4"/>
    <n v="0.1"/>
    <n v="0"/>
  </r>
  <r>
    <s v="CUST_3612_UK_45023"/>
    <s v="CUST_3612"/>
    <x v="18"/>
    <x v="1"/>
    <x v="1"/>
    <n v="53.17"/>
    <n v="53.17"/>
    <n v="5"/>
    <n v="265.85000000000002"/>
    <n v="237"/>
    <n v="0"/>
    <s v="Sports"/>
    <n v="65.2"/>
    <n v="65.2"/>
    <d v="2023-04-07T00:00:00"/>
    <n v="51"/>
    <n v="0.09"/>
    <n v="0"/>
  </r>
  <r>
    <s v="CUST_3617_Canada_45652"/>
    <s v="CUST_3617"/>
    <x v="24"/>
    <x v="0"/>
    <x v="4"/>
    <n v="149.75"/>
    <n v="149.75"/>
    <n v="9"/>
    <n v="1347.75"/>
    <n v="234"/>
    <n v="0"/>
    <s v="Fashion"/>
    <n v="64.8"/>
    <n v="64.8"/>
    <d v="2024-12-26T00:00:00"/>
    <n v="24"/>
    <n v="0.26"/>
    <n v="0"/>
  </r>
  <r>
    <s v="CUST_3618_France_45513"/>
    <s v="CUST_3618"/>
    <x v="39"/>
    <x v="0"/>
    <x v="7"/>
    <n v="20.7"/>
    <n v="20.7"/>
    <n v="14"/>
    <n v="289.8"/>
    <n v="80"/>
    <n v="0"/>
    <s v="Beauty"/>
    <n v="71.7"/>
    <n v="71.7"/>
    <d v="2024-08-09T00:00:00"/>
    <n v="2"/>
    <n v="0.08"/>
    <n v="0"/>
  </r>
  <r>
    <s v="CUST_3618_UK_45309"/>
    <s v="CUST_3618"/>
    <x v="52"/>
    <x v="0"/>
    <x v="1"/>
    <n v="199.79"/>
    <n v="199.79"/>
    <n v="8"/>
    <n v="1598.32"/>
    <n v="27"/>
    <n v="0"/>
    <s v="Electronics"/>
    <n v="54.8"/>
    <n v="54.8"/>
    <d v="2024-01-18T00:00:00"/>
    <n v="45"/>
    <n v="0.08"/>
    <n v="0"/>
  </r>
  <r>
    <s v="CUST_3624_Canada_44978"/>
    <s v="CUST_3624"/>
    <x v="18"/>
    <x v="0"/>
    <x v="4"/>
    <n v="245.28"/>
    <n v="245.28"/>
    <n v="9"/>
    <n v="2207.52"/>
    <n v="164"/>
    <n v="0"/>
    <s v="Beauty"/>
    <n v="29.6"/>
    <n v="29.6"/>
    <d v="2023-02-21T00:00:00"/>
    <n v="12"/>
    <n v="0.28999999999999998"/>
    <n v="0"/>
  </r>
  <r>
    <s v="CUST_3632_USA_45176"/>
    <s v="CUST_3632"/>
    <x v="30"/>
    <x v="0"/>
    <x v="2"/>
    <n v="77.87"/>
    <n v="77.87"/>
    <n v="12"/>
    <n v="934.44"/>
    <n v="282"/>
    <n v="0"/>
    <s v="Beauty"/>
    <n v="6.2"/>
    <n v="6.2"/>
    <d v="2023-09-07T00:00:00"/>
    <n v="10"/>
    <n v="0.75"/>
    <n v="0"/>
  </r>
  <r>
    <s v="CUST_3634_India_45045"/>
    <s v="CUST_3634"/>
    <x v="40"/>
    <x v="0"/>
    <x v="5"/>
    <n v="250.01"/>
    <n v="250.01"/>
    <n v="16"/>
    <n v="4000.16"/>
    <n v="13"/>
    <n v="0"/>
    <s v="Electronics"/>
    <n v="65.3"/>
    <n v="65.3"/>
    <d v="2023-04-29T00:00:00"/>
    <n v="27"/>
    <n v="0.28999999999999998"/>
    <n v="0"/>
  </r>
  <r>
    <s v="CUST_3635_Japan_44400"/>
    <s v="CUST_3635"/>
    <x v="10"/>
    <x v="0"/>
    <x v="6"/>
    <n v="57.34"/>
    <n v="57.34"/>
    <n v="16"/>
    <n v="917.44"/>
    <n v="66"/>
    <n v="0"/>
    <s v="Fashion"/>
    <n v="30.2"/>
    <n v="30.2"/>
    <d v="2021-07-23T00:00:00"/>
    <n v="87"/>
    <n v="0.39"/>
    <n v="0"/>
  </r>
  <r>
    <s v="CUST_3639_France_45151"/>
    <s v="CUST_3639"/>
    <x v="59"/>
    <x v="1"/>
    <x v="7"/>
    <n v="56.04"/>
    <n v="56.04"/>
    <n v="10"/>
    <n v="560.4"/>
    <n v="197"/>
    <n v="0"/>
    <s v="Sports"/>
    <n v="25.3"/>
    <n v="25.3"/>
    <d v="2023-08-13T00:00:00"/>
    <n v="9"/>
    <n v="0.36"/>
    <n v="0"/>
  </r>
  <r>
    <s v="CUST_3642_Australia_44445"/>
    <s v="CUST_3642"/>
    <x v="20"/>
    <x v="1"/>
    <x v="3"/>
    <n v="189.33"/>
    <n v="189.33"/>
    <n v="11"/>
    <n v="2082.63"/>
    <n v="350"/>
    <n v="0"/>
    <s v="Home"/>
    <n v="14.3"/>
    <n v="14.3"/>
    <d v="2021-09-06T00:00:00"/>
    <n v="55"/>
    <n v="0.41"/>
    <n v="0"/>
  </r>
  <r>
    <s v="CUST_3643_USA_45074"/>
    <s v="CUST_3643"/>
    <x v="26"/>
    <x v="1"/>
    <x v="2"/>
    <n v="116.77"/>
    <n v="116.77"/>
    <n v="17"/>
    <n v="1985.09"/>
    <n v="71"/>
    <n v="0"/>
    <s v="Electronics"/>
    <n v="47.5"/>
    <n v="47.5"/>
    <d v="2023-05-28T00:00:00"/>
    <n v="85"/>
    <n v="0.1"/>
    <n v="0"/>
  </r>
  <r>
    <s v="CUST_3645_Canada_45587"/>
    <s v="CUST_3645"/>
    <x v="55"/>
    <x v="0"/>
    <x v="4"/>
    <n v="67.58"/>
    <n v="67.58"/>
    <n v="9"/>
    <n v="608.22"/>
    <n v="178"/>
    <n v="0"/>
    <s v="Beauty"/>
    <n v="14.7"/>
    <n v="14.7"/>
    <d v="2024-10-22T00:00:00"/>
    <n v="55"/>
    <n v="0.26"/>
    <n v="0"/>
  </r>
  <r>
    <s v="CUST_3645_India_45738"/>
    <s v="CUST_3645"/>
    <x v="3"/>
    <x v="1"/>
    <x v="5"/>
    <n v="53.25"/>
    <n v="53.25"/>
    <n v="8"/>
    <n v="426"/>
    <n v="119"/>
    <n v="0"/>
    <s v="Sports"/>
    <n v="57.3"/>
    <n v="57.3"/>
    <d v="2025-03-22T00:00:00"/>
    <n v="26"/>
    <n v="0.52"/>
    <n v="0"/>
  </r>
  <r>
    <s v="CUST_3645_Japan_44956"/>
    <s v="CUST_3645"/>
    <x v="60"/>
    <x v="1"/>
    <x v="6"/>
    <n v="66.510000000000005"/>
    <n v="66.510000000000005"/>
    <n v="8"/>
    <n v="532.08000000000004"/>
    <n v="10"/>
    <n v="0"/>
    <s v="Sports"/>
    <n v="50.4"/>
    <n v="50.4"/>
    <d v="2023-01-30T00:00:00"/>
    <n v="50"/>
    <n v="0.18"/>
    <n v="0"/>
  </r>
  <r>
    <s v="CUST_3646_China_45117"/>
    <s v="CUST_3646"/>
    <x v="23"/>
    <x v="1"/>
    <x v="9"/>
    <n v="26.36"/>
    <n v="26.36"/>
    <n v="6"/>
    <n v="158.16"/>
    <n v="148"/>
    <n v="0"/>
    <s v="Beauty"/>
    <n v="8.1"/>
    <n v="8.1"/>
    <d v="2023-07-10T00:00:00"/>
    <n v="11"/>
    <n v="0.22"/>
    <n v="0"/>
  </r>
  <r>
    <s v="CUST_3649_Germany_44198"/>
    <s v="CUST_3649"/>
    <x v="36"/>
    <x v="2"/>
    <x v="0"/>
    <n v="69.58"/>
    <n v="69.58"/>
    <n v="8"/>
    <n v="556.64"/>
    <n v="220"/>
    <n v="0"/>
    <s v="Home"/>
    <n v="40"/>
    <n v="40"/>
    <d v="2021-01-02T00:00:00"/>
    <n v="15"/>
    <n v="0.28999999999999998"/>
    <n v="0"/>
  </r>
  <r>
    <s v="CUST_3653_Brazil_45096"/>
    <s v="CUST_3653"/>
    <x v="20"/>
    <x v="0"/>
    <x v="8"/>
    <n v="231.68"/>
    <n v="231.68"/>
    <n v="11"/>
    <n v="2548.48"/>
    <n v="260"/>
    <n v="0"/>
    <s v="Beauty"/>
    <n v="24"/>
    <n v="24"/>
    <d v="2023-06-19T00:00:00"/>
    <n v="55"/>
    <n v="0.34"/>
    <n v="0"/>
  </r>
  <r>
    <s v="CUST_3654_France_45063"/>
    <s v="CUST_3654"/>
    <x v="42"/>
    <x v="1"/>
    <x v="7"/>
    <n v="206.96"/>
    <n v="206.96"/>
    <n v="12"/>
    <n v="2483.52"/>
    <n v="38"/>
    <n v="0"/>
    <s v="Electronics"/>
    <n v="11.2"/>
    <n v="11.2"/>
    <d v="2023-05-17T00:00:00"/>
    <n v="94"/>
    <n v="0.41"/>
    <n v="0"/>
  </r>
  <r>
    <s v="CUST_3657_USA_45138"/>
    <s v="CUST_3657"/>
    <x v="0"/>
    <x v="1"/>
    <x v="2"/>
    <n v="87.5"/>
    <n v="87.5"/>
    <n v="11"/>
    <n v="962.5"/>
    <n v="340"/>
    <n v="0"/>
    <s v="Fashion"/>
    <n v="21.6"/>
    <n v="21.6"/>
    <d v="2023-07-31T00:00:00"/>
    <n v="78"/>
    <n v="0.32"/>
    <n v="0"/>
  </r>
  <r>
    <s v="CUST_3658_India_45286"/>
    <s v="CUST_3658"/>
    <x v="39"/>
    <x v="0"/>
    <x v="5"/>
    <n v="142.26"/>
    <n v="142.26"/>
    <n v="10"/>
    <n v="1422.6"/>
    <n v="46"/>
    <n v="0"/>
    <s v="Fashion"/>
    <n v="83.2"/>
    <n v="83.2"/>
    <d v="2023-12-26T00:00:00"/>
    <n v="87"/>
    <n v="0.19"/>
    <n v="0"/>
  </r>
  <r>
    <s v="CUST_3659_UK_44532"/>
    <s v="CUST_3659"/>
    <x v="2"/>
    <x v="1"/>
    <x v="1"/>
    <n v="22.35"/>
    <n v="22.35"/>
    <n v="12"/>
    <n v="268.20000000000005"/>
    <n v="123"/>
    <n v="0"/>
    <s v="Electronics"/>
    <n v="0.9"/>
    <n v="0.9"/>
    <d v="2021-12-02T00:00:00"/>
    <n v="11"/>
    <n v="0.31"/>
    <n v="0"/>
  </r>
  <r>
    <s v="CUST_3660_Canada_44746"/>
    <s v="CUST_3660"/>
    <x v="8"/>
    <x v="1"/>
    <x v="4"/>
    <n v="33.51"/>
    <n v="33.51"/>
    <n v="10"/>
    <n v="335.09999999999997"/>
    <n v="254"/>
    <n v="0"/>
    <s v="Sports"/>
    <n v="65"/>
    <n v="65"/>
    <d v="2022-07-04T00:00:00"/>
    <n v="25"/>
    <n v="0.41"/>
    <n v="0"/>
  </r>
  <r>
    <s v="CUST_3661_Australia_45551"/>
    <s v="CUST_3661"/>
    <x v="0"/>
    <x v="0"/>
    <x v="3"/>
    <n v="156.51"/>
    <n v="156.51"/>
    <n v="7"/>
    <n v="1095.57"/>
    <n v="270"/>
    <n v="0"/>
    <s v="Sports"/>
    <n v="10.7"/>
    <n v="10.7"/>
    <d v="2024-09-16T00:00:00"/>
    <n v="37"/>
    <n v="0.2"/>
    <n v="0"/>
  </r>
  <r>
    <s v="CUST_3665_Australia_44694"/>
    <s v="CUST_3665"/>
    <x v="42"/>
    <x v="0"/>
    <x v="3"/>
    <n v="35.74"/>
    <n v="35.74"/>
    <n v="8"/>
    <n v="285.92"/>
    <n v="38"/>
    <n v="0"/>
    <s v="Sports"/>
    <n v="17.399999999999999"/>
    <n v="17.399999999999999"/>
    <d v="2022-05-13T00:00:00"/>
    <n v="9"/>
    <n v="0.69"/>
    <n v="0"/>
  </r>
  <r>
    <s v="CUST_3667_USA_44315"/>
    <s v="CUST_3667"/>
    <x v="42"/>
    <x v="1"/>
    <x v="2"/>
    <m/>
    <n v="0"/>
    <n v="9"/>
    <n v="0"/>
    <n v="116"/>
    <n v="0"/>
    <s v="Fashion"/>
    <n v="96.5"/>
    <n v="96.5"/>
    <d v="2021-04-29T00:00:00"/>
    <n v="12"/>
    <n v="0.31"/>
    <n v="0"/>
  </r>
  <r>
    <s v="CUST_3668_Brazil_45166"/>
    <s v="CUST_3668"/>
    <x v="19"/>
    <x v="0"/>
    <x v="8"/>
    <n v="187.26"/>
    <n v="187.26"/>
    <n v="8"/>
    <n v="1498.08"/>
    <n v="212"/>
    <n v="0"/>
    <s v="Home"/>
    <n v="10.4"/>
    <n v="10.4"/>
    <d v="2023-08-28T00:00:00"/>
    <n v="89"/>
    <n v="0.03"/>
    <n v="0"/>
  </r>
  <r>
    <s v="CUST_3669_USA_44628"/>
    <s v="CUST_3669"/>
    <x v="39"/>
    <x v="0"/>
    <x v="2"/>
    <m/>
    <n v="0"/>
    <n v="9"/>
    <n v="0"/>
    <n v="159"/>
    <n v="0"/>
    <s v="Electronics"/>
    <n v="23.1"/>
    <n v="23.1"/>
    <d v="2022-03-08T00:00:00"/>
    <n v="1"/>
    <n v="0.36"/>
    <n v="0"/>
  </r>
  <r>
    <s v="CUST_3670_Brazil_44326"/>
    <s v="CUST_3670"/>
    <x v="29"/>
    <x v="0"/>
    <x v="8"/>
    <n v="202.06"/>
    <n v="202.06"/>
    <n v="8"/>
    <n v="1616.48"/>
    <n v="355"/>
    <n v="0"/>
    <s v="Electronics"/>
    <n v="72.7"/>
    <n v="72.7"/>
    <d v="2021-05-10T00:00:00"/>
    <n v="25"/>
    <n v="0.64"/>
    <n v="0"/>
  </r>
  <r>
    <s v="CUST_3671_Brazil_44042"/>
    <s v="CUST_3671"/>
    <x v="8"/>
    <x v="0"/>
    <x v="8"/>
    <n v="155.68"/>
    <n v="155.68"/>
    <n v="13"/>
    <n v="2023.8400000000001"/>
    <n v="199"/>
    <n v="0"/>
    <s v="Electronics"/>
    <n v="56"/>
    <n v="56"/>
    <d v="2020-07-30T00:00:00"/>
    <n v="39"/>
    <n v="0.22"/>
    <n v="0"/>
  </r>
  <r>
    <s v="CUST_3672_UK_45041"/>
    <s v="CUST_3672"/>
    <x v="26"/>
    <x v="0"/>
    <x v="1"/>
    <n v="141.56"/>
    <n v="141.56"/>
    <n v="4"/>
    <n v="566.24"/>
    <n v="97"/>
    <n v="0"/>
    <s v="Sports"/>
    <n v="65.7"/>
    <n v="65.7"/>
    <d v="2023-04-25T00:00:00"/>
    <n v="94"/>
    <n v="0.56999999999999995"/>
    <n v="0"/>
  </r>
  <r>
    <s v="CUST_3672_USA_45446"/>
    <s v="CUST_3672"/>
    <x v="19"/>
    <x v="0"/>
    <x v="2"/>
    <n v="127.22"/>
    <n v="127.22"/>
    <n v="7"/>
    <n v="890.54"/>
    <n v="29"/>
    <n v="0"/>
    <s v="Electronics"/>
    <n v="6.7"/>
    <n v="6.7"/>
    <d v="2024-06-03T00:00:00"/>
    <n v="62"/>
    <n v="0.32"/>
    <n v="0"/>
  </r>
  <r>
    <s v="CUST_3674_USA_44102"/>
    <s v="CUST_3674"/>
    <x v="61"/>
    <x v="1"/>
    <x v="2"/>
    <n v="205.99"/>
    <n v="205.99"/>
    <n v="14"/>
    <n v="2883.86"/>
    <n v="108"/>
    <n v="0"/>
    <s v="Home"/>
    <n v="82"/>
    <n v="82"/>
    <d v="2020-09-28T00:00:00"/>
    <n v="74"/>
    <n v="0.22"/>
    <n v="0"/>
  </r>
  <r>
    <s v="CUST_3679_Brazil_44087"/>
    <s v="CUST_3679"/>
    <x v="1"/>
    <x v="1"/>
    <x v="8"/>
    <n v="221.27"/>
    <n v="221.27"/>
    <n v="10"/>
    <n v="2212.7000000000003"/>
    <n v="53"/>
    <n v="0"/>
    <s v="Sports"/>
    <n v="95.8"/>
    <n v="95.8"/>
    <d v="2020-09-13T00:00:00"/>
    <n v="46"/>
    <n v="0.39"/>
    <n v="0"/>
  </r>
  <r>
    <s v="CUST_3679_Japan_44116"/>
    <s v="CUST_3679"/>
    <x v="8"/>
    <x v="0"/>
    <x v="6"/>
    <n v="253.38"/>
    <n v="253.38"/>
    <n v="14"/>
    <n v="3547.3199999999997"/>
    <n v="72"/>
    <n v="0"/>
    <s v="Sports"/>
    <n v="57.8"/>
    <n v="57.8"/>
    <d v="2020-10-12T00:00:00"/>
    <n v="81"/>
    <n v="0.24"/>
    <n v="0"/>
  </r>
  <r>
    <s v="CUST_3681_Australia_44048"/>
    <s v="CUST_3681"/>
    <x v="20"/>
    <x v="0"/>
    <x v="3"/>
    <n v="66.569999999999993"/>
    <n v="66.569999999999993"/>
    <n v="7"/>
    <n v="465.98999999999995"/>
    <n v="90"/>
    <n v="0"/>
    <s v="Sports"/>
    <n v="20.399999999999999"/>
    <n v="20.399999999999999"/>
    <d v="2020-08-05T00:00:00"/>
    <n v="96"/>
    <n v="0.32"/>
    <n v="0"/>
  </r>
  <r>
    <s v="CUST_3681_Brazil_45800"/>
    <s v="CUST_3681"/>
    <x v="35"/>
    <x v="1"/>
    <x v="8"/>
    <n v="62.6"/>
    <n v="62.6"/>
    <n v="9"/>
    <n v="563.4"/>
    <n v="298"/>
    <n v="1"/>
    <s v="Sports"/>
    <n v="77.8"/>
    <n v="77.8"/>
    <d v="2025-05-23T00:00:00"/>
    <n v="98"/>
    <n v="0.04"/>
    <n v="0"/>
  </r>
  <r>
    <s v="CUST_3687_Brazil_44542"/>
    <s v="CUST_3687"/>
    <x v="4"/>
    <x v="0"/>
    <x v="8"/>
    <n v="63.43"/>
    <n v="63.43"/>
    <n v="13"/>
    <n v="824.59"/>
    <n v="35"/>
    <n v="0"/>
    <s v="Electronics"/>
    <n v="88.3"/>
    <n v="88.3"/>
    <d v="2021-12-12T00:00:00"/>
    <n v="24"/>
    <n v="0.31"/>
    <n v="0"/>
  </r>
  <r>
    <s v="CUST_3690_Canada_45648"/>
    <s v="CUST_3690"/>
    <x v="53"/>
    <x v="1"/>
    <x v="4"/>
    <n v="222.26"/>
    <n v="222.26"/>
    <n v="10"/>
    <n v="2222.6"/>
    <n v="311"/>
    <n v="0"/>
    <s v="Beauty"/>
    <n v="78.2"/>
    <n v="78.2"/>
    <d v="2024-12-22T00:00:00"/>
    <n v="94"/>
    <n v="0.37"/>
    <n v="0"/>
  </r>
  <r>
    <s v="CUST_3693_Canada_45457"/>
    <s v="CUST_3693"/>
    <x v="28"/>
    <x v="0"/>
    <x v="4"/>
    <n v="32.83"/>
    <n v="32.83"/>
    <n v="8"/>
    <n v="262.64"/>
    <n v="142"/>
    <n v="0"/>
    <s v="Fashion"/>
    <n v="60.6"/>
    <n v="60.6"/>
    <d v="2024-06-14T00:00:00"/>
    <n v="80"/>
    <n v="0.37"/>
    <n v="0"/>
  </r>
  <r>
    <s v="CUST_3693_Japan_44825"/>
    <s v="CUST_3693"/>
    <x v="27"/>
    <x v="0"/>
    <x v="6"/>
    <n v="39.19"/>
    <n v="39.19"/>
    <n v="14"/>
    <n v="548.66"/>
    <n v="173"/>
    <n v="0"/>
    <s v="Home"/>
    <n v="85.8"/>
    <n v="85.8"/>
    <d v="2022-09-21T00:00:00"/>
    <n v="95"/>
    <n v="0.16"/>
    <n v="0"/>
  </r>
  <r>
    <s v="CUST_3695_UK_44397"/>
    <s v="CUST_3695"/>
    <x v="0"/>
    <x v="0"/>
    <x v="1"/>
    <n v="37.090000000000003"/>
    <n v="37.090000000000003"/>
    <n v="9"/>
    <n v="333.81000000000006"/>
    <n v="220"/>
    <n v="0"/>
    <s v="Sports"/>
    <n v="41.6"/>
    <n v="41.6"/>
    <d v="2021-07-20T00:00:00"/>
    <n v="29"/>
    <n v="0.08"/>
    <n v="0"/>
  </r>
  <r>
    <s v="CUST_3696_Germany_44062"/>
    <s v="CUST_3696"/>
    <x v="9"/>
    <x v="1"/>
    <x v="0"/>
    <n v="23.8"/>
    <n v="23.8"/>
    <n v="8"/>
    <n v="190.4"/>
    <n v="245"/>
    <n v="0"/>
    <s v="Home"/>
    <n v="19.899999999999999"/>
    <n v="19.899999999999999"/>
    <d v="2020-08-19T00:00:00"/>
    <n v="87"/>
    <n v="0.18"/>
    <n v="0"/>
  </r>
  <r>
    <s v="CUST_3700_Germany_45771"/>
    <s v="CUST_3700"/>
    <x v="33"/>
    <x v="0"/>
    <x v="0"/>
    <n v="175.33"/>
    <n v="175.33"/>
    <n v="8"/>
    <n v="1402.64"/>
    <n v="10"/>
    <n v="0"/>
    <s v="Beauty"/>
    <n v="78.2"/>
    <n v="78.2"/>
    <d v="2025-04-24T00:00:00"/>
    <n v="73"/>
    <n v="0.41"/>
    <n v="0"/>
  </r>
  <r>
    <s v="CUST_3702_Japan_45221"/>
    <s v="CUST_3702"/>
    <x v="60"/>
    <x v="0"/>
    <x v="6"/>
    <n v="121.33"/>
    <n v="121.33"/>
    <n v="15"/>
    <n v="1819.95"/>
    <n v="316"/>
    <n v="0"/>
    <s v="Sports"/>
    <n v="25.4"/>
    <n v="25.4"/>
    <d v="2023-10-22T00:00:00"/>
    <n v="86"/>
    <n v="0.17"/>
    <n v="0"/>
  </r>
  <r>
    <s v="CUST_3703_Australia_44356"/>
    <s v="CUST_3703"/>
    <x v="9"/>
    <x v="1"/>
    <x v="3"/>
    <n v="49.9"/>
    <n v="49.9"/>
    <n v="11"/>
    <n v="548.9"/>
    <n v="259"/>
    <n v="0"/>
    <s v="Beauty"/>
    <n v="40"/>
    <n v="40"/>
    <d v="2021-06-09T00:00:00"/>
    <n v="41"/>
    <n v="0.49"/>
    <n v="0"/>
  </r>
  <r>
    <s v="CUST_3708_Australia_45276"/>
    <s v="CUST_3708"/>
    <x v="48"/>
    <x v="1"/>
    <x v="3"/>
    <n v="81.19"/>
    <n v="81.19"/>
    <n v="5"/>
    <n v="405.95"/>
    <n v="178"/>
    <n v="0"/>
    <s v="Home"/>
    <n v="92.6"/>
    <n v="92.6"/>
    <d v="2023-12-16T00:00:00"/>
    <n v="69"/>
    <n v="0.28999999999999998"/>
    <n v="0"/>
  </r>
  <r>
    <s v="CUST_3708_Brazil_44069"/>
    <s v="CUST_3708"/>
    <x v="61"/>
    <x v="0"/>
    <x v="8"/>
    <n v="68.510000000000005"/>
    <n v="68.510000000000005"/>
    <n v="9"/>
    <n v="616.59"/>
    <n v="256"/>
    <n v="0"/>
    <s v="Beauty"/>
    <n v="23.2"/>
    <n v="23.2"/>
    <d v="2020-08-26T00:00:00"/>
    <n v="29"/>
    <n v="0.11"/>
    <n v="0"/>
  </r>
  <r>
    <s v="CUST_3708_Brazil_44721"/>
    <s v="CUST_3708"/>
    <x v="18"/>
    <x v="1"/>
    <x v="8"/>
    <n v="131.63999999999999"/>
    <n v="131.63999999999999"/>
    <n v="13"/>
    <n v="1711.3199999999997"/>
    <n v="18"/>
    <n v="0"/>
    <s v="Beauty"/>
    <n v="59.4"/>
    <n v="59.4"/>
    <d v="2022-06-09T00:00:00"/>
    <n v="90"/>
    <n v="0.28000000000000003"/>
    <n v="0"/>
  </r>
  <r>
    <s v="CUST_3710_Japan_44937"/>
    <s v="CUST_3710"/>
    <x v="24"/>
    <x v="0"/>
    <x v="6"/>
    <n v="25.23"/>
    <n v="25.23"/>
    <n v="9"/>
    <n v="227.07"/>
    <n v="132"/>
    <n v="0"/>
    <s v="Sports"/>
    <n v="38.299999999999997"/>
    <n v="38.299999999999997"/>
    <d v="2023-01-11T00:00:00"/>
    <n v="40"/>
    <n v="0.04"/>
    <n v="0"/>
  </r>
  <r>
    <s v="CUST_3711_Australia_44742"/>
    <s v="CUST_3711"/>
    <x v="21"/>
    <x v="1"/>
    <x v="3"/>
    <m/>
    <n v="0"/>
    <n v="8"/>
    <n v="0"/>
    <n v="8"/>
    <n v="0"/>
    <s v="Fashion"/>
    <m/>
    <n v="0"/>
    <d v="2022-06-30T00:00:00"/>
    <n v="8"/>
    <n v="0.12"/>
    <n v="0"/>
  </r>
  <r>
    <s v="CUST_3711_Japan_44193"/>
    <s v="CUST_3711"/>
    <x v="5"/>
    <x v="1"/>
    <x v="6"/>
    <n v="67.180000000000007"/>
    <n v="67.180000000000007"/>
    <n v="15"/>
    <n v="1007.7"/>
    <n v="142"/>
    <n v="0"/>
    <s v="Home"/>
    <n v="80.3"/>
    <n v="80.3"/>
    <d v="2020-12-28T00:00:00"/>
    <n v="98"/>
    <n v="0.3"/>
    <n v="0"/>
  </r>
  <r>
    <s v="CUST_3712_Australia_44392"/>
    <s v="CUST_3712"/>
    <x v="9"/>
    <x v="0"/>
    <x v="3"/>
    <n v="106.93"/>
    <n v="106.93"/>
    <n v="13"/>
    <n v="1390.0900000000001"/>
    <n v="67"/>
    <n v="0"/>
    <s v="Sports"/>
    <n v="75.400000000000006"/>
    <n v="75.400000000000006"/>
    <d v="2021-07-15T00:00:00"/>
    <n v="37"/>
    <n v="0.16"/>
    <n v="0"/>
  </r>
  <r>
    <s v="CUST_3713_Canada_45440"/>
    <s v="CUST_3713"/>
    <x v="31"/>
    <x v="1"/>
    <x v="4"/>
    <n v="159.46"/>
    <n v="159.46"/>
    <n v="8"/>
    <n v="1275.68"/>
    <n v="181"/>
    <n v="0"/>
    <s v="Electronics"/>
    <n v="82.1"/>
    <n v="82.1"/>
    <d v="2024-05-28T00:00:00"/>
    <n v="54"/>
    <n v="0.36"/>
    <n v="0"/>
  </r>
  <r>
    <s v="CUST_3717_France_44538"/>
    <s v="CUST_3717"/>
    <x v="22"/>
    <x v="1"/>
    <x v="7"/>
    <n v="114.3"/>
    <n v="114.3"/>
    <n v="6"/>
    <n v="685.8"/>
    <n v="307"/>
    <n v="0"/>
    <s v="Beauty"/>
    <n v="47.3"/>
    <n v="47.3"/>
    <d v="2021-12-08T00:00:00"/>
    <n v="31"/>
    <n v="0.23"/>
    <n v="0"/>
  </r>
  <r>
    <s v="CUST_3719_Australia_44718"/>
    <s v="CUST_3719"/>
    <x v="60"/>
    <x v="0"/>
    <x v="3"/>
    <n v="61.86"/>
    <n v="61.86"/>
    <n v="9"/>
    <n v="556.74"/>
    <n v="247"/>
    <n v="0"/>
    <s v="Electronics"/>
    <n v="14.4"/>
    <n v="14.4"/>
    <d v="2022-06-06T00:00:00"/>
    <n v="42"/>
    <n v="0.01"/>
    <n v="0"/>
  </r>
  <r>
    <s v="CUST_3719_Brazil_44200"/>
    <s v="CUST_3719"/>
    <x v="45"/>
    <x v="0"/>
    <x v="8"/>
    <n v="73.83"/>
    <n v="73.83"/>
    <n v="9"/>
    <n v="664.47"/>
    <n v="226"/>
    <n v="0"/>
    <s v="Electronics"/>
    <n v="69.099999999999994"/>
    <n v="69.099999999999994"/>
    <d v="2021-01-04T00:00:00"/>
    <n v="10"/>
    <n v="0.52"/>
    <n v="0"/>
  </r>
  <r>
    <s v="CUST_3720_USA_45181"/>
    <s v="CUST_3720"/>
    <x v="17"/>
    <x v="1"/>
    <x v="2"/>
    <n v="65.209999999999994"/>
    <n v="65.209999999999994"/>
    <n v="10"/>
    <n v="652.09999999999991"/>
    <n v="155"/>
    <n v="0"/>
    <s v="Electronics"/>
    <n v="75.3"/>
    <n v="75.3"/>
    <d v="2023-09-12T00:00:00"/>
    <n v="6"/>
    <n v="0.47"/>
    <n v="0"/>
  </r>
  <r>
    <s v="CUST_3723_Australia_44290"/>
    <s v="CUST_3723"/>
    <x v="49"/>
    <x v="0"/>
    <x v="3"/>
    <n v="77.58"/>
    <n v="77.58"/>
    <n v="12"/>
    <n v="930.96"/>
    <n v="25"/>
    <n v="0"/>
    <s v="Sports"/>
    <n v="64.8"/>
    <n v="64.8"/>
    <d v="2021-04-04T00:00:00"/>
    <n v="63"/>
    <n v="7.0000000000000007E-2"/>
    <n v="0"/>
  </r>
  <r>
    <s v="CUST_3725_UK_45627"/>
    <s v="CUST_3725"/>
    <x v="42"/>
    <x v="1"/>
    <x v="1"/>
    <n v="88.5"/>
    <n v="88.5"/>
    <n v="7"/>
    <n v="619.5"/>
    <n v="62"/>
    <n v="0"/>
    <s v="Sports"/>
    <n v="75.900000000000006"/>
    <n v="75.900000000000006"/>
    <d v="2024-12-01T00:00:00"/>
    <n v="25"/>
    <n v="0.51"/>
    <n v="0"/>
  </r>
  <r>
    <s v="CUST_3731_Brazil_44338"/>
    <s v="CUST_3731"/>
    <x v="13"/>
    <x v="1"/>
    <x v="8"/>
    <n v="130.01"/>
    <n v="130.01"/>
    <n v="9"/>
    <n v="1170.0899999999999"/>
    <n v="103"/>
    <n v="0"/>
    <s v="Home"/>
    <n v="71.900000000000006"/>
    <n v="71.900000000000006"/>
    <d v="2021-05-22T00:00:00"/>
    <n v="91"/>
    <n v="0.28999999999999998"/>
    <n v="0"/>
  </r>
  <r>
    <s v="CUST_3733_Japan_44805"/>
    <s v="CUST_3733"/>
    <x v="58"/>
    <x v="1"/>
    <x v="6"/>
    <n v="50.63"/>
    <n v="50.63"/>
    <n v="10"/>
    <n v="506.3"/>
    <n v="209"/>
    <n v="0"/>
    <s v="Electronics"/>
    <n v="40.5"/>
    <n v="40.5"/>
    <d v="2022-09-01T00:00:00"/>
    <n v="49"/>
    <n v="0.36"/>
    <n v="0"/>
  </r>
  <r>
    <s v="CUST_3734_Brazil_45261"/>
    <s v="CUST_3734"/>
    <x v="27"/>
    <x v="2"/>
    <x v="8"/>
    <n v="64.45"/>
    <n v="64.45"/>
    <n v="12"/>
    <n v="773.40000000000009"/>
    <n v="46"/>
    <n v="0"/>
    <s v="Beauty"/>
    <n v="78.599999999999994"/>
    <n v="78.599999999999994"/>
    <d v="2023-12-01T00:00:00"/>
    <n v="39"/>
    <n v="0.37"/>
    <n v="0"/>
  </r>
  <r>
    <s v="CUST_3734_China_44664"/>
    <s v="CUST_3734"/>
    <x v="47"/>
    <x v="0"/>
    <x v="9"/>
    <n v="240.3"/>
    <n v="240.3"/>
    <n v="6"/>
    <n v="1441.8000000000002"/>
    <n v="183"/>
    <n v="0"/>
    <s v="Home"/>
    <n v="98.9"/>
    <n v="98.9"/>
    <d v="2022-04-13T00:00:00"/>
    <n v="91"/>
    <n v="0.03"/>
    <n v="0"/>
  </r>
  <r>
    <s v="CUST_3735_Germany_45388"/>
    <s v="CUST_3735"/>
    <x v="57"/>
    <x v="0"/>
    <x v="0"/>
    <n v="16.010000000000002"/>
    <n v="16.010000000000002"/>
    <n v="5"/>
    <n v="80.050000000000011"/>
    <n v="20"/>
    <n v="0"/>
    <s v="Fashion"/>
    <n v="8.1999999999999993"/>
    <n v="8.1999999999999993"/>
    <d v="2024-04-06T00:00:00"/>
    <n v="46"/>
    <n v="0.24"/>
    <n v="0"/>
  </r>
  <r>
    <s v="CUST_3736_India_45703"/>
    <s v="CUST_3736"/>
    <x v="12"/>
    <x v="0"/>
    <x v="5"/>
    <m/>
    <n v="0"/>
    <n v="12"/>
    <n v="0"/>
    <n v="127"/>
    <n v="0"/>
    <s v="Beauty"/>
    <n v="80.900000000000006"/>
    <n v="80.900000000000006"/>
    <d v="2025-02-15T00:00:00"/>
    <n v="62"/>
    <n v="0.37"/>
    <n v="0"/>
  </r>
  <r>
    <s v="CUST_3738_Germany_44344"/>
    <s v="CUST_3738"/>
    <x v="37"/>
    <x v="1"/>
    <x v="0"/>
    <n v="61.31"/>
    <n v="61.31"/>
    <n v="9"/>
    <n v="551.79"/>
    <n v="153"/>
    <n v="0"/>
    <s v="Fashion"/>
    <n v="30"/>
    <n v="30"/>
    <d v="2021-05-28T00:00:00"/>
    <n v="52"/>
    <n v="0.12"/>
    <n v="0"/>
  </r>
  <r>
    <s v="CUST_3739_Brazil_44731"/>
    <s v="CUST_3739"/>
    <x v="53"/>
    <x v="0"/>
    <x v="8"/>
    <n v="119.43"/>
    <n v="119.43"/>
    <n v="6"/>
    <n v="716.58"/>
    <n v="129"/>
    <n v="0"/>
    <s v="Electronics"/>
    <n v="26.3"/>
    <n v="26.3"/>
    <d v="2022-06-19T00:00:00"/>
    <n v="94"/>
    <n v="0.25"/>
    <n v="0"/>
  </r>
  <r>
    <s v="CUST_3740_UK_44465"/>
    <s v="CUST_3740"/>
    <x v="51"/>
    <x v="0"/>
    <x v="1"/>
    <n v="33.49"/>
    <n v="33.49"/>
    <n v="11"/>
    <n v="368.39000000000004"/>
    <n v="153"/>
    <n v="0"/>
    <s v="Home"/>
    <n v="12.2"/>
    <n v="12.2"/>
    <d v="2021-09-26T00:00:00"/>
    <n v="94"/>
    <n v="0.25"/>
    <n v="0"/>
  </r>
  <r>
    <s v="CUST_3743_Brazil_45358"/>
    <s v="CUST_3743"/>
    <x v="35"/>
    <x v="0"/>
    <x v="8"/>
    <n v="52.88"/>
    <n v="52.88"/>
    <n v="6"/>
    <n v="317.28000000000003"/>
    <n v="317"/>
    <n v="0"/>
    <s v="Beauty"/>
    <n v="34"/>
    <n v="34"/>
    <d v="2024-03-07T00:00:00"/>
    <n v="29"/>
    <n v="0.16"/>
    <n v="0"/>
  </r>
  <r>
    <s v="CUST_3744_China_45159"/>
    <s v="CUST_3744"/>
    <x v="47"/>
    <x v="1"/>
    <x v="9"/>
    <n v="354.59"/>
    <n v="354.59"/>
    <n v="12"/>
    <n v="4255.08"/>
    <n v="283"/>
    <n v="0"/>
    <s v="Electronics"/>
    <n v="70.400000000000006"/>
    <n v="70.400000000000006"/>
    <d v="2023-08-21T00:00:00"/>
    <n v="60"/>
    <n v="0.4"/>
    <n v="0"/>
  </r>
  <r>
    <s v="CUST_3745_Brazil_44659"/>
    <s v="CUST_3745"/>
    <x v="26"/>
    <x v="2"/>
    <x v="8"/>
    <n v="47.59"/>
    <n v="47.59"/>
    <n v="6"/>
    <n v="285.54000000000002"/>
    <n v="321"/>
    <n v="0"/>
    <s v="Beauty"/>
    <n v="30.7"/>
    <n v="30.7"/>
    <d v="2022-04-08T00:00:00"/>
    <n v="67"/>
    <n v="0.28999999999999998"/>
    <n v="0"/>
  </r>
  <r>
    <s v="CUST_3745_Germany_45396"/>
    <s v="CUST_3745"/>
    <x v="10"/>
    <x v="1"/>
    <x v="0"/>
    <n v="222.59"/>
    <n v="222.59"/>
    <n v="12"/>
    <n v="2671.08"/>
    <n v="191"/>
    <n v="0"/>
    <s v="Electronics"/>
    <n v="16.3"/>
    <n v="16.3"/>
    <d v="2024-04-14T00:00:00"/>
    <n v="37"/>
    <n v="0.2"/>
    <n v="0"/>
  </r>
  <r>
    <s v="CUST_3745_India_45062"/>
    <s v="CUST_3745"/>
    <x v="54"/>
    <x v="0"/>
    <x v="5"/>
    <n v="112.11"/>
    <n v="112.11"/>
    <n v="11"/>
    <n v="1233.21"/>
    <n v="109"/>
    <n v="0"/>
    <s v="Home"/>
    <n v="52"/>
    <n v="52"/>
    <d v="2023-05-16T00:00:00"/>
    <n v="42"/>
    <n v="0.08"/>
    <n v="0"/>
  </r>
  <r>
    <s v="CUST_3747_France_44972"/>
    <s v="CUST_3747"/>
    <x v="10"/>
    <x v="0"/>
    <x v="7"/>
    <n v="220.27"/>
    <n v="220.27"/>
    <n v="1"/>
    <n v="220.27"/>
    <n v="310"/>
    <n v="0"/>
    <s v="Fashion"/>
    <n v="19.399999999999999"/>
    <n v="19.399999999999999"/>
    <d v="2023-02-15T00:00:00"/>
    <n v="13"/>
    <n v="0.25"/>
    <n v="0"/>
  </r>
  <r>
    <s v="CUST_3749_Japan_44590"/>
    <s v="CUST_3749"/>
    <x v="32"/>
    <x v="0"/>
    <x v="6"/>
    <n v="52.6"/>
    <n v="52.6"/>
    <n v="7"/>
    <n v="368.2"/>
    <n v="244"/>
    <n v="1"/>
    <s v="Electronics"/>
    <n v="3.4"/>
    <n v="3.4"/>
    <d v="2022-01-29T00:00:00"/>
    <n v="68"/>
    <n v="0.23"/>
    <n v="0"/>
  </r>
  <r>
    <s v="CUST_3752_France_45470"/>
    <s v="CUST_3752"/>
    <x v="50"/>
    <x v="0"/>
    <x v="7"/>
    <n v="29.71"/>
    <n v="29.71"/>
    <n v="13"/>
    <n v="386.23"/>
    <n v="172"/>
    <n v="0"/>
    <s v="Home"/>
    <n v="30.2"/>
    <n v="30.2"/>
    <d v="2024-06-27T00:00:00"/>
    <n v="17"/>
    <n v="0.1"/>
    <n v="0"/>
  </r>
  <r>
    <s v="CUST_3757_Japan_45500"/>
    <s v="CUST_3757"/>
    <x v="12"/>
    <x v="1"/>
    <x v="6"/>
    <m/>
    <n v="0"/>
    <n v="9"/>
    <n v="0"/>
    <n v="149"/>
    <n v="0"/>
    <s v="Beauty"/>
    <n v="55.4"/>
    <n v="55.4"/>
    <d v="2024-07-27T00:00:00"/>
    <n v="27"/>
    <n v="0.22"/>
    <n v="0"/>
  </r>
  <r>
    <s v="CUST_3761_Brazil_44752"/>
    <s v="CUST_3761"/>
    <x v="8"/>
    <x v="0"/>
    <x v="8"/>
    <n v="131.1"/>
    <n v="131.1"/>
    <n v="9"/>
    <n v="1179.8999999999999"/>
    <n v="249"/>
    <n v="1"/>
    <s v="Beauty"/>
    <n v="88.2"/>
    <n v="88.2"/>
    <d v="2022-07-10T00:00:00"/>
    <n v="8"/>
    <n v="0.34"/>
    <n v="0"/>
  </r>
  <r>
    <s v="CUST_3761_Canada_44961"/>
    <s v="CUST_3761"/>
    <x v="52"/>
    <x v="0"/>
    <x v="4"/>
    <n v="66.930000000000007"/>
    <n v="66.930000000000007"/>
    <n v="11"/>
    <n v="736.23"/>
    <n v="201"/>
    <n v="0"/>
    <s v="Beauty"/>
    <n v="99"/>
    <n v="99"/>
    <d v="2023-02-04T00:00:00"/>
    <n v="99"/>
    <n v="0.28000000000000003"/>
    <n v="0"/>
  </r>
  <r>
    <s v="CUST_3761_Japan_44720"/>
    <s v="CUST_3761"/>
    <x v="44"/>
    <x v="1"/>
    <x v="6"/>
    <n v="54.75"/>
    <n v="54.75"/>
    <n v="13"/>
    <n v="711.75"/>
    <n v="23"/>
    <n v="0"/>
    <s v="Home"/>
    <n v="97.6"/>
    <n v="97.6"/>
    <d v="2022-06-08T00:00:00"/>
    <n v="46"/>
    <n v="0.13"/>
    <n v="0"/>
  </r>
  <r>
    <s v="CUST_3763_France_44378"/>
    <s v="CUST_3763"/>
    <x v="41"/>
    <x v="0"/>
    <x v="7"/>
    <n v="209.81"/>
    <n v="209.81"/>
    <n v="6"/>
    <n v="1258.8600000000001"/>
    <n v="243"/>
    <n v="0"/>
    <s v="Fashion"/>
    <n v="71.400000000000006"/>
    <n v="71.400000000000006"/>
    <d v="2021-07-01T00:00:00"/>
    <n v="63"/>
    <n v="0.32"/>
    <n v="0"/>
  </r>
  <r>
    <s v="CUST_3763_India_44813"/>
    <s v="CUST_3763"/>
    <x v="7"/>
    <x v="0"/>
    <x v="5"/>
    <n v="83.63"/>
    <n v="83.63"/>
    <n v="9"/>
    <n v="752.67"/>
    <n v="118"/>
    <n v="0"/>
    <s v="Home"/>
    <m/>
    <n v="0"/>
    <d v="2022-09-09T00:00:00"/>
    <n v="55"/>
    <n v="0.22"/>
    <n v="0"/>
  </r>
  <r>
    <s v="CUST_3765_Japan_44769"/>
    <s v="CUST_3765"/>
    <x v="12"/>
    <x v="1"/>
    <x v="6"/>
    <n v="230.58"/>
    <n v="230.58"/>
    <n v="9"/>
    <n v="2075.2200000000003"/>
    <n v="255"/>
    <n v="0"/>
    <s v="Fashion"/>
    <n v="8.4"/>
    <n v="8.4"/>
    <d v="2022-07-27T00:00:00"/>
    <n v="92"/>
    <n v="0.37"/>
    <n v="0"/>
  </r>
  <r>
    <s v="CUST_3767_Canada_44895"/>
    <s v="CUST_3767"/>
    <x v="19"/>
    <x v="0"/>
    <x v="4"/>
    <n v="94.93"/>
    <n v="94.93"/>
    <n v="9"/>
    <n v="854.37000000000012"/>
    <n v="131"/>
    <n v="0"/>
    <s v="Beauty"/>
    <n v="33"/>
    <n v="33"/>
    <d v="2022-11-30T00:00:00"/>
    <n v="48"/>
    <n v="0.14000000000000001"/>
    <n v="0"/>
  </r>
  <r>
    <s v="CUST_3768_India_44653"/>
    <s v="CUST_3768"/>
    <x v="1"/>
    <x v="0"/>
    <x v="5"/>
    <n v="32.96"/>
    <n v="32.96"/>
    <n v="12"/>
    <n v="395.52"/>
    <n v="4"/>
    <n v="0"/>
    <s v="Electronics"/>
    <n v="95.3"/>
    <n v="95.3"/>
    <d v="2022-04-02T00:00:00"/>
    <n v="94"/>
    <n v="0.61"/>
    <n v="0"/>
  </r>
  <r>
    <s v="CUST_3772_China_44120"/>
    <s v="CUST_3772"/>
    <x v="12"/>
    <x v="0"/>
    <x v="9"/>
    <n v="96.28"/>
    <n v="96.28"/>
    <n v="8"/>
    <n v="770.24"/>
    <n v="241"/>
    <n v="0"/>
    <s v="Home"/>
    <n v="32.1"/>
    <n v="32.1"/>
    <d v="2020-10-16T00:00:00"/>
    <n v="11"/>
    <n v="0.74"/>
    <n v="0"/>
  </r>
  <r>
    <s v="CUST_3773_Australia_45315"/>
    <s v="CUST_3773"/>
    <x v="0"/>
    <x v="0"/>
    <x v="3"/>
    <n v="174.36"/>
    <n v="174.36"/>
    <n v="12"/>
    <n v="2092.3200000000002"/>
    <n v="304"/>
    <n v="0"/>
    <s v="Electronics"/>
    <n v="6.2"/>
    <n v="6.2"/>
    <d v="2024-01-24T00:00:00"/>
    <n v="2"/>
    <n v="0.48"/>
    <n v="0"/>
  </r>
  <r>
    <s v="CUST_3773_Germany_44830"/>
    <s v="CUST_3773"/>
    <x v="53"/>
    <x v="0"/>
    <x v="0"/>
    <n v="104.4"/>
    <n v="104.4"/>
    <n v="9"/>
    <n v="939.6"/>
    <n v="327"/>
    <n v="0"/>
    <s v="Beauty"/>
    <n v="50.4"/>
    <n v="50.4"/>
    <d v="2022-09-26T00:00:00"/>
    <n v="99"/>
    <n v="0.12"/>
    <n v="0"/>
  </r>
  <r>
    <s v="CUST_3774_India_45406"/>
    <s v="CUST_3774"/>
    <x v="43"/>
    <x v="0"/>
    <x v="5"/>
    <n v="172.02"/>
    <n v="172.02"/>
    <n v="6"/>
    <n v="1032.1200000000001"/>
    <n v="284"/>
    <n v="0"/>
    <s v="Electronics"/>
    <n v="76.8"/>
    <n v="76.8"/>
    <d v="2024-04-24T00:00:00"/>
    <n v="42"/>
    <n v="0.14000000000000001"/>
    <n v="0"/>
  </r>
  <r>
    <s v="CUST_3775_UK_45547"/>
    <s v="CUST_3775"/>
    <x v="15"/>
    <x v="1"/>
    <x v="1"/>
    <n v="45.66"/>
    <n v="45.66"/>
    <n v="7"/>
    <n v="319.62"/>
    <n v="0"/>
    <n v="0"/>
    <s v="Beauty"/>
    <n v="25.1"/>
    <n v="25.1"/>
    <d v="2024-09-12T00:00:00"/>
    <n v="51"/>
    <n v="0.14000000000000001"/>
    <n v="0"/>
  </r>
  <r>
    <s v="CUST_3776_UK_45489"/>
    <s v="CUST_3776"/>
    <x v="23"/>
    <x v="2"/>
    <x v="1"/>
    <n v="50.37"/>
    <n v="50.37"/>
    <n v="12"/>
    <n v="604.43999999999994"/>
    <n v="329"/>
    <n v="0"/>
    <s v="Electronics"/>
    <n v="27.4"/>
    <n v="27.4"/>
    <d v="2024-07-16T00:00:00"/>
    <n v="97"/>
    <n v="0.22"/>
    <n v="0"/>
  </r>
  <r>
    <s v="CUST_3778_Canada_45686"/>
    <s v="CUST_3778"/>
    <x v="20"/>
    <x v="1"/>
    <x v="4"/>
    <n v="39.74"/>
    <n v="39.74"/>
    <n v="10"/>
    <n v="397.40000000000003"/>
    <n v="96"/>
    <n v="0"/>
    <s v="Home"/>
    <n v="35.6"/>
    <n v="35.6"/>
    <d v="2025-01-29T00:00:00"/>
    <n v="55"/>
    <n v="0.31"/>
    <n v="0"/>
  </r>
  <r>
    <s v="CUST_3779_France_44588"/>
    <s v="CUST_3779"/>
    <x v="12"/>
    <x v="1"/>
    <x v="7"/>
    <n v="38.94"/>
    <n v="38.94"/>
    <n v="8"/>
    <n v="311.52"/>
    <n v="225"/>
    <n v="0"/>
    <s v="Electronics"/>
    <n v="12.4"/>
    <n v="12.4"/>
    <d v="2022-01-27T00:00:00"/>
    <n v="88"/>
    <n v="0.42"/>
    <n v="0"/>
  </r>
  <r>
    <s v="CUST_3780_Canada_45140"/>
    <s v="CUST_3780"/>
    <x v="61"/>
    <x v="1"/>
    <x v="4"/>
    <n v="116.36"/>
    <n v="116.36"/>
    <n v="5"/>
    <n v="581.79999999999995"/>
    <n v="264"/>
    <n v="0"/>
    <s v="Electronics"/>
    <n v="33.6"/>
    <n v="33.6"/>
    <d v="2023-08-02T00:00:00"/>
    <n v="60"/>
    <n v="0.24"/>
    <n v="0"/>
  </r>
  <r>
    <s v="CUST_3780_Japan_45545"/>
    <s v="CUST_3780"/>
    <x v="1"/>
    <x v="0"/>
    <x v="6"/>
    <n v="55.59"/>
    <n v="55.59"/>
    <n v="10"/>
    <n v="555.90000000000009"/>
    <n v="213"/>
    <n v="0"/>
    <s v="Beauty"/>
    <n v="27.2"/>
    <n v="27.2"/>
    <d v="2024-09-10T00:00:00"/>
    <n v="11"/>
    <n v="0.03"/>
    <n v="0"/>
  </r>
  <r>
    <s v="CUST_3782_France_44170"/>
    <s v="CUST_3782"/>
    <x v="11"/>
    <x v="0"/>
    <x v="7"/>
    <n v="61.27"/>
    <n v="61.27"/>
    <n v="9"/>
    <n v="551.43000000000006"/>
    <n v="40"/>
    <n v="0"/>
    <s v="Electronics"/>
    <n v="70.400000000000006"/>
    <n v="70.400000000000006"/>
    <d v="2020-12-05T00:00:00"/>
    <n v="74"/>
    <n v="0.03"/>
    <n v="0"/>
  </r>
  <r>
    <s v="CUST_3782_Germany_45378"/>
    <s v="CUST_3782"/>
    <x v="24"/>
    <x v="0"/>
    <x v="0"/>
    <n v="23.39"/>
    <n v="23.39"/>
    <n v="10"/>
    <n v="233.9"/>
    <n v="86"/>
    <n v="0"/>
    <s v="Sports"/>
    <n v="15"/>
    <n v="15"/>
    <d v="2024-03-27T00:00:00"/>
    <n v="40"/>
    <n v="0.11"/>
    <n v="0"/>
  </r>
  <r>
    <s v="CUST_3783_Canada_45446"/>
    <s v="CUST_3783"/>
    <x v="2"/>
    <x v="1"/>
    <x v="4"/>
    <n v="68.37"/>
    <n v="68.37"/>
    <n v="11"/>
    <n v="752.07"/>
    <n v="66"/>
    <n v="0"/>
    <s v="Fashion"/>
    <n v="66.900000000000006"/>
    <n v="66.900000000000006"/>
    <d v="2024-06-03T00:00:00"/>
    <n v="84"/>
    <n v="0.13"/>
    <n v="0"/>
  </r>
  <r>
    <s v="CUST_3785_India_45463"/>
    <s v="CUST_3785"/>
    <x v="52"/>
    <x v="1"/>
    <x v="5"/>
    <n v="148.41999999999999"/>
    <n v="148.41999999999999"/>
    <n v="15"/>
    <n v="2226.2999999999997"/>
    <n v="140"/>
    <n v="0"/>
    <s v="Home"/>
    <n v="59.2"/>
    <n v="59.2"/>
    <d v="2024-06-20T00:00:00"/>
    <n v="36"/>
    <n v="0.21"/>
    <n v="0"/>
  </r>
  <r>
    <s v="CUST_3785_Japan_44864"/>
    <s v="CUST_3785"/>
    <x v="13"/>
    <x v="1"/>
    <x v="6"/>
    <n v="150.13999999999999"/>
    <n v="150.13999999999999"/>
    <n v="8"/>
    <n v="1201.1199999999999"/>
    <n v="342"/>
    <n v="0"/>
    <s v="Home"/>
    <m/>
    <n v="0"/>
    <d v="2022-10-30T00:00:00"/>
    <n v="77"/>
    <n v="0.38"/>
    <n v="0"/>
  </r>
  <r>
    <s v="CUST_3786_Germany_44617"/>
    <s v="CUST_3786"/>
    <x v="58"/>
    <x v="0"/>
    <x v="0"/>
    <n v="94.58"/>
    <n v="94.58"/>
    <n v="7"/>
    <n v="662.06"/>
    <n v="277"/>
    <n v="0"/>
    <s v="Beauty"/>
    <n v="67.400000000000006"/>
    <n v="67.400000000000006"/>
    <d v="2022-02-25T00:00:00"/>
    <n v="74"/>
    <n v="0.51"/>
    <n v="0"/>
  </r>
  <r>
    <s v="CUST_3786_USA_45244"/>
    <s v="CUST_3786"/>
    <x v="50"/>
    <x v="1"/>
    <x v="2"/>
    <n v="52.21"/>
    <n v="52.21"/>
    <n v="6"/>
    <n v="313.26"/>
    <n v="54"/>
    <n v="0"/>
    <s v="Home"/>
    <n v="19.2"/>
    <n v="19.2"/>
    <d v="2023-11-14T00:00:00"/>
    <n v="1"/>
    <n v="0.46"/>
    <n v="0"/>
  </r>
  <r>
    <s v="CUST_3787_UK_44946"/>
    <s v="CUST_3787"/>
    <x v="12"/>
    <x v="0"/>
    <x v="1"/>
    <n v="67.489999999999995"/>
    <n v="67.489999999999995"/>
    <n v="8"/>
    <n v="539.91999999999996"/>
    <n v="78"/>
    <n v="0"/>
    <s v="Fashion"/>
    <n v="72.2"/>
    <n v="72.2"/>
    <d v="2023-01-20T00:00:00"/>
    <n v="44"/>
    <n v="0.19"/>
    <n v="0"/>
  </r>
  <r>
    <s v="CUST_3789_India_45823"/>
    <s v="CUST_3789"/>
    <x v="30"/>
    <x v="0"/>
    <x v="5"/>
    <n v="31.15"/>
    <n v="31.15"/>
    <n v="13"/>
    <n v="404.95"/>
    <n v="331"/>
    <n v="0"/>
    <s v="Electronics"/>
    <n v="38.700000000000003"/>
    <n v="38.700000000000003"/>
    <d v="2025-06-15T00:00:00"/>
    <n v="40"/>
    <n v="0.39"/>
    <n v="0"/>
  </r>
  <r>
    <s v="CUST_3790_France_44656"/>
    <s v="CUST_3790"/>
    <x v="10"/>
    <x v="0"/>
    <x v="7"/>
    <n v="41"/>
    <n v="41"/>
    <n v="7"/>
    <n v="287"/>
    <n v="127"/>
    <n v="0"/>
    <s v="Sports"/>
    <n v="70.099999999999994"/>
    <n v="70.099999999999994"/>
    <d v="2022-04-05T00:00:00"/>
    <n v="31"/>
    <n v="0.53"/>
    <n v="0"/>
  </r>
  <r>
    <s v="CUST_3792_France_44774"/>
    <s v="CUST_3792"/>
    <x v="36"/>
    <x v="0"/>
    <x v="7"/>
    <m/>
    <n v="0"/>
    <n v="4"/>
    <n v="0"/>
    <n v="98"/>
    <n v="0"/>
    <s v="Fashion"/>
    <n v="55"/>
    <n v="55"/>
    <d v="2022-08-01T00:00:00"/>
    <n v="41"/>
    <n v="0.44"/>
    <n v="0"/>
  </r>
  <r>
    <s v="CUST_3797_Japan_45069"/>
    <s v="CUST_3797"/>
    <x v="51"/>
    <x v="0"/>
    <x v="6"/>
    <n v="260.85000000000002"/>
    <n v="260.85000000000002"/>
    <n v="16"/>
    <n v="4173.6000000000004"/>
    <n v="170"/>
    <n v="0"/>
    <s v="Sports"/>
    <n v="38"/>
    <n v="38"/>
    <d v="2023-05-23T00:00:00"/>
    <n v="51"/>
    <n v="0.32"/>
    <n v="0"/>
  </r>
  <r>
    <s v="CUST_3799_France_44996"/>
    <s v="CUST_3799"/>
    <x v="22"/>
    <x v="1"/>
    <x v="7"/>
    <n v="70.25"/>
    <n v="70.25"/>
    <n v="8"/>
    <n v="562"/>
    <n v="255"/>
    <n v="0"/>
    <s v="Home"/>
    <n v="22.8"/>
    <n v="22.8"/>
    <d v="2023-03-11T00:00:00"/>
    <n v="71"/>
    <n v="0.4"/>
    <n v="0"/>
  </r>
  <r>
    <s v="CUST_3800_Australia_45303"/>
    <s v="CUST_3800"/>
    <x v="11"/>
    <x v="1"/>
    <x v="3"/>
    <n v="50.14"/>
    <n v="50.14"/>
    <n v="11"/>
    <n v="551.54"/>
    <n v="245"/>
    <n v="0"/>
    <s v="Electronics"/>
    <n v="29.2"/>
    <n v="29.2"/>
    <d v="2024-01-12T00:00:00"/>
    <n v="89"/>
    <n v="0.05"/>
    <n v="0"/>
  </r>
  <r>
    <s v="CUST_3800_USA_44966"/>
    <s v="CUST_3800"/>
    <x v="4"/>
    <x v="1"/>
    <x v="2"/>
    <n v="76.900000000000006"/>
    <n v="76.900000000000006"/>
    <n v="10"/>
    <n v="769"/>
    <n v="55"/>
    <n v="0"/>
    <s v="Sports"/>
    <m/>
    <n v="0"/>
    <d v="2023-02-09T00:00:00"/>
    <n v="34"/>
    <n v="0.13"/>
    <n v="0"/>
  </r>
  <r>
    <s v="CUST_3803_Germany_45442"/>
    <s v="CUST_3803"/>
    <x v="48"/>
    <x v="1"/>
    <x v="0"/>
    <n v="159.57"/>
    <n v="159.57"/>
    <n v="7"/>
    <n v="1116.99"/>
    <n v="93"/>
    <n v="0"/>
    <s v="Electronics"/>
    <n v="32.200000000000003"/>
    <n v="32.200000000000003"/>
    <d v="2024-05-30T00:00:00"/>
    <n v="93"/>
    <n v="0.13"/>
    <n v="0"/>
  </r>
  <r>
    <s v="CUST_3806_France_45589"/>
    <s v="CUST_3806"/>
    <x v="33"/>
    <x v="2"/>
    <x v="7"/>
    <n v="80.569999999999993"/>
    <n v="80.569999999999993"/>
    <n v="11"/>
    <n v="886.27"/>
    <n v="320"/>
    <n v="0"/>
    <s v="Beauty"/>
    <n v="32.5"/>
    <n v="32.5"/>
    <d v="2024-10-24T00:00:00"/>
    <n v="28"/>
    <n v="0.7"/>
    <n v="0"/>
  </r>
  <r>
    <s v="CUST_3806_Japan_45094"/>
    <s v="CUST_3806"/>
    <x v="50"/>
    <x v="0"/>
    <x v="6"/>
    <n v="179.19"/>
    <n v="179.19"/>
    <n v="13"/>
    <n v="2329.4699999999998"/>
    <n v="119"/>
    <n v="0"/>
    <s v="Home"/>
    <n v="39.6"/>
    <n v="39.6"/>
    <d v="2023-06-17T00:00:00"/>
    <n v="86"/>
    <n v="0.2"/>
    <n v="0"/>
  </r>
  <r>
    <s v="CUST_3808_France_45511"/>
    <s v="CUST_3808"/>
    <x v="40"/>
    <x v="1"/>
    <x v="7"/>
    <n v="90.31"/>
    <n v="90.31"/>
    <n v="13"/>
    <n v="1174.03"/>
    <n v="224"/>
    <n v="0"/>
    <s v="Home"/>
    <n v="11.5"/>
    <n v="11.5"/>
    <d v="2024-08-07T00:00:00"/>
    <n v="89"/>
    <n v="0.09"/>
    <n v="0"/>
  </r>
  <r>
    <s v="CUST_3808_Germany_45526"/>
    <s v="CUST_3808"/>
    <x v="9"/>
    <x v="0"/>
    <x v="0"/>
    <n v="133.81"/>
    <n v="133.81"/>
    <n v="13"/>
    <n v="1739.53"/>
    <n v="114"/>
    <n v="0"/>
    <s v="Fashion"/>
    <n v="55.1"/>
    <n v="55.1"/>
    <d v="2024-08-22T00:00:00"/>
    <n v="21"/>
    <n v="7.0000000000000007E-2"/>
    <n v="0"/>
  </r>
  <r>
    <s v="CUST_3810_Australia_45157"/>
    <s v="CUST_3810"/>
    <x v="27"/>
    <x v="0"/>
    <x v="3"/>
    <n v="336.67"/>
    <n v="336.67"/>
    <n v="8"/>
    <n v="2693.36"/>
    <n v="290"/>
    <n v="0"/>
    <s v="Beauty"/>
    <n v="10.6"/>
    <n v="10.6"/>
    <d v="2023-08-19T00:00:00"/>
    <n v="92"/>
    <n v="0.06"/>
    <n v="0"/>
  </r>
  <r>
    <s v="CUST_3811_China_45484"/>
    <s v="CUST_3811"/>
    <x v="54"/>
    <x v="1"/>
    <x v="9"/>
    <n v="96.48"/>
    <n v="96.48"/>
    <n v="16"/>
    <n v="1543.68"/>
    <n v="109"/>
    <n v="0"/>
    <s v="Home"/>
    <n v="42.9"/>
    <n v="42.9"/>
    <d v="2024-07-11T00:00:00"/>
    <n v="89"/>
    <n v="0.16"/>
    <n v="0"/>
  </r>
  <r>
    <s v="CUST_3814_India_45451"/>
    <s v="CUST_3814"/>
    <x v="52"/>
    <x v="2"/>
    <x v="5"/>
    <n v="99.98"/>
    <n v="99.98"/>
    <n v="12"/>
    <n v="1199.76"/>
    <n v="289"/>
    <n v="0"/>
    <s v="Fashion"/>
    <n v="89.7"/>
    <n v="89.7"/>
    <d v="2024-06-08T00:00:00"/>
    <n v="26"/>
    <n v="0.18"/>
    <n v="0"/>
  </r>
  <r>
    <s v="CUST_3817_India_45437"/>
    <s v="CUST_3817"/>
    <x v="21"/>
    <x v="1"/>
    <x v="5"/>
    <n v="160.15"/>
    <n v="160.15"/>
    <n v="14"/>
    <n v="2242.1"/>
    <n v="322"/>
    <n v="0"/>
    <s v="Home"/>
    <m/>
    <n v="0"/>
    <d v="2024-05-25T00:00:00"/>
    <n v="64"/>
    <n v="0.24"/>
    <n v="0"/>
  </r>
  <r>
    <s v="CUST_3817_UK_44907"/>
    <s v="CUST_3817"/>
    <x v="27"/>
    <x v="0"/>
    <x v="1"/>
    <n v="98.92"/>
    <n v="98.92"/>
    <n v="12"/>
    <n v="1187.04"/>
    <n v="170"/>
    <n v="0"/>
    <s v="Home"/>
    <n v="53.7"/>
    <n v="53.7"/>
    <d v="2022-12-12T00:00:00"/>
    <n v="55"/>
    <n v="0.1"/>
    <n v="0"/>
  </r>
  <r>
    <s v="CUST_3817_USA_45006"/>
    <s v="CUST_3817"/>
    <x v="21"/>
    <x v="1"/>
    <x v="2"/>
    <n v="109.9"/>
    <n v="109.9"/>
    <n v="11"/>
    <n v="1208.9000000000001"/>
    <n v="320"/>
    <n v="0"/>
    <s v="Beauty"/>
    <n v="37.9"/>
    <n v="37.9"/>
    <d v="2023-03-21T00:00:00"/>
    <n v="83"/>
    <n v="0.19"/>
    <n v="0"/>
  </r>
  <r>
    <s v="CUST_3819_China_44430"/>
    <s v="CUST_3819"/>
    <x v="8"/>
    <x v="0"/>
    <x v="9"/>
    <n v="153.11000000000001"/>
    <n v="153.11000000000001"/>
    <n v="8"/>
    <n v="1224.8800000000001"/>
    <n v="50"/>
    <n v="0"/>
    <s v="Sports"/>
    <m/>
    <n v="0"/>
    <d v="2021-08-22T00:00:00"/>
    <n v="50"/>
    <n v="0.06"/>
    <n v="0"/>
  </r>
  <r>
    <s v="CUST_3821_India_45809"/>
    <s v="CUST_3821"/>
    <x v="19"/>
    <x v="1"/>
    <x v="5"/>
    <n v="66"/>
    <n v="66"/>
    <n v="7"/>
    <n v="462"/>
    <n v="222"/>
    <n v="0"/>
    <s v="Fashion"/>
    <m/>
    <n v="0"/>
    <d v="2025-06-01T00:00:00"/>
    <n v="80"/>
    <n v="0.14000000000000001"/>
    <n v="0"/>
  </r>
  <r>
    <s v="CUST_3822_Australia_44292"/>
    <s v="CUST_3822"/>
    <x v="36"/>
    <x v="0"/>
    <x v="3"/>
    <n v="149.22"/>
    <n v="149.22"/>
    <n v="10"/>
    <n v="1492.2"/>
    <n v="84"/>
    <n v="0"/>
    <s v="Home"/>
    <n v="33.299999999999997"/>
    <n v="33.299999999999997"/>
    <d v="2021-04-06T00:00:00"/>
    <n v="27"/>
    <n v="0.13"/>
    <n v="0"/>
  </r>
  <r>
    <s v="CUST_3824_Japan_44813"/>
    <s v="CUST_3824"/>
    <x v="61"/>
    <x v="1"/>
    <x v="6"/>
    <n v="71.98"/>
    <n v="71.98"/>
    <n v="11"/>
    <n v="791.78000000000009"/>
    <n v="295"/>
    <n v="0"/>
    <s v="Fashion"/>
    <n v="41.1"/>
    <n v="41.1"/>
    <d v="2022-09-09T00:00:00"/>
    <n v="28"/>
    <n v="0.32"/>
    <n v="0"/>
  </r>
  <r>
    <s v="CUST_3827_Japan_44803"/>
    <s v="CUST_3827"/>
    <x v="14"/>
    <x v="1"/>
    <x v="6"/>
    <n v="136.62"/>
    <n v="136.62"/>
    <n v="5"/>
    <n v="683.1"/>
    <n v="41"/>
    <n v="0"/>
    <s v="Fashion"/>
    <n v="73.2"/>
    <n v="73.2"/>
    <d v="2022-08-30T00:00:00"/>
    <n v="82"/>
    <n v="0.25"/>
    <n v="0"/>
  </r>
  <r>
    <s v="CUST_3828_Australia_44266"/>
    <s v="CUST_3828"/>
    <x v="24"/>
    <x v="2"/>
    <x v="3"/>
    <n v="56.3"/>
    <n v="56.3"/>
    <n v="10"/>
    <n v="563"/>
    <n v="163"/>
    <n v="0"/>
    <s v="Home"/>
    <n v="39.1"/>
    <n v="39.1"/>
    <d v="2021-03-11T00:00:00"/>
    <n v="59"/>
    <n v="0.43"/>
    <n v="0"/>
  </r>
  <r>
    <s v="CUST_3828_Brazil_44057"/>
    <s v="CUST_3828"/>
    <x v="53"/>
    <x v="0"/>
    <x v="8"/>
    <n v="167.2"/>
    <n v="167.2"/>
    <n v="9"/>
    <n v="1504.8"/>
    <n v="259"/>
    <n v="1"/>
    <s v="Sports"/>
    <n v="33.4"/>
    <n v="33.4"/>
    <d v="2020-08-14T00:00:00"/>
    <n v="83"/>
    <n v="0.36"/>
    <n v="0"/>
  </r>
  <r>
    <s v="CUST_3828_France_45793"/>
    <s v="CUST_3828"/>
    <x v="46"/>
    <x v="0"/>
    <x v="7"/>
    <n v="47.31"/>
    <n v="47.31"/>
    <n v="9"/>
    <n v="425.79"/>
    <n v="322"/>
    <n v="0"/>
    <s v="Home"/>
    <n v="80.5"/>
    <n v="80.5"/>
    <d v="2025-05-16T00:00:00"/>
    <n v="68"/>
    <n v="0.28999999999999998"/>
    <n v="0"/>
  </r>
  <r>
    <s v="CUST_3832_Germany_45727"/>
    <s v="CUST_3832"/>
    <x v="43"/>
    <x v="0"/>
    <x v="0"/>
    <n v="154.33000000000001"/>
    <n v="154.33000000000001"/>
    <n v="6"/>
    <n v="925.98"/>
    <n v="20"/>
    <n v="0"/>
    <s v="Home"/>
    <n v="42"/>
    <n v="42"/>
    <d v="2025-03-11T00:00:00"/>
    <n v="85"/>
    <n v="0.11"/>
    <n v="0"/>
  </r>
  <r>
    <s v="CUST_3832_Japan_44546"/>
    <s v="CUST_3832"/>
    <x v="54"/>
    <x v="1"/>
    <x v="6"/>
    <n v="132.26"/>
    <n v="132.26"/>
    <n v="8"/>
    <n v="1058.08"/>
    <n v="198"/>
    <n v="0"/>
    <s v="Beauty"/>
    <n v="67.8"/>
    <n v="67.8"/>
    <d v="2021-12-16T00:00:00"/>
    <n v="8"/>
    <n v="0.26"/>
    <n v="0"/>
  </r>
  <r>
    <s v="CUST_3832_Japan_45012"/>
    <s v="CUST_3832"/>
    <x v="49"/>
    <x v="2"/>
    <x v="6"/>
    <n v="109.28"/>
    <n v="109.28"/>
    <n v="11"/>
    <n v="1202.08"/>
    <n v="57"/>
    <n v="0"/>
    <s v="Fashion"/>
    <n v="90.3"/>
    <n v="90.3"/>
    <d v="2023-03-27T00:00:00"/>
    <n v="55"/>
    <n v="0.31"/>
    <n v="0"/>
  </r>
  <r>
    <s v="CUST_3834_USA_44492"/>
    <s v="CUST_3834"/>
    <x v="60"/>
    <x v="1"/>
    <x v="2"/>
    <n v="174.18"/>
    <n v="174.18"/>
    <n v="10"/>
    <n v="1741.8000000000002"/>
    <n v="330"/>
    <n v="0"/>
    <s v="Sports"/>
    <n v="99.2"/>
    <n v="99.2"/>
    <d v="2021-10-23T00:00:00"/>
    <n v="96"/>
    <n v="0.04"/>
    <n v="0"/>
  </r>
  <r>
    <s v="CUST_3838_USA_44778"/>
    <s v="CUST_3838"/>
    <x v="9"/>
    <x v="1"/>
    <x v="2"/>
    <n v="204.65"/>
    <n v="204.65"/>
    <n v="9"/>
    <n v="1841.8500000000001"/>
    <n v="44"/>
    <n v="0"/>
    <s v="Electronics"/>
    <n v="47"/>
    <n v="47"/>
    <d v="2022-08-05T00:00:00"/>
    <n v="40"/>
    <n v="0.49"/>
    <n v="0"/>
  </r>
  <r>
    <s v="CUST_3839_Brazil_44809"/>
    <s v="CUST_3839"/>
    <x v="23"/>
    <x v="0"/>
    <x v="8"/>
    <n v="179.38"/>
    <n v="179.38"/>
    <n v="17"/>
    <n v="3049.46"/>
    <n v="95"/>
    <n v="0"/>
    <s v="Electronics"/>
    <n v="83.5"/>
    <n v="83.5"/>
    <d v="2022-09-05T00:00:00"/>
    <n v="5"/>
    <n v="0.66"/>
    <n v="0"/>
  </r>
  <r>
    <s v="CUST_3839_UK_45341"/>
    <s v="CUST_3839"/>
    <x v="57"/>
    <x v="1"/>
    <x v="1"/>
    <n v="37.46"/>
    <n v="37.46"/>
    <n v="12"/>
    <n v="449.52"/>
    <n v="77"/>
    <n v="0"/>
    <s v="Electronics"/>
    <n v="38"/>
    <n v="38"/>
    <d v="2024-02-19T00:00:00"/>
    <n v="68"/>
    <n v="0.48"/>
    <n v="0"/>
  </r>
  <r>
    <s v="CUST_3841_Germany_45388"/>
    <s v="CUST_3841"/>
    <x v="57"/>
    <x v="1"/>
    <x v="0"/>
    <n v="107.64"/>
    <n v="107.64"/>
    <n v="8"/>
    <n v="861.12"/>
    <n v="215"/>
    <n v="0"/>
    <s v="Electronics"/>
    <n v="70.400000000000006"/>
    <n v="70.400000000000006"/>
    <d v="2024-04-06T00:00:00"/>
    <n v="51"/>
    <n v="0.14000000000000001"/>
    <n v="0"/>
  </r>
  <r>
    <s v="CUST_3841_UK_45091"/>
    <s v="CUST_3841"/>
    <x v="58"/>
    <x v="1"/>
    <x v="1"/>
    <n v="89.63"/>
    <n v="89.63"/>
    <n v="7"/>
    <n v="627.41"/>
    <n v="159"/>
    <n v="0"/>
    <s v="Electronics"/>
    <n v="87.6"/>
    <n v="87.6"/>
    <d v="2023-06-14T00:00:00"/>
    <n v="9"/>
    <n v="0.36"/>
    <n v="0"/>
  </r>
  <r>
    <s v="CUST_3842_France_45206"/>
    <s v="CUST_3842"/>
    <x v="16"/>
    <x v="0"/>
    <x v="7"/>
    <n v="118.16"/>
    <n v="118.16"/>
    <n v="12"/>
    <n v="1417.92"/>
    <n v="339"/>
    <n v="0"/>
    <s v="Electronics"/>
    <n v="31"/>
    <n v="31"/>
    <d v="2023-10-07T00:00:00"/>
    <n v="75"/>
    <n v="0.04"/>
    <n v="0"/>
  </r>
  <r>
    <s v="CUST_3843_USA_45796"/>
    <s v="CUST_3843"/>
    <x v="9"/>
    <x v="1"/>
    <x v="2"/>
    <n v="30.97"/>
    <n v="30.97"/>
    <n v="6"/>
    <n v="185.82"/>
    <n v="154"/>
    <n v="0"/>
    <s v="Fashion"/>
    <n v="40.9"/>
    <n v="40.9"/>
    <d v="2025-05-19T00:00:00"/>
    <n v="57"/>
    <n v="7.0000000000000007E-2"/>
    <n v="0"/>
  </r>
  <r>
    <s v="CUST_3844_Australia_45087"/>
    <s v="CUST_3844"/>
    <x v="47"/>
    <x v="0"/>
    <x v="3"/>
    <n v="37.56"/>
    <n v="37.56"/>
    <n v="11"/>
    <n v="413.16"/>
    <n v="72"/>
    <n v="0"/>
    <s v="Electronics"/>
    <n v="71.3"/>
    <n v="71.3"/>
    <d v="2023-06-10T00:00:00"/>
    <n v="83"/>
    <n v="0.32"/>
    <n v="0"/>
  </r>
  <r>
    <s v="CUST_3845_Brazil_45827"/>
    <s v="CUST_3845"/>
    <x v="46"/>
    <x v="1"/>
    <x v="8"/>
    <n v="74.77"/>
    <n v="74.77"/>
    <n v="9"/>
    <n v="672.93"/>
    <n v="315"/>
    <n v="0"/>
    <s v="Home"/>
    <m/>
    <n v="0"/>
    <d v="2025-06-19T00:00:00"/>
    <n v="87"/>
    <n v="0.41"/>
    <n v="0"/>
  </r>
  <r>
    <s v="CUST_3849_India_44092"/>
    <s v="CUST_3849"/>
    <x v="13"/>
    <x v="1"/>
    <x v="5"/>
    <n v="17.05"/>
    <n v="17.05"/>
    <n v="9"/>
    <n v="153.45000000000002"/>
    <n v="144"/>
    <n v="0"/>
    <s v="Electronics"/>
    <m/>
    <n v="0"/>
    <d v="2020-09-18T00:00:00"/>
    <n v="32"/>
    <n v="0.44"/>
    <n v="0"/>
  </r>
  <r>
    <s v="CUST_3849_India_44695"/>
    <s v="CUST_3849"/>
    <x v="44"/>
    <x v="0"/>
    <x v="5"/>
    <n v="140.4"/>
    <n v="140.4"/>
    <n v="16"/>
    <n v="2246.4"/>
    <n v="269"/>
    <n v="0"/>
    <s v="Home"/>
    <n v="53.3"/>
    <n v="53.3"/>
    <d v="2022-05-14T00:00:00"/>
    <n v="50"/>
    <n v="0.37"/>
    <n v="0"/>
  </r>
  <r>
    <s v="CUST_3850_China_44094"/>
    <s v="CUST_3850"/>
    <x v="33"/>
    <x v="0"/>
    <x v="9"/>
    <n v="90.88"/>
    <n v="90.88"/>
    <n v="6"/>
    <n v="545.28"/>
    <n v="44"/>
    <n v="0"/>
    <s v="Beauty"/>
    <n v="55.1"/>
    <n v="55.1"/>
    <d v="2020-09-20T00:00:00"/>
    <n v="7"/>
    <n v="0.2"/>
    <n v="0"/>
  </r>
  <r>
    <s v="CUST_3850_Japan_44840"/>
    <s v="CUST_3850"/>
    <x v="41"/>
    <x v="0"/>
    <x v="6"/>
    <n v="158.9"/>
    <n v="158.9"/>
    <n v="10"/>
    <n v="1589"/>
    <n v="231"/>
    <n v="0"/>
    <s v="Beauty"/>
    <n v="78"/>
    <n v="78"/>
    <d v="2022-10-06T00:00:00"/>
    <n v="44"/>
    <n v="0.35"/>
    <n v="0"/>
  </r>
  <r>
    <s v="CUST_3851_India_45031"/>
    <s v="CUST_3851"/>
    <x v="11"/>
    <x v="0"/>
    <x v="5"/>
    <n v="87.62"/>
    <n v="87.62"/>
    <n v="8"/>
    <n v="700.96"/>
    <n v="279"/>
    <n v="0"/>
    <s v="Home"/>
    <n v="21.8"/>
    <n v="21.8"/>
    <d v="2023-04-15T00:00:00"/>
    <n v="58"/>
    <n v="0.51"/>
    <n v="0"/>
  </r>
  <r>
    <s v="CUST_3852_Brazil_45580"/>
    <s v="CUST_3852"/>
    <x v="8"/>
    <x v="2"/>
    <x v="8"/>
    <n v="117.43"/>
    <n v="117.43"/>
    <n v="9"/>
    <n v="1056.8700000000001"/>
    <n v="136"/>
    <n v="0"/>
    <s v="Electronics"/>
    <n v="66.5"/>
    <n v="66.5"/>
    <d v="2024-10-15T00:00:00"/>
    <n v="91"/>
    <n v="0.42"/>
    <n v="0"/>
  </r>
  <r>
    <s v="CUST_3854_Canada_44893"/>
    <s v="CUST_3854"/>
    <x v="54"/>
    <x v="1"/>
    <x v="4"/>
    <n v="199.19"/>
    <n v="199.19"/>
    <n v="7"/>
    <n v="1394.33"/>
    <n v="230"/>
    <n v="0"/>
    <s v="Electronics"/>
    <n v="35.299999999999997"/>
    <n v="35.299999999999997"/>
    <d v="2022-11-28T00:00:00"/>
    <n v="87"/>
    <n v="0.31"/>
    <n v="0"/>
  </r>
  <r>
    <s v="CUST_3854_Japan_44650"/>
    <s v="CUST_3854"/>
    <x v="38"/>
    <x v="0"/>
    <x v="6"/>
    <n v="57.95"/>
    <n v="57.95"/>
    <n v="11"/>
    <n v="637.45000000000005"/>
    <n v="143"/>
    <n v="0"/>
    <s v="Electronics"/>
    <n v="16.3"/>
    <n v="16.3"/>
    <d v="2022-03-30T00:00:00"/>
    <n v="30"/>
    <n v="0.18"/>
    <n v="0"/>
  </r>
  <r>
    <s v="CUST_3863_Japan_44880"/>
    <s v="CUST_3863"/>
    <x v="44"/>
    <x v="0"/>
    <x v="6"/>
    <n v="57.09"/>
    <n v="57.09"/>
    <n v="9"/>
    <n v="513.81000000000006"/>
    <n v="317"/>
    <n v="0"/>
    <s v="Beauty"/>
    <n v="76.2"/>
    <n v="76.2"/>
    <d v="2022-11-15T00:00:00"/>
    <n v="77"/>
    <n v="0.38"/>
    <n v="0"/>
  </r>
  <r>
    <s v="CUST_3863_USA_44906"/>
    <s v="CUST_3863"/>
    <x v="22"/>
    <x v="0"/>
    <x v="2"/>
    <n v="289.83"/>
    <n v="289.83"/>
    <n v="11"/>
    <n v="3188.1299999999997"/>
    <n v="81"/>
    <n v="0"/>
    <s v="Sports"/>
    <n v="71.599999999999994"/>
    <n v="71.599999999999994"/>
    <d v="2022-12-11T00:00:00"/>
    <n v="58"/>
    <n v="0.41"/>
    <n v="0"/>
  </r>
  <r>
    <s v="CUST_3866_Australia_45729"/>
    <s v="CUST_3866"/>
    <x v="24"/>
    <x v="1"/>
    <x v="3"/>
    <n v="68.38"/>
    <n v="68.38"/>
    <n v="9"/>
    <n v="615.41999999999996"/>
    <n v="106"/>
    <n v="0"/>
    <s v="Sports"/>
    <n v="93.8"/>
    <n v="93.8"/>
    <d v="2025-03-13T00:00:00"/>
    <n v="66"/>
    <n v="0.09"/>
    <n v="0"/>
  </r>
  <r>
    <s v="CUST_3866_China_44261"/>
    <s v="CUST_3866"/>
    <x v="29"/>
    <x v="1"/>
    <x v="9"/>
    <n v="144.01"/>
    <n v="144.01"/>
    <n v="11"/>
    <n v="1584.11"/>
    <n v="252"/>
    <n v="0"/>
    <s v="Electronics"/>
    <m/>
    <n v="0"/>
    <d v="2021-03-06T00:00:00"/>
    <n v="36"/>
    <n v="0.12"/>
    <n v="0"/>
  </r>
  <r>
    <s v="CUST_3866_France_44175"/>
    <s v="CUST_3866"/>
    <x v="15"/>
    <x v="0"/>
    <x v="7"/>
    <n v="56.42"/>
    <n v="56.42"/>
    <n v="6"/>
    <n v="338.52"/>
    <n v="52"/>
    <n v="0"/>
    <s v="Fashion"/>
    <n v="2.6"/>
    <n v="2.6"/>
    <d v="2020-12-10T00:00:00"/>
    <n v="17"/>
    <n v="0.06"/>
    <n v="0"/>
  </r>
  <r>
    <s v="CUST_3869_India_45407"/>
    <s v="CUST_3869"/>
    <x v="35"/>
    <x v="0"/>
    <x v="5"/>
    <n v="61.31"/>
    <n v="61.31"/>
    <n v="11"/>
    <n v="674.41000000000008"/>
    <n v="302"/>
    <n v="0"/>
    <s v="Sports"/>
    <n v="40.5"/>
    <n v="40.5"/>
    <d v="2024-04-25T00:00:00"/>
    <n v="21"/>
    <n v="0.28000000000000003"/>
    <n v="0"/>
  </r>
  <r>
    <s v="CUST_3871_Australia_44788"/>
    <s v="CUST_3871"/>
    <x v="26"/>
    <x v="1"/>
    <x v="3"/>
    <n v="91.17"/>
    <n v="91.17"/>
    <n v="9"/>
    <n v="820.53"/>
    <n v="68"/>
    <n v="0"/>
    <s v="Home"/>
    <n v="14.8"/>
    <n v="14.8"/>
    <d v="2022-08-15T00:00:00"/>
    <n v="89"/>
    <n v="0.24"/>
    <n v="0"/>
  </r>
  <r>
    <s v="CUST_3871_China_45816"/>
    <s v="CUST_3871"/>
    <x v="46"/>
    <x v="0"/>
    <x v="9"/>
    <n v="45.92"/>
    <n v="45.92"/>
    <n v="4"/>
    <n v="183.68"/>
    <n v="47"/>
    <n v="0"/>
    <s v="Electronics"/>
    <n v="75.900000000000006"/>
    <n v="75.900000000000006"/>
    <d v="2025-06-08T00:00:00"/>
    <n v="17"/>
    <n v="0.47"/>
    <n v="0"/>
  </r>
  <r>
    <s v="CUST_3872_Japan_45424"/>
    <s v="CUST_3872"/>
    <x v="32"/>
    <x v="0"/>
    <x v="6"/>
    <n v="145.34"/>
    <n v="145.34"/>
    <n v="4"/>
    <n v="581.36"/>
    <n v="245"/>
    <n v="0"/>
    <s v="Sports"/>
    <n v="55.6"/>
    <n v="55.6"/>
    <d v="2024-05-12T00:00:00"/>
    <n v="86"/>
    <n v="0.12"/>
    <n v="0"/>
  </r>
  <r>
    <s v="CUST_3875_Canada_44081"/>
    <s v="CUST_3875"/>
    <x v="54"/>
    <x v="1"/>
    <x v="4"/>
    <n v="72.23"/>
    <n v="72.23"/>
    <n v="10"/>
    <n v="722.30000000000007"/>
    <n v="283"/>
    <n v="0"/>
    <s v="Beauty"/>
    <n v="3.9"/>
    <n v="3.9"/>
    <d v="2020-09-07T00:00:00"/>
    <n v="31"/>
    <n v="0.44"/>
    <n v="0"/>
  </r>
  <r>
    <s v="CUST_3875_Germany_44713"/>
    <s v="CUST_3875"/>
    <x v="0"/>
    <x v="1"/>
    <x v="0"/>
    <n v="50.67"/>
    <n v="50.67"/>
    <n v="12"/>
    <n v="608.04"/>
    <n v="15"/>
    <n v="0"/>
    <s v="Electronics"/>
    <n v="65.599999999999994"/>
    <n v="65.599999999999994"/>
    <d v="2022-06-01T00:00:00"/>
    <n v="26"/>
    <n v="0.11"/>
    <n v="0"/>
  </r>
  <r>
    <s v="CUST_3878_India_45560"/>
    <s v="CUST_3878"/>
    <x v="9"/>
    <x v="2"/>
    <x v="5"/>
    <n v="36.53"/>
    <n v="36.53"/>
    <n v="14"/>
    <n v="511.42"/>
    <n v="48"/>
    <n v="0"/>
    <s v="Home"/>
    <n v="88.2"/>
    <n v="88.2"/>
    <d v="2024-09-25T00:00:00"/>
    <n v="31"/>
    <n v="0.44"/>
    <n v="0"/>
  </r>
  <r>
    <s v="CUST_3881_China_45800"/>
    <s v="CUST_3881"/>
    <x v="30"/>
    <x v="0"/>
    <x v="9"/>
    <n v="166.84"/>
    <n v="166.84"/>
    <n v="7"/>
    <n v="1167.8800000000001"/>
    <n v="245"/>
    <n v="0"/>
    <s v="Beauty"/>
    <n v="82.9"/>
    <n v="82.9"/>
    <d v="2025-05-23T00:00:00"/>
    <n v="5"/>
    <n v="0.15"/>
    <n v="0"/>
  </r>
  <r>
    <s v="CUST_3887_Australia_45810"/>
    <s v="CUST_3887"/>
    <x v="42"/>
    <x v="0"/>
    <x v="3"/>
    <n v="246.7"/>
    <n v="246.7"/>
    <n v="11"/>
    <n v="2713.7"/>
    <n v="45"/>
    <n v="0"/>
    <s v="Sports"/>
    <n v="95.9"/>
    <n v="95.9"/>
    <d v="2025-06-02T00:00:00"/>
    <n v="29"/>
    <n v="7.0000000000000007E-2"/>
    <n v="0"/>
  </r>
  <r>
    <s v="CUST_3890_Germany_44272"/>
    <s v="CUST_3890"/>
    <x v="35"/>
    <x v="0"/>
    <x v="0"/>
    <n v="114.05"/>
    <n v="114.05"/>
    <n v="12"/>
    <n v="1368.6"/>
    <n v="254"/>
    <n v="0"/>
    <s v="Electronics"/>
    <m/>
    <n v="0"/>
    <d v="2021-03-17T00:00:00"/>
    <n v="47"/>
    <n v="0.32"/>
    <n v="0"/>
  </r>
  <r>
    <s v="CUST_3891_Australia_44956"/>
    <s v="CUST_3891"/>
    <x v="47"/>
    <x v="1"/>
    <x v="3"/>
    <n v="222.65"/>
    <n v="222.65"/>
    <n v="10"/>
    <n v="2226.5"/>
    <n v="337"/>
    <n v="0"/>
    <s v="Beauty"/>
    <n v="15.9"/>
    <n v="15.9"/>
    <d v="2023-01-30T00:00:00"/>
    <n v="48"/>
    <n v="0.39"/>
    <n v="0"/>
  </r>
  <r>
    <s v="CUST_3891_France_45702"/>
    <s v="CUST_3891"/>
    <x v="29"/>
    <x v="1"/>
    <x v="7"/>
    <n v="275.49"/>
    <n v="275.49"/>
    <n v="9"/>
    <n v="2479.41"/>
    <n v="21"/>
    <n v="0"/>
    <s v="Electronics"/>
    <n v="87.7"/>
    <n v="87.7"/>
    <d v="2025-02-14T00:00:00"/>
    <n v="82"/>
    <n v="0.34"/>
    <n v="0"/>
  </r>
  <r>
    <s v="CUST_3895_UK_44329"/>
    <s v="CUST_3895"/>
    <x v="42"/>
    <x v="0"/>
    <x v="1"/>
    <m/>
    <n v="0"/>
    <n v="6"/>
    <n v="0"/>
    <n v="54"/>
    <n v="1"/>
    <s v="Home"/>
    <m/>
    <n v="0"/>
    <d v="2021-05-13T00:00:00"/>
    <n v="48"/>
    <n v="0.22"/>
    <n v="0"/>
  </r>
  <r>
    <s v="CUST_3896_India_45650"/>
    <s v="CUST_3896"/>
    <x v="7"/>
    <x v="2"/>
    <x v="5"/>
    <n v="88.37"/>
    <n v="88.37"/>
    <n v="13"/>
    <n v="1148.81"/>
    <n v="289"/>
    <n v="0"/>
    <s v="Sports"/>
    <n v="48.3"/>
    <n v="48.3"/>
    <d v="2024-12-24T00:00:00"/>
    <n v="96"/>
    <n v="0.25"/>
    <n v="0"/>
  </r>
  <r>
    <s v="CUST_3897_Germany_45210"/>
    <s v="CUST_3897"/>
    <x v="0"/>
    <x v="1"/>
    <x v="0"/>
    <n v="138.15"/>
    <n v="138.15"/>
    <n v="10"/>
    <n v="1381.5"/>
    <n v="163"/>
    <n v="0"/>
    <s v="Home"/>
    <n v="69.7"/>
    <n v="69.7"/>
    <d v="2023-10-11T00:00:00"/>
    <n v="11"/>
    <n v="0.6"/>
    <n v="0"/>
  </r>
  <r>
    <s v="CUST_3898_China_44451"/>
    <s v="CUST_3898"/>
    <x v="46"/>
    <x v="0"/>
    <x v="9"/>
    <n v="179.04"/>
    <n v="179.04"/>
    <n v="8"/>
    <n v="1432.32"/>
    <n v="188"/>
    <n v="0"/>
    <s v="Beauty"/>
    <n v="22.1"/>
    <n v="22.1"/>
    <d v="2021-09-12T00:00:00"/>
    <n v="69"/>
    <n v="0.43"/>
    <n v="0"/>
  </r>
  <r>
    <s v="CUST_3904_Australia_44413"/>
    <s v="CUST_3904"/>
    <x v="39"/>
    <x v="0"/>
    <x v="3"/>
    <n v="131.28"/>
    <n v="131.28"/>
    <n v="8"/>
    <n v="1050.24"/>
    <n v="303"/>
    <n v="0"/>
    <s v="Home"/>
    <n v="48.4"/>
    <n v="48.4"/>
    <d v="2021-08-05T00:00:00"/>
    <n v="68"/>
    <n v="0.44"/>
    <n v="0"/>
  </r>
  <r>
    <s v="CUST_3911_Germany_44452"/>
    <s v="CUST_3911"/>
    <x v="41"/>
    <x v="1"/>
    <x v="0"/>
    <n v="112.24"/>
    <n v="112.24"/>
    <n v="8"/>
    <n v="897.92"/>
    <n v="258"/>
    <n v="0"/>
    <s v="Home"/>
    <m/>
    <n v="0"/>
    <d v="2021-09-13T00:00:00"/>
    <n v="23"/>
    <n v="0.28999999999999998"/>
    <n v="0"/>
  </r>
  <r>
    <s v="CUST_3912_USA_45501"/>
    <s v="CUST_3912"/>
    <x v="18"/>
    <x v="0"/>
    <x v="2"/>
    <n v="23.32"/>
    <n v="23.32"/>
    <n v="8"/>
    <n v="186.56"/>
    <n v="289"/>
    <n v="0"/>
    <s v="Home"/>
    <n v="28.4"/>
    <n v="28.4"/>
    <d v="2024-07-28T00:00:00"/>
    <n v="95"/>
    <n v="0.27"/>
    <n v="0"/>
  </r>
  <r>
    <s v="CUST_3914_Canada_45765"/>
    <s v="CUST_3914"/>
    <x v="56"/>
    <x v="0"/>
    <x v="4"/>
    <n v="157.44999999999999"/>
    <n v="157.44999999999999"/>
    <n v="21"/>
    <n v="3306.45"/>
    <n v="14"/>
    <n v="0"/>
    <s v="Fashion"/>
    <n v="25"/>
    <n v="25"/>
    <d v="2025-04-18T00:00:00"/>
    <n v="36"/>
    <n v="0.11"/>
    <n v="0"/>
  </r>
  <r>
    <s v="CUST_3915_Brazil_45244"/>
    <s v="CUST_3915"/>
    <x v="51"/>
    <x v="1"/>
    <x v="8"/>
    <n v="96.42"/>
    <n v="96.42"/>
    <n v="13"/>
    <n v="1253.46"/>
    <n v="345"/>
    <n v="0"/>
    <s v="Sports"/>
    <n v="2"/>
    <n v="2"/>
    <d v="2023-11-14T00:00:00"/>
    <n v="97"/>
    <n v="0.08"/>
    <n v="0"/>
  </r>
  <r>
    <s v="CUST_3920_Germany_45271"/>
    <s v="CUST_3920"/>
    <x v="12"/>
    <x v="0"/>
    <x v="0"/>
    <n v="206.14"/>
    <n v="206.14"/>
    <n v="7"/>
    <n v="1442.98"/>
    <n v="268"/>
    <n v="0"/>
    <s v="Electronics"/>
    <n v="72.900000000000006"/>
    <n v="72.900000000000006"/>
    <d v="2023-12-11T00:00:00"/>
    <n v="11"/>
    <n v="0.06"/>
    <n v="0"/>
  </r>
  <r>
    <s v="CUST_3923_China_45585"/>
    <s v="CUST_3923"/>
    <x v="50"/>
    <x v="1"/>
    <x v="9"/>
    <n v="204.03"/>
    <n v="204.03"/>
    <n v="8"/>
    <n v="1632.24"/>
    <n v="23"/>
    <n v="0"/>
    <s v="Electronics"/>
    <n v="76.5"/>
    <n v="76.5"/>
    <d v="2024-10-20T00:00:00"/>
    <n v="41"/>
    <n v="0.27"/>
    <n v="0"/>
  </r>
  <r>
    <s v="CUST_3925_Germany_44523"/>
    <s v="CUST_3925"/>
    <x v="29"/>
    <x v="0"/>
    <x v="0"/>
    <n v="93.87"/>
    <n v="93.87"/>
    <n v="10"/>
    <n v="938.7"/>
    <n v="321"/>
    <n v="1"/>
    <s v="Electronics"/>
    <m/>
    <n v="0"/>
    <d v="2021-11-23T00:00:00"/>
    <n v="3"/>
    <n v="0.44"/>
    <n v="0"/>
  </r>
  <r>
    <s v="CUST_3931_Japan_45770"/>
    <s v="CUST_3931"/>
    <x v="38"/>
    <x v="0"/>
    <x v="6"/>
    <n v="148.93"/>
    <n v="148.93"/>
    <n v="10"/>
    <n v="1489.3000000000002"/>
    <n v="70"/>
    <n v="1"/>
    <s v="Home"/>
    <n v="75.099999999999994"/>
    <n v="75.099999999999994"/>
    <d v="2025-04-23T00:00:00"/>
    <n v="62"/>
    <n v="0.24"/>
    <n v="0"/>
  </r>
  <r>
    <s v="CUST_3931_UK_44424"/>
    <s v="CUST_3931"/>
    <x v="9"/>
    <x v="2"/>
    <x v="1"/>
    <n v="148.5"/>
    <n v="148.5"/>
    <n v="7"/>
    <n v="1039.5"/>
    <n v="283"/>
    <n v="0"/>
    <s v="Home"/>
    <n v="72.5"/>
    <n v="72.5"/>
    <d v="2021-08-16T00:00:00"/>
    <n v="64"/>
    <n v="0.52"/>
    <n v="0"/>
  </r>
  <r>
    <s v="CUST_3936_Canada_44400"/>
    <s v="CUST_3936"/>
    <x v="5"/>
    <x v="1"/>
    <x v="4"/>
    <n v="36.54"/>
    <n v="36.54"/>
    <n v="10"/>
    <n v="365.4"/>
    <n v="326"/>
    <n v="0"/>
    <s v="Electronics"/>
    <n v="44.7"/>
    <n v="44.7"/>
    <d v="2021-07-23T00:00:00"/>
    <n v="33"/>
    <n v="0.15"/>
    <n v="0"/>
  </r>
  <r>
    <s v="CUST_3938_UK_45265"/>
    <s v="CUST_3938"/>
    <x v="4"/>
    <x v="1"/>
    <x v="1"/>
    <n v="138.69"/>
    <n v="138.69"/>
    <n v="11"/>
    <n v="1525.59"/>
    <n v="240"/>
    <n v="0"/>
    <s v="Electronics"/>
    <n v="28.2"/>
    <n v="28.2"/>
    <d v="2023-12-05T00:00:00"/>
    <n v="53"/>
    <n v="0.34"/>
    <n v="0"/>
  </r>
  <r>
    <s v="CUST_3941_UK_45647"/>
    <s v="CUST_3941"/>
    <x v="30"/>
    <x v="0"/>
    <x v="1"/>
    <n v="56.68"/>
    <n v="56.68"/>
    <n v="12"/>
    <n v="680.16"/>
    <n v="168"/>
    <n v="0"/>
    <s v="Electronics"/>
    <n v="9.6999999999999993"/>
    <n v="9.6999999999999993"/>
    <d v="2024-12-21T00:00:00"/>
    <n v="76"/>
    <n v="0.41"/>
    <n v="0"/>
  </r>
  <r>
    <s v="CUST_3942_India_45479"/>
    <s v="CUST_3942"/>
    <x v="23"/>
    <x v="0"/>
    <x v="5"/>
    <n v="155.55000000000001"/>
    <n v="155.55000000000001"/>
    <n v="15"/>
    <n v="2333.25"/>
    <n v="241"/>
    <n v="0"/>
    <s v="Home"/>
    <m/>
    <n v="0"/>
    <d v="2024-07-06T00:00:00"/>
    <n v="56"/>
    <n v="0.53"/>
    <n v="0"/>
  </r>
  <r>
    <s v="CUST_3946_UK_44847"/>
    <s v="CUST_3946"/>
    <x v="24"/>
    <x v="1"/>
    <x v="1"/>
    <n v="74.45"/>
    <n v="74.45"/>
    <n v="9"/>
    <n v="670.05000000000007"/>
    <n v="196"/>
    <n v="0"/>
    <s v="Electronics"/>
    <n v="55.2"/>
    <n v="55.2"/>
    <d v="2022-10-13T00:00:00"/>
    <n v="60"/>
    <n v="0.46"/>
    <n v="0"/>
  </r>
  <r>
    <s v="CUST_3946_UK_45044"/>
    <s v="CUST_3946"/>
    <x v="31"/>
    <x v="1"/>
    <x v="1"/>
    <n v="135.05000000000001"/>
    <n v="135.05000000000001"/>
    <n v="7"/>
    <n v="945.35000000000014"/>
    <n v="204"/>
    <n v="0"/>
    <s v="Beauty"/>
    <n v="55.4"/>
    <n v="55.4"/>
    <d v="2023-04-28T00:00:00"/>
    <n v="77"/>
    <n v="0.69"/>
    <n v="0"/>
  </r>
  <r>
    <s v="CUST_3949_Brazil_45646"/>
    <s v="CUST_3949"/>
    <x v="16"/>
    <x v="0"/>
    <x v="8"/>
    <n v="218.16"/>
    <n v="218.16"/>
    <n v="9"/>
    <n v="1963.44"/>
    <n v="248"/>
    <n v="0"/>
    <s v="Sports"/>
    <n v="56.7"/>
    <n v="56.7"/>
    <d v="2024-12-20T00:00:00"/>
    <n v="85"/>
    <n v="0.43"/>
    <n v="0"/>
  </r>
  <r>
    <s v="CUST_3949_China_44887"/>
    <s v="CUST_3949"/>
    <x v="32"/>
    <x v="2"/>
    <x v="9"/>
    <n v="86.23"/>
    <n v="86.23"/>
    <n v="17"/>
    <n v="1465.91"/>
    <n v="216"/>
    <n v="0"/>
    <s v="Sports"/>
    <n v="97.2"/>
    <n v="97.2"/>
    <d v="2022-11-22T00:00:00"/>
    <n v="20"/>
    <n v="0.19"/>
    <n v="0"/>
  </r>
  <r>
    <s v="CUST_3950_USA_44211"/>
    <s v="CUST_3950"/>
    <x v="53"/>
    <x v="0"/>
    <x v="2"/>
    <m/>
    <n v="0"/>
    <n v="9"/>
    <n v="0"/>
    <n v="152"/>
    <n v="0"/>
    <s v="Sports"/>
    <n v="28.6"/>
    <n v="28.6"/>
    <d v="2021-01-15T00:00:00"/>
    <n v="76"/>
    <n v="0.12"/>
    <n v="0"/>
  </r>
  <r>
    <s v="CUST_3951_Australia_45449"/>
    <s v="CUST_3951"/>
    <x v="20"/>
    <x v="2"/>
    <x v="3"/>
    <n v="160.91"/>
    <n v="160.91"/>
    <n v="10"/>
    <n v="1609.1"/>
    <n v="107"/>
    <n v="0"/>
    <s v="Beauty"/>
    <n v="36.6"/>
    <n v="36.6"/>
    <d v="2024-06-06T00:00:00"/>
    <n v="76"/>
    <n v="0.45"/>
    <n v="0"/>
  </r>
  <r>
    <s v="CUST_3953_UK_44047"/>
    <s v="CUST_3953"/>
    <x v="7"/>
    <x v="0"/>
    <x v="1"/>
    <n v="175.77"/>
    <n v="175.77"/>
    <n v="16"/>
    <n v="2812.32"/>
    <n v="262"/>
    <n v="0"/>
    <s v="Home"/>
    <n v="67.8"/>
    <n v="67.8"/>
    <d v="2020-08-04T00:00:00"/>
    <n v="96"/>
    <n v="0.28000000000000003"/>
    <n v="0"/>
  </r>
  <r>
    <s v="CUST_3958_India_44515"/>
    <s v="CUST_3958"/>
    <x v="5"/>
    <x v="0"/>
    <x v="5"/>
    <n v="81.86"/>
    <n v="81.86"/>
    <n v="9"/>
    <n v="736.74"/>
    <n v="130"/>
    <n v="0"/>
    <s v="Fashion"/>
    <n v="28.2"/>
    <n v="28.2"/>
    <d v="2021-11-15T00:00:00"/>
    <n v="25"/>
    <n v="0.61"/>
    <n v="0"/>
  </r>
  <r>
    <s v="CUST_3961_Germany_44261"/>
    <s v="CUST_3961"/>
    <x v="50"/>
    <x v="1"/>
    <x v="0"/>
    <n v="238.99"/>
    <n v="238.99"/>
    <n v="9"/>
    <n v="2150.91"/>
    <n v="295"/>
    <n v="0"/>
    <s v="Electronics"/>
    <n v="34.799999999999997"/>
    <n v="34.799999999999997"/>
    <d v="2021-03-06T00:00:00"/>
    <n v="81"/>
    <n v="0.2"/>
    <n v="0"/>
  </r>
  <r>
    <s v="CUST_3961_UK_44951"/>
    <s v="CUST_3961"/>
    <x v="14"/>
    <x v="0"/>
    <x v="1"/>
    <n v="148.82"/>
    <n v="148.82"/>
    <n v="9"/>
    <n v="1339.3799999999999"/>
    <n v="236"/>
    <n v="0"/>
    <s v="Home"/>
    <n v="85.1"/>
    <n v="85.1"/>
    <d v="2023-01-25T00:00:00"/>
    <n v="15"/>
    <n v="0.22"/>
    <n v="0"/>
  </r>
  <r>
    <s v="CUST_3962_Canada_44496"/>
    <s v="CUST_3962"/>
    <x v="29"/>
    <x v="0"/>
    <x v="4"/>
    <n v="44.13"/>
    <n v="44.13"/>
    <n v="9"/>
    <n v="397.17"/>
    <n v="80"/>
    <n v="0"/>
    <s v="Electronics"/>
    <n v="85.6"/>
    <n v="85.6"/>
    <d v="2021-10-27T00:00:00"/>
    <n v="69"/>
    <n v="0.31"/>
    <n v="0"/>
  </r>
  <r>
    <s v="CUST_3962_China_45674"/>
    <s v="CUST_3962"/>
    <x v="23"/>
    <x v="1"/>
    <x v="9"/>
    <n v="35.56"/>
    <n v="35.56"/>
    <n v="14"/>
    <n v="497.84000000000003"/>
    <n v="19"/>
    <n v="0"/>
    <s v="Beauty"/>
    <n v="53.5"/>
    <n v="53.5"/>
    <d v="2025-01-17T00:00:00"/>
    <n v="13"/>
    <n v="0.28000000000000003"/>
    <n v="0"/>
  </r>
  <r>
    <s v="CUST_3964_Canada_44611"/>
    <s v="CUST_3964"/>
    <x v="35"/>
    <x v="0"/>
    <x v="4"/>
    <m/>
    <n v="0"/>
    <n v="11"/>
    <n v="0"/>
    <n v="252"/>
    <n v="0"/>
    <s v="Home"/>
    <n v="33.799999999999997"/>
    <n v="33.799999999999997"/>
    <d v="2022-02-19T00:00:00"/>
    <n v="86"/>
    <n v="0.1"/>
    <n v="0"/>
  </r>
  <r>
    <s v="CUST_3964_China_44422"/>
    <s v="CUST_3964"/>
    <x v="22"/>
    <x v="1"/>
    <x v="9"/>
    <n v="145.16"/>
    <n v="145.16"/>
    <n v="11"/>
    <n v="1596.76"/>
    <n v="86"/>
    <n v="0"/>
    <s v="Fashion"/>
    <n v="54.4"/>
    <n v="54.4"/>
    <d v="2021-08-14T00:00:00"/>
    <n v="25"/>
    <n v="0.37"/>
    <n v="0"/>
  </r>
  <r>
    <s v="CUST_3965_Brazil_45379"/>
    <s v="CUST_3965"/>
    <x v="48"/>
    <x v="0"/>
    <x v="8"/>
    <n v="126.97"/>
    <n v="126.97"/>
    <n v="10"/>
    <n v="1269.7"/>
    <n v="299"/>
    <n v="0"/>
    <s v="Home"/>
    <n v="20.2"/>
    <n v="20.2"/>
    <d v="2024-03-28T00:00:00"/>
    <n v="44"/>
    <n v="0.46"/>
    <n v="0"/>
  </r>
  <r>
    <s v="CUST_3967_India_45526"/>
    <s v="CUST_3967"/>
    <x v="6"/>
    <x v="1"/>
    <x v="5"/>
    <n v="150.84"/>
    <n v="150.84"/>
    <n v="5"/>
    <n v="754.2"/>
    <n v="112"/>
    <n v="0"/>
    <s v="Fashion"/>
    <n v="45.6"/>
    <n v="45.6"/>
    <d v="2024-08-22T00:00:00"/>
    <n v="26"/>
    <n v="0.34"/>
    <n v="0"/>
  </r>
  <r>
    <s v="CUST_3969_UK_44534"/>
    <s v="CUST_3969"/>
    <x v="29"/>
    <x v="1"/>
    <x v="1"/>
    <n v="22.75"/>
    <n v="22.75"/>
    <n v="9"/>
    <n v="204.75"/>
    <n v="86"/>
    <n v="0"/>
    <s v="Sports"/>
    <n v="22.3"/>
    <n v="22.3"/>
    <d v="2021-12-04T00:00:00"/>
    <n v="88"/>
    <n v="0.65"/>
    <n v="0"/>
  </r>
  <r>
    <s v="CUST_3971_Germany_44993"/>
    <s v="CUST_3971"/>
    <x v="55"/>
    <x v="0"/>
    <x v="0"/>
    <n v="130.19999999999999"/>
    <n v="130.19999999999999"/>
    <n v="16"/>
    <n v="2083.1999999999998"/>
    <n v="263"/>
    <n v="0"/>
    <s v="Sports"/>
    <n v="78.2"/>
    <n v="78.2"/>
    <d v="2023-03-08T00:00:00"/>
    <n v="16"/>
    <n v="0.28000000000000003"/>
    <n v="0"/>
  </r>
  <r>
    <s v="CUST_3972_UK_44350"/>
    <s v="CUST_3972"/>
    <x v="10"/>
    <x v="0"/>
    <x v="1"/>
    <n v="86.36"/>
    <n v="86.36"/>
    <n v="13"/>
    <n v="1122.68"/>
    <n v="269"/>
    <n v="0"/>
    <s v="Home"/>
    <n v="46.6"/>
    <n v="46.6"/>
    <d v="2021-06-03T00:00:00"/>
    <n v="1"/>
    <n v="0.61"/>
    <n v="0"/>
  </r>
  <r>
    <s v="CUST_3972_USA_44265"/>
    <s v="CUST_3972"/>
    <x v="2"/>
    <x v="2"/>
    <x v="2"/>
    <n v="173.18"/>
    <n v="173.18"/>
    <n v="7"/>
    <n v="1212.26"/>
    <n v="166"/>
    <n v="0"/>
    <s v="Beauty"/>
    <n v="45.1"/>
    <n v="45.1"/>
    <d v="2021-03-10T00:00:00"/>
    <n v="19"/>
    <n v="0.32"/>
    <n v="0"/>
  </r>
  <r>
    <s v="CUST_3975_China_45151"/>
    <s v="CUST_3975"/>
    <x v="11"/>
    <x v="0"/>
    <x v="9"/>
    <n v="62.37"/>
    <n v="62.37"/>
    <n v="12"/>
    <n v="748.43999999999994"/>
    <n v="168"/>
    <n v="0"/>
    <s v="Fashion"/>
    <n v="16.399999999999999"/>
    <n v="16.399999999999999"/>
    <d v="2023-08-13T00:00:00"/>
    <n v="35"/>
    <n v="0.11"/>
    <n v="0"/>
  </r>
  <r>
    <s v="CUST_3976_India_44849"/>
    <s v="CUST_3976"/>
    <x v="35"/>
    <x v="0"/>
    <x v="5"/>
    <n v="31.8"/>
    <n v="31.8"/>
    <n v="11"/>
    <n v="349.8"/>
    <n v="275"/>
    <n v="0"/>
    <s v="Beauty"/>
    <n v="86.8"/>
    <n v="86.8"/>
    <d v="2022-10-15T00:00:00"/>
    <n v="41"/>
    <n v="0.08"/>
    <n v="0"/>
  </r>
  <r>
    <s v="CUST_3978_China_44995"/>
    <s v="CUST_3978"/>
    <x v="61"/>
    <x v="0"/>
    <x v="9"/>
    <n v="35.979999999999997"/>
    <n v="35.979999999999997"/>
    <n v="13"/>
    <n v="467.73999999999995"/>
    <n v="249"/>
    <n v="0"/>
    <s v="Electronics"/>
    <n v="80.7"/>
    <n v="80.7"/>
    <d v="2023-03-10T00:00:00"/>
    <n v="80"/>
    <n v="0.51"/>
    <n v="0"/>
  </r>
  <r>
    <s v="CUST_3978_USA_45404"/>
    <s v="CUST_3978"/>
    <x v="44"/>
    <x v="0"/>
    <x v="2"/>
    <n v="55.37"/>
    <n v="55.37"/>
    <n v="10"/>
    <n v="553.69999999999993"/>
    <n v="206"/>
    <n v="0"/>
    <s v="Home"/>
    <n v="59.7"/>
    <n v="59.7"/>
    <d v="2024-04-22T00:00:00"/>
    <n v="88"/>
    <n v="0.08"/>
    <n v="0"/>
  </r>
  <r>
    <s v="CUST_3979_India_45824"/>
    <s v="CUST_3979"/>
    <x v="17"/>
    <x v="1"/>
    <x v="5"/>
    <n v="174.57"/>
    <n v="174.57"/>
    <n v="12"/>
    <n v="2094.84"/>
    <n v="235"/>
    <n v="0"/>
    <s v="Sports"/>
    <n v="76.8"/>
    <n v="76.8"/>
    <d v="2025-06-16T00:00:00"/>
    <n v="12"/>
    <n v="0.62"/>
    <n v="0"/>
  </r>
  <r>
    <s v="CUST_3979_USA_44265"/>
    <s v="CUST_3979"/>
    <x v="36"/>
    <x v="1"/>
    <x v="2"/>
    <n v="132.31"/>
    <n v="132.31"/>
    <n v="7"/>
    <n v="926.17000000000007"/>
    <n v="112"/>
    <n v="0"/>
    <s v="Fashion"/>
    <n v="32.299999999999997"/>
    <n v="32.299999999999997"/>
    <d v="2021-03-10T00:00:00"/>
    <n v="24"/>
    <n v="0.21"/>
    <n v="0"/>
  </r>
  <r>
    <s v="CUST_3983_Germany_45776"/>
    <s v="CUST_3983"/>
    <x v="43"/>
    <x v="1"/>
    <x v="0"/>
    <n v="47.09"/>
    <n v="47.09"/>
    <n v="6"/>
    <n v="282.54000000000002"/>
    <n v="169"/>
    <n v="0"/>
    <s v="Beauty"/>
    <n v="47.9"/>
    <n v="47.9"/>
    <d v="2025-04-29T00:00:00"/>
    <n v="19"/>
    <n v="0.42"/>
    <n v="0"/>
  </r>
  <r>
    <s v="CUST_3985_France_44450"/>
    <s v="CUST_3985"/>
    <x v="44"/>
    <x v="0"/>
    <x v="7"/>
    <n v="45.04"/>
    <n v="45.04"/>
    <n v="7"/>
    <n v="315.27999999999997"/>
    <n v="29"/>
    <n v="0"/>
    <s v="Sports"/>
    <n v="58.5"/>
    <n v="58.5"/>
    <d v="2021-09-11T00:00:00"/>
    <n v="10"/>
    <n v="0.02"/>
    <n v="0"/>
  </r>
  <r>
    <s v="CUST_3987_India_45382"/>
    <s v="CUST_3987"/>
    <x v="18"/>
    <x v="0"/>
    <x v="5"/>
    <n v="119.04"/>
    <n v="119.04"/>
    <n v="13"/>
    <n v="1547.52"/>
    <n v="161"/>
    <n v="0"/>
    <s v="Electronics"/>
    <n v="44.7"/>
    <n v="44.7"/>
    <d v="2024-03-31T00:00:00"/>
    <n v="44"/>
    <n v="7.0000000000000007E-2"/>
    <n v="0"/>
  </r>
  <r>
    <s v="CUST_3989_Australia_45118"/>
    <s v="CUST_3989"/>
    <x v="55"/>
    <x v="0"/>
    <x v="3"/>
    <n v="25.37"/>
    <n v="25.37"/>
    <n v="7"/>
    <n v="177.59"/>
    <n v="54"/>
    <n v="0"/>
    <s v="Sports"/>
    <m/>
    <n v="0"/>
    <d v="2023-07-11T00:00:00"/>
    <n v="76"/>
    <n v="0.7"/>
    <n v="0"/>
  </r>
  <r>
    <s v="CUST_3990_Germany_44175"/>
    <s v="CUST_3990"/>
    <x v="44"/>
    <x v="2"/>
    <x v="0"/>
    <n v="53.37"/>
    <n v="53.37"/>
    <n v="8"/>
    <n v="426.96"/>
    <n v="341"/>
    <n v="0"/>
    <s v="Sports"/>
    <n v="82.5"/>
    <n v="82.5"/>
    <d v="2020-12-10T00:00:00"/>
    <n v="54"/>
    <n v="0.12"/>
    <n v="0"/>
  </r>
  <r>
    <s v="CUST_3990_India_44852"/>
    <s v="CUST_3990"/>
    <x v="11"/>
    <x v="0"/>
    <x v="5"/>
    <n v="76.31"/>
    <n v="76.31"/>
    <n v="9"/>
    <n v="686.79"/>
    <n v="67"/>
    <n v="0"/>
    <s v="Fashion"/>
    <n v="90.1"/>
    <n v="90.1"/>
    <d v="2022-10-18T00:00:00"/>
    <n v="94"/>
    <n v="0.32"/>
    <n v="0"/>
  </r>
  <r>
    <s v="CUST_3994_Canada_44567"/>
    <s v="CUST_3994"/>
    <x v="0"/>
    <x v="1"/>
    <x v="4"/>
    <m/>
    <n v="0"/>
    <n v="9"/>
    <n v="0"/>
    <n v="354"/>
    <n v="0"/>
    <s v="Fashion"/>
    <n v="72.900000000000006"/>
    <n v="72.900000000000006"/>
    <d v="2022-01-06T00:00:00"/>
    <n v="85"/>
    <n v="0.26"/>
    <n v="0"/>
  </r>
  <r>
    <s v="CUST_3994_India_45403"/>
    <s v="CUST_3994"/>
    <x v="44"/>
    <x v="0"/>
    <x v="5"/>
    <n v="95.14"/>
    <n v="95.14"/>
    <n v="10"/>
    <n v="951.4"/>
    <n v="109"/>
    <n v="0"/>
    <s v="Fashion"/>
    <n v="94"/>
    <n v="94"/>
    <d v="2024-04-21T00:00:00"/>
    <n v="48"/>
    <n v="0.1"/>
    <n v="0"/>
  </r>
  <r>
    <s v="CUST_3999_Canada_44472"/>
    <s v="CUST_3999"/>
    <x v="47"/>
    <x v="1"/>
    <x v="4"/>
    <n v="105.34"/>
    <n v="105.34"/>
    <n v="9"/>
    <n v="948.06000000000006"/>
    <n v="66"/>
    <n v="0"/>
    <s v="Home"/>
    <n v="85"/>
    <n v="85"/>
    <d v="2021-10-03T00:00:00"/>
    <n v="65"/>
    <n v="0.14000000000000001"/>
    <n v="0"/>
  </r>
  <r>
    <s v="CUST_4004_USA_45147"/>
    <s v="CUST_4004"/>
    <x v="2"/>
    <x v="1"/>
    <x v="2"/>
    <n v="101.23"/>
    <n v="101.23"/>
    <n v="14"/>
    <n v="1417.22"/>
    <n v="303"/>
    <n v="0"/>
    <s v="Sports"/>
    <n v="13.9"/>
    <n v="13.9"/>
    <d v="2023-08-09T00:00:00"/>
    <n v="6"/>
    <n v="0.51"/>
    <n v="0"/>
  </r>
  <r>
    <s v="CUST_4005_Canada_44295"/>
    <s v="CUST_4005"/>
    <x v="47"/>
    <x v="0"/>
    <x v="4"/>
    <n v="143.13999999999999"/>
    <n v="143.13999999999999"/>
    <n v="8"/>
    <n v="1145.1199999999999"/>
    <n v="17"/>
    <n v="0"/>
    <s v="Sports"/>
    <n v="75.400000000000006"/>
    <n v="75.400000000000006"/>
    <d v="2021-04-09T00:00:00"/>
    <n v="87"/>
    <n v="0.04"/>
    <n v="0"/>
  </r>
  <r>
    <s v="CUST_4005_India_45311"/>
    <s v="CUST_4005"/>
    <x v="54"/>
    <x v="1"/>
    <x v="5"/>
    <n v="55"/>
    <n v="55"/>
    <n v="11"/>
    <n v="605"/>
    <n v="309"/>
    <n v="0"/>
    <s v="Home"/>
    <n v="7.5"/>
    <n v="7.5"/>
    <d v="2024-01-20T00:00:00"/>
    <n v="91"/>
    <n v="0.44"/>
    <n v="0"/>
  </r>
  <r>
    <s v="CUST_4008_Japan_45238"/>
    <s v="CUST_4008"/>
    <x v="28"/>
    <x v="1"/>
    <x v="6"/>
    <n v="35.21"/>
    <n v="35.21"/>
    <n v="9"/>
    <n v="316.89"/>
    <n v="334"/>
    <n v="0"/>
    <s v="Home"/>
    <n v="83.3"/>
    <n v="83.3"/>
    <d v="2023-11-08T00:00:00"/>
    <n v="86"/>
    <n v="0.08"/>
    <n v="0"/>
  </r>
  <r>
    <s v="CUST_4009_Germany_44768"/>
    <s v="CUST_4009"/>
    <x v="60"/>
    <x v="2"/>
    <x v="0"/>
    <n v="49.9"/>
    <n v="49.9"/>
    <n v="9"/>
    <n v="449.09999999999997"/>
    <n v="184"/>
    <n v="0"/>
    <s v="Home"/>
    <n v="55.9"/>
    <n v="55.9"/>
    <d v="2022-07-26T00:00:00"/>
    <n v="92"/>
    <n v="0.08"/>
    <n v="0"/>
  </r>
  <r>
    <s v="CUST_4009_UK_44145"/>
    <s v="CUST_4009"/>
    <x v="61"/>
    <x v="1"/>
    <x v="1"/>
    <n v="41.23"/>
    <n v="41.23"/>
    <n v="13"/>
    <n v="535.99"/>
    <n v="255"/>
    <n v="0"/>
    <s v="Beauty"/>
    <n v="51.3"/>
    <n v="51.3"/>
    <d v="2020-11-10T00:00:00"/>
    <n v="43"/>
    <n v="0.12"/>
    <n v="0"/>
  </r>
  <r>
    <s v="CUST_4009_USA_45029"/>
    <s v="CUST_4009"/>
    <x v="45"/>
    <x v="0"/>
    <x v="2"/>
    <n v="81.260000000000005"/>
    <n v="81.260000000000005"/>
    <n v="8"/>
    <n v="650.08000000000004"/>
    <n v="271"/>
    <n v="0"/>
    <s v="Fashion"/>
    <n v="42.9"/>
    <n v="42.9"/>
    <d v="2023-04-13T00:00:00"/>
    <n v="48"/>
    <n v="0.38"/>
    <n v="0"/>
  </r>
  <r>
    <s v="CUST_4020_China_45053"/>
    <s v="CUST_4020"/>
    <x v="49"/>
    <x v="0"/>
    <x v="9"/>
    <n v="129.18"/>
    <n v="129.18"/>
    <n v="6"/>
    <n v="775.08"/>
    <n v="318"/>
    <n v="0"/>
    <s v="Home"/>
    <m/>
    <n v="0"/>
    <d v="2023-05-07T00:00:00"/>
    <n v="14"/>
    <n v="0.35"/>
    <n v="0"/>
  </r>
  <r>
    <s v="CUST_4020_USA_45608"/>
    <s v="CUST_4020"/>
    <x v="27"/>
    <x v="1"/>
    <x v="2"/>
    <n v="168.95"/>
    <n v="168.95"/>
    <n v="10"/>
    <n v="1689.5"/>
    <n v="130"/>
    <n v="0"/>
    <s v="Electronics"/>
    <n v="18"/>
    <n v="18"/>
    <d v="2024-11-12T00:00:00"/>
    <n v="43"/>
    <n v="0.21"/>
    <n v="0"/>
  </r>
  <r>
    <s v="CUST_4028_UK_45117"/>
    <s v="CUST_4028"/>
    <x v="39"/>
    <x v="1"/>
    <x v="1"/>
    <n v="168.78"/>
    <n v="168.78"/>
    <n v="11"/>
    <n v="1856.58"/>
    <n v="222"/>
    <n v="0"/>
    <s v="Electronics"/>
    <n v="94.3"/>
    <n v="94.3"/>
    <d v="2023-07-10T00:00:00"/>
    <n v="28"/>
    <n v="0.47"/>
    <n v="0"/>
  </r>
  <r>
    <s v="CUST_4030_China_45164"/>
    <s v="CUST_4030"/>
    <x v="48"/>
    <x v="0"/>
    <x v="9"/>
    <n v="59.47"/>
    <n v="59.47"/>
    <n v="6"/>
    <n v="356.82"/>
    <n v="71"/>
    <n v="0"/>
    <s v="Beauty"/>
    <n v="53"/>
    <n v="53"/>
    <d v="2023-08-26T00:00:00"/>
    <n v="93"/>
    <n v="0.15"/>
    <n v="0"/>
  </r>
  <r>
    <s v="CUST_4036_China_44498"/>
    <s v="CUST_4036"/>
    <x v="47"/>
    <x v="1"/>
    <x v="9"/>
    <n v="196.87"/>
    <n v="196.87"/>
    <n v="9"/>
    <n v="1771.83"/>
    <n v="160"/>
    <n v="0"/>
    <s v="Home"/>
    <n v="48.5"/>
    <n v="48.5"/>
    <d v="2021-10-29T00:00:00"/>
    <n v="25"/>
    <n v="0.31"/>
    <n v="0"/>
  </r>
  <r>
    <s v="CUST_4040_Germany_45555"/>
    <s v="CUST_4040"/>
    <x v="25"/>
    <x v="1"/>
    <x v="0"/>
    <n v="174.17"/>
    <n v="174.17"/>
    <n v="9"/>
    <n v="1567.53"/>
    <n v="107"/>
    <n v="0"/>
    <s v="Sports"/>
    <n v="60.7"/>
    <n v="60.7"/>
    <d v="2024-09-20T00:00:00"/>
    <n v="9"/>
    <n v="0.1"/>
    <n v="0"/>
  </r>
  <r>
    <s v="CUST_4041_Canada_44207"/>
    <s v="CUST_4041"/>
    <x v="34"/>
    <x v="0"/>
    <x v="4"/>
    <n v="99.52"/>
    <n v="99.52"/>
    <n v="16"/>
    <n v="1592.32"/>
    <n v="287"/>
    <n v="0"/>
    <s v="Beauty"/>
    <n v="68.3"/>
    <n v="68.3"/>
    <d v="2021-01-11T00:00:00"/>
    <n v="14"/>
    <n v="0.43"/>
    <n v="0"/>
  </r>
  <r>
    <s v="CUST_4042_UK_45209"/>
    <s v="CUST_4042"/>
    <x v="40"/>
    <x v="1"/>
    <x v="1"/>
    <n v="45.97"/>
    <n v="45.97"/>
    <n v="18"/>
    <n v="827.46"/>
    <n v="146"/>
    <n v="0"/>
    <s v="Home"/>
    <n v="96"/>
    <n v="96"/>
    <d v="2023-10-10T00:00:00"/>
    <n v="21"/>
    <n v="0.25"/>
    <n v="0"/>
  </r>
  <r>
    <s v="CUST_4046_India_45350"/>
    <s v="CUST_4046"/>
    <x v="55"/>
    <x v="0"/>
    <x v="5"/>
    <n v="97.72"/>
    <n v="97.72"/>
    <n v="13"/>
    <n v="1270.3599999999999"/>
    <n v="104"/>
    <n v="0"/>
    <s v="Fashion"/>
    <n v="72.8"/>
    <n v="72.8"/>
    <d v="2024-02-28T00:00:00"/>
    <n v="90"/>
    <n v="0.34"/>
    <n v="0"/>
  </r>
  <r>
    <s v="CUST_4051_Germany_44569"/>
    <s v="CUST_4051"/>
    <x v="61"/>
    <x v="0"/>
    <x v="0"/>
    <n v="76.83"/>
    <n v="76.83"/>
    <n v="11"/>
    <n v="845.13"/>
    <n v="314"/>
    <n v="0"/>
    <s v="Sports"/>
    <n v="67.7"/>
    <n v="67.7"/>
    <d v="2022-01-08T00:00:00"/>
    <n v="20"/>
    <n v="0.25"/>
    <n v="0"/>
  </r>
  <r>
    <s v="CUST_4052_USA_44043"/>
    <s v="CUST_4052"/>
    <x v="38"/>
    <x v="1"/>
    <x v="2"/>
    <n v="39.82"/>
    <n v="39.82"/>
    <n v="17"/>
    <n v="676.94"/>
    <n v="252"/>
    <n v="0"/>
    <s v="Beauty"/>
    <n v="13.7"/>
    <n v="13.7"/>
    <d v="2020-07-31T00:00:00"/>
    <n v="40"/>
    <n v="0.28999999999999998"/>
    <n v="0"/>
  </r>
  <r>
    <s v="CUST_4054_Germany_44417"/>
    <s v="CUST_4054"/>
    <x v="8"/>
    <x v="1"/>
    <x v="0"/>
    <n v="104.99"/>
    <n v="104.99"/>
    <n v="6"/>
    <n v="629.93999999999994"/>
    <n v="177"/>
    <n v="0"/>
    <s v="Electronics"/>
    <n v="92.4"/>
    <n v="92.4"/>
    <d v="2021-08-09T00:00:00"/>
    <n v="97"/>
    <n v="0.11"/>
    <n v="0"/>
  </r>
  <r>
    <s v="CUST_4056_India_44414"/>
    <s v="CUST_4056"/>
    <x v="34"/>
    <x v="1"/>
    <x v="5"/>
    <n v="113.19"/>
    <n v="113.19"/>
    <n v="5"/>
    <n v="565.95000000000005"/>
    <n v="52"/>
    <n v="0"/>
    <s v="Fashion"/>
    <n v="62.8"/>
    <n v="62.8"/>
    <d v="2021-08-06T00:00:00"/>
    <n v="57"/>
    <n v="0.44"/>
    <n v="0"/>
  </r>
  <r>
    <s v="CUST_4062_Australia_45555"/>
    <s v="CUST_4062"/>
    <x v="24"/>
    <x v="1"/>
    <x v="3"/>
    <n v="152.30000000000001"/>
    <n v="152.30000000000001"/>
    <n v="14"/>
    <n v="2132.2000000000003"/>
    <n v="317"/>
    <n v="0"/>
    <s v="Sports"/>
    <n v="10.1"/>
    <n v="10.1"/>
    <d v="2024-09-20T00:00:00"/>
    <n v="90"/>
    <n v="0.13"/>
    <n v="0"/>
  </r>
  <r>
    <s v="CUST_4067_Brazil_44417"/>
    <s v="CUST_4067"/>
    <x v="61"/>
    <x v="0"/>
    <x v="8"/>
    <n v="35.76"/>
    <n v="35.76"/>
    <n v="15"/>
    <n v="536.4"/>
    <n v="306"/>
    <n v="0"/>
    <s v="Fashion"/>
    <n v="60.5"/>
    <n v="60.5"/>
    <d v="2021-08-09T00:00:00"/>
    <n v="65"/>
    <n v="0.17"/>
    <n v="0"/>
  </r>
  <r>
    <s v="CUST_4072_Australia_44948"/>
    <s v="CUST_4072"/>
    <x v="31"/>
    <x v="1"/>
    <x v="3"/>
    <n v="84.86"/>
    <n v="84.86"/>
    <n v="14"/>
    <n v="1188.04"/>
    <n v="13"/>
    <n v="0"/>
    <s v="Sports"/>
    <n v="65.599999999999994"/>
    <n v="65.599999999999994"/>
    <d v="2023-01-22T00:00:00"/>
    <n v="54"/>
    <n v="0.31"/>
    <n v="0"/>
  </r>
  <r>
    <s v="CUST_4072_China_44696"/>
    <s v="CUST_4072"/>
    <x v="19"/>
    <x v="1"/>
    <x v="9"/>
    <n v="53.23"/>
    <n v="53.23"/>
    <n v="7"/>
    <n v="372.60999999999996"/>
    <n v="348"/>
    <n v="0"/>
    <s v="Sports"/>
    <n v="10.8"/>
    <n v="10.8"/>
    <d v="2022-05-15T00:00:00"/>
    <n v="1"/>
    <n v="0.13"/>
    <n v="0"/>
  </r>
  <r>
    <s v="CUST_4072_India_45409"/>
    <s v="CUST_4072"/>
    <x v="42"/>
    <x v="1"/>
    <x v="5"/>
    <n v="151.47999999999999"/>
    <n v="151.47999999999999"/>
    <n v="4"/>
    <n v="605.91999999999996"/>
    <n v="12"/>
    <n v="0"/>
    <s v="Sports"/>
    <n v="70.8"/>
    <n v="70.8"/>
    <d v="2024-04-27T00:00:00"/>
    <n v="64"/>
    <n v="0.37"/>
    <n v="0"/>
  </r>
  <r>
    <s v="CUST_4072_UK_44930"/>
    <s v="CUST_4072"/>
    <x v="17"/>
    <x v="0"/>
    <x v="1"/>
    <n v="82.77"/>
    <n v="82.77"/>
    <n v="12"/>
    <n v="993.24"/>
    <n v="40"/>
    <n v="0"/>
    <s v="Sports"/>
    <n v="94.2"/>
    <n v="94.2"/>
    <d v="2023-01-04T00:00:00"/>
    <n v="37"/>
    <n v="0.28000000000000003"/>
    <n v="0"/>
  </r>
  <r>
    <s v="CUST_4072_USA_44932"/>
    <s v="CUST_4072"/>
    <x v="24"/>
    <x v="0"/>
    <x v="2"/>
    <n v="46.56"/>
    <n v="46.56"/>
    <n v="11"/>
    <n v="512.16000000000008"/>
    <n v="245"/>
    <n v="0"/>
    <s v="Beauty"/>
    <n v="55.3"/>
    <n v="55.3"/>
    <d v="2023-01-06T00:00:00"/>
    <n v="88"/>
    <n v="0.18"/>
    <n v="0"/>
  </r>
  <r>
    <s v="CUST_4073_Canada_45832"/>
    <s v="CUST_4073"/>
    <x v="19"/>
    <x v="0"/>
    <x v="4"/>
    <n v="99.86"/>
    <n v="99.86"/>
    <n v="13"/>
    <n v="1298.18"/>
    <n v="209"/>
    <n v="0"/>
    <s v="Fashion"/>
    <n v="96.7"/>
    <n v="96.7"/>
    <d v="2025-06-24T00:00:00"/>
    <n v="34"/>
    <n v="0.24"/>
    <n v="0"/>
  </r>
  <r>
    <s v="CUST_4074_Japan_45085"/>
    <s v="CUST_4074"/>
    <x v="14"/>
    <x v="1"/>
    <x v="6"/>
    <n v="52.17"/>
    <n v="52.17"/>
    <n v="10"/>
    <n v="521.70000000000005"/>
    <n v="111"/>
    <n v="0"/>
    <s v="Fashion"/>
    <n v="36.4"/>
    <n v="36.4"/>
    <d v="2023-06-08T00:00:00"/>
    <n v="6"/>
    <n v="0.01"/>
    <n v="0"/>
  </r>
  <r>
    <s v="CUST_4075_Australia_45818"/>
    <s v="CUST_4075"/>
    <x v="24"/>
    <x v="0"/>
    <x v="3"/>
    <n v="62.31"/>
    <n v="62.31"/>
    <n v="15"/>
    <n v="934.65000000000009"/>
    <n v="308"/>
    <n v="0"/>
    <s v="Fashion"/>
    <n v="34.9"/>
    <n v="34.9"/>
    <d v="2025-06-10T00:00:00"/>
    <n v="4"/>
    <n v="0.31"/>
    <n v="0"/>
  </r>
  <r>
    <s v="CUST_4075_Brazil_45793"/>
    <s v="CUST_4075"/>
    <x v="59"/>
    <x v="0"/>
    <x v="8"/>
    <n v="73.47"/>
    <n v="73.47"/>
    <n v="13"/>
    <n v="955.11"/>
    <n v="51"/>
    <n v="0"/>
    <s v="Fashion"/>
    <n v="29.8"/>
    <n v="29.8"/>
    <d v="2025-05-16T00:00:00"/>
    <n v="35"/>
    <n v="0.42"/>
    <n v="0"/>
  </r>
  <r>
    <s v="CUST_4081_France_44030"/>
    <s v="CUST_4081"/>
    <x v="23"/>
    <x v="0"/>
    <x v="7"/>
    <n v="120.46"/>
    <n v="120.46"/>
    <n v="5"/>
    <n v="602.29999999999995"/>
    <n v="252"/>
    <n v="0"/>
    <s v="Home"/>
    <n v="22.4"/>
    <n v="22.4"/>
    <d v="2020-07-18T00:00:00"/>
    <n v="84"/>
    <n v="0.44"/>
    <n v="0"/>
  </r>
  <r>
    <s v="CUST_4081_India_45275"/>
    <s v="CUST_4081"/>
    <x v="53"/>
    <x v="1"/>
    <x v="5"/>
    <n v="78.290000000000006"/>
    <n v="78.290000000000006"/>
    <n v="5"/>
    <n v="391.45000000000005"/>
    <n v="306"/>
    <n v="0"/>
    <s v="Home"/>
    <n v="84.2"/>
    <n v="84.2"/>
    <d v="2023-12-15T00:00:00"/>
    <n v="31"/>
    <n v="0.15"/>
    <n v="0"/>
  </r>
  <r>
    <s v="CUST_4083_Brazil_44385"/>
    <s v="CUST_4083"/>
    <x v="36"/>
    <x v="1"/>
    <x v="8"/>
    <n v="29.76"/>
    <n v="29.76"/>
    <n v="9"/>
    <n v="267.84000000000003"/>
    <n v="319"/>
    <n v="0"/>
    <s v="Home"/>
    <n v="78.2"/>
    <n v="78.2"/>
    <d v="2021-07-08T00:00:00"/>
    <n v="47"/>
    <n v="0.18"/>
    <n v="0"/>
  </r>
  <r>
    <s v="CUST_4083_Japan_44333"/>
    <s v="CUST_4083"/>
    <x v="3"/>
    <x v="0"/>
    <x v="6"/>
    <m/>
    <n v="0"/>
    <n v="12"/>
    <n v="0"/>
    <n v="40"/>
    <n v="1"/>
    <s v="Electronics"/>
    <n v="75.099999999999994"/>
    <n v="75.099999999999994"/>
    <d v="2021-05-17T00:00:00"/>
    <n v="7"/>
    <n v="0.35"/>
    <n v="0"/>
  </r>
  <r>
    <s v="CUST_4086_Canada_45816"/>
    <s v="CUST_4086"/>
    <x v="14"/>
    <x v="1"/>
    <x v="4"/>
    <n v="132.37"/>
    <n v="132.37"/>
    <n v="10"/>
    <n v="1323.7"/>
    <n v="93"/>
    <n v="1"/>
    <s v="Electronics"/>
    <n v="17.5"/>
    <n v="17.5"/>
    <d v="2025-06-08T00:00:00"/>
    <n v="36"/>
    <n v="0.24"/>
    <n v="0"/>
  </r>
  <r>
    <s v="CUST_4092_Japan_45349"/>
    <s v="CUST_4092"/>
    <x v="39"/>
    <x v="0"/>
    <x v="6"/>
    <n v="108.02"/>
    <n v="108.02"/>
    <n v="9"/>
    <n v="972.18"/>
    <n v="270"/>
    <n v="0"/>
    <s v="Fashion"/>
    <n v="91.4"/>
    <n v="91.4"/>
    <d v="2024-02-27T00:00:00"/>
    <n v="9"/>
    <n v="0.03"/>
    <n v="0"/>
  </r>
  <r>
    <s v="CUST_4093_France_44385"/>
    <s v="CUST_4093"/>
    <x v="30"/>
    <x v="0"/>
    <x v="7"/>
    <n v="44.13"/>
    <n v="44.13"/>
    <n v="8"/>
    <n v="353.04"/>
    <n v="348"/>
    <n v="0"/>
    <s v="Sports"/>
    <n v="41.5"/>
    <n v="41.5"/>
    <d v="2021-07-08T00:00:00"/>
    <n v="93"/>
    <n v="0.2"/>
    <n v="0"/>
  </r>
  <r>
    <s v="CUST_4093_UK_45019"/>
    <s v="CUST_4093"/>
    <x v="57"/>
    <x v="1"/>
    <x v="1"/>
    <n v="124.32"/>
    <n v="124.32"/>
    <n v="6"/>
    <n v="745.92"/>
    <n v="305"/>
    <n v="0"/>
    <s v="Home"/>
    <n v="73.400000000000006"/>
    <n v="73.400000000000006"/>
    <d v="2023-04-03T00:00:00"/>
    <n v="5"/>
    <n v="0.37"/>
    <n v="0"/>
  </r>
  <r>
    <s v="CUST_4096_China_44528"/>
    <s v="CUST_4096"/>
    <x v="1"/>
    <x v="1"/>
    <x v="9"/>
    <n v="157.13999999999999"/>
    <n v="157.13999999999999"/>
    <n v="10"/>
    <n v="1571.3999999999999"/>
    <n v="355"/>
    <n v="0"/>
    <s v="Fashion"/>
    <n v="90"/>
    <n v="90"/>
    <d v="2021-11-28T00:00:00"/>
    <n v="24"/>
    <n v="0.27"/>
    <n v="0"/>
  </r>
  <r>
    <s v="CUST_4096_USA_45639"/>
    <s v="CUST_4096"/>
    <x v="35"/>
    <x v="0"/>
    <x v="2"/>
    <n v="40.270000000000003"/>
    <n v="40.270000000000003"/>
    <n v="9"/>
    <n v="362.43"/>
    <n v="85"/>
    <n v="0"/>
    <s v="Home"/>
    <n v="94.1"/>
    <n v="94.1"/>
    <d v="2024-12-13T00:00:00"/>
    <n v="13"/>
    <n v="0.05"/>
    <n v="0"/>
  </r>
  <r>
    <s v="CUST_4097_France_44036"/>
    <s v="CUST_4097"/>
    <x v="47"/>
    <x v="0"/>
    <x v="7"/>
    <n v="158.47"/>
    <n v="158.47"/>
    <n v="11"/>
    <n v="1743.17"/>
    <n v="185"/>
    <n v="0"/>
    <s v="Home"/>
    <n v="79"/>
    <n v="79"/>
    <d v="2020-07-24T00:00:00"/>
    <n v="93"/>
    <n v="0.36"/>
    <n v="0"/>
  </r>
  <r>
    <s v="CUST_4099_France_45643"/>
    <s v="CUST_4099"/>
    <x v="41"/>
    <x v="1"/>
    <x v="7"/>
    <n v="19.7"/>
    <n v="19.7"/>
    <n v="6"/>
    <n v="118.19999999999999"/>
    <n v="287"/>
    <n v="0"/>
    <s v="Fashion"/>
    <n v="24.6"/>
    <n v="24.6"/>
    <d v="2024-12-17T00:00:00"/>
    <n v="28"/>
    <n v="0.12"/>
    <n v="0"/>
  </r>
  <r>
    <s v="CUST_4103_Brazil_44017"/>
    <s v="CUST_4103"/>
    <x v="13"/>
    <x v="0"/>
    <x v="8"/>
    <n v="99.67"/>
    <n v="99.67"/>
    <n v="12"/>
    <n v="1196.04"/>
    <n v="153"/>
    <n v="0"/>
    <s v="Beauty"/>
    <n v="96.5"/>
    <n v="96.5"/>
    <d v="2020-07-05T00:00:00"/>
    <n v="86"/>
    <n v="0.33"/>
    <n v="0"/>
  </r>
  <r>
    <s v="CUST_4104_China_44950"/>
    <s v="CUST_4104"/>
    <x v="12"/>
    <x v="1"/>
    <x v="9"/>
    <n v="61.71"/>
    <n v="61.71"/>
    <n v="9"/>
    <n v="555.39"/>
    <n v="332"/>
    <n v="0"/>
    <s v="Beauty"/>
    <n v="49.6"/>
    <n v="49.6"/>
    <d v="2023-01-24T00:00:00"/>
    <n v="53"/>
    <n v="0.13"/>
    <n v="0"/>
  </r>
  <r>
    <s v="CUST_4104_UK_45813"/>
    <s v="CUST_4104"/>
    <x v="8"/>
    <x v="1"/>
    <x v="1"/>
    <n v="74.599999999999994"/>
    <n v="74.599999999999994"/>
    <n v="11"/>
    <n v="820.59999999999991"/>
    <n v="295"/>
    <n v="0"/>
    <s v="Beauty"/>
    <n v="14.5"/>
    <n v="14.5"/>
    <d v="2025-06-05T00:00:00"/>
    <n v="18"/>
    <n v="0.62"/>
    <n v="0"/>
  </r>
  <r>
    <s v="CUST_4108_Brazil_45163"/>
    <s v="CUST_4108"/>
    <x v="55"/>
    <x v="2"/>
    <x v="8"/>
    <m/>
    <n v="0"/>
    <n v="10"/>
    <n v="0"/>
    <n v="248"/>
    <n v="0"/>
    <s v="Sports"/>
    <n v="32.5"/>
    <n v="32.5"/>
    <d v="2023-08-25T00:00:00"/>
    <n v="7"/>
    <n v="0.35"/>
    <n v="0"/>
  </r>
  <r>
    <s v="CUST_4109_Canada_44646"/>
    <s v="CUST_4109"/>
    <x v="28"/>
    <x v="0"/>
    <x v="4"/>
    <n v="90.69"/>
    <n v="90.69"/>
    <n v="10"/>
    <n v="906.9"/>
    <n v="143"/>
    <n v="0"/>
    <s v="Home"/>
    <n v="77.900000000000006"/>
    <n v="77.900000000000006"/>
    <d v="2022-03-26T00:00:00"/>
    <n v="60"/>
    <n v="0.39"/>
    <n v="0"/>
  </r>
  <r>
    <s v="CUST_4109_India_45718"/>
    <s v="CUST_4109"/>
    <x v="24"/>
    <x v="0"/>
    <x v="5"/>
    <n v="140.68"/>
    <n v="140.68"/>
    <n v="8"/>
    <n v="1125.44"/>
    <n v="222"/>
    <n v="0"/>
    <s v="Electronics"/>
    <n v="14.8"/>
    <n v="14.8"/>
    <d v="2025-03-02T00:00:00"/>
    <n v="83"/>
    <n v="0.18"/>
    <n v="0"/>
  </r>
  <r>
    <s v="CUST_4112_Australia_44751"/>
    <s v="CUST_4112"/>
    <x v="23"/>
    <x v="1"/>
    <x v="3"/>
    <n v="124.96"/>
    <n v="124.96"/>
    <n v="11"/>
    <n v="1374.56"/>
    <n v="133"/>
    <n v="0"/>
    <s v="Fashion"/>
    <n v="72.8"/>
    <n v="72.8"/>
    <d v="2022-07-09T00:00:00"/>
    <n v="72"/>
    <n v="0.35"/>
    <n v="0"/>
  </r>
  <r>
    <s v="CUST_4113_China_44234"/>
    <s v="CUST_4113"/>
    <x v="50"/>
    <x v="1"/>
    <x v="9"/>
    <n v="177.14"/>
    <n v="177.14"/>
    <n v="8"/>
    <n v="1417.12"/>
    <n v="27"/>
    <n v="1"/>
    <s v="Electronics"/>
    <n v="18.100000000000001"/>
    <n v="18.100000000000001"/>
    <d v="2021-02-07T00:00:00"/>
    <n v="20"/>
    <n v="0.2"/>
    <n v="0"/>
  </r>
  <r>
    <s v="CUST_4117_Australia_45484"/>
    <s v="CUST_4117"/>
    <x v="35"/>
    <x v="1"/>
    <x v="3"/>
    <n v="92.67"/>
    <n v="92.67"/>
    <n v="6"/>
    <n v="556.02"/>
    <n v="268"/>
    <n v="0"/>
    <s v="Beauty"/>
    <n v="52.8"/>
    <n v="52.8"/>
    <d v="2024-07-11T00:00:00"/>
    <n v="28"/>
    <n v="0.15"/>
    <n v="0"/>
  </r>
  <r>
    <s v="CUST_4119_UK_45347"/>
    <s v="CUST_4119"/>
    <x v="37"/>
    <x v="1"/>
    <x v="1"/>
    <n v="193.15"/>
    <n v="193.15"/>
    <n v="12"/>
    <n v="2317.8000000000002"/>
    <n v="8"/>
    <n v="0"/>
    <s v="Beauty"/>
    <n v="23.9"/>
    <n v="23.9"/>
    <d v="2024-02-25T00:00:00"/>
    <n v="58"/>
    <n v="0.53"/>
    <n v="0"/>
  </r>
  <r>
    <s v="CUST_4121_Brazil_44542"/>
    <s v="CUST_4121"/>
    <x v="34"/>
    <x v="1"/>
    <x v="8"/>
    <n v="86.45"/>
    <n v="86.45"/>
    <n v="13"/>
    <n v="1123.8500000000001"/>
    <n v="322"/>
    <n v="0"/>
    <s v="Home"/>
    <n v="15.1"/>
    <n v="15.1"/>
    <d v="2021-12-12T00:00:00"/>
    <n v="45"/>
    <n v="0.52"/>
    <n v="0"/>
  </r>
  <r>
    <s v="CUST_4124_India_44461"/>
    <s v="CUST_4124"/>
    <x v="53"/>
    <x v="0"/>
    <x v="5"/>
    <n v="27.34"/>
    <n v="27.34"/>
    <n v="17"/>
    <n v="464.78"/>
    <n v="358"/>
    <n v="0"/>
    <s v="Sports"/>
    <n v="76.099999999999994"/>
    <n v="76.099999999999994"/>
    <d v="2021-09-22T00:00:00"/>
    <n v="26"/>
    <n v="0.18"/>
    <n v="0"/>
  </r>
  <r>
    <s v="CUST_4124_India_44790"/>
    <s v="CUST_4124"/>
    <x v="3"/>
    <x v="0"/>
    <x v="5"/>
    <n v="57.87"/>
    <n v="57.87"/>
    <n v="14"/>
    <n v="810.18"/>
    <n v="239"/>
    <n v="1"/>
    <s v="Fashion"/>
    <n v="44.4"/>
    <n v="44.4"/>
    <d v="2022-08-17T00:00:00"/>
    <n v="65"/>
    <n v="0.09"/>
    <n v="0"/>
  </r>
  <r>
    <s v="CUST_4124_Japan_44443"/>
    <s v="CUST_4124"/>
    <x v="22"/>
    <x v="1"/>
    <x v="6"/>
    <n v="217.6"/>
    <n v="217.6"/>
    <n v="9"/>
    <n v="1958.3999999999999"/>
    <n v="192"/>
    <n v="0"/>
    <s v="Sports"/>
    <n v="71.099999999999994"/>
    <n v="71.099999999999994"/>
    <d v="2021-09-04T00:00:00"/>
    <n v="59"/>
    <n v="0.17"/>
    <n v="0"/>
  </r>
  <r>
    <s v="CUST_4129_USA_45078"/>
    <s v="CUST_4129"/>
    <x v="24"/>
    <x v="1"/>
    <x v="2"/>
    <n v="125.63"/>
    <n v="125.63"/>
    <n v="12"/>
    <n v="1507.56"/>
    <n v="311"/>
    <n v="0"/>
    <s v="Fashion"/>
    <n v="42.3"/>
    <n v="42.3"/>
    <d v="2023-06-01T00:00:00"/>
    <n v="55"/>
    <n v="0.21"/>
    <n v="0"/>
  </r>
  <r>
    <s v="CUST_4134_UK_44899"/>
    <s v="CUST_4134"/>
    <x v="47"/>
    <x v="2"/>
    <x v="1"/>
    <n v="126.93"/>
    <n v="126.93"/>
    <n v="7"/>
    <n v="888.51"/>
    <n v="299"/>
    <n v="0"/>
    <s v="Home"/>
    <n v="74.5"/>
    <n v="74.5"/>
    <d v="2022-12-04T00:00:00"/>
    <n v="22"/>
    <n v="0.09"/>
    <n v="0"/>
  </r>
  <r>
    <s v="CUST_4135_Australia_45355"/>
    <s v="CUST_4135"/>
    <x v="7"/>
    <x v="2"/>
    <x v="3"/>
    <n v="84.89"/>
    <n v="84.89"/>
    <n v="7"/>
    <n v="594.23"/>
    <n v="12"/>
    <n v="0"/>
    <s v="Beauty"/>
    <n v="24.7"/>
    <n v="24.7"/>
    <d v="2024-03-04T00:00:00"/>
    <n v="36"/>
    <n v="0.32"/>
    <n v="0"/>
  </r>
  <r>
    <s v="CUST_4136_India_45259"/>
    <s v="CUST_4136"/>
    <x v="22"/>
    <x v="1"/>
    <x v="5"/>
    <n v="94.8"/>
    <n v="94.8"/>
    <n v="6"/>
    <n v="568.79999999999995"/>
    <n v="209"/>
    <n v="0"/>
    <s v="Fashion"/>
    <n v="14.7"/>
    <n v="14.7"/>
    <d v="2023-11-29T00:00:00"/>
    <n v="1"/>
    <n v="0.48"/>
    <n v="0"/>
  </r>
  <r>
    <s v="CUST_4137_Canada_44063"/>
    <s v="CUST_4137"/>
    <x v="34"/>
    <x v="0"/>
    <x v="4"/>
    <n v="44.8"/>
    <n v="44.8"/>
    <n v="13"/>
    <n v="582.4"/>
    <n v="137"/>
    <n v="0"/>
    <s v="Beauty"/>
    <n v="72.7"/>
    <n v="72.7"/>
    <d v="2020-08-20T00:00:00"/>
    <n v="85"/>
    <n v="0.2"/>
    <n v="0"/>
  </r>
  <r>
    <s v="CUST_4138_Brazil_45696"/>
    <s v="CUST_4138"/>
    <x v="28"/>
    <x v="0"/>
    <x v="8"/>
    <n v="26.75"/>
    <n v="26.75"/>
    <n v="8"/>
    <n v="214"/>
    <n v="283"/>
    <n v="0"/>
    <s v="Sports"/>
    <n v="46.5"/>
    <n v="46.5"/>
    <d v="2025-02-08T00:00:00"/>
    <n v="94"/>
    <n v="0.18"/>
    <n v="0"/>
  </r>
  <r>
    <s v="CUST_4138_USA_45544"/>
    <s v="CUST_4138"/>
    <x v="38"/>
    <x v="2"/>
    <x v="2"/>
    <n v="57.06"/>
    <n v="57.06"/>
    <n v="12"/>
    <n v="684.72"/>
    <n v="41"/>
    <n v="0"/>
    <s v="Home"/>
    <n v="71.8"/>
    <n v="71.8"/>
    <d v="2024-09-09T00:00:00"/>
    <n v="6"/>
    <n v="0.6"/>
    <n v="0"/>
  </r>
  <r>
    <s v="CUST_4141_Japan_45068"/>
    <s v="CUST_4141"/>
    <x v="2"/>
    <x v="1"/>
    <x v="6"/>
    <n v="99.13"/>
    <n v="99.13"/>
    <n v="19"/>
    <n v="1883.4699999999998"/>
    <n v="68"/>
    <n v="0"/>
    <s v="Home"/>
    <n v="15.8"/>
    <n v="15.8"/>
    <d v="2023-05-22T00:00:00"/>
    <n v="30"/>
    <n v="0.5"/>
    <n v="0"/>
  </r>
  <r>
    <s v="CUST_4144_Australia_44909"/>
    <s v="CUST_4144"/>
    <x v="6"/>
    <x v="0"/>
    <x v="3"/>
    <n v="117.83"/>
    <n v="117.83"/>
    <n v="9"/>
    <n v="1060.47"/>
    <n v="55"/>
    <n v="0"/>
    <s v="Home"/>
    <n v="18"/>
    <n v="18"/>
    <d v="2022-12-14T00:00:00"/>
    <n v="76"/>
    <n v="0.4"/>
    <n v="0"/>
  </r>
  <r>
    <s v="CUST_4144_Brazil_45689"/>
    <s v="CUST_4144"/>
    <x v="41"/>
    <x v="0"/>
    <x v="8"/>
    <n v="174.38"/>
    <n v="174.38"/>
    <n v="16"/>
    <n v="2790.08"/>
    <n v="155"/>
    <n v="0"/>
    <s v="Fashion"/>
    <n v="22"/>
    <n v="22"/>
    <d v="2025-02-01T00:00:00"/>
    <n v="12"/>
    <n v="0.28000000000000003"/>
    <n v="0"/>
  </r>
  <r>
    <s v="CUST_4147_Australia_45402"/>
    <s v="CUST_4147"/>
    <x v="14"/>
    <x v="0"/>
    <x v="3"/>
    <n v="213.51"/>
    <n v="213.51"/>
    <n v="9"/>
    <n v="1921.59"/>
    <n v="286"/>
    <n v="0"/>
    <s v="Electronics"/>
    <n v="85.2"/>
    <n v="85.2"/>
    <d v="2024-04-20T00:00:00"/>
    <n v="21"/>
    <n v="0.45"/>
    <n v="0"/>
  </r>
  <r>
    <s v="CUST_4152_USA_45169"/>
    <s v="CUST_4152"/>
    <x v="37"/>
    <x v="1"/>
    <x v="2"/>
    <n v="77.22"/>
    <n v="77.22"/>
    <n v="9"/>
    <n v="694.98"/>
    <n v="203"/>
    <n v="0"/>
    <s v="Home"/>
    <n v="17.5"/>
    <n v="17.5"/>
    <d v="2023-08-31T00:00:00"/>
    <n v="15"/>
    <n v="0.21"/>
    <n v="0"/>
  </r>
  <r>
    <s v="CUST_4155_Brazil_45080"/>
    <s v="CUST_4155"/>
    <x v="45"/>
    <x v="0"/>
    <x v="8"/>
    <n v="35.44"/>
    <n v="35.44"/>
    <n v="9"/>
    <n v="318.95999999999998"/>
    <n v="236"/>
    <n v="0"/>
    <s v="Electronics"/>
    <n v="66.400000000000006"/>
    <n v="66.400000000000006"/>
    <d v="2023-06-03T00:00:00"/>
    <n v="22"/>
    <n v="0.2"/>
    <n v="0"/>
  </r>
  <r>
    <s v="CUST_4155_Canada_44270"/>
    <s v="CUST_4155"/>
    <x v="4"/>
    <x v="2"/>
    <x v="4"/>
    <n v="172.16"/>
    <n v="172.16"/>
    <n v="11"/>
    <n v="1893.76"/>
    <n v="260"/>
    <n v="0"/>
    <s v="Beauty"/>
    <n v="16.8"/>
    <n v="16.8"/>
    <d v="2021-03-15T00:00:00"/>
    <n v="45"/>
    <n v="7.0000000000000007E-2"/>
    <n v="0"/>
  </r>
  <r>
    <s v="CUST_4155_Canada_45699"/>
    <s v="CUST_4155"/>
    <x v="27"/>
    <x v="0"/>
    <x v="4"/>
    <n v="29.5"/>
    <n v="29.5"/>
    <n v="9"/>
    <n v="265.5"/>
    <n v="337"/>
    <n v="0"/>
    <s v="Fashion"/>
    <n v="58.5"/>
    <n v="58.5"/>
    <d v="2025-02-11T00:00:00"/>
    <n v="89"/>
    <n v="0.28999999999999998"/>
    <n v="0"/>
  </r>
  <r>
    <s v="CUST_4155_China_45355"/>
    <s v="CUST_4155"/>
    <x v="42"/>
    <x v="1"/>
    <x v="9"/>
    <n v="70.98"/>
    <n v="70.98"/>
    <n v="10"/>
    <n v="709.80000000000007"/>
    <n v="101"/>
    <n v="0"/>
    <s v="Electronics"/>
    <n v="79"/>
    <n v="79"/>
    <d v="2024-03-04T00:00:00"/>
    <n v="24"/>
    <n v="0.36"/>
    <n v="0"/>
  </r>
  <r>
    <s v="CUST_4156_Australia_45429"/>
    <s v="CUST_4156"/>
    <x v="36"/>
    <x v="0"/>
    <x v="3"/>
    <n v="40.61"/>
    <n v="40.61"/>
    <n v="10"/>
    <n v="406.1"/>
    <n v="123"/>
    <n v="0"/>
    <s v="Beauty"/>
    <n v="55.1"/>
    <n v="55.1"/>
    <d v="2024-05-17T00:00:00"/>
    <n v="9"/>
    <n v="0.15"/>
    <n v="0"/>
  </r>
  <r>
    <s v="CUST_4157_Brazil_45248"/>
    <s v="CUST_4157"/>
    <x v="3"/>
    <x v="1"/>
    <x v="8"/>
    <n v="35.36"/>
    <n v="35.36"/>
    <n v="13"/>
    <n v="459.68"/>
    <n v="136"/>
    <n v="0"/>
    <s v="Electronics"/>
    <n v="55.4"/>
    <n v="55.4"/>
    <d v="2023-11-18T00:00:00"/>
    <n v="87"/>
    <n v="0.27"/>
    <n v="0"/>
  </r>
  <r>
    <s v="CUST_4157_USA_45005"/>
    <s v="CUST_4157"/>
    <x v="38"/>
    <x v="0"/>
    <x v="2"/>
    <n v="61.27"/>
    <n v="61.27"/>
    <n v="13"/>
    <n v="796.51"/>
    <n v="323"/>
    <n v="0"/>
    <s v="Beauty"/>
    <n v="1.2"/>
    <n v="1.2"/>
    <d v="2023-03-20T00:00:00"/>
    <n v="26"/>
    <n v="0.31"/>
    <n v="0"/>
  </r>
  <r>
    <s v="CUST_4159_India_44776"/>
    <s v="CUST_4159"/>
    <x v="49"/>
    <x v="1"/>
    <x v="5"/>
    <n v="58.16"/>
    <n v="58.16"/>
    <n v="10"/>
    <n v="581.59999999999991"/>
    <n v="44"/>
    <n v="0"/>
    <s v="Sports"/>
    <n v="49.5"/>
    <n v="49.5"/>
    <d v="2022-08-03T00:00:00"/>
    <n v="5"/>
    <n v="0.1"/>
    <n v="0"/>
  </r>
  <r>
    <s v="CUST_4162_Canada_44954"/>
    <s v="CUST_4162"/>
    <x v="9"/>
    <x v="1"/>
    <x v="4"/>
    <n v="60.57"/>
    <n v="60.57"/>
    <n v="7"/>
    <n v="423.99"/>
    <n v="35"/>
    <n v="0"/>
    <s v="Sports"/>
    <n v="92"/>
    <n v="92"/>
    <d v="2023-01-28T00:00:00"/>
    <n v="75"/>
    <n v="0.06"/>
    <n v="0"/>
  </r>
  <r>
    <s v="CUST_4162_USA_45418"/>
    <s v="CUST_4162"/>
    <x v="25"/>
    <x v="2"/>
    <x v="2"/>
    <n v="180.89"/>
    <n v="180.89"/>
    <n v="15"/>
    <n v="2713.35"/>
    <n v="67"/>
    <n v="0"/>
    <s v="Beauty"/>
    <m/>
    <n v="0"/>
    <d v="2024-05-06T00:00:00"/>
    <n v="12"/>
    <n v="0.28000000000000003"/>
    <n v="0"/>
  </r>
  <r>
    <s v="CUST_4163_Canada_44057"/>
    <s v="CUST_4163"/>
    <x v="31"/>
    <x v="0"/>
    <x v="4"/>
    <n v="122.54"/>
    <n v="122.54"/>
    <n v="17"/>
    <n v="2083.1800000000003"/>
    <n v="66"/>
    <n v="0"/>
    <s v="Electronics"/>
    <n v="3.5"/>
    <n v="3.5"/>
    <d v="2020-08-14T00:00:00"/>
    <n v="22"/>
    <n v="0.53"/>
    <n v="0"/>
  </r>
  <r>
    <s v="CUST_4164_Canada_45157"/>
    <s v="CUST_4164"/>
    <x v="35"/>
    <x v="0"/>
    <x v="4"/>
    <n v="78.040000000000006"/>
    <n v="78.040000000000006"/>
    <n v="10"/>
    <n v="780.40000000000009"/>
    <n v="223"/>
    <n v="0"/>
    <s v="Fashion"/>
    <n v="58.7"/>
    <n v="58.7"/>
    <d v="2023-08-19T00:00:00"/>
    <n v="22"/>
    <n v="0.28999999999999998"/>
    <n v="0"/>
  </r>
  <r>
    <s v="CUST_4164_UK_45235"/>
    <s v="CUST_4164"/>
    <x v="48"/>
    <x v="2"/>
    <x v="1"/>
    <n v="85.97"/>
    <n v="85.97"/>
    <n v="9"/>
    <n v="773.73"/>
    <n v="19"/>
    <n v="0"/>
    <s v="Electronics"/>
    <n v="25.2"/>
    <n v="25.2"/>
    <d v="2023-11-05T00:00:00"/>
    <n v="37"/>
    <n v="0.45"/>
    <n v="0"/>
  </r>
  <r>
    <s v="CUST_4167_Japan_44227"/>
    <s v="CUST_4167"/>
    <x v="58"/>
    <x v="0"/>
    <x v="6"/>
    <n v="123.93"/>
    <n v="123.93"/>
    <n v="11"/>
    <n v="1363.23"/>
    <n v="239"/>
    <n v="0"/>
    <s v="Electronics"/>
    <n v="7"/>
    <n v="7"/>
    <d v="2021-01-31T00:00:00"/>
    <n v="36"/>
    <n v="0.26"/>
    <n v="0"/>
  </r>
  <r>
    <s v="CUST_4168_USA_44042"/>
    <s v="CUST_4168"/>
    <x v="46"/>
    <x v="1"/>
    <x v="2"/>
    <n v="117.32"/>
    <n v="117.32"/>
    <n v="8"/>
    <n v="938.56"/>
    <n v="340"/>
    <n v="0"/>
    <s v="Electronics"/>
    <n v="29.5"/>
    <n v="29.5"/>
    <d v="2020-07-30T00:00:00"/>
    <n v="80"/>
    <n v="0.11"/>
    <n v="0"/>
  </r>
  <r>
    <s v="CUST_4170_France_44406"/>
    <s v="CUST_4170"/>
    <x v="47"/>
    <x v="0"/>
    <x v="7"/>
    <n v="112.89"/>
    <n v="112.89"/>
    <n v="8"/>
    <n v="903.12"/>
    <n v="132"/>
    <n v="0"/>
    <s v="Fashion"/>
    <m/>
    <n v="0"/>
    <d v="2021-07-29T00:00:00"/>
    <n v="47"/>
    <n v="0.15"/>
    <n v="0"/>
  </r>
  <r>
    <s v="CUST_4170_Germany_44654"/>
    <s v="CUST_4170"/>
    <x v="26"/>
    <x v="0"/>
    <x v="0"/>
    <n v="47.73"/>
    <n v="47.73"/>
    <n v="15"/>
    <n v="715.94999999999993"/>
    <n v="79"/>
    <n v="0"/>
    <s v="Beauty"/>
    <n v="19.8"/>
    <n v="19.8"/>
    <d v="2022-04-03T00:00:00"/>
    <n v="43"/>
    <n v="0.4"/>
    <n v="0"/>
  </r>
  <r>
    <s v="CUST_4170_Germany_45472"/>
    <s v="CUST_4170"/>
    <x v="55"/>
    <x v="1"/>
    <x v="0"/>
    <n v="223.09"/>
    <n v="223.09"/>
    <n v="5"/>
    <n v="1115.45"/>
    <n v="337"/>
    <n v="0"/>
    <s v="Sports"/>
    <n v="25.6"/>
    <n v="25.6"/>
    <d v="2024-06-29T00:00:00"/>
    <n v="74"/>
    <n v="0.06"/>
    <n v="0"/>
  </r>
  <r>
    <s v="CUST_4171_France_44143"/>
    <s v="CUST_4171"/>
    <x v="21"/>
    <x v="1"/>
    <x v="7"/>
    <n v="50.87"/>
    <n v="50.87"/>
    <n v="6"/>
    <n v="305.21999999999997"/>
    <n v="152"/>
    <n v="0"/>
    <s v="Home"/>
    <n v="6.9"/>
    <n v="6.9"/>
    <d v="2020-11-08T00:00:00"/>
    <n v="33"/>
    <n v="0.15"/>
    <n v="0"/>
  </r>
  <r>
    <s v="CUST_4173_Germany_44805"/>
    <s v="CUST_4173"/>
    <x v="36"/>
    <x v="0"/>
    <x v="0"/>
    <n v="124.7"/>
    <n v="124.7"/>
    <n v="5"/>
    <n v="623.5"/>
    <n v="210"/>
    <n v="0"/>
    <s v="Beauty"/>
    <n v="87.7"/>
    <n v="87.7"/>
    <d v="2022-09-01T00:00:00"/>
    <n v="40"/>
    <n v="0.2"/>
    <n v="0"/>
  </r>
  <r>
    <s v="CUST_4173_Japan_45127"/>
    <s v="CUST_4173"/>
    <x v="19"/>
    <x v="0"/>
    <x v="6"/>
    <n v="31.59"/>
    <n v="31.59"/>
    <n v="14"/>
    <n v="442.26"/>
    <n v="175"/>
    <n v="0"/>
    <s v="Beauty"/>
    <n v="25.7"/>
    <n v="25.7"/>
    <d v="2023-07-20T00:00:00"/>
    <n v="43"/>
    <n v="0.21"/>
    <n v="0"/>
  </r>
  <r>
    <s v="CUST_4174_France_45564"/>
    <s v="CUST_4174"/>
    <x v="56"/>
    <x v="1"/>
    <x v="7"/>
    <n v="58.62"/>
    <n v="58.62"/>
    <n v="9"/>
    <n v="527.57999999999993"/>
    <n v="343"/>
    <n v="0"/>
    <s v="Sports"/>
    <n v="2.4"/>
    <n v="2.4"/>
    <d v="2024-09-29T00:00:00"/>
    <n v="98"/>
    <n v="7.0000000000000007E-2"/>
    <n v="0"/>
  </r>
  <r>
    <s v="CUST_4175_Japan_44810"/>
    <s v="CUST_4175"/>
    <x v="15"/>
    <x v="1"/>
    <x v="6"/>
    <n v="158.72"/>
    <n v="158.72"/>
    <n v="13"/>
    <n v="2063.36"/>
    <n v="62"/>
    <n v="0"/>
    <s v="Sports"/>
    <n v="98.7"/>
    <n v="98.7"/>
    <d v="2022-09-06T00:00:00"/>
    <n v="25"/>
    <n v="0.12"/>
    <n v="0"/>
  </r>
  <r>
    <s v="CUST_4176_UK_45055"/>
    <s v="CUST_4176"/>
    <x v="34"/>
    <x v="0"/>
    <x v="1"/>
    <n v="125.57"/>
    <n v="125.57"/>
    <n v="12"/>
    <n v="1506.84"/>
    <n v="125"/>
    <n v="0"/>
    <s v="Electronics"/>
    <n v="13.6"/>
    <n v="13.6"/>
    <d v="2023-05-09T00:00:00"/>
    <n v="13"/>
    <n v="0.01"/>
    <n v="0"/>
  </r>
  <r>
    <s v="CUST_4177_Canada_44209"/>
    <s v="CUST_4177"/>
    <x v="19"/>
    <x v="0"/>
    <x v="4"/>
    <n v="65.72"/>
    <n v="65.72"/>
    <n v="13"/>
    <n v="854.36"/>
    <n v="96"/>
    <n v="0"/>
    <s v="Beauty"/>
    <n v="32.9"/>
    <n v="32.9"/>
    <d v="2021-01-13T00:00:00"/>
    <n v="13"/>
    <n v="0.12"/>
    <n v="0"/>
  </r>
  <r>
    <s v="CUST_4177_Germany_45224"/>
    <s v="CUST_4177"/>
    <x v="58"/>
    <x v="0"/>
    <x v="0"/>
    <n v="91.79"/>
    <n v="91.79"/>
    <n v="11"/>
    <n v="1009.69"/>
    <n v="141"/>
    <n v="0"/>
    <s v="Electronics"/>
    <n v="85.7"/>
    <n v="85.7"/>
    <d v="2023-10-25T00:00:00"/>
    <n v="52"/>
    <n v="0.27"/>
    <n v="0"/>
  </r>
  <r>
    <s v="CUST_4177_Germany_45604"/>
    <s v="CUST_4177"/>
    <x v="46"/>
    <x v="1"/>
    <x v="0"/>
    <n v="39.950000000000003"/>
    <n v="39.950000000000003"/>
    <n v="9"/>
    <n v="359.55"/>
    <n v="155"/>
    <n v="0"/>
    <s v="Fashion"/>
    <n v="28.9"/>
    <n v="28.9"/>
    <d v="2024-11-08T00:00:00"/>
    <n v="55"/>
    <n v="0.45"/>
    <n v="0"/>
  </r>
  <r>
    <s v="CUST_4178_Canada_45157"/>
    <s v="CUST_4178"/>
    <x v="49"/>
    <x v="1"/>
    <x v="4"/>
    <n v="69.959999999999994"/>
    <n v="69.959999999999994"/>
    <n v="9"/>
    <n v="629.64"/>
    <n v="316"/>
    <n v="0"/>
    <s v="Sports"/>
    <n v="80.7"/>
    <n v="80.7"/>
    <d v="2023-08-19T00:00:00"/>
    <n v="62"/>
    <n v="0.2"/>
    <n v="0"/>
  </r>
  <r>
    <s v="CUST_4178_India_45234"/>
    <s v="CUST_4178"/>
    <x v="0"/>
    <x v="1"/>
    <x v="5"/>
    <n v="111.08"/>
    <n v="111.08"/>
    <n v="5"/>
    <n v="555.4"/>
    <n v="129"/>
    <n v="0"/>
    <s v="Fashion"/>
    <n v="46.4"/>
    <n v="46.4"/>
    <d v="2023-11-04T00:00:00"/>
    <n v="4"/>
    <n v="0.41"/>
    <n v="0"/>
  </r>
  <r>
    <s v="CUST_4179_China_44708"/>
    <s v="CUST_4179"/>
    <x v="13"/>
    <x v="0"/>
    <x v="9"/>
    <n v="57.57"/>
    <n v="57.57"/>
    <n v="11"/>
    <n v="633.27"/>
    <n v="29"/>
    <n v="1"/>
    <s v="Home"/>
    <n v="77.599999999999994"/>
    <n v="77.599999999999994"/>
    <d v="2022-05-27T00:00:00"/>
    <n v="45"/>
    <n v="0.08"/>
    <n v="0"/>
  </r>
  <r>
    <s v="CUST_4180_Germany_44649"/>
    <s v="CUST_4180"/>
    <x v="56"/>
    <x v="1"/>
    <x v="0"/>
    <n v="33.17"/>
    <n v="33.17"/>
    <n v="7"/>
    <n v="232.19"/>
    <n v="148"/>
    <n v="0"/>
    <s v="Beauty"/>
    <n v="84.7"/>
    <n v="84.7"/>
    <d v="2022-03-29T00:00:00"/>
    <n v="35"/>
    <n v="0.26"/>
    <n v="0"/>
  </r>
  <r>
    <s v="CUST_4183_USA_44375"/>
    <s v="CUST_4183"/>
    <x v="14"/>
    <x v="2"/>
    <x v="2"/>
    <n v="105.33"/>
    <n v="105.33"/>
    <n v="7"/>
    <n v="737.31"/>
    <n v="90"/>
    <n v="0"/>
    <s v="Electronics"/>
    <n v="65.3"/>
    <n v="65.3"/>
    <d v="2021-06-28T00:00:00"/>
    <n v="46"/>
    <n v="0.15"/>
    <n v="0"/>
  </r>
  <r>
    <s v="CUST_4186_Germany_44539"/>
    <s v="CUST_4186"/>
    <x v="46"/>
    <x v="0"/>
    <x v="0"/>
    <n v="39.18"/>
    <n v="39.18"/>
    <n v="8"/>
    <n v="313.44"/>
    <n v="216"/>
    <n v="0"/>
    <s v="Beauty"/>
    <n v="65.599999999999994"/>
    <n v="65.599999999999994"/>
    <d v="2021-12-09T00:00:00"/>
    <n v="25"/>
    <n v="0.26"/>
    <n v="0"/>
  </r>
  <r>
    <s v="CUST_4191_Brazil_44236"/>
    <s v="CUST_4191"/>
    <x v="39"/>
    <x v="1"/>
    <x v="8"/>
    <n v="125.37"/>
    <n v="125.37"/>
    <n v="11"/>
    <n v="1379.0700000000002"/>
    <n v="8"/>
    <n v="0"/>
    <s v="Home"/>
    <n v="34.5"/>
    <n v="34.5"/>
    <d v="2021-02-09T00:00:00"/>
    <n v="88"/>
    <n v="0.31"/>
    <n v="0"/>
  </r>
  <r>
    <s v="CUST_4191_China_44333"/>
    <s v="CUST_4191"/>
    <x v="49"/>
    <x v="2"/>
    <x v="9"/>
    <n v="110.33"/>
    <n v="110.33"/>
    <n v="17"/>
    <n v="1875.61"/>
    <n v="40"/>
    <n v="0"/>
    <s v="Electronics"/>
    <n v="43.7"/>
    <n v="43.7"/>
    <d v="2021-05-17T00:00:00"/>
    <n v="41"/>
    <n v="0.15"/>
    <n v="0"/>
  </r>
  <r>
    <s v="CUST_4192_India_45018"/>
    <s v="CUST_4192"/>
    <x v="57"/>
    <x v="0"/>
    <x v="5"/>
    <n v="14.31"/>
    <n v="14.31"/>
    <n v="8"/>
    <n v="114.48"/>
    <n v="100"/>
    <n v="0"/>
    <s v="Sports"/>
    <n v="20.399999999999999"/>
    <n v="20.399999999999999"/>
    <d v="2023-04-02T00:00:00"/>
    <n v="52"/>
    <n v="0.35"/>
    <n v="0"/>
  </r>
  <r>
    <s v="CUST_4195_France_45031"/>
    <s v="CUST_4195"/>
    <x v="30"/>
    <x v="1"/>
    <x v="7"/>
    <n v="119.98"/>
    <n v="119.98"/>
    <n v="12"/>
    <n v="1439.76"/>
    <n v="294"/>
    <n v="0"/>
    <s v="Electronics"/>
    <n v="41.1"/>
    <n v="41.1"/>
    <d v="2023-04-15T00:00:00"/>
    <n v="14"/>
    <n v="0.26"/>
    <n v="0"/>
  </r>
  <r>
    <s v="CUST_4197_India_45281"/>
    <s v="CUST_4197"/>
    <x v="55"/>
    <x v="1"/>
    <x v="5"/>
    <n v="110.98"/>
    <n v="110.98"/>
    <n v="9"/>
    <n v="998.82"/>
    <n v="249"/>
    <n v="0"/>
    <s v="Electronics"/>
    <n v="4.9000000000000004"/>
    <n v="4.9000000000000004"/>
    <d v="2023-12-21T00:00:00"/>
    <n v="92"/>
    <n v="0.21"/>
    <n v="0"/>
  </r>
  <r>
    <s v="CUST_4197_USA_45352"/>
    <s v="CUST_4197"/>
    <x v="12"/>
    <x v="0"/>
    <x v="2"/>
    <n v="38.47"/>
    <n v="38.47"/>
    <n v="3"/>
    <n v="115.41"/>
    <n v="259"/>
    <n v="0"/>
    <s v="Fashion"/>
    <n v="10"/>
    <n v="10"/>
    <d v="2024-03-01T00:00:00"/>
    <n v="67"/>
    <n v="0.15"/>
    <n v="0"/>
  </r>
  <r>
    <s v="CUST_4198_Canada_45001"/>
    <s v="CUST_4198"/>
    <x v="30"/>
    <x v="0"/>
    <x v="4"/>
    <n v="49.23"/>
    <n v="49.23"/>
    <n v="9"/>
    <n v="443.07"/>
    <n v="157"/>
    <n v="0"/>
    <s v="Home"/>
    <n v="32.200000000000003"/>
    <n v="32.200000000000003"/>
    <d v="2023-03-16T00:00:00"/>
    <n v="64"/>
    <n v="0.17"/>
    <n v="0"/>
  </r>
  <r>
    <s v="CUST_4199_Germany_45496"/>
    <s v="CUST_4199"/>
    <x v="40"/>
    <x v="2"/>
    <x v="0"/>
    <n v="47.49"/>
    <n v="47.49"/>
    <n v="14"/>
    <n v="664.86"/>
    <n v="279"/>
    <n v="0"/>
    <s v="Home"/>
    <n v="70.5"/>
    <n v="70.5"/>
    <d v="2024-07-23T00:00:00"/>
    <n v="23"/>
    <n v="0.37"/>
    <n v="0"/>
  </r>
  <r>
    <s v="CUST_4200_Germany_45044"/>
    <s v="CUST_4200"/>
    <x v="5"/>
    <x v="2"/>
    <x v="0"/>
    <n v="114.9"/>
    <n v="114.9"/>
    <n v="12"/>
    <n v="1378.8000000000002"/>
    <n v="94"/>
    <n v="0"/>
    <s v="Fashion"/>
    <n v="80.099999999999994"/>
    <n v="80.099999999999994"/>
    <d v="2023-04-28T00:00:00"/>
    <n v="36"/>
    <n v="0.08"/>
    <n v="0"/>
  </r>
  <r>
    <s v="CUST_4211_USA_44058"/>
    <s v="CUST_4211"/>
    <x v="3"/>
    <x v="2"/>
    <x v="2"/>
    <n v="82.4"/>
    <n v="82.4"/>
    <n v="12"/>
    <n v="988.80000000000007"/>
    <n v="335"/>
    <n v="0"/>
    <s v="Electronics"/>
    <n v="67.400000000000006"/>
    <n v="67.400000000000006"/>
    <d v="2020-08-15T00:00:00"/>
    <n v="4"/>
    <n v="0.26"/>
    <n v="0"/>
  </r>
  <r>
    <s v="CUST_4212_Brazil_45463"/>
    <s v="CUST_4212"/>
    <x v="30"/>
    <x v="2"/>
    <x v="8"/>
    <n v="56.07"/>
    <n v="56.07"/>
    <n v="9"/>
    <n v="504.63"/>
    <n v="158"/>
    <n v="0"/>
    <s v="Beauty"/>
    <n v="42.9"/>
    <n v="42.9"/>
    <d v="2024-06-20T00:00:00"/>
    <n v="14"/>
    <n v="0.49"/>
    <n v="0"/>
  </r>
  <r>
    <s v="CUST_4216_India_44036"/>
    <s v="CUST_4216"/>
    <x v="12"/>
    <x v="2"/>
    <x v="5"/>
    <n v="54.1"/>
    <n v="54.1"/>
    <n v="11"/>
    <n v="595.1"/>
    <n v="364"/>
    <n v="0"/>
    <s v="Beauty"/>
    <n v="67.7"/>
    <n v="67.7"/>
    <d v="2020-07-24T00:00:00"/>
    <n v="44"/>
    <n v="0.15"/>
    <n v="0"/>
  </r>
  <r>
    <s v="CUST_4216_India_45154"/>
    <s v="CUST_4216"/>
    <x v="32"/>
    <x v="0"/>
    <x v="5"/>
    <n v="38.81"/>
    <n v="38.81"/>
    <n v="7"/>
    <n v="271.67"/>
    <n v="350"/>
    <n v="0"/>
    <s v="Beauty"/>
    <m/>
    <n v="0"/>
    <d v="2023-08-16T00:00:00"/>
    <n v="15"/>
    <n v="0.11"/>
    <n v="0"/>
  </r>
  <r>
    <s v="CUST_4217_France_44788"/>
    <s v="CUST_4217"/>
    <x v="51"/>
    <x v="1"/>
    <x v="7"/>
    <n v="175.55"/>
    <n v="175.55"/>
    <n v="7"/>
    <n v="1228.8500000000001"/>
    <n v="57"/>
    <n v="0"/>
    <s v="Fashion"/>
    <n v="13.3"/>
    <n v="13.3"/>
    <d v="2022-08-15T00:00:00"/>
    <n v="12"/>
    <n v="0.05"/>
    <n v="0"/>
  </r>
  <r>
    <s v="CUST_4220_Brazil_45616"/>
    <s v="CUST_4220"/>
    <x v="26"/>
    <x v="1"/>
    <x v="8"/>
    <n v="31.94"/>
    <n v="31.94"/>
    <n v="11"/>
    <n v="351.34000000000003"/>
    <n v="99"/>
    <n v="0"/>
    <s v="Beauty"/>
    <n v="35"/>
    <n v="35"/>
    <d v="2024-11-20T00:00:00"/>
    <n v="26"/>
    <n v="0.21"/>
    <n v="0"/>
  </r>
  <r>
    <s v="CUST_4223_Brazil_45048"/>
    <s v="CUST_4223"/>
    <x v="31"/>
    <x v="2"/>
    <x v="8"/>
    <n v="130.63999999999999"/>
    <n v="130.63999999999999"/>
    <n v="8"/>
    <n v="1045.1199999999999"/>
    <n v="217"/>
    <n v="0"/>
    <s v="Fashion"/>
    <m/>
    <n v="0"/>
    <d v="2023-05-02T00:00:00"/>
    <n v="35"/>
    <n v="0.31"/>
    <n v="0"/>
  </r>
  <r>
    <s v="CUST_4224_Germany_44946"/>
    <s v="CUST_4224"/>
    <x v="61"/>
    <x v="0"/>
    <x v="0"/>
    <n v="22.69"/>
    <n v="22.69"/>
    <n v="8"/>
    <n v="181.52"/>
    <n v="306"/>
    <n v="0"/>
    <s v="Fashion"/>
    <n v="86.6"/>
    <n v="86.6"/>
    <d v="2023-01-20T00:00:00"/>
    <n v="10"/>
    <n v="0.33"/>
    <n v="0"/>
  </r>
  <r>
    <s v="CUST_4225_Canada_45776"/>
    <s v="CUST_4225"/>
    <x v="48"/>
    <x v="0"/>
    <x v="4"/>
    <n v="72.989999999999995"/>
    <n v="72.989999999999995"/>
    <n v="10"/>
    <n v="729.9"/>
    <n v="294"/>
    <n v="0"/>
    <s v="Home"/>
    <n v="16.899999999999999"/>
    <n v="16.899999999999999"/>
    <d v="2025-04-29T00:00:00"/>
    <n v="80"/>
    <n v="0.28999999999999998"/>
    <n v="0"/>
  </r>
  <r>
    <s v="CUST_4226_France_44410"/>
    <s v="CUST_4226"/>
    <x v="58"/>
    <x v="0"/>
    <x v="7"/>
    <n v="213.81"/>
    <n v="213.81"/>
    <n v="9"/>
    <n v="1924.29"/>
    <n v="35"/>
    <n v="0"/>
    <s v="Beauty"/>
    <n v="43.5"/>
    <n v="43.5"/>
    <d v="2021-08-02T00:00:00"/>
    <n v="79"/>
    <n v="0.15"/>
    <n v="0"/>
  </r>
  <r>
    <s v="CUST_4227_Canada_44963"/>
    <s v="CUST_4227"/>
    <x v="31"/>
    <x v="0"/>
    <x v="4"/>
    <n v="49.15"/>
    <n v="49.15"/>
    <n v="10"/>
    <n v="491.5"/>
    <n v="221"/>
    <n v="0"/>
    <s v="Fashion"/>
    <m/>
    <n v="0"/>
    <d v="2023-02-06T00:00:00"/>
    <n v="48"/>
    <n v="0.4"/>
    <n v="0"/>
  </r>
  <r>
    <s v="CUST_4228_China_44402"/>
    <s v="CUST_4228"/>
    <x v="54"/>
    <x v="0"/>
    <x v="9"/>
    <n v="95.84"/>
    <n v="95.84"/>
    <n v="10"/>
    <n v="958.40000000000009"/>
    <n v="172"/>
    <n v="0"/>
    <s v="Fashion"/>
    <n v="72.599999999999994"/>
    <n v="72.599999999999994"/>
    <d v="2021-07-25T00:00:00"/>
    <n v="16"/>
    <n v="0.23"/>
    <n v="0"/>
  </r>
  <r>
    <s v="CUST_4230_India_45698"/>
    <s v="CUST_4230"/>
    <x v="17"/>
    <x v="0"/>
    <x v="5"/>
    <m/>
    <n v="0"/>
    <n v="10"/>
    <n v="0"/>
    <n v="61"/>
    <n v="0"/>
    <s v="Beauty"/>
    <n v="1.5"/>
    <n v="1.5"/>
    <d v="2025-02-10T00:00:00"/>
    <n v="95"/>
    <n v="0.71"/>
    <n v="0"/>
  </r>
  <r>
    <s v="CUST_4236_Germany_45029"/>
    <s v="CUST_4236"/>
    <x v="4"/>
    <x v="0"/>
    <x v="0"/>
    <n v="72.959999999999994"/>
    <n v="72.959999999999994"/>
    <n v="6"/>
    <n v="437.76"/>
    <n v="82"/>
    <n v="0"/>
    <s v="Home"/>
    <n v="14.4"/>
    <n v="14.4"/>
    <d v="2023-04-13T00:00:00"/>
    <n v="5"/>
    <n v="0.24"/>
    <n v="0"/>
  </r>
  <r>
    <s v="CUST_4237_Canada_44540"/>
    <s v="CUST_4237"/>
    <x v="16"/>
    <x v="1"/>
    <x v="4"/>
    <n v="104.87"/>
    <n v="104.87"/>
    <n v="11"/>
    <n v="1153.5700000000002"/>
    <n v="65"/>
    <n v="0"/>
    <s v="Sports"/>
    <n v="44.7"/>
    <n v="44.7"/>
    <d v="2021-12-10T00:00:00"/>
    <n v="38"/>
    <n v="0.17"/>
    <n v="0"/>
  </r>
  <r>
    <s v="CUST_4239_Canada_44837"/>
    <s v="CUST_4239"/>
    <x v="16"/>
    <x v="2"/>
    <x v="4"/>
    <n v="116.95"/>
    <n v="116.95"/>
    <n v="9"/>
    <n v="1052.55"/>
    <n v="38"/>
    <n v="0"/>
    <s v="Home"/>
    <n v="41.7"/>
    <n v="41.7"/>
    <d v="2022-10-03T00:00:00"/>
    <n v="4"/>
    <n v="0.38"/>
    <n v="0"/>
  </r>
  <r>
    <s v="CUST_4240_Germany_44922"/>
    <s v="CUST_4240"/>
    <x v="38"/>
    <x v="0"/>
    <x v="0"/>
    <n v="24.74"/>
    <n v="24.74"/>
    <n v="9"/>
    <n v="222.66"/>
    <n v="31"/>
    <n v="0"/>
    <s v="Electronics"/>
    <n v="20.3"/>
    <n v="20.3"/>
    <d v="2022-12-27T00:00:00"/>
    <n v="49"/>
    <n v="0.23"/>
    <n v="0"/>
  </r>
  <r>
    <s v="CUST_4241_Japan_45716"/>
    <s v="CUST_4241"/>
    <x v="50"/>
    <x v="0"/>
    <x v="6"/>
    <n v="87.72"/>
    <n v="87.72"/>
    <n v="5"/>
    <n v="438.6"/>
    <n v="110"/>
    <n v="0"/>
    <s v="Beauty"/>
    <n v="18.5"/>
    <n v="18.5"/>
    <d v="2025-02-28T00:00:00"/>
    <n v="24"/>
    <n v="0.06"/>
    <n v="0"/>
  </r>
  <r>
    <s v="CUST_4242_France_45572"/>
    <s v="CUST_4242"/>
    <x v="4"/>
    <x v="0"/>
    <x v="7"/>
    <n v="36.020000000000003"/>
    <n v="36.020000000000003"/>
    <n v="10"/>
    <n v="360.20000000000005"/>
    <n v="260"/>
    <n v="0"/>
    <s v="Sports"/>
    <n v="0.4"/>
    <n v="0.4"/>
    <d v="2024-10-07T00:00:00"/>
    <n v="98"/>
    <n v="0.09"/>
    <n v="0"/>
  </r>
  <r>
    <s v="CUST_4243_Brazil_45210"/>
    <s v="CUST_4243"/>
    <x v="9"/>
    <x v="2"/>
    <x v="8"/>
    <n v="119.13"/>
    <n v="119.13"/>
    <n v="12"/>
    <n v="1429.56"/>
    <n v="167"/>
    <n v="0"/>
    <s v="Sports"/>
    <n v="34.299999999999997"/>
    <n v="34.299999999999997"/>
    <d v="2023-10-11T00:00:00"/>
    <n v="95"/>
    <n v="0.44"/>
    <n v="0"/>
  </r>
  <r>
    <s v="CUST_4243_Japan_45193"/>
    <s v="CUST_4243"/>
    <x v="24"/>
    <x v="1"/>
    <x v="6"/>
    <n v="108.66"/>
    <n v="108.66"/>
    <n v="13"/>
    <n v="1412.58"/>
    <n v="55"/>
    <n v="0"/>
    <s v="Sports"/>
    <n v="4.4000000000000004"/>
    <n v="4.4000000000000004"/>
    <d v="2023-09-24T00:00:00"/>
    <n v="24"/>
    <n v="0.27"/>
    <n v="0"/>
  </r>
  <r>
    <s v="CUST_4246_Australia_44167"/>
    <s v="CUST_4246"/>
    <x v="48"/>
    <x v="1"/>
    <x v="3"/>
    <n v="42.99"/>
    <n v="42.99"/>
    <n v="8"/>
    <n v="343.92"/>
    <n v="361"/>
    <n v="0"/>
    <s v="Beauty"/>
    <n v="56.2"/>
    <n v="56.2"/>
    <d v="2020-12-02T00:00:00"/>
    <n v="32"/>
    <n v="0.52"/>
    <n v="0"/>
  </r>
  <r>
    <s v="CUST_4249_USA_45760"/>
    <s v="CUST_4249"/>
    <x v="5"/>
    <x v="0"/>
    <x v="2"/>
    <n v="44.12"/>
    <n v="44.12"/>
    <n v="12"/>
    <n v="529.43999999999994"/>
    <n v="118"/>
    <n v="0"/>
    <s v="Home"/>
    <n v="91.6"/>
    <n v="91.6"/>
    <d v="2025-04-13T00:00:00"/>
    <n v="3"/>
    <n v="0.39"/>
    <n v="0"/>
  </r>
  <r>
    <s v="CUST_4252_China_45692"/>
    <s v="CUST_4252"/>
    <x v="55"/>
    <x v="0"/>
    <x v="9"/>
    <m/>
    <n v="0"/>
    <n v="11"/>
    <n v="0"/>
    <n v="291"/>
    <n v="0"/>
    <s v="Home"/>
    <n v="57.5"/>
    <n v="57.5"/>
    <d v="2025-02-04T00:00:00"/>
    <n v="3"/>
    <n v="0.28999999999999998"/>
    <n v="0"/>
  </r>
  <r>
    <s v="CUST_4253_Germany_45031"/>
    <s v="CUST_4253"/>
    <x v="21"/>
    <x v="1"/>
    <x v="0"/>
    <n v="97.3"/>
    <n v="97.3"/>
    <n v="10"/>
    <n v="973"/>
    <n v="342"/>
    <n v="0"/>
    <s v="Home"/>
    <n v="55.5"/>
    <n v="55.5"/>
    <d v="2023-04-15T00:00:00"/>
    <n v="57"/>
    <n v="0.25"/>
    <n v="0"/>
  </r>
  <r>
    <s v="CUST_4255_Australia_44808"/>
    <s v="CUST_4255"/>
    <x v="33"/>
    <x v="0"/>
    <x v="3"/>
    <n v="22.86"/>
    <n v="22.86"/>
    <n v="11"/>
    <n v="251.45999999999998"/>
    <n v="77"/>
    <n v="0"/>
    <s v="Home"/>
    <n v="44.7"/>
    <n v="44.7"/>
    <d v="2022-09-04T00:00:00"/>
    <n v="6"/>
    <n v="0.2"/>
    <n v="0"/>
  </r>
  <r>
    <s v="CUST_4258_China_45446"/>
    <s v="CUST_4258"/>
    <x v="57"/>
    <x v="1"/>
    <x v="9"/>
    <n v="58.06"/>
    <n v="58.06"/>
    <n v="7"/>
    <n v="406.42"/>
    <n v="185"/>
    <n v="0"/>
    <s v="Fashion"/>
    <n v="83.7"/>
    <n v="83.7"/>
    <d v="2024-06-03T00:00:00"/>
    <n v="25"/>
    <n v="0.2"/>
    <n v="0"/>
  </r>
  <r>
    <s v="CUST_4258_Japan_44950"/>
    <s v="CUST_4258"/>
    <x v="47"/>
    <x v="2"/>
    <x v="6"/>
    <n v="180.84"/>
    <n v="180.84"/>
    <n v="11"/>
    <n v="1989.24"/>
    <n v="197"/>
    <n v="0"/>
    <s v="Beauty"/>
    <n v="40.1"/>
    <n v="40.1"/>
    <d v="2023-01-24T00:00:00"/>
    <n v="25"/>
    <n v="0.26"/>
    <n v="0"/>
  </r>
  <r>
    <s v="CUST_4259_China_45342"/>
    <s v="CUST_4259"/>
    <x v="35"/>
    <x v="1"/>
    <x v="9"/>
    <n v="43.72"/>
    <n v="43.72"/>
    <n v="15"/>
    <n v="655.8"/>
    <n v="254"/>
    <n v="0"/>
    <s v="Home"/>
    <n v="5.8"/>
    <n v="5.8"/>
    <d v="2024-02-20T00:00:00"/>
    <n v="78"/>
    <n v="0.36"/>
    <n v="0"/>
  </r>
  <r>
    <s v="CUST_4259_India_45470"/>
    <s v="CUST_4259"/>
    <x v="31"/>
    <x v="1"/>
    <x v="5"/>
    <n v="101.52"/>
    <n v="101.52"/>
    <n v="9"/>
    <n v="913.68"/>
    <n v="294"/>
    <n v="0"/>
    <s v="Fashion"/>
    <n v="28.5"/>
    <n v="28.5"/>
    <d v="2024-06-27T00:00:00"/>
    <n v="25"/>
    <n v="0.26"/>
    <n v="0"/>
  </r>
  <r>
    <s v="CUST_4261_Australia_44679"/>
    <s v="CUST_4261"/>
    <x v="52"/>
    <x v="1"/>
    <x v="3"/>
    <n v="20.399999999999999"/>
    <n v="20.399999999999999"/>
    <n v="8"/>
    <n v="163.19999999999999"/>
    <n v="263"/>
    <n v="0"/>
    <s v="Home"/>
    <n v="27.8"/>
    <n v="27.8"/>
    <d v="2022-04-28T00:00:00"/>
    <n v="79"/>
    <n v="0.56999999999999995"/>
    <n v="0"/>
  </r>
  <r>
    <s v="CUST_4262_Japan_45771"/>
    <s v="CUST_4262"/>
    <x v="55"/>
    <x v="1"/>
    <x v="6"/>
    <n v="120.5"/>
    <n v="120.5"/>
    <n v="8"/>
    <n v="964"/>
    <n v="328"/>
    <n v="0"/>
    <s v="Beauty"/>
    <n v="24.7"/>
    <n v="24.7"/>
    <d v="2025-04-24T00:00:00"/>
    <n v="24"/>
    <n v="0.28999999999999998"/>
    <n v="0"/>
  </r>
  <r>
    <s v="CUST_4262_UK_45018"/>
    <s v="CUST_4262"/>
    <x v="30"/>
    <x v="0"/>
    <x v="1"/>
    <n v="160.6"/>
    <n v="160.6"/>
    <n v="13"/>
    <n v="2087.7999999999997"/>
    <n v="167"/>
    <n v="0"/>
    <s v="Electronics"/>
    <n v="15.2"/>
    <n v="15.2"/>
    <d v="2023-04-02T00:00:00"/>
    <n v="14"/>
    <n v="0.31"/>
    <n v="0"/>
  </r>
  <r>
    <s v="CUST_4266_Brazil_44219"/>
    <s v="CUST_4266"/>
    <x v="41"/>
    <x v="1"/>
    <x v="8"/>
    <m/>
    <n v="0"/>
    <n v="10"/>
    <n v="0"/>
    <n v="49"/>
    <n v="0"/>
    <s v="Sports"/>
    <n v="42.8"/>
    <n v="42.8"/>
    <d v="2021-01-23T00:00:00"/>
    <n v="65"/>
    <n v="0.51"/>
    <n v="0"/>
  </r>
  <r>
    <s v="CUST_4267_Brazil_44485"/>
    <s v="CUST_4267"/>
    <x v="12"/>
    <x v="0"/>
    <x v="8"/>
    <n v="33.53"/>
    <n v="33.53"/>
    <n v="5"/>
    <n v="167.65"/>
    <n v="170"/>
    <n v="0"/>
    <s v="Fashion"/>
    <n v="34"/>
    <n v="34"/>
    <d v="2021-10-16T00:00:00"/>
    <n v="1"/>
    <n v="0.11"/>
    <n v="0"/>
  </r>
  <r>
    <s v="CUST_4267_France_44018"/>
    <s v="CUST_4267"/>
    <x v="40"/>
    <x v="0"/>
    <x v="7"/>
    <n v="61.54"/>
    <n v="61.54"/>
    <n v="5"/>
    <n v="307.7"/>
    <n v="346"/>
    <n v="0"/>
    <s v="Sports"/>
    <n v="12.3"/>
    <n v="12.3"/>
    <d v="2020-07-06T00:00:00"/>
    <n v="19"/>
    <n v="0.67"/>
    <n v="0"/>
  </r>
  <r>
    <s v="CUST_4267_Germany_45408"/>
    <s v="CUST_4267"/>
    <x v="41"/>
    <x v="1"/>
    <x v="0"/>
    <n v="39.9"/>
    <n v="39.9"/>
    <n v="10"/>
    <n v="399"/>
    <n v="184"/>
    <n v="0"/>
    <s v="Beauty"/>
    <n v="45.7"/>
    <n v="45.7"/>
    <d v="2024-04-26T00:00:00"/>
    <n v="71"/>
    <n v="0.23"/>
    <n v="0"/>
  </r>
  <r>
    <s v="CUST_4271_UK_45296"/>
    <s v="CUST_4271"/>
    <x v="17"/>
    <x v="1"/>
    <x v="1"/>
    <n v="73.38"/>
    <n v="73.38"/>
    <n v="12"/>
    <n v="880.56"/>
    <n v="202"/>
    <n v="0"/>
    <s v="Home"/>
    <n v="42.2"/>
    <n v="42.2"/>
    <d v="2024-01-05T00:00:00"/>
    <n v="83"/>
    <n v="0.35"/>
    <n v="0"/>
  </r>
  <r>
    <s v="CUST_4273_Brazil_45390"/>
    <s v="CUST_4273"/>
    <x v="58"/>
    <x v="1"/>
    <x v="8"/>
    <n v="107.65"/>
    <n v="107.65"/>
    <n v="13"/>
    <n v="1399.45"/>
    <n v="170"/>
    <n v="0"/>
    <s v="Home"/>
    <n v="78.599999999999994"/>
    <n v="78.599999999999994"/>
    <d v="2024-04-08T00:00:00"/>
    <n v="89"/>
    <n v="0.55000000000000004"/>
    <n v="0"/>
  </r>
  <r>
    <s v="CUST_4273_Canada_45773"/>
    <s v="CUST_4273"/>
    <x v="8"/>
    <x v="0"/>
    <x v="4"/>
    <n v="124.67"/>
    <n v="124.67"/>
    <n v="19"/>
    <n v="2368.73"/>
    <n v="350"/>
    <n v="0"/>
    <s v="Electronics"/>
    <n v="2.2999999999999998"/>
    <n v="2.2999999999999998"/>
    <d v="2025-04-26T00:00:00"/>
    <n v="80"/>
    <n v="0.49"/>
    <n v="0"/>
  </r>
  <r>
    <s v="CUST_4273_USA_45284"/>
    <s v="CUST_4273"/>
    <x v="60"/>
    <x v="1"/>
    <x v="2"/>
    <n v="63.92"/>
    <n v="63.92"/>
    <n v="16"/>
    <n v="1022.72"/>
    <n v="292"/>
    <n v="0"/>
    <s v="Fashion"/>
    <m/>
    <n v="0"/>
    <d v="2023-12-24T00:00:00"/>
    <n v="27"/>
    <n v="0.31"/>
    <n v="0"/>
  </r>
  <r>
    <s v="CUST_4276_Japan_45579"/>
    <s v="CUST_4276"/>
    <x v="35"/>
    <x v="1"/>
    <x v="6"/>
    <n v="102.62"/>
    <n v="102.62"/>
    <n v="9"/>
    <n v="923.58"/>
    <n v="260"/>
    <n v="0"/>
    <s v="Beauty"/>
    <n v="84.8"/>
    <n v="84.8"/>
    <d v="2024-10-14T00:00:00"/>
    <n v="60"/>
    <n v="0.45"/>
    <n v="0"/>
  </r>
  <r>
    <s v="CUST_4277_UK_44825"/>
    <s v="CUST_4277"/>
    <x v="14"/>
    <x v="1"/>
    <x v="1"/>
    <n v="156.09"/>
    <n v="156.09"/>
    <n v="8"/>
    <n v="1248.72"/>
    <n v="60"/>
    <n v="0"/>
    <s v="Home"/>
    <n v="6"/>
    <n v="6"/>
    <d v="2022-09-21T00:00:00"/>
    <n v="82"/>
    <n v="0.52"/>
    <n v="0"/>
  </r>
  <r>
    <s v="CUST_4278_Canada_45188"/>
    <s v="CUST_4278"/>
    <x v="61"/>
    <x v="2"/>
    <x v="4"/>
    <n v="228.3"/>
    <n v="228.3"/>
    <n v="12"/>
    <n v="2739.6000000000004"/>
    <n v="251"/>
    <n v="0"/>
    <s v="Beauty"/>
    <n v="45.7"/>
    <n v="45.7"/>
    <d v="2023-09-19T00:00:00"/>
    <n v="98"/>
    <n v="0.41"/>
    <n v="0"/>
  </r>
  <r>
    <s v="CUST_4278_China_45415"/>
    <s v="CUST_4278"/>
    <x v="1"/>
    <x v="1"/>
    <x v="9"/>
    <n v="135.44999999999999"/>
    <n v="135.44999999999999"/>
    <n v="7"/>
    <n v="948.14999999999986"/>
    <n v="301"/>
    <n v="0"/>
    <s v="Fashion"/>
    <n v="94.2"/>
    <n v="94.2"/>
    <d v="2024-05-03T00:00:00"/>
    <n v="93"/>
    <n v="0.24"/>
    <n v="0"/>
  </r>
  <r>
    <s v="CUST_4291_Australia_45722"/>
    <s v="CUST_4291"/>
    <x v="33"/>
    <x v="0"/>
    <x v="3"/>
    <n v="22.53"/>
    <n v="22.53"/>
    <n v="11"/>
    <n v="247.83"/>
    <n v="57"/>
    <n v="0"/>
    <s v="Electronics"/>
    <n v="88.2"/>
    <n v="88.2"/>
    <d v="2025-03-06T00:00:00"/>
    <n v="54"/>
    <n v="0.04"/>
    <n v="0"/>
  </r>
  <r>
    <s v="CUST_4291_France_45649"/>
    <s v="CUST_4291"/>
    <x v="27"/>
    <x v="1"/>
    <x v="7"/>
    <n v="17.39"/>
    <n v="17.39"/>
    <n v="11"/>
    <n v="191.29000000000002"/>
    <n v="295"/>
    <n v="0"/>
    <s v="Home"/>
    <n v="99.4"/>
    <n v="99.4"/>
    <d v="2024-12-23T00:00:00"/>
    <n v="89"/>
    <n v="0.28999999999999998"/>
    <n v="0"/>
  </r>
  <r>
    <s v="CUST_4292_Germany_44931"/>
    <s v="CUST_4292"/>
    <x v="2"/>
    <x v="0"/>
    <x v="0"/>
    <n v="58.25"/>
    <n v="58.25"/>
    <n v="12"/>
    <n v="699"/>
    <n v="77"/>
    <n v="0"/>
    <s v="Electronics"/>
    <n v="32.4"/>
    <n v="32.4"/>
    <d v="2023-01-05T00:00:00"/>
    <n v="12"/>
    <n v="0.1"/>
    <n v="0"/>
  </r>
  <r>
    <s v="CUST_4292_UK_45047"/>
    <s v="CUST_4292"/>
    <x v="4"/>
    <x v="1"/>
    <x v="1"/>
    <n v="78.41"/>
    <n v="78.41"/>
    <n v="13"/>
    <n v="1019.3299999999999"/>
    <n v="309"/>
    <n v="0"/>
    <s v="Beauty"/>
    <n v="29.5"/>
    <n v="29.5"/>
    <d v="2023-05-01T00:00:00"/>
    <n v="66"/>
    <n v="0.1"/>
    <n v="0"/>
  </r>
  <r>
    <s v="CUST_4294_China_44029"/>
    <s v="CUST_4294"/>
    <x v="37"/>
    <x v="1"/>
    <x v="9"/>
    <n v="48.95"/>
    <n v="48.95"/>
    <n v="5"/>
    <n v="244.75"/>
    <n v="45"/>
    <n v="0"/>
    <s v="Home"/>
    <n v="21.7"/>
    <n v="21.7"/>
    <d v="2020-07-17T00:00:00"/>
    <n v="72"/>
    <n v="0.19"/>
    <n v="0"/>
  </r>
  <r>
    <s v="CUST_4294_Germany_44249"/>
    <s v="CUST_4294"/>
    <x v="56"/>
    <x v="1"/>
    <x v="0"/>
    <n v="190.06"/>
    <n v="190.06"/>
    <n v="6"/>
    <n v="1140.3600000000001"/>
    <n v="226"/>
    <n v="0"/>
    <s v="Home"/>
    <n v="22.8"/>
    <n v="22.8"/>
    <d v="2021-02-22T00:00:00"/>
    <n v="83"/>
    <n v="0.38"/>
    <n v="0"/>
  </r>
  <r>
    <s v="CUST_4296_UK_45164"/>
    <s v="CUST_4296"/>
    <x v="51"/>
    <x v="0"/>
    <x v="1"/>
    <n v="109.35"/>
    <n v="109.35"/>
    <n v="15"/>
    <n v="1640.25"/>
    <n v="197"/>
    <n v="0"/>
    <s v="Beauty"/>
    <n v="21.4"/>
    <n v="21.4"/>
    <d v="2023-08-26T00:00:00"/>
    <n v="8"/>
    <n v="0.34"/>
    <n v="0"/>
  </r>
  <r>
    <s v="CUST_4300_France_45081"/>
    <s v="CUST_4300"/>
    <x v="54"/>
    <x v="1"/>
    <x v="7"/>
    <n v="264.04000000000002"/>
    <n v="264.04000000000002"/>
    <n v="10"/>
    <n v="2640.4"/>
    <n v="210"/>
    <n v="0"/>
    <s v="Home"/>
    <n v="0.4"/>
    <n v="0.4"/>
    <d v="2023-06-04T00:00:00"/>
    <n v="7"/>
    <n v="0.15"/>
    <n v="0"/>
  </r>
  <r>
    <s v="CUST_4300_France_45099"/>
    <s v="CUST_4300"/>
    <x v="51"/>
    <x v="0"/>
    <x v="7"/>
    <n v="44.1"/>
    <n v="44.1"/>
    <n v="11"/>
    <n v="485.1"/>
    <n v="39"/>
    <n v="0"/>
    <s v="Beauty"/>
    <n v="70"/>
    <n v="70"/>
    <d v="2023-06-22T00:00:00"/>
    <n v="63"/>
    <n v="0.31"/>
    <n v="0"/>
  </r>
  <r>
    <s v="CUST_4302_Canada_45160"/>
    <s v="CUST_4302"/>
    <x v="6"/>
    <x v="1"/>
    <x v="4"/>
    <n v="79.75"/>
    <n v="79.75"/>
    <n v="4"/>
    <n v="319"/>
    <n v="339"/>
    <n v="0"/>
    <s v="Beauty"/>
    <n v="46.6"/>
    <n v="46.6"/>
    <d v="2023-08-22T00:00:00"/>
    <n v="75"/>
    <n v="0.18"/>
    <n v="0"/>
  </r>
  <r>
    <s v="CUST_4303_Canada_45378"/>
    <s v="CUST_4303"/>
    <x v="33"/>
    <x v="2"/>
    <x v="4"/>
    <n v="27.6"/>
    <n v="27.6"/>
    <n v="16"/>
    <n v="441.6"/>
    <n v="29"/>
    <n v="0"/>
    <s v="Sports"/>
    <n v="43.8"/>
    <n v="43.8"/>
    <d v="2024-03-27T00:00:00"/>
    <n v="77"/>
    <n v="0.19"/>
    <n v="0"/>
  </r>
  <r>
    <s v="CUST_4304_China_44657"/>
    <s v="CUST_4304"/>
    <x v="47"/>
    <x v="0"/>
    <x v="9"/>
    <n v="36.58"/>
    <n v="36.58"/>
    <n v="8"/>
    <n v="292.64"/>
    <n v="322"/>
    <n v="0"/>
    <s v="Home"/>
    <n v="75"/>
    <n v="75"/>
    <d v="2022-04-06T00:00:00"/>
    <n v="90"/>
    <n v="0.01"/>
    <n v="0"/>
  </r>
  <r>
    <s v="CUST_4306_Japan_45705"/>
    <s v="CUST_4306"/>
    <x v="32"/>
    <x v="0"/>
    <x v="6"/>
    <n v="138.03"/>
    <n v="138.03"/>
    <n v="13"/>
    <n v="1794.39"/>
    <n v="100"/>
    <n v="0"/>
    <s v="Beauty"/>
    <n v="59.2"/>
    <n v="59.2"/>
    <d v="2025-02-17T00:00:00"/>
    <n v="47"/>
    <n v="0.3"/>
    <n v="0"/>
  </r>
  <r>
    <s v="CUST_4308_Australia_45817"/>
    <s v="CUST_4308"/>
    <x v="44"/>
    <x v="1"/>
    <x v="3"/>
    <n v="105.59"/>
    <n v="105.59"/>
    <n v="10"/>
    <n v="1055.9000000000001"/>
    <n v="112"/>
    <n v="0"/>
    <s v="Fashion"/>
    <n v="51.6"/>
    <n v="51.6"/>
    <d v="2025-06-09T00:00:00"/>
    <n v="17"/>
    <n v="0.54"/>
    <n v="0"/>
  </r>
  <r>
    <s v="CUST_4310_Brazil_44469"/>
    <s v="CUST_4310"/>
    <x v="8"/>
    <x v="0"/>
    <x v="8"/>
    <n v="39.69"/>
    <n v="39.69"/>
    <n v="10"/>
    <n v="396.9"/>
    <n v="81"/>
    <n v="0"/>
    <s v="Home"/>
    <n v="2.7"/>
    <n v="2.7"/>
    <d v="2021-09-30T00:00:00"/>
    <n v="95"/>
    <n v="0.2"/>
    <n v="0"/>
  </r>
  <r>
    <s v="CUST_4311_USA_44224"/>
    <s v="CUST_4311"/>
    <x v="1"/>
    <x v="0"/>
    <x v="2"/>
    <n v="240.35"/>
    <n v="240.35"/>
    <n v="11"/>
    <n v="2643.85"/>
    <n v="155"/>
    <n v="0"/>
    <s v="Beauty"/>
    <n v="8"/>
    <n v="8"/>
    <d v="2021-01-28T00:00:00"/>
    <n v="94"/>
    <n v="0.24"/>
    <n v="0"/>
  </r>
  <r>
    <s v="CUST_4313_USA_44060"/>
    <s v="CUST_4313"/>
    <x v="19"/>
    <x v="1"/>
    <x v="2"/>
    <n v="72.260000000000005"/>
    <n v="72.260000000000005"/>
    <n v="10"/>
    <n v="722.6"/>
    <n v="167"/>
    <n v="0"/>
    <s v="Fashion"/>
    <n v="45.6"/>
    <n v="45.6"/>
    <d v="2020-08-17T00:00:00"/>
    <n v="67"/>
    <n v="0.34"/>
    <n v="0"/>
  </r>
  <r>
    <s v="CUST_4318_Germany_44263"/>
    <s v="CUST_4318"/>
    <x v="55"/>
    <x v="0"/>
    <x v="0"/>
    <n v="81.89"/>
    <n v="81.89"/>
    <n v="9"/>
    <n v="737.01"/>
    <n v="32"/>
    <n v="0"/>
    <s v="Home"/>
    <n v="3"/>
    <n v="3"/>
    <d v="2021-03-08T00:00:00"/>
    <n v="70"/>
    <n v="0.31"/>
    <n v="0"/>
  </r>
  <r>
    <s v="CUST_4318_India_45187"/>
    <s v="CUST_4318"/>
    <x v="9"/>
    <x v="0"/>
    <x v="5"/>
    <n v="85.09"/>
    <n v="85.09"/>
    <n v="12"/>
    <n v="1021.08"/>
    <n v="257"/>
    <n v="0"/>
    <s v="Sports"/>
    <n v="94.8"/>
    <n v="94.8"/>
    <d v="2023-09-18T00:00:00"/>
    <n v="92"/>
    <n v="0.28000000000000003"/>
    <n v="0"/>
  </r>
  <r>
    <s v="CUST_4321_India_45774"/>
    <s v="CUST_4321"/>
    <x v="4"/>
    <x v="0"/>
    <x v="5"/>
    <m/>
    <n v="0"/>
    <n v="8"/>
    <n v="0"/>
    <n v="162"/>
    <n v="0"/>
    <s v="Fashion"/>
    <n v="18.399999999999999"/>
    <n v="18.399999999999999"/>
    <d v="2025-04-27T00:00:00"/>
    <n v="27"/>
    <n v="0.41"/>
    <n v="0"/>
  </r>
  <r>
    <s v="CUST_4324_USA_44508"/>
    <s v="CUST_4324"/>
    <x v="0"/>
    <x v="0"/>
    <x v="2"/>
    <n v="122.23"/>
    <n v="122.23"/>
    <n v="8"/>
    <n v="977.84"/>
    <n v="84"/>
    <n v="0"/>
    <s v="Electronics"/>
    <n v="2.5"/>
    <n v="2.5"/>
    <d v="2021-11-08T00:00:00"/>
    <n v="95"/>
    <n v="0.06"/>
    <n v="0"/>
  </r>
  <r>
    <s v="CUST_4326_France_44480"/>
    <s v="CUST_4326"/>
    <x v="5"/>
    <x v="1"/>
    <x v="7"/>
    <n v="58.39"/>
    <n v="58.39"/>
    <n v="16"/>
    <n v="934.24"/>
    <n v="314"/>
    <n v="0"/>
    <s v="Fashion"/>
    <m/>
    <n v="0"/>
    <d v="2021-10-11T00:00:00"/>
    <n v="27"/>
    <n v="0.5"/>
    <n v="0"/>
  </r>
  <r>
    <s v="CUST_4327_UK_44192"/>
    <s v="CUST_4327"/>
    <x v="1"/>
    <x v="0"/>
    <x v="1"/>
    <n v="289.64999999999998"/>
    <n v="289.64999999999998"/>
    <n v="7"/>
    <n v="2027.5499999999997"/>
    <n v="346"/>
    <n v="0"/>
    <s v="Electronics"/>
    <n v="90.8"/>
    <n v="90.8"/>
    <d v="2020-12-27T00:00:00"/>
    <n v="67"/>
    <n v="0.14000000000000001"/>
    <n v="0"/>
  </r>
  <r>
    <s v="CUST_4327_UK_44945"/>
    <s v="CUST_4327"/>
    <x v="19"/>
    <x v="0"/>
    <x v="1"/>
    <n v="79.61"/>
    <n v="79.61"/>
    <n v="5"/>
    <n v="398.05"/>
    <n v="122"/>
    <n v="0"/>
    <s v="Beauty"/>
    <n v="89.9"/>
    <n v="89.9"/>
    <d v="2023-01-19T00:00:00"/>
    <n v="15"/>
    <n v="0.05"/>
    <n v="0"/>
  </r>
  <r>
    <s v="CUST_4330_Australia_44642"/>
    <s v="CUST_4330"/>
    <x v="33"/>
    <x v="1"/>
    <x v="3"/>
    <n v="165.08"/>
    <n v="165.08"/>
    <n v="8"/>
    <n v="1320.64"/>
    <n v="75"/>
    <n v="0"/>
    <s v="Fashion"/>
    <n v="87.9"/>
    <n v="87.9"/>
    <d v="2022-03-22T00:00:00"/>
    <n v="8"/>
    <n v="0.14000000000000001"/>
    <n v="0"/>
  </r>
  <r>
    <s v="CUST_4331_USA_45308"/>
    <s v="CUST_4331"/>
    <x v="30"/>
    <x v="0"/>
    <x v="2"/>
    <n v="86.45"/>
    <n v="86.45"/>
    <n v="8"/>
    <n v="691.6"/>
    <n v="236"/>
    <n v="0"/>
    <s v="Sports"/>
    <n v="1.4"/>
    <n v="1.4"/>
    <d v="2024-01-17T00:00:00"/>
    <n v="88"/>
    <n v="0.24"/>
    <n v="0"/>
  </r>
  <r>
    <s v="CUST_4332_Australia_44596"/>
    <s v="CUST_4332"/>
    <x v="31"/>
    <x v="0"/>
    <x v="3"/>
    <n v="105.97"/>
    <n v="105.97"/>
    <n v="12"/>
    <n v="1271.6399999999999"/>
    <n v="104"/>
    <n v="0"/>
    <s v="Electronics"/>
    <n v="87.5"/>
    <n v="87.5"/>
    <d v="2022-02-04T00:00:00"/>
    <n v="42"/>
    <n v="0.24"/>
    <n v="0"/>
  </r>
  <r>
    <s v="CUST_4335_UK_45672"/>
    <s v="CUST_4335"/>
    <x v="40"/>
    <x v="0"/>
    <x v="1"/>
    <n v="280.64"/>
    <n v="280.64"/>
    <n v="12"/>
    <n v="3367.68"/>
    <n v="108"/>
    <n v="0"/>
    <s v="Home"/>
    <n v="63.9"/>
    <n v="63.9"/>
    <d v="2025-01-15T00:00:00"/>
    <n v="53"/>
    <n v="0.56999999999999995"/>
    <n v="0"/>
  </r>
  <r>
    <s v="CUST_4340_Canada_45007"/>
    <s v="CUST_4340"/>
    <x v="16"/>
    <x v="0"/>
    <x v="4"/>
    <n v="318.86"/>
    <n v="318.86"/>
    <n v="8"/>
    <n v="2550.88"/>
    <n v="354"/>
    <n v="0"/>
    <s v="Home"/>
    <n v="35.5"/>
    <n v="35.5"/>
    <d v="2023-03-22T00:00:00"/>
    <n v="3"/>
    <n v="0.14000000000000001"/>
    <n v="0"/>
  </r>
  <r>
    <s v="CUST_4340_USA_45406"/>
    <s v="CUST_4340"/>
    <x v="19"/>
    <x v="1"/>
    <x v="2"/>
    <n v="261.12"/>
    <n v="261.12"/>
    <n v="11"/>
    <n v="2872.32"/>
    <n v="152"/>
    <n v="0"/>
    <s v="Sports"/>
    <n v="56.7"/>
    <n v="56.7"/>
    <d v="2024-04-24T00:00:00"/>
    <n v="45"/>
    <n v="0.21"/>
    <n v="0"/>
  </r>
  <r>
    <s v="CUST_4342_UK_45612"/>
    <s v="CUST_4342"/>
    <x v="43"/>
    <x v="0"/>
    <x v="1"/>
    <n v="141.44999999999999"/>
    <n v="141.44999999999999"/>
    <n v="8"/>
    <n v="1131.5999999999999"/>
    <n v="284"/>
    <n v="0"/>
    <s v="Sports"/>
    <n v="23.1"/>
    <n v="23.1"/>
    <d v="2024-11-16T00:00:00"/>
    <n v="73"/>
    <n v="0.66"/>
    <n v="0"/>
  </r>
  <r>
    <s v="CUST_4343_Brazil_45679"/>
    <s v="CUST_4343"/>
    <x v="38"/>
    <x v="0"/>
    <x v="8"/>
    <n v="65.540000000000006"/>
    <n v="65.540000000000006"/>
    <n v="13"/>
    <n v="852.0200000000001"/>
    <n v="101"/>
    <n v="0"/>
    <s v="Home"/>
    <n v="57.8"/>
    <n v="57.8"/>
    <d v="2025-01-22T00:00:00"/>
    <n v="73"/>
    <n v="0.46"/>
    <n v="0"/>
  </r>
  <r>
    <s v="CUST_4343_Japan_44737"/>
    <s v="CUST_4343"/>
    <x v="40"/>
    <x v="1"/>
    <x v="6"/>
    <n v="79.09"/>
    <n v="79.09"/>
    <n v="4"/>
    <n v="316.36"/>
    <n v="355"/>
    <n v="0"/>
    <s v="Sports"/>
    <n v="77.599999999999994"/>
    <n v="77.599999999999994"/>
    <d v="2022-06-25T00:00:00"/>
    <n v="5"/>
    <n v="0.21"/>
    <n v="0"/>
  </r>
  <r>
    <s v="CUST_4345_China_44633"/>
    <s v="CUST_4345"/>
    <x v="35"/>
    <x v="0"/>
    <x v="9"/>
    <n v="40.94"/>
    <n v="40.94"/>
    <n v="11"/>
    <n v="450.34"/>
    <n v="186"/>
    <n v="0"/>
    <s v="Home"/>
    <n v="84.5"/>
    <n v="84.5"/>
    <d v="2022-03-13T00:00:00"/>
    <n v="45"/>
    <n v="0.5"/>
    <n v="0"/>
  </r>
  <r>
    <s v="CUST_4346_USA_45116"/>
    <s v="CUST_4346"/>
    <x v="48"/>
    <x v="0"/>
    <x v="2"/>
    <n v="52.61"/>
    <n v="52.61"/>
    <n v="11"/>
    <n v="578.71"/>
    <n v="210"/>
    <n v="0"/>
    <s v="Beauty"/>
    <n v="11.6"/>
    <n v="11.6"/>
    <d v="2023-07-09T00:00:00"/>
    <n v="19"/>
    <n v="0.21"/>
    <n v="0"/>
  </r>
  <r>
    <s v="CUST_4348_China_44811"/>
    <s v="CUST_4348"/>
    <x v="31"/>
    <x v="1"/>
    <x v="9"/>
    <n v="201.92"/>
    <n v="201.92"/>
    <n v="9"/>
    <n v="1817.28"/>
    <n v="69"/>
    <n v="0"/>
    <s v="Sports"/>
    <n v="58.3"/>
    <n v="58.3"/>
    <d v="2022-09-07T00:00:00"/>
    <n v="60"/>
    <n v="0.17"/>
    <n v="0"/>
  </r>
  <r>
    <s v="CUST_4354_USA_44111"/>
    <s v="CUST_4354"/>
    <x v="34"/>
    <x v="0"/>
    <x v="2"/>
    <n v="150.91"/>
    <n v="150.91"/>
    <n v="10"/>
    <n v="1509.1"/>
    <n v="329"/>
    <n v="0"/>
    <s v="Electronics"/>
    <n v="86.8"/>
    <n v="86.8"/>
    <d v="2020-10-07T00:00:00"/>
    <n v="45"/>
    <n v="0.43"/>
    <n v="0"/>
  </r>
  <r>
    <s v="CUST_4354_USA_45800"/>
    <s v="CUST_4354"/>
    <x v="40"/>
    <x v="0"/>
    <x v="2"/>
    <n v="29.49"/>
    <n v="29.49"/>
    <n v="11"/>
    <n v="324.39"/>
    <n v="343"/>
    <n v="0"/>
    <s v="Fashion"/>
    <n v="83.8"/>
    <n v="83.8"/>
    <d v="2025-05-23T00:00:00"/>
    <n v="87"/>
    <n v="0.35"/>
    <n v="0"/>
  </r>
  <r>
    <s v="CUST_4356_China_45681"/>
    <s v="CUST_4356"/>
    <x v="20"/>
    <x v="2"/>
    <x v="9"/>
    <n v="137.66"/>
    <n v="137.66"/>
    <n v="13"/>
    <n v="1789.58"/>
    <n v="191"/>
    <n v="0"/>
    <s v="Home"/>
    <n v="28.3"/>
    <n v="28.3"/>
    <d v="2025-01-24T00:00:00"/>
    <n v="84"/>
    <n v="0.37"/>
    <n v="0"/>
  </r>
  <r>
    <s v="CUST_4357_Germany_45025"/>
    <s v="CUST_4357"/>
    <x v="31"/>
    <x v="1"/>
    <x v="0"/>
    <n v="119.98"/>
    <n v="119.98"/>
    <n v="14"/>
    <n v="1679.72"/>
    <n v="302"/>
    <n v="0"/>
    <s v="Sports"/>
    <n v="52.4"/>
    <n v="52.4"/>
    <d v="2023-04-09T00:00:00"/>
    <n v="6"/>
    <n v="0.62"/>
    <n v="0"/>
  </r>
  <r>
    <s v="CUST_4358_UK_44265"/>
    <s v="CUST_4358"/>
    <x v="54"/>
    <x v="0"/>
    <x v="1"/>
    <n v="80.930000000000007"/>
    <n v="80.930000000000007"/>
    <n v="13"/>
    <n v="1052.0900000000001"/>
    <n v="166"/>
    <n v="0"/>
    <s v="Fashion"/>
    <n v="24.6"/>
    <n v="24.6"/>
    <d v="2021-03-10T00:00:00"/>
    <n v="52"/>
    <n v="0.3"/>
    <n v="0"/>
  </r>
  <r>
    <s v="CUST_4359_UK_45630"/>
    <s v="CUST_4359"/>
    <x v="2"/>
    <x v="0"/>
    <x v="1"/>
    <n v="85.17"/>
    <n v="85.17"/>
    <n v="13"/>
    <n v="1107.21"/>
    <n v="212"/>
    <n v="0"/>
    <s v="Sports"/>
    <n v="17.100000000000001"/>
    <n v="17.100000000000001"/>
    <d v="2024-12-04T00:00:00"/>
    <n v="2"/>
    <n v="0.59"/>
    <n v="0"/>
  </r>
  <r>
    <s v="CUST_4360_Australia_44719"/>
    <s v="CUST_4360"/>
    <x v="23"/>
    <x v="1"/>
    <x v="3"/>
    <n v="101.04"/>
    <n v="101.04"/>
    <n v="13"/>
    <n v="1313.52"/>
    <n v="94"/>
    <n v="0"/>
    <s v="Fashion"/>
    <n v="94.3"/>
    <n v="94.3"/>
    <d v="2022-06-07T00:00:00"/>
    <n v="15"/>
    <n v="0.44"/>
    <n v="0"/>
  </r>
  <r>
    <s v="CUST_4361_Germany_45273"/>
    <s v="CUST_4361"/>
    <x v="9"/>
    <x v="1"/>
    <x v="0"/>
    <n v="278.62"/>
    <n v="278.62"/>
    <n v="8"/>
    <n v="2228.96"/>
    <n v="34"/>
    <n v="0"/>
    <s v="Sports"/>
    <n v="70.099999999999994"/>
    <n v="70.099999999999994"/>
    <d v="2023-12-13T00:00:00"/>
    <n v="70"/>
    <n v="0.31"/>
    <n v="0"/>
  </r>
  <r>
    <s v="CUST_4363_UK_44309"/>
    <s v="CUST_4363"/>
    <x v="28"/>
    <x v="0"/>
    <x v="1"/>
    <n v="173.74"/>
    <n v="173.74"/>
    <n v="7"/>
    <n v="1216.18"/>
    <n v="308"/>
    <n v="0"/>
    <s v="Sports"/>
    <n v="53.5"/>
    <n v="53.5"/>
    <d v="2021-04-23T00:00:00"/>
    <n v="2"/>
    <n v="0.35"/>
    <n v="0"/>
  </r>
  <r>
    <s v="CUST_4365_Brazil_45129"/>
    <s v="CUST_4365"/>
    <x v="51"/>
    <x v="0"/>
    <x v="8"/>
    <n v="31.33"/>
    <n v="31.33"/>
    <n v="11"/>
    <n v="344.63"/>
    <n v="231"/>
    <n v="0"/>
    <s v="Electronics"/>
    <n v="4.9000000000000004"/>
    <n v="4.9000000000000004"/>
    <d v="2023-07-22T00:00:00"/>
    <n v="39"/>
    <n v="0.1"/>
    <n v="0"/>
  </r>
  <r>
    <s v="CUST_4368_Japan_44326"/>
    <s v="CUST_4368"/>
    <x v="42"/>
    <x v="1"/>
    <x v="6"/>
    <n v="64.489999999999995"/>
    <n v="64.489999999999995"/>
    <n v="10"/>
    <n v="644.9"/>
    <n v="268"/>
    <n v="0"/>
    <s v="Beauty"/>
    <n v="89.7"/>
    <n v="89.7"/>
    <d v="2021-05-10T00:00:00"/>
    <n v="50"/>
    <n v="0.23"/>
    <n v="0"/>
  </r>
  <r>
    <s v="CUST_4373_Canada_45733"/>
    <s v="CUST_4373"/>
    <x v="36"/>
    <x v="0"/>
    <x v="4"/>
    <m/>
    <n v="0"/>
    <n v="13"/>
    <n v="0"/>
    <n v="88"/>
    <n v="0"/>
    <s v="Beauty"/>
    <n v="90.7"/>
    <n v="90.7"/>
    <d v="2025-03-17T00:00:00"/>
    <n v="53"/>
    <n v="0.38"/>
    <n v="0"/>
  </r>
  <r>
    <s v="CUST_4373_France_45046"/>
    <s v="CUST_4373"/>
    <x v="12"/>
    <x v="1"/>
    <x v="7"/>
    <n v="230.13"/>
    <n v="230.13"/>
    <n v="7"/>
    <n v="1610.9099999999999"/>
    <n v="208"/>
    <n v="0"/>
    <s v="Electronics"/>
    <n v="64.3"/>
    <n v="64.3"/>
    <d v="2023-04-30T00:00:00"/>
    <n v="38"/>
    <n v="0.28000000000000003"/>
    <n v="0"/>
  </r>
  <r>
    <s v="CUST_4374_Australia_44149"/>
    <s v="CUST_4374"/>
    <x v="48"/>
    <x v="0"/>
    <x v="3"/>
    <n v="44.17"/>
    <n v="44.17"/>
    <n v="12"/>
    <n v="530.04"/>
    <n v="349"/>
    <n v="0"/>
    <s v="Home"/>
    <n v="12.5"/>
    <n v="12.5"/>
    <d v="2020-11-14T00:00:00"/>
    <n v="96"/>
    <n v="0.3"/>
    <n v="0"/>
  </r>
  <r>
    <s v="CUST_4374_Brazil_44898"/>
    <s v="CUST_4374"/>
    <x v="42"/>
    <x v="0"/>
    <x v="8"/>
    <n v="89.78"/>
    <n v="89.78"/>
    <n v="16"/>
    <n v="1436.48"/>
    <n v="243"/>
    <n v="0"/>
    <s v="Beauty"/>
    <n v="58.4"/>
    <n v="58.4"/>
    <d v="2022-12-03T00:00:00"/>
    <n v="58"/>
    <n v="0.2"/>
    <n v="0"/>
  </r>
  <r>
    <s v="CUST_4374_Canada_44864"/>
    <s v="CUST_4374"/>
    <x v="60"/>
    <x v="1"/>
    <x v="4"/>
    <n v="138.49"/>
    <n v="138.49"/>
    <n v="16"/>
    <n v="2215.84"/>
    <n v="304"/>
    <n v="0"/>
    <s v="Home"/>
    <n v="41.1"/>
    <n v="41.1"/>
    <d v="2022-10-30T00:00:00"/>
    <n v="78"/>
    <n v="0.67"/>
    <n v="0"/>
  </r>
  <r>
    <s v="CUST_4374_Japan_45615"/>
    <s v="CUST_4374"/>
    <x v="17"/>
    <x v="1"/>
    <x v="6"/>
    <m/>
    <n v="0"/>
    <n v="15"/>
    <n v="0"/>
    <n v="196"/>
    <n v="0"/>
    <s v="Fashion"/>
    <n v="59"/>
    <n v="59"/>
    <d v="2024-11-19T00:00:00"/>
    <n v="33"/>
    <n v="0.27"/>
    <n v="0"/>
  </r>
  <r>
    <s v="CUST_4376_UK_44145"/>
    <s v="CUST_4376"/>
    <x v="55"/>
    <x v="0"/>
    <x v="1"/>
    <n v="69.37"/>
    <n v="69.37"/>
    <n v="3"/>
    <n v="208.11"/>
    <n v="145"/>
    <n v="0"/>
    <s v="Beauty"/>
    <n v="59"/>
    <n v="59"/>
    <d v="2020-11-10T00:00:00"/>
    <n v="67"/>
    <n v="0.23"/>
    <n v="0"/>
  </r>
  <r>
    <s v="CUST_4380_UK_44519"/>
    <s v="CUST_4380"/>
    <x v="17"/>
    <x v="0"/>
    <x v="1"/>
    <n v="70.41"/>
    <n v="70.41"/>
    <n v="13"/>
    <n v="915.32999999999993"/>
    <n v="22"/>
    <n v="0"/>
    <s v="Electronics"/>
    <n v="74.5"/>
    <n v="74.5"/>
    <d v="2021-11-19T00:00:00"/>
    <n v="26"/>
    <n v="0.64"/>
    <n v="0"/>
  </r>
  <r>
    <s v="CUST_4384_China_45482"/>
    <s v="CUST_4384"/>
    <x v="42"/>
    <x v="2"/>
    <x v="9"/>
    <n v="204.71"/>
    <n v="204.71"/>
    <n v="10"/>
    <n v="2047.1000000000001"/>
    <n v="277"/>
    <n v="0"/>
    <s v="Beauty"/>
    <n v="6.2"/>
    <n v="6.2"/>
    <d v="2024-07-09T00:00:00"/>
    <n v="98"/>
    <n v="0.4"/>
    <n v="0"/>
  </r>
  <r>
    <s v="CUST_4385_Canada_44864"/>
    <s v="CUST_4385"/>
    <x v="18"/>
    <x v="0"/>
    <x v="4"/>
    <n v="58.03"/>
    <n v="58.03"/>
    <n v="11"/>
    <n v="638.33000000000004"/>
    <n v="60"/>
    <n v="0"/>
    <s v="Home"/>
    <n v="57.2"/>
    <n v="57.2"/>
    <d v="2022-10-30T00:00:00"/>
    <n v="41"/>
    <n v="0.2"/>
    <n v="0"/>
  </r>
  <r>
    <s v="CUST_4389_Japan_45227"/>
    <s v="CUST_4389"/>
    <x v="3"/>
    <x v="1"/>
    <x v="6"/>
    <n v="102.71"/>
    <n v="102.71"/>
    <n v="10"/>
    <n v="1027.0999999999999"/>
    <n v="192"/>
    <n v="0"/>
    <s v="Sports"/>
    <n v="16.8"/>
    <n v="16.8"/>
    <d v="2023-10-28T00:00:00"/>
    <n v="93"/>
    <n v="0.2"/>
    <n v="0"/>
  </r>
  <r>
    <s v="CUST_4390_Australia_45813"/>
    <s v="CUST_4390"/>
    <x v="48"/>
    <x v="1"/>
    <x v="3"/>
    <n v="72.709999999999994"/>
    <n v="72.709999999999994"/>
    <n v="9"/>
    <n v="654.39"/>
    <n v="117"/>
    <n v="0"/>
    <s v="Home"/>
    <n v="65.099999999999994"/>
    <n v="65.099999999999994"/>
    <d v="2025-06-05T00:00:00"/>
    <n v="75"/>
    <n v="0.12"/>
    <n v="0"/>
  </r>
  <r>
    <s v="CUST_4391_USA_44877"/>
    <s v="CUST_4391"/>
    <x v="48"/>
    <x v="1"/>
    <x v="2"/>
    <n v="157.27000000000001"/>
    <n v="157.27000000000001"/>
    <n v="4"/>
    <n v="629.08000000000004"/>
    <n v="49"/>
    <n v="0"/>
    <s v="Home"/>
    <n v="10.6"/>
    <n v="10.6"/>
    <d v="2022-11-12T00:00:00"/>
    <n v="81"/>
    <n v="0.23"/>
    <n v="0"/>
  </r>
  <r>
    <s v="CUST_4394_France_44323"/>
    <s v="CUST_4394"/>
    <x v="16"/>
    <x v="0"/>
    <x v="7"/>
    <n v="199.04"/>
    <n v="199.04"/>
    <n v="10"/>
    <n v="1990.3999999999999"/>
    <n v="19"/>
    <n v="0"/>
    <s v="Home"/>
    <n v="28"/>
    <n v="28"/>
    <d v="2021-05-07T00:00:00"/>
    <n v="96"/>
    <n v="0.32"/>
    <n v="0"/>
  </r>
  <r>
    <s v="CUST_4398_Brazil_45828"/>
    <s v="CUST_4398"/>
    <x v="11"/>
    <x v="1"/>
    <x v="8"/>
    <n v="141.58000000000001"/>
    <n v="141.58000000000001"/>
    <n v="6"/>
    <n v="849.48"/>
    <n v="195"/>
    <n v="0"/>
    <s v="Sports"/>
    <m/>
    <n v="0"/>
    <d v="2025-06-20T00:00:00"/>
    <n v="66"/>
    <n v="0.21"/>
    <n v="0"/>
  </r>
  <r>
    <s v="CUST_4406_UK_45160"/>
    <s v="CUST_4406"/>
    <x v="30"/>
    <x v="1"/>
    <x v="1"/>
    <n v="59.59"/>
    <n v="59.59"/>
    <n v="12"/>
    <n v="715.08"/>
    <n v="347"/>
    <n v="0"/>
    <s v="Beauty"/>
    <n v="91.9"/>
    <n v="91.9"/>
    <d v="2023-08-22T00:00:00"/>
    <n v="94"/>
    <n v="0.28999999999999998"/>
    <n v="0"/>
  </r>
  <r>
    <s v="CUST_4406_USA_44910"/>
    <s v="CUST_4406"/>
    <x v="42"/>
    <x v="2"/>
    <x v="2"/>
    <m/>
    <n v="0"/>
    <n v="7"/>
    <n v="0"/>
    <n v="231"/>
    <n v="0"/>
    <s v="Sports"/>
    <n v="96.8"/>
    <n v="96.8"/>
    <d v="2022-12-15T00:00:00"/>
    <n v="20"/>
    <n v="0.16"/>
    <n v="0"/>
  </r>
  <r>
    <s v="CUST_4408_Canada_44435"/>
    <s v="CUST_4408"/>
    <x v="36"/>
    <x v="1"/>
    <x v="4"/>
    <n v="112.61"/>
    <n v="112.61"/>
    <n v="10"/>
    <n v="1126.0999999999999"/>
    <n v="103"/>
    <n v="0"/>
    <s v="Sports"/>
    <n v="85.3"/>
    <n v="85.3"/>
    <d v="2021-08-27T00:00:00"/>
    <n v="5"/>
    <n v="0.62"/>
    <n v="0"/>
  </r>
  <r>
    <s v="CUST_4414_Canada_44383"/>
    <s v="CUST_4414"/>
    <x v="43"/>
    <x v="1"/>
    <x v="4"/>
    <n v="30.55"/>
    <n v="30.55"/>
    <n v="8"/>
    <n v="244.4"/>
    <n v="144"/>
    <n v="0"/>
    <s v="Electronics"/>
    <n v="50.4"/>
    <n v="50.4"/>
    <d v="2021-07-06T00:00:00"/>
    <n v="53"/>
    <n v="0.19"/>
    <n v="0"/>
  </r>
  <r>
    <s v="CUST_4415_Canada_44399"/>
    <s v="CUST_4415"/>
    <x v="48"/>
    <x v="1"/>
    <x v="4"/>
    <n v="123.89"/>
    <n v="123.89"/>
    <n v="14"/>
    <n v="1734.46"/>
    <n v="41"/>
    <n v="0"/>
    <s v="Home"/>
    <m/>
    <n v="0"/>
    <d v="2021-07-22T00:00:00"/>
    <n v="68"/>
    <n v="0.51"/>
    <n v="0"/>
  </r>
  <r>
    <s v="CUST_4416_USA_44662"/>
    <s v="CUST_4416"/>
    <x v="50"/>
    <x v="1"/>
    <x v="2"/>
    <n v="79.09"/>
    <n v="79.09"/>
    <n v="8"/>
    <n v="632.72"/>
    <n v="331"/>
    <n v="0"/>
    <s v="Sports"/>
    <n v="64.599999999999994"/>
    <n v="64.599999999999994"/>
    <d v="2022-04-11T00:00:00"/>
    <n v="44"/>
    <n v="0.37"/>
    <n v="0"/>
  </r>
  <r>
    <s v="CUST_4417_USA_44163"/>
    <s v="CUST_4417"/>
    <x v="34"/>
    <x v="1"/>
    <x v="2"/>
    <n v="36.6"/>
    <n v="36.6"/>
    <n v="13"/>
    <n v="475.8"/>
    <n v="68"/>
    <n v="0"/>
    <s v="Fashion"/>
    <m/>
    <n v="0"/>
    <d v="2020-11-28T00:00:00"/>
    <n v="86"/>
    <n v="0.17"/>
    <n v="0"/>
  </r>
  <r>
    <s v="CUST_4419_Canada_45776"/>
    <s v="CUST_4419"/>
    <x v="46"/>
    <x v="0"/>
    <x v="4"/>
    <n v="110.69"/>
    <n v="110.69"/>
    <n v="10"/>
    <n v="1106.9000000000001"/>
    <n v="85"/>
    <n v="0"/>
    <s v="Beauty"/>
    <n v="44.7"/>
    <n v="44.7"/>
    <d v="2025-04-29T00:00:00"/>
    <n v="45"/>
    <n v="0.21"/>
    <n v="0"/>
  </r>
  <r>
    <s v="CUST_4420_Canada_44980"/>
    <s v="CUST_4420"/>
    <x v="43"/>
    <x v="0"/>
    <x v="4"/>
    <n v="127.47"/>
    <n v="127.47"/>
    <n v="7"/>
    <n v="892.29"/>
    <n v="208"/>
    <n v="0"/>
    <s v="Beauty"/>
    <n v="34.5"/>
    <n v="34.5"/>
    <d v="2023-02-23T00:00:00"/>
    <n v="51"/>
    <n v="0.38"/>
    <n v="0"/>
  </r>
  <r>
    <s v="CUST_4420_Germany_44149"/>
    <s v="CUST_4420"/>
    <x v="39"/>
    <x v="2"/>
    <x v="0"/>
    <n v="316.83999999999997"/>
    <n v="316.83999999999997"/>
    <n v="9"/>
    <n v="2851.56"/>
    <n v="88"/>
    <n v="0"/>
    <s v="Electronics"/>
    <n v="50"/>
    <n v="50"/>
    <d v="2020-11-14T00:00:00"/>
    <n v="28"/>
    <n v="0.14000000000000001"/>
    <n v="0"/>
  </r>
  <r>
    <s v="CUST_4423_UK_44988"/>
    <s v="CUST_4423"/>
    <x v="48"/>
    <x v="1"/>
    <x v="1"/>
    <n v="154.97999999999999"/>
    <n v="154.97999999999999"/>
    <n v="9"/>
    <n v="1394.82"/>
    <n v="109"/>
    <n v="0"/>
    <s v="Beauty"/>
    <n v="19.2"/>
    <n v="19.2"/>
    <d v="2023-03-03T00:00:00"/>
    <n v="6"/>
    <n v="0.36"/>
    <n v="0"/>
  </r>
  <r>
    <s v="CUST_4426_France_45026"/>
    <s v="CUST_4426"/>
    <x v="32"/>
    <x v="1"/>
    <x v="7"/>
    <n v="225.7"/>
    <n v="225.7"/>
    <n v="11"/>
    <n v="2482.6999999999998"/>
    <n v="302"/>
    <n v="0"/>
    <s v="Electronics"/>
    <n v="66.2"/>
    <n v="66.2"/>
    <d v="2023-04-10T00:00:00"/>
    <n v="63"/>
    <n v="0.25"/>
    <n v="0"/>
  </r>
  <r>
    <s v="CUST_4427_UK_45474"/>
    <s v="CUST_4427"/>
    <x v="36"/>
    <x v="1"/>
    <x v="1"/>
    <n v="112.82"/>
    <n v="112.82"/>
    <n v="9"/>
    <n v="1015.3799999999999"/>
    <n v="151"/>
    <n v="0"/>
    <s v="Beauty"/>
    <m/>
    <n v="0"/>
    <d v="2024-07-01T00:00:00"/>
    <n v="52"/>
    <n v="0.47"/>
    <n v="0"/>
  </r>
  <r>
    <s v="CUST_4430_China_45173"/>
    <s v="CUST_4430"/>
    <x v="16"/>
    <x v="0"/>
    <x v="9"/>
    <n v="60.2"/>
    <n v="60.2"/>
    <n v="6"/>
    <n v="361.20000000000005"/>
    <n v="318"/>
    <n v="0"/>
    <s v="Beauty"/>
    <n v="69"/>
    <n v="69"/>
    <d v="2023-09-04T00:00:00"/>
    <n v="83"/>
    <n v="0.19"/>
    <n v="0"/>
  </r>
  <r>
    <s v="CUST_4432_Canada_45133"/>
    <s v="CUST_4432"/>
    <x v="52"/>
    <x v="0"/>
    <x v="4"/>
    <n v="95.82"/>
    <n v="95.82"/>
    <n v="7"/>
    <n v="670.74"/>
    <n v="234"/>
    <n v="0"/>
    <s v="Sports"/>
    <n v="41.3"/>
    <n v="41.3"/>
    <d v="2023-07-26T00:00:00"/>
    <n v="72"/>
    <n v="0.18"/>
    <n v="0"/>
  </r>
  <r>
    <s v="CUST_4432_China_45187"/>
    <s v="CUST_4432"/>
    <x v="21"/>
    <x v="1"/>
    <x v="9"/>
    <n v="98.6"/>
    <n v="98.6"/>
    <n v="8"/>
    <n v="788.8"/>
    <n v="191"/>
    <n v="0"/>
    <s v="Sports"/>
    <n v="67.5"/>
    <n v="67.5"/>
    <d v="2023-09-18T00:00:00"/>
    <n v="60"/>
    <n v="0.23"/>
    <n v="0"/>
  </r>
  <r>
    <s v="CUST_4435_Australia_45176"/>
    <s v="CUST_4435"/>
    <x v="50"/>
    <x v="1"/>
    <x v="3"/>
    <m/>
    <n v="0"/>
    <n v="7"/>
    <n v="0"/>
    <n v="235"/>
    <n v="0"/>
    <s v="Beauty"/>
    <n v="40.6"/>
    <n v="40.6"/>
    <d v="2023-09-07T00:00:00"/>
    <n v="51"/>
    <n v="0.22"/>
    <n v="0"/>
  </r>
  <r>
    <s v="CUST_4436_Japan_45657"/>
    <s v="CUST_4436"/>
    <x v="28"/>
    <x v="2"/>
    <x v="6"/>
    <n v="67.91"/>
    <n v="67.91"/>
    <n v="9"/>
    <n v="611.18999999999994"/>
    <n v="321"/>
    <n v="0"/>
    <s v="Home"/>
    <n v="59.2"/>
    <n v="59.2"/>
    <d v="2024-12-31T00:00:00"/>
    <n v="76"/>
    <n v="0.14000000000000001"/>
    <n v="0"/>
  </r>
  <r>
    <s v="CUST_4439_Germany_44190"/>
    <s v="CUST_4439"/>
    <x v="8"/>
    <x v="1"/>
    <x v="0"/>
    <n v="107.48"/>
    <n v="107.48"/>
    <n v="15"/>
    <n v="1612.2"/>
    <n v="337"/>
    <n v="0"/>
    <s v="Beauty"/>
    <n v="93.7"/>
    <n v="93.7"/>
    <d v="2020-12-25T00:00:00"/>
    <n v="47"/>
    <n v="0.17"/>
    <n v="0"/>
  </r>
  <r>
    <s v="CUST_4440_India_44607"/>
    <s v="CUST_4440"/>
    <x v="14"/>
    <x v="2"/>
    <x v="5"/>
    <n v="49.41"/>
    <n v="49.41"/>
    <n v="11"/>
    <n v="543.51"/>
    <n v="31"/>
    <n v="0"/>
    <s v="Electronics"/>
    <n v="44"/>
    <n v="44"/>
    <d v="2022-02-15T00:00:00"/>
    <n v="2"/>
    <n v="0.19"/>
    <n v="0"/>
  </r>
  <r>
    <s v="CUST_4440_USA_44248"/>
    <s v="CUST_4440"/>
    <x v="32"/>
    <x v="2"/>
    <x v="2"/>
    <n v="156.34"/>
    <n v="156.34"/>
    <n v="11"/>
    <n v="1719.74"/>
    <n v="149"/>
    <n v="0"/>
    <s v="Sports"/>
    <n v="72.900000000000006"/>
    <n v="72.900000000000006"/>
    <d v="2021-02-21T00:00:00"/>
    <n v="52"/>
    <n v="0.35"/>
    <n v="0"/>
  </r>
  <r>
    <s v="CUST_4444_France_44191"/>
    <s v="CUST_4444"/>
    <x v="31"/>
    <x v="0"/>
    <x v="7"/>
    <n v="88.19"/>
    <n v="88.19"/>
    <n v="6"/>
    <n v="529.14"/>
    <n v="36"/>
    <n v="1"/>
    <s v="Electronics"/>
    <n v="28.1"/>
    <n v="28.1"/>
    <d v="2020-12-26T00:00:00"/>
    <n v="29"/>
    <n v="0.19"/>
    <n v="0"/>
  </r>
  <r>
    <s v="CUST_4446_Canada_45260"/>
    <s v="CUST_4446"/>
    <x v="46"/>
    <x v="0"/>
    <x v="4"/>
    <n v="92.56"/>
    <n v="92.56"/>
    <n v="12"/>
    <n v="1110.72"/>
    <n v="263"/>
    <n v="0"/>
    <s v="Electronics"/>
    <n v="55.4"/>
    <n v="55.4"/>
    <d v="2023-11-30T00:00:00"/>
    <n v="55"/>
    <n v="0.43"/>
    <n v="0"/>
  </r>
  <r>
    <s v="CUST_4450_India_45768"/>
    <s v="CUST_4450"/>
    <x v="46"/>
    <x v="0"/>
    <x v="5"/>
    <n v="99.15"/>
    <n v="99.15"/>
    <n v="11"/>
    <n v="1090.6500000000001"/>
    <n v="185"/>
    <n v="1"/>
    <s v="Fashion"/>
    <n v="31.4"/>
    <n v="31.4"/>
    <d v="2025-04-21T00:00:00"/>
    <n v="76"/>
    <n v="0.26"/>
    <n v="0"/>
  </r>
  <r>
    <s v="CUST_4451_Canada_44979"/>
    <s v="CUST_4451"/>
    <x v="36"/>
    <x v="2"/>
    <x v="4"/>
    <n v="94.06"/>
    <n v="94.06"/>
    <n v="8"/>
    <n v="752.48"/>
    <n v="140"/>
    <n v="0"/>
    <s v="Beauty"/>
    <n v="90.8"/>
    <n v="90.8"/>
    <d v="2023-02-22T00:00:00"/>
    <n v="9"/>
    <n v="0.12"/>
    <n v="0"/>
  </r>
  <r>
    <s v="CUST_4451_USA_45062"/>
    <s v="CUST_4451"/>
    <x v="8"/>
    <x v="1"/>
    <x v="2"/>
    <n v="135.5"/>
    <n v="135.5"/>
    <n v="10"/>
    <n v="1355"/>
    <n v="77"/>
    <n v="0"/>
    <s v="Electronics"/>
    <n v="57"/>
    <n v="57"/>
    <d v="2023-05-16T00:00:00"/>
    <n v="18"/>
    <n v="0.39"/>
    <n v="0"/>
  </r>
  <r>
    <s v="CUST_4452_Japan_44832"/>
    <s v="CUST_4452"/>
    <x v="22"/>
    <x v="0"/>
    <x v="6"/>
    <n v="108.22"/>
    <n v="108.22"/>
    <n v="1"/>
    <n v="108.22"/>
    <n v="54"/>
    <n v="0"/>
    <s v="Fashion"/>
    <n v="68.900000000000006"/>
    <n v="68.900000000000006"/>
    <d v="2022-09-28T00:00:00"/>
    <n v="84"/>
    <n v="0.25"/>
    <n v="0"/>
  </r>
  <r>
    <s v="CUST_4453_Japan_44520"/>
    <s v="CUST_4453"/>
    <x v="24"/>
    <x v="2"/>
    <x v="6"/>
    <m/>
    <n v="0"/>
    <n v="11"/>
    <n v="0"/>
    <n v="312"/>
    <n v="0"/>
    <s v="Beauty"/>
    <n v="83"/>
    <n v="83"/>
    <d v="2021-11-20T00:00:00"/>
    <n v="87"/>
    <n v="0.17"/>
    <n v="0"/>
  </r>
  <r>
    <s v="CUST_4453_Japan_44850"/>
    <s v="CUST_4453"/>
    <x v="48"/>
    <x v="2"/>
    <x v="6"/>
    <n v="78.75"/>
    <n v="78.75"/>
    <n v="12"/>
    <n v="945"/>
    <n v="138"/>
    <n v="0"/>
    <s v="Home"/>
    <n v="15.8"/>
    <n v="15.8"/>
    <d v="2022-10-16T00:00:00"/>
    <n v="14"/>
    <n v="0.06"/>
    <n v="0"/>
  </r>
  <r>
    <s v="CUST_4456_UK_45008"/>
    <s v="CUST_4456"/>
    <x v="40"/>
    <x v="1"/>
    <x v="1"/>
    <n v="71.180000000000007"/>
    <n v="71.180000000000007"/>
    <n v="9"/>
    <n v="640.62000000000012"/>
    <n v="43"/>
    <n v="0"/>
    <s v="Fashion"/>
    <n v="86.2"/>
    <n v="86.2"/>
    <d v="2023-03-23T00:00:00"/>
    <n v="1"/>
    <n v="0.28999999999999998"/>
    <n v="0"/>
  </r>
  <r>
    <s v="CUST_4456_USA_45515"/>
    <s v="CUST_4456"/>
    <x v="34"/>
    <x v="1"/>
    <x v="2"/>
    <n v="218.68"/>
    <n v="218.68"/>
    <n v="11"/>
    <n v="2405.48"/>
    <n v="71"/>
    <n v="0"/>
    <s v="Fashion"/>
    <n v="87.4"/>
    <n v="87.4"/>
    <d v="2024-08-11T00:00:00"/>
    <n v="72"/>
    <n v="0.32"/>
    <n v="0"/>
  </r>
  <r>
    <s v="CUST_4462_Australia_45251"/>
    <s v="CUST_4462"/>
    <x v="42"/>
    <x v="1"/>
    <x v="3"/>
    <n v="54.31"/>
    <n v="54.31"/>
    <n v="8"/>
    <n v="434.48"/>
    <n v="31"/>
    <n v="0"/>
    <s v="Home"/>
    <n v="77.3"/>
    <n v="77.3"/>
    <d v="2023-11-21T00:00:00"/>
    <n v="96"/>
    <n v="0.35"/>
    <n v="0"/>
  </r>
  <r>
    <s v="CUST_4466_UK_44701"/>
    <s v="CUST_4466"/>
    <x v="59"/>
    <x v="1"/>
    <x v="1"/>
    <m/>
    <n v="0"/>
    <n v="16"/>
    <n v="0"/>
    <n v="148"/>
    <n v="0"/>
    <s v="Sports"/>
    <n v="46.1"/>
    <n v="46.1"/>
    <d v="2022-05-20T00:00:00"/>
    <n v="65"/>
    <n v="0.33"/>
    <n v="0"/>
  </r>
  <r>
    <s v="CUST_4471_China_44844"/>
    <s v="CUST_4471"/>
    <x v="22"/>
    <x v="0"/>
    <x v="9"/>
    <n v="121.89"/>
    <n v="121.89"/>
    <n v="7"/>
    <n v="853.23"/>
    <n v="136"/>
    <n v="0"/>
    <s v="Beauty"/>
    <n v="47.8"/>
    <n v="47.8"/>
    <d v="2022-10-10T00:00:00"/>
    <n v="19"/>
    <n v="0.19"/>
    <n v="0"/>
  </r>
  <r>
    <s v="CUST_4472_Australia_44853"/>
    <s v="CUST_4472"/>
    <x v="23"/>
    <x v="0"/>
    <x v="3"/>
    <n v="188.68"/>
    <n v="188.68"/>
    <n v="9"/>
    <n v="1698.1200000000001"/>
    <n v="123"/>
    <n v="0"/>
    <s v="Home"/>
    <n v="6.2"/>
    <n v="6.2"/>
    <d v="2022-10-19T00:00:00"/>
    <n v="95"/>
    <n v="7.0000000000000007E-2"/>
    <n v="0"/>
  </r>
  <r>
    <s v="CUST_4476_France_44964"/>
    <s v="CUST_4476"/>
    <x v="57"/>
    <x v="0"/>
    <x v="7"/>
    <n v="65.900000000000006"/>
    <n v="65.900000000000006"/>
    <n v="8"/>
    <n v="527.20000000000005"/>
    <n v="364"/>
    <n v="0"/>
    <s v="Home"/>
    <n v="71.2"/>
    <n v="71.2"/>
    <d v="2023-02-07T00:00:00"/>
    <n v="94"/>
    <n v="0.33"/>
    <n v="0"/>
  </r>
  <r>
    <s v="CUST_4483_Brazil_44877"/>
    <s v="CUST_4483"/>
    <x v="30"/>
    <x v="1"/>
    <x v="8"/>
    <n v="113.76"/>
    <n v="113.76"/>
    <n v="8"/>
    <n v="910.08"/>
    <n v="254"/>
    <n v="0"/>
    <s v="Electronics"/>
    <n v="55.1"/>
    <n v="55.1"/>
    <d v="2022-11-12T00:00:00"/>
    <n v="42"/>
    <n v="0.21"/>
    <n v="0"/>
  </r>
  <r>
    <s v="CUST_4486_Germany_44168"/>
    <s v="CUST_4486"/>
    <x v="7"/>
    <x v="0"/>
    <x v="0"/>
    <n v="314.26"/>
    <n v="314.26"/>
    <n v="10"/>
    <n v="3142.6"/>
    <n v="66"/>
    <n v="0"/>
    <s v="Beauty"/>
    <n v="79"/>
    <n v="79"/>
    <d v="2020-12-03T00:00:00"/>
    <n v="96"/>
    <n v="0.14000000000000001"/>
    <n v="0"/>
  </r>
  <r>
    <s v="CUST_4486_UK_45051"/>
    <s v="CUST_4486"/>
    <x v="4"/>
    <x v="1"/>
    <x v="1"/>
    <n v="136.88999999999999"/>
    <n v="136.88999999999999"/>
    <n v="14"/>
    <n v="1916.4599999999998"/>
    <n v="14"/>
    <n v="0"/>
    <s v="Home"/>
    <n v="96.3"/>
    <n v="96.3"/>
    <d v="2023-05-05T00:00:00"/>
    <n v="93"/>
    <n v="7.0000000000000007E-2"/>
    <n v="0"/>
  </r>
  <r>
    <s v="CUST_4489_Germany_45608"/>
    <s v="CUST_4489"/>
    <x v="8"/>
    <x v="1"/>
    <x v="0"/>
    <n v="56.19"/>
    <n v="56.19"/>
    <n v="9"/>
    <n v="505.71"/>
    <n v="143"/>
    <n v="0"/>
    <s v="Home"/>
    <n v="34.9"/>
    <n v="34.9"/>
    <d v="2024-11-12T00:00:00"/>
    <n v="42"/>
    <n v="0.12"/>
    <n v="0"/>
  </r>
  <r>
    <s v="CUST_4489_UK_45769"/>
    <s v="CUST_4489"/>
    <x v="7"/>
    <x v="0"/>
    <x v="1"/>
    <n v="134.35"/>
    <n v="134.35"/>
    <n v="8"/>
    <n v="1074.8"/>
    <n v="219"/>
    <n v="0"/>
    <s v="Electronics"/>
    <m/>
    <n v="0"/>
    <d v="2025-04-22T00:00:00"/>
    <n v="56"/>
    <n v="0.08"/>
    <n v="0"/>
  </r>
  <r>
    <s v="CUST_4490_Australia_44999"/>
    <s v="CUST_4490"/>
    <x v="27"/>
    <x v="0"/>
    <x v="3"/>
    <n v="60.33"/>
    <n v="60.33"/>
    <n v="12"/>
    <n v="723.96"/>
    <n v="193"/>
    <n v="0"/>
    <s v="Electronics"/>
    <n v="98.7"/>
    <n v="98.7"/>
    <d v="2023-03-14T00:00:00"/>
    <n v="28"/>
    <n v="0.06"/>
    <n v="0"/>
  </r>
  <r>
    <s v="CUST_4490_Japan_44687"/>
    <s v="CUST_4490"/>
    <x v="0"/>
    <x v="1"/>
    <x v="6"/>
    <n v="260.83999999999997"/>
    <n v="260.83999999999997"/>
    <n v="9"/>
    <n v="2347.56"/>
    <n v="358"/>
    <n v="0"/>
    <s v="Home"/>
    <n v="43.6"/>
    <n v="43.6"/>
    <d v="2022-05-06T00:00:00"/>
    <n v="30"/>
    <n v="0.24"/>
    <n v="0"/>
  </r>
  <r>
    <s v="CUST_4490_USA_44657"/>
    <s v="CUST_4490"/>
    <x v="45"/>
    <x v="2"/>
    <x v="2"/>
    <n v="121.71"/>
    <n v="121.71"/>
    <n v="10"/>
    <n v="1217.0999999999999"/>
    <n v="344"/>
    <n v="0"/>
    <s v="Beauty"/>
    <n v="75.8"/>
    <n v="75.8"/>
    <d v="2022-04-06T00:00:00"/>
    <n v="15"/>
    <n v="0.36"/>
    <n v="0"/>
  </r>
  <r>
    <s v="CUST_4493_France_45647"/>
    <s v="CUST_4493"/>
    <x v="30"/>
    <x v="0"/>
    <x v="7"/>
    <n v="51.71"/>
    <n v="51.71"/>
    <n v="16"/>
    <n v="827.36"/>
    <n v="166"/>
    <n v="0"/>
    <s v="Beauty"/>
    <n v="44.1"/>
    <n v="44.1"/>
    <d v="2024-12-21T00:00:00"/>
    <n v="69"/>
    <n v="0.42"/>
    <n v="0"/>
  </r>
  <r>
    <s v="CUST_4494_UK_44072"/>
    <s v="CUST_4494"/>
    <x v="9"/>
    <x v="0"/>
    <x v="1"/>
    <n v="27.04"/>
    <n v="27.04"/>
    <n v="10"/>
    <n v="270.39999999999998"/>
    <n v="323"/>
    <n v="0"/>
    <s v="Fashion"/>
    <n v="41.7"/>
    <n v="41.7"/>
    <d v="2020-08-29T00:00:00"/>
    <n v="50"/>
    <n v="0.04"/>
    <n v="0"/>
  </r>
  <r>
    <s v="CUST_4496_China_44247"/>
    <s v="CUST_4496"/>
    <x v="26"/>
    <x v="0"/>
    <x v="9"/>
    <n v="92.34"/>
    <n v="92.34"/>
    <n v="10"/>
    <n v="923.40000000000009"/>
    <n v="196"/>
    <n v="0"/>
    <s v="Sports"/>
    <n v="56.7"/>
    <n v="56.7"/>
    <d v="2021-02-20T00:00:00"/>
    <n v="95"/>
    <n v="0.17"/>
    <n v="0"/>
  </r>
  <r>
    <s v="CUST_4496_France_45511"/>
    <s v="CUST_4496"/>
    <x v="40"/>
    <x v="0"/>
    <x v="7"/>
    <n v="36.83"/>
    <n v="36.83"/>
    <n v="10"/>
    <n v="368.29999999999995"/>
    <n v="361"/>
    <n v="0"/>
    <s v="Beauty"/>
    <n v="32.200000000000003"/>
    <n v="32.200000000000003"/>
    <d v="2024-08-07T00:00:00"/>
    <n v="23"/>
    <n v="0.18"/>
    <n v="0"/>
  </r>
  <r>
    <s v="CUST_4500_UK_44602"/>
    <s v="CUST_4500"/>
    <x v="11"/>
    <x v="2"/>
    <x v="1"/>
    <n v="108.31"/>
    <n v="108.31"/>
    <n v="12"/>
    <n v="1299.72"/>
    <n v="78"/>
    <n v="0"/>
    <s v="Fashion"/>
    <n v="16.3"/>
    <n v="16.3"/>
    <d v="2022-02-10T00:00:00"/>
    <n v="51"/>
    <n v="0.48"/>
    <n v="0"/>
  </r>
  <r>
    <s v="CUST_4504_China_44330"/>
    <s v="CUST_4504"/>
    <x v="28"/>
    <x v="1"/>
    <x v="9"/>
    <n v="53.46"/>
    <n v="53.46"/>
    <n v="10"/>
    <n v="534.6"/>
    <n v="71"/>
    <n v="0"/>
    <s v="Electronics"/>
    <n v="56.5"/>
    <n v="56.5"/>
    <d v="2021-05-14T00:00:00"/>
    <n v="88"/>
    <n v="0.1"/>
    <n v="0"/>
  </r>
  <r>
    <s v="CUST_4505_Brazil_44510"/>
    <s v="CUST_4505"/>
    <x v="6"/>
    <x v="0"/>
    <x v="8"/>
    <n v="198.89"/>
    <n v="198.89"/>
    <n v="10"/>
    <n v="1988.8999999999999"/>
    <n v="70"/>
    <n v="0"/>
    <s v="Electronics"/>
    <n v="83"/>
    <n v="83"/>
    <d v="2021-11-10T00:00:00"/>
    <n v="95"/>
    <n v="0.3"/>
    <n v="0"/>
  </r>
  <r>
    <s v="CUST_4506_Japan_44121"/>
    <s v="CUST_4506"/>
    <x v="25"/>
    <x v="1"/>
    <x v="6"/>
    <n v="107.33"/>
    <n v="107.33"/>
    <n v="7"/>
    <n v="751.31"/>
    <n v="20"/>
    <n v="0"/>
    <s v="Electronics"/>
    <n v="57.9"/>
    <n v="57.9"/>
    <d v="2020-10-17T00:00:00"/>
    <n v="23"/>
    <n v="0.3"/>
    <n v="0"/>
  </r>
  <r>
    <s v="CUST_4507_France_44894"/>
    <s v="CUST_4507"/>
    <x v="34"/>
    <x v="1"/>
    <x v="7"/>
    <n v="78.540000000000006"/>
    <n v="78.540000000000006"/>
    <n v="5"/>
    <n v="392.70000000000005"/>
    <n v="38"/>
    <n v="0"/>
    <s v="Sports"/>
    <n v="13.4"/>
    <n v="13.4"/>
    <d v="2022-11-29T00:00:00"/>
    <n v="34"/>
    <n v="0.46"/>
    <n v="0"/>
  </r>
  <r>
    <s v="CUST_4510_France_45686"/>
    <s v="CUST_4510"/>
    <x v="47"/>
    <x v="0"/>
    <x v="7"/>
    <n v="55"/>
    <n v="55"/>
    <n v="8"/>
    <n v="440"/>
    <n v="202"/>
    <n v="0"/>
    <s v="Home"/>
    <m/>
    <n v="0"/>
    <d v="2025-01-29T00:00:00"/>
    <n v="66"/>
    <n v="0.16"/>
    <n v="0"/>
  </r>
  <r>
    <s v="CUST_4510_USA_44894"/>
    <s v="CUST_4510"/>
    <x v="57"/>
    <x v="1"/>
    <x v="2"/>
    <n v="106.27"/>
    <n v="106.27"/>
    <n v="11"/>
    <n v="1168.97"/>
    <n v="221"/>
    <n v="0"/>
    <s v="Sports"/>
    <n v="86.8"/>
    <n v="86.8"/>
    <d v="2022-11-29T00:00:00"/>
    <n v="78"/>
    <n v="0.49"/>
    <n v="0"/>
  </r>
  <r>
    <s v="CUST_4511_USA_44322"/>
    <s v="CUST_4511"/>
    <x v="57"/>
    <x v="0"/>
    <x v="2"/>
    <n v="244.06"/>
    <n v="244.06"/>
    <n v="9"/>
    <n v="2196.54"/>
    <n v="11"/>
    <n v="0"/>
    <s v="Electronics"/>
    <n v="1.9"/>
    <n v="1.9"/>
    <d v="2021-05-06T00:00:00"/>
    <n v="93"/>
    <n v="0.46"/>
    <n v="0"/>
  </r>
  <r>
    <s v="CUST_4512_France_44723"/>
    <s v="CUST_4512"/>
    <x v="57"/>
    <x v="1"/>
    <x v="7"/>
    <m/>
    <n v="0"/>
    <n v="14"/>
    <n v="0"/>
    <n v="198"/>
    <n v="0"/>
    <s v="Home"/>
    <n v="83.8"/>
    <n v="83.8"/>
    <d v="2022-06-11T00:00:00"/>
    <n v="57"/>
    <n v="0.44"/>
    <n v="0"/>
  </r>
  <r>
    <s v="CUST_4516_China_44185"/>
    <s v="CUST_4516"/>
    <x v="44"/>
    <x v="0"/>
    <x v="9"/>
    <n v="169.27"/>
    <n v="169.27"/>
    <n v="18"/>
    <n v="3046.86"/>
    <n v="98"/>
    <n v="0"/>
    <s v="Electronics"/>
    <n v="76.8"/>
    <n v="76.8"/>
    <d v="2020-12-20T00:00:00"/>
    <n v="91"/>
    <n v="0.28000000000000003"/>
    <n v="0"/>
  </r>
  <r>
    <s v="CUST_4516_India_44626"/>
    <s v="CUST_4516"/>
    <x v="24"/>
    <x v="2"/>
    <x v="5"/>
    <n v="90.63"/>
    <n v="90.63"/>
    <n v="11"/>
    <n v="996.93"/>
    <n v="214"/>
    <n v="0"/>
    <s v="Home"/>
    <n v="59.7"/>
    <n v="59.7"/>
    <d v="2022-03-06T00:00:00"/>
    <n v="74"/>
    <n v="0.12"/>
    <n v="0"/>
  </r>
  <r>
    <s v="CUST_4517_USA_45051"/>
    <s v="CUST_4517"/>
    <x v="38"/>
    <x v="1"/>
    <x v="2"/>
    <n v="108.46"/>
    <n v="108.46"/>
    <n v="11"/>
    <n v="1193.06"/>
    <n v="128"/>
    <n v="0"/>
    <s v="Beauty"/>
    <n v="87"/>
    <n v="87"/>
    <d v="2023-05-05T00:00:00"/>
    <n v="39"/>
    <n v="0.18"/>
    <n v="0"/>
  </r>
  <r>
    <s v="CUST_4521_China_45070"/>
    <s v="CUST_4521"/>
    <x v="60"/>
    <x v="1"/>
    <x v="9"/>
    <n v="83.5"/>
    <n v="83.5"/>
    <n v="8"/>
    <n v="668"/>
    <n v="245"/>
    <n v="0"/>
    <s v="Fashion"/>
    <n v="50.9"/>
    <n v="50.9"/>
    <d v="2023-05-24T00:00:00"/>
    <n v="35"/>
    <n v="0.41"/>
    <n v="0"/>
  </r>
  <r>
    <s v="CUST_4525_Canada_44300"/>
    <s v="CUST_4525"/>
    <x v="31"/>
    <x v="1"/>
    <x v="4"/>
    <n v="140.02000000000001"/>
    <n v="140.02000000000001"/>
    <n v="10"/>
    <n v="1400.2"/>
    <n v="179"/>
    <n v="0"/>
    <s v="Fashion"/>
    <n v="46.1"/>
    <n v="46.1"/>
    <d v="2021-04-14T00:00:00"/>
    <n v="51"/>
    <n v="0.27"/>
    <n v="0"/>
  </r>
  <r>
    <s v="CUST_4530_France_45389"/>
    <s v="CUST_4530"/>
    <x v="57"/>
    <x v="0"/>
    <x v="7"/>
    <n v="99.02"/>
    <n v="99.02"/>
    <n v="8"/>
    <n v="792.16"/>
    <n v="230"/>
    <n v="0"/>
    <s v="Fashion"/>
    <n v="26.4"/>
    <n v="26.4"/>
    <d v="2024-04-07T00:00:00"/>
    <n v="48"/>
    <n v="0.17"/>
    <n v="0"/>
  </r>
  <r>
    <s v="CUST_4530_USA_45731"/>
    <s v="CUST_4530"/>
    <x v="28"/>
    <x v="1"/>
    <x v="2"/>
    <n v="89.49"/>
    <n v="89.49"/>
    <n v="10"/>
    <n v="894.9"/>
    <n v="22"/>
    <n v="0"/>
    <s v="Beauty"/>
    <n v="14.1"/>
    <n v="14.1"/>
    <d v="2025-03-15T00:00:00"/>
    <n v="95"/>
    <n v="0.25"/>
    <n v="0"/>
  </r>
  <r>
    <s v="CUST_4531_Canada_44425"/>
    <s v="CUST_4531"/>
    <x v="55"/>
    <x v="2"/>
    <x v="4"/>
    <n v="119.31"/>
    <n v="119.31"/>
    <n v="6"/>
    <n v="715.86"/>
    <n v="43"/>
    <n v="0"/>
    <s v="Electronics"/>
    <n v="47.3"/>
    <n v="47.3"/>
    <d v="2021-08-17T00:00:00"/>
    <n v="61"/>
    <n v="0.32"/>
    <n v="0"/>
  </r>
  <r>
    <s v="CUST_4534_Australia_44920"/>
    <s v="CUST_4534"/>
    <x v="46"/>
    <x v="1"/>
    <x v="3"/>
    <n v="49.87"/>
    <n v="49.87"/>
    <n v="8"/>
    <n v="398.96"/>
    <n v="112"/>
    <n v="0"/>
    <s v="Sports"/>
    <n v="81.8"/>
    <n v="81.8"/>
    <d v="2022-12-25T00:00:00"/>
    <n v="35"/>
    <n v="0.08"/>
    <n v="0"/>
  </r>
  <r>
    <s v="CUST_4536_India_44758"/>
    <s v="CUST_4536"/>
    <x v="60"/>
    <x v="0"/>
    <x v="5"/>
    <n v="125.98"/>
    <n v="125.98"/>
    <n v="6"/>
    <n v="755.88"/>
    <n v="334"/>
    <n v="0"/>
    <s v="Fashion"/>
    <n v="14.4"/>
    <n v="14.4"/>
    <d v="2022-07-16T00:00:00"/>
    <n v="26"/>
    <n v="0.28999999999999998"/>
    <n v="0"/>
  </r>
  <r>
    <s v="CUST_4537_Germany_45712"/>
    <s v="CUST_4537"/>
    <x v="14"/>
    <x v="0"/>
    <x v="0"/>
    <n v="16.98"/>
    <n v="16.98"/>
    <n v="15"/>
    <n v="254.70000000000002"/>
    <n v="126"/>
    <n v="0"/>
    <s v="Home"/>
    <n v="98.6"/>
    <n v="98.6"/>
    <d v="2025-02-24T00:00:00"/>
    <n v="58"/>
    <n v="0.24"/>
    <n v="0"/>
  </r>
  <r>
    <s v="CUST_4539_China_44650"/>
    <s v="CUST_4539"/>
    <x v="54"/>
    <x v="1"/>
    <x v="9"/>
    <n v="175.72"/>
    <n v="175.72"/>
    <n v="8"/>
    <n v="1405.76"/>
    <n v="196"/>
    <n v="0"/>
    <s v="Beauty"/>
    <n v="83.3"/>
    <n v="83.3"/>
    <d v="2022-03-30T00:00:00"/>
    <n v="21"/>
    <n v="0.28000000000000003"/>
    <n v="0"/>
  </r>
  <r>
    <s v="CUST_4549_UK_44487"/>
    <s v="CUST_4549"/>
    <x v="56"/>
    <x v="1"/>
    <x v="1"/>
    <n v="78.73"/>
    <n v="78.73"/>
    <n v="14"/>
    <n v="1102.22"/>
    <n v="45"/>
    <n v="0"/>
    <s v="Sports"/>
    <n v="84.5"/>
    <n v="84.5"/>
    <d v="2021-10-18T00:00:00"/>
    <n v="56"/>
    <n v="0.18"/>
    <n v="0"/>
  </r>
  <r>
    <s v="CUST_4551_China_44338"/>
    <s v="CUST_4551"/>
    <x v="44"/>
    <x v="0"/>
    <x v="9"/>
    <n v="154.08000000000001"/>
    <n v="154.08000000000001"/>
    <n v="13"/>
    <n v="2003.0400000000002"/>
    <n v="53"/>
    <n v="0"/>
    <s v="Sports"/>
    <m/>
    <n v="0"/>
    <d v="2021-05-22T00:00:00"/>
    <n v="42"/>
    <n v="0.25"/>
    <n v="0"/>
  </r>
  <r>
    <s v="CUST_4552_Australia_44682"/>
    <s v="CUST_4552"/>
    <x v="51"/>
    <x v="0"/>
    <x v="3"/>
    <n v="103.06"/>
    <n v="103.06"/>
    <n v="9"/>
    <n v="927.54"/>
    <n v="20"/>
    <n v="0"/>
    <s v="Home"/>
    <n v="64.7"/>
    <n v="64.7"/>
    <d v="2022-05-01T00:00:00"/>
    <n v="8"/>
    <n v="0.32"/>
    <n v="0"/>
  </r>
  <r>
    <s v="CUST_4553_Canada_45451"/>
    <s v="CUST_4553"/>
    <x v="21"/>
    <x v="1"/>
    <x v="4"/>
    <n v="49.32"/>
    <n v="49.32"/>
    <n v="10"/>
    <n v="493.2"/>
    <n v="32"/>
    <n v="0"/>
    <s v="Beauty"/>
    <n v="18.5"/>
    <n v="18.5"/>
    <d v="2024-06-08T00:00:00"/>
    <n v="11"/>
    <n v="0.14000000000000001"/>
    <n v="0"/>
  </r>
  <r>
    <s v="CUST_4553_Japan_45139"/>
    <s v="CUST_4553"/>
    <x v="29"/>
    <x v="0"/>
    <x v="6"/>
    <n v="157.03"/>
    <n v="157.03"/>
    <n v="13"/>
    <n v="2041.39"/>
    <n v="11"/>
    <n v="0"/>
    <s v="Electronics"/>
    <n v="9.5"/>
    <n v="9.5"/>
    <d v="2023-08-01T00:00:00"/>
    <n v="10"/>
    <n v="0.38"/>
    <n v="0"/>
  </r>
  <r>
    <s v="CUST_4554_India_45539"/>
    <s v="CUST_4554"/>
    <x v="40"/>
    <x v="1"/>
    <x v="5"/>
    <n v="42.17"/>
    <n v="42.17"/>
    <n v="16"/>
    <n v="674.72"/>
    <n v="54"/>
    <n v="0"/>
    <s v="Electronics"/>
    <n v="12.5"/>
    <n v="12.5"/>
    <d v="2024-09-04T00:00:00"/>
    <n v="90"/>
    <n v="7.0000000000000007E-2"/>
    <n v="0"/>
  </r>
  <r>
    <s v="CUST_4556_China_45209"/>
    <s v="CUST_4556"/>
    <x v="27"/>
    <x v="1"/>
    <x v="9"/>
    <n v="106.23"/>
    <n v="106.23"/>
    <n v="13"/>
    <n v="1380.99"/>
    <n v="93"/>
    <n v="0"/>
    <s v="Sports"/>
    <n v="54.5"/>
    <n v="54.5"/>
    <d v="2023-10-10T00:00:00"/>
    <n v="14"/>
    <n v="0.25"/>
    <n v="0"/>
  </r>
  <r>
    <s v="CUST_4558_Australia_44356"/>
    <s v="CUST_4558"/>
    <x v="49"/>
    <x v="0"/>
    <x v="3"/>
    <n v="328.63"/>
    <n v="328.63"/>
    <n v="13"/>
    <n v="4272.1899999999996"/>
    <n v="189"/>
    <n v="0"/>
    <s v="Fashion"/>
    <n v="29.5"/>
    <n v="29.5"/>
    <d v="2021-06-09T00:00:00"/>
    <n v="55"/>
    <n v="0.19"/>
    <n v="0"/>
  </r>
  <r>
    <s v="CUST_4558_Germany_45709"/>
    <s v="CUST_4558"/>
    <x v="32"/>
    <x v="1"/>
    <x v="0"/>
    <n v="158.62"/>
    <n v="158.62"/>
    <n v="12"/>
    <n v="1903.44"/>
    <n v="343"/>
    <n v="0"/>
    <s v="Sports"/>
    <n v="1.2"/>
    <n v="1.2"/>
    <d v="2025-02-21T00:00:00"/>
    <n v="71"/>
    <n v="0.16"/>
    <n v="0"/>
  </r>
  <r>
    <s v="CUST_4560_Canada_44381"/>
    <s v="CUST_4560"/>
    <x v="26"/>
    <x v="0"/>
    <x v="4"/>
    <n v="46.42"/>
    <n v="46.42"/>
    <n v="8"/>
    <n v="371.36"/>
    <n v="12"/>
    <n v="0"/>
    <s v="Fashion"/>
    <n v="80"/>
    <n v="80"/>
    <d v="2021-07-04T00:00:00"/>
    <n v="25"/>
    <n v="0.28000000000000003"/>
    <n v="0"/>
  </r>
  <r>
    <s v="CUST_4560_India_45354"/>
    <s v="CUST_4560"/>
    <x v="13"/>
    <x v="1"/>
    <x v="5"/>
    <n v="49.24"/>
    <n v="49.24"/>
    <n v="13"/>
    <n v="640.12"/>
    <n v="339"/>
    <n v="0"/>
    <s v="Sports"/>
    <n v="2"/>
    <n v="2"/>
    <d v="2024-03-03T00:00:00"/>
    <n v="58"/>
    <n v="0.11"/>
    <n v="0"/>
  </r>
  <r>
    <s v="CUST_4561_France_45514"/>
    <s v="CUST_4561"/>
    <x v="61"/>
    <x v="0"/>
    <x v="7"/>
    <n v="124.85"/>
    <n v="124.85"/>
    <n v="12"/>
    <n v="1498.1999999999998"/>
    <n v="133"/>
    <n v="0"/>
    <s v="Fashion"/>
    <n v="57.3"/>
    <n v="57.3"/>
    <d v="2024-08-10T00:00:00"/>
    <n v="11"/>
    <n v="0.46"/>
    <n v="0"/>
  </r>
  <r>
    <s v="CUST_4561_Germany_44801"/>
    <s v="CUST_4561"/>
    <x v="18"/>
    <x v="1"/>
    <x v="0"/>
    <n v="69.06"/>
    <n v="69.06"/>
    <n v="5"/>
    <n v="345.3"/>
    <n v="161"/>
    <n v="0"/>
    <s v="Sports"/>
    <n v="17.5"/>
    <n v="17.5"/>
    <d v="2022-08-28T00:00:00"/>
    <n v="43"/>
    <n v="0.19"/>
    <n v="0"/>
  </r>
  <r>
    <s v="CUST_4561_Germany_45408"/>
    <s v="CUST_4561"/>
    <x v="60"/>
    <x v="1"/>
    <x v="0"/>
    <n v="76.650000000000006"/>
    <n v="76.650000000000006"/>
    <n v="9"/>
    <n v="689.85"/>
    <n v="198"/>
    <n v="0"/>
    <s v="Home"/>
    <n v="88.8"/>
    <n v="88.8"/>
    <d v="2024-04-26T00:00:00"/>
    <n v="81"/>
    <n v="0.27"/>
    <n v="0"/>
  </r>
  <r>
    <s v="CUST_4564_USA_44955"/>
    <s v="CUST_4564"/>
    <x v="60"/>
    <x v="1"/>
    <x v="2"/>
    <n v="32.94"/>
    <n v="32.94"/>
    <n v="16"/>
    <n v="527.04"/>
    <n v="76"/>
    <n v="0"/>
    <s v="Fashion"/>
    <n v="77.7"/>
    <n v="77.7"/>
    <d v="2023-01-29T00:00:00"/>
    <n v="33"/>
    <n v="0.35"/>
    <n v="0"/>
  </r>
  <r>
    <s v="CUST_4567_India_45735"/>
    <s v="CUST_4567"/>
    <x v="42"/>
    <x v="2"/>
    <x v="5"/>
    <n v="228.13"/>
    <n v="228.13"/>
    <n v="9"/>
    <n v="2053.17"/>
    <n v="223"/>
    <n v="0"/>
    <s v="Beauty"/>
    <n v="23.4"/>
    <n v="23.4"/>
    <d v="2025-03-19T00:00:00"/>
    <n v="14"/>
    <n v="0.08"/>
    <n v="0"/>
  </r>
  <r>
    <s v="CUST_4568_USA_44126"/>
    <s v="CUST_4568"/>
    <x v="51"/>
    <x v="0"/>
    <x v="2"/>
    <n v="311.27"/>
    <n v="311.27"/>
    <n v="23"/>
    <n v="7159.2099999999991"/>
    <n v="331"/>
    <n v="0"/>
    <s v="Sports"/>
    <n v="85.1"/>
    <n v="85.1"/>
    <d v="2020-10-22T00:00:00"/>
    <n v="9"/>
    <n v="0.41"/>
    <n v="0"/>
  </r>
  <r>
    <s v="CUST_4569_Germany_44337"/>
    <s v="CUST_4569"/>
    <x v="28"/>
    <x v="0"/>
    <x v="0"/>
    <n v="131.55000000000001"/>
    <n v="131.55000000000001"/>
    <n v="12"/>
    <n v="1578.6000000000001"/>
    <n v="247"/>
    <n v="0"/>
    <s v="Sports"/>
    <n v="61.2"/>
    <n v="61.2"/>
    <d v="2021-05-21T00:00:00"/>
    <n v="10"/>
    <n v="0.11"/>
    <n v="0"/>
  </r>
  <r>
    <s v="CUST_4572_Germany_45051"/>
    <s v="CUST_4572"/>
    <x v="45"/>
    <x v="0"/>
    <x v="0"/>
    <n v="39.58"/>
    <n v="39.58"/>
    <n v="10"/>
    <n v="395.79999999999995"/>
    <n v="190"/>
    <n v="0"/>
    <s v="Fashion"/>
    <n v="82.1"/>
    <n v="82.1"/>
    <d v="2023-05-05T00:00:00"/>
    <n v="71"/>
    <n v="0.2"/>
    <n v="0"/>
  </r>
  <r>
    <s v="CUST_4575_Germany_44935"/>
    <s v="CUST_4575"/>
    <x v="59"/>
    <x v="1"/>
    <x v="0"/>
    <n v="260.25"/>
    <n v="260.25"/>
    <n v="4"/>
    <n v="1041"/>
    <n v="103"/>
    <n v="0"/>
    <s v="Home"/>
    <n v="80.900000000000006"/>
    <n v="80.900000000000006"/>
    <d v="2023-01-09T00:00:00"/>
    <n v="12"/>
    <n v="0.18"/>
    <n v="0"/>
  </r>
  <r>
    <s v="CUST_4579_India_45408"/>
    <s v="CUST_4579"/>
    <x v="43"/>
    <x v="1"/>
    <x v="5"/>
    <n v="49.71"/>
    <n v="49.71"/>
    <n v="11"/>
    <n v="546.81000000000006"/>
    <n v="316"/>
    <n v="0"/>
    <s v="Beauty"/>
    <n v="78"/>
    <n v="78"/>
    <d v="2024-04-26T00:00:00"/>
    <n v="58"/>
    <n v="0.77"/>
    <n v="0"/>
  </r>
  <r>
    <s v="CUST_4580_France_44972"/>
    <s v="CUST_4580"/>
    <x v="58"/>
    <x v="0"/>
    <x v="7"/>
    <n v="27.72"/>
    <n v="27.72"/>
    <n v="5"/>
    <n v="138.6"/>
    <n v="352"/>
    <n v="0"/>
    <s v="Home"/>
    <n v="84.3"/>
    <n v="84.3"/>
    <d v="2023-02-15T00:00:00"/>
    <n v="6"/>
    <n v="0.27"/>
    <n v="0"/>
  </r>
  <r>
    <s v="CUST_4581_USA_45553"/>
    <s v="CUST_4581"/>
    <x v="13"/>
    <x v="0"/>
    <x v="2"/>
    <n v="124.35"/>
    <n v="124.35"/>
    <n v="10"/>
    <n v="1243.5"/>
    <n v="325"/>
    <n v="0"/>
    <s v="Electronics"/>
    <n v="86"/>
    <n v="86"/>
    <d v="2024-09-18T00:00:00"/>
    <n v="13"/>
    <n v="0.74"/>
    <n v="0"/>
  </r>
  <r>
    <s v="CUST_4583_USA_44830"/>
    <s v="CUST_4583"/>
    <x v="25"/>
    <x v="1"/>
    <x v="2"/>
    <n v="121.41"/>
    <n v="121.41"/>
    <n v="12"/>
    <n v="1456.92"/>
    <n v="198"/>
    <n v="0"/>
    <s v="Fashion"/>
    <n v="87.1"/>
    <n v="87.1"/>
    <d v="2022-09-26T00:00:00"/>
    <n v="9"/>
    <n v="0.06"/>
    <n v="0"/>
  </r>
  <r>
    <s v="CUST_4584_Germany_44518"/>
    <s v="CUST_4584"/>
    <x v="7"/>
    <x v="1"/>
    <x v="0"/>
    <n v="63.29"/>
    <n v="63.29"/>
    <n v="8"/>
    <n v="506.32"/>
    <n v="4"/>
    <n v="0"/>
    <s v="Sports"/>
    <n v="18.3"/>
    <n v="18.3"/>
    <d v="2021-11-18T00:00:00"/>
    <n v="84"/>
    <n v="0.75"/>
    <n v="0"/>
  </r>
  <r>
    <s v="CUST_4586_USA_44557"/>
    <s v="CUST_4586"/>
    <x v="39"/>
    <x v="1"/>
    <x v="2"/>
    <n v="252.8"/>
    <n v="252.8"/>
    <n v="6"/>
    <n v="1516.8000000000002"/>
    <n v="101"/>
    <n v="0"/>
    <s v="Sports"/>
    <n v="5.0999999999999996"/>
    <n v="5.0999999999999996"/>
    <d v="2021-12-27T00:00:00"/>
    <n v="39"/>
    <n v="0.45"/>
    <n v="0"/>
  </r>
  <r>
    <s v="CUST_4590_Australia_45217"/>
    <s v="CUST_4590"/>
    <x v="22"/>
    <x v="0"/>
    <x v="3"/>
    <n v="146.58000000000001"/>
    <n v="146.58000000000001"/>
    <n v="9"/>
    <n v="1319.22"/>
    <n v="190"/>
    <n v="0"/>
    <s v="Fashion"/>
    <n v="3"/>
    <n v="3"/>
    <d v="2023-10-18T00:00:00"/>
    <n v="33"/>
    <n v="0.26"/>
    <n v="0"/>
  </r>
  <r>
    <s v="CUST_4591_UK_45498"/>
    <s v="CUST_4591"/>
    <x v="10"/>
    <x v="0"/>
    <x v="1"/>
    <n v="61.6"/>
    <n v="61.6"/>
    <n v="12"/>
    <n v="739.2"/>
    <n v="10"/>
    <n v="0"/>
    <s v="Sports"/>
    <n v="1.5"/>
    <n v="1.5"/>
    <d v="2024-07-25T00:00:00"/>
    <n v="4"/>
    <n v="0.15"/>
    <n v="0"/>
  </r>
  <r>
    <s v="CUST_4594_Canada_45599"/>
    <s v="CUST_4594"/>
    <x v="57"/>
    <x v="0"/>
    <x v="4"/>
    <n v="121.17"/>
    <n v="121.17"/>
    <n v="11"/>
    <n v="1332.8700000000001"/>
    <n v="9"/>
    <n v="0"/>
    <s v="Sports"/>
    <n v="24.8"/>
    <n v="24.8"/>
    <d v="2024-11-03T00:00:00"/>
    <n v="11"/>
    <n v="0.15"/>
    <n v="0"/>
  </r>
  <r>
    <s v="CUST_4596_Australia_45625"/>
    <s v="CUST_4596"/>
    <x v="4"/>
    <x v="0"/>
    <x v="3"/>
    <n v="88.93"/>
    <n v="88.93"/>
    <n v="9"/>
    <n v="800.37000000000012"/>
    <n v="184"/>
    <n v="0"/>
    <s v="Home"/>
    <n v="49.2"/>
    <n v="49.2"/>
    <d v="2024-11-29T00:00:00"/>
    <n v="97"/>
    <n v="0.28000000000000003"/>
    <n v="0"/>
  </r>
  <r>
    <s v="CUST_4598_USA_44933"/>
    <s v="CUST_4598"/>
    <x v="59"/>
    <x v="1"/>
    <x v="2"/>
    <n v="18.03"/>
    <n v="18.03"/>
    <n v="13"/>
    <n v="234.39000000000001"/>
    <n v="190"/>
    <n v="0"/>
    <s v="Sports"/>
    <n v="15.5"/>
    <n v="15.5"/>
    <d v="2023-01-07T00:00:00"/>
    <n v="8"/>
    <n v="0.6"/>
    <n v="0"/>
  </r>
  <r>
    <s v="CUST_4600_Canada_44056"/>
    <s v="CUST_4600"/>
    <x v="4"/>
    <x v="1"/>
    <x v="4"/>
    <n v="99.21"/>
    <n v="99.21"/>
    <n v="12"/>
    <n v="1190.52"/>
    <n v="264"/>
    <n v="0"/>
    <s v="Fashion"/>
    <n v="43.4"/>
    <n v="43.4"/>
    <d v="2020-08-13T00:00:00"/>
    <n v="48"/>
    <n v="0.76"/>
    <n v="0"/>
  </r>
  <r>
    <s v="CUST_4604_Brazil_45062"/>
    <s v="CUST_4604"/>
    <x v="3"/>
    <x v="1"/>
    <x v="8"/>
    <n v="202.15"/>
    <n v="202.15"/>
    <n v="9"/>
    <n v="1819.3500000000001"/>
    <n v="79"/>
    <n v="0"/>
    <s v="Beauty"/>
    <n v="94.1"/>
    <n v="94.1"/>
    <d v="2023-05-16T00:00:00"/>
    <n v="21"/>
    <n v="0.22"/>
    <n v="0"/>
  </r>
  <r>
    <s v="CUST_4606_Canada_45731"/>
    <s v="CUST_4606"/>
    <x v="26"/>
    <x v="2"/>
    <x v="4"/>
    <n v="82.41"/>
    <n v="82.41"/>
    <n v="11"/>
    <n v="906.51"/>
    <n v="349"/>
    <n v="0"/>
    <s v="Home"/>
    <n v="41.9"/>
    <n v="41.9"/>
    <d v="2025-03-15T00:00:00"/>
    <n v="34"/>
    <n v="0.15"/>
    <n v="0"/>
  </r>
  <r>
    <s v="CUST_4607_India_44864"/>
    <s v="CUST_4607"/>
    <x v="12"/>
    <x v="0"/>
    <x v="5"/>
    <n v="22.87"/>
    <n v="22.87"/>
    <n v="7"/>
    <n v="160.09"/>
    <n v="315"/>
    <n v="0"/>
    <s v="Fashion"/>
    <n v="5.4"/>
    <n v="5.4"/>
    <d v="2022-10-30T00:00:00"/>
    <n v="6"/>
    <n v="0.19"/>
    <n v="0"/>
  </r>
  <r>
    <s v="CUST_4607_UK_45138"/>
    <s v="CUST_4607"/>
    <x v="8"/>
    <x v="2"/>
    <x v="1"/>
    <n v="14.79"/>
    <n v="14.79"/>
    <n v="5"/>
    <n v="73.949999999999989"/>
    <n v="82"/>
    <n v="0"/>
    <s v="Sports"/>
    <n v="14.3"/>
    <n v="14.3"/>
    <d v="2023-07-31T00:00:00"/>
    <n v="53"/>
    <n v="0.14000000000000001"/>
    <n v="0"/>
  </r>
  <r>
    <s v="CUST_4610_Australia_45418"/>
    <s v="CUST_4610"/>
    <x v="25"/>
    <x v="0"/>
    <x v="3"/>
    <n v="172.89"/>
    <n v="172.89"/>
    <n v="8"/>
    <n v="1383.12"/>
    <n v="140"/>
    <n v="0"/>
    <s v="Sports"/>
    <n v="69.7"/>
    <n v="69.7"/>
    <d v="2024-05-06T00:00:00"/>
    <n v="28"/>
    <n v="0.28000000000000003"/>
    <n v="0"/>
  </r>
  <r>
    <s v="CUST_4610_Germany_44466"/>
    <s v="CUST_4610"/>
    <x v="14"/>
    <x v="0"/>
    <x v="0"/>
    <n v="139.13999999999999"/>
    <n v="139.13999999999999"/>
    <n v="15"/>
    <n v="2087.1"/>
    <n v="66"/>
    <n v="0"/>
    <s v="Home"/>
    <n v="42.4"/>
    <n v="42.4"/>
    <d v="2021-09-27T00:00:00"/>
    <n v="59"/>
    <n v="7.0000000000000007E-2"/>
    <n v="0"/>
  </r>
  <r>
    <s v="CUST_4610_UK_44508"/>
    <s v="CUST_4610"/>
    <x v="15"/>
    <x v="0"/>
    <x v="1"/>
    <n v="76.08"/>
    <n v="76.08"/>
    <n v="9"/>
    <n v="684.72"/>
    <n v="61"/>
    <n v="0"/>
    <s v="Beauty"/>
    <n v="63.1"/>
    <n v="63.1"/>
    <d v="2021-11-08T00:00:00"/>
    <n v="44"/>
    <n v="0.49"/>
    <n v="0"/>
  </r>
  <r>
    <s v="CUST_4612_India_45766"/>
    <s v="CUST_4612"/>
    <x v="55"/>
    <x v="0"/>
    <x v="5"/>
    <n v="122.47"/>
    <n v="122.47"/>
    <n v="7"/>
    <n v="857.29"/>
    <n v="180"/>
    <n v="0"/>
    <s v="Electronics"/>
    <n v="15.4"/>
    <n v="15.4"/>
    <d v="2025-04-19T00:00:00"/>
    <n v="66"/>
    <n v="0.21"/>
    <n v="0"/>
  </r>
  <r>
    <s v="CUST_4618_USA_44621"/>
    <s v="CUST_4618"/>
    <x v="36"/>
    <x v="0"/>
    <x v="2"/>
    <n v="70.28"/>
    <n v="70.28"/>
    <n v="5"/>
    <n v="351.4"/>
    <n v="70"/>
    <n v="0"/>
    <s v="Sports"/>
    <n v="33.200000000000003"/>
    <n v="33.200000000000003"/>
    <d v="2022-03-01T00:00:00"/>
    <n v="64"/>
    <n v="0.35"/>
    <n v="0"/>
  </r>
  <r>
    <s v="CUST_4619_Australia_45051"/>
    <s v="CUST_4619"/>
    <x v="17"/>
    <x v="1"/>
    <x v="3"/>
    <n v="203.87"/>
    <n v="203.87"/>
    <n v="5"/>
    <n v="1019.35"/>
    <n v="309"/>
    <n v="0"/>
    <s v="Electronics"/>
    <n v="91.9"/>
    <n v="91.9"/>
    <d v="2023-05-05T00:00:00"/>
    <n v="80"/>
    <n v="0.21"/>
    <n v="0"/>
  </r>
  <r>
    <s v="CUST_4622_USA_44658"/>
    <s v="CUST_4622"/>
    <x v="35"/>
    <x v="1"/>
    <x v="2"/>
    <n v="133.35"/>
    <n v="133.35"/>
    <n v="15"/>
    <n v="2000.25"/>
    <n v="115"/>
    <n v="0"/>
    <s v="Fashion"/>
    <n v="78.900000000000006"/>
    <n v="78.900000000000006"/>
    <d v="2022-04-07T00:00:00"/>
    <n v="10"/>
    <n v="0.14000000000000001"/>
    <n v="0"/>
  </r>
  <r>
    <s v="CUST_4627_France_44260"/>
    <s v="CUST_4627"/>
    <x v="25"/>
    <x v="1"/>
    <x v="7"/>
    <n v="200.53"/>
    <n v="200.53"/>
    <n v="8"/>
    <n v="1604.24"/>
    <n v="38"/>
    <n v="0"/>
    <s v="Sports"/>
    <n v="16.7"/>
    <n v="16.7"/>
    <d v="2021-03-05T00:00:00"/>
    <n v="75"/>
    <n v="0.31"/>
    <n v="0"/>
  </r>
  <r>
    <s v="CUST_4627_USA_45440"/>
    <s v="CUST_4627"/>
    <x v="47"/>
    <x v="1"/>
    <x v="2"/>
    <n v="52.2"/>
    <n v="52.2"/>
    <n v="11"/>
    <n v="574.20000000000005"/>
    <n v="108"/>
    <n v="0"/>
    <s v="Sports"/>
    <n v="19.3"/>
    <n v="19.3"/>
    <d v="2024-05-28T00:00:00"/>
    <n v="86"/>
    <n v="0.31"/>
    <n v="0"/>
  </r>
  <r>
    <s v="CUST_4628_Germany_44801"/>
    <s v="CUST_4628"/>
    <x v="30"/>
    <x v="1"/>
    <x v="0"/>
    <n v="41.74"/>
    <n v="41.74"/>
    <n v="11"/>
    <n v="459.14000000000004"/>
    <n v="213"/>
    <n v="0"/>
    <s v="Home"/>
    <m/>
    <n v="0"/>
    <d v="2022-08-28T00:00:00"/>
    <n v="20"/>
    <n v="0.34"/>
    <n v="0"/>
  </r>
  <r>
    <s v="CUST_4629_China_45266"/>
    <s v="CUST_4629"/>
    <x v="60"/>
    <x v="0"/>
    <x v="9"/>
    <n v="103.26"/>
    <n v="103.26"/>
    <n v="10"/>
    <n v="1032.6000000000001"/>
    <n v="315"/>
    <n v="0"/>
    <s v="Sports"/>
    <n v="63.6"/>
    <n v="63.6"/>
    <d v="2023-12-06T00:00:00"/>
    <n v="20"/>
    <n v="0.4"/>
    <n v="0"/>
  </r>
  <r>
    <s v="CUST_4629_Germany_45799"/>
    <s v="CUST_4629"/>
    <x v="38"/>
    <x v="0"/>
    <x v="0"/>
    <n v="67.88"/>
    <n v="67.88"/>
    <n v="15"/>
    <n v="1018.1999999999999"/>
    <n v="339"/>
    <n v="0"/>
    <s v="Fashion"/>
    <n v="11.4"/>
    <n v="11.4"/>
    <d v="2025-05-22T00:00:00"/>
    <n v="50"/>
    <n v="0.44"/>
    <n v="0"/>
  </r>
  <r>
    <s v="CUST_4629_India_45777"/>
    <s v="CUST_4629"/>
    <x v="54"/>
    <x v="0"/>
    <x v="5"/>
    <n v="205.75"/>
    <n v="205.75"/>
    <n v="13"/>
    <n v="2674.75"/>
    <n v="194"/>
    <n v="0"/>
    <s v="Fashion"/>
    <n v="83.7"/>
    <n v="83.7"/>
    <d v="2025-04-30T00:00:00"/>
    <n v="18"/>
    <n v="0.28999999999999998"/>
    <n v="0"/>
  </r>
  <r>
    <s v="CUST_4630_Canada_45450"/>
    <s v="CUST_4630"/>
    <x v="51"/>
    <x v="1"/>
    <x v="4"/>
    <n v="147.16"/>
    <n v="147.16"/>
    <n v="13"/>
    <n v="1913.08"/>
    <n v="284"/>
    <n v="0"/>
    <s v="Fashion"/>
    <n v="11"/>
    <n v="11"/>
    <d v="2024-06-07T00:00:00"/>
    <n v="94"/>
    <n v="0.17"/>
    <n v="0"/>
  </r>
  <r>
    <s v="CUST_4630_China_45040"/>
    <s v="CUST_4630"/>
    <x v="39"/>
    <x v="1"/>
    <x v="9"/>
    <n v="77"/>
    <n v="77"/>
    <n v="10"/>
    <n v="770"/>
    <n v="196"/>
    <n v="0"/>
    <s v="Electronics"/>
    <n v="80.8"/>
    <n v="80.8"/>
    <d v="2023-04-24T00:00:00"/>
    <n v="36"/>
    <n v="0.25"/>
    <n v="0"/>
  </r>
  <r>
    <s v="CUST_4631_Japan_45737"/>
    <s v="CUST_4631"/>
    <x v="57"/>
    <x v="1"/>
    <x v="6"/>
    <m/>
    <n v="0"/>
    <n v="10"/>
    <n v="0"/>
    <n v="42"/>
    <n v="0"/>
    <s v="Fashion"/>
    <n v="89"/>
    <n v="89"/>
    <d v="2025-03-21T00:00:00"/>
    <n v="2"/>
    <n v="0.3"/>
    <n v="0"/>
  </r>
  <r>
    <s v="CUST_4633_India_45637"/>
    <s v="CUST_4633"/>
    <x v="54"/>
    <x v="1"/>
    <x v="5"/>
    <n v="32.35"/>
    <n v="32.35"/>
    <n v="5"/>
    <n v="161.75"/>
    <n v="324"/>
    <n v="0"/>
    <s v="Fashion"/>
    <n v="60.5"/>
    <n v="60.5"/>
    <d v="2024-12-11T00:00:00"/>
    <n v="48"/>
    <n v="0.1"/>
    <n v="0"/>
  </r>
  <r>
    <s v="CUST_4636_Canada_45769"/>
    <s v="CUST_4636"/>
    <x v="33"/>
    <x v="0"/>
    <x v="4"/>
    <n v="29.51"/>
    <n v="29.51"/>
    <n v="12"/>
    <n v="354.12"/>
    <n v="337"/>
    <n v="0"/>
    <s v="Beauty"/>
    <n v="16.2"/>
    <n v="16.2"/>
    <d v="2025-04-22T00:00:00"/>
    <n v="44"/>
    <n v="0.25"/>
    <n v="0"/>
  </r>
  <r>
    <s v="CUST_4636_Japan_44196"/>
    <s v="CUST_4636"/>
    <x v="48"/>
    <x v="1"/>
    <x v="6"/>
    <n v="196"/>
    <n v="196"/>
    <n v="12"/>
    <n v="2352"/>
    <n v="310"/>
    <n v="0"/>
    <s v="Electronics"/>
    <n v="47.7"/>
    <n v="47.7"/>
    <d v="2020-12-31T00:00:00"/>
    <n v="68"/>
    <n v="0.31"/>
    <n v="0"/>
  </r>
  <r>
    <s v="CUST_4637_Australia_45579"/>
    <s v="CUST_4637"/>
    <x v="50"/>
    <x v="0"/>
    <x v="3"/>
    <n v="70.69"/>
    <n v="70.69"/>
    <n v="9"/>
    <n v="636.21"/>
    <n v="61"/>
    <n v="0"/>
    <s v="Beauty"/>
    <n v="96.5"/>
    <n v="96.5"/>
    <d v="2024-10-14T00:00:00"/>
    <n v="61"/>
    <n v="0.38"/>
    <n v="0"/>
  </r>
  <r>
    <s v="CUST_4637_USA_45759"/>
    <s v="CUST_4637"/>
    <x v="49"/>
    <x v="2"/>
    <x v="2"/>
    <n v="21.28"/>
    <n v="21.28"/>
    <n v="8"/>
    <n v="170.24"/>
    <n v="5"/>
    <n v="0"/>
    <s v="Beauty"/>
    <n v="92.1"/>
    <n v="92.1"/>
    <d v="2025-04-12T00:00:00"/>
    <n v="41"/>
    <n v="0.32"/>
    <n v="0"/>
  </r>
  <r>
    <s v="CUST_4638_Canada_45460"/>
    <s v="CUST_4638"/>
    <x v="34"/>
    <x v="2"/>
    <x v="4"/>
    <n v="48.18"/>
    <n v="48.18"/>
    <n v="10"/>
    <n v="481.8"/>
    <n v="73"/>
    <n v="0"/>
    <s v="Sports"/>
    <n v="7.7"/>
    <n v="7.7"/>
    <d v="2024-06-17T00:00:00"/>
    <n v="59"/>
    <n v="0.53"/>
    <n v="0"/>
  </r>
  <r>
    <s v="CUST_4638_China_45148"/>
    <s v="CUST_4638"/>
    <x v="33"/>
    <x v="0"/>
    <x v="9"/>
    <n v="100.82"/>
    <n v="100.82"/>
    <n v="13"/>
    <n v="1310.6599999999999"/>
    <n v="87"/>
    <n v="0"/>
    <s v="Beauty"/>
    <n v="85.2"/>
    <n v="85.2"/>
    <d v="2023-08-10T00:00:00"/>
    <n v="50"/>
    <n v="0.19"/>
    <n v="0"/>
  </r>
  <r>
    <s v="CUST_4640_Brazil_44629"/>
    <s v="CUST_4640"/>
    <x v="48"/>
    <x v="1"/>
    <x v="8"/>
    <n v="74.87"/>
    <n v="74.87"/>
    <n v="15"/>
    <n v="1123.0500000000002"/>
    <n v="192"/>
    <n v="0"/>
    <s v="Sports"/>
    <n v="86.5"/>
    <n v="86.5"/>
    <d v="2022-03-09T00:00:00"/>
    <n v="71"/>
    <n v="0.15"/>
    <n v="0"/>
  </r>
  <r>
    <s v="CUST_4641_China_44092"/>
    <s v="CUST_4641"/>
    <x v="36"/>
    <x v="1"/>
    <x v="9"/>
    <n v="89.32"/>
    <n v="89.32"/>
    <n v="9"/>
    <n v="803.87999999999988"/>
    <n v="190"/>
    <n v="1"/>
    <s v="Electronics"/>
    <n v="42.8"/>
    <n v="42.8"/>
    <d v="2020-09-18T00:00:00"/>
    <n v="58"/>
    <n v="0.33"/>
    <n v="0"/>
  </r>
  <r>
    <s v="CUST_4642_India_44388"/>
    <s v="CUST_4642"/>
    <x v="25"/>
    <x v="2"/>
    <x v="5"/>
    <n v="60.36"/>
    <n v="60.36"/>
    <n v="5"/>
    <n v="301.8"/>
    <n v="331"/>
    <n v="0"/>
    <s v="Electronics"/>
    <n v="88.2"/>
    <n v="88.2"/>
    <d v="2021-07-11T00:00:00"/>
    <n v="17"/>
    <n v="0.63"/>
    <n v="0"/>
  </r>
  <r>
    <s v="CUST_4644_Australia_44221"/>
    <s v="CUST_4644"/>
    <x v="23"/>
    <x v="0"/>
    <x v="3"/>
    <n v="45.94"/>
    <n v="45.94"/>
    <n v="10"/>
    <n v="459.4"/>
    <n v="167"/>
    <n v="0"/>
    <s v="Home"/>
    <n v="21.8"/>
    <n v="21.8"/>
    <d v="2021-01-25T00:00:00"/>
    <n v="24"/>
    <n v="0.27"/>
    <n v="0"/>
  </r>
  <r>
    <s v="CUST_4644_Brazil_45577"/>
    <s v="CUST_4644"/>
    <x v="47"/>
    <x v="1"/>
    <x v="8"/>
    <n v="102.36"/>
    <n v="102.36"/>
    <n v="9"/>
    <n v="921.24"/>
    <n v="55"/>
    <n v="0"/>
    <s v="Electronics"/>
    <n v="80.8"/>
    <n v="80.8"/>
    <d v="2024-10-12T00:00:00"/>
    <n v="46"/>
    <n v="0.27"/>
    <n v="0"/>
  </r>
  <r>
    <s v="CUST_4644_Japan_44340"/>
    <s v="CUST_4644"/>
    <x v="20"/>
    <x v="0"/>
    <x v="6"/>
    <n v="81.39"/>
    <n v="81.39"/>
    <n v="7"/>
    <n v="569.73"/>
    <n v="344"/>
    <n v="0"/>
    <s v="Home"/>
    <n v="16.899999999999999"/>
    <n v="16.899999999999999"/>
    <d v="2021-05-24T00:00:00"/>
    <n v="14"/>
    <n v="0.31"/>
    <n v="0"/>
  </r>
  <r>
    <s v="CUST_4645_Japan_44363"/>
    <s v="CUST_4645"/>
    <x v="53"/>
    <x v="1"/>
    <x v="6"/>
    <n v="162.34"/>
    <n v="162.34"/>
    <n v="10"/>
    <n v="1623.4"/>
    <n v="166"/>
    <n v="0"/>
    <s v="Fashion"/>
    <n v="82.5"/>
    <n v="82.5"/>
    <d v="2021-06-16T00:00:00"/>
    <n v="58"/>
    <n v="0.33"/>
    <n v="0"/>
  </r>
  <r>
    <s v="CUST_4645_USA_45223"/>
    <s v="CUST_4645"/>
    <x v="5"/>
    <x v="0"/>
    <x v="2"/>
    <n v="171.2"/>
    <n v="171.2"/>
    <n v="10"/>
    <n v="1712"/>
    <n v="42"/>
    <n v="0"/>
    <s v="Sports"/>
    <n v="49.8"/>
    <n v="49.8"/>
    <d v="2023-10-24T00:00:00"/>
    <n v="90"/>
    <n v="0.17"/>
    <n v="0"/>
  </r>
  <r>
    <s v="CUST_4648_Australia_44047"/>
    <s v="CUST_4648"/>
    <x v="45"/>
    <x v="0"/>
    <x v="3"/>
    <n v="161.30000000000001"/>
    <n v="161.30000000000001"/>
    <n v="7"/>
    <n v="1129.1000000000001"/>
    <n v="312"/>
    <n v="0"/>
    <s v="Home"/>
    <n v="15.8"/>
    <n v="15.8"/>
    <d v="2020-08-04T00:00:00"/>
    <n v="83"/>
    <n v="7.0000000000000007E-2"/>
    <n v="0"/>
  </r>
  <r>
    <s v="CUST_4654_India_44680"/>
    <s v="CUST_4654"/>
    <x v="12"/>
    <x v="1"/>
    <x v="5"/>
    <m/>
    <n v="0"/>
    <n v="9"/>
    <n v="0"/>
    <n v="36"/>
    <n v="0"/>
    <s v="Electronics"/>
    <n v="90.7"/>
    <n v="90.7"/>
    <d v="2022-04-29T00:00:00"/>
    <n v="25"/>
    <n v="0.41"/>
    <n v="0"/>
  </r>
  <r>
    <s v="CUST_4655_Germany_45153"/>
    <s v="CUST_4655"/>
    <x v="22"/>
    <x v="0"/>
    <x v="0"/>
    <n v="65.45"/>
    <n v="65.45"/>
    <n v="14"/>
    <n v="916.30000000000007"/>
    <n v="205"/>
    <n v="0"/>
    <s v="Beauty"/>
    <n v="67.400000000000006"/>
    <n v="67.400000000000006"/>
    <d v="2023-08-15T00:00:00"/>
    <n v="47"/>
    <n v="0.43"/>
    <n v="0"/>
  </r>
  <r>
    <s v="CUST_4663_UK_45114"/>
    <s v="CUST_4663"/>
    <x v="1"/>
    <x v="1"/>
    <x v="1"/>
    <n v="171.11"/>
    <n v="171.11"/>
    <n v="6"/>
    <n v="1026.6600000000001"/>
    <n v="90"/>
    <n v="0"/>
    <s v="Home"/>
    <n v="1.6"/>
    <n v="1.6"/>
    <d v="2023-07-07T00:00:00"/>
    <n v="57"/>
    <n v="0.13"/>
    <n v="0"/>
  </r>
  <r>
    <s v="CUST_4664_India_44541"/>
    <s v="CUST_4664"/>
    <x v="42"/>
    <x v="1"/>
    <x v="5"/>
    <n v="99.81"/>
    <n v="99.81"/>
    <n v="12"/>
    <n v="1197.72"/>
    <n v="277"/>
    <n v="0"/>
    <s v="Beauty"/>
    <n v="88.9"/>
    <n v="88.9"/>
    <d v="2021-12-11T00:00:00"/>
    <n v="91"/>
    <n v="0.11"/>
    <n v="0"/>
  </r>
  <r>
    <s v="CUST_4665_India_44059"/>
    <s v="CUST_4665"/>
    <x v="0"/>
    <x v="0"/>
    <x v="5"/>
    <n v="121.85"/>
    <n v="121.85"/>
    <n v="12"/>
    <n v="1462.1999999999998"/>
    <n v="14"/>
    <n v="0"/>
    <s v="Sports"/>
    <n v="84"/>
    <n v="84"/>
    <d v="2020-08-16T00:00:00"/>
    <n v="23"/>
    <n v="0.66"/>
    <n v="0"/>
  </r>
  <r>
    <s v="CUST_4667_Germany_44649"/>
    <s v="CUST_4667"/>
    <x v="41"/>
    <x v="0"/>
    <x v="0"/>
    <n v="17.920000000000002"/>
    <n v="17.920000000000002"/>
    <n v="9"/>
    <n v="161.28000000000003"/>
    <n v="205"/>
    <n v="0"/>
    <s v="Beauty"/>
    <n v="12.1"/>
    <n v="12.1"/>
    <d v="2022-03-29T00:00:00"/>
    <n v="36"/>
    <n v="0.25"/>
    <n v="0"/>
  </r>
  <r>
    <s v="CUST_4670_Japan_45551"/>
    <s v="CUST_4670"/>
    <x v="16"/>
    <x v="0"/>
    <x v="6"/>
    <n v="124.56"/>
    <n v="124.56"/>
    <n v="10"/>
    <n v="1245.5999999999999"/>
    <n v="42"/>
    <n v="0"/>
    <s v="Electronics"/>
    <n v="65.900000000000006"/>
    <n v="65.900000000000006"/>
    <d v="2024-09-16T00:00:00"/>
    <n v="91"/>
    <n v="0.38"/>
    <n v="0"/>
  </r>
  <r>
    <s v="CUST_4672_Australia_44438"/>
    <s v="CUST_4672"/>
    <x v="35"/>
    <x v="1"/>
    <x v="3"/>
    <n v="35.17"/>
    <n v="35.17"/>
    <n v="6"/>
    <n v="211.02"/>
    <n v="247"/>
    <n v="0"/>
    <s v="Home"/>
    <n v="10.7"/>
    <n v="10.7"/>
    <d v="2021-08-30T00:00:00"/>
    <n v="10"/>
    <n v="0.41"/>
    <n v="0"/>
  </r>
  <r>
    <s v="CUST_4672_Japan_44422"/>
    <s v="CUST_4672"/>
    <x v="56"/>
    <x v="0"/>
    <x v="6"/>
    <n v="83.66"/>
    <n v="83.66"/>
    <n v="8"/>
    <n v="669.28"/>
    <n v="57"/>
    <n v="0"/>
    <s v="Fashion"/>
    <n v="80.3"/>
    <n v="80.3"/>
    <d v="2021-08-14T00:00:00"/>
    <n v="87"/>
    <n v="0.16"/>
    <n v="0"/>
  </r>
  <r>
    <s v="CUST_4674_Canada_44579"/>
    <s v="CUST_4674"/>
    <x v="61"/>
    <x v="1"/>
    <x v="4"/>
    <n v="110.32"/>
    <n v="110.32"/>
    <n v="6"/>
    <n v="661.92"/>
    <n v="341"/>
    <n v="0"/>
    <s v="Fashion"/>
    <n v="79.7"/>
    <n v="79.7"/>
    <d v="2022-01-18T00:00:00"/>
    <n v="18"/>
    <n v="0.16"/>
    <n v="0"/>
  </r>
  <r>
    <s v="CUST_4674_Canada_44588"/>
    <s v="CUST_4674"/>
    <x v="2"/>
    <x v="0"/>
    <x v="4"/>
    <n v="36"/>
    <n v="36"/>
    <n v="11"/>
    <n v="396"/>
    <n v="216"/>
    <n v="0"/>
    <s v="Fashion"/>
    <n v="11.6"/>
    <n v="11.6"/>
    <d v="2022-01-27T00:00:00"/>
    <n v="5"/>
    <n v="0.03"/>
    <n v="0"/>
  </r>
  <r>
    <s v="CUST_4675_France_44957"/>
    <s v="CUST_4675"/>
    <x v="33"/>
    <x v="0"/>
    <x v="7"/>
    <n v="52.51"/>
    <n v="52.51"/>
    <n v="8"/>
    <n v="420.08"/>
    <n v="155"/>
    <n v="0"/>
    <s v="Sports"/>
    <n v="85"/>
    <n v="85"/>
    <d v="2023-01-31T00:00:00"/>
    <n v="9"/>
    <n v="0.17"/>
    <n v="0"/>
  </r>
  <r>
    <s v="CUST_4676_Canada_44250"/>
    <s v="CUST_4676"/>
    <x v="12"/>
    <x v="0"/>
    <x v="4"/>
    <n v="67.599999999999994"/>
    <n v="67.599999999999994"/>
    <n v="12"/>
    <n v="811.19999999999993"/>
    <n v="98"/>
    <n v="0"/>
    <s v="Beauty"/>
    <n v="67.400000000000006"/>
    <n v="67.400000000000006"/>
    <d v="2021-02-23T00:00:00"/>
    <n v="77"/>
    <n v="0.21"/>
    <n v="0"/>
  </r>
  <r>
    <s v="CUST_4676_UK_45211"/>
    <s v="CUST_4676"/>
    <x v="54"/>
    <x v="1"/>
    <x v="1"/>
    <n v="65.010000000000005"/>
    <n v="65.010000000000005"/>
    <n v="8"/>
    <n v="520.08000000000004"/>
    <n v="194"/>
    <n v="0"/>
    <s v="Sports"/>
    <n v="39.6"/>
    <n v="39.6"/>
    <d v="2023-10-12T00:00:00"/>
    <n v="71"/>
    <n v="7.0000000000000007E-2"/>
    <n v="0"/>
  </r>
  <r>
    <s v="CUST_4676_USA_44389"/>
    <s v="CUST_4676"/>
    <x v="23"/>
    <x v="1"/>
    <x v="2"/>
    <n v="113.74"/>
    <n v="113.74"/>
    <n v="3"/>
    <n v="341.21999999999997"/>
    <n v="153"/>
    <n v="0"/>
    <s v="Sports"/>
    <n v="35.9"/>
    <n v="35.9"/>
    <d v="2021-07-12T00:00:00"/>
    <n v="71"/>
    <n v="0.16"/>
    <n v="0"/>
  </r>
  <r>
    <s v="CUST_4683_UK_44434"/>
    <s v="CUST_4683"/>
    <x v="20"/>
    <x v="1"/>
    <x v="1"/>
    <n v="59.46"/>
    <n v="59.46"/>
    <n v="11"/>
    <n v="654.06000000000006"/>
    <n v="71"/>
    <n v="0"/>
    <s v="Electronics"/>
    <n v="77.5"/>
    <n v="77.5"/>
    <d v="2021-08-26T00:00:00"/>
    <n v="27"/>
    <n v="0.22"/>
    <n v="0"/>
  </r>
  <r>
    <s v="CUST_4687_Canada_45599"/>
    <s v="CUST_4687"/>
    <x v="18"/>
    <x v="0"/>
    <x v="4"/>
    <n v="81.739999999999995"/>
    <n v="81.739999999999995"/>
    <n v="7"/>
    <n v="572.17999999999995"/>
    <n v="319"/>
    <n v="0"/>
    <s v="Beauty"/>
    <n v="65.900000000000006"/>
    <n v="65.900000000000006"/>
    <d v="2024-11-03T00:00:00"/>
    <n v="6"/>
    <n v="0.48"/>
    <n v="0"/>
  </r>
  <r>
    <s v="CUST_4687_Japan_44061"/>
    <s v="CUST_4687"/>
    <x v="34"/>
    <x v="1"/>
    <x v="6"/>
    <n v="91.77"/>
    <n v="91.77"/>
    <n v="14"/>
    <n v="1284.78"/>
    <n v="169"/>
    <n v="0"/>
    <s v="Beauty"/>
    <n v="54.8"/>
    <n v="54.8"/>
    <d v="2020-08-18T00:00:00"/>
    <n v="13"/>
    <n v="0.34"/>
    <n v="0"/>
  </r>
  <r>
    <s v="CUST_4690_France_44738"/>
    <s v="CUST_4690"/>
    <x v="1"/>
    <x v="1"/>
    <x v="7"/>
    <n v="101.65"/>
    <n v="101.65"/>
    <n v="6"/>
    <n v="609.90000000000009"/>
    <n v="158"/>
    <n v="0"/>
    <s v="Sports"/>
    <n v="75.3"/>
    <n v="75.3"/>
    <d v="2022-06-26T00:00:00"/>
    <n v="72"/>
    <n v="0.28000000000000003"/>
    <n v="0"/>
  </r>
  <r>
    <s v="CUST_4695_France_45518"/>
    <s v="CUST_4695"/>
    <x v="51"/>
    <x v="0"/>
    <x v="7"/>
    <n v="71.650000000000006"/>
    <n v="71.650000000000006"/>
    <n v="10"/>
    <n v="716.5"/>
    <n v="73"/>
    <n v="0"/>
    <s v="Beauty"/>
    <n v="22.2"/>
    <n v="22.2"/>
    <d v="2024-08-14T00:00:00"/>
    <n v="84"/>
    <n v="0.01"/>
    <n v="0"/>
  </r>
  <r>
    <s v="CUST_4696_Brazil_44113"/>
    <s v="CUST_4696"/>
    <x v="50"/>
    <x v="1"/>
    <x v="8"/>
    <n v="109.08"/>
    <n v="109.08"/>
    <n v="8"/>
    <n v="872.64"/>
    <n v="152"/>
    <n v="0"/>
    <s v="Fashion"/>
    <n v="39.299999999999997"/>
    <n v="39.299999999999997"/>
    <d v="2020-10-09T00:00:00"/>
    <n v="99"/>
    <n v="0.7"/>
    <n v="0"/>
  </r>
  <r>
    <s v="CUST_4696_USA_45632"/>
    <s v="CUST_4696"/>
    <x v="44"/>
    <x v="1"/>
    <x v="2"/>
    <n v="53.22"/>
    <n v="53.22"/>
    <n v="10"/>
    <n v="532.20000000000005"/>
    <n v="240"/>
    <n v="0"/>
    <s v="Sports"/>
    <n v="19.399999999999999"/>
    <n v="19.399999999999999"/>
    <d v="2024-12-06T00:00:00"/>
    <n v="27"/>
    <n v="0.28999999999999998"/>
    <n v="0"/>
  </r>
  <r>
    <s v="CUST_4699_China_44496"/>
    <s v="CUST_4699"/>
    <x v="61"/>
    <x v="1"/>
    <x v="9"/>
    <n v="149.44"/>
    <n v="149.44"/>
    <n v="11"/>
    <n v="1643.84"/>
    <n v="37"/>
    <n v="0"/>
    <s v="Sports"/>
    <n v="93.1"/>
    <n v="93.1"/>
    <d v="2021-10-27T00:00:00"/>
    <n v="18"/>
    <n v="0.14000000000000001"/>
    <n v="0"/>
  </r>
  <r>
    <s v="CUST_4699_Germany_44809"/>
    <s v="CUST_4699"/>
    <x v="40"/>
    <x v="0"/>
    <x v="0"/>
    <n v="50.56"/>
    <n v="50.56"/>
    <n v="7"/>
    <n v="353.92"/>
    <n v="94"/>
    <n v="0"/>
    <s v="Home"/>
    <n v="27.6"/>
    <n v="27.6"/>
    <d v="2022-09-05T00:00:00"/>
    <n v="94"/>
    <n v="0.19"/>
    <n v="0"/>
  </r>
  <r>
    <s v="CUST_4700_Germany_44844"/>
    <s v="CUST_4700"/>
    <x v="26"/>
    <x v="0"/>
    <x v="0"/>
    <n v="108.38"/>
    <n v="108.38"/>
    <n v="9"/>
    <n v="975.42"/>
    <n v="145"/>
    <n v="0"/>
    <s v="Home"/>
    <n v="60"/>
    <n v="60"/>
    <d v="2022-10-10T00:00:00"/>
    <n v="19"/>
    <n v="0.23"/>
    <n v="0"/>
  </r>
  <r>
    <s v="CUST_4701_Australia_45255"/>
    <s v="CUST_4701"/>
    <x v="10"/>
    <x v="1"/>
    <x v="3"/>
    <n v="61.75"/>
    <n v="61.75"/>
    <n v="9"/>
    <n v="555.75"/>
    <n v="283"/>
    <n v="0"/>
    <s v="Electronics"/>
    <n v="83.4"/>
    <n v="83.4"/>
    <d v="2023-11-25T00:00:00"/>
    <n v="46"/>
    <n v="0.22"/>
    <n v="0"/>
  </r>
  <r>
    <s v="CUST_4701_France_45638"/>
    <s v="CUST_4701"/>
    <x v="52"/>
    <x v="1"/>
    <x v="7"/>
    <n v="55.28"/>
    <n v="55.28"/>
    <n v="9"/>
    <n v="497.52"/>
    <n v="150"/>
    <n v="0"/>
    <s v="Fashion"/>
    <n v="98.6"/>
    <n v="98.6"/>
    <d v="2024-12-12T00:00:00"/>
    <n v="49"/>
    <n v="0.23"/>
    <n v="0"/>
  </r>
  <r>
    <s v="CUST_4709_USA_44935"/>
    <s v="CUST_4709"/>
    <x v="27"/>
    <x v="1"/>
    <x v="2"/>
    <n v="160.55000000000001"/>
    <n v="160.55000000000001"/>
    <n v="11"/>
    <n v="1766.0500000000002"/>
    <n v="178"/>
    <n v="0"/>
    <s v="Home"/>
    <n v="90.9"/>
    <n v="90.9"/>
    <d v="2023-01-09T00:00:00"/>
    <n v="33"/>
    <n v="0.28999999999999998"/>
    <n v="0"/>
  </r>
  <r>
    <s v="CUST_4709_USA_45820"/>
    <s v="CUST_4709"/>
    <x v="22"/>
    <x v="1"/>
    <x v="2"/>
    <n v="78.22"/>
    <n v="78.22"/>
    <n v="6"/>
    <n v="469.32"/>
    <n v="232"/>
    <n v="0"/>
    <s v="Sports"/>
    <n v="23.4"/>
    <n v="23.4"/>
    <d v="2025-06-12T00:00:00"/>
    <n v="94"/>
    <n v="0.2"/>
    <n v="0"/>
  </r>
  <r>
    <s v="CUST_4711_France_45097"/>
    <s v="CUST_4711"/>
    <x v="23"/>
    <x v="0"/>
    <x v="7"/>
    <n v="156.61000000000001"/>
    <n v="156.61000000000001"/>
    <n v="13"/>
    <n v="2035.9300000000003"/>
    <n v="145"/>
    <n v="0"/>
    <s v="Home"/>
    <m/>
    <n v="0"/>
    <d v="2023-06-20T00:00:00"/>
    <n v="67"/>
    <n v="0.61"/>
    <n v="0"/>
  </r>
  <r>
    <s v="CUST_4712_Canada_44172"/>
    <s v="CUST_4712"/>
    <x v="50"/>
    <x v="0"/>
    <x v="4"/>
    <n v="101.23"/>
    <n v="101.23"/>
    <n v="12"/>
    <n v="1214.76"/>
    <n v="3"/>
    <n v="0"/>
    <s v="Electronics"/>
    <n v="71"/>
    <n v="71"/>
    <d v="2020-12-07T00:00:00"/>
    <n v="42"/>
    <n v="0.41"/>
    <n v="0"/>
  </r>
  <r>
    <s v="CUST_4713_USA_45249"/>
    <s v="CUST_4713"/>
    <x v="61"/>
    <x v="0"/>
    <x v="2"/>
    <n v="262.54000000000002"/>
    <n v="262.54000000000002"/>
    <n v="14"/>
    <n v="3675.5600000000004"/>
    <n v="119"/>
    <n v="0"/>
    <s v="Home"/>
    <n v="48.1"/>
    <n v="48.1"/>
    <d v="2023-11-19T00:00:00"/>
    <n v="20"/>
    <n v="0.41"/>
    <n v="0"/>
  </r>
  <r>
    <s v="CUST_4714_Germany_44601"/>
    <s v="CUST_4714"/>
    <x v="22"/>
    <x v="0"/>
    <x v="0"/>
    <n v="129.33000000000001"/>
    <n v="129.33000000000001"/>
    <n v="13"/>
    <n v="1681.2900000000002"/>
    <n v="26"/>
    <n v="0"/>
    <s v="Beauty"/>
    <n v="11.9"/>
    <n v="11.9"/>
    <d v="2022-02-09T00:00:00"/>
    <n v="25"/>
    <n v="0.22"/>
    <n v="0"/>
  </r>
  <r>
    <s v="CUST_4715_USA_44590"/>
    <s v="CUST_4715"/>
    <x v="0"/>
    <x v="1"/>
    <x v="2"/>
    <n v="182.83"/>
    <n v="182.83"/>
    <n v="5"/>
    <n v="914.15000000000009"/>
    <n v="302"/>
    <n v="0"/>
    <s v="Electronics"/>
    <n v="22.3"/>
    <n v="22.3"/>
    <d v="2022-01-29T00:00:00"/>
    <n v="62"/>
    <n v="0.47"/>
    <n v="0"/>
  </r>
  <r>
    <s v="CUST_4716_India_44350"/>
    <s v="CUST_4716"/>
    <x v="43"/>
    <x v="1"/>
    <x v="5"/>
    <n v="54.94"/>
    <n v="54.94"/>
    <n v="10"/>
    <n v="549.4"/>
    <n v="271"/>
    <n v="0"/>
    <s v="Fashion"/>
    <n v="4.9000000000000004"/>
    <n v="4.9000000000000004"/>
    <d v="2021-06-03T00:00:00"/>
    <n v="43"/>
    <n v="0.11"/>
    <n v="0"/>
  </r>
  <r>
    <s v="CUST_4716_USA_45409"/>
    <s v="CUST_4716"/>
    <x v="18"/>
    <x v="1"/>
    <x v="2"/>
    <n v="23.28"/>
    <n v="23.28"/>
    <n v="5"/>
    <n v="116.4"/>
    <n v="97"/>
    <n v="0"/>
    <s v="Fashion"/>
    <n v="93.2"/>
    <n v="93.2"/>
    <d v="2024-04-27T00:00:00"/>
    <n v="53"/>
    <n v="0.53"/>
    <n v="0"/>
  </r>
  <r>
    <s v="CUST_4718_UK_44722"/>
    <s v="CUST_4718"/>
    <x v="26"/>
    <x v="0"/>
    <x v="1"/>
    <n v="104.22"/>
    <n v="104.22"/>
    <n v="11"/>
    <n v="1146.42"/>
    <n v="97"/>
    <n v="0"/>
    <s v="Fashion"/>
    <n v="48.9"/>
    <n v="48.9"/>
    <d v="2022-06-10T00:00:00"/>
    <n v="32"/>
    <n v="0.26"/>
    <n v="0"/>
  </r>
  <r>
    <s v="CUST_4719_Brazil_45550"/>
    <s v="CUST_4719"/>
    <x v="57"/>
    <x v="1"/>
    <x v="8"/>
    <n v="72.64"/>
    <n v="72.64"/>
    <n v="8"/>
    <n v="581.12"/>
    <n v="320"/>
    <n v="0"/>
    <s v="Beauty"/>
    <n v="4.5"/>
    <n v="4.5"/>
    <d v="2024-09-15T00:00:00"/>
    <n v="21"/>
    <n v="0.3"/>
    <n v="0"/>
  </r>
  <r>
    <s v="CUST_4719_Canada_44176"/>
    <s v="CUST_4719"/>
    <x v="41"/>
    <x v="1"/>
    <x v="4"/>
    <n v="256.88"/>
    <n v="256.88"/>
    <n v="14"/>
    <n v="3596.3199999999997"/>
    <n v="29"/>
    <n v="0"/>
    <s v="Fashion"/>
    <n v="4.5999999999999996"/>
    <n v="4.5999999999999996"/>
    <d v="2020-12-11T00:00:00"/>
    <n v="76"/>
    <n v="0.45"/>
    <n v="0"/>
  </r>
  <r>
    <s v="CUST_4719_Japan_45454"/>
    <s v="CUST_4719"/>
    <x v="25"/>
    <x v="2"/>
    <x v="6"/>
    <n v="31.33"/>
    <n v="31.33"/>
    <n v="12"/>
    <n v="375.96"/>
    <n v="21"/>
    <n v="0"/>
    <s v="Electronics"/>
    <n v="67.5"/>
    <n v="67.5"/>
    <d v="2024-06-11T00:00:00"/>
    <n v="41"/>
    <n v="0.24"/>
    <n v="0"/>
  </r>
  <r>
    <s v="CUST_4719_UK_44064"/>
    <s v="CUST_4719"/>
    <x v="26"/>
    <x v="1"/>
    <x v="1"/>
    <n v="21.79"/>
    <n v="21.79"/>
    <n v="8"/>
    <n v="174.32"/>
    <n v="258"/>
    <n v="0"/>
    <s v="Sports"/>
    <n v="75.7"/>
    <n v="75.7"/>
    <d v="2020-08-21T00:00:00"/>
    <n v="51"/>
    <n v="0.52"/>
    <n v="0"/>
  </r>
  <r>
    <s v="CUST_4719_USA_45339"/>
    <s v="CUST_4719"/>
    <x v="10"/>
    <x v="0"/>
    <x v="2"/>
    <n v="217.32"/>
    <n v="217.32"/>
    <n v="12"/>
    <n v="2607.84"/>
    <n v="210"/>
    <n v="0"/>
    <s v="Sports"/>
    <n v="38.700000000000003"/>
    <n v="38.700000000000003"/>
    <d v="2024-02-17T00:00:00"/>
    <n v="26"/>
    <n v="0.1"/>
    <n v="0"/>
  </r>
  <r>
    <s v="CUST_4722_USA_45349"/>
    <s v="CUST_4722"/>
    <x v="14"/>
    <x v="0"/>
    <x v="2"/>
    <n v="227.45"/>
    <n v="227.45"/>
    <n v="11"/>
    <n v="2501.9499999999998"/>
    <n v="17"/>
    <n v="0"/>
    <s v="Fashion"/>
    <n v="81.7"/>
    <n v="81.7"/>
    <d v="2024-02-27T00:00:00"/>
    <n v="40"/>
    <n v="0.33"/>
    <n v="0"/>
  </r>
  <r>
    <s v="CUST_4722_USA_45670"/>
    <s v="CUST_4722"/>
    <x v="52"/>
    <x v="1"/>
    <x v="2"/>
    <n v="291.08"/>
    <n v="291.08"/>
    <n v="10"/>
    <n v="2910.7999999999997"/>
    <n v="279"/>
    <n v="0"/>
    <s v="Electronics"/>
    <n v="71"/>
    <n v="71"/>
    <d v="2025-01-13T00:00:00"/>
    <n v="11"/>
    <n v="0.59"/>
    <n v="0"/>
  </r>
  <r>
    <s v="CUST_4725_Brazil_45633"/>
    <s v="CUST_4725"/>
    <x v="16"/>
    <x v="0"/>
    <x v="8"/>
    <n v="194.72"/>
    <n v="194.72"/>
    <n v="12"/>
    <n v="2336.64"/>
    <n v="269"/>
    <n v="1"/>
    <s v="Sports"/>
    <n v="99.5"/>
    <n v="99.5"/>
    <d v="2024-12-07T00:00:00"/>
    <n v="94"/>
    <n v="0.51"/>
    <n v="0"/>
  </r>
  <r>
    <s v="CUST_4726_Japan_44480"/>
    <s v="CUST_4726"/>
    <x v="43"/>
    <x v="0"/>
    <x v="6"/>
    <n v="87.02"/>
    <n v="87.02"/>
    <n v="11"/>
    <n v="957.21999999999991"/>
    <n v="143"/>
    <n v="0"/>
    <s v="Home"/>
    <n v="17.2"/>
    <n v="17.2"/>
    <d v="2021-10-11T00:00:00"/>
    <n v="82"/>
    <n v="0.26"/>
    <n v="0"/>
  </r>
  <r>
    <s v="CUST_4727_UK_45040"/>
    <s v="CUST_4727"/>
    <x v="58"/>
    <x v="0"/>
    <x v="1"/>
    <n v="188.51"/>
    <n v="188.51"/>
    <n v="11"/>
    <n v="2073.6099999999997"/>
    <n v="330"/>
    <n v="0"/>
    <s v="Sports"/>
    <n v="69.400000000000006"/>
    <n v="69.400000000000006"/>
    <d v="2023-04-24T00:00:00"/>
    <n v="37"/>
    <n v="0.03"/>
    <n v="0"/>
  </r>
  <r>
    <s v="CUST_4729_India_45559"/>
    <s v="CUST_4729"/>
    <x v="20"/>
    <x v="1"/>
    <x v="5"/>
    <n v="71.14"/>
    <n v="71.14"/>
    <n v="10"/>
    <n v="711.4"/>
    <n v="314"/>
    <n v="0"/>
    <s v="Sports"/>
    <n v="82.2"/>
    <n v="82.2"/>
    <d v="2024-09-24T00:00:00"/>
    <n v="36"/>
    <n v="0.14000000000000001"/>
    <n v="0"/>
  </r>
  <r>
    <s v="CUST_4730_Brazil_44428"/>
    <s v="CUST_4730"/>
    <x v="31"/>
    <x v="1"/>
    <x v="8"/>
    <n v="141.61000000000001"/>
    <n v="141.61000000000001"/>
    <n v="10"/>
    <n v="1416.1000000000001"/>
    <n v="69"/>
    <n v="0"/>
    <s v="Fashion"/>
    <n v="83.3"/>
    <n v="83.3"/>
    <d v="2021-08-20T00:00:00"/>
    <n v="53"/>
    <n v="0.5"/>
    <n v="0"/>
  </r>
  <r>
    <s v="CUST_4731_China_44352"/>
    <s v="CUST_4731"/>
    <x v="29"/>
    <x v="1"/>
    <x v="9"/>
    <n v="87.09"/>
    <n v="87.09"/>
    <n v="9"/>
    <n v="783.81000000000006"/>
    <n v="115"/>
    <n v="0"/>
    <s v="Electronics"/>
    <n v="99"/>
    <n v="99"/>
    <d v="2021-06-05T00:00:00"/>
    <n v="93"/>
    <n v="7.0000000000000007E-2"/>
    <n v="0"/>
  </r>
  <r>
    <s v="CUST_4735_Germany_45652"/>
    <s v="CUST_4735"/>
    <x v="17"/>
    <x v="1"/>
    <x v="0"/>
    <n v="235.81"/>
    <n v="235.81"/>
    <n v="5"/>
    <n v="1179.05"/>
    <n v="24"/>
    <n v="0"/>
    <s v="Electronics"/>
    <n v="26.8"/>
    <n v="26.8"/>
    <d v="2024-12-26T00:00:00"/>
    <n v="33"/>
    <n v="0.15"/>
    <n v="0"/>
  </r>
  <r>
    <s v="CUST_4735_Japan_45434"/>
    <s v="CUST_4735"/>
    <x v="61"/>
    <x v="0"/>
    <x v="6"/>
    <n v="31.07"/>
    <n v="31.07"/>
    <n v="8"/>
    <n v="248.56"/>
    <n v="62"/>
    <n v="0"/>
    <s v="Home"/>
    <n v="79.3"/>
    <n v="79.3"/>
    <d v="2024-05-22T00:00:00"/>
    <n v="92"/>
    <n v="0.25"/>
    <n v="0"/>
  </r>
  <r>
    <s v="CUST_4736_China_45538"/>
    <s v="CUST_4736"/>
    <x v="42"/>
    <x v="0"/>
    <x v="9"/>
    <n v="263.64999999999998"/>
    <n v="263.64999999999998"/>
    <n v="13"/>
    <n v="3427.45"/>
    <n v="24"/>
    <n v="0"/>
    <s v="Electronics"/>
    <n v="27.9"/>
    <n v="27.9"/>
    <d v="2024-09-03T00:00:00"/>
    <n v="52"/>
    <n v="0.38"/>
    <n v="0"/>
  </r>
  <r>
    <s v="CUST_4738_China_45696"/>
    <s v="CUST_4738"/>
    <x v="16"/>
    <x v="0"/>
    <x v="9"/>
    <n v="230.17"/>
    <n v="230.17"/>
    <n v="10"/>
    <n v="2301.6999999999998"/>
    <n v="258"/>
    <n v="0"/>
    <s v="Sports"/>
    <n v="31.9"/>
    <n v="31.9"/>
    <d v="2025-02-08T00:00:00"/>
    <n v="63"/>
    <n v="0.18"/>
    <n v="0"/>
  </r>
  <r>
    <s v="CUST_4740_Germany_44688"/>
    <s v="CUST_4740"/>
    <x v="59"/>
    <x v="1"/>
    <x v="0"/>
    <n v="142.9"/>
    <n v="142.9"/>
    <n v="13"/>
    <n v="1857.7"/>
    <n v="194"/>
    <n v="0"/>
    <s v="Beauty"/>
    <n v="14.7"/>
    <n v="14.7"/>
    <d v="2022-05-07T00:00:00"/>
    <n v="62"/>
    <n v="0.55000000000000004"/>
    <n v="0"/>
  </r>
  <r>
    <s v="CUST_4741_India_45813"/>
    <s v="CUST_4741"/>
    <x v="18"/>
    <x v="0"/>
    <x v="5"/>
    <n v="171.44"/>
    <n v="171.44"/>
    <n v="13"/>
    <n v="2228.7199999999998"/>
    <n v="225"/>
    <n v="1"/>
    <s v="Beauty"/>
    <n v="80.7"/>
    <n v="80.7"/>
    <d v="2025-06-05T00:00:00"/>
    <n v="47"/>
    <n v="0.23"/>
    <n v="0"/>
  </r>
  <r>
    <s v="CUST_4741_USA_45287"/>
    <s v="CUST_4741"/>
    <x v="58"/>
    <x v="1"/>
    <x v="2"/>
    <n v="85.46"/>
    <n v="85.46"/>
    <n v="9"/>
    <n v="769.14"/>
    <n v="8"/>
    <n v="0"/>
    <s v="Beauty"/>
    <n v="89.3"/>
    <n v="89.3"/>
    <d v="2023-12-27T00:00:00"/>
    <n v="35"/>
    <n v="0.47"/>
    <n v="0"/>
  </r>
  <r>
    <s v="CUST_4743_Australia_45178"/>
    <s v="CUST_4743"/>
    <x v="9"/>
    <x v="0"/>
    <x v="3"/>
    <n v="122.02"/>
    <n v="122.02"/>
    <n v="11"/>
    <n v="1342.22"/>
    <n v="334"/>
    <n v="0"/>
    <s v="Beauty"/>
    <n v="81.5"/>
    <n v="81.5"/>
    <d v="2023-09-09T00:00:00"/>
    <n v="60"/>
    <n v="0.38"/>
    <n v="0"/>
  </r>
  <r>
    <s v="CUST_4744_Canada_44408"/>
    <s v="CUST_4744"/>
    <x v="52"/>
    <x v="0"/>
    <x v="4"/>
    <n v="52.04"/>
    <n v="52.04"/>
    <n v="12"/>
    <n v="624.48"/>
    <n v="14"/>
    <n v="0"/>
    <s v="Beauty"/>
    <n v="96"/>
    <n v="96"/>
    <d v="2021-07-31T00:00:00"/>
    <n v="68"/>
    <n v="0.27"/>
    <n v="0"/>
  </r>
  <r>
    <s v="CUST_4744_China_45540"/>
    <s v="CUST_4744"/>
    <x v="36"/>
    <x v="0"/>
    <x v="9"/>
    <n v="68.650000000000006"/>
    <n v="68.650000000000006"/>
    <n v="5"/>
    <n v="343.25"/>
    <n v="66"/>
    <n v="0"/>
    <s v="Beauty"/>
    <n v="98.1"/>
    <n v="98.1"/>
    <d v="2024-09-05T00:00:00"/>
    <n v="18"/>
    <n v="0.28999999999999998"/>
    <n v="0"/>
  </r>
  <r>
    <s v="CUST_4744_Japan_45323"/>
    <s v="CUST_4744"/>
    <x v="29"/>
    <x v="0"/>
    <x v="6"/>
    <m/>
    <n v="0"/>
    <n v="13"/>
    <n v="0"/>
    <n v="176"/>
    <n v="0"/>
    <s v="Beauty"/>
    <m/>
    <n v="0"/>
    <d v="2024-02-01T00:00:00"/>
    <n v="71"/>
    <n v="0.48"/>
    <n v="0"/>
  </r>
  <r>
    <s v="CUST_4747_India_45050"/>
    <s v="CUST_4747"/>
    <x v="59"/>
    <x v="0"/>
    <x v="5"/>
    <n v="147.69999999999999"/>
    <n v="147.69999999999999"/>
    <n v="12"/>
    <n v="1772.3999999999999"/>
    <n v="359"/>
    <n v="0"/>
    <s v="Fashion"/>
    <n v="57.2"/>
    <n v="57.2"/>
    <d v="2023-05-04T00:00:00"/>
    <n v="80"/>
    <n v="0.5"/>
    <n v="0"/>
  </r>
  <r>
    <s v="CUST_4747_India_45115"/>
    <s v="CUST_4747"/>
    <x v="13"/>
    <x v="0"/>
    <x v="5"/>
    <n v="132.59"/>
    <n v="132.59"/>
    <n v="8"/>
    <n v="1060.72"/>
    <n v="117"/>
    <n v="1"/>
    <s v="Electronics"/>
    <n v="97.5"/>
    <n v="97.5"/>
    <d v="2023-07-08T00:00:00"/>
    <n v="29"/>
    <n v="0.28000000000000003"/>
    <n v="0"/>
  </r>
  <r>
    <s v="CUST_4748_Canada_45117"/>
    <s v="CUST_4748"/>
    <x v="32"/>
    <x v="0"/>
    <x v="4"/>
    <n v="96.92"/>
    <n v="96.92"/>
    <n v="12"/>
    <n v="1163.04"/>
    <n v="68"/>
    <n v="0"/>
    <s v="Home"/>
    <n v="54.3"/>
    <n v="54.3"/>
    <d v="2023-07-10T00:00:00"/>
    <n v="93"/>
    <n v="0.25"/>
    <n v="0"/>
  </r>
  <r>
    <s v="CUST_4748_France_44348"/>
    <s v="CUST_4748"/>
    <x v="52"/>
    <x v="1"/>
    <x v="7"/>
    <n v="67.959999999999994"/>
    <n v="67.959999999999994"/>
    <n v="11"/>
    <n v="747.56"/>
    <n v="104"/>
    <n v="0"/>
    <s v="Fashion"/>
    <n v="21.2"/>
    <n v="21.2"/>
    <d v="2021-06-01T00:00:00"/>
    <n v="57"/>
    <n v="0.42"/>
    <n v="0"/>
  </r>
  <r>
    <s v="CUST_4748_Germany_45347"/>
    <s v="CUST_4748"/>
    <x v="9"/>
    <x v="1"/>
    <x v="0"/>
    <n v="60.72"/>
    <n v="60.72"/>
    <n v="6"/>
    <n v="364.32"/>
    <n v="306"/>
    <n v="0"/>
    <s v="Beauty"/>
    <n v="26.8"/>
    <n v="26.8"/>
    <d v="2024-02-25T00:00:00"/>
    <n v="84"/>
    <n v="0.39"/>
    <n v="0"/>
  </r>
  <r>
    <s v="CUST_4748_Japan_44227"/>
    <s v="CUST_4748"/>
    <x v="8"/>
    <x v="1"/>
    <x v="6"/>
    <n v="125.67"/>
    <n v="125.67"/>
    <n v="8"/>
    <n v="1005.36"/>
    <n v="180"/>
    <n v="0"/>
    <s v="Electronics"/>
    <n v="21.1"/>
    <n v="21.1"/>
    <d v="2021-01-31T00:00:00"/>
    <n v="20"/>
    <n v="0.13"/>
    <n v="0"/>
  </r>
  <r>
    <s v="CUST_4750_Germany_45364"/>
    <s v="CUST_4750"/>
    <x v="18"/>
    <x v="1"/>
    <x v="0"/>
    <n v="108.69"/>
    <n v="108.69"/>
    <n v="8"/>
    <n v="869.52"/>
    <n v="101"/>
    <n v="0"/>
    <s v="Fashion"/>
    <n v="18.899999999999999"/>
    <n v="18.899999999999999"/>
    <d v="2024-03-13T00:00:00"/>
    <n v="42"/>
    <n v="0.03"/>
    <n v="0"/>
  </r>
  <r>
    <s v="CUST_4754_Canada_44568"/>
    <s v="CUST_4754"/>
    <x v="46"/>
    <x v="0"/>
    <x v="4"/>
    <n v="61.5"/>
    <n v="61.5"/>
    <n v="15"/>
    <n v="922.5"/>
    <n v="248"/>
    <n v="0"/>
    <s v="Home"/>
    <n v="1.9"/>
    <n v="1.9"/>
    <d v="2022-01-07T00:00:00"/>
    <n v="23"/>
    <n v="0.1"/>
    <n v="0"/>
  </r>
  <r>
    <s v="CUST_4756_UK_45681"/>
    <s v="CUST_4756"/>
    <x v="18"/>
    <x v="0"/>
    <x v="1"/>
    <n v="184.01"/>
    <n v="184.01"/>
    <n v="9"/>
    <n v="1656.09"/>
    <n v="297"/>
    <n v="0"/>
    <s v="Sports"/>
    <n v="40"/>
    <n v="40"/>
    <d v="2025-01-24T00:00:00"/>
    <n v="8"/>
    <n v="0.18"/>
    <n v="0"/>
  </r>
  <r>
    <s v="CUST_4758_China_45490"/>
    <s v="CUST_4758"/>
    <x v="51"/>
    <x v="1"/>
    <x v="9"/>
    <n v="68.959999999999994"/>
    <n v="68.959999999999994"/>
    <n v="9"/>
    <n v="620.64"/>
    <n v="298"/>
    <n v="0"/>
    <s v="Beauty"/>
    <n v="44.5"/>
    <n v="44.5"/>
    <d v="2024-07-17T00:00:00"/>
    <n v="8"/>
    <n v="7.0000000000000007E-2"/>
    <n v="0"/>
  </r>
  <r>
    <s v="CUST_4759_Germany_45190"/>
    <s v="CUST_4759"/>
    <x v="48"/>
    <x v="1"/>
    <x v="0"/>
    <n v="61.71"/>
    <n v="61.71"/>
    <n v="12"/>
    <n v="740.52"/>
    <n v="42"/>
    <n v="0"/>
    <s v="Beauty"/>
    <m/>
    <n v="0"/>
    <d v="2023-09-21T00:00:00"/>
    <n v="8"/>
    <n v="0.45"/>
    <n v="0"/>
  </r>
  <r>
    <s v="CUST_4760_France_45332"/>
    <s v="CUST_4760"/>
    <x v="24"/>
    <x v="0"/>
    <x v="7"/>
    <n v="398.16"/>
    <n v="398.16"/>
    <n v="10"/>
    <n v="3981.6000000000004"/>
    <n v="222"/>
    <n v="0"/>
    <s v="Beauty"/>
    <n v="82.2"/>
    <n v="82.2"/>
    <d v="2024-02-10T00:00:00"/>
    <n v="22"/>
    <n v="0.32"/>
    <n v="0"/>
  </r>
  <r>
    <s v="CUST_4760_USA_45817"/>
    <s v="CUST_4760"/>
    <x v="56"/>
    <x v="1"/>
    <x v="2"/>
    <m/>
    <n v="0"/>
    <n v="11"/>
    <n v="0"/>
    <n v="286"/>
    <n v="0"/>
    <s v="Electronics"/>
    <n v="4"/>
    <n v="4"/>
    <d v="2025-06-09T00:00:00"/>
    <n v="71"/>
    <n v="0.4"/>
    <n v="0"/>
  </r>
  <r>
    <s v="CUST_4762_Japan_44768"/>
    <s v="CUST_4762"/>
    <x v="19"/>
    <x v="1"/>
    <x v="6"/>
    <n v="70.14"/>
    <n v="70.14"/>
    <n v="8"/>
    <n v="561.12"/>
    <n v="233"/>
    <n v="0"/>
    <s v="Home"/>
    <n v="85.9"/>
    <n v="85.9"/>
    <d v="2022-07-26T00:00:00"/>
    <n v="54"/>
    <n v="0.11"/>
    <n v="0"/>
  </r>
  <r>
    <s v="CUST_4763_Germany_44660"/>
    <s v="CUST_4763"/>
    <x v="9"/>
    <x v="0"/>
    <x v="0"/>
    <n v="81.56"/>
    <n v="81.56"/>
    <n v="9"/>
    <n v="734.04"/>
    <n v="33"/>
    <n v="0"/>
    <s v="Home"/>
    <n v="16.8"/>
    <n v="16.8"/>
    <d v="2022-04-09T00:00:00"/>
    <n v="67"/>
    <n v="0.28000000000000003"/>
    <n v="0"/>
  </r>
  <r>
    <s v="CUST_4764_India_45797"/>
    <s v="CUST_4764"/>
    <x v="58"/>
    <x v="1"/>
    <x v="5"/>
    <n v="53.57"/>
    <n v="53.57"/>
    <n v="9"/>
    <n v="482.13"/>
    <n v="9"/>
    <n v="0"/>
    <s v="Electronics"/>
    <n v="97"/>
    <n v="97"/>
    <d v="2025-05-20T00:00:00"/>
    <n v="89"/>
    <n v="0.64"/>
    <n v="0"/>
  </r>
  <r>
    <s v="CUST_4764_Japan_45579"/>
    <s v="CUST_4764"/>
    <x v="6"/>
    <x v="2"/>
    <x v="6"/>
    <n v="106.36"/>
    <n v="106.36"/>
    <n v="10"/>
    <n v="1063.5999999999999"/>
    <n v="20"/>
    <n v="0"/>
    <s v="Sports"/>
    <n v="71.5"/>
    <n v="71.5"/>
    <d v="2024-10-14T00:00:00"/>
    <n v="33"/>
    <n v="0.14000000000000001"/>
    <n v="0"/>
  </r>
  <r>
    <s v="CUST_4765_India_44984"/>
    <s v="CUST_4765"/>
    <x v="17"/>
    <x v="0"/>
    <x v="5"/>
    <n v="95.34"/>
    <n v="95.34"/>
    <n v="8"/>
    <n v="762.72"/>
    <n v="188"/>
    <n v="0"/>
    <s v="Beauty"/>
    <n v="49.9"/>
    <n v="49.9"/>
    <d v="2023-02-27T00:00:00"/>
    <n v="39"/>
    <n v="0.28999999999999998"/>
    <n v="0"/>
  </r>
  <r>
    <s v="CUST_4766_Brazil_44157"/>
    <s v="CUST_4766"/>
    <x v="49"/>
    <x v="0"/>
    <x v="8"/>
    <n v="78.09"/>
    <n v="78.09"/>
    <n v="15"/>
    <n v="1171.3500000000001"/>
    <n v="152"/>
    <n v="0"/>
    <s v="Home"/>
    <n v="10.8"/>
    <n v="10.8"/>
    <d v="2020-11-22T00:00:00"/>
    <n v="75"/>
    <n v="0.38"/>
    <n v="0"/>
  </r>
  <r>
    <s v="CUST_4769_Australia_45240"/>
    <s v="CUST_4769"/>
    <x v="59"/>
    <x v="0"/>
    <x v="3"/>
    <n v="186.1"/>
    <n v="186.1"/>
    <n v="13"/>
    <n v="2419.2999999999997"/>
    <n v="117"/>
    <n v="0"/>
    <s v="Home"/>
    <n v="50.3"/>
    <n v="50.3"/>
    <d v="2023-11-10T00:00:00"/>
    <n v="1"/>
    <n v="0.18"/>
    <n v="0"/>
  </r>
  <r>
    <s v="CUST_4775_Germany_45581"/>
    <s v="CUST_4775"/>
    <x v="4"/>
    <x v="0"/>
    <x v="0"/>
    <n v="69.94"/>
    <n v="69.94"/>
    <n v="7"/>
    <n v="489.58"/>
    <n v="128"/>
    <n v="1"/>
    <s v="Electronics"/>
    <n v="48.5"/>
    <n v="48.5"/>
    <d v="2024-10-16T00:00:00"/>
    <n v="40"/>
    <n v="0.36"/>
    <n v="0"/>
  </r>
  <r>
    <s v="CUST_4778_Japan_45243"/>
    <s v="CUST_4778"/>
    <x v="36"/>
    <x v="1"/>
    <x v="6"/>
    <n v="81.61"/>
    <n v="81.61"/>
    <n v="6"/>
    <n v="489.65999999999997"/>
    <n v="161"/>
    <n v="0"/>
    <s v="Electronics"/>
    <n v="24"/>
    <n v="24"/>
    <d v="2023-11-13T00:00:00"/>
    <n v="35"/>
    <n v="0.38"/>
    <n v="0"/>
  </r>
  <r>
    <s v="CUST_4783_Australia_45647"/>
    <s v="CUST_4783"/>
    <x v="3"/>
    <x v="0"/>
    <x v="3"/>
    <n v="128.41999999999999"/>
    <n v="128.41999999999999"/>
    <n v="7"/>
    <n v="898.93999999999994"/>
    <n v="285"/>
    <n v="0"/>
    <s v="Fashion"/>
    <n v="41.9"/>
    <n v="41.9"/>
    <d v="2024-12-21T00:00:00"/>
    <n v="11"/>
    <n v="0.25"/>
    <n v="0"/>
  </r>
  <r>
    <s v="CUST_4786_Brazil_44737"/>
    <s v="CUST_4786"/>
    <x v="49"/>
    <x v="0"/>
    <x v="8"/>
    <n v="54.64"/>
    <n v="54.64"/>
    <n v="14"/>
    <n v="764.96"/>
    <n v="289"/>
    <n v="0"/>
    <s v="Electronics"/>
    <n v="33.5"/>
    <n v="33.5"/>
    <d v="2022-06-25T00:00:00"/>
    <n v="72"/>
    <n v="0.54"/>
    <n v="0"/>
  </r>
  <r>
    <s v="CUST_4786_Germany_44977"/>
    <s v="CUST_4786"/>
    <x v="37"/>
    <x v="0"/>
    <x v="0"/>
    <n v="195.84"/>
    <n v="195.84"/>
    <n v="11"/>
    <n v="2154.2400000000002"/>
    <n v="167"/>
    <n v="0"/>
    <s v="Electronics"/>
    <m/>
    <n v="0"/>
    <d v="2023-02-20T00:00:00"/>
    <n v="22"/>
    <n v="0.16"/>
    <n v="0"/>
  </r>
  <r>
    <s v="CUST_4788_France_44154"/>
    <s v="CUST_4788"/>
    <x v="49"/>
    <x v="1"/>
    <x v="7"/>
    <n v="52.46"/>
    <n v="52.46"/>
    <n v="9"/>
    <n v="472.14"/>
    <n v="131"/>
    <n v="0"/>
    <s v="Fashion"/>
    <n v="56.1"/>
    <n v="56.1"/>
    <d v="2020-11-19T00:00:00"/>
    <n v="28"/>
    <n v="0.16"/>
    <n v="0"/>
  </r>
  <r>
    <s v="CUST_4789_France_44105"/>
    <s v="CUST_4789"/>
    <x v="6"/>
    <x v="0"/>
    <x v="7"/>
    <n v="41.67"/>
    <n v="41.67"/>
    <n v="9"/>
    <n v="375.03000000000003"/>
    <n v="42"/>
    <n v="0"/>
    <s v="Home"/>
    <n v="48.4"/>
    <n v="48.4"/>
    <d v="2020-10-01T00:00:00"/>
    <n v="81"/>
    <n v="0.24"/>
    <n v="0"/>
  </r>
  <r>
    <s v="CUST_4791_China_44682"/>
    <s v="CUST_4791"/>
    <x v="21"/>
    <x v="2"/>
    <x v="9"/>
    <n v="39.89"/>
    <n v="39.89"/>
    <n v="7"/>
    <n v="279.23"/>
    <n v="285"/>
    <n v="0"/>
    <s v="Sports"/>
    <n v="59.1"/>
    <n v="59.1"/>
    <d v="2022-05-01T00:00:00"/>
    <n v="89"/>
    <n v="0.15"/>
    <n v="0"/>
  </r>
  <r>
    <s v="CUST_4792_Canada_44521"/>
    <s v="CUST_4792"/>
    <x v="21"/>
    <x v="0"/>
    <x v="4"/>
    <n v="97.22"/>
    <n v="97.22"/>
    <n v="8"/>
    <n v="777.76"/>
    <n v="144"/>
    <n v="0"/>
    <s v="Home"/>
    <n v="43.4"/>
    <n v="43.4"/>
    <d v="2021-11-21T00:00:00"/>
    <n v="18"/>
    <n v="0.01"/>
    <n v="0"/>
  </r>
  <r>
    <s v="CUST_4792_Germany_45206"/>
    <s v="CUST_4792"/>
    <x v="54"/>
    <x v="1"/>
    <x v="0"/>
    <n v="107.19"/>
    <n v="107.19"/>
    <n v="14"/>
    <n v="1500.6599999999999"/>
    <n v="44"/>
    <n v="0"/>
    <s v="Home"/>
    <n v="5"/>
    <n v="5"/>
    <d v="2023-10-07T00:00:00"/>
    <n v="93"/>
    <n v="0.17"/>
    <n v="0"/>
  </r>
  <r>
    <s v="CUST_4796_France_44971"/>
    <s v="CUST_4796"/>
    <x v="53"/>
    <x v="0"/>
    <x v="7"/>
    <m/>
    <n v="0"/>
    <n v="15"/>
    <n v="0"/>
    <n v="316"/>
    <n v="0"/>
    <s v="Fashion"/>
    <n v="40.6"/>
    <n v="40.6"/>
    <d v="2023-02-14T00:00:00"/>
    <n v="64"/>
    <n v="0.13"/>
    <n v="0"/>
  </r>
  <r>
    <s v="CUST_4797_Germany_44850"/>
    <s v="CUST_4797"/>
    <x v="59"/>
    <x v="0"/>
    <x v="0"/>
    <n v="86.8"/>
    <n v="86.8"/>
    <n v="11"/>
    <n v="954.8"/>
    <n v="26"/>
    <n v="0"/>
    <s v="Sports"/>
    <n v="60"/>
    <n v="60"/>
    <d v="2022-10-16T00:00:00"/>
    <n v="12"/>
    <n v="0.36"/>
    <n v="0"/>
  </r>
  <r>
    <s v="CUST_4801_UK_45323"/>
    <s v="CUST_4801"/>
    <x v="20"/>
    <x v="0"/>
    <x v="1"/>
    <n v="85.82"/>
    <n v="85.82"/>
    <n v="12"/>
    <n v="1029.8399999999999"/>
    <n v="118"/>
    <n v="0"/>
    <s v="Beauty"/>
    <n v="90.8"/>
    <n v="90.8"/>
    <d v="2024-02-01T00:00:00"/>
    <n v="25"/>
    <n v="0.22"/>
    <n v="0"/>
  </r>
  <r>
    <s v="CUST_4802_Brazil_45351"/>
    <s v="CUST_4802"/>
    <x v="51"/>
    <x v="1"/>
    <x v="8"/>
    <n v="42.59"/>
    <n v="42.59"/>
    <n v="12"/>
    <n v="511.08000000000004"/>
    <n v="202"/>
    <n v="0"/>
    <s v="Fashion"/>
    <n v="83.8"/>
    <n v="83.8"/>
    <d v="2024-02-29T00:00:00"/>
    <n v="23"/>
    <n v="0.45"/>
    <n v="0"/>
  </r>
  <r>
    <s v="CUST_4802_Canada_44221"/>
    <s v="CUST_4802"/>
    <x v="54"/>
    <x v="1"/>
    <x v="4"/>
    <n v="62.27"/>
    <n v="62.27"/>
    <n v="12"/>
    <n v="747.24"/>
    <n v="63"/>
    <n v="0"/>
    <s v="Beauty"/>
    <n v="18.8"/>
    <n v="18.8"/>
    <d v="2021-01-25T00:00:00"/>
    <n v="32"/>
    <n v="0.71"/>
    <n v="0"/>
  </r>
  <r>
    <s v="CUST_4805_UK_45748"/>
    <s v="CUST_4805"/>
    <x v="56"/>
    <x v="1"/>
    <x v="1"/>
    <n v="129.09"/>
    <n v="129.09"/>
    <n v="12"/>
    <n v="1549.08"/>
    <n v="229"/>
    <n v="0"/>
    <s v="Home"/>
    <n v="55.8"/>
    <n v="55.8"/>
    <d v="2025-04-01T00:00:00"/>
    <n v="77"/>
    <n v="0.13"/>
    <n v="0"/>
  </r>
  <r>
    <s v="CUST_4806_UK_44584"/>
    <s v="CUST_4806"/>
    <x v="49"/>
    <x v="0"/>
    <x v="1"/>
    <n v="78.099999999999994"/>
    <n v="78.099999999999994"/>
    <n v="9"/>
    <n v="702.9"/>
    <n v="99"/>
    <n v="0"/>
    <s v="Home"/>
    <m/>
    <n v="0"/>
    <d v="2022-01-23T00:00:00"/>
    <n v="35"/>
    <n v="0.27"/>
    <n v="0"/>
  </r>
  <r>
    <s v="CUST_4807_UK_44778"/>
    <s v="CUST_4807"/>
    <x v="10"/>
    <x v="1"/>
    <x v="1"/>
    <n v="72.349999999999994"/>
    <n v="72.349999999999994"/>
    <n v="5"/>
    <n v="361.75"/>
    <n v="210"/>
    <n v="0"/>
    <s v="Electronics"/>
    <n v="67.5"/>
    <n v="67.5"/>
    <d v="2022-08-05T00:00:00"/>
    <n v="19"/>
    <n v="0.47"/>
    <n v="0"/>
  </r>
  <r>
    <s v="CUST_4808_France_44059"/>
    <s v="CUST_4808"/>
    <x v="13"/>
    <x v="0"/>
    <x v="7"/>
    <n v="20.64"/>
    <n v="20.64"/>
    <n v="12"/>
    <n v="247.68"/>
    <n v="41"/>
    <n v="0"/>
    <s v="Electronics"/>
    <n v="97.2"/>
    <n v="97.2"/>
    <d v="2020-08-16T00:00:00"/>
    <n v="3"/>
    <n v="0.48"/>
    <n v="0"/>
  </r>
  <r>
    <s v="CUST_4809_Germany_44193"/>
    <s v="CUST_4809"/>
    <x v="43"/>
    <x v="1"/>
    <x v="0"/>
    <n v="35.700000000000003"/>
    <n v="35.700000000000003"/>
    <n v="5"/>
    <n v="178.5"/>
    <n v="362"/>
    <n v="0"/>
    <s v="Fashion"/>
    <n v="30.9"/>
    <n v="30.9"/>
    <d v="2020-12-28T00:00:00"/>
    <n v="64"/>
    <n v="0.18"/>
    <n v="0"/>
  </r>
  <r>
    <s v="CUST_4810_USA_44507"/>
    <s v="CUST_4810"/>
    <x v="17"/>
    <x v="1"/>
    <x v="2"/>
    <m/>
    <n v="0"/>
    <n v="10"/>
    <n v="0"/>
    <n v="69"/>
    <n v="0"/>
    <s v="Sports"/>
    <n v="47.6"/>
    <n v="47.6"/>
    <d v="2021-11-07T00:00:00"/>
    <n v="12"/>
    <n v="0.2"/>
    <n v="0"/>
  </r>
  <r>
    <s v="CUST_4811_China_44361"/>
    <s v="CUST_4811"/>
    <x v="33"/>
    <x v="2"/>
    <x v="9"/>
    <n v="173.01"/>
    <n v="173.01"/>
    <n v="9"/>
    <n v="1557.09"/>
    <n v="198"/>
    <n v="0"/>
    <s v="Fashion"/>
    <n v="58.3"/>
    <n v="58.3"/>
    <d v="2021-06-14T00:00:00"/>
    <n v="50"/>
    <n v="0.35"/>
    <n v="0"/>
  </r>
  <r>
    <s v="CUST_4812_USA_45806"/>
    <s v="CUST_4812"/>
    <x v="25"/>
    <x v="1"/>
    <x v="2"/>
    <n v="105.3"/>
    <n v="105.3"/>
    <n v="5"/>
    <n v="526.5"/>
    <n v="202"/>
    <n v="0"/>
    <s v="Fashion"/>
    <n v="1.2"/>
    <n v="1.2"/>
    <d v="2025-05-29T00:00:00"/>
    <n v="69"/>
    <n v="0.2"/>
    <n v="0"/>
  </r>
  <r>
    <s v="CUST_4814_India_44939"/>
    <s v="CUST_4814"/>
    <x v="2"/>
    <x v="1"/>
    <x v="5"/>
    <n v="32.99"/>
    <n v="32.99"/>
    <n v="6"/>
    <n v="197.94"/>
    <n v="263"/>
    <n v="0"/>
    <s v="Home"/>
    <n v="87.2"/>
    <n v="87.2"/>
    <d v="2023-01-13T00:00:00"/>
    <n v="82"/>
    <n v="7.0000000000000007E-2"/>
    <n v="0"/>
  </r>
  <r>
    <s v="CUST_4816_USA_44124"/>
    <s v="CUST_4816"/>
    <x v="20"/>
    <x v="0"/>
    <x v="2"/>
    <n v="77.930000000000007"/>
    <n v="77.930000000000007"/>
    <n v="11"/>
    <n v="857.23"/>
    <n v="126"/>
    <n v="0"/>
    <s v="Home"/>
    <n v="96.6"/>
    <n v="96.6"/>
    <d v="2020-10-20T00:00:00"/>
    <n v="5"/>
    <n v="0.25"/>
    <n v="0"/>
  </r>
  <r>
    <s v="CUST_4818_Brazil_44513"/>
    <s v="CUST_4818"/>
    <x v="30"/>
    <x v="0"/>
    <x v="8"/>
    <n v="53.73"/>
    <n v="53.73"/>
    <n v="9"/>
    <n v="483.57"/>
    <n v="308"/>
    <n v="0"/>
    <s v="Electronics"/>
    <n v="74.900000000000006"/>
    <n v="74.900000000000006"/>
    <d v="2021-11-13T00:00:00"/>
    <n v="38"/>
    <n v="0.45"/>
    <n v="0"/>
  </r>
  <r>
    <s v="CUST_4823_USA_44270"/>
    <s v="CUST_4823"/>
    <x v="53"/>
    <x v="1"/>
    <x v="2"/>
    <m/>
    <n v="0"/>
    <n v="7"/>
    <n v="0"/>
    <n v="119"/>
    <n v="0"/>
    <s v="Electronics"/>
    <n v="19.3"/>
    <n v="19.3"/>
    <d v="2021-03-15T00:00:00"/>
    <n v="4"/>
    <n v="0.09"/>
    <n v="0"/>
  </r>
  <r>
    <s v="CUST_4824_Australia_45461"/>
    <s v="CUST_4824"/>
    <x v="29"/>
    <x v="1"/>
    <x v="3"/>
    <n v="111.49"/>
    <n v="111.49"/>
    <n v="10"/>
    <n v="1114.8999999999999"/>
    <n v="52"/>
    <n v="0"/>
    <s v="Beauty"/>
    <n v="98.6"/>
    <n v="98.6"/>
    <d v="2024-06-18T00:00:00"/>
    <n v="94"/>
    <n v="7.0000000000000007E-2"/>
    <n v="0"/>
  </r>
  <r>
    <s v="CUST_4825_France_44376"/>
    <s v="CUST_4825"/>
    <x v="10"/>
    <x v="2"/>
    <x v="7"/>
    <n v="106.85"/>
    <n v="106.85"/>
    <n v="6"/>
    <n v="641.09999999999991"/>
    <n v="137"/>
    <n v="0"/>
    <s v="Fashion"/>
    <n v="0.4"/>
    <n v="0.4"/>
    <d v="2021-06-29T00:00:00"/>
    <n v="5"/>
    <n v="0.16"/>
    <n v="0"/>
  </r>
  <r>
    <s v="CUST_4828_Australia_45765"/>
    <s v="CUST_4828"/>
    <x v="36"/>
    <x v="0"/>
    <x v="3"/>
    <n v="176.36"/>
    <n v="176.36"/>
    <n v="9"/>
    <n v="1587.2400000000002"/>
    <n v="95"/>
    <n v="0"/>
    <s v="Sports"/>
    <n v="18.600000000000001"/>
    <n v="18.600000000000001"/>
    <d v="2025-04-18T00:00:00"/>
    <n v="89"/>
    <n v="0.04"/>
    <n v="0"/>
  </r>
  <r>
    <s v="CUST_4828_Japan_44018"/>
    <s v="CUST_4828"/>
    <x v="16"/>
    <x v="0"/>
    <x v="6"/>
    <n v="555.46"/>
    <n v="555.46"/>
    <n v="16"/>
    <n v="8887.36"/>
    <n v="308"/>
    <n v="0"/>
    <s v="Sports"/>
    <n v="95.7"/>
    <n v="95.7"/>
    <d v="2020-07-06T00:00:00"/>
    <n v="55"/>
    <n v="0.46"/>
    <n v="0"/>
  </r>
  <r>
    <s v="CUST_4830_Brazil_44859"/>
    <s v="CUST_4830"/>
    <x v="36"/>
    <x v="0"/>
    <x v="8"/>
    <n v="105.48"/>
    <n v="105.48"/>
    <n v="8"/>
    <n v="843.84"/>
    <n v="314"/>
    <n v="0"/>
    <s v="Beauty"/>
    <n v="21.6"/>
    <n v="21.6"/>
    <d v="2022-10-25T00:00:00"/>
    <n v="65"/>
    <n v="0.42"/>
    <n v="0"/>
  </r>
  <r>
    <s v="CUST_4831_USA_44886"/>
    <s v="CUST_4831"/>
    <x v="31"/>
    <x v="0"/>
    <x v="2"/>
    <n v="358.68"/>
    <n v="358.68"/>
    <n v="9"/>
    <n v="3228.12"/>
    <n v="255"/>
    <n v="0"/>
    <s v="Home"/>
    <n v="32"/>
    <n v="32"/>
    <d v="2022-11-21T00:00:00"/>
    <n v="94"/>
    <n v="0.38"/>
    <n v="0"/>
  </r>
  <r>
    <s v="CUST_4832_Canada_45574"/>
    <s v="CUST_4832"/>
    <x v="25"/>
    <x v="2"/>
    <x v="4"/>
    <n v="92.52"/>
    <n v="92.52"/>
    <n v="12"/>
    <n v="1110.24"/>
    <n v="81"/>
    <n v="0"/>
    <s v="Home"/>
    <m/>
    <n v="0"/>
    <d v="2024-10-09T00:00:00"/>
    <n v="22"/>
    <n v="0.33"/>
    <n v="0"/>
  </r>
  <r>
    <s v="CUST_4835_Australia_45606"/>
    <s v="CUST_4835"/>
    <x v="49"/>
    <x v="1"/>
    <x v="3"/>
    <n v="75.88"/>
    <n v="75.88"/>
    <n v="9"/>
    <n v="682.92"/>
    <n v="281"/>
    <n v="0"/>
    <s v="Electronics"/>
    <n v="34.799999999999997"/>
    <n v="34.799999999999997"/>
    <d v="2024-11-10T00:00:00"/>
    <n v="37"/>
    <n v="0.6"/>
    <n v="0"/>
  </r>
  <r>
    <s v="CUST_4839_Canada_44842"/>
    <s v="CUST_4839"/>
    <x v="33"/>
    <x v="0"/>
    <x v="4"/>
    <n v="87.71"/>
    <n v="87.71"/>
    <n v="16"/>
    <n v="1403.36"/>
    <n v="270"/>
    <n v="0"/>
    <s v="Beauty"/>
    <n v="78"/>
    <n v="78"/>
    <d v="2022-10-08T00:00:00"/>
    <n v="60"/>
    <n v="0.16"/>
    <n v="0"/>
  </r>
  <r>
    <s v="CUST_4839_Canada_45121"/>
    <s v="CUST_4839"/>
    <x v="41"/>
    <x v="1"/>
    <x v="4"/>
    <n v="192.34"/>
    <n v="192.34"/>
    <n v="14"/>
    <n v="2692.76"/>
    <n v="235"/>
    <n v="0"/>
    <s v="Sports"/>
    <n v="26"/>
    <n v="26"/>
    <d v="2023-07-14T00:00:00"/>
    <n v="92"/>
    <n v="0.37"/>
    <n v="0"/>
  </r>
  <r>
    <s v="CUST_4840_USA_45220"/>
    <s v="CUST_4840"/>
    <x v="11"/>
    <x v="2"/>
    <x v="2"/>
    <n v="41.29"/>
    <n v="41.29"/>
    <n v="12"/>
    <n v="495.48"/>
    <n v="235"/>
    <n v="0"/>
    <s v="Electronics"/>
    <n v="66.900000000000006"/>
    <n v="66.900000000000006"/>
    <d v="2023-10-21T00:00:00"/>
    <n v="94"/>
    <n v="0.22"/>
    <n v="0"/>
  </r>
  <r>
    <s v="CUST_4841_Germany_44905"/>
    <s v="CUST_4841"/>
    <x v="34"/>
    <x v="0"/>
    <x v="0"/>
    <n v="167.27"/>
    <n v="167.27"/>
    <n v="15"/>
    <n v="2509.0500000000002"/>
    <n v="289"/>
    <n v="0"/>
    <s v="Beauty"/>
    <n v="45"/>
    <n v="45"/>
    <d v="2022-12-10T00:00:00"/>
    <n v="26"/>
    <n v="0.19"/>
    <n v="0"/>
  </r>
  <r>
    <s v="CUST_4841_Japan_45253"/>
    <s v="CUST_4841"/>
    <x v="18"/>
    <x v="1"/>
    <x v="6"/>
    <n v="119.41"/>
    <n v="119.41"/>
    <n v="10"/>
    <n v="1194.0999999999999"/>
    <n v="31"/>
    <n v="0"/>
    <s v="Fashion"/>
    <n v="39.9"/>
    <n v="39.9"/>
    <d v="2023-11-23T00:00:00"/>
    <n v="30"/>
    <n v="7.0000000000000007E-2"/>
    <n v="0"/>
  </r>
  <r>
    <s v="CUST_4843_Canada_44830"/>
    <s v="CUST_4843"/>
    <x v="6"/>
    <x v="0"/>
    <x v="4"/>
    <n v="50.6"/>
    <n v="50.6"/>
    <n v="11"/>
    <n v="556.6"/>
    <n v="311"/>
    <n v="0"/>
    <s v="Beauty"/>
    <n v="79.2"/>
    <n v="79.2"/>
    <d v="2022-09-26T00:00:00"/>
    <n v="32"/>
    <n v="0.36"/>
    <n v="0"/>
  </r>
  <r>
    <s v="CUST_4845_Canada_45719"/>
    <s v="CUST_4845"/>
    <x v="36"/>
    <x v="0"/>
    <x v="4"/>
    <n v="184.22"/>
    <n v="184.22"/>
    <n v="5"/>
    <n v="921.1"/>
    <n v="257"/>
    <n v="0"/>
    <s v="Home"/>
    <n v="79.2"/>
    <n v="79.2"/>
    <d v="2025-03-03T00:00:00"/>
    <n v="4"/>
    <n v="0.31"/>
    <n v="0"/>
  </r>
  <r>
    <s v="CUST_4847_Japan_44751"/>
    <s v="CUST_4847"/>
    <x v="55"/>
    <x v="1"/>
    <x v="6"/>
    <n v="68.459999999999994"/>
    <n v="68.459999999999994"/>
    <n v="13"/>
    <n v="889.9799999999999"/>
    <n v="294"/>
    <n v="0"/>
    <s v="Fashion"/>
    <n v="53.8"/>
    <n v="53.8"/>
    <d v="2022-07-09T00:00:00"/>
    <n v="83"/>
    <n v="0.23"/>
    <n v="0"/>
  </r>
  <r>
    <s v="CUST_4849_Canada_45629"/>
    <s v="CUST_4849"/>
    <x v="46"/>
    <x v="0"/>
    <x v="4"/>
    <m/>
    <n v="0"/>
    <n v="10"/>
    <n v="0"/>
    <n v="1"/>
    <n v="0"/>
    <s v="Electronics"/>
    <n v="10"/>
    <n v="10"/>
    <d v="2024-12-03T00:00:00"/>
    <n v="63"/>
    <n v="0.35"/>
    <n v="0"/>
  </r>
  <r>
    <s v="CUST_4850_China_44054"/>
    <s v="CUST_4850"/>
    <x v="21"/>
    <x v="0"/>
    <x v="9"/>
    <n v="28.68"/>
    <n v="28.68"/>
    <n v="16"/>
    <n v="458.88"/>
    <n v="323"/>
    <n v="0"/>
    <s v="Sports"/>
    <n v="62.3"/>
    <n v="62.3"/>
    <d v="2020-08-11T00:00:00"/>
    <n v="95"/>
    <n v="0.13"/>
    <n v="0"/>
  </r>
  <r>
    <s v="CUST_4850_UK_45067"/>
    <s v="CUST_4850"/>
    <x v="4"/>
    <x v="0"/>
    <x v="1"/>
    <n v="85.38"/>
    <n v="85.38"/>
    <n v="9"/>
    <n v="768.42"/>
    <n v="340"/>
    <n v="0"/>
    <s v="Fashion"/>
    <n v="4.3"/>
    <n v="4.3"/>
    <d v="2023-05-21T00:00:00"/>
    <n v="74"/>
    <n v="0.08"/>
    <n v="0"/>
  </r>
  <r>
    <s v="CUST_4854_China_45788"/>
    <s v="CUST_4854"/>
    <x v="20"/>
    <x v="1"/>
    <x v="9"/>
    <n v="191.86"/>
    <n v="191.86"/>
    <n v="18"/>
    <n v="3453.4800000000005"/>
    <n v="92"/>
    <n v="0"/>
    <s v="Sports"/>
    <n v="18.600000000000001"/>
    <n v="18.600000000000001"/>
    <d v="2025-05-11T00:00:00"/>
    <n v="27"/>
    <n v="0.54"/>
    <n v="0"/>
  </r>
  <r>
    <s v="CUST_4854_France_44305"/>
    <s v="CUST_4854"/>
    <x v="7"/>
    <x v="0"/>
    <x v="7"/>
    <n v="72.34"/>
    <n v="72.34"/>
    <n v="17"/>
    <n v="1229.78"/>
    <n v="175"/>
    <n v="0"/>
    <s v="Fashion"/>
    <n v="61"/>
    <n v="61"/>
    <d v="2021-04-19T00:00:00"/>
    <n v="53"/>
    <n v="0.12"/>
    <n v="0"/>
  </r>
  <r>
    <s v="CUST_4854_France_45138"/>
    <s v="CUST_4854"/>
    <x v="7"/>
    <x v="2"/>
    <x v="7"/>
    <n v="156.72"/>
    <n v="156.72"/>
    <n v="10"/>
    <n v="1567.2"/>
    <n v="179"/>
    <n v="0"/>
    <s v="Electronics"/>
    <n v="22.7"/>
    <n v="22.7"/>
    <d v="2023-07-31T00:00:00"/>
    <n v="67"/>
    <n v="0.16"/>
    <n v="0"/>
  </r>
  <r>
    <s v="CUST_4854_USA_45744"/>
    <s v="CUST_4854"/>
    <x v="36"/>
    <x v="1"/>
    <x v="2"/>
    <n v="131.4"/>
    <n v="131.4"/>
    <n v="11"/>
    <n v="1445.4"/>
    <n v="264"/>
    <n v="0"/>
    <s v="Fashion"/>
    <n v="5.4"/>
    <n v="5.4"/>
    <d v="2025-03-28T00:00:00"/>
    <n v="59"/>
    <n v="0.06"/>
    <n v="0"/>
  </r>
  <r>
    <s v="CUST_4856_Japan_45481"/>
    <s v="CUST_4856"/>
    <x v="1"/>
    <x v="0"/>
    <x v="6"/>
    <n v="85.85"/>
    <n v="85.85"/>
    <n v="14"/>
    <n v="1201.8999999999999"/>
    <n v="156"/>
    <n v="0"/>
    <s v="Home"/>
    <n v="75.900000000000006"/>
    <n v="75.900000000000006"/>
    <d v="2024-07-08T00:00:00"/>
    <n v="78"/>
    <n v="0.47"/>
    <n v="0"/>
  </r>
  <r>
    <s v="CUST_4861_USA_45643"/>
    <s v="CUST_4861"/>
    <x v="8"/>
    <x v="1"/>
    <x v="2"/>
    <m/>
    <n v="0"/>
    <n v="13"/>
    <n v="0"/>
    <n v="221"/>
    <n v="0"/>
    <s v="Home"/>
    <n v="27.1"/>
    <n v="27.1"/>
    <d v="2024-12-17T00:00:00"/>
    <n v="33"/>
    <n v="0.2"/>
    <n v="0"/>
  </r>
  <r>
    <s v="CUST_4862_China_45067"/>
    <s v="CUST_4862"/>
    <x v="35"/>
    <x v="0"/>
    <x v="9"/>
    <n v="97.58"/>
    <n v="97.58"/>
    <n v="12"/>
    <n v="1170.96"/>
    <n v="216"/>
    <n v="0"/>
    <s v="Sports"/>
    <n v="53.7"/>
    <n v="53.7"/>
    <d v="2023-05-21T00:00:00"/>
    <n v="51"/>
    <n v="0.11"/>
    <n v="0"/>
  </r>
  <r>
    <s v="CUST_4863_Japan_44196"/>
    <s v="CUST_4863"/>
    <x v="39"/>
    <x v="0"/>
    <x v="6"/>
    <n v="143.6"/>
    <n v="143.6"/>
    <n v="7"/>
    <n v="1005.1999999999999"/>
    <n v="175"/>
    <n v="0"/>
    <s v="Sports"/>
    <n v="54.5"/>
    <n v="54.5"/>
    <d v="2020-12-31T00:00:00"/>
    <n v="51"/>
    <n v="0.2"/>
    <n v="0"/>
  </r>
  <r>
    <s v="CUST_4864_Canada_44188"/>
    <s v="CUST_4864"/>
    <x v="16"/>
    <x v="1"/>
    <x v="4"/>
    <n v="27.52"/>
    <n v="27.52"/>
    <n v="13"/>
    <n v="357.76"/>
    <n v="184"/>
    <n v="0"/>
    <s v="Sports"/>
    <n v="52.1"/>
    <n v="52.1"/>
    <d v="2020-12-23T00:00:00"/>
    <n v="95"/>
    <n v="0.3"/>
    <n v="0"/>
  </r>
  <r>
    <s v="CUST_4866_Germany_44231"/>
    <s v="CUST_4866"/>
    <x v="25"/>
    <x v="2"/>
    <x v="0"/>
    <n v="219.22"/>
    <n v="219.22"/>
    <n v="4"/>
    <n v="876.88"/>
    <n v="165"/>
    <n v="0"/>
    <s v="Electronics"/>
    <n v="3.4"/>
    <n v="3.4"/>
    <d v="2021-02-04T00:00:00"/>
    <n v="27"/>
    <n v="0.33"/>
    <n v="0"/>
  </r>
  <r>
    <s v="CUST_4866_Japan_45761"/>
    <s v="CUST_4866"/>
    <x v="47"/>
    <x v="0"/>
    <x v="6"/>
    <n v="173.56"/>
    <n v="173.56"/>
    <n v="9"/>
    <n v="1562.04"/>
    <n v="1"/>
    <n v="0"/>
    <s v="Home"/>
    <n v="4.4000000000000004"/>
    <n v="4.4000000000000004"/>
    <d v="2025-04-14T00:00:00"/>
    <n v="10"/>
    <n v="0.33"/>
    <n v="0"/>
  </r>
  <r>
    <s v="CUST_4867_Australia_45420"/>
    <s v="CUST_4867"/>
    <x v="41"/>
    <x v="1"/>
    <x v="3"/>
    <n v="55.74"/>
    <n v="55.74"/>
    <n v="14"/>
    <n v="780.36"/>
    <n v="251"/>
    <n v="0"/>
    <s v="Beauty"/>
    <n v="93.1"/>
    <n v="93.1"/>
    <d v="2024-05-08T00:00:00"/>
    <n v="53"/>
    <n v="0.17"/>
    <n v="0"/>
  </r>
  <r>
    <s v="CUST_4867_Germany_44088"/>
    <s v="CUST_4867"/>
    <x v="61"/>
    <x v="0"/>
    <x v="0"/>
    <n v="80.3"/>
    <n v="80.3"/>
    <n v="9"/>
    <n v="722.69999999999993"/>
    <n v="271"/>
    <n v="0"/>
    <s v="Home"/>
    <n v="44"/>
    <n v="44"/>
    <d v="2020-09-14T00:00:00"/>
    <n v="65"/>
    <n v="0.21"/>
    <n v="0"/>
  </r>
  <r>
    <s v="CUST_4868_France_45221"/>
    <s v="CUST_4868"/>
    <x v="27"/>
    <x v="0"/>
    <x v="7"/>
    <n v="24.58"/>
    <n v="24.58"/>
    <n v="13"/>
    <n v="319.53999999999996"/>
    <n v="244"/>
    <n v="0"/>
    <s v="Sports"/>
    <n v="46.5"/>
    <n v="46.5"/>
    <d v="2023-10-22T00:00:00"/>
    <n v="80"/>
    <n v="0.28999999999999998"/>
    <n v="0"/>
  </r>
  <r>
    <s v="CUST_4871_Brazil_45014"/>
    <s v="CUST_4871"/>
    <x v="41"/>
    <x v="1"/>
    <x v="8"/>
    <n v="70.099999999999994"/>
    <n v="70.099999999999994"/>
    <n v="8"/>
    <n v="560.79999999999995"/>
    <n v="101"/>
    <n v="0"/>
    <s v="Beauty"/>
    <n v="53.5"/>
    <n v="53.5"/>
    <d v="2023-03-29T00:00:00"/>
    <n v="9"/>
    <n v="0.23"/>
    <n v="0"/>
  </r>
  <r>
    <s v="CUST_4874_Brazil_44494"/>
    <s v="CUST_4874"/>
    <x v="37"/>
    <x v="2"/>
    <x v="8"/>
    <n v="358.69"/>
    <n v="358.69"/>
    <n v="8"/>
    <n v="2869.52"/>
    <n v="94"/>
    <n v="0"/>
    <s v="Beauty"/>
    <n v="76.7"/>
    <n v="76.7"/>
    <d v="2021-10-25T00:00:00"/>
    <n v="50"/>
    <n v="0.18"/>
    <n v="0"/>
  </r>
  <r>
    <s v="CUST_4875_Canada_45735"/>
    <s v="CUST_4875"/>
    <x v="18"/>
    <x v="1"/>
    <x v="4"/>
    <m/>
    <n v="0"/>
    <n v="9"/>
    <n v="0"/>
    <n v="218"/>
    <n v="0"/>
    <s v="Beauty"/>
    <n v="66.8"/>
    <n v="66.8"/>
    <d v="2025-03-19T00:00:00"/>
    <n v="78"/>
    <n v="0.28000000000000003"/>
    <n v="0"/>
  </r>
  <r>
    <s v="CUST_4876_Australia_45276"/>
    <s v="CUST_4876"/>
    <x v="53"/>
    <x v="0"/>
    <x v="3"/>
    <m/>
    <n v="0"/>
    <n v="7"/>
    <n v="0"/>
    <n v="225"/>
    <n v="0"/>
    <s v="Sports"/>
    <n v="34.1"/>
    <n v="34.1"/>
    <d v="2023-12-16T00:00:00"/>
    <n v="84"/>
    <n v="0.57999999999999996"/>
    <n v="0"/>
  </r>
  <r>
    <s v="CUST_4882_Germany_45229"/>
    <s v="CUST_4882"/>
    <x v="31"/>
    <x v="1"/>
    <x v="0"/>
    <n v="42.89"/>
    <n v="42.89"/>
    <n v="6"/>
    <n v="257.34000000000003"/>
    <n v="213"/>
    <n v="0"/>
    <s v="Beauty"/>
    <n v="40.9"/>
    <n v="40.9"/>
    <d v="2023-10-30T00:00:00"/>
    <n v="67"/>
    <n v="0.12"/>
    <n v="0"/>
  </r>
  <r>
    <s v="CUST_4890_Germany_44471"/>
    <s v="CUST_4890"/>
    <x v="12"/>
    <x v="0"/>
    <x v="0"/>
    <n v="112.56"/>
    <n v="112.56"/>
    <n v="13"/>
    <n v="1463.28"/>
    <n v="236"/>
    <n v="0"/>
    <s v="Beauty"/>
    <n v="58.3"/>
    <n v="58.3"/>
    <d v="2021-10-02T00:00:00"/>
    <n v="93"/>
    <n v="0.28000000000000003"/>
    <n v="0"/>
  </r>
  <r>
    <s v="CUST_4892_Brazil_45776"/>
    <s v="CUST_4892"/>
    <x v="23"/>
    <x v="1"/>
    <x v="8"/>
    <n v="41.9"/>
    <n v="41.9"/>
    <n v="11"/>
    <n v="460.9"/>
    <n v="255"/>
    <n v="0"/>
    <s v="Fashion"/>
    <n v="91.7"/>
    <n v="91.7"/>
    <d v="2025-04-29T00:00:00"/>
    <n v="30"/>
    <n v="0.49"/>
    <n v="0"/>
  </r>
  <r>
    <s v="CUST_4893_India_45313"/>
    <s v="CUST_4893"/>
    <x v="8"/>
    <x v="2"/>
    <x v="5"/>
    <n v="83.03"/>
    <n v="83.03"/>
    <n v="10"/>
    <n v="830.3"/>
    <n v="357"/>
    <n v="0"/>
    <s v="Sports"/>
    <n v="39.299999999999997"/>
    <n v="39.299999999999997"/>
    <d v="2024-01-22T00:00:00"/>
    <n v="46"/>
    <n v="0.15"/>
    <n v="0"/>
  </r>
  <r>
    <s v="CUST_4893_UK_45422"/>
    <s v="CUST_4893"/>
    <x v="11"/>
    <x v="1"/>
    <x v="1"/>
    <n v="29.31"/>
    <n v="29.31"/>
    <n v="11"/>
    <n v="322.40999999999997"/>
    <n v="327"/>
    <n v="0"/>
    <s v="Electronics"/>
    <n v="17.100000000000001"/>
    <n v="17.100000000000001"/>
    <d v="2024-05-10T00:00:00"/>
    <n v="40"/>
    <n v="0.13"/>
    <n v="0"/>
  </r>
  <r>
    <s v="CUST_4897_Australia_45662"/>
    <s v="CUST_4897"/>
    <x v="55"/>
    <x v="1"/>
    <x v="3"/>
    <n v="66.27"/>
    <n v="66.27"/>
    <n v="7"/>
    <n v="463.89"/>
    <n v="169"/>
    <n v="0"/>
    <s v="Beauty"/>
    <n v="10.4"/>
    <n v="10.4"/>
    <d v="2025-01-05T00:00:00"/>
    <n v="76"/>
    <n v="0.34"/>
    <n v="0"/>
  </r>
  <r>
    <s v="CUST_4899_China_45467"/>
    <s v="CUST_4899"/>
    <x v="5"/>
    <x v="1"/>
    <x v="9"/>
    <n v="42.04"/>
    <n v="42.04"/>
    <n v="5"/>
    <n v="210.2"/>
    <n v="235"/>
    <n v="0"/>
    <s v="Home"/>
    <n v="94.7"/>
    <n v="94.7"/>
    <d v="2024-06-24T00:00:00"/>
    <n v="5"/>
    <n v="0.19"/>
    <n v="0"/>
  </r>
  <r>
    <s v="CUST_4900_UK_44553"/>
    <s v="CUST_4900"/>
    <x v="15"/>
    <x v="0"/>
    <x v="1"/>
    <n v="161.47"/>
    <n v="161.47"/>
    <n v="9"/>
    <n v="1453.23"/>
    <n v="153"/>
    <n v="0"/>
    <s v="Home"/>
    <n v="53.3"/>
    <n v="53.3"/>
    <d v="2021-12-23T00:00:00"/>
    <n v="21"/>
    <n v="0.38"/>
    <n v="0"/>
  </r>
  <r>
    <s v="CUST_4901_UK_44464"/>
    <s v="CUST_4901"/>
    <x v="35"/>
    <x v="2"/>
    <x v="1"/>
    <n v="115.66"/>
    <n v="115.66"/>
    <n v="9"/>
    <n v="1040.94"/>
    <n v="14"/>
    <n v="1"/>
    <s v="Fashion"/>
    <m/>
    <n v="0"/>
    <d v="2021-09-25T00:00:00"/>
    <n v="94"/>
    <n v="0.4"/>
    <n v="0"/>
  </r>
  <r>
    <s v="CUST_4904_UK_45219"/>
    <s v="CUST_4904"/>
    <x v="50"/>
    <x v="0"/>
    <x v="1"/>
    <n v="143.22999999999999"/>
    <n v="143.22999999999999"/>
    <n v="18"/>
    <n v="2578.14"/>
    <n v="118"/>
    <n v="0"/>
    <s v="Electronics"/>
    <n v="3.9"/>
    <n v="3.9"/>
    <d v="2023-10-20T00:00:00"/>
    <n v="3"/>
    <n v="0.28000000000000003"/>
    <n v="0"/>
  </r>
  <r>
    <s v="CUST_4904_USA_44048"/>
    <s v="CUST_4904"/>
    <x v="46"/>
    <x v="1"/>
    <x v="2"/>
    <n v="177.19"/>
    <n v="177.19"/>
    <n v="10"/>
    <n v="1771.9"/>
    <n v="85"/>
    <n v="0"/>
    <s v="Electronics"/>
    <n v="35.9"/>
    <n v="35.9"/>
    <d v="2020-08-05T00:00:00"/>
    <n v="45"/>
    <n v="0.48"/>
    <n v="0"/>
  </r>
  <r>
    <s v="CUST_4906_Brazil_44207"/>
    <s v="CUST_4906"/>
    <x v="4"/>
    <x v="1"/>
    <x v="8"/>
    <n v="261.39999999999998"/>
    <n v="261.39999999999998"/>
    <n v="18"/>
    <n v="4705.2"/>
    <n v="193"/>
    <n v="0"/>
    <s v="Beauty"/>
    <n v="22.6"/>
    <n v="22.6"/>
    <d v="2021-01-11T00:00:00"/>
    <n v="70"/>
    <n v="0.34"/>
    <n v="0"/>
  </r>
  <r>
    <s v="CUST_4907_France_44517"/>
    <s v="CUST_4907"/>
    <x v="45"/>
    <x v="0"/>
    <x v="7"/>
    <n v="95.57"/>
    <n v="95.57"/>
    <n v="14"/>
    <n v="1337.98"/>
    <n v="20"/>
    <n v="0"/>
    <s v="Electronics"/>
    <n v="66.400000000000006"/>
    <n v="66.400000000000006"/>
    <d v="2021-11-17T00:00:00"/>
    <n v="52"/>
    <n v="0.18"/>
    <n v="0"/>
  </r>
  <r>
    <s v="CUST_4911_UK_44645"/>
    <s v="CUST_4911"/>
    <x v="34"/>
    <x v="0"/>
    <x v="1"/>
    <n v="135.31"/>
    <n v="135.31"/>
    <n v="5"/>
    <n v="676.55"/>
    <n v="126"/>
    <n v="0"/>
    <s v="Home"/>
    <n v="23.7"/>
    <n v="23.7"/>
    <d v="2022-03-25T00:00:00"/>
    <n v="34"/>
    <n v="0.4"/>
    <n v="0"/>
  </r>
  <r>
    <s v="CUST_4913_Brazil_45272"/>
    <s v="CUST_4913"/>
    <x v="42"/>
    <x v="2"/>
    <x v="8"/>
    <n v="198.93"/>
    <n v="198.93"/>
    <n v="11"/>
    <n v="2188.23"/>
    <n v="221"/>
    <n v="0"/>
    <s v="Beauty"/>
    <n v="98.4"/>
    <n v="98.4"/>
    <d v="2023-12-12T00:00:00"/>
    <n v="24"/>
    <n v="0.09"/>
    <n v="0"/>
  </r>
  <r>
    <s v="CUST_4915_UK_45642"/>
    <s v="CUST_4915"/>
    <x v="23"/>
    <x v="0"/>
    <x v="1"/>
    <n v="37.93"/>
    <n v="37.93"/>
    <n v="14"/>
    <n v="531.02"/>
    <n v="128"/>
    <n v="0"/>
    <s v="Beauty"/>
    <n v="91.2"/>
    <n v="91.2"/>
    <d v="2024-12-16T00:00:00"/>
    <n v="38"/>
    <n v="0.4"/>
    <n v="0"/>
  </r>
  <r>
    <s v="CUST_4917_UK_44280"/>
    <s v="CUST_4917"/>
    <x v="37"/>
    <x v="0"/>
    <x v="1"/>
    <n v="42.91"/>
    <n v="42.91"/>
    <n v="6"/>
    <n v="257.45999999999998"/>
    <n v="187"/>
    <n v="0"/>
    <s v="Home"/>
    <n v="0.7"/>
    <n v="0.7"/>
    <d v="2021-03-25T00:00:00"/>
    <n v="74"/>
    <n v="0.34"/>
    <n v="0"/>
  </r>
  <r>
    <s v="CUST_4920_UK_44224"/>
    <s v="CUST_4920"/>
    <x v="10"/>
    <x v="1"/>
    <x v="1"/>
    <n v="149.74"/>
    <n v="149.74"/>
    <n v="9"/>
    <n v="1347.66"/>
    <n v="235"/>
    <n v="0"/>
    <s v="Home"/>
    <n v="47.8"/>
    <n v="47.8"/>
    <d v="2021-01-28T00:00:00"/>
    <n v="8"/>
    <n v="0.24"/>
    <n v="0"/>
  </r>
  <r>
    <s v="CUST_4922_Brazil_45243"/>
    <s v="CUST_4922"/>
    <x v="6"/>
    <x v="2"/>
    <x v="8"/>
    <n v="100.44"/>
    <n v="100.44"/>
    <n v="9"/>
    <n v="903.96"/>
    <n v="102"/>
    <n v="0"/>
    <s v="Electronics"/>
    <n v="2.1"/>
    <n v="2.1"/>
    <d v="2023-11-13T00:00:00"/>
    <n v="13"/>
    <n v="0.06"/>
    <n v="0"/>
  </r>
  <r>
    <s v="CUST_4923_Germany_44866"/>
    <s v="CUST_4923"/>
    <x v="33"/>
    <x v="1"/>
    <x v="0"/>
    <n v="55.31"/>
    <n v="55.31"/>
    <n v="10"/>
    <n v="553.1"/>
    <n v="34"/>
    <n v="0"/>
    <s v="Fashion"/>
    <n v="64.2"/>
    <n v="64.2"/>
    <d v="2022-11-01T00:00:00"/>
    <n v="7"/>
    <n v="0.12"/>
    <n v="0"/>
  </r>
  <r>
    <s v="CUST_4924_France_44545"/>
    <s v="CUST_4924"/>
    <x v="22"/>
    <x v="1"/>
    <x v="7"/>
    <n v="59.88"/>
    <n v="59.88"/>
    <n v="9"/>
    <n v="538.92000000000007"/>
    <n v="354"/>
    <n v="0"/>
    <s v="Fashion"/>
    <n v="86.7"/>
    <n v="86.7"/>
    <d v="2021-12-15T00:00:00"/>
    <n v="85"/>
    <n v="0.47"/>
    <n v="0"/>
  </r>
  <r>
    <s v="CUST_4925_Canada_44302"/>
    <s v="CUST_4925"/>
    <x v="39"/>
    <x v="0"/>
    <x v="4"/>
    <n v="138.06"/>
    <n v="138.06"/>
    <n v="15"/>
    <n v="2070.9"/>
    <n v="313"/>
    <n v="0"/>
    <s v="Electronics"/>
    <n v="9.4"/>
    <n v="9.4"/>
    <d v="2021-04-16T00:00:00"/>
    <n v="48"/>
    <n v="0.2"/>
    <n v="0"/>
  </r>
  <r>
    <s v="CUST_4926_India_44424"/>
    <s v="CUST_4926"/>
    <x v="49"/>
    <x v="0"/>
    <x v="5"/>
    <n v="82.35"/>
    <n v="82.35"/>
    <n v="9"/>
    <n v="741.15"/>
    <n v="249"/>
    <n v="0"/>
    <s v="Sports"/>
    <n v="31.8"/>
    <n v="31.8"/>
    <d v="2021-08-16T00:00:00"/>
    <n v="28"/>
    <n v="0.14000000000000001"/>
    <n v="0"/>
  </r>
  <r>
    <s v="CUST_4927_UK_44792"/>
    <s v="CUST_4927"/>
    <x v="13"/>
    <x v="1"/>
    <x v="1"/>
    <n v="67.430000000000007"/>
    <n v="67.430000000000007"/>
    <n v="10"/>
    <n v="674.30000000000007"/>
    <n v="233"/>
    <n v="0"/>
    <s v="Electronics"/>
    <n v="62.3"/>
    <n v="62.3"/>
    <d v="2022-08-19T00:00:00"/>
    <n v="79"/>
    <n v="0.46"/>
    <n v="0"/>
  </r>
  <r>
    <s v="CUST_4929_Australia_44862"/>
    <s v="CUST_4929"/>
    <x v="14"/>
    <x v="0"/>
    <x v="3"/>
    <n v="140.16"/>
    <n v="140.16"/>
    <n v="9"/>
    <n v="1261.44"/>
    <n v="134"/>
    <n v="0"/>
    <s v="Electronics"/>
    <n v="12.5"/>
    <n v="12.5"/>
    <d v="2022-10-28T00:00:00"/>
    <n v="41"/>
    <n v="0.11"/>
    <n v="0"/>
  </r>
  <r>
    <s v="CUST_4930_Australia_44109"/>
    <s v="CUST_4930"/>
    <x v="27"/>
    <x v="0"/>
    <x v="3"/>
    <n v="51.57"/>
    <n v="51.57"/>
    <n v="13"/>
    <n v="670.41"/>
    <n v="123"/>
    <n v="0"/>
    <s v="Home"/>
    <n v="46.2"/>
    <n v="46.2"/>
    <d v="2020-10-05T00:00:00"/>
    <n v="73"/>
    <n v="0.25"/>
    <n v="0"/>
  </r>
  <r>
    <s v="CUST_4932_Germany_45611"/>
    <s v="CUST_4932"/>
    <x v="5"/>
    <x v="1"/>
    <x v="0"/>
    <n v="104.63"/>
    <n v="104.63"/>
    <n v="9"/>
    <n v="941.67"/>
    <n v="168"/>
    <n v="0"/>
    <s v="Electronics"/>
    <n v="7.4"/>
    <n v="7.4"/>
    <d v="2024-11-15T00:00:00"/>
    <n v="53"/>
    <n v="0.32"/>
    <n v="0"/>
  </r>
  <r>
    <s v="CUST_4935_USA_45104"/>
    <s v="CUST_4935"/>
    <x v="17"/>
    <x v="0"/>
    <x v="2"/>
    <n v="163.18"/>
    <n v="163.18"/>
    <n v="7"/>
    <n v="1142.26"/>
    <n v="349"/>
    <n v="0"/>
    <s v="Home"/>
    <n v="15.6"/>
    <n v="15.6"/>
    <d v="2023-06-27T00:00:00"/>
    <n v="40"/>
    <n v="0.3"/>
    <n v="0"/>
  </r>
  <r>
    <s v="CUST_4939_Japan_44874"/>
    <s v="CUST_4939"/>
    <x v="15"/>
    <x v="1"/>
    <x v="6"/>
    <n v="81.83"/>
    <n v="81.83"/>
    <n v="4"/>
    <n v="327.32"/>
    <n v="267"/>
    <n v="0"/>
    <s v="Home"/>
    <n v="88.1"/>
    <n v="88.1"/>
    <d v="2022-11-09T00:00:00"/>
    <n v="27"/>
    <n v="0.61"/>
    <n v="0"/>
  </r>
  <r>
    <s v="CUST_4940_Canada_44705"/>
    <s v="CUST_4940"/>
    <x v="8"/>
    <x v="1"/>
    <x v="4"/>
    <n v="39.229999999999997"/>
    <n v="39.229999999999997"/>
    <n v="11"/>
    <n v="431.53"/>
    <n v="250"/>
    <n v="0"/>
    <s v="Sports"/>
    <n v="86.8"/>
    <n v="86.8"/>
    <d v="2022-05-24T00:00:00"/>
    <n v="17"/>
    <n v="0.46"/>
    <n v="0"/>
  </r>
  <r>
    <s v="CUST_4943_Germany_45614"/>
    <s v="CUST_4943"/>
    <x v="42"/>
    <x v="2"/>
    <x v="0"/>
    <n v="82.36"/>
    <n v="82.36"/>
    <n v="9"/>
    <n v="741.24"/>
    <n v="303"/>
    <n v="0"/>
    <s v="Home"/>
    <n v="34"/>
    <n v="34"/>
    <d v="2024-11-18T00:00:00"/>
    <n v="65"/>
    <n v="0.19"/>
    <n v="0"/>
  </r>
  <r>
    <s v="CUST_4947_China_45462"/>
    <s v="CUST_4947"/>
    <x v="32"/>
    <x v="0"/>
    <x v="9"/>
    <n v="107.34"/>
    <n v="107.34"/>
    <n v="6"/>
    <n v="644.04"/>
    <n v="144"/>
    <n v="0"/>
    <s v="Beauty"/>
    <n v="81.3"/>
    <n v="81.3"/>
    <d v="2024-06-19T00:00:00"/>
    <n v="89"/>
    <n v="0.04"/>
    <n v="0"/>
  </r>
  <r>
    <s v="CUST_4951_France_44775"/>
    <s v="CUST_4951"/>
    <x v="6"/>
    <x v="2"/>
    <x v="7"/>
    <n v="181.19"/>
    <n v="181.19"/>
    <n v="6"/>
    <n v="1087.1399999999999"/>
    <n v="128"/>
    <n v="0"/>
    <s v="Sports"/>
    <n v="65.099999999999994"/>
    <n v="65.099999999999994"/>
    <d v="2022-08-02T00:00:00"/>
    <n v="65"/>
    <n v="0.39"/>
    <n v="0"/>
  </r>
  <r>
    <s v="CUST_4953_USA_45047"/>
    <s v="CUST_4953"/>
    <x v="60"/>
    <x v="0"/>
    <x v="2"/>
    <n v="56.84"/>
    <n v="56.84"/>
    <n v="10"/>
    <n v="568.40000000000009"/>
    <n v="252"/>
    <n v="0"/>
    <s v="Fashion"/>
    <n v="39.5"/>
    <n v="39.5"/>
    <d v="2023-05-01T00:00:00"/>
    <n v="49"/>
    <n v="0.46"/>
    <n v="0"/>
  </r>
  <r>
    <s v="CUST_4956_Australia_45070"/>
    <s v="CUST_4956"/>
    <x v="34"/>
    <x v="0"/>
    <x v="3"/>
    <n v="181.76"/>
    <n v="181.76"/>
    <n v="12"/>
    <n v="2181.12"/>
    <n v="147"/>
    <n v="0"/>
    <s v="Home"/>
    <n v="7.1"/>
    <n v="7.1"/>
    <d v="2023-05-24T00:00:00"/>
    <n v="22"/>
    <n v="0.19"/>
    <n v="0"/>
  </r>
  <r>
    <s v="CUST_4957_Australia_44510"/>
    <s v="CUST_4957"/>
    <x v="53"/>
    <x v="0"/>
    <x v="3"/>
    <n v="405.53"/>
    <n v="405.53"/>
    <n v="17"/>
    <n v="6894.0099999999993"/>
    <n v="354"/>
    <n v="0"/>
    <s v="Electronics"/>
    <n v="50.5"/>
    <n v="50.5"/>
    <d v="2021-11-10T00:00:00"/>
    <n v="97"/>
    <n v="0.19"/>
    <n v="0"/>
  </r>
  <r>
    <s v="CUST_4959_Brazil_44120"/>
    <s v="CUST_4959"/>
    <x v="28"/>
    <x v="0"/>
    <x v="8"/>
    <n v="344.41"/>
    <n v="344.41"/>
    <n v="7"/>
    <n v="2410.8700000000003"/>
    <n v="170"/>
    <n v="0"/>
    <s v="Sports"/>
    <n v="59.6"/>
    <n v="59.6"/>
    <d v="2020-10-16T00:00:00"/>
    <n v="41"/>
    <n v="0.14000000000000001"/>
    <n v="0"/>
  </r>
  <r>
    <s v="CUST_4959_Canada_44363"/>
    <s v="CUST_4959"/>
    <x v="19"/>
    <x v="2"/>
    <x v="4"/>
    <n v="327.27999999999997"/>
    <n v="327.27999999999997"/>
    <n v="10"/>
    <n v="3272.7999999999997"/>
    <n v="347"/>
    <n v="0"/>
    <s v="Home"/>
    <n v="44.5"/>
    <n v="44.5"/>
    <d v="2021-06-16T00:00:00"/>
    <n v="71"/>
    <n v="0.3"/>
    <n v="0"/>
  </r>
  <r>
    <s v="CUST_4961_Australia_45741"/>
    <s v="CUST_4961"/>
    <x v="30"/>
    <x v="0"/>
    <x v="3"/>
    <n v="126.03"/>
    <n v="126.03"/>
    <n v="14"/>
    <n v="1764.42"/>
    <n v="190"/>
    <n v="0"/>
    <s v="Beauty"/>
    <n v="89.3"/>
    <n v="89.3"/>
    <d v="2025-03-25T00:00:00"/>
    <n v="21"/>
    <n v="0.34"/>
    <n v="0"/>
  </r>
  <r>
    <s v="CUST_4962_USA_45364"/>
    <s v="CUST_4962"/>
    <x v="36"/>
    <x v="0"/>
    <x v="2"/>
    <n v="61.74"/>
    <n v="61.74"/>
    <n v="10"/>
    <n v="617.4"/>
    <n v="213"/>
    <n v="0"/>
    <s v="Electronics"/>
    <n v="46.5"/>
    <n v="46.5"/>
    <d v="2024-03-13T00:00:00"/>
    <n v="93"/>
    <n v="0.25"/>
    <n v="0"/>
  </r>
  <r>
    <s v="CUST_4965_China_44013"/>
    <s v="CUST_4965"/>
    <x v="52"/>
    <x v="0"/>
    <x v="9"/>
    <n v="58.3"/>
    <n v="58.3"/>
    <n v="11"/>
    <n v="641.29999999999995"/>
    <n v="24"/>
    <n v="0"/>
    <s v="Home"/>
    <n v="81.900000000000006"/>
    <n v="81.900000000000006"/>
    <d v="2020-07-01T00:00:00"/>
    <n v="34"/>
    <n v="0.14000000000000001"/>
    <n v="0"/>
  </r>
  <r>
    <s v="CUST_4966_Canada_44177"/>
    <s v="CUST_4966"/>
    <x v="53"/>
    <x v="0"/>
    <x v="4"/>
    <n v="52.65"/>
    <n v="52.65"/>
    <n v="9"/>
    <n v="473.84999999999997"/>
    <n v="57"/>
    <n v="0"/>
    <s v="Fashion"/>
    <n v="68.8"/>
    <n v="68.8"/>
    <d v="2020-12-12T00:00:00"/>
    <n v="21"/>
    <n v="0.28000000000000003"/>
    <n v="0"/>
  </r>
  <r>
    <s v="CUST_4967_Japan_45682"/>
    <s v="CUST_4967"/>
    <x v="60"/>
    <x v="1"/>
    <x v="6"/>
    <n v="38.17"/>
    <n v="38.17"/>
    <n v="6"/>
    <n v="229.02"/>
    <n v="281"/>
    <n v="0"/>
    <s v="Electronics"/>
    <n v="28.3"/>
    <n v="28.3"/>
    <d v="2025-01-25T00:00:00"/>
    <n v="61"/>
    <n v="0.1"/>
    <n v="0"/>
  </r>
  <r>
    <s v="CUST_4968_UK_44138"/>
    <s v="CUST_4968"/>
    <x v="56"/>
    <x v="1"/>
    <x v="1"/>
    <n v="113.89"/>
    <n v="113.89"/>
    <n v="12"/>
    <n v="1366.68"/>
    <n v="121"/>
    <n v="0"/>
    <s v="Home"/>
    <n v="36.4"/>
    <n v="36.4"/>
    <d v="2020-11-03T00:00:00"/>
    <n v="42"/>
    <n v="0.08"/>
    <n v="0"/>
  </r>
  <r>
    <s v="CUST_4969_France_44547"/>
    <s v="CUST_4969"/>
    <x v="32"/>
    <x v="0"/>
    <x v="7"/>
    <n v="55.28"/>
    <n v="55.28"/>
    <n v="10"/>
    <n v="552.79999999999995"/>
    <n v="359"/>
    <n v="0"/>
    <s v="Home"/>
    <n v="89.6"/>
    <n v="89.6"/>
    <d v="2021-12-17T00:00:00"/>
    <n v="21"/>
    <n v="0.32"/>
    <n v="0"/>
  </r>
  <r>
    <s v="CUST_4970_Germany_44770"/>
    <s v="CUST_4970"/>
    <x v="38"/>
    <x v="1"/>
    <x v="0"/>
    <n v="138.38999999999999"/>
    <n v="138.38999999999999"/>
    <n v="10"/>
    <n v="1383.8999999999999"/>
    <n v="53"/>
    <n v="0"/>
    <s v="Electronics"/>
    <n v="43.6"/>
    <n v="43.6"/>
    <d v="2022-07-28T00:00:00"/>
    <n v="10"/>
    <n v="0.27"/>
    <n v="0"/>
  </r>
  <r>
    <s v="CUST_4970_Germany_45413"/>
    <s v="CUST_4970"/>
    <x v="36"/>
    <x v="2"/>
    <x v="0"/>
    <n v="33.369999999999997"/>
    <n v="33.369999999999997"/>
    <n v="11"/>
    <n v="367.07"/>
    <n v="266"/>
    <n v="0"/>
    <s v="Electronics"/>
    <n v="98.3"/>
    <n v="98.3"/>
    <d v="2024-05-01T00:00:00"/>
    <n v="39"/>
    <n v="0.45"/>
    <n v="0"/>
  </r>
  <r>
    <s v="CUST_4970_Germany_45637"/>
    <s v="CUST_4970"/>
    <x v="53"/>
    <x v="1"/>
    <x v="0"/>
    <n v="124.07"/>
    <n v="124.07"/>
    <n v="8"/>
    <n v="992.56"/>
    <n v="6"/>
    <n v="0"/>
    <s v="Sports"/>
    <n v="9.1"/>
    <n v="9.1"/>
    <d v="2024-12-11T00:00:00"/>
    <n v="79"/>
    <n v="0.26"/>
    <n v="0"/>
  </r>
  <r>
    <s v="CUST_4972_Canada_44922"/>
    <s v="CUST_4972"/>
    <x v="23"/>
    <x v="0"/>
    <x v="4"/>
    <n v="147.07"/>
    <n v="147.07"/>
    <n v="10"/>
    <n v="1470.6999999999998"/>
    <n v="347"/>
    <n v="0"/>
    <s v="Fashion"/>
    <n v="4.0999999999999996"/>
    <n v="4.0999999999999996"/>
    <d v="2022-12-27T00:00:00"/>
    <n v="23"/>
    <n v="0.24"/>
    <n v="0"/>
  </r>
  <r>
    <s v="CUST_4974_France_44041"/>
    <s v="CUST_4974"/>
    <x v="31"/>
    <x v="1"/>
    <x v="7"/>
    <n v="167.14"/>
    <n v="167.14"/>
    <n v="14"/>
    <n v="2339.96"/>
    <n v="223"/>
    <n v="0"/>
    <s v="Beauty"/>
    <n v="65.3"/>
    <n v="65.3"/>
    <d v="2020-07-29T00:00:00"/>
    <n v="82"/>
    <n v="0.41"/>
    <n v="0"/>
  </r>
  <r>
    <s v="CUST_4976_Brazil_45211"/>
    <s v="CUST_4976"/>
    <x v="34"/>
    <x v="0"/>
    <x v="8"/>
    <n v="99.06"/>
    <n v="99.06"/>
    <n v="13"/>
    <n v="1287.78"/>
    <n v="34"/>
    <n v="0"/>
    <s v="Sports"/>
    <n v="77.400000000000006"/>
    <n v="77.400000000000006"/>
    <d v="2023-10-12T00:00:00"/>
    <n v="56"/>
    <n v="0.19"/>
    <n v="0"/>
  </r>
  <r>
    <s v="CUST_4977_UK_44625"/>
    <s v="CUST_4977"/>
    <x v="37"/>
    <x v="1"/>
    <x v="1"/>
    <n v="130.44"/>
    <n v="130.44"/>
    <n v="12"/>
    <n v="1565.28"/>
    <n v="203"/>
    <n v="0"/>
    <s v="Home"/>
    <n v="26.1"/>
    <n v="26.1"/>
    <d v="2022-03-05T00:00:00"/>
    <n v="43"/>
    <n v="0.57999999999999996"/>
    <n v="0"/>
  </r>
  <r>
    <s v="CUST_4981_UK_45444"/>
    <s v="CUST_4981"/>
    <x v="53"/>
    <x v="0"/>
    <x v="1"/>
    <n v="44.42"/>
    <n v="44.42"/>
    <n v="7"/>
    <n v="310.94"/>
    <n v="191"/>
    <n v="0"/>
    <s v="Fashion"/>
    <n v="60.6"/>
    <n v="60.6"/>
    <d v="2024-06-01T00:00:00"/>
    <n v="63"/>
    <n v="0.14000000000000001"/>
    <n v="0"/>
  </r>
  <r>
    <s v="CUST_4982_India_44595"/>
    <s v="CUST_4982"/>
    <x v="49"/>
    <x v="0"/>
    <x v="5"/>
    <n v="198.19"/>
    <n v="198.19"/>
    <n v="14"/>
    <n v="2774.66"/>
    <n v="341"/>
    <n v="0"/>
    <s v="Sports"/>
    <n v="97.8"/>
    <n v="97.8"/>
    <d v="2022-02-03T00:00:00"/>
    <n v="41"/>
    <n v="0.17"/>
    <n v="0"/>
  </r>
  <r>
    <s v="CUST_4983_UK_45763"/>
    <s v="CUST_4983"/>
    <x v="39"/>
    <x v="0"/>
    <x v="1"/>
    <n v="86"/>
    <n v="86"/>
    <n v="19"/>
    <n v="1634"/>
    <n v="269"/>
    <n v="0"/>
    <s v="Home"/>
    <n v="60.5"/>
    <n v="60.5"/>
    <d v="2025-04-16T00:00:00"/>
    <n v="4"/>
    <n v="0.14000000000000001"/>
    <n v="0"/>
  </r>
  <r>
    <s v="CUST_4983_USA_44716"/>
    <s v="CUST_4983"/>
    <x v="40"/>
    <x v="0"/>
    <x v="2"/>
    <n v="166.76"/>
    <n v="166.76"/>
    <n v="13"/>
    <n v="2167.88"/>
    <n v="230"/>
    <n v="0"/>
    <s v="Electronics"/>
    <n v="51.6"/>
    <n v="51.6"/>
    <d v="2022-06-04T00:00:00"/>
    <n v="15"/>
    <n v="0.35"/>
    <n v="0"/>
  </r>
  <r>
    <s v="CUST_4987_USA_45394"/>
    <s v="CUST_4987"/>
    <x v="44"/>
    <x v="0"/>
    <x v="2"/>
    <n v="94.53"/>
    <n v="94.53"/>
    <n v="13"/>
    <n v="1228.8900000000001"/>
    <n v="223"/>
    <n v="0"/>
    <s v="Beauty"/>
    <n v="90.5"/>
    <n v="90.5"/>
    <d v="2024-04-12T00:00:00"/>
    <n v="6"/>
    <n v="0.19"/>
    <n v="0"/>
  </r>
  <r>
    <s v="CUST_4993_UK_44604"/>
    <s v="CUST_4993"/>
    <x v="54"/>
    <x v="0"/>
    <x v="1"/>
    <n v="185.46"/>
    <n v="185.46"/>
    <n v="11"/>
    <n v="2040.0600000000002"/>
    <n v="167"/>
    <n v="0"/>
    <s v="Beauty"/>
    <n v="39.6"/>
    <n v="39.6"/>
    <d v="2022-02-12T00:00:00"/>
    <n v="4"/>
    <n v="0.48"/>
    <n v="0"/>
  </r>
  <r>
    <s v="CUST_4998_France_44832"/>
    <s v="CUST_4998"/>
    <x v="52"/>
    <x v="0"/>
    <x v="7"/>
    <n v="28.74"/>
    <n v="28.74"/>
    <n v="8"/>
    <n v="229.92"/>
    <n v="323"/>
    <n v="0"/>
    <s v="Sports"/>
    <n v="98.5"/>
    <n v="98.5"/>
    <d v="2022-09-28T00:00:00"/>
    <n v="34"/>
    <n v="0.53"/>
    <n v="0"/>
  </r>
  <r>
    <s v="CUST_5000_Australia_44368"/>
    <s v="CUST_5000"/>
    <x v="27"/>
    <x v="1"/>
    <x v="3"/>
    <n v="79.680000000000007"/>
    <n v="79.680000000000007"/>
    <n v="11"/>
    <n v="876.48"/>
    <n v="31"/>
    <n v="0"/>
    <s v="Sports"/>
    <n v="8.4"/>
    <n v="8.4"/>
    <d v="2021-06-21T00:00:00"/>
    <n v="56"/>
    <n v="0.2"/>
    <n v="0"/>
  </r>
  <r>
    <s v="CUST_5000_Canada_45114"/>
    <s v="CUST_5000"/>
    <x v="6"/>
    <x v="0"/>
    <x v="4"/>
    <n v="68.7"/>
    <n v="68.7"/>
    <n v="7"/>
    <n v="480.90000000000003"/>
    <n v="43"/>
    <n v="0"/>
    <s v="Beauty"/>
    <n v="94.9"/>
    <n v="94.9"/>
    <d v="2023-07-07T00:00:00"/>
    <n v="49"/>
    <n v="0.22"/>
    <n v="0"/>
  </r>
  <r>
    <s v="CUST_5000_China_45314"/>
    <s v="CUST_5000"/>
    <x v="61"/>
    <x v="1"/>
    <x v="9"/>
    <n v="94.14"/>
    <n v="94.14"/>
    <n v="16"/>
    <n v="1506.24"/>
    <n v="215"/>
    <n v="0"/>
    <s v="Beauty"/>
    <n v="46.5"/>
    <n v="46.5"/>
    <d v="2024-01-23T00:00:00"/>
    <n v="19"/>
    <n v="0.44"/>
    <n v="0"/>
  </r>
  <r>
    <s v="CUST_5000_France_44247"/>
    <s v="CUST_5000"/>
    <x v="26"/>
    <x v="1"/>
    <x v="7"/>
    <n v="66.41"/>
    <n v="66.41"/>
    <n v="6"/>
    <n v="398.46"/>
    <n v="329"/>
    <n v="0"/>
    <s v="Sports"/>
    <n v="92.4"/>
    <n v="92.4"/>
    <d v="2021-02-20T00:00:00"/>
    <n v="25"/>
    <n v="0.1"/>
    <n v="0"/>
  </r>
  <r>
    <s v="CUST_5005_Australia_45605"/>
    <s v="CUST_5005"/>
    <x v="42"/>
    <x v="0"/>
    <x v="3"/>
    <n v="41.38"/>
    <n v="41.38"/>
    <n v="9"/>
    <n v="372.42"/>
    <n v="116"/>
    <n v="0"/>
    <s v="Sports"/>
    <n v="18"/>
    <n v="18"/>
    <d v="2024-11-09T00:00:00"/>
    <n v="10"/>
    <n v="0.75"/>
    <n v="0"/>
  </r>
  <r>
    <s v="CUST_5005_UK_45776"/>
    <s v="CUST_5005"/>
    <x v="11"/>
    <x v="2"/>
    <x v="1"/>
    <n v="169.63"/>
    <n v="169.63"/>
    <n v="7"/>
    <n v="1187.4099999999999"/>
    <n v="178"/>
    <n v="0"/>
    <s v="Electronics"/>
    <n v="89.5"/>
    <n v="89.5"/>
    <d v="2025-04-29T00:00:00"/>
    <n v="48"/>
    <n v="0.16"/>
    <n v="0"/>
  </r>
  <r>
    <s v="CUST_5006_Brazil_44130"/>
    <s v="CUST_5006"/>
    <x v="5"/>
    <x v="0"/>
    <x v="8"/>
    <n v="40.020000000000003"/>
    <n v="40.020000000000003"/>
    <n v="10"/>
    <n v="400.20000000000005"/>
    <n v="154"/>
    <n v="0"/>
    <s v="Home"/>
    <n v="24.5"/>
    <n v="24.5"/>
    <d v="2020-10-26T00:00:00"/>
    <n v="5"/>
    <n v="0.2"/>
    <n v="0"/>
  </r>
  <r>
    <s v="CUST_5008_Australia_44122"/>
    <s v="CUST_5008"/>
    <x v="44"/>
    <x v="1"/>
    <x v="3"/>
    <n v="74.92"/>
    <n v="74.92"/>
    <n v="8"/>
    <n v="599.36"/>
    <n v="244"/>
    <n v="0"/>
    <s v="Beauty"/>
    <n v="78.900000000000006"/>
    <n v="78.900000000000006"/>
    <d v="2020-10-18T00:00:00"/>
    <n v="72"/>
    <n v="0.4"/>
    <n v="0"/>
  </r>
  <r>
    <s v="CUST_5008_UK_44488"/>
    <s v="CUST_5008"/>
    <x v="10"/>
    <x v="1"/>
    <x v="1"/>
    <n v="37.409999999999997"/>
    <n v="37.409999999999997"/>
    <n v="11"/>
    <n v="411.51"/>
    <n v="212"/>
    <n v="0"/>
    <s v="Home"/>
    <n v="46.9"/>
    <n v="46.9"/>
    <d v="2021-10-19T00:00:00"/>
    <n v="59"/>
    <n v="0.32"/>
    <n v="0"/>
  </r>
  <r>
    <s v="CUST_5009_China_44404"/>
    <s v="CUST_5009"/>
    <x v="50"/>
    <x v="1"/>
    <x v="9"/>
    <n v="28.54"/>
    <n v="28.54"/>
    <n v="10"/>
    <n v="285.39999999999998"/>
    <n v="21"/>
    <n v="0"/>
    <s v="Electronics"/>
    <n v="52.3"/>
    <n v="52.3"/>
    <d v="2021-07-27T00:00:00"/>
    <n v="46"/>
    <n v="0.17"/>
    <n v="0"/>
  </r>
  <r>
    <s v="CUST_5009_UK_45447"/>
    <s v="CUST_5009"/>
    <x v="32"/>
    <x v="0"/>
    <x v="1"/>
    <n v="152.4"/>
    <n v="152.4"/>
    <n v="9"/>
    <n v="1371.6000000000001"/>
    <n v="18"/>
    <n v="0"/>
    <s v="Beauty"/>
    <n v="15"/>
    <n v="15"/>
    <d v="2024-06-04T00:00:00"/>
    <n v="29"/>
    <n v="0.14000000000000001"/>
    <n v="0"/>
  </r>
  <r>
    <s v="CUST_5014_Japan_44421"/>
    <s v="CUST_5014"/>
    <x v="30"/>
    <x v="0"/>
    <x v="6"/>
    <n v="143.55000000000001"/>
    <n v="143.55000000000001"/>
    <n v="11"/>
    <n v="1579.0500000000002"/>
    <n v="283"/>
    <n v="0"/>
    <s v="Fashion"/>
    <n v="73.599999999999994"/>
    <n v="73.599999999999994"/>
    <d v="2021-08-13T00:00:00"/>
    <n v="84"/>
    <n v="0.1"/>
    <n v="0"/>
  </r>
  <r>
    <s v="CUST_5017_China_44323"/>
    <s v="CUST_5017"/>
    <x v="23"/>
    <x v="0"/>
    <x v="9"/>
    <n v="87.98"/>
    <n v="87.98"/>
    <n v="12"/>
    <n v="1055.76"/>
    <n v="12"/>
    <n v="0"/>
    <s v="Beauty"/>
    <n v="55.6"/>
    <n v="55.6"/>
    <d v="2021-05-07T00:00:00"/>
    <n v="79"/>
    <n v="0.16"/>
    <n v="0"/>
  </r>
  <r>
    <s v="CUST_5018_Germany_44182"/>
    <s v="CUST_5018"/>
    <x v="32"/>
    <x v="0"/>
    <x v="0"/>
    <n v="191.46"/>
    <n v="191.46"/>
    <n v="14"/>
    <n v="2680.44"/>
    <n v="269"/>
    <n v="0"/>
    <s v="Beauty"/>
    <n v="27.3"/>
    <n v="27.3"/>
    <d v="2020-12-17T00:00:00"/>
    <n v="71"/>
    <n v="0.13"/>
    <n v="0"/>
  </r>
  <r>
    <s v="CUST_5020_Canada_44896"/>
    <s v="CUST_5020"/>
    <x v="10"/>
    <x v="1"/>
    <x v="4"/>
    <m/>
    <n v="0"/>
    <n v="11"/>
    <n v="0"/>
    <n v="105"/>
    <n v="0"/>
    <s v="Beauty"/>
    <n v="75.5"/>
    <n v="75.5"/>
    <d v="2022-12-01T00:00:00"/>
    <n v="1"/>
    <n v="0.02"/>
    <n v="0"/>
  </r>
  <r>
    <s v="CUST_5021_USA_45258"/>
    <s v="CUST_5021"/>
    <x v="36"/>
    <x v="1"/>
    <x v="2"/>
    <n v="80.98"/>
    <n v="80.98"/>
    <n v="14"/>
    <n v="1133.72"/>
    <n v="363"/>
    <n v="0"/>
    <s v="Home"/>
    <n v="24.6"/>
    <n v="24.6"/>
    <d v="2023-11-28T00:00:00"/>
    <n v="50"/>
    <n v="0.77"/>
    <n v="0"/>
  </r>
  <r>
    <s v="CUST_5025_Canada_44622"/>
    <s v="CUST_5025"/>
    <x v="24"/>
    <x v="1"/>
    <x v="4"/>
    <n v="170.91"/>
    <n v="170.91"/>
    <n v="10"/>
    <n v="1709.1"/>
    <n v="123"/>
    <n v="0"/>
    <s v="Sports"/>
    <n v="10.4"/>
    <n v="10.4"/>
    <d v="2022-03-02T00:00:00"/>
    <n v="82"/>
    <n v="0.09"/>
    <n v="0"/>
  </r>
  <r>
    <s v="CUST_5027_India_44066"/>
    <s v="CUST_5027"/>
    <x v="47"/>
    <x v="1"/>
    <x v="5"/>
    <n v="213.72"/>
    <n v="213.72"/>
    <n v="17"/>
    <n v="3633.24"/>
    <n v="311"/>
    <n v="0"/>
    <s v="Home"/>
    <n v="43.8"/>
    <n v="43.8"/>
    <d v="2020-08-23T00:00:00"/>
    <n v="64"/>
    <n v="0.3"/>
    <n v="0"/>
  </r>
  <r>
    <s v="CUST_5033_Australia_44890"/>
    <s v="CUST_5033"/>
    <x v="23"/>
    <x v="1"/>
    <x v="3"/>
    <n v="57"/>
    <n v="57"/>
    <n v="3"/>
    <n v="171"/>
    <n v="4"/>
    <n v="0"/>
    <s v="Beauty"/>
    <n v="83.3"/>
    <n v="83.3"/>
    <d v="2022-11-25T00:00:00"/>
    <n v="18"/>
    <n v="0.66"/>
    <n v="0"/>
  </r>
  <r>
    <s v="CUST_5033_Brazil_45186"/>
    <s v="CUST_5033"/>
    <x v="31"/>
    <x v="0"/>
    <x v="8"/>
    <n v="90"/>
    <n v="90"/>
    <n v="16"/>
    <n v="1440"/>
    <n v="309"/>
    <n v="0"/>
    <s v="Fashion"/>
    <n v="2.7"/>
    <n v="2.7"/>
    <d v="2023-09-17T00:00:00"/>
    <n v="75"/>
    <n v="0.28000000000000003"/>
    <n v="0"/>
  </r>
  <r>
    <s v="CUST_5033_China_45725"/>
    <s v="CUST_5033"/>
    <x v="43"/>
    <x v="1"/>
    <x v="9"/>
    <n v="124.67"/>
    <n v="124.67"/>
    <n v="10"/>
    <n v="1246.7"/>
    <n v="147"/>
    <n v="0"/>
    <s v="Electronics"/>
    <n v="30"/>
    <n v="30"/>
    <d v="2025-03-09T00:00:00"/>
    <n v="31"/>
    <n v="0.34"/>
    <n v="0"/>
  </r>
  <r>
    <s v="CUST_5033_UK_44107"/>
    <s v="CUST_5033"/>
    <x v="12"/>
    <x v="1"/>
    <x v="1"/>
    <n v="251.11"/>
    <n v="251.11"/>
    <n v="6"/>
    <n v="1506.66"/>
    <n v="332"/>
    <n v="0"/>
    <s v="Fashion"/>
    <n v="84.2"/>
    <n v="84.2"/>
    <d v="2020-10-03T00:00:00"/>
    <n v="78"/>
    <n v="0.25"/>
    <n v="0"/>
  </r>
  <r>
    <s v="CUST_5036_China_45487"/>
    <s v="CUST_5036"/>
    <x v="54"/>
    <x v="0"/>
    <x v="9"/>
    <n v="63.62"/>
    <n v="63.62"/>
    <n v="12"/>
    <n v="763.43999999999994"/>
    <n v="114"/>
    <n v="0"/>
    <s v="Electronics"/>
    <n v="44.6"/>
    <n v="44.6"/>
    <d v="2024-07-14T00:00:00"/>
    <n v="68"/>
    <n v="0.43"/>
    <n v="0"/>
  </r>
  <r>
    <s v="CUST_5037_Germany_45008"/>
    <s v="CUST_5037"/>
    <x v="49"/>
    <x v="1"/>
    <x v="0"/>
    <n v="222.47"/>
    <n v="222.47"/>
    <n v="7"/>
    <n v="1557.29"/>
    <n v="191"/>
    <n v="0"/>
    <s v="Fashion"/>
    <n v="20.100000000000001"/>
    <n v="20.100000000000001"/>
    <d v="2023-03-23T00:00:00"/>
    <n v="91"/>
    <n v="0.03"/>
    <n v="0"/>
  </r>
  <r>
    <s v="CUST_5039_Germany_45613"/>
    <s v="CUST_5039"/>
    <x v="31"/>
    <x v="0"/>
    <x v="0"/>
    <n v="225.68"/>
    <n v="225.68"/>
    <n v="12"/>
    <n v="2708.16"/>
    <n v="74"/>
    <n v="0"/>
    <s v="Electronics"/>
    <n v="41.6"/>
    <n v="41.6"/>
    <d v="2024-11-17T00:00:00"/>
    <n v="22"/>
    <n v="0.1"/>
    <n v="0"/>
  </r>
  <r>
    <s v="CUST_5041_France_45459"/>
    <s v="CUST_5041"/>
    <x v="27"/>
    <x v="2"/>
    <x v="7"/>
    <n v="15.17"/>
    <n v="15.17"/>
    <n v="8"/>
    <n v="121.36"/>
    <n v="229"/>
    <n v="0"/>
    <s v="Home"/>
    <n v="13.6"/>
    <n v="13.6"/>
    <d v="2024-06-16T00:00:00"/>
    <n v="21"/>
    <n v="0.3"/>
    <n v="0"/>
  </r>
  <r>
    <s v="CUST_5042_Canada_45579"/>
    <s v="CUST_5042"/>
    <x v="41"/>
    <x v="0"/>
    <x v="4"/>
    <n v="59.01"/>
    <n v="59.01"/>
    <n v="10"/>
    <n v="590.1"/>
    <n v="272"/>
    <n v="0"/>
    <s v="Fashion"/>
    <n v="29.2"/>
    <n v="29.2"/>
    <d v="2024-10-14T00:00:00"/>
    <n v="33"/>
    <n v="0.15"/>
    <n v="0"/>
  </r>
  <r>
    <s v="CUST_5042_Germany_44816"/>
    <s v="CUST_5042"/>
    <x v="24"/>
    <x v="1"/>
    <x v="0"/>
    <n v="261.83"/>
    <n v="261.83"/>
    <n v="15"/>
    <n v="3927.45"/>
    <n v="291"/>
    <n v="0"/>
    <s v="Fashion"/>
    <n v="17.8"/>
    <n v="17.8"/>
    <d v="2022-09-12T00:00:00"/>
    <n v="94"/>
    <n v="0.22"/>
    <n v="0"/>
  </r>
  <r>
    <s v="CUST_5051_Brazil_44642"/>
    <s v="CUST_5051"/>
    <x v="34"/>
    <x v="1"/>
    <x v="8"/>
    <n v="99.42"/>
    <n v="99.42"/>
    <n v="3"/>
    <n v="298.26"/>
    <n v="20"/>
    <n v="0"/>
    <s v="Fashion"/>
    <n v="25.6"/>
    <n v="25.6"/>
    <d v="2022-03-22T00:00:00"/>
    <n v="20"/>
    <n v="0.3"/>
    <n v="0"/>
  </r>
  <r>
    <s v="CUST_5054_Germany_45492"/>
    <s v="CUST_5054"/>
    <x v="42"/>
    <x v="0"/>
    <x v="0"/>
    <n v="53.6"/>
    <n v="53.6"/>
    <n v="3"/>
    <n v="160.80000000000001"/>
    <n v="108"/>
    <n v="0"/>
    <s v="Beauty"/>
    <n v="8.5"/>
    <n v="8.5"/>
    <d v="2024-07-19T00:00:00"/>
    <n v="4"/>
    <n v="0.12"/>
    <n v="0"/>
  </r>
  <r>
    <s v="CUST_5056_India_45789"/>
    <s v="CUST_5056"/>
    <x v="17"/>
    <x v="2"/>
    <x v="5"/>
    <n v="28.95"/>
    <n v="28.95"/>
    <n v="11"/>
    <n v="318.45"/>
    <n v="255"/>
    <n v="0"/>
    <s v="Fashion"/>
    <n v="28.9"/>
    <n v="28.9"/>
    <d v="2025-05-12T00:00:00"/>
    <n v="9"/>
    <n v="0.11"/>
    <n v="0"/>
  </r>
  <r>
    <s v="CUST_5059_USA_44443"/>
    <s v="CUST_5059"/>
    <x v="3"/>
    <x v="0"/>
    <x v="2"/>
    <n v="67.84"/>
    <n v="67.84"/>
    <n v="14"/>
    <n v="949.76"/>
    <n v="316"/>
    <n v="0"/>
    <s v="Electronics"/>
    <n v="18.7"/>
    <n v="18.7"/>
    <d v="2021-09-04T00:00:00"/>
    <n v="85"/>
    <n v="0.12"/>
    <n v="0"/>
  </r>
  <r>
    <s v="CUST_5061_Japan_44202"/>
    <s v="CUST_5061"/>
    <x v="32"/>
    <x v="1"/>
    <x v="6"/>
    <n v="80.75"/>
    <n v="80.75"/>
    <n v="9"/>
    <n v="726.75"/>
    <n v="133"/>
    <n v="0"/>
    <s v="Sports"/>
    <n v="50.8"/>
    <n v="50.8"/>
    <d v="2021-01-06T00:00:00"/>
    <n v="73"/>
    <n v="0.17"/>
    <n v="0"/>
  </r>
  <r>
    <s v="CUST_5063_Japan_44088"/>
    <s v="CUST_5063"/>
    <x v="26"/>
    <x v="1"/>
    <x v="6"/>
    <n v="30.32"/>
    <n v="30.32"/>
    <n v="14"/>
    <n v="424.48"/>
    <n v="118"/>
    <n v="0"/>
    <s v="Sports"/>
    <m/>
    <n v="0"/>
    <d v="2020-09-14T00:00:00"/>
    <n v="9"/>
    <n v="0.02"/>
    <n v="0"/>
  </r>
  <r>
    <s v="CUST_5066_Brazil_45802"/>
    <s v="CUST_5066"/>
    <x v="49"/>
    <x v="0"/>
    <x v="8"/>
    <n v="89.05"/>
    <n v="89.05"/>
    <n v="16"/>
    <n v="1424.8"/>
    <n v="103"/>
    <n v="0"/>
    <s v="Sports"/>
    <n v="97.1"/>
    <n v="97.1"/>
    <d v="2025-05-25T00:00:00"/>
    <n v="51"/>
    <n v="0.52"/>
    <n v="0"/>
  </r>
  <r>
    <s v="CUST_5068_UK_44103"/>
    <s v="CUST_5068"/>
    <x v="20"/>
    <x v="0"/>
    <x v="1"/>
    <n v="108.66"/>
    <n v="108.66"/>
    <n v="12"/>
    <n v="1303.92"/>
    <n v="76"/>
    <n v="0"/>
    <s v="Home"/>
    <n v="73.8"/>
    <n v="73.8"/>
    <d v="2020-09-29T00:00:00"/>
    <n v="97"/>
    <n v="0.45"/>
    <n v="0"/>
  </r>
  <r>
    <s v="CUST_5070_China_45538"/>
    <s v="CUST_5070"/>
    <x v="23"/>
    <x v="1"/>
    <x v="9"/>
    <n v="32.68"/>
    <n v="32.68"/>
    <n v="7"/>
    <n v="228.76"/>
    <n v="264"/>
    <n v="0"/>
    <s v="Beauty"/>
    <n v="41.7"/>
    <n v="41.7"/>
    <d v="2024-09-03T00:00:00"/>
    <n v="21"/>
    <n v="7.0000000000000007E-2"/>
    <n v="0"/>
  </r>
  <r>
    <s v="CUST_5072_Brazil_44364"/>
    <s v="CUST_5072"/>
    <x v="33"/>
    <x v="1"/>
    <x v="8"/>
    <n v="318.19"/>
    <n v="318.19"/>
    <n v="5"/>
    <n v="1590.95"/>
    <n v="191"/>
    <n v="0"/>
    <s v="Sports"/>
    <n v="72.900000000000006"/>
    <n v="72.900000000000006"/>
    <d v="2021-06-17T00:00:00"/>
    <n v="94"/>
    <n v="0.31"/>
    <n v="0"/>
  </r>
  <r>
    <s v="CUST_5078_UK_44731"/>
    <s v="CUST_5078"/>
    <x v="13"/>
    <x v="1"/>
    <x v="1"/>
    <m/>
    <n v="0"/>
    <n v="6"/>
    <n v="0"/>
    <n v="339"/>
    <n v="0"/>
    <s v="Beauty"/>
    <n v="53.2"/>
    <n v="53.2"/>
    <d v="2022-06-19T00:00:00"/>
    <n v="56"/>
    <n v="0.33"/>
    <n v="0"/>
  </r>
  <r>
    <s v="CUST_5079_China_45756"/>
    <s v="CUST_5079"/>
    <x v="1"/>
    <x v="0"/>
    <x v="9"/>
    <n v="324.18"/>
    <n v="324.18"/>
    <n v="11"/>
    <n v="3565.98"/>
    <n v="12"/>
    <n v="0"/>
    <s v="Fashion"/>
    <n v="39.299999999999997"/>
    <n v="39.299999999999997"/>
    <d v="2025-04-09T00:00:00"/>
    <n v="61"/>
    <n v="0.53"/>
    <n v="0"/>
  </r>
  <r>
    <s v="CUST_5079_France_44110"/>
    <s v="CUST_5079"/>
    <x v="55"/>
    <x v="0"/>
    <x v="7"/>
    <n v="87.55"/>
    <n v="87.55"/>
    <n v="12"/>
    <n v="1050.5999999999999"/>
    <n v="343"/>
    <n v="0"/>
    <s v="Beauty"/>
    <n v="77.400000000000006"/>
    <n v="77.400000000000006"/>
    <d v="2020-10-06T00:00:00"/>
    <n v="48"/>
    <n v="0.35"/>
    <n v="0"/>
  </r>
  <r>
    <s v="CUST_5082_Brazil_44018"/>
    <s v="CUST_5082"/>
    <x v="19"/>
    <x v="1"/>
    <x v="8"/>
    <n v="106.99"/>
    <n v="106.99"/>
    <n v="6"/>
    <n v="641.93999999999994"/>
    <n v="87"/>
    <n v="0"/>
    <s v="Beauty"/>
    <n v="23.4"/>
    <n v="23.4"/>
    <d v="2020-07-06T00:00:00"/>
    <n v="9"/>
    <n v="7.0000000000000007E-2"/>
    <n v="0"/>
  </r>
  <r>
    <s v="CUST_5082_Canada_45563"/>
    <s v="CUST_5082"/>
    <x v="17"/>
    <x v="1"/>
    <x v="4"/>
    <n v="207.69"/>
    <n v="207.69"/>
    <n v="7"/>
    <n v="1453.83"/>
    <n v="47"/>
    <n v="0"/>
    <s v="Beauty"/>
    <n v="49"/>
    <n v="49"/>
    <d v="2024-09-28T00:00:00"/>
    <n v="22"/>
    <n v="0.34"/>
    <n v="0"/>
  </r>
  <r>
    <s v="CUST_5085_Germany_44929"/>
    <s v="CUST_5085"/>
    <x v="6"/>
    <x v="1"/>
    <x v="0"/>
    <n v="71.540000000000006"/>
    <n v="71.540000000000006"/>
    <n v="6"/>
    <n v="429.24"/>
    <n v="333"/>
    <n v="0"/>
    <s v="Sports"/>
    <n v="0.4"/>
    <n v="0.4"/>
    <d v="2023-01-03T00:00:00"/>
    <n v="91"/>
    <n v="0.09"/>
    <n v="0"/>
  </r>
  <r>
    <s v="CUST_5086_Australia_45192"/>
    <s v="CUST_5086"/>
    <x v="47"/>
    <x v="0"/>
    <x v="3"/>
    <n v="116.84"/>
    <n v="116.84"/>
    <n v="7"/>
    <n v="817.88"/>
    <n v="99"/>
    <n v="0"/>
    <s v="Beauty"/>
    <n v="10.9"/>
    <n v="10.9"/>
    <d v="2023-09-23T00:00:00"/>
    <n v="25"/>
    <n v="0.24"/>
    <n v="0"/>
  </r>
  <r>
    <s v="CUST_5086_Brazil_44951"/>
    <s v="CUST_5086"/>
    <x v="48"/>
    <x v="0"/>
    <x v="8"/>
    <m/>
    <n v="0"/>
    <n v="8"/>
    <n v="0"/>
    <n v="47"/>
    <n v="0"/>
    <s v="Fashion"/>
    <n v="18.100000000000001"/>
    <n v="18.100000000000001"/>
    <d v="2023-01-25T00:00:00"/>
    <n v="80"/>
    <n v="0.34"/>
    <n v="0"/>
  </r>
  <r>
    <s v="CUST_5088_Australia_44032"/>
    <s v="CUST_5088"/>
    <x v="61"/>
    <x v="0"/>
    <x v="3"/>
    <n v="30.38"/>
    <n v="30.38"/>
    <n v="12"/>
    <n v="364.56"/>
    <n v="287"/>
    <n v="0"/>
    <s v="Sports"/>
    <m/>
    <n v="0"/>
    <d v="2020-07-20T00:00:00"/>
    <n v="77"/>
    <n v="0.2"/>
    <n v="0"/>
  </r>
  <r>
    <s v="CUST_5090_Australia_44918"/>
    <s v="CUST_5090"/>
    <x v="53"/>
    <x v="1"/>
    <x v="3"/>
    <n v="155.13"/>
    <n v="155.13"/>
    <n v="8"/>
    <n v="1241.04"/>
    <n v="271"/>
    <n v="0"/>
    <s v="Fashion"/>
    <n v="53.3"/>
    <n v="53.3"/>
    <d v="2022-12-23T00:00:00"/>
    <n v="91"/>
    <n v="0.01"/>
    <n v="0"/>
  </r>
  <r>
    <s v="CUST_5103_Canada_45152"/>
    <s v="CUST_5103"/>
    <x v="61"/>
    <x v="0"/>
    <x v="4"/>
    <n v="63.32"/>
    <n v="63.32"/>
    <n v="15"/>
    <n v="949.8"/>
    <n v="335"/>
    <n v="0"/>
    <s v="Fashion"/>
    <n v="53.5"/>
    <n v="53.5"/>
    <d v="2023-08-14T00:00:00"/>
    <n v="33"/>
    <n v="0.11"/>
    <n v="0"/>
  </r>
  <r>
    <s v="CUST_5107_Brazil_44626"/>
    <s v="CUST_5107"/>
    <x v="59"/>
    <x v="0"/>
    <x v="8"/>
    <n v="74.62"/>
    <n v="74.62"/>
    <n v="9"/>
    <n v="671.58"/>
    <n v="297"/>
    <n v="0"/>
    <s v="Beauty"/>
    <n v="90.6"/>
    <n v="90.6"/>
    <d v="2022-03-06T00:00:00"/>
    <n v="44"/>
    <n v="0.53"/>
    <n v="0"/>
  </r>
  <r>
    <s v="CUST_5107_Japan_44130"/>
    <s v="CUST_5107"/>
    <x v="21"/>
    <x v="0"/>
    <x v="6"/>
    <n v="85.48"/>
    <n v="85.48"/>
    <n v="7"/>
    <n v="598.36"/>
    <n v="160"/>
    <n v="0"/>
    <s v="Home"/>
    <n v="69.5"/>
    <n v="69.5"/>
    <d v="2020-10-26T00:00:00"/>
    <n v="95"/>
    <n v="0.18"/>
    <n v="0"/>
  </r>
  <r>
    <s v="CUST_5107_UK_45727"/>
    <s v="CUST_5107"/>
    <x v="10"/>
    <x v="0"/>
    <x v="1"/>
    <n v="106.14"/>
    <n v="106.14"/>
    <n v="11"/>
    <n v="1167.54"/>
    <n v="211"/>
    <n v="0"/>
    <s v="Electronics"/>
    <n v="41.5"/>
    <n v="41.5"/>
    <d v="2025-03-11T00:00:00"/>
    <n v="86"/>
    <n v="0.44"/>
    <n v="0"/>
  </r>
  <r>
    <s v="CUST_5108_Canada_44159"/>
    <s v="CUST_5108"/>
    <x v="6"/>
    <x v="1"/>
    <x v="4"/>
    <n v="70.849999999999994"/>
    <n v="70.849999999999994"/>
    <n v="9"/>
    <n v="637.65"/>
    <n v="250"/>
    <n v="0"/>
    <s v="Electronics"/>
    <n v="14"/>
    <n v="14"/>
    <d v="2020-11-24T00:00:00"/>
    <n v="60"/>
    <n v="0.17"/>
    <n v="0"/>
  </r>
  <r>
    <s v="CUST_5109_France_44622"/>
    <s v="CUST_5109"/>
    <x v="39"/>
    <x v="0"/>
    <x v="7"/>
    <n v="125.11"/>
    <n v="125.11"/>
    <n v="11"/>
    <n v="1376.21"/>
    <n v="339"/>
    <n v="0"/>
    <s v="Electronics"/>
    <n v="14.2"/>
    <n v="14.2"/>
    <d v="2022-03-02T00:00:00"/>
    <n v="66"/>
    <n v="0.36"/>
    <n v="0"/>
  </r>
  <r>
    <s v="CUST_5114_China_44028"/>
    <s v="CUST_5114"/>
    <x v="59"/>
    <x v="1"/>
    <x v="9"/>
    <n v="279.23"/>
    <n v="279.23"/>
    <n v="10"/>
    <n v="2792.3"/>
    <n v="226"/>
    <n v="0"/>
    <s v="Home"/>
    <n v="56.9"/>
    <n v="56.9"/>
    <d v="2020-07-16T00:00:00"/>
    <n v="71"/>
    <n v="0.34"/>
    <n v="0"/>
  </r>
  <r>
    <s v="CUST_5116_India_44487"/>
    <s v="CUST_5116"/>
    <x v="18"/>
    <x v="1"/>
    <x v="5"/>
    <n v="134.16"/>
    <n v="134.16"/>
    <n v="13"/>
    <n v="1744.08"/>
    <n v="23"/>
    <n v="0"/>
    <s v="Sports"/>
    <n v="23"/>
    <n v="23"/>
    <d v="2021-10-18T00:00:00"/>
    <n v="49"/>
    <n v="0.41"/>
    <n v="0"/>
  </r>
  <r>
    <s v="CUST_5117_Brazil_45246"/>
    <s v="CUST_5117"/>
    <x v="48"/>
    <x v="1"/>
    <x v="8"/>
    <n v="389.32"/>
    <n v="389.32"/>
    <n v="16"/>
    <n v="6229.12"/>
    <n v="75"/>
    <n v="0"/>
    <s v="Sports"/>
    <n v="72.099999999999994"/>
    <n v="72.099999999999994"/>
    <d v="2023-11-16T00:00:00"/>
    <n v="29"/>
    <n v="0.71"/>
    <n v="0"/>
  </r>
  <r>
    <s v="CUST_5117_Japan_45387"/>
    <s v="CUST_5117"/>
    <x v="53"/>
    <x v="0"/>
    <x v="6"/>
    <n v="144.9"/>
    <n v="144.9"/>
    <n v="10"/>
    <n v="1449"/>
    <n v="344"/>
    <n v="0"/>
    <s v="Sports"/>
    <n v="30.2"/>
    <n v="30.2"/>
    <d v="2024-04-05T00:00:00"/>
    <n v="41"/>
    <n v="0.56999999999999995"/>
    <n v="0"/>
  </r>
  <r>
    <s v="CUST_5117_USA_44072"/>
    <s v="CUST_5117"/>
    <x v="11"/>
    <x v="0"/>
    <x v="2"/>
    <n v="74.489999999999995"/>
    <n v="74.489999999999995"/>
    <n v="8"/>
    <n v="595.91999999999996"/>
    <n v="339"/>
    <n v="0"/>
    <s v="Fashion"/>
    <n v="72.099999999999994"/>
    <n v="72.099999999999994"/>
    <d v="2020-08-29T00:00:00"/>
    <n v="62"/>
    <n v="0.22"/>
    <n v="0"/>
  </r>
  <r>
    <s v="CUST_5120_Germany_45729"/>
    <s v="CUST_5120"/>
    <x v="5"/>
    <x v="1"/>
    <x v="0"/>
    <n v="268.45999999999998"/>
    <n v="268.45999999999998"/>
    <n v="14"/>
    <n v="3758.4399999999996"/>
    <n v="22"/>
    <n v="0"/>
    <s v="Sports"/>
    <n v="44.3"/>
    <n v="44.3"/>
    <d v="2025-03-13T00:00:00"/>
    <n v="49"/>
    <n v="0.42"/>
    <n v="0"/>
  </r>
  <r>
    <s v="CUST_5124_Japan_44948"/>
    <s v="CUST_5124"/>
    <x v="33"/>
    <x v="0"/>
    <x v="6"/>
    <n v="23.38"/>
    <n v="23.38"/>
    <n v="18"/>
    <n v="420.84"/>
    <n v="238"/>
    <n v="0"/>
    <s v="Beauty"/>
    <n v="84"/>
    <n v="84"/>
    <d v="2023-01-22T00:00:00"/>
    <n v="44"/>
    <n v="0.17"/>
    <n v="0"/>
  </r>
  <r>
    <s v="CUST_5131_France_45002"/>
    <s v="CUST_5131"/>
    <x v="0"/>
    <x v="0"/>
    <x v="7"/>
    <n v="64.2"/>
    <n v="64.2"/>
    <n v="9"/>
    <n v="577.80000000000007"/>
    <n v="32"/>
    <n v="0"/>
    <s v="Sports"/>
    <n v="62.4"/>
    <n v="62.4"/>
    <d v="2023-03-17T00:00:00"/>
    <n v="91"/>
    <n v="0.37"/>
    <n v="0"/>
  </r>
  <r>
    <s v="CUST_5131_Japan_44637"/>
    <s v="CUST_5131"/>
    <x v="4"/>
    <x v="0"/>
    <x v="6"/>
    <n v="73.91"/>
    <n v="73.91"/>
    <n v="12"/>
    <n v="886.92"/>
    <n v="155"/>
    <n v="0"/>
    <s v="Home"/>
    <n v="82.3"/>
    <n v="82.3"/>
    <d v="2022-03-17T00:00:00"/>
    <n v="90"/>
    <n v="0.11"/>
    <n v="0"/>
  </r>
  <r>
    <s v="CUST_5133_Australia_44526"/>
    <s v="CUST_5133"/>
    <x v="2"/>
    <x v="0"/>
    <x v="3"/>
    <n v="58.42"/>
    <n v="58.42"/>
    <n v="9"/>
    <n v="525.78"/>
    <n v="8"/>
    <n v="0"/>
    <s v="Home"/>
    <n v="93.5"/>
    <n v="93.5"/>
    <d v="2021-11-26T00:00:00"/>
    <n v="38"/>
    <n v="0.45"/>
    <n v="0"/>
  </r>
  <r>
    <s v="CUST_5134_China_45305"/>
    <s v="CUST_5134"/>
    <x v="35"/>
    <x v="2"/>
    <x v="9"/>
    <n v="94.36"/>
    <n v="94.36"/>
    <n v="11"/>
    <n v="1037.96"/>
    <n v="360"/>
    <n v="0"/>
    <s v="Fashion"/>
    <n v="17"/>
    <n v="17"/>
    <d v="2024-01-14T00:00:00"/>
    <n v="42"/>
    <n v="0.13"/>
    <n v="0"/>
  </r>
  <r>
    <s v="CUST_5135_France_44682"/>
    <s v="CUST_5135"/>
    <x v="25"/>
    <x v="0"/>
    <x v="7"/>
    <n v="77.73"/>
    <n v="77.73"/>
    <n v="10"/>
    <n v="777.30000000000007"/>
    <n v="48"/>
    <n v="0"/>
    <s v="Sports"/>
    <m/>
    <n v="0"/>
    <d v="2022-05-01T00:00:00"/>
    <n v="49"/>
    <n v="0.04"/>
    <n v="0"/>
  </r>
  <r>
    <s v="CUST_5135_UK_44075"/>
    <s v="CUST_5135"/>
    <x v="21"/>
    <x v="2"/>
    <x v="1"/>
    <n v="75.91"/>
    <n v="75.91"/>
    <n v="11"/>
    <n v="835.01"/>
    <n v="63"/>
    <n v="0"/>
    <s v="Fashion"/>
    <n v="62.7"/>
    <n v="62.7"/>
    <d v="2020-09-01T00:00:00"/>
    <n v="31"/>
    <n v="0.19"/>
    <n v="0"/>
  </r>
  <r>
    <s v="CUST_5138_USA_45669"/>
    <s v="CUST_5138"/>
    <x v="11"/>
    <x v="0"/>
    <x v="2"/>
    <n v="151.97999999999999"/>
    <n v="151.97999999999999"/>
    <n v="7"/>
    <n v="1063.8599999999999"/>
    <n v="126"/>
    <n v="0"/>
    <s v="Electronics"/>
    <n v="60.7"/>
    <n v="60.7"/>
    <d v="2025-01-12T00:00:00"/>
    <n v="95"/>
    <n v="0.4"/>
    <n v="0"/>
  </r>
  <r>
    <s v="CUST_5142_UK_44463"/>
    <s v="CUST_5142"/>
    <x v="30"/>
    <x v="1"/>
    <x v="1"/>
    <n v="72.69"/>
    <n v="72.69"/>
    <n v="10"/>
    <n v="726.9"/>
    <n v="141"/>
    <n v="0"/>
    <s v="Home"/>
    <n v="68.900000000000006"/>
    <n v="68.900000000000006"/>
    <d v="2021-09-24T00:00:00"/>
    <n v="13"/>
    <n v="0.54"/>
    <n v="0"/>
  </r>
  <r>
    <s v="CUST_5143_China_44627"/>
    <s v="CUST_5143"/>
    <x v="29"/>
    <x v="0"/>
    <x v="9"/>
    <n v="75.56"/>
    <n v="75.56"/>
    <n v="12"/>
    <n v="906.72"/>
    <n v="343"/>
    <n v="0"/>
    <s v="Beauty"/>
    <n v="40.4"/>
    <n v="40.4"/>
    <d v="2022-03-07T00:00:00"/>
    <n v="74"/>
    <n v="0.4"/>
    <n v="0"/>
  </r>
  <r>
    <s v="CUST_5143_Germany_45668"/>
    <s v="CUST_5143"/>
    <x v="30"/>
    <x v="0"/>
    <x v="0"/>
    <n v="97"/>
    <n v="97"/>
    <n v="8"/>
    <n v="776"/>
    <n v="165"/>
    <n v="0"/>
    <s v="Electronics"/>
    <n v="89.2"/>
    <n v="89.2"/>
    <d v="2025-01-11T00:00:00"/>
    <n v="53"/>
    <n v="0.34"/>
    <n v="0"/>
  </r>
  <r>
    <s v="CUST_5145_Australia_44279"/>
    <s v="CUST_5145"/>
    <x v="4"/>
    <x v="1"/>
    <x v="3"/>
    <n v="17.100000000000001"/>
    <n v="17.100000000000001"/>
    <n v="13"/>
    <n v="222.3"/>
    <n v="170"/>
    <n v="0"/>
    <s v="Fashion"/>
    <n v="79.400000000000006"/>
    <n v="79.400000000000006"/>
    <d v="2021-03-24T00:00:00"/>
    <n v="43"/>
    <n v="0.35"/>
    <n v="0"/>
  </r>
  <r>
    <s v="CUST_5146_Australia_45537"/>
    <s v="CUST_5146"/>
    <x v="32"/>
    <x v="1"/>
    <x v="3"/>
    <n v="85.07"/>
    <n v="85.07"/>
    <n v="9"/>
    <n v="765.62999999999988"/>
    <n v="320"/>
    <n v="0"/>
    <s v="Home"/>
    <n v="3.4"/>
    <n v="3.4"/>
    <d v="2024-09-02T00:00:00"/>
    <n v="20"/>
    <n v="0.33"/>
    <n v="0"/>
  </r>
  <r>
    <s v="CUST_5146_Canada_44205"/>
    <s v="CUST_5146"/>
    <x v="24"/>
    <x v="0"/>
    <x v="4"/>
    <n v="33.07"/>
    <n v="33.07"/>
    <n v="3"/>
    <n v="99.210000000000008"/>
    <n v="299"/>
    <n v="0"/>
    <s v="Sports"/>
    <n v="75.3"/>
    <n v="75.3"/>
    <d v="2021-01-09T00:00:00"/>
    <n v="7"/>
    <n v="7.0000000000000007E-2"/>
    <n v="0"/>
  </r>
  <r>
    <s v="CUST_5146_France_44822"/>
    <s v="CUST_5146"/>
    <x v="45"/>
    <x v="1"/>
    <x v="7"/>
    <n v="38.93"/>
    <n v="38.93"/>
    <n v="6"/>
    <n v="233.57999999999998"/>
    <n v="62"/>
    <n v="0"/>
    <s v="Sports"/>
    <m/>
    <n v="0"/>
    <d v="2022-09-18T00:00:00"/>
    <n v="6"/>
    <n v="0.19"/>
    <n v="0"/>
  </r>
  <r>
    <s v="CUST_5150_Brazil_44806"/>
    <s v="CUST_5150"/>
    <x v="51"/>
    <x v="0"/>
    <x v="8"/>
    <n v="123.36"/>
    <n v="123.36"/>
    <n v="6"/>
    <n v="740.16"/>
    <n v="364"/>
    <n v="0"/>
    <s v="Fashion"/>
    <n v="90.5"/>
    <n v="90.5"/>
    <d v="2022-09-02T00:00:00"/>
    <n v="33"/>
    <n v="0.67"/>
    <n v="0"/>
  </r>
  <r>
    <s v="CUST_5152_USA_45228"/>
    <s v="CUST_5152"/>
    <x v="6"/>
    <x v="1"/>
    <x v="2"/>
    <n v="105.97"/>
    <n v="105.97"/>
    <n v="14"/>
    <n v="1483.58"/>
    <n v="0"/>
    <n v="0"/>
    <s v="Beauty"/>
    <n v="50.1"/>
    <n v="50.1"/>
    <d v="2023-10-29T00:00:00"/>
    <n v="47"/>
    <n v="0.1"/>
    <n v="0"/>
  </r>
  <r>
    <s v="CUST_5154_Australia_45253"/>
    <s v="CUST_5154"/>
    <x v="39"/>
    <x v="0"/>
    <x v="3"/>
    <n v="17.95"/>
    <n v="17.95"/>
    <n v="9"/>
    <n v="161.54999999999998"/>
    <n v="356"/>
    <n v="0"/>
    <s v="Home"/>
    <m/>
    <n v="0"/>
    <d v="2023-11-23T00:00:00"/>
    <n v="95"/>
    <n v="0.38"/>
    <n v="0"/>
  </r>
  <r>
    <s v="CUST_5155_Japan_45827"/>
    <s v="CUST_5155"/>
    <x v="0"/>
    <x v="1"/>
    <x v="6"/>
    <n v="51.61"/>
    <n v="51.61"/>
    <n v="11"/>
    <n v="567.71"/>
    <n v="98"/>
    <n v="0"/>
    <s v="Fashion"/>
    <n v="67.900000000000006"/>
    <n v="67.900000000000006"/>
    <d v="2025-06-19T00:00:00"/>
    <n v="21"/>
    <n v="0.59"/>
    <n v="0"/>
  </r>
  <r>
    <s v="CUST_5158_Japan_45462"/>
    <s v="CUST_5158"/>
    <x v="31"/>
    <x v="0"/>
    <x v="6"/>
    <n v="92.21"/>
    <n v="92.21"/>
    <n v="8"/>
    <n v="737.68"/>
    <n v="12"/>
    <n v="0"/>
    <s v="Electronics"/>
    <n v="18.899999999999999"/>
    <n v="18.899999999999999"/>
    <d v="2024-06-19T00:00:00"/>
    <n v="17"/>
    <n v="0.16"/>
    <n v="0"/>
  </r>
  <r>
    <s v="CUST_5159_UK_44273"/>
    <s v="CUST_5159"/>
    <x v="26"/>
    <x v="1"/>
    <x v="1"/>
    <n v="181.35"/>
    <n v="181.35"/>
    <n v="7"/>
    <n v="1269.45"/>
    <n v="82"/>
    <n v="0"/>
    <s v="Electronics"/>
    <n v="44.4"/>
    <n v="44.4"/>
    <d v="2021-03-18T00:00:00"/>
    <n v="18"/>
    <n v="0.27"/>
    <n v="0"/>
  </r>
  <r>
    <s v="CUST_5160_India_44544"/>
    <s v="CUST_5160"/>
    <x v="7"/>
    <x v="1"/>
    <x v="5"/>
    <n v="149.08000000000001"/>
    <n v="149.08000000000001"/>
    <n v="13"/>
    <n v="1938.0400000000002"/>
    <n v="172"/>
    <n v="0"/>
    <s v="Beauty"/>
    <n v="24"/>
    <n v="24"/>
    <d v="2021-12-14T00:00:00"/>
    <n v="65"/>
    <n v="0.62"/>
    <n v="0"/>
  </r>
  <r>
    <s v="CUST_5164_Australia_44362"/>
    <s v="CUST_5164"/>
    <x v="25"/>
    <x v="1"/>
    <x v="3"/>
    <n v="63.07"/>
    <n v="63.07"/>
    <n v="10"/>
    <n v="630.70000000000005"/>
    <n v="348"/>
    <n v="0"/>
    <s v="Electronics"/>
    <n v="16"/>
    <n v="16"/>
    <d v="2021-06-15T00:00:00"/>
    <n v="29"/>
    <n v="0.18"/>
    <n v="0"/>
  </r>
  <r>
    <s v="CUST_5164_France_44397"/>
    <s v="CUST_5164"/>
    <x v="47"/>
    <x v="2"/>
    <x v="7"/>
    <n v="48.53"/>
    <n v="48.53"/>
    <n v="9"/>
    <n v="436.77"/>
    <n v="29"/>
    <n v="0"/>
    <s v="Sports"/>
    <n v="31.2"/>
    <n v="31.2"/>
    <d v="2021-07-20T00:00:00"/>
    <n v="19"/>
    <n v="0.08"/>
    <n v="0"/>
  </r>
  <r>
    <s v="CUST_5167_Australia_44185"/>
    <s v="CUST_5167"/>
    <x v="58"/>
    <x v="1"/>
    <x v="3"/>
    <n v="200.85"/>
    <n v="200.85"/>
    <n v="5"/>
    <n v="1004.25"/>
    <n v="329"/>
    <n v="0"/>
    <s v="Home"/>
    <n v="29.2"/>
    <n v="29.2"/>
    <d v="2020-12-20T00:00:00"/>
    <n v="77"/>
    <n v="0.38"/>
    <n v="0"/>
  </r>
  <r>
    <s v="CUST_5171_Brazil_45451"/>
    <s v="CUST_5171"/>
    <x v="4"/>
    <x v="2"/>
    <x v="8"/>
    <n v="87.82"/>
    <n v="87.82"/>
    <n v="9"/>
    <n v="790.37999999999988"/>
    <n v="226"/>
    <n v="0"/>
    <s v="Home"/>
    <n v="53"/>
    <n v="53"/>
    <d v="2024-06-08T00:00:00"/>
    <n v="54"/>
    <n v="0.05"/>
    <n v="0"/>
  </r>
  <r>
    <s v="CUST_5172_USA_45267"/>
    <s v="CUST_5172"/>
    <x v="30"/>
    <x v="1"/>
    <x v="2"/>
    <n v="199.58"/>
    <n v="199.58"/>
    <n v="9"/>
    <n v="1796.22"/>
    <n v="244"/>
    <n v="0"/>
    <s v="Beauty"/>
    <n v="80.7"/>
    <n v="80.7"/>
    <d v="2023-12-07T00:00:00"/>
    <n v="25"/>
    <n v="0.09"/>
    <n v="0"/>
  </r>
  <r>
    <s v="CUST_5173_Germany_44404"/>
    <s v="CUST_5173"/>
    <x v="16"/>
    <x v="1"/>
    <x v="0"/>
    <n v="84.46"/>
    <n v="84.46"/>
    <n v="6"/>
    <n v="506.76"/>
    <n v="310"/>
    <n v="0"/>
    <s v="Electronics"/>
    <n v="81"/>
    <n v="81"/>
    <d v="2021-07-27T00:00:00"/>
    <n v="94"/>
    <n v="0.2"/>
    <n v="0"/>
  </r>
  <r>
    <s v="CUST_5175_Japan_45073"/>
    <s v="CUST_5175"/>
    <x v="50"/>
    <x v="0"/>
    <x v="6"/>
    <n v="343.2"/>
    <n v="343.2"/>
    <n v="7"/>
    <n v="2402.4"/>
    <n v="63"/>
    <n v="0"/>
    <s v="Sports"/>
    <m/>
    <n v="0"/>
    <d v="2023-05-27T00:00:00"/>
    <n v="98"/>
    <n v="0.23"/>
    <n v="0"/>
  </r>
  <r>
    <s v="CUST_5177_Japan_44395"/>
    <s v="CUST_5177"/>
    <x v="53"/>
    <x v="2"/>
    <x v="6"/>
    <n v="73.72"/>
    <n v="73.72"/>
    <n v="15"/>
    <n v="1105.8"/>
    <n v="1"/>
    <n v="0"/>
    <s v="Home"/>
    <n v="34.200000000000003"/>
    <n v="34.200000000000003"/>
    <d v="2021-07-18T00:00:00"/>
    <n v="27"/>
    <n v="0.28999999999999998"/>
    <n v="0"/>
  </r>
  <r>
    <s v="CUST_5177_USA_45075"/>
    <s v="CUST_5177"/>
    <x v="58"/>
    <x v="1"/>
    <x v="2"/>
    <n v="65.14"/>
    <n v="65.14"/>
    <n v="5"/>
    <n v="325.7"/>
    <n v="165"/>
    <n v="0"/>
    <s v="Beauty"/>
    <n v="50.6"/>
    <n v="50.6"/>
    <d v="2023-05-29T00:00:00"/>
    <n v="45"/>
    <n v="0.34"/>
    <n v="0"/>
  </r>
  <r>
    <s v="CUST_5178_India_45342"/>
    <s v="CUST_5178"/>
    <x v="40"/>
    <x v="0"/>
    <x v="5"/>
    <m/>
    <n v="0"/>
    <n v="9"/>
    <n v="0"/>
    <n v="91"/>
    <n v="0"/>
    <s v="Electronics"/>
    <n v="51.6"/>
    <n v="51.6"/>
    <d v="2024-02-20T00:00:00"/>
    <n v="56"/>
    <n v="0.32"/>
    <n v="0"/>
  </r>
  <r>
    <s v="CUST_5178_Japan_44806"/>
    <s v="CUST_5178"/>
    <x v="15"/>
    <x v="0"/>
    <x v="6"/>
    <n v="94.1"/>
    <n v="94.1"/>
    <n v="7"/>
    <n v="658.69999999999993"/>
    <n v="262"/>
    <n v="0"/>
    <s v="Home"/>
    <n v="15.4"/>
    <n v="15.4"/>
    <d v="2022-09-02T00:00:00"/>
    <n v="90"/>
    <n v="0.16"/>
    <n v="0"/>
  </r>
  <r>
    <s v="CUST_5179_China_44087"/>
    <s v="CUST_5179"/>
    <x v="31"/>
    <x v="1"/>
    <x v="9"/>
    <n v="68.13"/>
    <n v="68.13"/>
    <n v="9"/>
    <n v="613.16999999999996"/>
    <n v="283"/>
    <n v="0"/>
    <s v="Beauty"/>
    <n v="20.3"/>
    <n v="20.3"/>
    <d v="2020-09-13T00:00:00"/>
    <n v="78"/>
    <n v="0.12"/>
    <n v="0"/>
  </r>
  <r>
    <s v="CUST_5180_France_45639"/>
    <s v="CUST_5180"/>
    <x v="50"/>
    <x v="0"/>
    <x v="7"/>
    <n v="174.26"/>
    <n v="174.26"/>
    <n v="12"/>
    <n v="2091.12"/>
    <n v="353"/>
    <n v="0"/>
    <s v="Fashion"/>
    <n v="97.6"/>
    <n v="97.6"/>
    <d v="2024-12-13T00:00:00"/>
    <n v="57"/>
    <n v="0.22"/>
    <n v="0"/>
  </r>
  <r>
    <s v="CUST_5182_Canada_44198"/>
    <s v="CUST_5182"/>
    <x v="14"/>
    <x v="0"/>
    <x v="4"/>
    <n v="123.11"/>
    <n v="123.11"/>
    <n v="15"/>
    <n v="1846.65"/>
    <n v="159"/>
    <n v="0"/>
    <s v="Beauty"/>
    <m/>
    <n v="0"/>
    <d v="2021-01-02T00:00:00"/>
    <n v="80"/>
    <n v="0.48"/>
    <n v="0"/>
  </r>
  <r>
    <s v="CUST_5183_India_45297"/>
    <s v="CUST_5183"/>
    <x v="21"/>
    <x v="2"/>
    <x v="5"/>
    <n v="72.91"/>
    <n v="72.91"/>
    <n v="14"/>
    <n v="1020.74"/>
    <n v="266"/>
    <n v="0"/>
    <s v="Beauty"/>
    <n v="36.9"/>
    <n v="36.9"/>
    <d v="2024-01-06T00:00:00"/>
    <n v="64"/>
    <n v="0.06"/>
    <n v="0"/>
  </r>
  <r>
    <s v="CUST_5186_France_44823"/>
    <s v="CUST_5186"/>
    <x v="13"/>
    <x v="1"/>
    <x v="7"/>
    <n v="192.68"/>
    <n v="192.68"/>
    <n v="10"/>
    <n v="1926.8000000000002"/>
    <n v="141"/>
    <n v="0"/>
    <s v="Home"/>
    <n v="75.7"/>
    <n v="75.7"/>
    <d v="2022-09-19T00:00:00"/>
    <n v="1"/>
    <n v="0.51"/>
    <n v="0"/>
  </r>
  <r>
    <s v="CUST_5188_Brazil_44774"/>
    <s v="CUST_5188"/>
    <x v="11"/>
    <x v="1"/>
    <x v="8"/>
    <n v="174.22"/>
    <n v="174.22"/>
    <n v="10"/>
    <n v="1742.2"/>
    <n v="48"/>
    <n v="0"/>
    <s v="Home"/>
    <n v="66.5"/>
    <n v="66.5"/>
    <d v="2022-08-01T00:00:00"/>
    <n v="80"/>
    <n v="0.42"/>
    <n v="0"/>
  </r>
  <r>
    <s v="CUST_5188_Germany_45368"/>
    <s v="CUST_5188"/>
    <x v="44"/>
    <x v="0"/>
    <x v="0"/>
    <n v="48.3"/>
    <n v="48.3"/>
    <n v="11"/>
    <n v="531.29999999999995"/>
    <n v="292"/>
    <n v="0"/>
    <s v="Electronics"/>
    <n v="34.799999999999997"/>
    <n v="34.799999999999997"/>
    <d v="2024-03-17T00:00:00"/>
    <n v="61"/>
    <n v="0.18"/>
    <n v="0"/>
  </r>
  <r>
    <s v="CUST_5195_UK_44175"/>
    <s v="CUST_5195"/>
    <x v="60"/>
    <x v="1"/>
    <x v="1"/>
    <n v="65.89"/>
    <n v="65.89"/>
    <n v="14"/>
    <n v="922.46"/>
    <n v="362"/>
    <n v="0"/>
    <s v="Electronics"/>
    <n v="61.1"/>
    <n v="61.1"/>
    <d v="2020-12-10T00:00:00"/>
    <n v="16"/>
    <n v="0.18"/>
    <n v="0"/>
  </r>
  <r>
    <s v="CUST_5197_Canada_44068"/>
    <s v="CUST_5197"/>
    <x v="43"/>
    <x v="2"/>
    <x v="4"/>
    <n v="113.44"/>
    <n v="113.44"/>
    <n v="9"/>
    <n v="1020.96"/>
    <n v="1"/>
    <n v="0"/>
    <s v="Home"/>
    <n v="44.3"/>
    <n v="44.3"/>
    <d v="2020-08-25T00:00:00"/>
    <n v="18"/>
    <n v="0.17"/>
    <n v="0"/>
  </r>
  <r>
    <s v="CUST_5197_Japan_44443"/>
    <s v="CUST_5197"/>
    <x v="3"/>
    <x v="1"/>
    <x v="6"/>
    <n v="145.11000000000001"/>
    <n v="145.11000000000001"/>
    <n v="9"/>
    <n v="1305.9900000000002"/>
    <n v="357"/>
    <n v="0"/>
    <s v="Sports"/>
    <n v="87.2"/>
    <n v="87.2"/>
    <d v="2021-09-04T00:00:00"/>
    <n v="54"/>
    <n v="0.54"/>
    <n v="0"/>
  </r>
  <r>
    <s v="CUST_5198_UK_45812"/>
    <s v="CUST_5198"/>
    <x v="23"/>
    <x v="1"/>
    <x v="1"/>
    <n v="20.239999999999998"/>
    <n v="20.239999999999998"/>
    <n v="11"/>
    <n v="222.64"/>
    <n v="323"/>
    <n v="0"/>
    <s v="Home"/>
    <n v="16.7"/>
    <n v="16.7"/>
    <d v="2025-06-04T00:00:00"/>
    <n v="47"/>
    <n v="0.43"/>
    <n v="0"/>
  </r>
  <r>
    <s v="CUST_5199_Japan_44066"/>
    <s v="CUST_5199"/>
    <x v="55"/>
    <x v="0"/>
    <x v="6"/>
    <n v="119.76"/>
    <n v="119.76"/>
    <n v="14"/>
    <n v="1676.64"/>
    <n v="4"/>
    <n v="0"/>
    <s v="Fashion"/>
    <n v="61"/>
    <n v="61"/>
    <d v="2020-08-23T00:00:00"/>
    <n v="58"/>
    <n v="0.45"/>
    <n v="0"/>
  </r>
  <r>
    <s v="CUST_5199_Japan_45043"/>
    <s v="CUST_5199"/>
    <x v="9"/>
    <x v="1"/>
    <x v="6"/>
    <n v="106.48"/>
    <n v="106.48"/>
    <n v="10"/>
    <n v="1064.8"/>
    <n v="143"/>
    <n v="0"/>
    <s v="Fashion"/>
    <n v="37.9"/>
    <n v="37.9"/>
    <d v="2023-04-27T00:00:00"/>
    <n v="54"/>
    <n v="0.26"/>
    <n v="0"/>
  </r>
  <r>
    <s v="CUST_5200_Canada_44187"/>
    <s v="CUST_5200"/>
    <x v="51"/>
    <x v="0"/>
    <x v="4"/>
    <n v="134.43"/>
    <n v="134.43"/>
    <n v="7"/>
    <n v="941.01"/>
    <n v="286"/>
    <n v="0"/>
    <s v="Home"/>
    <n v="89.7"/>
    <n v="89.7"/>
    <d v="2020-12-22T00:00:00"/>
    <n v="22"/>
    <n v="0.53"/>
    <n v="0"/>
  </r>
  <r>
    <s v="CUST_5200_China_44873"/>
    <s v="CUST_5200"/>
    <x v="9"/>
    <x v="1"/>
    <x v="9"/>
    <n v="257.82"/>
    <n v="257.82"/>
    <n v="13"/>
    <n v="3351.66"/>
    <n v="362"/>
    <n v="0"/>
    <s v="Fashion"/>
    <n v="23.7"/>
    <n v="23.7"/>
    <d v="2022-11-08T00:00:00"/>
    <n v="65"/>
    <n v="0.63"/>
    <n v="0"/>
  </r>
  <r>
    <s v="CUST_5200_China_45809"/>
    <s v="CUST_5200"/>
    <x v="10"/>
    <x v="0"/>
    <x v="9"/>
    <n v="99.7"/>
    <n v="99.7"/>
    <n v="9"/>
    <n v="897.30000000000007"/>
    <n v="363"/>
    <n v="0"/>
    <s v="Home"/>
    <n v="23.6"/>
    <n v="23.6"/>
    <d v="2025-06-01T00:00:00"/>
    <n v="64"/>
    <n v="0.1"/>
    <n v="0"/>
  </r>
  <r>
    <s v="CUST_5203_India_45564"/>
    <s v="CUST_5203"/>
    <x v="34"/>
    <x v="0"/>
    <x v="5"/>
    <n v="236.51"/>
    <n v="236.51"/>
    <n v="7"/>
    <n v="1655.57"/>
    <n v="165"/>
    <n v="0"/>
    <s v="Home"/>
    <n v="59.7"/>
    <n v="59.7"/>
    <d v="2024-09-29T00:00:00"/>
    <n v="60"/>
    <n v="0.34"/>
    <n v="0"/>
  </r>
  <r>
    <s v="CUST_5204_France_44951"/>
    <s v="CUST_5204"/>
    <x v="42"/>
    <x v="1"/>
    <x v="7"/>
    <n v="296.58"/>
    <n v="296.58"/>
    <n v="7"/>
    <n v="2076.06"/>
    <n v="175"/>
    <n v="0"/>
    <s v="Sports"/>
    <n v="73.2"/>
    <n v="73.2"/>
    <d v="2023-01-25T00:00:00"/>
    <n v="42"/>
    <n v="0.23"/>
    <n v="0"/>
  </r>
  <r>
    <s v="CUST_5206_Brazil_45483"/>
    <s v="CUST_5206"/>
    <x v="56"/>
    <x v="1"/>
    <x v="8"/>
    <n v="122.35"/>
    <n v="122.35"/>
    <n v="9"/>
    <n v="1101.1499999999999"/>
    <n v="204"/>
    <n v="0"/>
    <s v="Beauty"/>
    <n v="88.2"/>
    <n v="88.2"/>
    <d v="2024-07-10T00:00:00"/>
    <n v="58"/>
    <n v="0.33"/>
    <n v="0"/>
  </r>
  <r>
    <s v="CUST_5206_USA_44974"/>
    <s v="CUST_5206"/>
    <x v="21"/>
    <x v="1"/>
    <x v="2"/>
    <n v="91.76"/>
    <n v="91.76"/>
    <n v="3"/>
    <n v="275.28000000000003"/>
    <n v="68"/>
    <n v="0"/>
    <s v="Fashion"/>
    <n v="19"/>
    <n v="19"/>
    <d v="2023-02-17T00:00:00"/>
    <n v="41"/>
    <n v="0.2"/>
    <n v="0"/>
  </r>
  <r>
    <s v="CUST_5208_India_44764"/>
    <s v="CUST_5208"/>
    <x v="10"/>
    <x v="1"/>
    <x v="5"/>
    <n v="196.86"/>
    <n v="196.86"/>
    <n v="10"/>
    <n v="1968.6000000000001"/>
    <n v="225"/>
    <n v="0"/>
    <s v="Fashion"/>
    <n v="57"/>
    <n v="57"/>
    <d v="2022-07-22T00:00:00"/>
    <n v="7"/>
    <n v="0.06"/>
    <n v="0"/>
  </r>
  <r>
    <s v="CUST_5208_USA_45324"/>
    <s v="CUST_5208"/>
    <x v="48"/>
    <x v="2"/>
    <x v="2"/>
    <n v="96.54"/>
    <n v="96.54"/>
    <n v="13"/>
    <n v="1255.02"/>
    <n v="337"/>
    <n v="0"/>
    <s v="Sports"/>
    <n v="7.3"/>
    <n v="7.3"/>
    <d v="2024-02-02T00:00:00"/>
    <n v="50"/>
    <n v="7.0000000000000007E-2"/>
    <n v="0"/>
  </r>
  <r>
    <s v="CUST_5211_France_45008"/>
    <s v="CUST_5211"/>
    <x v="9"/>
    <x v="0"/>
    <x v="7"/>
    <n v="148.87"/>
    <n v="148.87"/>
    <n v="8"/>
    <n v="1190.96"/>
    <n v="129"/>
    <n v="0"/>
    <s v="Beauty"/>
    <n v="45"/>
    <n v="45"/>
    <d v="2023-03-23T00:00:00"/>
    <n v="71"/>
    <n v="0.44"/>
    <n v="0"/>
  </r>
  <r>
    <s v="CUST_5212_USA_44119"/>
    <s v="CUST_5212"/>
    <x v="34"/>
    <x v="1"/>
    <x v="2"/>
    <n v="151.49"/>
    <n v="151.49"/>
    <n v="10"/>
    <n v="1514.9"/>
    <n v="232"/>
    <n v="0"/>
    <s v="Electronics"/>
    <n v="23.7"/>
    <n v="23.7"/>
    <d v="2020-10-15T00:00:00"/>
    <n v="96"/>
    <n v="0.09"/>
    <n v="0"/>
  </r>
  <r>
    <s v="CUST_5213_Japan_44445"/>
    <s v="CUST_5213"/>
    <x v="29"/>
    <x v="2"/>
    <x v="6"/>
    <n v="96.48"/>
    <n v="96.48"/>
    <n v="11"/>
    <n v="1061.28"/>
    <n v="342"/>
    <n v="0"/>
    <s v="Home"/>
    <n v="22.8"/>
    <n v="22.8"/>
    <d v="2021-09-06T00:00:00"/>
    <n v="35"/>
    <n v="0.27"/>
    <n v="0"/>
  </r>
  <r>
    <s v="CUST_5213_USA_45077"/>
    <s v="CUST_5213"/>
    <x v="5"/>
    <x v="0"/>
    <x v="2"/>
    <n v="186.02"/>
    <n v="186.02"/>
    <n v="12"/>
    <n v="2232.2400000000002"/>
    <n v="254"/>
    <n v="0"/>
    <s v="Electronics"/>
    <n v="38.5"/>
    <n v="38.5"/>
    <d v="2023-05-31T00:00:00"/>
    <n v="75"/>
    <n v="0.46"/>
    <n v="0"/>
  </r>
  <r>
    <s v="CUST_5214_UK_45528"/>
    <s v="CUST_5214"/>
    <x v="40"/>
    <x v="0"/>
    <x v="1"/>
    <n v="34.659999999999997"/>
    <n v="34.659999999999997"/>
    <n v="6"/>
    <n v="207.95999999999998"/>
    <n v="331"/>
    <n v="0"/>
    <s v="Fashion"/>
    <m/>
    <n v="0"/>
    <d v="2024-08-24T00:00:00"/>
    <n v="38"/>
    <n v="0.19"/>
    <n v="0"/>
  </r>
  <r>
    <s v="CUST_5218_Canada_45612"/>
    <s v="CUST_5218"/>
    <x v="37"/>
    <x v="1"/>
    <x v="4"/>
    <n v="102"/>
    <n v="102"/>
    <n v="14"/>
    <n v="1428"/>
    <n v="53"/>
    <n v="0"/>
    <s v="Fashion"/>
    <m/>
    <n v="0"/>
    <d v="2024-11-16T00:00:00"/>
    <n v="59"/>
    <n v="0.27"/>
    <n v="0"/>
  </r>
  <r>
    <s v="CUST_5218_China_45425"/>
    <s v="CUST_5218"/>
    <x v="31"/>
    <x v="1"/>
    <x v="9"/>
    <n v="41.14"/>
    <n v="41.14"/>
    <n v="7"/>
    <n v="287.98"/>
    <n v="126"/>
    <n v="0"/>
    <s v="Sports"/>
    <n v="75.099999999999994"/>
    <n v="75.099999999999994"/>
    <d v="2024-05-13T00:00:00"/>
    <n v="90"/>
    <n v="0.26"/>
    <n v="0"/>
  </r>
  <r>
    <s v="CUST_5223_Germany_45779"/>
    <s v="CUST_5223"/>
    <x v="36"/>
    <x v="0"/>
    <x v="0"/>
    <n v="64.760000000000005"/>
    <n v="64.760000000000005"/>
    <n v="13"/>
    <n v="841.88000000000011"/>
    <n v="361"/>
    <n v="0"/>
    <s v="Home"/>
    <n v="50.8"/>
    <n v="50.8"/>
    <d v="2025-05-02T00:00:00"/>
    <n v="93"/>
    <n v="0.26"/>
    <n v="0"/>
  </r>
  <r>
    <s v="CUST_5225_China_44296"/>
    <s v="CUST_5225"/>
    <x v="1"/>
    <x v="1"/>
    <x v="9"/>
    <n v="28.44"/>
    <n v="28.44"/>
    <n v="13"/>
    <n v="369.72"/>
    <n v="265"/>
    <n v="0"/>
    <s v="Beauty"/>
    <n v="70.7"/>
    <n v="70.7"/>
    <d v="2021-04-10T00:00:00"/>
    <n v="92"/>
    <n v="0.15"/>
    <n v="0"/>
  </r>
  <r>
    <s v="CUST_5225_Germany_45076"/>
    <s v="CUST_5225"/>
    <x v="1"/>
    <x v="0"/>
    <x v="0"/>
    <m/>
    <n v="0"/>
    <n v="10"/>
    <n v="0"/>
    <n v="37"/>
    <n v="0"/>
    <s v="Fashion"/>
    <n v="38"/>
    <n v="38"/>
    <d v="2023-05-30T00:00:00"/>
    <n v="5"/>
    <n v="0.37"/>
    <n v="0"/>
  </r>
  <r>
    <s v="CUST_5225_Germany_45686"/>
    <s v="CUST_5225"/>
    <x v="43"/>
    <x v="1"/>
    <x v="0"/>
    <n v="127.53"/>
    <n v="127.53"/>
    <n v="12"/>
    <n v="1530.3600000000001"/>
    <n v="364"/>
    <n v="0"/>
    <s v="Home"/>
    <n v="91.7"/>
    <n v="91.7"/>
    <d v="2025-01-29T00:00:00"/>
    <n v="60"/>
    <n v="0.24"/>
    <n v="0"/>
  </r>
  <r>
    <s v="CUST_5227_USA_44887"/>
    <s v="CUST_5227"/>
    <x v="17"/>
    <x v="0"/>
    <x v="2"/>
    <n v="81.97"/>
    <n v="81.97"/>
    <n v="8"/>
    <n v="655.76"/>
    <n v="190"/>
    <n v="0"/>
    <s v="Electronics"/>
    <n v="85.9"/>
    <n v="85.9"/>
    <d v="2022-11-22T00:00:00"/>
    <n v="30"/>
    <n v="0.25"/>
    <n v="0"/>
  </r>
  <r>
    <s v="CUST_5232_Brazil_44349"/>
    <s v="CUST_5232"/>
    <x v="61"/>
    <x v="1"/>
    <x v="8"/>
    <n v="142.19"/>
    <n v="142.19"/>
    <n v="10"/>
    <n v="1421.9"/>
    <n v="285"/>
    <n v="0"/>
    <s v="Home"/>
    <n v="11.6"/>
    <n v="11.6"/>
    <d v="2021-06-02T00:00:00"/>
    <n v="17"/>
    <n v="0.64"/>
    <n v="0"/>
  </r>
  <r>
    <s v="CUST_5232_China_45267"/>
    <s v="CUST_5232"/>
    <x v="35"/>
    <x v="1"/>
    <x v="9"/>
    <n v="45.93"/>
    <n v="45.93"/>
    <n v="5"/>
    <n v="229.65"/>
    <n v="330"/>
    <n v="0"/>
    <s v="Home"/>
    <n v="89.5"/>
    <n v="89.5"/>
    <d v="2023-12-07T00:00:00"/>
    <n v="91"/>
    <n v="0.4"/>
    <n v="0"/>
  </r>
  <r>
    <s v="CUST_5232_India_44985"/>
    <s v="CUST_5232"/>
    <x v="38"/>
    <x v="1"/>
    <x v="5"/>
    <n v="69.36"/>
    <n v="69.36"/>
    <n v="13"/>
    <n v="901.68"/>
    <n v="32"/>
    <n v="0"/>
    <s v="Fashion"/>
    <n v="11.3"/>
    <n v="11.3"/>
    <d v="2023-02-28T00:00:00"/>
    <n v="66"/>
    <n v="0.26"/>
    <n v="0"/>
  </r>
  <r>
    <s v="CUST_5234_India_44633"/>
    <s v="CUST_5234"/>
    <x v="40"/>
    <x v="1"/>
    <x v="5"/>
    <n v="82.84"/>
    <n v="82.84"/>
    <n v="9"/>
    <n v="745.56000000000006"/>
    <n v="92"/>
    <n v="0"/>
    <s v="Beauty"/>
    <n v="50.6"/>
    <n v="50.6"/>
    <d v="2022-03-13T00:00:00"/>
    <n v="28"/>
    <n v="0.75"/>
    <n v="0"/>
  </r>
  <r>
    <s v="CUST_5234_India_45294"/>
    <s v="CUST_5234"/>
    <x v="35"/>
    <x v="1"/>
    <x v="5"/>
    <n v="72.92"/>
    <n v="72.92"/>
    <n v="13"/>
    <n v="947.96"/>
    <n v="354"/>
    <n v="0"/>
    <s v="Electronics"/>
    <m/>
    <n v="0"/>
    <d v="2024-01-03T00:00:00"/>
    <n v="87"/>
    <n v="0.15"/>
    <n v="0"/>
  </r>
  <r>
    <s v="CUST_5236_Brazil_44378"/>
    <s v="CUST_5236"/>
    <x v="3"/>
    <x v="1"/>
    <x v="8"/>
    <n v="155.84"/>
    <n v="155.84"/>
    <n v="9"/>
    <n v="1402.56"/>
    <n v="278"/>
    <n v="0"/>
    <s v="Home"/>
    <n v="15.3"/>
    <n v="15.3"/>
    <d v="2021-07-01T00:00:00"/>
    <n v="47"/>
    <n v="0.22"/>
    <n v="0"/>
  </r>
  <r>
    <s v="CUST_5236_Germany_45720"/>
    <s v="CUST_5236"/>
    <x v="18"/>
    <x v="1"/>
    <x v="0"/>
    <n v="151.37"/>
    <n v="151.37"/>
    <n v="8"/>
    <n v="1210.96"/>
    <n v="146"/>
    <n v="0"/>
    <s v="Home"/>
    <m/>
    <n v="0"/>
    <d v="2025-03-04T00:00:00"/>
    <n v="20"/>
    <n v="0.34"/>
    <n v="0"/>
  </r>
  <r>
    <s v="CUST_5242_Brazil_44371"/>
    <s v="CUST_5242"/>
    <x v="40"/>
    <x v="2"/>
    <x v="8"/>
    <n v="98.49"/>
    <n v="98.49"/>
    <n v="5"/>
    <n v="492.45"/>
    <n v="103"/>
    <n v="0"/>
    <s v="Beauty"/>
    <n v="63.1"/>
    <n v="63.1"/>
    <d v="2021-06-24T00:00:00"/>
    <n v="91"/>
    <n v="0.35"/>
    <n v="0"/>
  </r>
  <r>
    <s v="CUST_5243_France_45311"/>
    <s v="CUST_5243"/>
    <x v="22"/>
    <x v="0"/>
    <x v="7"/>
    <n v="20.63"/>
    <n v="20.63"/>
    <n v="6"/>
    <n v="123.78"/>
    <n v="17"/>
    <n v="0"/>
    <s v="Beauty"/>
    <n v="0.1"/>
    <n v="0.1"/>
    <d v="2024-01-20T00:00:00"/>
    <n v="34"/>
    <n v="0.09"/>
    <n v="0"/>
  </r>
  <r>
    <s v="CUST_5247_Canada_45443"/>
    <s v="CUST_5247"/>
    <x v="16"/>
    <x v="1"/>
    <x v="4"/>
    <n v="86.88"/>
    <n v="86.88"/>
    <n v="3"/>
    <n v="260.64"/>
    <n v="257"/>
    <n v="0"/>
    <s v="Sports"/>
    <n v="56.3"/>
    <n v="56.3"/>
    <d v="2024-05-31T00:00:00"/>
    <n v="81"/>
    <n v="0.1"/>
    <n v="0"/>
  </r>
  <r>
    <s v="CUST_5248_Germany_44642"/>
    <s v="CUST_5248"/>
    <x v="53"/>
    <x v="0"/>
    <x v="0"/>
    <n v="98.54"/>
    <n v="98.54"/>
    <n v="8"/>
    <n v="788.32"/>
    <n v="135"/>
    <n v="0"/>
    <s v="Electronics"/>
    <n v="17.100000000000001"/>
    <n v="17.100000000000001"/>
    <d v="2022-03-22T00:00:00"/>
    <n v="53"/>
    <n v="0.08"/>
    <n v="0"/>
  </r>
  <r>
    <s v="CUST_5249_Australia_44885"/>
    <s v="CUST_5249"/>
    <x v="0"/>
    <x v="1"/>
    <x v="3"/>
    <n v="110.11"/>
    <n v="110.11"/>
    <n v="9"/>
    <n v="990.99"/>
    <n v="129"/>
    <n v="0"/>
    <s v="Home"/>
    <n v="28"/>
    <n v="28"/>
    <d v="2022-11-20T00:00:00"/>
    <n v="80"/>
    <n v="0.2"/>
    <n v="0"/>
  </r>
  <r>
    <s v="CUST_5249_India_45476"/>
    <s v="CUST_5249"/>
    <x v="34"/>
    <x v="0"/>
    <x v="5"/>
    <n v="100.44"/>
    <n v="100.44"/>
    <n v="10"/>
    <n v="1004.4"/>
    <n v="221"/>
    <n v="0"/>
    <s v="Home"/>
    <n v="77.2"/>
    <n v="77.2"/>
    <d v="2024-07-03T00:00:00"/>
    <n v="71"/>
    <n v="0.28999999999999998"/>
    <n v="0"/>
  </r>
  <r>
    <s v="CUST_5251_UK_44070"/>
    <s v="CUST_5251"/>
    <x v="47"/>
    <x v="1"/>
    <x v="1"/>
    <n v="52.79"/>
    <n v="52.79"/>
    <n v="12"/>
    <n v="633.48"/>
    <n v="203"/>
    <n v="0"/>
    <s v="Home"/>
    <n v="68.599999999999994"/>
    <n v="68.599999999999994"/>
    <d v="2020-08-27T00:00:00"/>
    <n v="48"/>
    <n v="0.75"/>
    <n v="0"/>
  </r>
  <r>
    <s v="CUST_5255_Japan_44492"/>
    <s v="CUST_5255"/>
    <x v="21"/>
    <x v="0"/>
    <x v="6"/>
    <n v="160.29"/>
    <n v="160.29"/>
    <n v="11"/>
    <n v="1763.1899999999998"/>
    <n v="209"/>
    <n v="0"/>
    <s v="Beauty"/>
    <n v="98"/>
    <n v="98"/>
    <d v="2021-10-23T00:00:00"/>
    <n v="30"/>
    <n v="0.18"/>
    <n v="0"/>
  </r>
  <r>
    <s v="CUST_5258_Australia_45785"/>
    <s v="CUST_5258"/>
    <x v="13"/>
    <x v="1"/>
    <x v="3"/>
    <n v="120.95"/>
    <n v="120.95"/>
    <n v="8"/>
    <n v="967.6"/>
    <n v="277"/>
    <n v="0"/>
    <s v="Home"/>
    <m/>
    <n v="0"/>
    <d v="2025-05-08T00:00:00"/>
    <n v="74"/>
    <n v="0.26"/>
    <n v="0"/>
  </r>
  <r>
    <s v="CUST_5259_Australia_44716"/>
    <s v="CUST_5259"/>
    <x v="54"/>
    <x v="0"/>
    <x v="3"/>
    <m/>
    <n v="0"/>
    <n v="13"/>
    <n v="0"/>
    <n v="27"/>
    <n v="0"/>
    <s v="Electronics"/>
    <n v="98.5"/>
    <n v="98.5"/>
    <d v="2022-06-04T00:00:00"/>
    <n v="5"/>
    <n v="0.42"/>
    <n v="0"/>
  </r>
  <r>
    <s v="CUST_5260_India_44357"/>
    <s v="CUST_5260"/>
    <x v="58"/>
    <x v="0"/>
    <x v="5"/>
    <n v="252.78"/>
    <n v="252.78"/>
    <n v="11"/>
    <n v="2780.58"/>
    <n v="223"/>
    <n v="0"/>
    <s v="Beauty"/>
    <n v="18.399999999999999"/>
    <n v="18.399999999999999"/>
    <d v="2021-06-10T00:00:00"/>
    <n v="88"/>
    <n v="0.21"/>
    <n v="0"/>
  </r>
  <r>
    <s v="CUST_5261_China_45320"/>
    <s v="CUST_5261"/>
    <x v="21"/>
    <x v="0"/>
    <x v="9"/>
    <n v="141.38999999999999"/>
    <n v="141.38999999999999"/>
    <n v="12"/>
    <n v="1696.6799999999998"/>
    <n v="166"/>
    <n v="0"/>
    <s v="Electronics"/>
    <n v="28"/>
    <n v="28"/>
    <d v="2024-01-29T00:00:00"/>
    <n v="77"/>
    <n v="0.31"/>
    <n v="0"/>
  </r>
  <r>
    <s v="CUST_5263_France_44346"/>
    <s v="CUST_5263"/>
    <x v="8"/>
    <x v="1"/>
    <x v="7"/>
    <n v="25.05"/>
    <n v="25.05"/>
    <n v="13"/>
    <n v="325.65000000000003"/>
    <n v="79"/>
    <n v="0"/>
    <s v="Beauty"/>
    <n v="86"/>
    <n v="86"/>
    <d v="2021-05-30T00:00:00"/>
    <n v="57"/>
    <n v="0.15"/>
    <n v="0"/>
  </r>
  <r>
    <s v="CUST_5266_India_44825"/>
    <s v="CUST_5266"/>
    <x v="14"/>
    <x v="0"/>
    <x v="5"/>
    <m/>
    <n v="0"/>
    <n v="9"/>
    <n v="0"/>
    <n v="35"/>
    <n v="0"/>
    <s v="Sports"/>
    <n v="40"/>
    <n v="40"/>
    <d v="2022-09-21T00:00:00"/>
    <n v="11"/>
    <n v="0.47"/>
    <n v="0"/>
  </r>
  <r>
    <s v="CUST_5268_Brazil_44787"/>
    <s v="CUST_5268"/>
    <x v="50"/>
    <x v="0"/>
    <x v="8"/>
    <n v="79.930000000000007"/>
    <n v="79.930000000000007"/>
    <n v="11"/>
    <n v="879.23"/>
    <n v="121"/>
    <n v="0"/>
    <s v="Home"/>
    <n v="58.2"/>
    <n v="58.2"/>
    <d v="2022-08-14T00:00:00"/>
    <n v="11"/>
    <n v="0.16"/>
    <n v="0"/>
  </r>
  <r>
    <s v="CUST_5268_France_44742"/>
    <s v="CUST_5268"/>
    <x v="44"/>
    <x v="1"/>
    <x v="7"/>
    <n v="116.73"/>
    <n v="116.73"/>
    <n v="9"/>
    <n v="1050.57"/>
    <n v="310"/>
    <n v="0"/>
    <s v="Sports"/>
    <n v="31.9"/>
    <n v="31.9"/>
    <d v="2022-06-30T00:00:00"/>
    <n v="96"/>
    <n v="0.3"/>
    <n v="0"/>
  </r>
  <r>
    <s v="CUST_5270_Canada_44517"/>
    <s v="CUST_5270"/>
    <x v="19"/>
    <x v="1"/>
    <x v="4"/>
    <n v="94.52"/>
    <n v="94.52"/>
    <n v="5"/>
    <n v="472.59999999999997"/>
    <n v="301"/>
    <n v="0"/>
    <s v="Fashion"/>
    <n v="48.1"/>
    <n v="48.1"/>
    <d v="2021-11-17T00:00:00"/>
    <n v="12"/>
    <n v="0.21"/>
    <n v="0"/>
  </r>
  <r>
    <s v="CUST_5270_India_44936"/>
    <s v="CUST_5270"/>
    <x v="6"/>
    <x v="0"/>
    <x v="5"/>
    <n v="63.44"/>
    <n v="63.44"/>
    <n v="11"/>
    <n v="697.83999999999992"/>
    <n v="156"/>
    <n v="0"/>
    <s v="Fashion"/>
    <n v="58.3"/>
    <n v="58.3"/>
    <d v="2023-01-10T00:00:00"/>
    <n v="4"/>
    <n v="0.28000000000000003"/>
    <n v="0"/>
  </r>
  <r>
    <s v="CUST_5276_UK_44460"/>
    <s v="CUST_5276"/>
    <x v="36"/>
    <x v="1"/>
    <x v="1"/>
    <n v="147.25"/>
    <n v="147.25"/>
    <n v="10"/>
    <n v="1472.5"/>
    <n v="315"/>
    <n v="0"/>
    <s v="Fashion"/>
    <n v="40.1"/>
    <n v="40.1"/>
    <d v="2021-09-21T00:00:00"/>
    <n v="19"/>
    <n v="0.41"/>
    <n v="0"/>
  </r>
  <r>
    <s v="CUST_5278_Australia_45104"/>
    <s v="CUST_5278"/>
    <x v="15"/>
    <x v="1"/>
    <x v="3"/>
    <n v="199.42"/>
    <n v="199.42"/>
    <n v="14"/>
    <n v="2791.8799999999997"/>
    <n v="195"/>
    <n v="0"/>
    <s v="Fashion"/>
    <n v="56.7"/>
    <n v="56.7"/>
    <d v="2023-06-27T00:00:00"/>
    <n v="98"/>
    <n v="0.21"/>
    <n v="0"/>
  </r>
  <r>
    <s v="CUST_5282_Australia_44294"/>
    <s v="CUST_5282"/>
    <x v="53"/>
    <x v="0"/>
    <x v="3"/>
    <n v="163.99"/>
    <n v="163.99"/>
    <n v="8"/>
    <n v="1311.92"/>
    <n v="200"/>
    <n v="0"/>
    <s v="Electronics"/>
    <n v="15.9"/>
    <n v="15.9"/>
    <d v="2021-04-08T00:00:00"/>
    <n v="31"/>
    <n v="0.47"/>
    <n v="0"/>
  </r>
  <r>
    <s v="CUST_5282_Brazil_45814"/>
    <s v="CUST_5282"/>
    <x v="48"/>
    <x v="1"/>
    <x v="8"/>
    <n v="111.09"/>
    <n v="111.09"/>
    <n v="17"/>
    <n v="1888.53"/>
    <n v="239"/>
    <n v="0"/>
    <s v="Fashion"/>
    <n v="93.6"/>
    <n v="93.6"/>
    <d v="2025-06-06T00:00:00"/>
    <n v="84"/>
    <n v="0.3"/>
    <n v="0"/>
  </r>
  <r>
    <s v="CUST_5283_UK_44245"/>
    <s v="CUST_5283"/>
    <x v="18"/>
    <x v="1"/>
    <x v="1"/>
    <n v="68.87"/>
    <n v="68.87"/>
    <n v="19"/>
    <n v="1308.5300000000002"/>
    <n v="215"/>
    <n v="0"/>
    <s v="Sports"/>
    <n v="95.3"/>
    <n v="95.3"/>
    <d v="2021-02-18T00:00:00"/>
    <n v="19"/>
    <n v="0.2"/>
    <n v="0"/>
  </r>
  <r>
    <s v="CUST_5285_India_44600"/>
    <s v="CUST_5285"/>
    <x v="30"/>
    <x v="1"/>
    <x v="5"/>
    <n v="97.01"/>
    <n v="97.01"/>
    <n v="10"/>
    <n v="970.1"/>
    <n v="24"/>
    <n v="0"/>
    <s v="Fashion"/>
    <n v="65.3"/>
    <n v="65.3"/>
    <d v="2022-02-08T00:00:00"/>
    <n v="63"/>
    <n v="0.2"/>
    <n v="0"/>
  </r>
  <r>
    <s v="CUST_5286_Australia_44452"/>
    <s v="CUST_5286"/>
    <x v="43"/>
    <x v="2"/>
    <x v="3"/>
    <n v="63.36"/>
    <n v="63.36"/>
    <n v="8"/>
    <n v="506.88"/>
    <n v="347"/>
    <n v="0"/>
    <s v="Beauty"/>
    <n v="20.5"/>
    <n v="20.5"/>
    <d v="2021-09-13T00:00:00"/>
    <n v="94"/>
    <n v="0.14000000000000001"/>
    <n v="0"/>
  </r>
  <r>
    <s v="CUST_5287_Brazil_45520"/>
    <s v="CUST_5287"/>
    <x v="1"/>
    <x v="0"/>
    <x v="8"/>
    <n v="457.22"/>
    <n v="457.22"/>
    <n v="19"/>
    <n v="8687.18"/>
    <n v="53"/>
    <n v="0"/>
    <s v="Fashion"/>
    <n v="93.2"/>
    <n v="93.2"/>
    <d v="2024-08-16T00:00:00"/>
    <n v="8"/>
    <n v="0.36"/>
    <n v="0"/>
  </r>
  <r>
    <s v="CUST_5287_France_44659"/>
    <s v="CUST_5287"/>
    <x v="13"/>
    <x v="0"/>
    <x v="7"/>
    <n v="46.59"/>
    <n v="46.59"/>
    <n v="10"/>
    <n v="465.90000000000003"/>
    <n v="88"/>
    <n v="0"/>
    <s v="Beauty"/>
    <n v="28.9"/>
    <n v="28.9"/>
    <d v="2022-04-08T00:00:00"/>
    <n v="12"/>
    <n v="0.09"/>
    <n v="0"/>
  </r>
  <r>
    <s v="CUST_5289_UK_44111"/>
    <s v="CUST_5289"/>
    <x v="2"/>
    <x v="0"/>
    <x v="1"/>
    <n v="144.16999999999999"/>
    <n v="144.16999999999999"/>
    <n v="7"/>
    <n v="1009.1899999999999"/>
    <n v="158"/>
    <n v="0"/>
    <s v="Electronics"/>
    <n v="11.6"/>
    <n v="11.6"/>
    <d v="2020-10-07T00:00:00"/>
    <n v="27"/>
    <n v="0.33"/>
    <n v="0"/>
  </r>
  <r>
    <s v="CUST_5290_Australia_45675"/>
    <s v="CUST_5290"/>
    <x v="57"/>
    <x v="2"/>
    <x v="3"/>
    <n v="79.84"/>
    <n v="79.84"/>
    <n v="6"/>
    <n v="479.04"/>
    <n v="189"/>
    <n v="0"/>
    <s v="Beauty"/>
    <n v="82.7"/>
    <n v="82.7"/>
    <d v="2025-01-18T00:00:00"/>
    <n v="76"/>
    <n v="0.1"/>
    <n v="0"/>
  </r>
  <r>
    <s v="CUST_5290_China_45108"/>
    <s v="CUST_5290"/>
    <x v="45"/>
    <x v="0"/>
    <x v="9"/>
    <n v="39.75"/>
    <n v="39.75"/>
    <n v="16"/>
    <n v="636"/>
    <n v="74"/>
    <n v="0"/>
    <s v="Electronics"/>
    <n v="58.6"/>
    <n v="58.6"/>
    <d v="2023-07-01T00:00:00"/>
    <n v="64"/>
    <n v="0.49"/>
    <n v="0"/>
  </r>
  <r>
    <s v="CUST_5293_India_45058"/>
    <s v="CUST_5293"/>
    <x v="14"/>
    <x v="0"/>
    <x v="5"/>
    <n v="39.03"/>
    <n v="39.03"/>
    <n v="10"/>
    <n v="390.3"/>
    <n v="339"/>
    <n v="0"/>
    <s v="Home"/>
    <n v="69.400000000000006"/>
    <n v="69.400000000000006"/>
    <d v="2023-05-12T00:00:00"/>
    <n v="38"/>
    <n v="0.24"/>
    <n v="0"/>
  </r>
  <r>
    <s v="CUST_5297_Canada_45545"/>
    <s v="CUST_5297"/>
    <x v="51"/>
    <x v="0"/>
    <x v="4"/>
    <n v="78.099999999999994"/>
    <n v="78.099999999999994"/>
    <n v="16"/>
    <n v="1249.5999999999999"/>
    <n v="42"/>
    <n v="0"/>
    <s v="Sports"/>
    <n v="73.599999999999994"/>
    <n v="73.599999999999994"/>
    <d v="2024-09-10T00:00:00"/>
    <n v="11"/>
    <n v="0.17"/>
    <n v="0"/>
  </r>
  <r>
    <s v="CUST_5298_Germany_44624"/>
    <s v="CUST_5298"/>
    <x v="33"/>
    <x v="0"/>
    <x v="0"/>
    <n v="139.97"/>
    <n v="139.97"/>
    <n v="6"/>
    <n v="839.81999999999994"/>
    <n v="93"/>
    <n v="0"/>
    <s v="Home"/>
    <n v="17.100000000000001"/>
    <n v="17.100000000000001"/>
    <d v="2022-03-04T00:00:00"/>
    <n v="53"/>
    <n v="0.51"/>
    <n v="0"/>
  </r>
  <r>
    <s v="CUST_5300_India_44770"/>
    <s v="CUST_5300"/>
    <x v="3"/>
    <x v="0"/>
    <x v="5"/>
    <n v="70.959999999999994"/>
    <n v="70.959999999999994"/>
    <n v="9"/>
    <n v="638.64"/>
    <n v="14"/>
    <n v="0"/>
    <s v="Sports"/>
    <n v="83"/>
    <n v="83"/>
    <d v="2022-07-28T00:00:00"/>
    <n v="55"/>
    <n v="0.16"/>
    <n v="0"/>
  </r>
  <r>
    <s v="CUST_5306_Canada_44766"/>
    <s v="CUST_5306"/>
    <x v="12"/>
    <x v="2"/>
    <x v="4"/>
    <n v="134.26"/>
    <n v="134.26"/>
    <n v="8"/>
    <n v="1074.08"/>
    <n v="119"/>
    <n v="0"/>
    <s v="Electronics"/>
    <n v="70.5"/>
    <n v="70.5"/>
    <d v="2022-07-24T00:00:00"/>
    <n v="69"/>
    <n v="0.03"/>
    <n v="0"/>
  </r>
  <r>
    <s v="CUST_5307_China_45690"/>
    <s v="CUST_5307"/>
    <x v="35"/>
    <x v="1"/>
    <x v="9"/>
    <n v="79.22"/>
    <n v="79.22"/>
    <n v="14"/>
    <n v="1109.08"/>
    <n v="0"/>
    <n v="0"/>
    <s v="Electronics"/>
    <n v="51.1"/>
    <n v="51.1"/>
    <d v="2025-02-02T00:00:00"/>
    <n v="52"/>
    <n v="0.27"/>
    <n v="0"/>
  </r>
  <r>
    <s v="CUST_5311_Japan_44544"/>
    <s v="CUST_5311"/>
    <x v="23"/>
    <x v="0"/>
    <x v="6"/>
    <n v="127.9"/>
    <n v="127.9"/>
    <n v="11"/>
    <n v="1406.9"/>
    <n v="74"/>
    <n v="0"/>
    <s v="Home"/>
    <n v="63.8"/>
    <n v="63.8"/>
    <d v="2021-12-14T00:00:00"/>
    <n v="34"/>
    <n v="0.13"/>
    <n v="0"/>
  </r>
  <r>
    <s v="CUST_5312_Australia_44094"/>
    <s v="CUST_5312"/>
    <x v="21"/>
    <x v="1"/>
    <x v="3"/>
    <n v="76.06"/>
    <n v="76.06"/>
    <n v="11"/>
    <n v="836.66000000000008"/>
    <n v="213"/>
    <n v="0"/>
    <s v="Fashion"/>
    <n v="81"/>
    <n v="81"/>
    <d v="2020-09-20T00:00:00"/>
    <n v="71"/>
    <n v="0.56999999999999995"/>
    <n v="0"/>
  </r>
  <r>
    <s v="CUST_5316_UK_45056"/>
    <s v="CUST_5316"/>
    <x v="1"/>
    <x v="2"/>
    <x v="1"/>
    <n v="122.73"/>
    <n v="122.73"/>
    <n v="7"/>
    <n v="859.11"/>
    <n v="213"/>
    <n v="0"/>
    <s v="Beauty"/>
    <n v="36.9"/>
    <n v="36.9"/>
    <d v="2023-05-10T00:00:00"/>
    <n v="15"/>
    <n v="0.32"/>
    <n v="0"/>
  </r>
  <r>
    <s v="CUST_5318_Germany_44915"/>
    <s v="CUST_5318"/>
    <x v="34"/>
    <x v="1"/>
    <x v="0"/>
    <n v="89.04"/>
    <n v="89.04"/>
    <n v="16"/>
    <n v="1424.64"/>
    <n v="202"/>
    <n v="0"/>
    <s v="Electronics"/>
    <n v="5"/>
    <n v="5"/>
    <d v="2022-12-20T00:00:00"/>
    <n v="81"/>
    <n v="0.38"/>
    <n v="0"/>
  </r>
  <r>
    <s v="CUST_5319_Japan_45144"/>
    <s v="CUST_5319"/>
    <x v="52"/>
    <x v="1"/>
    <x v="6"/>
    <n v="105.09"/>
    <n v="105.09"/>
    <n v="12"/>
    <n v="1261.08"/>
    <n v="1"/>
    <n v="0"/>
    <s v="Beauty"/>
    <n v="30.3"/>
    <n v="30.3"/>
    <d v="2023-08-06T00:00:00"/>
    <n v="78"/>
    <n v="0.15"/>
    <n v="0"/>
  </r>
  <r>
    <s v="CUST_5321_France_44044"/>
    <s v="CUST_5321"/>
    <x v="41"/>
    <x v="0"/>
    <x v="7"/>
    <n v="85.36"/>
    <n v="85.36"/>
    <n v="12"/>
    <n v="1024.32"/>
    <n v="156"/>
    <n v="0"/>
    <s v="Fashion"/>
    <n v="58.9"/>
    <n v="58.9"/>
    <d v="2020-08-01T00:00:00"/>
    <n v="96"/>
    <n v="0.15"/>
    <n v="0"/>
  </r>
  <r>
    <s v="CUST_5322_France_44940"/>
    <s v="CUST_5322"/>
    <x v="28"/>
    <x v="1"/>
    <x v="7"/>
    <n v="174.27"/>
    <n v="174.27"/>
    <n v="11"/>
    <n v="1916.97"/>
    <n v="14"/>
    <n v="0"/>
    <s v="Electronics"/>
    <n v="81.099999999999994"/>
    <n v="81.099999999999994"/>
    <d v="2023-01-14T00:00:00"/>
    <n v="2"/>
    <n v="0.54"/>
    <n v="0"/>
  </r>
  <r>
    <s v="CUST_5324_India_44376"/>
    <s v="CUST_5324"/>
    <x v="55"/>
    <x v="0"/>
    <x v="5"/>
    <n v="28.21"/>
    <n v="28.21"/>
    <n v="6"/>
    <n v="169.26"/>
    <n v="324"/>
    <n v="0"/>
    <s v="Electronics"/>
    <n v="9.4"/>
    <n v="9.4"/>
    <d v="2021-06-29T00:00:00"/>
    <n v="71"/>
    <n v="0.16"/>
    <n v="0"/>
  </r>
  <r>
    <s v="CUST_5330_India_45538"/>
    <s v="CUST_5330"/>
    <x v="4"/>
    <x v="1"/>
    <x v="5"/>
    <n v="165.01"/>
    <n v="165.01"/>
    <n v="5"/>
    <n v="825.05"/>
    <n v="212"/>
    <n v="0"/>
    <s v="Sports"/>
    <m/>
    <n v="0"/>
    <d v="2024-09-03T00:00:00"/>
    <n v="52"/>
    <n v="0.51"/>
    <n v="0"/>
  </r>
  <r>
    <s v="CUST_5330_UK_45042"/>
    <s v="CUST_5330"/>
    <x v="6"/>
    <x v="0"/>
    <x v="1"/>
    <n v="64.27"/>
    <n v="64.27"/>
    <n v="9"/>
    <n v="578.42999999999995"/>
    <n v="218"/>
    <n v="0"/>
    <s v="Electronics"/>
    <n v="43.2"/>
    <n v="43.2"/>
    <d v="2023-04-26T00:00:00"/>
    <n v="74"/>
    <n v="0.22"/>
    <n v="0"/>
  </r>
  <r>
    <s v="CUST_5331_Japan_45122"/>
    <s v="CUST_5331"/>
    <x v="45"/>
    <x v="1"/>
    <x v="6"/>
    <n v="59.66"/>
    <n v="59.66"/>
    <n v="13"/>
    <n v="775.57999999999993"/>
    <n v="156"/>
    <n v="0"/>
    <s v="Fashion"/>
    <n v="5.9"/>
    <n v="5.9"/>
    <d v="2023-07-15T00:00:00"/>
    <n v="58"/>
    <n v="0.3"/>
    <n v="0"/>
  </r>
  <r>
    <s v="CUST_5334_Australia_45612"/>
    <s v="CUST_5334"/>
    <x v="26"/>
    <x v="1"/>
    <x v="3"/>
    <n v="56.08"/>
    <n v="56.08"/>
    <n v="10"/>
    <n v="560.79999999999995"/>
    <n v="40"/>
    <n v="0"/>
    <s v="Fashion"/>
    <n v="60.7"/>
    <n v="60.7"/>
    <d v="2024-11-16T00:00:00"/>
    <n v="97"/>
    <n v="0.3"/>
    <n v="0"/>
  </r>
  <r>
    <s v="CUST_5340_France_44537"/>
    <s v="CUST_5340"/>
    <x v="35"/>
    <x v="1"/>
    <x v="7"/>
    <n v="219.52"/>
    <n v="219.52"/>
    <n v="7"/>
    <n v="1536.64"/>
    <n v="295"/>
    <n v="0"/>
    <s v="Sports"/>
    <n v="27.9"/>
    <n v="27.9"/>
    <d v="2021-12-07T00:00:00"/>
    <n v="97"/>
    <n v="0.13"/>
    <n v="0"/>
  </r>
  <r>
    <s v="CUST_5340_France_45210"/>
    <s v="CUST_5340"/>
    <x v="57"/>
    <x v="1"/>
    <x v="7"/>
    <n v="136.1"/>
    <n v="136.1"/>
    <n v="11"/>
    <n v="1497.1"/>
    <n v="35"/>
    <n v="0"/>
    <s v="Home"/>
    <n v="98.3"/>
    <n v="98.3"/>
    <d v="2023-10-11T00:00:00"/>
    <n v="2"/>
    <n v="0.35"/>
    <n v="0"/>
  </r>
  <r>
    <s v="CUST_5346_China_45090"/>
    <s v="CUST_5346"/>
    <x v="50"/>
    <x v="1"/>
    <x v="9"/>
    <n v="142.87"/>
    <n v="142.87"/>
    <n v="9"/>
    <n v="1285.83"/>
    <n v="337"/>
    <n v="0"/>
    <s v="Electronics"/>
    <n v="23.8"/>
    <n v="23.8"/>
    <d v="2023-06-13T00:00:00"/>
    <n v="82"/>
    <n v="0.15"/>
    <n v="0"/>
  </r>
  <r>
    <s v="CUST_5349_Brazil_45758"/>
    <s v="CUST_5349"/>
    <x v="18"/>
    <x v="1"/>
    <x v="8"/>
    <n v="110.81"/>
    <n v="110.81"/>
    <n v="3"/>
    <n v="332.43"/>
    <n v="7"/>
    <n v="0"/>
    <s v="Electronics"/>
    <n v="55.5"/>
    <n v="55.5"/>
    <d v="2025-04-11T00:00:00"/>
    <n v="85"/>
    <n v="0.35"/>
    <n v="0"/>
  </r>
  <r>
    <s v="CUST_5356_Australia_45345"/>
    <s v="CUST_5356"/>
    <x v="26"/>
    <x v="0"/>
    <x v="3"/>
    <n v="89.67"/>
    <n v="89.67"/>
    <n v="10"/>
    <n v="896.7"/>
    <n v="226"/>
    <n v="0"/>
    <s v="Electronics"/>
    <n v="22.4"/>
    <n v="22.4"/>
    <d v="2024-02-23T00:00:00"/>
    <n v="61"/>
    <n v="0.12"/>
    <n v="0"/>
  </r>
  <r>
    <s v="CUST_5357_France_45282"/>
    <s v="CUST_5357"/>
    <x v="53"/>
    <x v="1"/>
    <x v="7"/>
    <m/>
    <n v="0"/>
    <n v="15"/>
    <n v="0"/>
    <n v="244"/>
    <n v="0"/>
    <s v="Electronics"/>
    <n v="76.599999999999994"/>
    <n v="76.599999999999994"/>
    <d v="2023-12-22T00:00:00"/>
    <n v="82"/>
    <n v="0.64"/>
    <n v="0"/>
  </r>
  <r>
    <s v="CUST_5358_France_44453"/>
    <s v="CUST_5358"/>
    <x v="30"/>
    <x v="1"/>
    <x v="7"/>
    <n v="167.1"/>
    <n v="167.1"/>
    <n v="10"/>
    <n v="1671"/>
    <n v="236"/>
    <n v="0"/>
    <s v="Beauty"/>
    <n v="9"/>
    <n v="9"/>
    <d v="2021-09-14T00:00:00"/>
    <n v="93"/>
    <n v="0.05"/>
    <n v="0"/>
  </r>
  <r>
    <s v="CUST_5360_Germany_45774"/>
    <s v="CUST_5360"/>
    <x v="16"/>
    <x v="0"/>
    <x v="0"/>
    <n v="81.680000000000007"/>
    <n v="81.680000000000007"/>
    <n v="12"/>
    <n v="980.16000000000008"/>
    <n v="113"/>
    <n v="0"/>
    <s v="Sports"/>
    <n v="77.599999999999994"/>
    <n v="77.599999999999994"/>
    <d v="2025-04-27T00:00:00"/>
    <n v="13"/>
    <n v="0.24"/>
    <n v="0"/>
  </r>
  <r>
    <s v="CUST_5361_China_44449"/>
    <s v="CUST_5361"/>
    <x v="35"/>
    <x v="0"/>
    <x v="9"/>
    <n v="159.44"/>
    <n v="159.44"/>
    <n v="7"/>
    <n v="1116.08"/>
    <n v="330"/>
    <n v="0"/>
    <s v="Sports"/>
    <n v="57.2"/>
    <n v="57.2"/>
    <d v="2021-09-10T00:00:00"/>
    <n v="79"/>
    <n v="0.27"/>
    <n v="0"/>
  </r>
  <r>
    <s v="CUST_5362_Japan_44916"/>
    <s v="CUST_5362"/>
    <x v="25"/>
    <x v="1"/>
    <x v="6"/>
    <n v="25.54"/>
    <n v="25.54"/>
    <n v="11"/>
    <n v="280.94"/>
    <n v="141"/>
    <n v="0"/>
    <s v="Sports"/>
    <n v="75.400000000000006"/>
    <n v="75.400000000000006"/>
    <d v="2022-12-21T00:00:00"/>
    <n v="57"/>
    <n v="0.08"/>
    <n v="0"/>
  </r>
  <r>
    <s v="CUST_5363_China_45008"/>
    <s v="CUST_5363"/>
    <x v="59"/>
    <x v="0"/>
    <x v="9"/>
    <n v="43.28"/>
    <n v="43.28"/>
    <n v="10"/>
    <n v="432.8"/>
    <n v="65"/>
    <n v="0"/>
    <s v="Electronics"/>
    <n v="24.6"/>
    <n v="24.6"/>
    <d v="2023-03-23T00:00:00"/>
    <n v="94"/>
    <n v="0.38"/>
    <n v="0"/>
  </r>
  <r>
    <s v="CUST_5364_France_44908"/>
    <s v="CUST_5364"/>
    <x v="14"/>
    <x v="1"/>
    <x v="7"/>
    <n v="92.04"/>
    <n v="92.04"/>
    <n v="3"/>
    <n v="276.12"/>
    <n v="202"/>
    <n v="0"/>
    <s v="Sports"/>
    <n v="52.9"/>
    <n v="52.9"/>
    <d v="2022-12-13T00:00:00"/>
    <n v="69"/>
    <n v="0.18"/>
    <n v="0"/>
  </r>
  <r>
    <s v="CUST_5369_Brazil_45243"/>
    <s v="CUST_5369"/>
    <x v="26"/>
    <x v="0"/>
    <x v="8"/>
    <n v="112.29"/>
    <n v="112.29"/>
    <n v="9"/>
    <n v="1010.61"/>
    <n v="61"/>
    <n v="0"/>
    <s v="Electronics"/>
    <n v="18.100000000000001"/>
    <n v="18.100000000000001"/>
    <d v="2023-11-13T00:00:00"/>
    <n v="38"/>
    <n v="0.14000000000000001"/>
    <n v="0"/>
  </r>
  <r>
    <s v="CUST_5370_UK_44072"/>
    <s v="CUST_5370"/>
    <x v="41"/>
    <x v="1"/>
    <x v="1"/>
    <n v="41.3"/>
    <n v="41.3"/>
    <n v="10"/>
    <n v="413"/>
    <n v="112"/>
    <n v="0"/>
    <s v="Fashion"/>
    <n v="20.6"/>
    <n v="20.6"/>
    <d v="2020-08-29T00:00:00"/>
    <n v="97"/>
    <n v="0.28000000000000003"/>
    <n v="0"/>
  </r>
  <r>
    <s v="CUST_5378_UK_44964"/>
    <s v="CUST_5378"/>
    <x v="2"/>
    <x v="0"/>
    <x v="1"/>
    <n v="118.31"/>
    <n v="118.31"/>
    <n v="6"/>
    <n v="709.86"/>
    <n v="322"/>
    <n v="0"/>
    <s v="Beauty"/>
    <n v="78.7"/>
    <n v="78.7"/>
    <d v="2023-02-07T00:00:00"/>
    <n v="88"/>
    <n v="0.39"/>
    <n v="0"/>
  </r>
  <r>
    <s v="CUST_5380_Canada_44544"/>
    <s v="CUST_5380"/>
    <x v="14"/>
    <x v="0"/>
    <x v="4"/>
    <n v="48.01"/>
    <n v="48.01"/>
    <n v="4"/>
    <n v="192.04"/>
    <n v="204"/>
    <n v="0"/>
    <s v="Sports"/>
    <n v="42"/>
    <n v="42"/>
    <d v="2021-12-14T00:00:00"/>
    <n v="71"/>
    <n v="0.4"/>
    <n v="0"/>
  </r>
  <r>
    <s v="CUST_5380_Japan_45627"/>
    <s v="CUST_5380"/>
    <x v="27"/>
    <x v="0"/>
    <x v="6"/>
    <n v="41.22"/>
    <n v="41.22"/>
    <n v="9"/>
    <n v="370.98"/>
    <n v="104"/>
    <n v="0"/>
    <s v="Electronics"/>
    <n v="72.599999999999994"/>
    <n v="72.599999999999994"/>
    <d v="2024-12-01T00:00:00"/>
    <n v="26"/>
    <n v="0.48"/>
    <n v="0"/>
  </r>
  <r>
    <s v="CUST_5383_China_45260"/>
    <s v="CUST_5383"/>
    <x v="18"/>
    <x v="0"/>
    <x v="9"/>
    <n v="131.74"/>
    <n v="131.74"/>
    <n v="14"/>
    <n v="1844.3600000000001"/>
    <n v="329"/>
    <n v="0"/>
    <s v="Home"/>
    <m/>
    <n v="0"/>
    <d v="2023-11-30T00:00:00"/>
    <n v="28"/>
    <n v="0.1"/>
    <n v="0"/>
  </r>
  <r>
    <s v="CUST_5384_UK_44276"/>
    <s v="CUST_5384"/>
    <x v="32"/>
    <x v="0"/>
    <x v="1"/>
    <n v="169.66"/>
    <n v="169.66"/>
    <n v="8"/>
    <n v="1357.28"/>
    <n v="200"/>
    <n v="0"/>
    <s v="Beauty"/>
    <m/>
    <n v="0"/>
    <d v="2021-03-21T00:00:00"/>
    <n v="11"/>
    <n v="0.67"/>
    <n v="0"/>
  </r>
  <r>
    <s v="CUST_5386_Brazil_44434"/>
    <s v="CUST_5386"/>
    <x v="11"/>
    <x v="0"/>
    <x v="8"/>
    <n v="30.66"/>
    <n v="30.66"/>
    <n v="9"/>
    <n v="275.94"/>
    <n v="63"/>
    <n v="0"/>
    <s v="Beauty"/>
    <n v="10"/>
    <n v="10"/>
    <d v="2021-08-26T00:00:00"/>
    <n v="55"/>
    <n v="0.13"/>
    <n v="0"/>
  </r>
  <r>
    <s v="CUST_5388_Canada_45429"/>
    <s v="CUST_5388"/>
    <x v="9"/>
    <x v="0"/>
    <x v="4"/>
    <n v="63.31"/>
    <n v="63.31"/>
    <n v="11"/>
    <n v="696.41000000000008"/>
    <n v="110"/>
    <n v="0"/>
    <s v="Electronics"/>
    <n v="94.7"/>
    <n v="94.7"/>
    <d v="2024-05-17T00:00:00"/>
    <n v="95"/>
    <n v="0.41"/>
    <n v="0"/>
  </r>
  <r>
    <s v="CUST_5389_India_45758"/>
    <s v="CUST_5389"/>
    <x v="17"/>
    <x v="1"/>
    <x v="5"/>
    <n v="31.65"/>
    <n v="31.65"/>
    <n v="5"/>
    <n v="158.25"/>
    <n v="283"/>
    <n v="0"/>
    <s v="Home"/>
    <n v="89.5"/>
    <n v="89.5"/>
    <d v="2025-04-11T00:00:00"/>
    <n v="47"/>
    <n v="7.0000000000000007E-2"/>
    <n v="0"/>
  </r>
  <r>
    <s v="CUST_5390_Australia_44303"/>
    <s v="CUST_5390"/>
    <x v="24"/>
    <x v="0"/>
    <x v="3"/>
    <n v="151.21"/>
    <n v="151.21"/>
    <n v="9"/>
    <n v="1360.89"/>
    <n v="114"/>
    <n v="0"/>
    <s v="Beauty"/>
    <n v="29.6"/>
    <n v="29.6"/>
    <d v="2021-04-17T00:00:00"/>
    <n v="30"/>
    <n v="7.0000000000000007E-2"/>
    <n v="0"/>
  </r>
  <r>
    <s v="CUST_5396_India_45480"/>
    <s v="CUST_5396"/>
    <x v="23"/>
    <x v="1"/>
    <x v="5"/>
    <n v="106.73"/>
    <n v="106.73"/>
    <n v="13"/>
    <n v="1387.49"/>
    <n v="127"/>
    <n v="0"/>
    <s v="Home"/>
    <n v="61.9"/>
    <n v="61.9"/>
    <d v="2024-07-07T00:00:00"/>
    <n v="10"/>
    <n v="0.31"/>
    <n v="0"/>
  </r>
  <r>
    <s v="CUST_5399_India_44705"/>
    <s v="CUST_5399"/>
    <x v="55"/>
    <x v="0"/>
    <x v="5"/>
    <n v="151.72"/>
    <n v="151.72"/>
    <n v="14"/>
    <n v="2124.08"/>
    <n v="187"/>
    <n v="0"/>
    <s v="Beauty"/>
    <n v="13.9"/>
    <n v="13.9"/>
    <d v="2022-05-24T00:00:00"/>
    <n v="34"/>
    <n v="0.34"/>
    <n v="0"/>
  </r>
  <r>
    <s v="CUST_5399_UK_44457"/>
    <s v="CUST_5399"/>
    <x v="25"/>
    <x v="1"/>
    <x v="1"/>
    <n v="56.06"/>
    <n v="56.06"/>
    <n v="14"/>
    <n v="784.84"/>
    <n v="151"/>
    <n v="0"/>
    <s v="Beauty"/>
    <n v="82.9"/>
    <n v="82.9"/>
    <d v="2021-09-18T00:00:00"/>
    <n v="93"/>
    <n v="0.05"/>
    <n v="0"/>
  </r>
  <r>
    <s v="CUST_5402_UK_45132"/>
    <s v="CUST_5402"/>
    <x v="1"/>
    <x v="1"/>
    <x v="1"/>
    <n v="53.31"/>
    <n v="53.31"/>
    <n v="13"/>
    <n v="693.03"/>
    <n v="288"/>
    <n v="0"/>
    <s v="Beauty"/>
    <n v="14.8"/>
    <n v="14.8"/>
    <d v="2023-07-25T00:00:00"/>
    <n v="90"/>
    <n v="0.28000000000000003"/>
    <n v="0"/>
  </r>
  <r>
    <s v="CUST_5405_Brazil_45760"/>
    <s v="CUST_5405"/>
    <x v="58"/>
    <x v="2"/>
    <x v="8"/>
    <n v="72.900000000000006"/>
    <n v="72.900000000000006"/>
    <n v="8"/>
    <n v="583.20000000000005"/>
    <n v="246"/>
    <n v="0"/>
    <s v="Home"/>
    <n v="94.4"/>
    <n v="94.4"/>
    <d v="2025-04-13T00:00:00"/>
    <n v="55"/>
    <n v="0.1"/>
    <n v="0"/>
  </r>
  <r>
    <s v="CUST_5406_Canada_44125"/>
    <s v="CUST_5406"/>
    <x v="49"/>
    <x v="1"/>
    <x v="4"/>
    <n v="114.44"/>
    <n v="114.44"/>
    <n v="10"/>
    <n v="1144.4000000000001"/>
    <n v="201"/>
    <n v="0"/>
    <s v="Home"/>
    <m/>
    <n v="0"/>
    <d v="2020-10-21T00:00:00"/>
    <n v="78"/>
    <n v="0.17"/>
    <n v="0"/>
  </r>
  <r>
    <s v="CUST_5408_USA_44071"/>
    <s v="CUST_5408"/>
    <x v="8"/>
    <x v="1"/>
    <x v="2"/>
    <n v="204.46"/>
    <n v="204.46"/>
    <n v="5"/>
    <n v="1022.3000000000001"/>
    <n v="107"/>
    <n v="0"/>
    <s v="Electronics"/>
    <n v="23.3"/>
    <n v="23.3"/>
    <d v="2020-08-28T00:00:00"/>
    <n v="27"/>
    <n v="0.56000000000000005"/>
    <n v="0"/>
  </r>
  <r>
    <s v="CUST_5413_UK_44650"/>
    <s v="CUST_5413"/>
    <x v="14"/>
    <x v="2"/>
    <x v="1"/>
    <n v="148.06"/>
    <n v="148.06"/>
    <n v="8"/>
    <n v="1184.48"/>
    <n v="198"/>
    <n v="0"/>
    <s v="Electronics"/>
    <n v="99.4"/>
    <n v="99.4"/>
    <d v="2022-03-30T00:00:00"/>
    <n v="52"/>
    <n v="0.17"/>
    <n v="0"/>
  </r>
  <r>
    <s v="CUST_5422_Australia_45017"/>
    <s v="CUST_5422"/>
    <x v="34"/>
    <x v="2"/>
    <x v="3"/>
    <n v="59.36"/>
    <n v="59.36"/>
    <n v="9"/>
    <n v="534.24"/>
    <n v="99"/>
    <n v="0"/>
    <s v="Fashion"/>
    <n v="21.5"/>
    <n v="21.5"/>
    <d v="2023-04-01T00:00:00"/>
    <n v="50"/>
    <n v="0.32"/>
    <n v="0"/>
  </r>
  <r>
    <s v="CUST_5422_France_44988"/>
    <s v="CUST_5422"/>
    <x v="24"/>
    <x v="1"/>
    <x v="7"/>
    <n v="107.88"/>
    <n v="107.88"/>
    <n v="12"/>
    <n v="1294.56"/>
    <n v="2"/>
    <n v="0"/>
    <s v="Electronics"/>
    <n v="16.3"/>
    <n v="16.3"/>
    <d v="2023-03-03T00:00:00"/>
    <n v="3"/>
    <n v="0.37"/>
    <n v="0"/>
  </r>
  <r>
    <s v="CUST_5424_France_44430"/>
    <s v="CUST_5424"/>
    <x v="31"/>
    <x v="1"/>
    <x v="7"/>
    <n v="140.56"/>
    <n v="140.56"/>
    <n v="12"/>
    <n v="1686.72"/>
    <n v="329"/>
    <n v="0"/>
    <s v="Sports"/>
    <n v="7.7"/>
    <n v="7.7"/>
    <d v="2021-08-22T00:00:00"/>
    <n v="93"/>
    <n v="0.19"/>
    <n v="0"/>
  </r>
  <r>
    <s v="CUST_5425_China_44529"/>
    <s v="CUST_5425"/>
    <x v="53"/>
    <x v="0"/>
    <x v="9"/>
    <n v="138.07"/>
    <n v="138.07"/>
    <n v="6"/>
    <n v="828.42"/>
    <n v="47"/>
    <n v="0"/>
    <s v="Electronics"/>
    <n v="35.299999999999997"/>
    <n v="35.299999999999997"/>
    <d v="2021-11-29T00:00:00"/>
    <n v="41"/>
    <n v="0.26"/>
    <n v="0"/>
  </r>
  <r>
    <s v="CUST_5426_Australia_45594"/>
    <s v="CUST_5426"/>
    <x v="28"/>
    <x v="0"/>
    <x v="3"/>
    <m/>
    <n v="0"/>
    <n v="11"/>
    <n v="0"/>
    <n v="260"/>
    <n v="0"/>
    <s v="Home"/>
    <m/>
    <n v="0"/>
    <d v="2024-10-29T00:00:00"/>
    <n v="4"/>
    <n v="0.15"/>
    <n v="0"/>
  </r>
  <r>
    <s v="CUST_5426_Brazil_44236"/>
    <s v="CUST_5426"/>
    <x v="59"/>
    <x v="1"/>
    <x v="8"/>
    <n v="171.25"/>
    <n v="171.25"/>
    <n v="9"/>
    <n v="1541.25"/>
    <n v="20"/>
    <n v="0"/>
    <s v="Electronics"/>
    <n v="15.1"/>
    <n v="15.1"/>
    <d v="2021-02-09T00:00:00"/>
    <n v="29"/>
    <n v="0.24"/>
    <n v="0"/>
  </r>
  <r>
    <s v="CUST_5426_Germany_45116"/>
    <s v="CUST_5426"/>
    <x v="46"/>
    <x v="0"/>
    <x v="0"/>
    <n v="27.66"/>
    <n v="27.66"/>
    <n v="11"/>
    <n v="304.26"/>
    <n v="202"/>
    <n v="0"/>
    <s v="Fashion"/>
    <n v="10"/>
    <n v="10"/>
    <d v="2023-07-09T00:00:00"/>
    <n v="83"/>
    <n v="0.51"/>
    <n v="0"/>
  </r>
  <r>
    <s v="CUST_5427_China_45825"/>
    <s v="CUST_5427"/>
    <x v="14"/>
    <x v="1"/>
    <x v="9"/>
    <n v="36.67"/>
    <n v="36.67"/>
    <n v="8"/>
    <n v="293.36"/>
    <n v="235"/>
    <n v="0"/>
    <s v="Electronics"/>
    <n v="8.1999999999999993"/>
    <n v="8.1999999999999993"/>
    <d v="2025-06-17T00:00:00"/>
    <n v="90"/>
    <n v="0.3"/>
    <n v="0"/>
  </r>
  <r>
    <s v="CUST_5430_France_44378"/>
    <s v="CUST_5430"/>
    <x v="5"/>
    <x v="0"/>
    <x v="7"/>
    <n v="185.57"/>
    <n v="185.57"/>
    <n v="7"/>
    <n v="1298.99"/>
    <n v="246"/>
    <n v="0"/>
    <s v="Beauty"/>
    <n v="41.3"/>
    <n v="41.3"/>
    <d v="2021-07-01T00:00:00"/>
    <n v="26"/>
    <n v="0.14000000000000001"/>
    <n v="0"/>
  </r>
  <r>
    <s v="CUST_5431_Canada_44820"/>
    <s v="CUST_5431"/>
    <x v="46"/>
    <x v="1"/>
    <x v="4"/>
    <n v="109.57"/>
    <n v="109.57"/>
    <n v="10"/>
    <n v="1095.6999999999998"/>
    <n v="310"/>
    <n v="0"/>
    <s v="Electronics"/>
    <n v="52.5"/>
    <n v="52.5"/>
    <d v="2022-09-16T00:00:00"/>
    <n v="79"/>
    <n v="0.01"/>
    <n v="0"/>
  </r>
  <r>
    <s v="CUST_5431_India_45007"/>
    <s v="CUST_5431"/>
    <x v="29"/>
    <x v="0"/>
    <x v="5"/>
    <n v="154.1"/>
    <n v="154.1"/>
    <n v="10"/>
    <n v="1541"/>
    <n v="260"/>
    <n v="0"/>
    <s v="Fashion"/>
    <n v="60.6"/>
    <n v="60.6"/>
    <d v="2023-03-22T00:00:00"/>
    <n v="29"/>
    <n v="0.48"/>
    <n v="0"/>
  </r>
  <r>
    <s v="CUST_5432_Brazil_44885"/>
    <s v="CUST_5432"/>
    <x v="27"/>
    <x v="0"/>
    <x v="8"/>
    <n v="68.5"/>
    <n v="68.5"/>
    <n v="10"/>
    <n v="685"/>
    <n v="252"/>
    <n v="0"/>
    <s v="Beauty"/>
    <n v="77.900000000000006"/>
    <n v="77.900000000000006"/>
    <d v="2022-11-20T00:00:00"/>
    <n v="45"/>
    <n v="0.28999999999999998"/>
    <n v="0"/>
  </r>
  <r>
    <s v="CUST_5433_Canada_44424"/>
    <s v="CUST_5433"/>
    <x v="1"/>
    <x v="0"/>
    <x v="4"/>
    <n v="67.23"/>
    <n v="67.23"/>
    <n v="14"/>
    <n v="941.22"/>
    <n v="316"/>
    <n v="0"/>
    <s v="Sports"/>
    <n v="29.7"/>
    <n v="29.7"/>
    <d v="2021-08-16T00:00:00"/>
    <n v="8"/>
    <n v="0.13"/>
    <n v="0"/>
  </r>
  <r>
    <s v="CUST_5434_Canada_44229"/>
    <s v="CUST_5434"/>
    <x v="41"/>
    <x v="0"/>
    <x v="4"/>
    <n v="194.74"/>
    <n v="194.74"/>
    <n v="10"/>
    <n v="1947.4"/>
    <n v="228"/>
    <n v="0"/>
    <s v="Fashion"/>
    <n v="78.5"/>
    <n v="78.5"/>
    <d v="2021-02-02T00:00:00"/>
    <n v="27"/>
    <n v="0.35"/>
    <n v="0"/>
  </r>
  <r>
    <s v="CUST_5435_UK_44259"/>
    <s v="CUST_5435"/>
    <x v="8"/>
    <x v="0"/>
    <x v="1"/>
    <n v="27.79"/>
    <n v="27.79"/>
    <n v="8"/>
    <n v="222.32"/>
    <n v="132"/>
    <n v="0"/>
    <s v="Electronics"/>
    <n v="29.1"/>
    <n v="29.1"/>
    <d v="2021-03-04T00:00:00"/>
    <n v="71"/>
    <n v="0.09"/>
    <n v="0"/>
  </r>
  <r>
    <s v="CUST_5437_USA_44455"/>
    <s v="CUST_5437"/>
    <x v="19"/>
    <x v="1"/>
    <x v="2"/>
    <n v="102.21"/>
    <n v="102.21"/>
    <n v="13"/>
    <n v="1328.73"/>
    <n v="21"/>
    <n v="0"/>
    <s v="Sports"/>
    <n v="20"/>
    <n v="20"/>
    <d v="2021-09-16T00:00:00"/>
    <n v="88"/>
    <n v="0.19"/>
    <n v="0"/>
  </r>
  <r>
    <s v="CUST_5440_France_45545"/>
    <s v="CUST_5440"/>
    <x v="39"/>
    <x v="1"/>
    <x v="7"/>
    <n v="77.94"/>
    <n v="77.94"/>
    <n v="12"/>
    <n v="935.28"/>
    <n v="160"/>
    <n v="0"/>
    <s v="Sports"/>
    <n v="1.4"/>
    <n v="1.4"/>
    <d v="2024-09-10T00:00:00"/>
    <n v="29"/>
    <n v="0.32"/>
    <n v="0"/>
  </r>
  <r>
    <s v="CUST_5440_India_45103"/>
    <s v="CUST_5440"/>
    <x v="2"/>
    <x v="0"/>
    <x v="5"/>
    <n v="27.47"/>
    <n v="27.47"/>
    <n v="13"/>
    <n v="357.11"/>
    <n v="225"/>
    <n v="0"/>
    <s v="Fashion"/>
    <n v="89.2"/>
    <n v="89.2"/>
    <d v="2023-06-26T00:00:00"/>
    <n v="45"/>
    <n v="0.41"/>
    <n v="0"/>
  </r>
  <r>
    <s v="CUST_5443_China_45102"/>
    <s v="CUST_5443"/>
    <x v="44"/>
    <x v="0"/>
    <x v="9"/>
    <n v="57.67"/>
    <n v="57.67"/>
    <n v="9"/>
    <n v="519.03"/>
    <n v="203"/>
    <n v="0"/>
    <s v="Beauty"/>
    <n v="6.2"/>
    <n v="6.2"/>
    <d v="2023-06-25T00:00:00"/>
    <n v="80"/>
    <n v="0.15"/>
    <n v="0"/>
  </r>
  <r>
    <s v="CUST_5443_USA_45061"/>
    <s v="CUST_5443"/>
    <x v="32"/>
    <x v="1"/>
    <x v="2"/>
    <n v="72.930000000000007"/>
    <n v="72.930000000000007"/>
    <n v="7"/>
    <n v="510.51000000000005"/>
    <n v="185"/>
    <n v="0"/>
    <s v="Fashion"/>
    <n v="0.3"/>
    <n v="0.3"/>
    <d v="2023-05-15T00:00:00"/>
    <n v="52"/>
    <n v="0.21"/>
    <n v="0"/>
  </r>
  <r>
    <s v="CUST_5444_Australia_45452"/>
    <s v="CUST_5444"/>
    <x v="1"/>
    <x v="1"/>
    <x v="3"/>
    <n v="51.15"/>
    <n v="51.15"/>
    <n v="11"/>
    <n v="562.65"/>
    <n v="265"/>
    <n v="0"/>
    <s v="Electronics"/>
    <n v="97.5"/>
    <n v="97.5"/>
    <d v="2024-06-09T00:00:00"/>
    <n v="53"/>
    <n v="0.57999999999999996"/>
    <n v="0"/>
  </r>
  <r>
    <s v="CUST_5445_Germany_44889"/>
    <s v="CUST_5445"/>
    <x v="43"/>
    <x v="0"/>
    <x v="0"/>
    <n v="239.44"/>
    <n v="239.44"/>
    <n v="10"/>
    <n v="2394.4"/>
    <n v="46"/>
    <n v="0"/>
    <s v="Fashion"/>
    <n v="96.5"/>
    <n v="96.5"/>
    <d v="2022-11-24T00:00:00"/>
    <n v="69"/>
    <n v="0.45"/>
    <n v="0"/>
  </r>
  <r>
    <s v="CUST_5451_Brazil_45735"/>
    <s v="CUST_5451"/>
    <x v="32"/>
    <x v="2"/>
    <x v="8"/>
    <n v="55.19"/>
    <n v="55.19"/>
    <n v="11"/>
    <n v="607.08999999999992"/>
    <n v="21"/>
    <n v="0"/>
    <s v="Fashion"/>
    <n v="66.2"/>
    <n v="66.2"/>
    <d v="2025-03-19T00:00:00"/>
    <n v="89"/>
    <n v="0.56000000000000005"/>
    <n v="0"/>
  </r>
  <r>
    <s v="CUST_5452_Japan_44902"/>
    <s v="CUST_5452"/>
    <x v="49"/>
    <x v="2"/>
    <x v="6"/>
    <n v="98.46"/>
    <n v="98.46"/>
    <n v="9"/>
    <n v="886.14"/>
    <n v="231"/>
    <n v="0"/>
    <s v="Sports"/>
    <n v="39.5"/>
    <n v="39.5"/>
    <d v="2022-12-07T00:00:00"/>
    <n v="48"/>
    <n v="0.46"/>
    <n v="0"/>
  </r>
  <r>
    <s v="CUST_5456_India_44849"/>
    <s v="CUST_5456"/>
    <x v="33"/>
    <x v="1"/>
    <x v="5"/>
    <n v="185.26"/>
    <n v="185.26"/>
    <n v="10"/>
    <n v="1852.6"/>
    <n v="332"/>
    <n v="0"/>
    <s v="Fashion"/>
    <n v="56.1"/>
    <n v="56.1"/>
    <d v="2022-10-15T00:00:00"/>
    <n v="45"/>
    <n v="0.08"/>
    <n v="0"/>
  </r>
  <r>
    <s v="CUST_5458_Canada_45490"/>
    <s v="CUST_5458"/>
    <x v="51"/>
    <x v="1"/>
    <x v="4"/>
    <n v="23.59"/>
    <n v="23.59"/>
    <n v="16"/>
    <n v="377.44"/>
    <n v="24"/>
    <n v="0"/>
    <s v="Electronics"/>
    <n v="95.7"/>
    <n v="95.7"/>
    <d v="2024-07-17T00:00:00"/>
    <n v="77"/>
    <n v="0.1"/>
    <n v="0"/>
  </r>
  <r>
    <s v="CUST_5458_UK_44927"/>
    <s v="CUST_5458"/>
    <x v="31"/>
    <x v="0"/>
    <x v="1"/>
    <n v="185.01"/>
    <n v="185.01"/>
    <n v="13"/>
    <n v="2405.13"/>
    <n v="230"/>
    <n v="0"/>
    <s v="Fashion"/>
    <n v="43.4"/>
    <n v="43.4"/>
    <d v="2023-01-01T00:00:00"/>
    <n v="60"/>
    <n v="0.05"/>
    <n v="0"/>
  </r>
  <r>
    <s v="CUST_5460_China_45611"/>
    <s v="CUST_5460"/>
    <x v="23"/>
    <x v="0"/>
    <x v="9"/>
    <n v="137.88999999999999"/>
    <n v="137.88999999999999"/>
    <n v="6"/>
    <n v="827.33999999999992"/>
    <n v="354"/>
    <n v="0"/>
    <s v="Electronics"/>
    <n v="16.2"/>
    <n v="16.2"/>
    <d v="2024-11-15T00:00:00"/>
    <n v="47"/>
    <n v="0.43"/>
    <n v="0"/>
  </r>
  <r>
    <s v="CUST_5465_Germany_45264"/>
    <s v="CUST_5465"/>
    <x v="50"/>
    <x v="1"/>
    <x v="0"/>
    <n v="118.56"/>
    <n v="118.56"/>
    <n v="9"/>
    <n v="1067.04"/>
    <n v="232"/>
    <n v="0"/>
    <s v="Sports"/>
    <n v="61.3"/>
    <n v="61.3"/>
    <d v="2023-12-04T00:00:00"/>
    <n v="40"/>
    <n v="0.17"/>
    <n v="0"/>
  </r>
  <r>
    <s v="CUST_5468_India_45326"/>
    <s v="CUST_5468"/>
    <x v="53"/>
    <x v="0"/>
    <x v="5"/>
    <n v="189.96"/>
    <n v="189.96"/>
    <n v="8"/>
    <n v="1519.68"/>
    <n v="281"/>
    <n v="0"/>
    <s v="Electronics"/>
    <n v="13.3"/>
    <n v="13.3"/>
    <d v="2024-02-04T00:00:00"/>
    <n v="37"/>
    <n v="0.24"/>
    <n v="0"/>
  </r>
  <r>
    <s v="CUST_5470_Japan_44499"/>
    <s v="CUST_5470"/>
    <x v="25"/>
    <x v="1"/>
    <x v="6"/>
    <n v="62.17"/>
    <n v="62.17"/>
    <n v="13"/>
    <n v="808.21"/>
    <n v="357"/>
    <n v="0"/>
    <s v="Sports"/>
    <n v="80"/>
    <n v="80"/>
    <d v="2021-10-30T00:00:00"/>
    <n v="80"/>
    <n v="0"/>
    <n v="0"/>
  </r>
  <r>
    <s v="CUST_5471_Australia_45587"/>
    <s v="CUST_5471"/>
    <x v="46"/>
    <x v="1"/>
    <x v="3"/>
    <m/>
    <n v="0"/>
    <n v="6"/>
    <n v="0"/>
    <n v="138"/>
    <n v="0"/>
    <s v="Sports"/>
    <n v="87.2"/>
    <n v="87.2"/>
    <d v="2024-10-22T00:00:00"/>
    <n v="66"/>
    <n v="0.44"/>
    <n v="0"/>
  </r>
  <r>
    <s v="CUST_5473_Australia_44372"/>
    <s v="CUST_5473"/>
    <x v="6"/>
    <x v="1"/>
    <x v="3"/>
    <n v="45.11"/>
    <n v="45.11"/>
    <n v="4"/>
    <n v="180.44"/>
    <n v="299"/>
    <n v="0"/>
    <s v="Beauty"/>
    <n v="97"/>
    <n v="97"/>
    <d v="2021-06-25T00:00:00"/>
    <n v="22"/>
    <n v="0.4"/>
    <n v="0"/>
  </r>
  <r>
    <s v="CUST_5476_Germany_44271"/>
    <s v="CUST_5476"/>
    <x v="45"/>
    <x v="1"/>
    <x v="0"/>
    <n v="340.7"/>
    <n v="340.7"/>
    <n v="12"/>
    <n v="4088.3999999999996"/>
    <n v="343"/>
    <n v="0"/>
    <s v="Electronics"/>
    <n v="70.2"/>
    <n v="70.2"/>
    <d v="2021-03-16T00:00:00"/>
    <n v="75"/>
    <n v="0.56000000000000005"/>
    <n v="0"/>
  </r>
  <r>
    <s v="CUST_5478_Australia_45007"/>
    <s v="CUST_5478"/>
    <x v="43"/>
    <x v="1"/>
    <x v="3"/>
    <n v="51.76"/>
    <n v="51.76"/>
    <n v="11"/>
    <n v="569.36"/>
    <n v="143"/>
    <n v="0"/>
    <s v="Beauty"/>
    <n v="78.099999999999994"/>
    <n v="78.099999999999994"/>
    <d v="2023-03-22T00:00:00"/>
    <n v="94"/>
    <n v="0.56999999999999995"/>
    <n v="0"/>
  </r>
  <r>
    <s v="CUST_5478_France_45833"/>
    <s v="CUST_5478"/>
    <x v="10"/>
    <x v="0"/>
    <x v="7"/>
    <n v="30.44"/>
    <n v="30.44"/>
    <n v="11"/>
    <n v="334.84000000000003"/>
    <n v="35"/>
    <n v="0"/>
    <s v="Home"/>
    <n v="15.7"/>
    <n v="15.7"/>
    <d v="2025-06-25T00:00:00"/>
    <n v="78"/>
    <n v="0.36"/>
    <n v="0"/>
  </r>
  <r>
    <s v="CUST_5481_China_44190"/>
    <s v="CUST_5481"/>
    <x v="51"/>
    <x v="0"/>
    <x v="9"/>
    <n v="12.87"/>
    <n v="12.87"/>
    <n v="8"/>
    <n v="102.96"/>
    <n v="213"/>
    <n v="0"/>
    <s v="Fashion"/>
    <n v="95.9"/>
    <n v="95.9"/>
    <d v="2020-12-25T00:00:00"/>
    <n v="67"/>
    <n v="0.53"/>
    <n v="0"/>
  </r>
  <r>
    <s v="CUST_5482_China_44011"/>
    <s v="CUST_5482"/>
    <x v="56"/>
    <x v="1"/>
    <x v="9"/>
    <n v="37.75"/>
    <n v="37.75"/>
    <n v="12"/>
    <n v="453"/>
    <n v="304"/>
    <n v="0"/>
    <s v="Home"/>
    <n v="77"/>
    <n v="77"/>
    <d v="2020-06-29T00:00:00"/>
    <n v="62"/>
    <n v="0.21"/>
    <n v="0"/>
  </r>
  <r>
    <s v="CUST_5485_Australia_44686"/>
    <s v="CUST_5485"/>
    <x v="8"/>
    <x v="1"/>
    <x v="3"/>
    <n v="94.84"/>
    <n v="94.84"/>
    <n v="16"/>
    <n v="1517.44"/>
    <n v="202"/>
    <n v="0"/>
    <s v="Sports"/>
    <m/>
    <n v="0"/>
    <d v="2022-05-05T00:00:00"/>
    <n v="88"/>
    <n v="0.06"/>
    <n v="0"/>
  </r>
  <r>
    <s v="CUST_5485_Germany_44933"/>
    <s v="CUST_5485"/>
    <x v="47"/>
    <x v="1"/>
    <x v="0"/>
    <n v="269.60000000000002"/>
    <n v="269.60000000000002"/>
    <n v="10"/>
    <n v="2696"/>
    <n v="145"/>
    <n v="0"/>
    <s v="Fashion"/>
    <m/>
    <n v="0"/>
    <d v="2023-01-07T00:00:00"/>
    <n v="10"/>
    <n v="0.45"/>
    <n v="0"/>
  </r>
  <r>
    <s v="CUST_5488_Australia_45072"/>
    <s v="CUST_5488"/>
    <x v="14"/>
    <x v="0"/>
    <x v="3"/>
    <n v="315.61"/>
    <n v="315.61"/>
    <n v="9"/>
    <n v="2840.4900000000002"/>
    <n v="333"/>
    <n v="0"/>
    <s v="Fashion"/>
    <n v="81.400000000000006"/>
    <n v="81.400000000000006"/>
    <d v="2023-05-26T00:00:00"/>
    <n v="8"/>
    <n v="0.47"/>
    <n v="0"/>
  </r>
  <r>
    <s v="CUST_5491_Japan_44067"/>
    <s v="CUST_5491"/>
    <x v="2"/>
    <x v="2"/>
    <x v="6"/>
    <m/>
    <n v="0"/>
    <n v="14"/>
    <n v="0"/>
    <n v="98"/>
    <n v="0"/>
    <s v="Beauty"/>
    <n v="73.3"/>
    <n v="73.3"/>
    <d v="2020-08-24T00:00:00"/>
    <n v="97"/>
    <n v="0.35"/>
    <n v="0"/>
  </r>
  <r>
    <s v="CUST_5491_USA_44724"/>
    <s v="CUST_5491"/>
    <x v="42"/>
    <x v="0"/>
    <x v="2"/>
    <n v="215.98"/>
    <n v="215.98"/>
    <n v="12"/>
    <n v="2591.7599999999998"/>
    <n v="320"/>
    <n v="0"/>
    <s v="Fashion"/>
    <n v="62.7"/>
    <n v="62.7"/>
    <d v="2022-06-12T00:00:00"/>
    <n v="77"/>
    <n v="0.32"/>
    <n v="0"/>
  </r>
  <r>
    <s v="CUST_5492_France_44572"/>
    <s v="CUST_5492"/>
    <x v="17"/>
    <x v="0"/>
    <x v="7"/>
    <n v="59.18"/>
    <n v="59.18"/>
    <n v="11"/>
    <n v="650.98"/>
    <n v="183"/>
    <n v="0"/>
    <s v="Electronics"/>
    <n v="13.4"/>
    <n v="13.4"/>
    <d v="2022-01-11T00:00:00"/>
    <n v="39"/>
    <n v="0.22"/>
    <n v="0"/>
  </r>
  <r>
    <s v="CUST_5492_Japan_45787"/>
    <s v="CUST_5492"/>
    <x v="16"/>
    <x v="2"/>
    <x v="6"/>
    <n v="145.38"/>
    <n v="145.38"/>
    <n v="9"/>
    <n v="1308.42"/>
    <n v="41"/>
    <n v="0"/>
    <s v="Electronics"/>
    <n v="60.1"/>
    <n v="60.1"/>
    <d v="2025-05-10T00:00:00"/>
    <n v="77"/>
    <n v="0.26"/>
    <n v="0"/>
  </r>
  <r>
    <s v="CUST_5493_Australia_44816"/>
    <s v="CUST_5493"/>
    <x v="46"/>
    <x v="2"/>
    <x v="3"/>
    <n v="134.47999999999999"/>
    <n v="134.47999999999999"/>
    <n v="11"/>
    <n v="1479.28"/>
    <n v="173"/>
    <n v="0"/>
    <s v="Home"/>
    <n v="19.399999999999999"/>
    <n v="19.399999999999999"/>
    <d v="2022-09-12T00:00:00"/>
    <n v="71"/>
    <n v="0.04"/>
    <n v="0"/>
  </r>
  <r>
    <s v="CUST_5493_France_44323"/>
    <s v="CUST_5493"/>
    <x v="56"/>
    <x v="2"/>
    <x v="7"/>
    <n v="45.03"/>
    <n v="45.03"/>
    <n v="11"/>
    <n v="495.33000000000004"/>
    <n v="323"/>
    <n v="0"/>
    <s v="Fashion"/>
    <n v="54.8"/>
    <n v="54.8"/>
    <d v="2021-05-07T00:00:00"/>
    <n v="88"/>
    <n v="0.55000000000000004"/>
    <n v="0"/>
  </r>
  <r>
    <s v="CUST_5493_India_44203"/>
    <s v="CUST_5493"/>
    <x v="53"/>
    <x v="0"/>
    <x v="5"/>
    <n v="121.75"/>
    <n v="121.75"/>
    <n v="12"/>
    <n v="1461"/>
    <n v="145"/>
    <n v="0"/>
    <s v="Home"/>
    <n v="32.299999999999997"/>
    <n v="32.299999999999997"/>
    <d v="2021-01-07T00:00:00"/>
    <n v="94"/>
    <n v="0.4"/>
    <n v="0"/>
  </r>
  <r>
    <s v="CUST_5494_Canada_44725"/>
    <s v="CUST_5494"/>
    <x v="18"/>
    <x v="1"/>
    <x v="4"/>
    <n v="17.32"/>
    <n v="17.32"/>
    <n v="6"/>
    <n v="103.92"/>
    <n v="39"/>
    <n v="0"/>
    <s v="Home"/>
    <n v="42.4"/>
    <n v="42.4"/>
    <d v="2022-06-13T00:00:00"/>
    <n v="70"/>
    <n v="7.0000000000000007E-2"/>
    <n v="0"/>
  </r>
  <r>
    <s v="CUST_5494_Canada_45487"/>
    <s v="CUST_5494"/>
    <x v="37"/>
    <x v="1"/>
    <x v="4"/>
    <n v="62.58"/>
    <n v="62.58"/>
    <n v="7"/>
    <n v="438.06"/>
    <n v="228"/>
    <n v="0"/>
    <s v="Fashion"/>
    <n v="68.5"/>
    <n v="68.5"/>
    <d v="2024-07-14T00:00:00"/>
    <n v="45"/>
    <n v="0.23"/>
    <n v="0"/>
  </r>
  <r>
    <s v="CUST_5495_Germany_44997"/>
    <s v="CUST_5495"/>
    <x v="38"/>
    <x v="1"/>
    <x v="0"/>
    <n v="52.49"/>
    <n v="52.49"/>
    <n v="11"/>
    <n v="577.39"/>
    <n v="102"/>
    <n v="0"/>
    <s v="Electronics"/>
    <n v="61.1"/>
    <n v="61.1"/>
    <d v="2023-03-12T00:00:00"/>
    <n v="40"/>
    <n v="0.17"/>
    <n v="0"/>
  </r>
  <r>
    <s v="CUST_5496_USA_45825"/>
    <s v="CUST_5496"/>
    <x v="13"/>
    <x v="0"/>
    <x v="2"/>
    <n v="208.46"/>
    <n v="208.46"/>
    <n v="9"/>
    <n v="1876.14"/>
    <n v="84"/>
    <n v="0"/>
    <s v="Fashion"/>
    <n v="55.7"/>
    <n v="55.7"/>
    <d v="2025-06-17T00:00:00"/>
    <n v="42"/>
    <n v="0.5"/>
    <n v="0"/>
  </r>
  <r>
    <s v="CUST_5497_Canada_44051"/>
    <s v="CUST_5497"/>
    <x v="55"/>
    <x v="1"/>
    <x v="4"/>
    <m/>
    <n v="0"/>
    <n v="13"/>
    <n v="0"/>
    <n v="103"/>
    <n v="0"/>
    <s v="Fashion"/>
    <n v="81.400000000000006"/>
    <n v="81.400000000000006"/>
    <d v="2020-08-08T00:00:00"/>
    <n v="26"/>
    <n v="0.25"/>
    <n v="0"/>
  </r>
  <r>
    <s v="CUST_5499_Japan_44973"/>
    <s v="CUST_5499"/>
    <x v="28"/>
    <x v="0"/>
    <x v="6"/>
    <n v="38.5"/>
    <n v="38.5"/>
    <n v="15"/>
    <n v="577.5"/>
    <n v="206"/>
    <n v="0"/>
    <s v="Home"/>
    <n v="41.8"/>
    <n v="41.8"/>
    <d v="2023-02-16T00:00:00"/>
    <n v="79"/>
    <n v="0.46"/>
    <n v="0"/>
  </r>
  <r>
    <s v="CUST_5500_Brazil_44277"/>
    <s v="CUST_5500"/>
    <x v="15"/>
    <x v="1"/>
    <x v="8"/>
    <n v="69.3"/>
    <n v="69.3"/>
    <n v="7"/>
    <n v="485.09999999999997"/>
    <n v="278"/>
    <n v="0"/>
    <s v="Electronics"/>
    <n v="36.5"/>
    <n v="36.5"/>
    <d v="2021-03-22T00:00:00"/>
    <n v="59"/>
    <n v="0.15"/>
    <n v="0"/>
  </r>
  <r>
    <s v="CUST_5500_Japan_45724"/>
    <s v="CUST_5500"/>
    <x v="35"/>
    <x v="2"/>
    <x v="6"/>
    <n v="54.84"/>
    <n v="54.84"/>
    <n v="9"/>
    <n v="493.56000000000006"/>
    <n v="267"/>
    <n v="0"/>
    <s v="Sports"/>
    <n v="39.9"/>
    <n v="39.9"/>
    <d v="2025-03-08T00:00:00"/>
    <n v="35"/>
    <n v="0.26"/>
    <n v="0"/>
  </r>
  <r>
    <s v="CUST_5507_Brazil_45693"/>
    <s v="CUST_5507"/>
    <x v="32"/>
    <x v="0"/>
    <x v="8"/>
    <n v="156.21"/>
    <n v="156.21"/>
    <n v="17"/>
    <n v="2655.57"/>
    <n v="274"/>
    <n v="0"/>
    <s v="Electronics"/>
    <n v="7.3"/>
    <n v="7.3"/>
    <d v="2025-02-05T00:00:00"/>
    <n v="36"/>
    <n v="0.05"/>
    <n v="0"/>
  </r>
  <r>
    <s v="CUST_5512_Australia_44305"/>
    <s v="CUST_5512"/>
    <x v="54"/>
    <x v="0"/>
    <x v="3"/>
    <n v="202.27"/>
    <n v="202.27"/>
    <n v="9"/>
    <n v="1820.43"/>
    <n v="27"/>
    <n v="0"/>
    <s v="Sports"/>
    <n v="95.5"/>
    <n v="95.5"/>
    <d v="2021-04-19T00:00:00"/>
    <n v="4"/>
    <n v="0.18"/>
    <n v="0"/>
  </r>
  <r>
    <s v="CUST_5516_Canada_44705"/>
    <s v="CUST_5516"/>
    <x v="44"/>
    <x v="1"/>
    <x v="4"/>
    <n v="57"/>
    <n v="57"/>
    <n v="7"/>
    <n v="399"/>
    <n v="73"/>
    <n v="0"/>
    <s v="Electronics"/>
    <n v="59.6"/>
    <n v="59.6"/>
    <d v="2022-05-24T00:00:00"/>
    <n v="48"/>
    <n v="0.22"/>
    <n v="0"/>
  </r>
  <r>
    <s v="CUST_5517_China_45514"/>
    <s v="CUST_5517"/>
    <x v="54"/>
    <x v="1"/>
    <x v="9"/>
    <n v="73.56"/>
    <n v="73.56"/>
    <n v="9"/>
    <n v="662.04"/>
    <n v="195"/>
    <n v="1"/>
    <s v="Beauty"/>
    <n v="52.1"/>
    <n v="52.1"/>
    <d v="2024-08-10T00:00:00"/>
    <n v="22"/>
    <n v="0.15"/>
    <n v="0"/>
  </r>
  <r>
    <s v="CUST_5523_Australia_45581"/>
    <s v="CUST_5523"/>
    <x v="2"/>
    <x v="1"/>
    <x v="3"/>
    <n v="64.069999999999993"/>
    <n v="64.069999999999993"/>
    <n v="7"/>
    <n v="448.48999999999995"/>
    <n v="335"/>
    <n v="0"/>
    <s v="Home"/>
    <n v="47.2"/>
    <n v="47.2"/>
    <d v="2024-10-16T00:00:00"/>
    <n v="77"/>
    <n v="0"/>
    <n v="0"/>
  </r>
  <r>
    <s v="CUST_5524_China_45705"/>
    <s v="CUST_5524"/>
    <x v="3"/>
    <x v="0"/>
    <x v="9"/>
    <n v="71.599999999999994"/>
    <n v="71.599999999999994"/>
    <n v="4"/>
    <n v="286.39999999999998"/>
    <n v="171"/>
    <n v="0"/>
    <s v="Electronics"/>
    <n v="31.2"/>
    <n v="31.2"/>
    <d v="2025-02-17T00:00:00"/>
    <n v="4"/>
    <n v="0.18"/>
    <n v="0"/>
  </r>
  <r>
    <s v="CUST_5524_China_45719"/>
    <s v="CUST_5524"/>
    <x v="38"/>
    <x v="0"/>
    <x v="9"/>
    <n v="66.7"/>
    <n v="66.7"/>
    <n v="7"/>
    <n v="466.90000000000003"/>
    <n v="121"/>
    <n v="0"/>
    <s v="Home"/>
    <n v="44.6"/>
    <n v="44.6"/>
    <d v="2025-03-03T00:00:00"/>
    <n v="84"/>
    <n v="0.51"/>
    <n v="0"/>
  </r>
  <r>
    <s v="CUST_5524_France_45630"/>
    <s v="CUST_5524"/>
    <x v="0"/>
    <x v="0"/>
    <x v="7"/>
    <n v="114.98"/>
    <n v="114.98"/>
    <n v="17"/>
    <n v="1954.66"/>
    <n v="331"/>
    <n v="1"/>
    <s v="Home"/>
    <n v="75.099999999999994"/>
    <n v="75.099999999999994"/>
    <d v="2024-12-04T00:00:00"/>
    <n v="48"/>
    <n v="0.28000000000000003"/>
    <n v="0"/>
  </r>
  <r>
    <s v="CUST_5524_USA_44636"/>
    <s v="CUST_5524"/>
    <x v="30"/>
    <x v="2"/>
    <x v="2"/>
    <n v="163.79"/>
    <n v="163.79"/>
    <n v="9"/>
    <n v="1474.11"/>
    <n v="349"/>
    <n v="0"/>
    <s v="Electronics"/>
    <n v="4.5"/>
    <n v="4.5"/>
    <d v="2022-03-16T00:00:00"/>
    <n v="41"/>
    <n v="0.23"/>
    <n v="0"/>
  </r>
  <r>
    <s v="CUST_5529_Germany_45028"/>
    <s v="CUST_5529"/>
    <x v="33"/>
    <x v="0"/>
    <x v="0"/>
    <m/>
    <n v="0"/>
    <n v="5"/>
    <n v="0"/>
    <n v="35"/>
    <n v="0"/>
    <s v="Fashion"/>
    <n v="20.6"/>
    <n v="20.6"/>
    <d v="2023-04-12T00:00:00"/>
    <n v="39"/>
    <n v="0.5"/>
    <n v="0"/>
  </r>
  <r>
    <s v="CUST_5530_Australia_44413"/>
    <s v="CUST_5530"/>
    <x v="42"/>
    <x v="0"/>
    <x v="3"/>
    <n v="38.64"/>
    <n v="38.64"/>
    <n v="9"/>
    <n v="347.76"/>
    <n v="315"/>
    <n v="0"/>
    <s v="Beauty"/>
    <n v="68.400000000000006"/>
    <n v="68.400000000000006"/>
    <d v="2021-08-05T00:00:00"/>
    <n v="72"/>
    <n v="0.34"/>
    <n v="0"/>
  </r>
  <r>
    <s v="CUST_5530_Canada_45592"/>
    <s v="CUST_5530"/>
    <x v="8"/>
    <x v="1"/>
    <x v="4"/>
    <n v="32.729999999999997"/>
    <n v="32.729999999999997"/>
    <n v="15"/>
    <n v="490.94999999999993"/>
    <n v="44"/>
    <n v="0"/>
    <s v="Sports"/>
    <n v="31.4"/>
    <n v="31.4"/>
    <d v="2024-10-27T00:00:00"/>
    <n v="47"/>
    <n v="0.22"/>
    <n v="0"/>
  </r>
  <r>
    <s v="CUST_5531_China_44662"/>
    <s v="CUST_5531"/>
    <x v="32"/>
    <x v="0"/>
    <x v="9"/>
    <n v="40.82"/>
    <n v="40.82"/>
    <n v="8"/>
    <n v="326.56"/>
    <n v="322"/>
    <n v="0"/>
    <s v="Beauty"/>
    <n v="15.1"/>
    <n v="15.1"/>
    <d v="2022-04-11T00:00:00"/>
    <n v="3"/>
    <n v="0.24"/>
    <n v="0"/>
  </r>
  <r>
    <s v="CUST_5534_Japan_44174"/>
    <s v="CUST_5534"/>
    <x v="56"/>
    <x v="0"/>
    <x v="6"/>
    <n v="242.27"/>
    <n v="242.27"/>
    <n v="8"/>
    <n v="1938.16"/>
    <n v="162"/>
    <n v="0"/>
    <s v="Sports"/>
    <m/>
    <n v="0"/>
    <d v="2020-12-09T00:00:00"/>
    <n v="53"/>
    <n v="0.28000000000000003"/>
    <n v="0"/>
  </r>
  <r>
    <s v="CUST_5535_Canada_44518"/>
    <s v="CUST_5535"/>
    <x v="55"/>
    <x v="1"/>
    <x v="4"/>
    <n v="87.83"/>
    <n v="87.83"/>
    <n v="9"/>
    <n v="790.47"/>
    <n v="144"/>
    <n v="0"/>
    <s v="Sports"/>
    <n v="5.6"/>
    <n v="5.6"/>
    <d v="2021-11-18T00:00:00"/>
    <n v="47"/>
    <n v="0.52"/>
    <n v="0"/>
  </r>
  <r>
    <s v="CUST_5538_France_44195"/>
    <s v="CUST_5538"/>
    <x v="25"/>
    <x v="0"/>
    <x v="7"/>
    <n v="102.91"/>
    <n v="102.91"/>
    <n v="8"/>
    <n v="823.28"/>
    <n v="214"/>
    <n v="0"/>
    <s v="Beauty"/>
    <n v="46.2"/>
    <n v="46.2"/>
    <d v="2020-12-30T00:00:00"/>
    <n v="87"/>
    <n v="0.42"/>
    <n v="0"/>
  </r>
  <r>
    <s v="CUST_5538_India_44616"/>
    <s v="CUST_5538"/>
    <x v="23"/>
    <x v="1"/>
    <x v="5"/>
    <n v="93.6"/>
    <n v="93.6"/>
    <n v="10"/>
    <n v="936"/>
    <n v="306"/>
    <n v="0"/>
    <s v="Electronics"/>
    <n v="63"/>
    <n v="63"/>
    <d v="2022-02-24T00:00:00"/>
    <n v="78"/>
    <n v="0.09"/>
    <n v="0"/>
  </r>
  <r>
    <s v="CUST_5539_India_45430"/>
    <s v="CUST_5539"/>
    <x v="21"/>
    <x v="1"/>
    <x v="5"/>
    <n v="75.34"/>
    <n v="75.34"/>
    <n v="4"/>
    <n v="301.36"/>
    <n v="46"/>
    <n v="0"/>
    <s v="Fashion"/>
    <n v="56.5"/>
    <n v="56.5"/>
    <d v="2024-05-18T00:00:00"/>
    <n v="30"/>
    <n v="0.44"/>
    <n v="0"/>
  </r>
  <r>
    <s v="CUST_5543_Canada_44489"/>
    <s v="CUST_5543"/>
    <x v="43"/>
    <x v="1"/>
    <x v="4"/>
    <n v="304.66000000000003"/>
    <n v="304.66000000000003"/>
    <n v="8"/>
    <n v="2437.2800000000002"/>
    <n v="305"/>
    <n v="0"/>
    <s v="Home"/>
    <n v="44.8"/>
    <n v="44.8"/>
    <d v="2021-10-20T00:00:00"/>
    <n v="5"/>
    <n v="0.27"/>
    <n v="0"/>
  </r>
  <r>
    <s v="CUST_5544_France_44210"/>
    <s v="CUST_5544"/>
    <x v="12"/>
    <x v="0"/>
    <x v="7"/>
    <n v="21.75"/>
    <n v="21.75"/>
    <n v="11"/>
    <n v="239.25"/>
    <n v="128"/>
    <n v="0"/>
    <s v="Beauty"/>
    <n v="36"/>
    <n v="36"/>
    <d v="2021-01-14T00:00:00"/>
    <n v="97"/>
    <n v="0.32"/>
    <n v="0"/>
  </r>
  <r>
    <s v="CUST_5545_Japan_44271"/>
    <s v="CUST_5545"/>
    <x v="27"/>
    <x v="1"/>
    <x v="6"/>
    <n v="35.01"/>
    <n v="35.01"/>
    <n v="8"/>
    <n v="280.08"/>
    <n v="345"/>
    <n v="0"/>
    <s v="Sports"/>
    <n v="26.8"/>
    <n v="26.8"/>
    <d v="2021-03-16T00:00:00"/>
    <n v="45"/>
    <n v="0.17"/>
    <n v="0"/>
  </r>
  <r>
    <s v="CUST_5547_Brazil_44677"/>
    <s v="CUST_5547"/>
    <x v="0"/>
    <x v="1"/>
    <x v="8"/>
    <n v="48.67"/>
    <n v="48.67"/>
    <n v="9"/>
    <n v="438.03000000000003"/>
    <n v="221"/>
    <n v="0"/>
    <s v="Sports"/>
    <n v="77.5"/>
    <n v="77.5"/>
    <d v="2022-04-26T00:00:00"/>
    <n v="34"/>
    <n v="7.0000000000000007E-2"/>
    <n v="0"/>
  </r>
  <r>
    <s v="CUST_5548_Canada_44839"/>
    <s v="CUST_5548"/>
    <x v="7"/>
    <x v="0"/>
    <x v="4"/>
    <n v="30.4"/>
    <n v="30.4"/>
    <n v="14"/>
    <n v="425.59999999999997"/>
    <n v="12"/>
    <n v="0"/>
    <s v="Sports"/>
    <n v="96.1"/>
    <n v="96.1"/>
    <d v="2022-10-05T00:00:00"/>
    <n v="54"/>
    <n v="0.43"/>
    <n v="0"/>
  </r>
  <r>
    <s v="CUST_5552_Australia_44536"/>
    <s v="CUST_5552"/>
    <x v="16"/>
    <x v="1"/>
    <x v="3"/>
    <n v="264.66000000000003"/>
    <n v="264.66000000000003"/>
    <n v="8"/>
    <n v="2117.2800000000002"/>
    <n v="124"/>
    <n v="0"/>
    <s v="Beauty"/>
    <n v="22.7"/>
    <n v="22.7"/>
    <d v="2021-12-06T00:00:00"/>
    <n v="40"/>
    <n v="0.31"/>
    <n v="0"/>
  </r>
  <r>
    <s v="CUST_5552_India_45632"/>
    <s v="CUST_5552"/>
    <x v="40"/>
    <x v="1"/>
    <x v="5"/>
    <n v="27.49"/>
    <n v="27.49"/>
    <n v="10"/>
    <n v="274.89999999999998"/>
    <n v="103"/>
    <n v="0"/>
    <s v="Fashion"/>
    <n v="96.7"/>
    <n v="96.7"/>
    <d v="2024-12-06T00:00:00"/>
    <n v="95"/>
    <n v="0.32"/>
    <n v="0"/>
  </r>
  <r>
    <s v="CUST_5555_Canada_44582"/>
    <s v="CUST_5555"/>
    <x v="39"/>
    <x v="1"/>
    <x v="4"/>
    <n v="230.77"/>
    <n v="230.77"/>
    <n v="5"/>
    <n v="1153.8500000000001"/>
    <n v="210"/>
    <n v="0"/>
    <s v="Electronics"/>
    <n v="51.4"/>
    <n v="51.4"/>
    <d v="2022-01-21T00:00:00"/>
    <n v="8"/>
    <n v="0.11"/>
    <n v="0"/>
  </r>
  <r>
    <s v="CUST_5555_China_44954"/>
    <s v="CUST_5555"/>
    <x v="5"/>
    <x v="1"/>
    <x v="9"/>
    <n v="122.06"/>
    <n v="122.06"/>
    <n v="12"/>
    <n v="1464.72"/>
    <n v="152"/>
    <n v="0"/>
    <s v="Sports"/>
    <n v="97.6"/>
    <n v="97.6"/>
    <d v="2023-01-28T00:00:00"/>
    <n v="91"/>
    <n v="0.33"/>
    <n v="0"/>
  </r>
  <r>
    <s v="CUST_5555_USA_45257"/>
    <s v="CUST_5555"/>
    <x v="8"/>
    <x v="1"/>
    <x v="2"/>
    <n v="87.13"/>
    <n v="87.13"/>
    <n v="8"/>
    <n v="697.04"/>
    <n v="355"/>
    <n v="0"/>
    <s v="Fashion"/>
    <n v="42.5"/>
    <n v="42.5"/>
    <d v="2023-11-27T00:00:00"/>
    <n v="53"/>
    <n v="0.33"/>
    <n v="0"/>
  </r>
  <r>
    <s v="CUST_5557_Australia_45211"/>
    <s v="CUST_5557"/>
    <x v="42"/>
    <x v="2"/>
    <x v="3"/>
    <n v="83.1"/>
    <n v="83.1"/>
    <n v="17"/>
    <n v="1412.6999999999998"/>
    <n v="151"/>
    <n v="0"/>
    <s v="Electronics"/>
    <n v="24.1"/>
    <n v="24.1"/>
    <d v="2023-10-12T00:00:00"/>
    <n v="18"/>
    <n v="0.26"/>
    <n v="0"/>
  </r>
  <r>
    <s v="CUST_5558_Brazil_44715"/>
    <s v="CUST_5558"/>
    <x v="35"/>
    <x v="1"/>
    <x v="8"/>
    <n v="79.930000000000007"/>
    <n v="79.930000000000007"/>
    <n v="13"/>
    <n v="1039.0900000000001"/>
    <n v="197"/>
    <n v="0"/>
    <s v="Beauty"/>
    <m/>
    <n v="0"/>
    <d v="2022-06-03T00:00:00"/>
    <n v="27"/>
    <n v="0.05"/>
    <n v="0"/>
  </r>
  <r>
    <s v="CUST_5559_USA_45033"/>
    <s v="CUST_5559"/>
    <x v="0"/>
    <x v="1"/>
    <x v="2"/>
    <n v="121.96"/>
    <n v="121.96"/>
    <n v="5"/>
    <n v="609.79999999999995"/>
    <n v="129"/>
    <n v="0"/>
    <s v="Sports"/>
    <m/>
    <n v="0"/>
    <d v="2023-04-17T00:00:00"/>
    <n v="76"/>
    <n v="0.14000000000000001"/>
    <n v="0"/>
  </r>
  <r>
    <s v="CUST_5563_India_45803"/>
    <s v="CUST_5563"/>
    <x v="35"/>
    <x v="1"/>
    <x v="5"/>
    <n v="14.04"/>
    <n v="14.04"/>
    <n v="11"/>
    <n v="154.44"/>
    <n v="47"/>
    <n v="0"/>
    <s v="Beauty"/>
    <n v="4.0999999999999996"/>
    <n v="4.0999999999999996"/>
    <d v="2025-05-26T00:00:00"/>
    <n v="91"/>
    <n v="0.37"/>
    <n v="0"/>
  </r>
  <r>
    <s v="CUST_5566_Canada_45392"/>
    <s v="CUST_5566"/>
    <x v="23"/>
    <x v="0"/>
    <x v="4"/>
    <n v="143.69"/>
    <n v="143.69"/>
    <n v="5"/>
    <n v="718.45"/>
    <n v="120"/>
    <n v="0"/>
    <s v="Home"/>
    <n v="30.1"/>
    <n v="30.1"/>
    <d v="2024-04-10T00:00:00"/>
    <n v="4"/>
    <n v="0.3"/>
    <n v="0"/>
  </r>
  <r>
    <s v="CUST_5566_Germany_45738"/>
    <s v="CUST_5566"/>
    <x v="57"/>
    <x v="0"/>
    <x v="0"/>
    <n v="113"/>
    <n v="113"/>
    <n v="13"/>
    <n v="1469"/>
    <n v="177"/>
    <n v="0"/>
    <s v="Electronics"/>
    <n v="89.2"/>
    <n v="89.2"/>
    <d v="2025-03-22T00:00:00"/>
    <n v="51"/>
    <n v="0.12"/>
    <n v="0"/>
  </r>
  <r>
    <s v="CUST_5567_Australia_45154"/>
    <s v="CUST_5567"/>
    <x v="24"/>
    <x v="2"/>
    <x v="3"/>
    <n v="191.72"/>
    <n v="191.72"/>
    <n v="9"/>
    <n v="1725.48"/>
    <n v="228"/>
    <n v="0"/>
    <s v="Electronics"/>
    <m/>
    <n v="0"/>
    <d v="2023-08-16T00:00:00"/>
    <n v="62"/>
    <n v="0.32"/>
    <n v="0"/>
  </r>
  <r>
    <s v="CUST_5569_China_45334"/>
    <s v="CUST_5569"/>
    <x v="52"/>
    <x v="0"/>
    <x v="9"/>
    <n v="126.58"/>
    <n v="126.58"/>
    <n v="12"/>
    <n v="1518.96"/>
    <n v="358"/>
    <n v="0"/>
    <s v="Beauty"/>
    <n v="41.1"/>
    <n v="41.1"/>
    <d v="2024-02-12T00:00:00"/>
    <n v="24"/>
    <n v="0.51"/>
    <n v="0"/>
  </r>
  <r>
    <s v="CUST_5570_China_45544"/>
    <s v="CUST_5570"/>
    <x v="58"/>
    <x v="2"/>
    <x v="9"/>
    <n v="73.709999999999994"/>
    <n v="73.709999999999994"/>
    <n v="12"/>
    <n v="884.52"/>
    <n v="94"/>
    <n v="0"/>
    <s v="Sports"/>
    <n v="0.8"/>
    <n v="0.8"/>
    <d v="2024-09-09T00:00:00"/>
    <n v="21"/>
    <n v="0.19"/>
    <n v="0"/>
  </r>
  <r>
    <s v="CUST_5571_UK_45046"/>
    <s v="CUST_5571"/>
    <x v="15"/>
    <x v="1"/>
    <x v="1"/>
    <n v="102.38"/>
    <n v="102.38"/>
    <n v="11"/>
    <n v="1126.1799999999998"/>
    <n v="43"/>
    <n v="0"/>
    <s v="Sports"/>
    <n v="60.1"/>
    <n v="60.1"/>
    <d v="2023-04-30T00:00:00"/>
    <n v="60"/>
    <n v="0.17"/>
    <n v="0"/>
  </r>
  <r>
    <s v="CUST_5576_Brazil_44573"/>
    <s v="CUST_5576"/>
    <x v="4"/>
    <x v="0"/>
    <x v="8"/>
    <n v="38.69"/>
    <n v="38.69"/>
    <n v="3"/>
    <n v="116.07"/>
    <n v="292"/>
    <n v="0"/>
    <s v="Sports"/>
    <n v="6"/>
    <n v="6"/>
    <d v="2022-01-12T00:00:00"/>
    <n v="15"/>
    <n v="0.13"/>
    <n v="0"/>
  </r>
  <r>
    <s v="CUST_5576_UK_45518"/>
    <s v="CUST_5576"/>
    <x v="11"/>
    <x v="0"/>
    <x v="1"/>
    <n v="114.7"/>
    <n v="114.7"/>
    <n v="17"/>
    <n v="1949.9"/>
    <n v="168"/>
    <n v="0"/>
    <s v="Sports"/>
    <n v="88.3"/>
    <n v="88.3"/>
    <d v="2024-08-14T00:00:00"/>
    <n v="97"/>
    <n v="0.2"/>
    <n v="0"/>
  </r>
  <r>
    <s v="CUST_5577_Germany_45384"/>
    <s v="CUST_5577"/>
    <x v="8"/>
    <x v="1"/>
    <x v="0"/>
    <n v="85.47"/>
    <n v="85.47"/>
    <n v="4"/>
    <n v="341.88"/>
    <n v="178"/>
    <n v="0"/>
    <s v="Electronics"/>
    <n v="8.1"/>
    <n v="8.1"/>
    <d v="2024-04-02T00:00:00"/>
    <n v="95"/>
    <n v="0.16"/>
    <n v="0"/>
  </r>
  <r>
    <s v="CUST_5578_India_45246"/>
    <s v="CUST_5578"/>
    <x v="20"/>
    <x v="1"/>
    <x v="5"/>
    <n v="114.69"/>
    <n v="114.69"/>
    <n v="11"/>
    <n v="1261.5899999999999"/>
    <n v="122"/>
    <n v="0"/>
    <s v="Electronics"/>
    <n v="93.4"/>
    <n v="93.4"/>
    <d v="2023-11-16T00:00:00"/>
    <n v="58"/>
    <n v="0.36"/>
    <n v="0"/>
  </r>
  <r>
    <s v="CUST_5579_France_44613"/>
    <s v="CUST_5579"/>
    <x v="11"/>
    <x v="1"/>
    <x v="7"/>
    <n v="152.33000000000001"/>
    <n v="152.33000000000001"/>
    <n v="8"/>
    <n v="1218.6400000000001"/>
    <n v="241"/>
    <n v="0"/>
    <s v="Electronics"/>
    <n v="68"/>
    <n v="68"/>
    <d v="2022-02-21T00:00:00"/>
    <n v="16"/>
    <n v="0.28999999999999998"/>
    <n v="0"/>
  </r>
  <r>
    <s v="CUST_5583_USA_45618"/>
    <s v="CUST_5583"/>
    <x v="38"/>
    <x v="0"/>
    <x v="2"/>
    <n v="45.18"/>
    <n v="45.18"/>
    <n v="12"/>
    <n v="542.16"/>
    <n v="273"/>
    <n v="0"/>
    <s v="Electronics"/>
    <n v="34.299999999999997"/>
    <n v="34.299999999999997"/>
    <d v="2024-11-22T00:00:00"/>
    <n v="20"/>
    <n v="0.18"/>
    <n v="0"/>
  </r>
  <r>
    <s v="CUST_5585_China_45143"/>
    <s v="CUST_5585"/>
    <x v="35"/>
    <x v="0"/>
    <x v="9"/>
    <n v="22.79"/>
    <n v="22.79"/>
    <n v="6"/>
    <n v="136.74"/>
    <n v="214"/>
    <n v="0"/>
    <s v="Electronics"/>
    <n v="57.4"/>
    <n v="57.4"/>
    <d v="2023-08-05T00:00:00"/>
    <n v="10"/>
    <n v="0.28000000000000003"/>
    <n v="0"/>
  </r>
  <r>
    <s v="CUST_5586_India_45285"/>
    <s v="CUST_5586"/>
    <x v="54"/>
    <x v="0"/>
    <x v="5"/>
    <n v="51.84"/>
    <n v="51.84"/>
    <n v="11"/>
    <n v="570.24"/>
    <n v="212"/>
    <n v="0"/>
    <s v="Beauty"/>
    <n v="98"/>
    <n v="98"/>
    <d v="2023-12-25T00:00:00"/>
    <n v="18"/>
    <n v="0.18"/>
    <n v="0"/>
  </r>
  <r>
    <s v="CUST_5589_China_44981"/>
    <s v="CUST_5589"/>
    <x v="13"/>
    <x v="1"/>
    <x v="9"/>
    <n v="82.31"/>
    <n v="82.31"/>
    <n v="13"/>
    <n v="1070.03"/>
    <n v="102"/>
    <n v="0"/>
    <s v="Fashion"/>
    <n v="92.1"/>
    <n v="92.1"/>
    <d v="2023-02-24T00:00:00"/>
    <n v="35"/>
    <n v="0.35"/>
    <n v="0"/>
  </r>
  <r>
    <s v="CUST_5591_Canada_44971"/>
    <s v="CUST_5591"/>
    <x v="58"/>
    <x v="2"/>
    <x v="4"/>
    <n v="16.170000000000002"/>
    <n v="16.170000000000002"/>
    <n v="9"/>
    <n v="145.53000000000003"/>
    <n v="229"/>
    <n v="1"/>
    <s v="Sports"/>
    <n v="92.9"/>
    <n v="92.9"/>
    <d v="2023-02-14T00:00:00"/>
    <n v="94"/>
    <n v="0.43"/>
    <n v="0"/>
  </r>
  <r>
    <s v="CUST_5591_UK_45547"/>
    <s v="CUST_5591"/>
    <x v="39"/>
    <x v="1"/>
    <x v="1"/>
    <n v="94.46"/>
    <n v="94.46"/>
    <n v="12"/>
    <n v="1133.52"/>
    <n v="87"/>
    <n v="0"/>
    <s v="Sports"/>
    <n v="72.3"/>
    <n v="72.3"/>
    <d v="2024-09-12T00:00:00"/>
    <n v="66"/>
    <n v="0.16"/>
    <n v="0"/>
  </r>
  <r>
    <s v="CUST_5592_USA_44346"/>
    <s v="CUST_5592"/>
    <x v="24"/>
    <x v="1"/>
    <x v="2"/>
    <n v="190.56"/>
    <n v="190.56"/>
    <n v="7"/>
    <n v="1333.92"/>
    <n v="66"/>
    <n v="0"/>
    <s v="Beauty"/>
    <n v="54.9"/>
    <n v="54.9"/>
    <d v="2021-05-30T00:00:00"/>
    <n v="35"/>
    <n v="0.33"/>
    <n v="0"/>
  </r>
  <r>
    <s v="CUST_5594_Brazil_45765"/>
    <s v="CUST_5594"/>
    <x v="27"/>
    <x v="1"/>
    <x v="8"/>
    <n v="59.16"/>
    <n v="59.16"/>
    <n v="8"/>
    <n v="473.28"/>
    <n v="303"/>
    <n v="0"/>
    <s v="Home"/>
    <n v="63.9"/>
    <n v="63.9"/>
    <d v="2025-04-18T00:00:00"/>
    <n v="52"/>
    <n v="0.11"/>
    <n v="0"/>
  </r>
  <r>
    <s v="CUST_5595_Japan_45202"/>
    <s v="CUST_5595"/>
    <x v="5"/>
    <x v="0"/>
    <x v="6"/>
    <n v="183.88"/>
    <n v="183.88"/>
    <n v="7"/>
    <n v="1287.1599999999999"/>
    <n v="221"/>
    <n v="0"/>
    <s v="Sports"/>
    <n v="69.7"/>
    <n v="69.7"/>
    <d v="2023-10-03T00:00:00"/>
    <n v="31"/>
    <n v="0.48"/>
    <n v="0"/>
  </r>
  <r>
    <s v="CUST_5596_Canada_45750"/>
    <s v="CUST_5596"/>
    <x v="5"/>
    <x v="0"/>
    <x v="4"/>
    <n v="198.48"/>
    <n v="198.48"/>
    <n v="7"/>
    <n v="1389.36"/>
    <n v="43"/>
    <n v="0"/>
    <s v="Sports"/>
    <n v="11.3"/>
    <n v="11.3"/>
    <d v="2025-04-03T00:00:00"/>
    <n v="29"/>
    <n v="0.21"/>
    <n v="0"/>
  </r>
  <r>
    <s v="CUST_5599_Australia_44596"/>
    <s v="CUST_5599"/>
    <x v="28"/>
    <x v="1"/>
    <x v="3"/>
    <n v="166.29"/>
    <n v="166.29"/>
    <n v="9"/>
    <n v="1496.61"/>
    <n v="123"/>
    <n v="0"/>
    <s v="Electronics"/>
    <n v="17.7"/>
    <n v="17.7"/>
    <d v="2022-02-04T00:00:00"/>
    <n v="52"/>
    <n v="0.34"/>
    <n v="0"/>
  </r>
  <r>
    <s v="CUST_5603_Brazil_44790"/>
    <s v="CUST_5603"/>
    <x v="28"/>
    <x v="0"/>
    <x v="8"/>
    <n v="69.08"/>
    <n v="69.08"/>
    <n v="4"/>
    <n v="276.32"/>
    <n v="241"/>
    <n v="0"/>
    <s v="Electronics"/>
    <n v="41.4"/>
    <n v="41.4"/>
    <d v="2022-08-17T00:00:00"/>
    <n v="32"/>
    <n v="0.23"/>
    <n v="0"/>
  </r>
  <r>
    <s v="CUST_5603_Brazil_45041"/>
    <s v="CUST_5603"/>
    <x v="2"/>
    <x v="0"/>
    <x v="8"/>
    <n v="117.01"/>
    <n v="117.01"/>
    <n v="10"/>
    <n v="1170.1000000000001"/>
    <n v="111"/>
    <n v="0"/>
    <s v="Sports"/>
    <n v="95.4"/>
    <n v="95.4"/>
    <d v="2023-04-25T00:00:00"/>
    <n v="11"/>
    <n v="0.28000000000000003"/>
    <n v="0"/>
  </r>
  <r>
    <s v="CUST_5611_Brazil_45650"/>
    <s v="CUST_5611"/>
    <x v="35"/>
    <x v="2"/>
    <x v="8"/>
    <n v="62.09"/>
    <n v="62.09"/>
    <n v="10"/>
    <n v="620.90000000000009"/>
    <n v="61"/>
    <n v="0"/>
    <s v="Sports"/>
    <m/>
    <n v="0"/>
    <d v="2024-12-24T00:00:00"/>
    <n v="13"/>
    <n v="0.23"/>
    <n v="0"/>
  </r>
  <r>
    <s v="CUST_5612_Germany_44707"/>
    <s v="CUST_5612"/>
    <x v="7"/>
    <x v="1"/>
    <x v="0"/>
    <n v="90.67"/>
    <n v="90.67"/>
    <n v="12"/>
    <n v="1088.04"/>
    <n v="307"/>
    <n v="0"/>
    <s v="Beauty"/>
    <n v="2.4"/>
    <n v="2.4"/>
    <d v="2022-05-26T00:00:00"/>
    <n v="75"/>
    <n v="0.48"/>
    <n v="0"/>
  </r>
  <r>
    <s v="CUST_5612_Japan_45458"/>
    <s v="CUST_5612"/>
    <x v="19"/>
    <x v="0"/>
    <x v="6"/>
    <n v="202.34"/>
    <n v="202.34"/>
    <n v="11"/>
    <n v="2225.7400000000002"/>
    <n v="214"/>
    <n v="0"/>
    <s v="Electronics"/>
    <n v="74.599999999999994"/>
    <n v="74.599999999999994"/>
    <d v="2024-06-15T00:00:00"/>
    <n v="10"/>
    <n v="0.11"/>
    <n v="0"/>
  </r>
  <r>
    <s v="CUST_5615_Germany_45590"/>
    <s v="CUST_5615"/>
    <x v="16"/>
    <x v="0"/>
    <x v="0"/>
    <n v="85.65"/>
    <n v="85.65"/>
    <n v="13"/>
    <n v="1113.45"/>
    <n v="43"/>
    <n v="0"/>
    <s v="Fashion"/>
    <n v="21.8"/>
    <n v="21.8"/>
    <d v="2024-10-25T00:00:00"/>
    <n v="2"/>
    <n v="0.21"/>
    <n v="0"/>
  </r>
  <r>
    <s v="CUST_5616_Australia_44896"/>
    <s v="CUST_5616"/>
    <x v="37"/>
    <x v="0"/>
    <x v="3"/>
    <n v="145.80000000000001"/>
    <n v="145.80000000000001"/>
    <n v="9"/>
    <n v="1312.2"/>
    <n v="304"/>
    <n v="0"/>
    <s v="Sports"/>
    <n v="48.4"/>
    <n v="48.4"/>
    <d v="2022-12-01T00:00:00"/>
    <n v="72"/>
    <n v="0.54"/>
    <n v="0"/>
  </r>
  <r>
    <s v="CUST_5616_UK_45586"/>
    <s v="CUST_5616"/>
    <x v="49"/>
    <x v="1"/>
    <x v="1"/>
    <n v="47.81"/>
    <n v="47.81"/>
    <n v="10"/>
    <n v="478.1"/>
    <n v="296"/>
    <n v="0"/>
    <s v="Home"/>
    <m/>
    <n v="0"/>
    <d v="2024-10-21T00:00:00"/>
    <n v="66"/>
    <n v="0.22"/>
    <n v="0"/>
  </r>
  <r>
    <s v="CUST_5620_Australia_44197"/>
    <s v="CUST_5620"/>
    <x v="48"/>
    <x v="1"/>
    <x v="3"/>
    <n v="114.23"/>
    <n v="114.23"/>
    <n v="10"/>
    <n v="1142.3"/>
    <n v="2"/>
    <n v="0"/>
    <s v="Electronics"/>
    <n v="21.5"/>
    <n v="21.5"/>
    <d v="2021-01-01T00:00:00"/>
    <n v="60"/>
    <n v="0.27"/>
    <n v="0"/>
  </r>
  <r>
    <s v="CUST_5621_Australia_45443"/>
    <s v="CUST_5621"/>
    <x v="6"/>
    <x v="1"/>
    <x v="3"/>
    <n v="66.709999999999994"/>
    <n v="66.709999999999994"/>
    <n v="14"/>
    <n v="933.93999999999994"/>
    <n v="49"/>
    <n v="0"/>
    <s v="Sports"/>
    <n v="82.3"/>
    <n v="82.3"/>
    <d v="2024-05-31T00:00:00"/>
    <n v="73"/>
    <n v="0.25"/>
    <n v="0"/>
  </r>
  <r>
    <s v="CUST_5621_Japan_44872"/>
    <s v="CUST_5621"/>
    <x v="24"/>
    <x v="0"/>
    <x v="6"/>
    <n v="72.33"/>
    <n v="72.33"/>
    <n v="8"/>
    <n v="578.64"/>
    <n v="137"/>
    <n v="0"/>
    <s v="Sports"/>
    <n v="83.6"/>
    <n v="83.6"/>
    <d v="2022-11-07T00:00:00"/>
    <n v="87"/>
    <n v="0.14000000000000001"/>
    <n v="0"/>
  </r>
  <r>
    <s v="CUST_5623_India_44943"/>
    <s v="CUST_5623"/>
    <x v="45"/>
    <x v="1"/>
    <x v="5"/>
    <n v="62.57"/>
    <n v="62.57"/>
    <n v="15"/>
    <n v="938.55"/>
    <n v="133"/>
    <n v="0"/>
    <s v="Home"/>
    <n v="75.099999999999994"/>
    <n v="75.099999999999994"/>
    <d v="2023-01-17T00:00:00"/>
    <n v="7"/>
    <n v="0.32"/>
    <n v="0"/>
  </r>
  <r>
    <s v="CUST_5624_Japan_44993"/>
    <s v="CUST_5624"/>
    <x v="16"/>
    <x v="0"/>
    <x v="6"/>
    <n v="58.31"/>
    <n v="58.31"/>
    <n v="7"/>
    <n v="408.17"/>
    <n v="222"/>
    <n v="0"/>
    <s v="Electronics"/>
    <n v="34.299999999999997"/>
    <n v="34.299999999999997"/>
    <d v="2023-03-08T00:00:00"/>
    <n v="37"/>
    <n v="0.12"/>
    <n v="0"/>
  </r>
  <r>
    <s v="CUST_5624_USA_45263"/>
    <s v="CUST_5624"/>
    <x v="53"/>
    <x v="1"/>
    <x v="2"/>
    <n v="60.74"/>
    <n v="60.74"/>
    <n v="12"/>
    <n v="728.88"/>
    <n v="327"/>
    <n v="0"/>
    <s v="Electronics"/>
    <n v="42.8"/>
    <n v="42.8"/>
    <d v="2023-12-03T00:00:00"/>
    <n v="98"/>
    <n v="0.21"/>
    <n v="0"/>
  </r>
  <r>
    <s v="CUST_5627_China_45512"/>
    <s v="CUST_5627"/>
    <x v="22"/>
    <x v="0"/>
    <x v="9"/>
    <n v="78.8"/>
    <n v="78.8"/>
    <n v="16"/>
    <n v="1260.8"/>
    <n v="301"/>
    <n v="0"/>
    <s v="Home"/>
    <n v="33.200000000000003"/>
    <n v="33.200000000000003"/>
    <d v="2024-08-08T00:00:00"/>
    <n v="93"/>
    <n v="0.39"/>
    <n v="0"/>
  </r>
  <r>
    <s v="CUST_5628_Canada_44214"/>
    <s v="CUST_5628"/>
    <x v="29"/>
    <x v="1"/>
    <x v="4"/>
    <n v="100.88"/>
    <n v="100.88"/>
    <n v="7"/>
    <n v="706.16"/>
    <n v="255"/>
    <n v="1"/>
    <s v="Home"/>
    <n v="25.8"/>
    <n v="25.8"/>
    <d v="2021-01-18T00:00:00"/>
    <n v="77"/>
    <n v="0.48"/>
    <n v="0"/>
  </r>
  <r>
    <s v="CUST_5632_Germany_44989"/>
    <s v="CUST_5632"/>
    <x v="30"/>
    <x v="0"/>
    <x v="0"/>
    <n v="134.44"/>
    <n v="134.44"/>
    <n v="7"/>
    <n v="941.07999999999993"/>
    <n v="154"/>
    <n v="0"/>
    <s v="Sports"/>
    <n v="12.6"/>
    <n v="12.6"/>
    <d v="2023-03-04T00:00:00"/>
    <n v="44"/>
    <n v="0.31"/>
    <n v="0"/>
  </r>
  <r>
    <s v="CUST_5633_Canada_45434"/>
    <s v="CUST_5633"/>
    <x v="50"/>
    <x v="2"/>
    <x v="4"/>
    <n v="81.55"/>
    <n v="81.55"/>
    <n v="17"/>
    <n v="1386.35"/>
    <n v="12"/>
    <n v="0"/>
    <s v="Sports"/>
    <n v="36.4"/>
    <n v="36.4"/>
    <d v="2024-05-22T00:00:00"/>
    <n v="76"/>
    <n v="0.24"/>
    <n v="0"/>
  </r>
  <r>
    <s v="CUST_5636_France_44767"/>
    <s v="CUST_5636"/>
    <x v="48"/>
    <x v="0"/>
    <x v="7"/>
    <n v="87.56"/>
    <n v="87.56"/>
    <n v="9"/>
    <n v="788.04"/>
    <n v="33"/>
    <n v="0"/>
    <s v="Electronics"/>
    <n v="1.6"/>
    <n v="1.6"/>
    <d v="2022-07-25T00:00:00"/>
    <n v="2"/>
    <n v="0.13"/>
    <n v="0"/>
  </r>
  <r>
    <s v="CUST_5637_Germany_44107"/>
    <s v="CUST_5637"/>
    <x v="36"/>
    <x v="0"/>
    <x v="0"/>
    <n v="112.57"/>
    <n v="112.57"/>
    <n v="11"/>
    <n v="1238.27"/>
    <n v="120"/>
    <n v="0"/>
    <s v="Fashion"/>
    <n v="99.5"/>
    <n v="99.5"/>
    <d v="2020-10-03T00:00:00"/>
    <n v="25"/>
    <n v="0.51"/>
    <n v="0"/>
  </r>
  <r>
    <s v="CUST_5637_India_45486"/>
    <s v="CUST_5637"/>
    <x v="51"/>
    <x v="1"/>
    <x v="5"/>
    <n v="126.36"/>
    <n v="126.36"/>
    <n v="10"/>
    <n v="1263.5999999999999"/>
    <n v="82"/>
    <n v="0"/>
    <s v="Electronics"/>
    <n v="5.5"/>
    <n v="5.5"/>
    <d v="2024-07-13T00:00:00"/>
    <n v="71"/>
    <n v="0.11"/>
    <n v="0"/>
  </r>
  <r>
    <s v="CUST_5642_France_45683"/>
    <s v="CUST_5642"/>
    <x v="52"/>
    <x v="0"/>
    <x v="7"/>
    <n v="30.04"/>
    <n v="30.04"/>
    <n v="9"/>
    <n v="270.36"/>
    <n v="197"/>
    <n v="0"/>
    <s v="Home"/>
    <n v="61.8"/>
    <n v="61.8"/>
    <d v="2025-01-26T00:00:00"/>
    <n v="67"/>
    <n v="0.26"/>
    <n v="0"/>
  </r>
  <r>
    <s v="CUST_5644_Australia_45241"/>
    <s v="CUST_5644"/>
    <x v="24"/>
    <x v="0"/>
    <x v="3"/>
    <n v="132.86000000000001"/>
    <n v="132.86000000000001"/>
    <n v="7"/>
    <n v="930.0200000000001"/>
    <n v="149"/>
    <n v="0"/>
    <s v="Beauty"/>
    <n v="16.8"/>
    <n v="16.8"/>
    <d v="2023-11-11T00:00:00"/>
    <n v="8"/>
    <n v="0.08"/>
    <n v="0"/>
  </r>
  <r>
    <s v="CUST_5646_USA_44537"/>
    <s v="CUST_5646"/>
    <x v="5"/>
    <x v="0"/>
    <x v="2"/>
    <n v="35.97"/>
    <n v="35.97"/>
    <n v="13"/>
    <n v="467.61"/>
    <n v="147"/>
    <n v="0"/>
    <s v="Electronics"/>
    <n v="20.2"/>
    <n v="20.2"/>
    <d v="2021-12-07T00:00:00"/>
    <n v="40"/>
    <n v="0.05"/>
    <n v="0"/>
  </r>
  <r>
    <s v="CUST_5647_Canada_44842"/>
    <s v="CUST_5647"/>
    <x v="56"/>
    <x v="2"/>
    <x v="4"/>
    <n v="93.34"/>
    <n v="93.34"/>
    <n v="13"/>
    <n v="1213.42"/>
    <n v="187"/>
    <n v="0"/>
    <s v="Fashion"/>
    <n v="90"/>
    <n v="90"/>
    <d v="2022-10-08T00:00:00"/>
    <n v="38"/>
    <n v="0.39"/>
    <n v="0"/>
  </r>
  <r>
    <s v="CUST_5648_Australia_45419"/>
    <s v="CUST_5648"/>
    <x v="36"/>
    <x v="1"/>
    <x v="3"/>
    <m/>
    <n v="0"/>
    <n v="13"/>
    <n v="0"/>
    <n v="111"/>
    <n v="0"/>
    <s v="Sports"/>
    <n v="15.2"/>
    <n v="15.2"/>
    <d v="2024-05-07T00:00:00"/>
    <n v="86"/>
    <n v="0.46"/>
    <n v="0"/>
  </r>
  <r>
    <s v="CUST_5648_France_44547"/>
    <s v="CUST_5648"/>
    <x v="58"/>
    <x v="0"/>
    <x v="7"/>
    <n v="15.72"/>
    <n v="15.72"/>
    <n v="12"/>
    <n v="188.64000000000001"/>
    <n v="274"/>
    <n v="0"/>
    <s v="Sports"/>
    <n v="72"/>
    <n v="72"/>
    <d v="2021-12-17T00:00:00"/>
    <n v="60"/>
    <n v="0.46"/>
    <n v="0"/>
  </r>
  <r>
    <s v="CUST_5650_UK_45293"/>
    <s v="CUST_5650"/>
    <x v="46"/>
    <x v="1"/>
    <x v="1"/>
    <n v="64.78"/>
    <n v="64.78"/>
    <n v="12"/>
    <n v="777.36"/>
    <n v="241"/>
    <n v="0"/>
    <s v="Electronics"/>
    <n v="0.2"/>
    <n v="0.2"/>
    <d v="2024-01-02T00:00:00"/>
    <n v="14"/>
    <n v="0.63"/>
    <n v="0"/>
  </r>
  <r>
    <s v="CUST_5651_Japan_45812"/>
    <s v="CUST_5651"/>
    <x v="12"/>
    <x v="0"/>
    <x v="6"/>
    <n v="197.61"/>
    <n v="197.61"/>
    <n v="10"/>
    <n v="1976.1000000000001"/>
    <n v="329"/>
    <n v="0"/>
    <s v="Fashion"/>
    <n v="40.4"/>
    <n v="40.4"/>
    <d v="2025-06-04T00:00:00"/>
    <n v="97"/>
    <n v="0.5"/>
    <n v="0"/>
  </r>
  <r>
    <s v="CUST_5652_France_45149"/>
    <s v="CUST_5652"/>
    <x v="45"/>
    <x v="1"/>
    <x v="7"/>
    <n v="159.34"/>
    <n v="159.34"/>
    <n v="11"/>
    <n v="1752.74"/>
    <n v="163"/>
    <n v="0"/>
    <s v="Home"/>
    <n v="15.2"/>
    <n v="15.2"/>
    <d v="2023-08-11T00:00:00"/>
    <n v="86"/>
    <n v="0.14000000000000001"/>
    <n v="0"/>
  </r>
  <r>
    <s v="CUST_5654_Australia_44339"/>
    <s v="CUST_5654"/>
    <x v="25"/>
    <x v="0"/>
    <x v="3"/>
    <n v="31.52"/>
    <n v="31.52"/>
    <n v="7"/>
    <n v="220.64"/>
    <n v="16"/>
    <n v="0"/>
    <s v="Beauty"/>
    <n v="94.4"/>
    <n v="94.4"/>
    <d v="2021-05-23T00:00:00"/>
    <n v="72"/>
    <n v="0.22"/>
    <n v="0"/>
  </r>
  <r>
    <s v="CUST_5654_Australia_44654"/>
    <s v="CUST_5654"/>
    <x v="11"/>
    <x v="1"/>
    <x v="3"/>
    <n v="94.28"/>
    <n v="94.28"/>
    <n v="9"/>
    <n v="848.52"/>
    <n v="42"/>
    <n v="0"/>
    <s v="Sports"/>
    <n v="17.100000000000001"/>
    <n v="17.100000000000001"/>
    <d v="2022-04-03T00:00:00"/>
    <n v="45"/>
    <n v="0.11"/>
    <n v="0"/>
  </r>
  <r>
    <s v="CUST_5658_Brazil_44457"/>
    <s v="CUST_5658"/>
    <x v="11"/>
    <x v="0"/>
    <x v="8"/>
    <n v="61.94"/>
    <n v="61.94"/>
    <n v="8"/>
    <n v="495.52"/>
    <n v="17"/>
    <n v="0"/>
    <s v="Beauty"/>
    <n v="99"/>
    <n v="99"/>
    <d v="2021-09-18T00:00:00"/>
    <n v="49"/>
    <n v="0.41"/>
    <n v="0"/>
  </r>
  <r>
    <s v="CUST_5658_Brazil_45192"/>
    <s v="CUST_5658"/>
    <x v="25"/>
    <x v="1"/>
    <x v="8"/>
    <n v="85.03"/>
    <n v="85.03"/>
    <n v="14"/>
    <n v="1190.42"/>
    <n v="254"/>
    <n v="0"/>
    <s v="Fashion"/>
    <n v="24"/>
    <n v="24"/>
    <d v="2023-09-23T00:00:00"/>
    <n v="76"/>
    <n v="0.38"/>
    <n v="0"/>
  </r>
  <r>
    <s v="CUST_5658_UK_44233"/>
    <s v="CUST_5658"/>
    <x v="2"/>
    <x v="0"/>
    <x v="1"/>
    <n v="72.930000000000007"/>
    <n v="72.930000000000007"/>
    <n v="13"/>
    <n v="948.09000000000015"/>
    <n v="329"/>
    <n v="0"/>
    <s v="Sports"/>
    <n v="55.8"/>
    <n v="55.8"/>
    <d v="2021-02-06T00:00:00"/>
    <n v="58"/>
    <n v="0.39"/>
    <n v="0"/>
  </r>
  <r>
    <s v="CUST_5662_India_45471"/>
    <s v="CUST_5662"/>
    <x v="29"/>
    <x v="2"/>
    <x v="5"/>
    <n v="50.87"/>
    <n v="50.87"/>
    <n v="11"/>
    <n v="559.56999999999994"/>
    <n v="72"/>
    <n v="0"/>
    <s v="Home"/>
    <n v="37.4"/>
    <n v="37.4"/>
    <d v="2024-06-28T00:00:00"/>
    <n v="41"/>
    <n v="0.38"/>
    <n v="0"/>
  </r>
  <r>
    <s v="CUST_5666_France_45098"/>
    <s v="CUST_5666"/>
    <x v="4"/>
    <x v="1"/>
    <x v="7"/>
    <n v="220.98"/>
    <n v="220.98"/>
    <n v="17"/>
    <n v="3756.66"/>
    <n v="296"/>
    <n v="0"/>
    <s v="Sports"/>
    <m/>
    <n v="0"/>
    <d v="2023-06-21T00:00:00"/>
    <n v="37"/>
    <n v="0.25"/>
    <n v="0"/>
  </r>
  <r>
    <s v="CUST_5668_Australia_45687"/>
    <s v="CUST_5668"/>
    <x v="41"/>
    <x v="1"/>
    <x v="3"/>
    <n v="90.21"/>
    <n v="90.21"/>
    <n v="16"/>
    <n v="1443.36"/>
    <n v="346"/>
    <n v="0"/>
    <s v="Home"/>
    <m/>
    <n v="0"/>
    <d v="2025-01-30T00:00:00"/>
    <n v="17"/>
    <n v="0.04"/>
    <n v="0"/>
  </r>
  <r>
    <s v="CUST_5669_Germany_44847"/>
    <s v="CUST_5669"/>
    <x v="61"/>
    <x v="0"/>
    <x v="0"/>
    <n v="27.81"/>
    <n v="27.81"/>
    <n v="11"/>
    <n v="305.90999999999997"/>
    <n v="356"/>
    <n v="0"/>
    <s v="Sports"/>
    <n v="96.6"/>
    <n v="96.6"/>
    <d v="2022-10-13T00:00:00"/>
    <n v="39"/>
    <n v="0.45"/>
    <n v="0"/>
  </r>
  <r>
    <s v="CUST_5670_Australia_44022"/>
    <s v="CUST_5670"/>
    <x v="54"/>
    <x v="0"/>
    <x v="3"/>
    <n v="70.599999999999994"/>
    <n v="70.599999999999994"/>
    <n v="3"/>
    <n v="211.79999999999998"/>
    <n v="12"/>
    <n v="0"/>
    <s v="Sports"/>
    <n v="89.3"/>
    <n v="89.3"/>
    <d v="2020-07-10T00:00:00"/>
    <n v="3"/>
    <n v="0.49"/>
    <n v="0"/>
  </r>
  <r>
    <s v="CUST_5670_Brazil_45078"/>
    <s v="CUST_5670"/>
    <x v="5"/>
    <x v="0"/>
    <x v="8"/>
    <n v="140.96"/>
    <n v="140.96"/>
    <n v="9"/>
    <n v="1268.6400000000001"/>
    <n v="270"/>
    <n v="0"/>
    <s v="Beauty"/>
    <n v="1.1000000000000001"/>
    <n v="1.1000000000000001"/>
    <d v="2023-06-01T00:00:00"/>
    <n v="46"/>
    <n v="0.31"/>
    <n v="0"/>
  </r>
  <r>
    <s v="CUST_5670_USA_44327"/>
    <s v="CUST_5670"/>
    <x v="60"/>
    <x v="1"/>
    <x v="2"/>
    <n v="44.03"/>
    <n v="44.03"/>
    <n v="5"/>
    <n v="220.15"/>
    <n v="138"/>
    <n v="0"/>
    <s v="Electronics"/>
    <n v="82.6"/>
    <n v="82.6"/>
    <d v="2021-05-11T00:00:00"/>
    <n v="68"/>
    <n v="0.35"/>
    <n v="0"/>
  </r>
  <r>
    <s v="CUST_5673_Canada_45374"/>
    <s v="CUST_5673"/>
    <x v="31"/>
    <x v="0"/>
    <x v="4"/>
    <n v="81.900000000000006"/>
    <n v="81.900000000000006"/>
    <n v="9"/>
    <n v="737.1"/>
    <n v="320"/>
    <n v="0"/>
    <s v="Sports"/>
    <n v="33.799999999999997"/>
    <n v="33.799999999999997"/>
    <d v="2024-03-23T00:00:00"/>
    <n v="83"/>
    <n v="0.36"/>
    <n v="0"/>
  </r>
  <r>
    <s v="CUST_5673_UK_45099"/>
    <s v="CUST_5673"/>
    <x v="42"/>
    <x v="0"/>
    <x v="1"/>
    <n v="116.38"/>
    <n v="116.38"/>
    <n v="10"/>
    <n v="1163.8"/>
    <n v="316"/>
    <n v="0"/>
    <s v="Electronics"/>
    <n v="96.2"/>
    <n v="96.2"/>
    <d v="2023-06-22T00:00:00"/>
    <n v="27"/>
    <n v="0.23"/>
    <n v="0"/>
  </r>
  <r>
    <s v="CUST_5675_Brazil_45400"/>
    <s v="CUST_5675"/>
    <x v="4"/>
    <x v="0"/>
    <x v="8"/>
    <n v="40.380000000000003"/>
    <n v="40.380000000000003"/>
    <n v="8"/>
    <n v="323.04000000000002"/>
    <n v="159"/>
    <n v="0"/>
    <s v="Beauty"/>
    <n v="40.5"/>
    <n v="40.5"/>
    <d v="2024-04-18T00:00:00"/>
    <n v="68"/>
    <n v="0.13"/>
    <n v="0"/>
  </r>
  <r>
    <s v="CUST_5675_Canada_44490"/>
    <s v="CUST_5675"/>
    <x v="40"/>
    <x v="0"/>
    <x v="4"/>
    <m/>
    <n v="0"/>
    <n v="10"/>
    <n v="0"/>
    <n v="163"/>
    <n v="0"/>
    <s v="Fashion"/>
    <n v="10"/>
    <n v="10"/>
    <d v="2021-10-21T00:00:00"/>
    <n v="49"/>
    <n v="0.19"/>
    <n v="0"/>
  </r>
  <r>
    <s v="CUST_5675_Germany_45436"/>
    <s v="CUST_5675"/>
    <x v="10"/>
    <x v="2"/>
    <x v="0"/>
    <n v="142.21"/>
    <n v="142.21"/>
    <n v="11"/>
    <n v="1564.3100000000002"/>
    <n v="260"/>
    <n v="0"/>
    <s v="Home"/>
    <n v="9.5"/>
    <n v="9.5"/>
    <d v="2024-05-24T00:00:00"/>
    <n v="6"/>
    <n v="0.33"/>
    <n v="0"/>
  </r>
  <r>
    <s v="CUST_5677_UK_45081"/>
    <s v="CUST_5677"/>
    <x v="6"/>
    <x v="0"/>
    <x v="1"/>
    <n v="126.38"/>
    <n v="126.38"/>
    <n v="7"/>
    <n v="884.66"/>
    <n v="174"/>
    <n v="0"/>
    <s v="Fashion"/>
    <n v="80.400000000000006"/>
    <n v="80.400000000000006"/>
    <d v="2023-06-04T00:00:00"/>
    <n v="17"/>
    <n v="0.08"/>
    <n v="0"/>
  </r>
  <r>
    <s v="CUST_5678_Germany_44699"/>
    <s v="CUST_5678"/>
    <x v="33"/>
    <x v="1"/>
    <x v="0"/>
    <m/>
    <n v="0"/>
    <n v="8"/>
    <n v="0"/>
    <n v="299"/>
    <n v="0"/>
    <s v="Electronics"/>
    <n v="77.7"/>
    <n v="77.7"/>
    <d v="2022-05-18T00:00:00"/>
    <n v="1"/>
    <n v="0.48"/>
    <n v="0"/>
  </r>
  <r>
    <s v="CUST_5683_Australia_45380"/>
    <s v="CUST_5683"/>
    <x v="7"/>
    <x v="0"/>
    <x v="3"/>
    <n v="223.02"/>
    <n v="223.02"/>
    <n v="12"/>
    <n v="2676.2400000000002"/>
    <n v="119"/>
    <n v="0"/>
    <s v="Beauty"/>
    <n v="35.4"/>
    <n v="35.4"/>
    <d v="2024-03-29T00:00:00"/>
    <n v="18"/>
    <n v="0.23"/>
    <n v="0"/>
  </r>
  <r>
    <s v="CUST_5683_China_45467"/>
    <s v="CUST_5683"/>
    <x v="32"/>
    <x v="2"/>
    <x v="9"/>
    <n v="72.59"/>
    <n v="72.59"/>
    <n v="9"/>
    <n v="653.31000000000006"/>
    <n v="190"/>
    <n v="0"/>
    <s v="Sports"/>
    <n v="77.599999999999994"/>
    <n v="77.599999999999994"/>
    <d v="2024-06-24T00:00:00"/>
    <n v="69"/>
    <n v="0.41"/>
    <n v="0"/>
  </r>
  <r>
    <s v="CUST_5686_India_45244"/>
    <s v="CUST_5686"/>
    <x v="49"/>
    <x v="1"/>
    <x v="5"/>
    <n v="97.02"/>
    <n v="97.02"/>
    <n v="12"/>
    <n v="1164.24"/>
    <n v="340"/>
    <n v="0"/>
    <s v="Home"/>
    <n v="62.5"/>
    <n v="62.5"/>
    <d v="2023-11-14T00:00:00"/>
    <n v="59"/>
    <n v="0.23"/>
    <n v="0"/>
  </r>
  <r>
    <s v="CUST_5690_Germany_44207"/>
    <s v="CUST_5690"/>
    <x v="39"/>
    <x v="2"/>
    <x v="0"/>
    <n v="57.08"/>
    <n v="57.08"/>
    <n v="7"/>
    <n v="399.56"/>
    <n v="322"/>
    <n v="0"/>
    <s v="Fashion"/>
    <n v="98"/>
    <n v="98"/>
    <d v="2021-01-11T00:00:00"/>
    <n v="96"/>
    <n v="0.39"/>
    <n v="0"/>
  </r>
  <r>
    <s v="CUST_5697_Brazil_45138"/>
    <s v="CUST_5697"/>
    <x v="38"/>
    <x v="0"/>
    <x v="8"/>
    <n v="87.75"/>
    <n v="87.75"/>
    <n v="5"/>
    <n v="438.75"/>
    <n v="108"/>
    <n v="0"/>
    <s v="Home"/>
    <n v="89.1"/>
    <n v="89.1"/>
    <d v="2023-07-31T00:00:00"/>
    <n v="26"/>
    <n v="0.19"/>
    <n v="0"/>
  </r>
  <r>
    <s v="CUST_5699_UK_45708"/>
    <s v="CUST_5699"/>
    <x v="42"/>
    <x v="1"/>
    <x v="1"/>
    <n v="69.14"/>
    <n v="69.14"/>
    <n v="8"/>
    <n v="553.12"/>
    <n v="116"/>
    <n v="0"/>
    <s v="Beauty"/>
    <n v="63.3"/>
    <n v="63.3"/>
    <d v="2025-02-20T00:00:00"/>
    <n v="47"/>
    <n v="0.32"/>
    <n v="0"/>
  </r>
  <r>
    <s v="CUST_5703_France_45449"/>
    <s v="CUST_5703"/>
    <x v="11"/>
    <x v="0"/>
    <x v="7"/>
    <n v="30.6"/>
    <n v="30.6"/>
    <n v="9"/>
    <n v="275.40000000000003"/>
    <n v="185"/>
    <n v="0"/>
    <s v="Electronics"/>
    <n v="47.6"/>
    <n v="47.6"/>
    <d v="2024-06-06T00:00:00"/>
    <n v="8"/>
    <n v="0.41"/>
    <n v="0"/>
  </r>
  <r>
    <s v="CUST_5712_UK_44633"/>
    <s v="CUST_5712"/>
    <x v="50"/>
    <x v="1"/>
    <x v="1"/>
    <n v="175.35"/>
    <n v="175.35"/>
    <n v="12"/>
    <n v="2104.1999999999998"/>
    <n v="129"/>
    <n v="1"/>
    <s v="Fashion"/>
    <n v="88.6"/>
    <n v="88.6"/>
    <d v="2022-03-13T00:00:00"/>
    <n v="54"/>
    <n v="0.36"/>
    <n v="0"/>
  </r>
  <r>
    <s v="CUST_5713_Australia_44503"/>
    <s v="CUST_5713"/>
    <x v="5"/>
    <x v="1"/>
    <x v="3"/>
    <n v="57.62"/>
    <n v="57.62"/>
    <n v="12"/>
    <n v="691.43999999999994"/>
    <n v="30"/>
    <n v="1"/>
    <s v="Electronics"/>
    <n v="38.200000000000003"/>
    <n v="38.200000000000003"/>
    <d v="2021-11-03T00:00:00"/>
    <n v="7"/>
    <n v="0.08"/>
    <n v="0"/>
  </r>
  <r>
    <s v="CUST_5713_Germany_45222"/>
    <s v="CUST_5713"/>
    <x v="28"/>
    <x v="1"/>
    <x v="0"/>
    <n v="99.91"/>
    <n v="99.91"/>
    <n v="7"/>
    <n v="699.37"/>
    <n v="64"/>
    <n v="0"/>
    <s v="Beauty"/>
    <n v="38.700000000000003"/>
    <n v="38.700000000000003"/>
    <d v="2023-10-23T00:00:00"/>
    <n v="9"/>
    <n v="0.46"/>
    <n v="0"/>
  </r>
  <r>
    <s v="CUST_5713_India_44256"/>
    <s v="CUST_5713"/>
    <x v="47"/>
    <x v="1"/>
    <x v="5"/>
    <m/>
    <n v="0"/>
    <n v="8"/>
    <n v="0"/>
    <n v="294"/>
    <n v="0"/>
    <s v="Electronics"/>
    <n v="97.6"/>
    <n v="97.6"/>
    <d v="2021-03-01T00:00:00"/>
    <n v="84"/>
    <n v="0.01"/>
    <n v="0"/>
  </r>
  <r>
    <s v="CUST_5719_Australia_45600"/>
    <s v="CUST_5719"/>
    <x v="60"/>
    <x v="0"/>
    <x v="3"/>
    <n v="276.57"/>
    <n v="276.57"/>
    <n v="8"/>
    <n v="2212.56"/>
    <n v="109"/>
    <n v="0"/>
    <s v="Electronics"/>
    <n v="15.5"/>
    <n v="15.5"/>
    <d v="2024-11-04T00:00:00"/>
    <n v="6"/>
    <n v="0.08"/>
    <n v="0"/>
  </r>
  <r>
    <s v="CUST_5719_India_45598"/>
    <s v="CUST_5719"/>
    <x v="15"/>
    <x v="0"/>
    <x v="5"/>
    <n v="109.35"/>
    <n v="109.35"/>
    <n v="12"/>
    <n v="1312.1999999999998"/>
    <n v="157"/>
    <n v="1"/>
    <s v="Fashion"/>
    <m/>
    <n v="0"/>
    <d v="2024-11-02T00:00:00"/>
    <n v="49"/>
    <n v="0.08"/>
    <n v="0"/>
  </r>
  <r>
    <s v="CUST_5727_Japan_44052"/>
    <s v="CUST_5727"/>
    <x v="8"/>
    <x v="0"/>
    <x v="6"/>
    <n v="129.72"/>
    <n v="129.72"/>
    <n v="14"/>
    <n v="1816.08"/>
    <n v="180"/>
    <n v="0"/>
    <s v="Home"/>
    <n v="32.9"/>
    <n v="32.9"/>
    <d v="2020-08-09T00:00:00"/>
    <n v="43"/>
    <n v="0.34"/>
    <n v="0"/>
  </r>
  <r>
    <s v="CUST_5728_Japan_45787"/>
    <s v="CUST_5728"/>
    <x v="15"/>
    <x v="1"/>
    <x v="6"/>
    <n v="41.71"/>
    <n v="41.71"/>
    <n v="15"/>
    <n v="625.65"/>
    <n v="88"/>
    <n v="0"/>
    <s v="Sports"/>
    <n v="71.599999999999994"/>
    <n v="71.599999999999994"/>
    <d v="2025-05-10T00:00:00"/>
    <n v="62"/>
    <n v="0.49"/>
    <n v="0"/>
  </r>
  <r>
    <s v="CUST_5729_Canada_44858"/>
    <s v="CUST_5729"/>
    <x v="25"/>
    <x v="1"/>
    <x v="4"/>
    <n v="75.040000000000006"/>
    <n v="75.040000000000006"/>
    <n v="10"/>
    <n v="750.40000000000009"/>
    <n v="106"/>
    <n v="0"/>
    <s v="Electronics"/>
    <m/>
    <n v="0"/>
    <d v="2022-10-24T00:00:00"/>
    <n v="64"/>
    <n v="0.34"/>
    <n v="0"/>
  </r>
  <r>
    <s v="CUST_5729_India_44226"/>
    <s v="CUST_5729"/>
    <x v="12"/>
    <x v="0"/>
    <x v="5"/>
    <n v="104.98"/>
    <n v="104.98"/>
    <n v="11"/>
    <n v="1154.78"/>
    <n v="119"/>
    <n v="0"/>
    <s v="Fashion"/>
    <n v="94.5"/>
    <n v="94.5"/>
    <d v="2021-01-30T00:00:00"/>
    <n v="49"/>
    <n v="0.52"/>
    <n v="0"/>
  </r>
  <r>
    <s v="CUST_5732_Australia_45318"/>
    <s v="CUST_5732"/>
    <x v="43"/>
    <x v="0"/>
    <x v="3"/>
    <n v="119.84"/>
    <n v="119.84"/>
    <n v="11"/>
    <n v="1318.24"/>
    <n v="83"/>
    <n v="0"/>
    <s v="Home"/>
    <n v="26.1"/>
    <n v="26.1"/>
    <d v="2024-01-27T00:00:00"/>
    <n v="40"/>
    <n v="0.43"/>
    <n v="0"/>
  </r>
  <r>
    <s v="CUST_5733_Canada_45075"/>
    <s v="CUST_5733"/>
    <x v="41"/>
    <x v="2"/>
    <x v="4"/>
    <n v="63.01"/>
    <n v="63.01"/>
    <n v="9"/>
    <n v="567.09"/>
    <n v="163"/>
    <n v="0"/>
    <s v="Electronics"/>
    <n v="60.7"/>
    <n v="60.7"/>
    <d v="2023-05-29T00:00:00"/>
    <n v="34"/>
    <n v="0.37"/>
    <n v="0"/>
  </r>
  <r>
    <s v="CUST_5735_Australia_45649"/>
    <s v="CUST_5735"/>
    <x v="35"/>
    <x v="0"/>
    <x v="3"/>
    <n v="66.569999999999993"/>
    <n v="66.569999999999993"/>
    <n v="11"/>
    <n v="732.27"/>
    <n v="128"/>
    <n v="0"/>
    <s v="Home"/>
    <n v="86.8"/>
    <n v="86.8"/>
    <d v="2024-12-23T00:00:00"/>
    <n v="59"/>
    <n v="0.2"/>
    <n v="0"/>
  </r>
  <r>
    <s v="CUST_5735_France_44649"/>
    <s v="CUST_5735"/>
    <x v="46"/>
    <x v="0"/>
    <x v="7"/>
    <n v="111.44"/>
    <n v="111.44"/>
    <n v="10"/>
    <n v="1114.4000000000001"/>
    <n v="207"/>
    <n v="0"/>
    <s v="Fashion"/>
    <m/>
    <n v="0"/>
    <d v="2022-03-29T00:00:00"/>
    <n v="98"/>
    <n v="0.5"/>
    <n v="0"/>
  </r>
  <r>
    <s v="CUST_5736_Australia_44122"/>
    <s v="CUST_5736"/>
    <x v="49"/>
    <x v="2"/>
    <x v="3"/>
    <n v="61.8"/>
    <n v="61.8"/>
    <n v="10"/>
    <n v="618"/>
    <n v="141"/>
    <n v="0"/>
    <s v="Home"/>
    <n v="35.9"/>
    <n v="35.9"/>
    <d v="2020-10-18T00:00:00"/>
    <n v="40"/>
    <n v="0.28000000000000003"/>
    <n v="0"/>
  </r>
  <r>
    <s v="CUST_5737_Brazil_45407"/>
    <s v="CUST_5737"/>
    <x v="20"/>
    <x v="0"/>
    <x v="8"/>
    <n v="168.89"/>
    <n v="168.89"/>
    <n v="8"/>
    <n v="1351.12"/>
    <n v="210"/>
    <n v="0"/>
    <s v="Electronics"/>
    <n v="2.5"/>
    <n v="2.5"/>
    <d v="2024-04-25T00:00:00"/>
    <n v="77"/>
    <n v="0.26"/>
    <n v="0"/>
  </r>
  <r>
    <s v="CUST_5737_UK_44732"/>
    <s v="CUST_5737"/>
    <x v="28"/>
    <x v="1"/>
    <x v="1"/>
    <m/>
    <n v="0"/>
    <n v="7"/>
    <n v="0"/>
    <n v="65"/>
    <n v="0"/>
    <s v="Sports"/>
    <n v="58.1"/>
    <n v="58.1"/>
    <d v="2022-06-20T00:00:00"/>
    <n v="47"/>
    <n v="0.03"/>
    <n v="0"/>
  </r>
  <r>
    <s v="CUST_5741_France_45435"/>
    <s v="CUST_5741"/>
    <x v="40"/>
    <x v="2"/>
    <x v="7"/>
    <n v="205.48"/>
    <n v="205.48"/>
    <n v="3"/>
    <n v="616.43999999999994"/>
    <n v="280"/>
    <n v="0"/>
    <s v="Beauty"/>
    <n v="1.1000000000000001"/>
    <n v="1.1000000000000001"/>
    <d v="2024-05-23T00:00:00"/>
    <n v="53"/>
    <n v="0.7"/>
    <n v="0"/>
  </r>
  <r>
    <s v="CUST_5744_UK_44295"/>
    <s v="CUST_5744"/>
    <x v="29"/>
    <x v="0"/>
    <x v="1"/>
    <n v="100.44"/>
    <n v="100.44"/>
    <n v="21"/>
    <n v="2109.2399999999998"/>
    <n v="64"/>
    <n v="0"/>
    <s v="Home"/>
    <n v="50.9"/>
    <n v="50.9"/>
    <d v="2021-04-09T00:00:00"/>
    <n v="3"/>
    <n v="0.16"/>
    <n v="0"/>
  </r>
  <r>
    <s v="CUST_5748_Canada_45437"/>
    <s v="CUST_5748"/>
    <x v="24"/>
    <x v="0"/>
    <x v="4"/>
    <n v="57.26"/>
    <n v="57.26"/>
    <n v="1"/>
    <n v="57.26"/>
    <n v="299"/>
    <n v="0"/>
    <s v="Fashion"/>
    <n v="25.5"/>
    <n v="25.5"/>
    <d v="2024-05-25T00:00:00"/>
    <n v="4"/>
    <n v="0.08"/>
    <n v="0"/>
  </r>
  <r>
    <s v="CUST_5749_France_45594"/>
    <s v="CUST_5749"/>
    <x v="59"/>
    <x v="1"/>
    <x v="7"/>
    <n v="33.659999999999997"/>
    <n v="33.659999999999997"/>
    <n v="6"/>
    <n v="201.95999999999998"/>
    <n v="64"/>
    <n v="0"/>
    <s v="Fashion"/>
    <n v="96.7"/>
    <n v="96.7"/>
    <d v="2024-10-29T00:00:00"/>
    <n v="6"/>
    <n v="0.11"/>
    <n v="0"/>
  </r>
  <r>
    <s v="CUST_5752_USA_44438"/>
    <s v="CUST_5752"/>
    <x v="35"/>
    <x v="0"/>
    <x v="2"/>
    <n v="206.68"/>
    <n v="206.68"/>
    <n v="11"/>
    <n v="2273.48"/>
    <n v="226"/>
    <n v="0"/>
    <s v="Home"/>
    <n v="95.3"/>
    <n v="95.3"/>
    <d v="2021-08-30T00:00:00"/>
    <n v="50"/>
    <n v="0.44"/>
    <n v="0"/>
  </r>
  <r>
    <s v="CUST_5757_India_45069"/>
    <s v="CUST_5757"/>
    <x v="26"/>
    <x v="0"/>
    <x v="5"/>
    <n v="64.92"/>
    <n v="64.92"/>
    <n v="12"/>
    <n v="779.04"/>
    <n v="283"/>
    <n v="0"/>
    <s v="Fashion"/>
    <n v="74"/>
    <n v="74"/>
    <d v="2023-05-23T00:00:00"/>
    <n v="34"/>
    <n v="0.16"/>
    <n v="0"/>
  </r>
  <r>
    <s v="CUST_5757_Japan_44401"/>
    <s v="CUST_5757"/>
    <x v="51"/>
    <x v="0"/>
    <x v="6"/>
    <n v="80.45"/>
    <n v="80.45"/>
    <n v="8"/>
    <n v="643.6"/>
    <n v="115"/>
    <n v="1"/>
    <s v="Fashion"/>
    <n v="57.5"/>
    <n v="57.5"/>
    <d v="2021-07-24T00:00:00"/>
    <n v="51"/>
    <n v="0.3"/>
    <n v="0"/>
  </r>
  <r>
    <s v="CUST_5757_Japan_45096"/>
    <s v="CUST_5757"/>
    <x v="51"/>
    <x v="0"/>
    <x v="6"/>
    <n v="103.9"/>
    <n v="103.9"/>
    <n v="6"/>
    <n v="623.40000000000009"/>
    <n v="26"/>
    <n v="0"/>
    <s v="Sports"/>
    <n v="55.1"/>
    <n v="55.1"/>
    <d v="2023-06-19T00:00:00"/>
    <n v="31"/>
    <n v="0.12"/>
    <n v="0"/>
  </r>
  <r>
    <s v="CUST_5757_UK_45597"/>
    <s v="CUST_5757"/>
    <x v="38"/>
    <x v="1"/>
    <x v="1"/>
    <n v="69.760000000000005"/>
    <n v="69.760000000000005"/>
    <n v="8"/>
    <n v="558.08000000000004"/>
    <n v="24"/>
    <n v="0"/>
    <s v="Electronics"/>
    <n v="41.8"/>
    <n v="41.8"/>
    <d v="2024-11-01T00:00:00"/>
    <n v="76"/>
    <n v="0.55000000000000004"/>
    <n v="0"/>
  </r>
  <r>
    <s v="CUST_5758_Brazil_44045"/>
    <s v="CUST_5758"/>
    <x v="59"/>
    <x v="1"/>
    <x v="8"/>
    <n v="194.8"/>
    <n v="194.8"/>
    <n v="9"/>
    <n v="1753.2"/>
    <n v="316"/>
    <n v="0"/>
    <s v="Sports"/>
    <n v="35.5"/>
    <n v="35.5"/>
    <d v="2020-08-02T00:00:00"/>
    <n v="12"/>
    <n v="0.04"/>
    <n v="0"/>
  </r>
  <r>
    <s v="CUST_5760_Japan_45766"/>
    <s v="CUST_5760"/>
    <x v="31"/>
    <x v="0"/>
    <x v="6"/>
    <n v="40.299999999999997"/>
    <n v="40.299999999999997"/>
    <n v="11"/>
    <n v="443.29999999999995"/>
    <n v="166"/>
    <n v="0"/>
    <s v="Electronics"/>
    <m/>
    <n v="0"/>
    <d v="2025-04-19T00:00:00"/>
    <n v="66"/>
    <n v="0.35"/>
    <n v="0"/>
  </r>
  <r>
    <s v="CUST_5761_Brazil_44337"/>
    <s v="CUST_5761"/>
    <x v="42"/>
    <x v="0"/>
    <x v="8"/>
    <n v="86.29"/>
    <n v="86.29"/>
    <n v="14"/>
    <n v="1208.0600000000002"/>
    <n v="160"/>
    <n v="1"/>
    <s v="Home"/>
    <n v="14.9"/>
    <n v="14.9"/>
    <d v="2021-05-21T00:00:00"/>
    <n v="41"/>
    <n v="0.56999999999999995"/>
    <n v="0"/>
  </r>
  <r>
    <s v="CUST_5763_Australia_44271"/>
    <s v="CUST_5763"/>
    <x v="56"/>
    <x v="0"/>
    <x v="3"/>
    <n v="249.74"/>
    <n v="249.74"/>
    <n v="8"/>
    <n v="1997.92"/>
    <n v="54"/>
    <n v="0"/>
    <s v="Home"/>
    <n v="81.900000000000006"/>
    <n v="81.900000000000006"/>
    <d v="2021-03-16T00:00:00"/>
    <n v="32"/>
    <n v="0.78"/>
    <n v="0"/>
  </r>
  <r>
    <s v="CUST_5765_Australia_44771"/>
    <s v="CUST_5765"/>
    <x v="18"/>
    <x v="1"/>
    <x v="3"/>
    <n v="86.52"/>
    <n v="86.52"/>
    <n v="11"/>
    <n v="951.71999999999991"/>
    <n v="23"/>
    <n v="0"/>
    <s v="Beauty"/>
    <n v="16.5"/>
    <n v="16.5"/>
    <d v="2022-07-29T00:00:00"/>
    <n v="27"/>
    <n v="7.0000000000000007E-2"/>
    <n v="0"/>
  </r>
  <r>
    <s v="CUST_5769_Australia_44650"/>
    <s v="CUST_5769"/>
    <x v="8"/>
    <x v="1"/>
    <x v="3"/>
    <n v="106.69"/>
    <n v="106.69"/>
    <n v="13"/>
    <n v="1386.97"/>
    <n v="102"/>
    <n v="0"/>
    <s v="Sports"/>
    <n v="51.5"/>
    <n v="51.5"/>
    <d v="2022-03-30T00:00:00"/>
    <n v="73"/>
    <n v="0.55000000000000004"/>
    <n v="0"/>
  </r>
  <r>
    <s v="CUST_5769_China_45607"/>
    <s v="CUST_5769"/>
    <x v="7"/>
    <x v="0"/>
    <x v="9"/>
    <n v="33.54"/>
    <n v="33.54"/>
    <n v="12"/>
    <n v="402.48"/>
    <n v="39"/>
    <n v="0"/>
    <s v="Home"/>
    <n v="73.5"/>
    <n v="73.5"/>
    <d v="2024-11-11T00:00:00"/>
    <n v="48"/>
    <n v="0.44"/>
    <n v="0"/>
  </r>
  <r>
    <s v="CUST_5774_Germany_45045"/>
    <s v="CUST_5774"/>
    <x v="4"/>
    <x v="1"/>
    <x v="0"/>
    <m/>
    <n v="0"/>
    <n v="7"/>
    <n v="0"/>
    <n v="361"/>
    <n v="0"/>
    <s v="Electronics"/>
    <n v="58.3"/>
    <n v="58.3"/>
    <d v="2023-04-29T00:00:00"/>
    <n v="30"/>
    <n v="0.38"/>
    <n v="0"/>
  </r>
  <r>
    <s v="CUST_5776_USA_45341"/>
    <s v="CUST_5776"/>
    <x v="47"/>
    <x v="1"/>
    <x v="2"/>
    <n v="64.03"/>
    <n v="64.03"/>
    <n v="14"/>
    <n v="896.42000000000007"/>
    <n v="241"/>
    <n v="0"/>
    <s v="Electronics"/>
    <m/>
    <n v="0"/>
    <d v="2024-02-19T00:00:00"/>
    <n v="50"/>
    <n v="0.12"/>
    <n v="0"/>
  </r>
  <r>
    <s v="CUST_5777_Canada_45631"/>
    <s v="CUST_5777"/>
    <x v="52"/>
    <x v="2"/>
    <x v="4"/>
    <n v="164.44"/>
    <n v="164.44"/>
    <n v="11"/>
    <n v="1808.84"/>
    <n v="228"/>
    <n v="0"/>
    <s v="Fashion"/>
    <n v="45.3"/>
    <n v="45.3"/>
    <d v="2024-12-05T00:00:00"/>
    <n v="9"/>
    <n v="0.26"/>
    <n v="0"/>
  </r>
  <r>
    <s v="CUST_5777_France_45692"/>
    <s v="CUST_5777"/>
    <x v="26"/>
    <x v="1"/>
    <x v="7"/>
    <n v="187.1"/>
    <n v="187.1"/>
    <n v="8"/>
    <n v="1496.8"/>
    <n v="129"/>
    <n v="0"/>
    <s v="Sports"/>
    <n v="31.4"/>
    <n v="31.4"/>
    <d v="2025-02-04T00:00:00"/>
    <n v="59"/>
    <n v="0.11"/>
    <n v="0"/>
  </r>
  <r>
    <s v="CUST_5778_Canada_45000"/>
    <s v="CUST_5778"/>
    <x v="26"/>
    <x v="1"/>
    <x v="4"/>
    <n v="38.29"/>
    <n v="38.29"/>
    <n v="12"/>
    <n v="459.48"/>
    <n v="320"/>
    <n v="0"/>
    <s v="Sports"/>
    <n v="8.5"/>
    <n v="8.5"/>
    <d v="2023-03-15T00:00:00"/>
    <n v="88"/>
    <n v="0.15"/>
    <n v="0"/>
  </r>
  <r>
    <s v="CUST_5780_Brazil_45466"/>
    <s v="CUST_5780"/>
    <x v="48"/>
    <x v="1"/>
    <x v="8"/>
    <n v="67.27"/>
    <n v="67.27"/>
    <n v="10"/>
    <n v="672.69999999999993"/>
    <n v="31"/>
    <n v="0"/>
    <s v="Sports"/>
    <n v="5.4"/>
    <n v="5.4"/>
    <d v="2024-06-23T00:00:00"/>
    <n v="82"/>
    <n v="0.03"/>
    <n v="0"/>
  </r>
  <r>
    <s v="CUST_5780_Canada_44431"/>
    <s v="CUST_5780"/>
    <x v="3"/>
    <x v="0"/>
    <x v="4"/>
    <n v="55.18"/>
    <n v="55.18"/>
    <n v="3"/>
    <n v="165.54"/>
    <n v="157"/>
    <n v="0"/>
    <s v="Electronics"/>
    <n v="4.7"/>
    <n v="4.7"/>
    <d v="2021-08-23T00:00:00"/>
    <n v="97"/>
    <n v="0.28000000000000003"/>
    <n v="0"/>
  </r>
  <r>
    <s v="CUST_5780_China_44607"/>
    <s v="CUST_5780"/>
    <x v="36"/>
    <x v="0"/>
    <x v="9"/>
    <n v="45.95"/>
    <n v="45.95"/>
    <n v="10"/>
    <n v="459.5"/>
    <n v="175"/>
    <n v="0"/>
    <s v="Home"/>
    <n v="10.8"/>
    <n v="10.8"/>
    <d v="2022-02-15T00:00:00"/>
    <n v="21"/>
    <n v="0.15"/>
    <n v="0"/>
  </r>
  <r>
    <s v="CUST_5780_France_44500"/>
    <s v="CUST_5780"/>
    <x v="20"/>
    <x v="0"/>
    <x v="7"/>
    <n v="55.59"/>
    <n v="55.59"/>
    <n v="16"/>
    <n v="889.44"/>
    <n v="127"/>
    <n v="0"/>
    <s v="Sports"/>
    <n v="98.4"/>
    <n v="98.4"/>
    <d v="2021-10-31T00:00:00"/>
    <n v="50"/>
    <n v="0.31"/>
    <n v="0"/>
  </r>
  <r>
    <s v="CUST_5780_UK_44400"/>
    <s v="CUST_5780"/>
    <x v="8"/>
    <x v="1"/>
    <x v="1"/>
    <n v="212.27"/>
    <n v="212.27"/>
    <n v="14"/>
    <n v="2971.78"/>
    <n v="313"/>
    <n v="0"/>
    <s v="Fashion"/>
    <n v="16.399999999999999"/>
    <n v="16.399999999999999"/>
    <d v="2021-07-23T00:00:00"/>
    <n v="45"/>
    <n v="0.6"/>
    <n v="0"/>
  </r>
  <r>
    <s v="CUST_5780_UK_45683"/>
    <s v="CUST_5780"/>
    <x v="13"/>
    <x v="0"/>
    <x v="1"/>
    <n v="153.54"/>
    <n v="153.54"/>
    <n v="8"/>
    <n v="1228.32"/>
    <n v="107"/>
    <n v="0"/>
    <s v="Beauty"/>
    <n v="64"/>
    <n v="64"/>
    <d v="2025-01-26T00:00:00"/>
    <n v="91"/>
    <n v="0.35"/>
    <n v="0"/>
  </r>
  <r>
    <s v="CUST_5781_UK_44372"/>
    <s v="CUST_5781"/>
    <x v="39"/>
    <x v="0"/>
    <x v="1"/>
    <n v="47.68"/>
    <n v="47.68"/>
    <n v="10"/>
    <n v="476.8"/>
    <n v="314"/>
    <n v="0"/>
    <s v="Electronics"/>
    <n v="59.8"/>
    <n v="59.8"/>
    <d v="2021-06-25T00:00:00"/>
    <n v="40"/>
    <n v="0.49"/>
    <n v="0"/>
  </r>
  <r>
    <s v="CUST_5784_Brazil_44129"/>
    <s v="CUST_5784"/>
    <x v="33"/>
    <x v="1"/>
    <x v="8"/>
    <n v="284.55"/>
    <n v="284.55"/>
    <n v="12"/>
    <n v="3414.6000000000004"/>
    <n v="174"/>
    <n v="0"/>
    <s v="Home"/>
    <n v="11.8"/>
    <n v="11.8"/>
    <d v="2020-10-25T00:00:00"/>
    <n v="25"/>
    <n v="0.28999999999999998"/>
    <n v="0"/>
  </r>
  <r>
    <s v="CUST_5788_Australia_45339"/>
    <s v="CUST_5788"/>
    <x v="39"/>
    <x v="2"/>
    <x v="3"/>
    <n v="57.14"/>
    <n v="57.14"/>
    <n v="9"/>
    <n v="514.26"/>
    <n v="198"/>
    <n v="0"/>
    <s v="Electronics"/>
    <n v="95.2"/>
    <n v="95.2"/>
    <d v="2024-02-17T00:00:00"/>
    <n v="70"/>
    <n v="0.24"/>
    <n v="0"/>
  </r>
  <r>
    <s v="CUST_5790_Germany_44187"/>
    <s v="CUST_5790"/>
    <x v="31"/>
    <x v="1"/>
    <x v="0"/>
    <n v="73.98"/>
    <n v="73.98"/>
    <n v="6"/>
    <n v="443.88"/>
    <n v="241"/>
    <n v="0"/>
    <s v="Electronics"/>
    <n v="60.9"/>
    <n v="60.9"/>
    <d v="2020-12-22T00:00:00"/>
    <n v="71"/>
    <n v="0.22"/>
    <n v="0"/>
  </r>
  <r>
    <s v="CUST_5790_Germany_44217"/>
    <s v="CUST_5790"/>
    <x v="5"/>
    <x v="0"/>
    <x v="0"/>
    <n v="84.16"/>
    <n v="84.16"/>
    <n v="17"/>
    <n v="1430.72"/>
    <n v="324"/>
    <n v="0"/>
    <s v="Home"/>
    <n v="32.700000000000003"/>
    <n v="32.700000000000003"/>
    <d v="2021-01-21T00:00:00"/>
    <n v="9"/>
    <n v="0.22"/>
    <n v="0"/>
  </r>
  <r>
    <s v="CUST_5795_Brazil_44709"/>
    <s v="CUST_5795"/>
    <x v="20"/>
    <x v="1"/>
    <x v="8"/>
    <n v="49.79"/>
    <n v="49.79"/>
    <n v="13"/>
    <n v="647.27"/>
    <n v="349"/>
    <n v="0"/>
    <s v="Fashion"/>
    <n v="27.7"/>
    <n v="27.7"/>
    <d v="2022-05-28T00:00:00"/>
    <n v="14"/>
    <n v="0.14000000000000001"/>
    <n v="0"/>
  </r>
  <r>
    <s v="CUST_5795_India_44891"/>
    <s v="CUST_5795"/>
    <x v="42"/>
    <x v="1"/>
    <x v="5"/>
    <n v="55.01"/>
    <n v="55.01"/>
    <n v="9"/>
    <n v="495.09"/>
    <n v="221"/>
    <n v="0"/>
    <s v="Electronics"/>
    <n v="80.7"/>
    <n v="80.7"/>
    <d v="2022-11-26T00:00:00"/>
    <n v="32"/>
    <n v="0.25"/>
    <n v="0"/>
  </r>
  <r>
    <s v="CUST_5796_Brazil_45500"/>
    <s v="CUST_5796"/>
    <x v="18"/>
    <x v="1"/>
    <x v="8"/>
    <n v="32.86"/>
    <n v="32.86"/>
    <n v="7"/>
    <n v="230.01999999999998"/>
    <n v="81"/>
    <n v="0"/>
    <s v="Sports"/>
    <n v="90.9"/>
    <n v="90.9"/>
    <d v="2024-07-27T00:00:00"/>
    <n v="85"/>
    <n v="0.09"/>
    <n v="0"/>
  </r>
  <r>
    <s v="CUST_5796_USA_44520"/>
    <s v="CUST_5796"/>
    <x v="57"/>
    <x v="1"/>
    <x v="2"/>
    <n v="34.630000000000003"/>
    <n v="34.630000000000003"/>
    <n v="12"/>
    <n v="415.56000000000006"/>
    <n v="132"/>
    <n v="0"/>
    <s v="Beauty"/>
    <n v="43.4"/>
    <n v="43.4"/>
    <d v="2021-11-20T00:00:00"/>
    <n v="39"/>
    <n v="0.32"/>
    <n v="0"/>
  </r>
  <r>
    <s v="CUST_5798_Germany_44772"/>
    <s v="CUST_5798"/>
    <x v="0"/>
    <x v="1"/>
    <x v="0"/>
    <n v="61.13"/>
    <n v="61.13"/>
    <n v="10"/>
    <n v="611.30000000000007"/>
    <n v="261"/>
    <n v="0"/>
    <s v="Electronics"/>
    <n v="84.9"/>
    <n v="84.9"/>
    <d v="2022-07-30T00:00:00"/>
    <n v="17"/>
    <n v="0.25"/>
    <n v="0"/>
  </r>
  <r>
    <s v="CUST_5799_UK_44243"/>
    <s v="CUST_5799"/>
    <x v="28"/>
    <x v="1"/>
    <x v="1"/>
    <n v="118.52"/>
    <n v="118.52"/>
    <n v="8"/>
    <n v="948.16"/>
    <n v="247"/>
    <n v="0"/>
    <s v="Fashion"/>
    <n v="81.3"/>
    <n v="81.3"/>
    <d v="2021-02-16T00:00:00"/>
    <n v="36"/>
    <n v="0.22"/>
    <n v="0"/>
  </r>
  <r>
    <s v="CUST_5804_UK_44675"/>
    <s v="CUST_5804"/>
    <x v="3"/>
    <x v="0"/>
    <x v="1"/>
    <n v="180.44"/>
    <n v="180.44"/>
    <n v="9"/>
    <n v="1623.96"/>
    <n v="340"/>
    <n v="0"/>
    <s v="Sports"/>
    <n v="90.6"/>
    <n v="90.6"/>
    <d v="2022-04-24T00:00:00"/>
    <n v="45"/>
    <n v="0.12"/>
    <n v="0"/>
  </r>
  <r>
    <s v="CUST_5804_USA_45124"/>
    <s v="CUST_5804"/>
    <x v="5"/>
    <x v="0"/>
    <x v="2"/>
    <n v="51.81"/>
    <n v="51.81"/>
    <n v="7"/>
    <n v="362.67"/>
    <n v="1"/>
    <n v="0"/>
    <s v="Fashion"/>
    <n v="79.400000000000006"/>
    <n v="79.400000000000006"/>
    <d v="2023-07-17T00:00:00"/>
    <n v="15"/>
    <n v="0.44"/>
    <n v="0"/>
  </r>
  <r>
    <s v="CUST_5805_Australia_44074"/>
    <s v="CUST_5805"/>
    <x v="55"/>
    <x v="1"/>
    <x v="3"/>
    <n v="122.11"/>
    <n v="122.11"/>
    <n v="10"/>
    <n v="1221.0999999999999"/>
    <n v="260"/>
    <n v="0"/>
    <s v="Beauty"/>
    <n v="44.6"/>
    <n v="44.6"/>
    <d v="2020-08-31T00:00:00"/>
    <n v="55"/>
    <n v="0.48"/>
    <n v="0"/>
  </r>
  <r>
    <s v="CUST_5806_Canada_44657"/>
    <s v="CUST_5806"/>
    <x v="51"/>
    <x v="0"/>
    <x v="4"/>
    <n v="62.79"/>
    <n v="62.79"/>
    <n v="8"/>
    <n v="502.32"/>
    <n v="74"/>
    <n v="0"/>
    <s v="Home"/>
    <m/>
    <n v="0"/>
    <d v="2022-04-06T00:00:00"/>
    <n v="12"/>
    <n v="0.32"/>
    <n v="0"/>
  </r>
  <r>
    <s v="CUST_5806_India_44779"/>
    <s v="CUST_5806"/>
    <x v="29"/>
    <x v="0"/>
    <x v="5"/>
    <n v="67.239999999999995"/>
    <n v="67.239999999999995"/>
    <n v="9"/>
    <n v="605.16"/>
    <n v="173"/>
    <n v="0"/>
    <s v="Fashion"/>
    <n v="62.9"/>
    <n v="62.9"/>
    <d v="2022-08-06T00:00:00"/>
    <n v="11"/>
    <n v="0.48"/>
    <n v="0"/>
  </r>
  <r>
    <s v="CUST_5809_France_45692"/>
    <s v="CUST_5809"/>
    <x v="30"/>
    <x v="1"/>
    <x v="7"/>
    <n v="51.37"/>
    <n v="51.37"/>
    <n v="8"/>
    <n v="410.96"/>
    <n v="163"/>
    <n v="0"/>
    <s v="Beauty"/>
    <n v="35.200000000000003"/>
    <n v="35.200000000000003"/>
    <d v="2025-02-04T00:00:00"/>
    <n v="24"/>
    <n v="0.28000000000000003"/>
    <n v="0"/>
  </r>
  <r>
    <s v="CUST_5811_Brazil_44367"/>
    <s v="CUST_5811"/>
    <x v="25"/>
    <x v="2"/>
    <x v="8"/>
    <n v="95.94"/>
    <n v="95.94"/>
    <n v="8"/>
    <n v="767.52"/>
    <n v="35"/>
    <n v="0"/>
    <s v="Electronics"/>
    <n v="32.700000000000003"/>
    <n v="32.700000000000003"/>
    <d v="2021-06-20T00:00:00"/>
    <n v="26"/>
    <n v="7.0000000000000007E-2"/>
    <n v="0"/>
  </r>
  <r>
    <s v="CUST_5815_Brazil_44742"/>
    <s v="CUST_5815"/>
    <x v="31"/>
    <x v="0"/>
    <x v="8"/>
    <n v="47.61"/>
    <n v="47.61"/>
    <n v="6"/>
    <n v="285.65999999999997"/>
    <n v="181"/>
    <n v="0"/>
    <s v="Beauty"/>
    <n v="0.3"/>
    <n v="0.3"/>
    <d v="2022-06-30T00:00:00"/>
    <n v="12"/>
    <n v="0.13"/>
    <n v="0"/>
  </r>
  <r>
    <s v="CUST_5815_India_44142"/>
    <s v="CUST_5815"/>
    <x v="46"/>
    <x v="1"/>
    <x v="5"/>
    <n v="137.68"/>
    <n v="137.68"/>
    <n v="7"/>
    <n v="963.76"/>
    <n v="352"/>
    <n v="0"/>
    <s v="Sports"/>
    <n v="24.9"/>
    <n v="24.9"/>
    <d v="2020-11-07T00:00:00"/>
    <n v="45"/>
    <n v="0.37"/>
    <n v="0"/>
  </r>
  <r>
    <s v="CUST_5815_UK_45429"/>
    <s v="CUST_5815"/>
    <x v="35"/>
    <x v="0"/>
    <x v="1"/>
    <n v="78.760000000000005"/>
    <n v="78.760000000000005"/>
    <n v="5"/>
    <n v="393.8"/>
    <n v="103"/>
    <n v="0"/>
    <s v="Fashion"/>
    <n v="0.4"/>
    <n v="0.4"/>
    <d v="2024-05-17T00:00:00"/>
    <n v="16"/>
    <n v="0.17"/>
    <n v="0"/>
  </r>
  <r>
    <s v="CUST_5818_Germany_45185"/>
    <s v="CUST_5818"/>
    <x v="8"/>
    <x v="0"/>
    <x v="0"/>
    <n v="62.97"/>
    <n v="62.97"/>
    <n v="9"/>
    <n v="566.73"/>
    <n v="177"/>
    <n v="0"/>
    <s v="Fashion"/>
    <n v="43"/>
    <n v="43"/>
    <d v="2023-09-16T00:00:00"/>
    <n v="28"/>
    <n v="7.0000000000000007E-2"/>
    <n v="0"/>
  </r>
  <r>
    <s v="CUST_5820_Germany_44123"/>
    <s v="CUST_5820"/>
    <x v="30"/>
    <x v="0"/>
    <x v="0"/>
    <n v="52.11"/>
    <n v="52.11"/>
    <n v="12"/>
    <n v="625.31999999999994"/>
    <n v="68"/>
    <n v="0"/>
    <s v="Fashion"/>
    <n v="56.5"/>
    <n v="56.5"/>
    <d v="2020-10-19T00:00:00"/>
    <n v="69"/>
    <n v="0.33"/>
    <n v="0"/>
  </r>
  <r>
    <s v="CUST_5820_UK_44769"/>
    <s v="CUST_5820"/>
    <x v="4"/>
    <x v="0"/>
    <x v="1"/>
    <m/>
    <n v="0"/>
    <n v="6"/>
    <n v="0"/>
    <n v="125"/>
    <n v="0"/>
    <s v="Sports"/>
    <n v="23.3"/>
    <n v="23.3"/>
    <d v="2022-07-27T00:00:00"/>
    <n v="9"/>
    <n v="0.28999999999999998"/>
    <n v="0"/>
  </r>
  <r>
    <s v="CUST_5821_China_45679"/>
    <s v="CUST_5821"/>
    <x v="56"/>
    <x v="0"/>
    <x v="9"/>
    <n v="102.58"/>
    <n v="102.58"/>
    <n v="14"/>
    <n v="1436.12"/>
    <n v="67"/>
    <n v="0"/>
    <s v="Beauty"/>
    <n v="51.8"/>
    <n v="51.8"/>
    <d v="2025-01-22T00:00:00"/>
    <n v="14"/>
    <n v="0.34"/>
    <n v="0"/>
  </r>
  <r>
    <s v="CUST_5827_Australia_44853"/>
    <s v="CUST_5827"/>
    <x v="33"/>
    <x v="1"/>
    <x v="3"/>
    <n v="129.96"/>
    <n v="129.96"/>
    <n v="4"/>
    <n v="519.84"/>
    <n v="183"/>
    <n v="0"/>
    <s v="Sports"/>
    <n v="62"/>
    <n v="62"/>
    <d v="2022-10-19T00:00:00"/>
    <n v="67"/>
    <n v="7.0000000000000007E-2"/>
    <n v="0"/>
  </r>
  <r>
    <s v="CUST_5831_USA_44101"/>
    <s v="CUST_5831"/>
    <x v="6"/>
    <x v="0"/>
    <x v="2"/>
    <n v="67.47"/>
    <n v="67.47"/>
    <n v="10"/>
    <n v="674.7"/>
    <n v="172"/>
    <n v="0"/>
    <s v="Beauty"/>
    <n v="84"/>
    <n v="84"/>
    <d v="2020-09-27T00:00:00"/>
    <n v="83"/>
    <n v="0.27"/>
    <n v="0"/>
  </r>
  <r>
    <s v="CUST_5835_Australia_45336"/>
    <s v="CUST_5835"/>
    <x v="33"/>
    <x v="0"/>
    <x v="3"/>
    <n v="48.43"/>
    <n v="48.43"/>
    <n v="9"/>
    <n v="435.87"/>
    <n v="170"/>
    <n v="0"/>
    <s v="Sports"/>
    <n v="1.6"/>
    <n v="1.6"/>
    <d v="2024-02-14T00:00:00"/>
    <n v="57"/>
    <n v="0.35"/>
    <n v="0"/>
  </r>
  <r>
    <s v="CUST_5837_Australia_45755"/>
    <s v="CUST_5837"/>
    <x v="41"/>
    <x v="1"/>
    <x v="3"/>
    <n v="98.01"/>
    <n v="98.01"/>
    <n v="9"/>
    <n v="882.09"/>
    <n v="142"/>
    <n v="0"/>
    <s v="Home"/>
    <n v="14.3"/>
    <n v="14.3"/>
    <d v="2025-04-08T00:00:00"/>
    <n v="47"/>
    <n v="0.57999999999999996"/>
    <n v="0"/>
  </r>
  <r>
    <s v="CUST_5837_USA_45343"/>
    <s v="CUST_5837"/>
    <x v="26"/>
    <x v="0"/>
    <x v="2"/>
    <n v="169.77"/>
    <n v="169.77"/>
    <n v="11"/>
    <n v="1867.47"/>
    <n v="341"/>
    <n v="0"/>
    <s v="Electronics"/>
    <n v="45.1"/>
    <n v="45.1"/>
    <d v="2024-02-21T00:00:00"/>
    <n v="37"/>
    <n v="0.56999999999999995"/>
    <n v="0"/>
  </r>
  <r>
    <s v="CUST_5839_Australia_44299"/>
    <s v="CUST_5839"/>
    <x v="56"/>
    <x v="0"/>
    <x v="3"/>
    <n v="15.74"/>
    <n v="15.74"/>
    <n v="7"/>
    <n v="110.18"/>
    <n v="315"/>
    <n v="0"/>
    <s v="Sports"/>
    <n v="93.5"/>
    <n v="93.5"/>
    <d v="2021-04-13T00:00:00"/>
    <n v="8"/>
    <n v="0.54"/>
    <n v="0"/>
  </r>
  <r>
    <s v="CUST_5841_Canada_44606"/>
    <s v="CUST_5841"/>
    <x v="2"/>
    <x v="0"/>
    <x v="4"/>
    <m/>
    <n v="0"/>
    <n v="6"/>
    <n v="0"/>
    <n v="75"/>
    <n v="0"/>
    <s v="Fashion"/>
    <n v="27.7"/>
    <n v="27.7"/>
    <d v="2022-02-14T00:00:00"/>
    <n v="78"/>
    <n v="0.17"/>
    <n v="0"/>
  </r>
  <r>
    <s v="CUST_5841_Germany_44212"/>
    <s v="CUST_5841"/>
    <x v="32"/>
    <x v="1"/>
    <x v="0"/>
    <n v="171.33"/>
    <n v="171.33"/>
    <n v="6"/>
    <n v="1027.98"/>
    <n v="245"/>
    <n v="0"/>
    <s v="Home"/>
    <n v="20.2"/>
    <n v="20.2"/>
    <d v="2021-01-16T00:00:00"/>
    <n v="77"/>
    <n v="0.27"/>
    <n v="0"/>
  </r>
  <r>
    <s v="CUST_5846_China_45803"/>
    <s v="CUST_5846"/>
    <x v="52"/>
    <x v="0"/>
    <x v="9"/>
    <n v="125.81"/>
    <n v="125.81"/>
    <n v="16"/>
    <n v="2012.96"/>
    <n v="294"/>
    <n v="0"/>
    <s v="Sports"/>
    <n v="83.5"/>
    <n v="83.5"/>
    <d v="2025-05-26T00:00:00"/>
    <n v="67"/>
    <n v="0.37"/>
    <n v="0"/>
  </r>
  <r>
    <s v="CUST_5849_Japan_45618"/>
    <s v="CUST_5849"/>
    <x v="21"/>
    <x v="2"/>
    <x v="6"/>
    <n v="173.84"/>
    <n v="173.84"/>
    <n v="13"/>
    <n v="2259.92"/>
    <n v="340"/>
    <n v="0"/>
    <s v="Beauty"/>
    <n v="64.099999999999994"/>
    <n v="64.099999999999994"/>
    <d v="2024-11-22T00:00:00"/>
    <n v="33"/>
    <n v="0.41"/>
    <n v="0"/>
  </r>
  <r>
    <s v="CUST_5853_China_45760"/>
    <s v="CUST_5853"/>
    <x v="26"/>
    <x v="0"/>
    <x v="9"/>
    <n v="121.17"/>
    <n v="121.17"/>
    <n v="15"/>
    <n v="1817.55"/>
    <n v="284"/>
    <n v="0"/>
    <s v="Fashion"/>
    <n v="81.8"/>
    <n v="81.8"/>
    <d v="2025-04-13T00:00:00"/>
    <n v="37"/>
    <n v="0.28000000000000003"/>
    <n v="0"/>
  </r>
  <r>
    <s v="CUST_5854_Germany_45330"/>
    <s v="CUST_5854"/>
    <x v="48"/>
    <x v="0"/>
    <x v="0"/>
    <n v="112.4"/>
    <n v="112.4"/>
    <n v="8"/>
    <n v="899.2"/>
    <n v="308"/>
    <n v="0"/>
    <s v="Fashion"/>
    <n v="53.6"/>
    <n v="53.6"/>
    <d v="2024-02-08T00:00:00"/>
    <n v="62"/>
    <n v="0.65"/>
    <n v="0"/>
  </r>
  <r>
    <s v="CUST_5855_Brazil_44973"/>
    <s v="CUST_5855"/>
    <x v="55"/>
    <x v="0"/>
    <x v="8"/>
    <n v="77.34"/>
    <n v="77.34"/>
    <n v="8"/>
    <n v="618.72"/>
    <n v="248"/>
    <n v="1"/>
    <s v="Fashion"/>
    <n v="12.5"/>
    <n v="12.5"/>
    <d v="2023-02-16T00:00:00"/>
    <n v="96"/>
    <n v="0.16"/>
    <n v="0"/>
  </r>
  <r>
    <s v="CUST_5857_USA_45132"/>
    <s v="CUST_5857"/>
    <x v="9"/>
    <x v="0"/>
    <x v="2"/>
    <n v="47.74"/>
    <n v="47.74"/>
    <n v="15"/>
    <n v="716.1"/>
    <n v="244"/>
    <n v="0"/>
    <s v="Sports"/>
    <n v="93.5"/>
    <n v="93.5"/>
    <d v="2023-07-25T00:00:00"/>
    <n v="9"/>
    <n v="7.0000000000000007E-2"/>
    <n v="0"/>
  </r>
  <r>
    <s v="CUST_5858_Japan_45500"/>
    <s v="CUST_5858"/>
    <x v="12"/>
    <x v="1"/>
    <x v="6"/>
    <n v="221.94"/>
    <n v="221.94"/>
    <n v="13"/>
    <n v="2885.22"/>
    <n v="51"/>
    <n v="0"/>
    <s v="Home"/>
    <n v="51.9"/>
    <n v="51.9"/>
    <d v="2024-07-27T00:00:00"/>
    <n v="9"/>
    <n v="0.34"/>
    <n v="0"/>
  </r>
  <r>
    <s v="CUST_5859_Australia_44103"/>
    <s v="CUST_5859"/>
    <x v="27"/>
    <x v="2"/>
    <x v="3"/>
    <n v="111.68"/>
    <n v="111.68"/>
    <n v="13"/>
    <n v="1451.8400000000001"/>
    <n v="360"/>
    <n v="0"/>
    <s v="Electronics"/>
    <n v="20.399999999999999"/>
    <n v="20.399999999999999"/>
    <d v="2020-09-29T00:00:00"/>
    <n v="43"/>
    <n v="7.0000000000000007E-2"/>
    <n v="0"/>
  </r>
  <r>
    <s v="CUST_5869_Germany_44344"/>
    <s v="CUST_5869"/>
    <x v="61"/>
    <x v="0"/>
    <x v="0"/>
    <n v="99.94"/>
    <n v="99.94"/>
    <n v="10"/>
    <n v="999.4"/>
    <n v="352"/>
    <n v="0"/>
    <s v="Beauty"/>
    <n v="34.1"/>
    <n v="34.1"/>
    <d v="2021-05-28T00:00:00"/>
    <n v="18"/>
    <n v="0.14000000000000001"/>
    <n v="0"/>
  </r>
  <r>
    <s v="CUST_5869_India_45656"/>
    <s v="CUST_5869"/>
    <x v="31"/>
    <x v="1"/>
    <x v="5"/>
    <n v="95.61"/>
    <n v="95.61"/>
    <n v="13"/>
    <n v="1242.93"/>
    <n v="144"/>
    <n v="0"/>
    <s v="Sports"/>
    <n v="91"/>
    <n v="91"/>
    <d v="2024-12-30T00:00:00"/>
    <n v="76"/>
    <n v="0.22"/>
    <n v="0"/>
  </r>
  <r>
    <s v="CUST_5873_Australia_44813"/>
    <s v="CUST_5873"/>
    <x v="41"/>
    <x v="1"/>
    <x v="3"/>
    <n v="124.26"/>
    <n v="124.26"/>
    <n v="9"/>
    <n v="1118.3400000000001"/>
    <n v="59"/>
    <n v="0"/>
    <s v="Fashion"/>
    <n v="76.8"/>
    <n v="76.8"/>
    <d v="2022-09-09T00:00:00"/>
    <n v="90"/>
    <n v="0.26"/>
    <n v="0"/>
  </r>
  <r>
    <s v="CUST_5873_India_45416"/>
    <s v="CUST_5873"/>
    <x v="54"/>
    <x v="1"/>
    <x v="5"/>
    <n v="125.63"/>
    <n v="125.63"/>
    <n v="6"/>
    <n v="753.78"/>
    <n v="37"/>
    <n v="0"/>
    <s v="Home"/>
    <n v="99.9"/>
    <n v="99.9"/>
    <d v="2024-05-04T00:00:00"/>
    <n v="49"/>
    <n v="0.21"/>
    <n v="0"/>
  </r>
  <r>
    <s v="CUST_5873_Japan_44311"/>
    <s v="CUST_5873"/>
    <x v="20"/>
    <x v="1"/>
    <x v="6"/>
    <n v="109.85"/>
    <n v="109.85"/>
    <n v="13"/>
    <n v="1428.05"/>
    <n v="215"/>
    <n v="0"/>
    <s v="Beauty"/>
    <n v="55.4"/>
    <n v="55.4"/>
    <d v="2021-04-25T00:00:00"/>
    <n v="33"/>
    <n v="0.27"/>
    <n v="0"/>
  </r>
  <r>
    <s v="CUST_5875_Australia_45745"/>
    <s v="CUST_5875"/>
    <x v="51"/>
    <x v="0"/>
    <x v="3"/>
    <n v="37.14"/>
    <n v="37.14"/>
    <n v="14"/>
    <n v="519.96"/>
    <n v="180"/>
    <n v="0"/>
    <s v="Sports"/>
    <n v="76.7"/>
    <n v="76.7"/>
    <d v="2025-03-29T00:00:00"/>
    <n v="36"/>
    <n v="0.14000000000000001"/>
    <n v="0"/>
  </r>
  <r>
    <s v="CUST_5875_Canada_44090"/>
    <s v="CUST_5875"/>
    <x v="7"/>
    <x v="2"/>
    <x v="4"/>
    <n v="69.36"/>
    <n v="69.36"/>
    <n v="13"/>
    <n v="901.68"/>
    <n v="324"/>
    <n v="0"/>
    <s v="Sports"/>
    <n v="73.900000000000006"/>
    <n v="73.900000000000006"/>
    <d v="2020-09-16T00:00:00"/>
    <n v="54"/>
    <n v="0.33"/>
    <n v="0"/>
  </r>
  <r>
    <s v="CUST_5875_UK_44976"/>
    <s v="CUST_5875"/>
    <x v="32"/>
    <x v="2"/>
    <x v="1"/>
    <n v="148.56"/>
    <n v="148.56"/>
    <n v="11"/>
    <n v="1634.16"/>
    <n v="121"/>
    <n v="0"/>
    <s v="Fashion"/>
    <n v="68.3"/>
    <n v="68.3"/>
    <d v="2023-02-19T00:00:00"/>
    <n v="64"/>
    <n v="0.06"/>
    <n v="0"/>
  </r>
  <r>
    <s v="CUST_5875_USA_45448"/>
    <s v="CUST_5875"/>
    <x v="32"/>
    <x v="1"/>
    <x v="2"/>
    <n v="139.16999999999999"/>
    <n v="139.16999999999999"/>
    <n v="9"/>
    <n v="1252.53"/>
    <n v="193"/>
    <n v="0"/>
    <s v="Electronics"/>
    <n v="63.6"/>
    <n v="63.6"/>
    <d v="2024-06-05T00:00:00"/>
    <n v="75"/>
    <n v="0.81"/>
    <n v="0"/>
  </r>
  <r>
    <s v="CUST_5876_UK_44813"/>
    <s v="CUST_5876"/>
    <x v="36"/>
    <x v="0"/>
    <x v="1"/>
    <n v="122.62"/>
    <n v="122.62"/>
    <n v="9"/>
    <n v="1103.58"/>
    <n v="345"/>
    <n v="0"/>
    <s v="Electronics"/>
    <n v="38.700000000000003"/>
    <n v="38.700000000000003"/>
    <d v="2022-09-09T00:00:00"/>
    <n v="76"/>
    <n v="0.18"/>
    <n v="0"/>
  </r>
  <r>
    <s v="CUST_5876_USA_45755"/>
    <s v="CUST_5876"/>
    <x v="33"/>
    <x v="0"/>
    <x v="2"/>
    <n v="192.08"/>
    <n v="192.08"/>
    <n v="13"/>
    <n v="2497.04"/>
    <n v="343"/>
    <n v="0"/>
    <s v="Home"/>
    <n v="33.6"/>
    <n v="33.6"/>
    <d v="2025-04-08T00:00:00"/>
    <n v="33"/>
    <n v="0.41"/>
    <n v="0"/>
  </r>
  <r>
    <s v="CUST_5882_India_44365"/>
    <s v="CUST_5882"/>
    <x v="57"/>
    <x v="1"/>
    <x v="5"/>
    <n v="55.24"/>
    <n v="55.24"/>
    <n v="14"/>
    <n v="773.36"/>
    <n v="253"/>
    <n v="0"/>
    <s v="Sports"/>
    <n v="82.9"/>
    <n v="82.9"/>
    <d v="2021-06-18T00:00:00"/>
    <n v="14"/>
    <n v="0.14000000000000001"/>
    <n v="0"/>
  </r>
  <r>
    <s v="CUST_5883_Germany_45074"/>
    <s v="CUST_5883"/>
    <x v="51"/>
    <x v="0"/>
    <x v="0"/>
    <n v="106.97"/>
    <n v="106.97"/>
    <n v="13"/>
    <n v="1390.61"/>
    <n v="162"/>
    <n v="0"/>
    <s v="Electronics"/>
    <m/>
    <n v="0"/>
    <d v="2023-05-28T00:00:00"/>
    <n v="68"/>
    <n v="0.28999999999999998"/>
    <n v="0"/>
  </r>
  <r>
    <s v="CUST_5886_Japan_45107"/>
    <s v="CUST_5886"/>
    <x v="23"/>
    <x v="0"/>
    <x v="6"/>
    <n v="43.17"/>
    <n v="43.17"/>
    <n v="5"/>
    <n v="215.85000000000002"/>
    <n v="358"/>
    <n v="0"/>
    <s v="Sports"/>
    <n v="39.9"/>
    <n v="39.9"/>
    <d v="2023-06-30T00:00:00"/>
    <n v="95"/>
    <n v="0.2"/>
    <n v="0"/>
  </r>
  <r>
    <s v="CUST_5887_China_45206"/>
    <s v="CUST_5887"/>
    <x v="37"/>
    <x v="2"/>
    <x v="9"/>
    <n v="84.6"/>
    <n v="84.6"/>
    <n v="17"/>
    <n v="1438.1999999999998"/>
    <n v="26"/>
    <n v="0"/>
    <s v="Fashion"/>
    <n v="80.8"/>
    <n v="80.8"/>
    <d v="2023-10-07T00:00:00"/>
    <n v="20"/>
    <n v="0.25"/>
    <n v="0"/>
  </r>
  <r>
    <s v="CUST_5887_France_44343"/>
    <s v="CUST_5887"/>
    <x v="13"/>
    <x v="2"/>
    <x v="7"/>
    <n v="189.93"/>
    <n v="189.93"/>
    <n v="9"/>
    <n v="1709.3700000000001"/>
    <n v="292"/>
    <n v="0"/>
    <s v="Electronics"/>
    <n v="13.6"/>
    <n v="13.6"/>
    <d v="2021-05-27T00:00:00"/>
    <n v="76"/>
    <n v="0.23"/>
    <n v="0"/>
  </r>
  <r>
    <s v="CUST_5888_Brazil_44814"/>
    <s v="CUST_5888"/>
    <x v="37"/>
    <x v="1"/>
    <x v="8"/>
    <n v="335.92"/>
    <n v="335.92"/>
    <n v="8"/>
    <n v="2687.36"/>
    <n v="264"/>
    <n v="0"/>
    <s v="Electronics"/>
    <m/>
    <n v="0"/>
    <d v="2022-09-10T00:00:00"/>
    <n v="63"/>
    <n v="0.21"/>
    <n v="0"/>
  </r>
  <r>
    <s v="CUST_5891_Australia_45199"/>
    <s v="CUST_5891"/>
    <x v="28"/>
    <x v="0"/>
    <x v="3"/>
    <n v="37.520000000000003"/>
    <n v="37.520000000000003"/>
    <n v="7"/>
    <n v="262.64000000000004"/>
    <n v="253"/>
    <n v="0"/>
    <s v="Home"/>
    <n v="39.9"/>
    <n v="39.9"/>
    <d v="2023-09-30T00:00:00"/>
    <n v="85"/>
    <n v="0.34"/>
    <n v="0"/>
  </r>
  <r>
    <s v="CUST_5892_UK_44459"/>
    <s v="CUST_5892"/>
    <x v="1"/>
    <x v="2"/>
    <x v="1"/>
    <n v="173.33"/>
    <n v="173.33"/>
    <n v="6"/>
    <n v="1039.98"/>
    <n v="330"/>
    <n v="0"/>
    <s v="Electronics"/>
    <n v="11.1"/>
    <n v="11.1"/>
    <d v="2021-09-20T00:00:00"/>
    <n v="24"/>
    <n v="0.23"/>
    <n v="0"/>
  </r>
  <r>
    <s v="CUST_5893_India_44034"/>
    <s v="CUST_5893"/>
    <x v="15"/>
    <x v="0"/>
    <x v="5"/>
    <n v="107.58"/>
    <n v="107.58"/>
    <n v="8"/>
    <n v="860.64"/>
    <n v="85"/>
    <n v="0"/>
    <s v="Sports"/>
    <n v="93.7"/>
    <n v="93.7"/>
    <d v="2020-07-22T00:00:00"/>
    <n v="91"/>
    <n v="0.25"/>
    <n v="0"/>
  </r>
  <r>
    <s v="CUST_5895_Australia_44867"/>
    <s v="CUST_5895"/>
    <x v="58"/>
    <x v="1"/>
    <x v="3"/>
    <n v="62.15"/>
    <n v="62.15"/>
    <n v="18"/>
    <n v="1118.7"/>
    <n v="35"/>
    <n v="0"/>
    <s v="Beauty"/>
    <n v="54.4"/>
    <n v="54.4"/>
    <d v="2022-11-02T00:00:00"/>
    <n v="10"/>
    <n v="0.12"/>
    <n v="0"/>
  </r>
  <r>
    <s v="CUST_5895_Canada_44013"/>
    <s v="CUST_5895"/>
    <x v="19"/>
    <x v="1"/>
    <x v="4"/>
    <n v="146.12"/>
    <n v="146.12"/>
    <n v="8"/>
    <n v="1168.96"/>
    <n v="38"/>
    <n v="1"/>
    <s v="Sports"/>
    <n v="93.1"/>
    <n v="93.1"/>
    <d v="2020-07-01T00:00:00"/>
    <n v="61"/>
    <n v="0.41"/>
    <n v="0"/>
  </r>
  <r>
    <s v="CUST_5897_China_45030"/>
    <s v="CUST_5897"/>
    <x v="19"/>
    <x v="0"/>
    <x v="9"/>
    <n v="57.41"/>
    <n v="57.41"/>
    <n v="5"/>
    <n v="287.04999999999995"/>
    <n v="81"/>
    <n v="0"/>
    <s v="Fashion"/>
    <n v="75.400000000000006"/>
    <n v="75.400000000000006"/>
    <d v="2023-04-14T00:00:00"/>
    <n v="73"/>
    <n v="0.14000000000000001"/>
    <n v="0"/>
  </r>
  <r>
    <s v="CUST_5897_France_44620"/>
    <s v="CUST_5897"/>
    <x v="8"/>
    <x v="0"/>
    <x v="7"/>
    <n v="72.739999999999995"/>
    <n v="72.739999999999995"/>
    <n v="9"/>
    <n v="654.66"/>
    <n v="107"/>
    <n v="0"/>
    <s v="Electronics"/>
    <m/>
    <n v="0"/>
    <d v="2022-02-28T00:00:00"/>
    <n v="66"/>
    <n v="0.42"/>
    <n v="0"/>
  </r>
  <r>
    <s v="CUST_5904_France_45272"/>
    <s v="CUST_5904"/>
    <x v="12"/>
    <x v="1"/>
    <x v="7"/>
    <n v="55.66"/>
    <n v="55.66"/>
    <n v="9"/>
    <n v="500.93999999999994"/>
    <n v="306"/>
    <n v="0"/>
    <s v="Fashion"/>
    <m/>
    <n v="0"/>
    <d v="2023-12-12T00:00:00"/>
    <n v="33"/>
    <n v="0.1"/>
    <n v="0"/>
  </r>
  <r>
    <s v="CUST_5906_China_45637"/>
    <s v="CUST_5906"/>
    <x v="1"/>
    <x v="1"/>
    <x v="9"/>
    <n v="95.6"/>
    <n v="95.6"/>
    <n v="9"/>
    <n v="860.4"/>
    <n v="342"/>
    <n v="0"/>
    <s v="Sports"/>
    <n v="38.6"/>
    <n v="38.6"/>
    <d v="2024-12-11T00:00:00"/>
    <n v="29"/>
    <n v="0.26"/>
    <n v="0"/>
  </r>
  <r>
    <s v="CUST_5908_Canada_44969"/>
    <s v="CUST_5908"/>
    <x v="44"/>
    <x v="0"/>
    <x v="4"/>
    <n v="118.31"/>
    <n v="118.31"/>
    <n v="12"/>
    <n v="1419.72"/>
    <n v="341"/>
    <n v="0"/>
    <s v="Beauty"/>
    <n v="42.4"/>
    <n v="42.4"/>
    <d v="2023-02-12T00:00:00"/>
    <n v="54"/>
    <n v="0.38"/>
    <n v="0"/>
  </r>
  <r>
    <s v="CUST_5909_Japan_44308"/>
    <s v="CUST_5909"/>
    <x v="48"/>
    <x v="0"/>
    <x v="6"/>
    <n v="106.1"/>
    <n v="106.1"/>
    <n v="9"/>
    <n v="954.9"/>
    <n v="105"/>
    <n v="0"/>
    <s v="Fashion"/>
    <n v="79.7"/>
    <n v="79.7"/>
    <d v="2021-04-22T00:00:00"/>
    <n v="88"/>
    <n v="0.08"/>
    <n v="0"/>
  </r>
  <r>
    <s v="CUST_5910_China_45445"/>
    <s v="CUST_5910"/>
    <x v="37"/>
    <x v="0"/>
    <x v="9"/>
    <n v="228.29"/>
    <n v="228.29"/>
    <n v="9"/>
    <n v="2054.61"/>
    <n v="159"/>
    <n v="0"/>
    <s v="Fashion"/>
    <n v="70.7"/>
    <n v="70.7"/>
    <d v="2024-06-02T00:00:00"/>
    <n v="42"/>
    <n v="0.25"/>
    <n v="0"/>
  </r>
  <r>
    <s v="CUST_5911_Brazil_44288"/>
    <s v="CUST_5911"/>
    <x v="11"/>
    <x v="0"/>
    <x v="8"/>
    <n v="65.19"/>
    <n v="65.19"/>
    <n v="12"/>
    <n v="782.28"/>
    <n v="192"/>
    <n v="0"/>
    <s v="Beauty"/>
    <n v="72.7"/>
    <n v="72.7"/>
    <d v="2021-04-02T00:00:00"/>
    <n v="95"/>
    <n v="0.45"/>
    <n v="0"/>
  </r>
  <r>
    <s v="CUST_5912_France_44896"/>
    <s v="CUST_5912"/>
    <x v="17"/>
    <x v="1"/>
    <x v="7"/>
    <n v="120.61"/>
    <n v="120.61"/>
    <n v="4"/>
    <n v="482.44"/>
    <n v="261"/>
    <n v="0"/>
    <s v="Fashion"/>
    <n v="47.3"/>
    <n v="47.3"/>
    <d v="2022-12-01T00:00:00"/>
    <n v="23"/>
    <n v="0.48"/>
    <n v="0"/>
  </r>
  <r>
    <s v="CUST_5916_USA_45795"/>
    <s v="CUST_5916"/>
    <x v="25"/>
    <x v="1"/>
    <x v="2"/>
    <n v="141.88999999999999"/>
    <n v="141.88999999999999"/>
    <n v="8"/>
    <n v="1135.1199999999999"/>
    <n v="316"/>
    <n v="0"/>
    <s v="Sports"/>
    <n v="96.8"/>
    <n v="96.8"/>
    <d v="2025-05-18T00:00:00"/>
    <n v="56"/>
    <n v="0.57999999999999996"/>
    <n v="0"/>
  </r>
  <r>
    <s v="CUST_5917_Japan_44263"/>
    <s v="CUST_5917"/>
    <x v="36"/>
    <x v="0"/>
    <x v="6"/>
    <n v="47.09"/>
    <n v="47.09"/>
    <n v="7"/>
    <n v="329.63"/>
    <n v="333"/>
    <n v="0"/>
    <s v="Electronics"/>
    <n v="2.4"/>
    <n v="2.4"/>
    <d v="2021-03-08T00:00:00"/>
    <n v="6"/>
    <n v="0.34"/>
    <n v="0"/>
  </r>
  <r>
    <s v="CUST_5917_Japan_44715"/>
    <s v="CUST_5917"/>
    <x v="33"/>
    <x v="0"/>
    <x v="6"/>
    <n v="70.56"/>
    <n v="70.56"/>
    <n v="12"/>
    <n v="846.72"/>
    <n v="307"/>
    <n v="0"/>
    <s v="Electronics"/>
    <n v="81.900000000000006"/>
    <n v="81.900000000000006"/>
    <d v="2022-06-03T00:00:00"/>
    <n v="47"/>
    <n v="0.25"/>
    <n v="0"/>
  </r>
  <r>
    <s v="CUST_5920_Germany_45509"/>
    <s v="CUST_5920"/>
    <x v="38"/>
    <x v="0"/>
    <x v="0"/>
    <n v="91.81"/>
    <n v="91.81"/>
    <n v="6"/>
    <n v="550.86"/>
    <n v="183"/>
    <n v="0"/>
    <s v="Fashion"/>
    <n v="57.7"/>
    <n v="57.7"/>
    <d v="2024-08-05T00:00:00"/>
    <n v="24"/>
    <n v="7.0000000000000007E-2"/>
    <n v="0"/>
  </r>
  <r>
    <s v="CUST_5922_China_44164"/>
    <s v="CUST_5922"/>
    <x v="47"/>
    <x v="0"/>
    <x v="9"/>
    <n v="171.66"/>
    <n v="171.66"/>
    <n v="12"/>
    <n v="2059.92"/>
    <n v="190"/>
    <n v="0"/>
    <s v="Beauty"/>
    <n v="40"/>
    <n v="40"/>
    <d v="2020-11-29T00:00:00"/>
    <n v="53"/>
    <n v="0.36"/>
    <n v="0"/>
  </r>
  <r>
    <s v="CUST_5926_Germany_44187"/>
    <s v="CUST_5926"/>
    <x v="13"/>
    <x v="0"/>
    <x v="0"/>
    <n v="158.91"/>
    <n v="158.91"/>
    <n v="10"/>
    <n v="1589.1"/>
    <n v="188"/>
    <n v="0"/>
    <s v="Beauty"/>
    <n v="11.5"/>
    <n v="11.5"/>
    <d v="2020-12-22T00:00:00"/>
    <n v="57"/>
    <n v="0.21"/>
    <n v="0"/>
  </r>
  <r>
    <s v="CUST_5926_UK_44751"/>
    <s v="CUST_5926"/>
    <x v="15"/>
    <x v="2"/>
    <x v="1"/>
    <n v="150.80000000000001"/>
    <n v="150.80000000000001"/>
    <n v="11"/>
    <n v="1658.8000000000002"/>
    <n v="89"/>
    <n v="0"/>
    <s v="Home"/>
    <n v="88.6"/>
    <n v="88.6"/>
    <d v="2022-07-09T00:00:00"/>
    <n v="4"/>
    <n v="0.01"/>
    <n v="0"/>
  </r>
  <r>
    <s v="CUST_5927_India_44698"/>
    <s v="CUST_5927"/>
    <x v="7"/>
    <x v="0"/>
    <x v="5"/>
    <n v="26.77"/>
    <n v="26.77"/>
    <n v="6"/>
    <n v="160.62"/>
    <n v="198"/>
    <n v="0"/>
    <s v="Fashion"/>
    <n v="16.8"/>
    <n v="16.8"/>
    <d v="2022-05-17T00:00:00"/>
    <n v="17"/>
    <n v="0.38"/>
    <n v="0"/>
  </r>
  <r>
    <s v="CUST_5928_China_45589"/>
    <s v="CUST_5928"/>
    <x v="17"/>
    <x v="0"/>
    <x v="9"/>
    <n v="80.52"/>
    <n v="80.52"/>
    <n v="7"/>
    <n v="563.64"/>
    <n v="184"/>
    <n v="0"/>
    <s v="Beauty"/>
    <n v="95.3"/>
    <n v="95.3"/>
    <d v="2024-10-24T00:00:00"/>
    <n v="45"/>
    <n v="0.04"/>
    <n v="0"/>
  </r>
  <r>
    <s v="CUST_5931_Australia_44863"/>
    <s v="CUST_5931"/>
    <x v="7"/>
    <x v="0"/>
    <x v="3"/>
    <n v="85.36"/>
    <n v="85.36"/>
    <n v="11"/>
    <n v="938.96"/>
    <n v="115"/>
    <n v="0"/>
    <s v="Sports"/>
    <n v="95.6"/>
    <n v="95.6"/>
    <d v="2022-10-29T00:00:00"/>
    <n v="99"/>
    <n v="0.13"/>
    <n v="0"/>
  </r>
  <r>
    <s v="CUST_5931_France_45577"/>
    <s v="CUST_5931"/>
    <x v="2"/>
    <x v="1"/>
    <x v="7"/>
    <n v="48.62"/>
    <n v="48.62"/>
    <n v="8"/>
    <n v="388.96"/>
    <n v="207"/>
    <n v="0"/>
    <s v="Fashion"/>
    <n v="35.5"/>
    <n v="35.5"/>
    <d v="2024-10-12T00:00:00"/>
    <n v="84"/>
    <n v="0.6"/>
    <n v="0"/>
  </r>
  <r>
    <s v="CUST_5932_Brazil_45300"/>
    <s v="CUST_5932"/>
    <x v="0"/>
    <x v="2"/>
    <x v="8"/>
    <n v="149.66"/>
    <n v="149.66"/>
    <n v="7"/>
    <n v="1047.6199999999999"/>
    <n v="270"/>
    <n v="0"/>
    <s v="Home"/>
    <n v="88.1"/>
    <n v="88.1"/>
    <d v="2024-01-09T00:00:00"/>
    <n v="67"/>
    <n v="0.43"/>
    <n v="0"/>
  </r>
  <r>
    <s v="CUST_5933_Australia_44076"/>
    <s v="CUST_5933"/>
    <x v="56"/>
    <x v="0"/>
    <x v="3"/>
    <n v="112.73"/>
    <n v="112.73"/>
    <n v="16"/>
    <n v="1803.68"/>
    <n v="300"/>
    <n v="0"/>
    <s v="Sports"/>
    <n v="17.7"/>
    <n v="17.7"/>
    <d v="2020-09-02T00:00:00"/>
    <n v="98"/>
    <n v="0.05"/>
    <n v="0"/>
  </r>
  <r>
    <s v="CUST_5933_Australia_45331"/>
    <s v="CUST_5933"/>
    <x v="12"/>
    <x v="1"/>
    <x v="3"/>
    <n v="189.15"/>
    <n v="189.15"/>
    <n v="13"/>
    <n v="2458.9500000000003"/>
    <n v="327"/>
    <n v="0"/>
    <s v="Sports"/>
    <n v="51.6"/>
    <n v="51.6"/>
    <d v="2024-02-09T00:00:00"/>
    <n v="60"/>
    <n v="0.38"/>
    <n v="0"/>
  </r>
  <r>
    <s v="CUST_5937_USA_44567"/>
    <s v="CUST_5937"/>
    <x v="61"/>
    <x v="1"/>
    <x v="2"/>
    <n v="172.39"/>
    <n v="172.39"/>
    <n v="10"/>
    <n v="1723.8999999999999"/>
    <n v="364"/>
    <n v="0"/>
    <s v="Beauty"/>
    <n v="16.899999999999999"/>
    <n v="16.899999999999999"/>
    <d v="2022-01-06T00:00:00"/>
    <n v="30"/>
    <n v="0.02"/>
    <n v="0"/>
  </r>
  <r>
    <s v="CUST_5939_China_44759"/>
    <s v="CUST_5939"/>
    <x v="43"/>
    <x v="0"/>
    <x v="9"/>
    <n v="109.81"/>
    <n v="109.81"/>
    <n v="13"/>
    <n v="1427.53"/>
    <n v="340"/>
    <n v="0"/>
    <s v="Sports"/>
    <n v="89.5"/>
    <n v="89.5"/>
    <d v="2022-07-17T00:00:00"/>
    <n v="53"/>
    <n v="0.64"/>
    <n v="0"/>
  </r>
  <r>
    <s v="CUST_5940_Brazil_44215"/>
    <s v="CUST_5940"/>
    <x v="57"/>
    <x v="0"/>
    <x v="8"/>
    <n v="205.57"/>
    <n v="205.57"/>
    <n v="7"/>
    <n v="1438.99"/>
    <n v="360"/>
    <n v="0"/>
    <s v="Home"/>
    <n v="59.3"/>
    <n v="59.3"/>
    <d v="2021-01-19T00:00:00"/>
    <n v="72"/>
    <n v="0.19"/>
    <n v="0"/>
  </r>
  <r>
    <s v="CUST_5941_Australia_45099"/>
    <s v="CUST_5941"/>
    <x v="33"/>
    <x v="1"/>
    <x v="3"/>
    <n v="17.73"/>
    <n v="17.73"/>
    <n v="9"/>
    <n v="159.57"/>
    <n v="252"/>
    <n v="0"/>
    <s v="Beauty"/>
    <n v="20.5"/>
    <n v="20.5"/>
    <d v="2023-06-22T00:00:00"/>
    <n v="63"/>
    <n v="0.37"/>
    <n v="0"/>
  </r>
  <r>
    <s v="CUST_5942_Australia_45004"/>
    <s v="CUST_5942"/>
    <x v="46"/>
    <x v="1"/>
    <x v="3"/>
    <n v="66.28"/>
    <n v="66.28"/>
    <n v="13"/>
    <n v="861.64"/>
    <n v="181"/>
    <n v="0"/>
    <s v="Home"/>
    <n v="84.4"/>
    <n v="84.4"/>
    <d v="2023-03-19T00:00:00"/>
    <n v="84"/>
    <n v="0.34"/>
    <n v="0"/>
  </r>
  <r>
    <s v="CUST_5943_USA_44180"/>
    <s v="CUST_5943"/>
    <x v="26"/>
    <x v="1"/>
    <x v="2"/>
    <n v="72.66"/>
    <n v="72.66"/>
    <n v="15"/>
    <n v="1089.8999999999999"/>
    <n v="299"/>
    <n v="0"/>
    <s v="Sports"/>
    <n v="61.1"/>
    <n v="61.1"/>
    <d v="2020-12-15T00:00:00"/>
    <n v="12"/>
    <n v="0.7"/>
    <n v="0"/>
  </r>
  <r>
    <s v="CUST_5944_France_45335"/>
    <s v="CUST_5944"/>
    <x v="10"/>
    <x v="1"/>
    <x v="7"/>
    <n v="55.02"/>
    <n v="55.02"/>
    <n v="8"/>
    <n v="440.16"/>
    <n v="229"/>
    <n v="0"/>
    <s v="Home"/>
    <n v="92.5"/>
    <n v="92.5"/>
    <d v="2024-02-13T00:00:00"/>
    <n v="53"/>
    <n v="0.09"/>
    <n v="0"/>
  </r>
  <r>
    <s v="CUST_5945_France_44763"/>
    <s v="CUST_5945"/>
    <x v="25"/>
    <x v="1"/>
    <x v="7"/>
    <n v="134.11000000000001"/>
    <n v="134.11000000000001"/>
    <n v="9"/>
    <n v="1206.9900000000002"/>
    <n v="215"/>
    <n v="0"/>
    <s v="Fashion"/>
    <n v="59.2"/>
    <n v="59.2"/>
    <d v="2022-07-21T00:00:00"/>
    <n v="59"/>
    <n v="0.35"/>
    <n v="0"/>
  </r>
  <r>
    <s v="CUST_5946_Japan_44901"/>
    <s v="CUST_5946"/>
    <x v="11"/>
    <x v="0"/>
    <x v="6"/>
    <m/>
    <n v="0"/>
    <n v="14"/>
    <n v="0"/>
    <n v="275"/>
    <n v="0"/>
    <s v="Fashion"/>
    <n v="93.2"/>
    <n v="93.2"/>
    <d v="2022-12-06T00:00:00"/>
    <n v="24"/>
    <n v="0.33"/>
    <n v="0"/>
  </r>
  <r>
    <s v="CUST_5946_Japan_45334"/>
    <s v="CUST_5946"/>
    <x v="57"/>
    <x v="1"/>
    <x v="6"/>
    <n v="142.72"/>
    <n v="142.72"/>
    <n v="14"/>
    <n v="1998.08"/>
    <n v="80"/>
    <n v="0"/>
    <s v="Electronics"/>
    <n v="82"/>
    <n v="82"/>
    <d v="2024-02-12T00:00:00"/>
    <n v="59"/>
    <n v="0.33"/>
    <n v="0"/>
  </r>
  <r>
    <s v="CUST_5951_UK_44171"/>
    <s v="CUST_5951"/>
    <x v="54"/>
    <x v="0"/>
    <x v="1"/>
    <n v="96.99"/>
    <n v="96.99"/>
    <n v="6"/>
    <n v="581.93999999999994"/>
    <n v="59"/>
    <n v="0"/>
    <s v="Beauty"/>
    <m/>
    <n v="0"/>
    <d v="2020-12-06T00:00:00"/>
    <n v="95"/>
    <n v="0.49"/>
    <n v="0"/>
  </r>
  <r>
    <s v="CUST_5956_Canada_44990"/>
    <s v="CUST_5956"/>
    <x v="28"/>
    <x v="2"/>
    <x v="4"/>
    <m/>
    <n v="0"/>
    <n v="12"/>
    <n v="0"/>
    <n v="62"/>
    <n v="0"/>
    <s v="Fashion"/>
    <n v="1.5"/>
    <n v="1.5"/>
    <d v="2023-03-05T00:00:00"/>
    <n v="82"/>
    <n v="0.43"/>
    <n v="0"/>
  </r>
  <r>
    <s v="CUST_5958_China_45663"/>
    <s v="CUST_5958"/>
    <x v="41"/>
    <x v="1"/>
    <x v="9"/>
    <n v="90.65"/>
    <n v="90.65"/>
    <n v="13"/>
    <n v="1178.45"/>
    <n v="188"/>
    <n v="0"/>
    <s v="Fashion"/>
    <n v="23.6"/>
    <n v="23.6"/>
    <d v="2025-01-06T00:00:00"/>
    <n v="72"/>
    <n v="0.11"/>
    <n v="0"/>
  </r>
  <r>
    <s v="CUST_5958_France_44167"/>
    <s v="CUST_5958"/>
    <x v="25"/>
    <x v="0"/>
    <x v="7"/>
    <n v="86.8"/>
    <n v="86.8"/>
    <n v="8"/>
    <n v="694.4"/>
    <n v="143"/>
    <n v="0"/>
    <s v="Fashion"/>
    <n v="90.3"/>
    <n v="90.3"/>
    <d v="2020-12-02T00:00:00"/>
    <n v="2"/>
    <n v="0.14000000000000001"/>
    <n v="0"/>
  </r>
  <r>
    <s v="CUST_5964_USA_45635"/>
    <s v="CUST_5964"/>
    <x v="57"/>
    <x v="2"/>
    <x v="2"/>
    <n v="200.68"/>
    <n v="200.68"/>
    <n v="8"/>
    <n v="1605.44"/>
    <n v="0"/>
    <n v="0"/>
    <s v="Sports"/>
    <n v="6.5"/>
    <n v="6.5"/>
    <d v="2024-12-09T00:00:00"/>
    <n v="68"/>
    <n v="0.16"/>
    <n v="0"/>
  </r>
  <r>
    <s v="CUST_5966_France_44507"/>
    <s v="CUST_5966"/>
    <x v="15"/>
    <x v="1"/>
    <x v="7"/>
    <n v="79.989999999999995"/>
    <n v="79.989999999999995"/>
    <n v="22"/>
    <n v="1759.78"/>
    <n v="67"/>
    <n v="0"/>
    <s v="Fashion"/>
    <n v="88.3"/>
    <n v="88.3"/>
    <d v="2021-11-07T00:00:00"/>
    <n v="65"/>
    <n v="0.45"/>
    <n v="0"/>
  </r>
  <r>
    <s v="CUST_5967_Canada_44530"/>
    <s v="CUST_5967"/>
    <x v="37"/>
    <x v="0"/>
    <x v="4"/>
    <n v="59.65"/>
    <n v="59.65"/>
    <n v="7"/>
    <n v="417.55"/>
    <n v="318"/>
    <n v="0"/>
    <s v="Beauty"/>
    <n v="2.2999999999999998"/>
    <n v="2.2999999999999998"/>
    <d v="2021-11-30T00:00:00"/>
    <n v="74"/>
    <n v="0.34"/>
    <n v="0"/>
  </r>
  <r>
    <s v="CUST_5968_UK_44524"/>
    <s v="CUST_5968"/>
    <x v="10"/>
    <x v="1"/>
    <x v="1"/>
    <n v="18.84"/>
    <n v="18.84"/>
    <n v="9"/>
    <n v="169.56"/>
    <n v="303"/>
    <n v="0"/>
    <s v="Sports"/>
    <n v="8.5"/>
    <n v="8.5"/>
    <d v="2021-11-24T00:00:00"/>
    <n v="35"/>
    <n v="0.14000000000000001"/>
    <n v="0"/>
  </r>
  <r>
    <s v="CUST_5968_UK_45197"/>
    <s v="CUST_5968"/>
    <x v="23"/>
    <x v="0"/>
    <x v="1"/>
    <n v="133.02000000000001"/>
    <n v="133.02000000000001"/>
    <n v="11"/>
    <n v="1463.22"/>
    <n v="312"/>
    <n v="0"/>
    <s v="Electronics"/>
    <n v="32.4"/>
    <n v="32.4"/>
    <d v="2023-09-28T00:00:00"/>
    <n v="75"/>
    <n v="0.31"/>
    <n v="0"/>
  </r>
  <r>
    <s v="CUST_5970_Canada_45750"/>
    <s v="CUST_5970"/>
    <x v="12"/>
    <x v="1"/>
    <x v="4"/>
    <n v="101.44"/>
    <n v="101.44"/>
    <n v="11"/>
    <n v="1115.8399999999999"/>
    <n v="242"/>
    <n v="0"/>
    <s v="Beauty"/>
    <n v="38.4"/>
    <n v="38.4"/>
    <d v="2025-04-03T00:00:00"/>
    <n v="24"/>
    <n v="0.21"/>
    <n v="0"/>
  </r>
  <r>
    <s v="CUST_5971_India_44946"/>
    <s v="CUST_5971"/>
    <x v="44"/>
    <x v="1"/>
    <x v="5"/>
    <n v="146.16999999999999"/>
    <n v="146.16999999999999"/>
    <n v="9"/>
    <n v="1315.53"/>
    <n v="87"/>
    <n v="0"/>
    <s v="Fashion"/>
    <n v="4.4000000000000004"/>
    <n v="4.4000000000000004"/>
    <d v="2023-01-20T00:00:00"/>
    <n v="76"/>
    <n v="0.17"/>
    <n v="0"/>
  </r>
  <r>
    <s v="CUST_5973_Germany_44755"/>
    <s v="CUST_5973"/>
    <x v="55"/>
    <x v="2"/>
    <x v="0"/>
    <n v="352.1"/>
    <n v="352.1"/>
    <n v="5"/>
    <n v="1760.5"/>
    <n v="310"/>
    <n v="0"/>
    <s v="Home"/>
    <n v="50.2"/>
    <n v="50.2"/>
    <d v="2022-07-13T00:00:00"/>
    <n v="77"/>
    <n v="0.49"/>
    <n v="0"/>
  </r>
  <r>
    <s v="CUST_5976_Australia_44043"/>
    <s v="CUST_5976"/>
    <x v="22"/>
    <x v="1"/>
    <x v="3"/>
    <n v="418.24"/>
    <n v="418.24"/>
    <n v="8"/>
    <n v="3345.92"/>
    <n v="48"/>
    <n v="0"/>
    <s v="Home"/>
    <n v="61.6"/>
    <n v="61.6"/>
    <d v="2020-07-31T00:00:00"/>
    <n v="74"/>
    <n v="0.21"/>
    <n v="0"/>
  </r>
  <r>
    <s v="CUST_5976_Germany_45047"/>
    <s v="CUST_5976"/>
    <x v="38"/>
    <x v="0"/>
    <x v="0"/>
    <m/>
    <n v="0"/>
    <n v="8"/>
    <n v="0"/>
    <n v="114"/>
    <n v="0"/>
    <s v="Home"/>
    <n v="24.2"/>
    <n v="24.2"/>
    <d v="2023-05-01T00:00:00"/>
    <n v="12"/>
    <n v="0.33"/>
    <n v="0"/>
  </r>
  <r>
    <s v="CUST_5976_USA_44352"/>
    <s v="CUST_5976"/>
    <x v="40"/>
    <x v="1"/>
    <x v="2"/>
    <n v="18.920000000000002"/>
    <n v="18.920000000000002"/>
    <n v="5"/>
    <n v="94.600000000000009"/>
    <n v="359"/>
    <n v="0"/>
    <s v="Fashion"/>
    <n v="68.7"/>
    <n v="68.7"/>
    <d v="2021-06-05T00:00:00"/>
    <n v="75"/>
    <n v="0.33"/>
    <n v="0"/>
  </r>
  <r>
    <s v="CUST_5979_France_45697"/>
    <s v="CUST_5979"/>
    <x v="4"/>
    <x v="0"/>
    <x v="7"/>
    <n v="71.989999999999995"/>
    <n v="71.989999999999995"/>
    <n v="12"/>
    <n v="863.87999999999988"/>
    <n v="268"/>
    <n v="0"/>
    <s v="Electronics"/>
    <n v="49.6"/>
    <n v="49.6"/>
    <d v="2025-02-09T00:00:00"/>
    <n v="12"/>
    <n v="0.47"/>
    <n v="0"/>
  </r>
  <r>
    <s v="CUST_5980_Canada_44623"/>
    <s v="CUST_5980"/>
    <x v="58"/>
    <x v="1"/>
    <x v="4"/>
    <n v="63.94"/>
    <n v="63.94"/>
    <n v="4"/>
    <n v="255.76"/>
    <n v="209"/>
    <n v="0"/>
    <s v="Beauty"/>
    <n v="24"/>
    <n v="24"/>
    <d v="2022-03-03T00:00:00"/>
    <n v="60"/>
    <n v="0.5"/>
    <n v="0"/>
  </r>
  <r>
    <s v="CUST_5986_Canada_45195"/>
    <s v="CUST_5986"/>
    <x v="42"/>
    <x v="0"/>
    <x v="4"/>
    <n v="107.46"/>
    <n v="107.46"/>
    <n v="10"/>
    <n v="1074.5999999999999"/>
    <n v="171"/>
    <n v="0"/>
    <s v="Home"/>
    <n v="20.3"/>
    <n v="20.3"/>
    <d v="2023-09-26T00:00:00"/>
    <n v="50"/>
    <n v="0.2"/>
    <n v="0"/>
  </r>
  <r>
    <s v="CUST_5987_India_44180"/>
    <s v="CUST_5987"/>
    <x v="6"/>
    <x v="1"/>
    <x v="5"/>
    <n v="178.96"/>
    <n v="178.96"/>
    <n v="9"/>
    <n v="1610.64"/>
    <n v="333"/>
    <n v="0"/>
    <s v="Home"/>
    <n v="43.8"/>
    <n v="43.8"/>
    <d v="2020-12-15T00:00:00"/>
    <n v="64"/>
    <n v="0.33"/>
    <n v="0"/>
  </r>
  <r>
    <s v="CUST_5988_India_45048"/>
    <s v="CUST_5988"/>
    <x v="29"/>
    <x v="1"/>
    <x v="5"/>
    <n v="102.18"/>
    <n v="102.18"/>
    <n v="15"/>
    <n v="1532.7"/>
    <n v="222"/>
    <n v="0"/>
    <s v="Home"/>
    <n v="62.2"/>
    <n v="62.2"/>
    <d v="2023-05-02T00:00:00"/>
    <n v="32"/>
    <n v="0.11"/>
    <n v="0"/>
  </r>
  <r>
    <s v="CUST_5992_Japan_45015"/>
    <s v="CUST_5992"/>
    <x v="51"/>
    <x v="0"/>
    <x v="6"/>
    <m/>
    <n v="0"/>
    <n v="7"/>
    <n v="0"/>
    <n v="115"/>
    <n v="0"/>
    <s v="Beauty"/>
    <n v="68"/>
    <n v="68"/>
    <d v="2023-03-30T00:00:00"/>
    <n v="76"/>
    <n v="0.27"/>
    <n v="0"/>
  </r>
  <r>
    <s v="CUST_5994_USA_44220"/>
    <s v="CUST_5994"/>
    <x v="3"/>
    <x v="1"/>
    <x v="2"/>
    <n v="25.49"/>
    <n v="25.49"/>
    <n v="11"/>
    <n v="280.39"/>
    <n v="175"/>
    <n v="1"/>
    <s v="Electronics"/>
    <n v="6.5"/>
    <n v="6.5"/>
    <d v="2021-01-24T00:00:00"/>
    <n v="86"/>
    <n v="0.27"/>
    <n v="0"/>
  </r>
  <r>
    <s v="CUST_5996_India_45272"/>
    <s v="CUST_5996"/>
    <x v="42"/>
    <x v="0"/>
    <x v="5"/>
    <n v="87.24"/>
    <n v="87.24"/>
    <n v="8"/>
    <n v="697.92"/>
    <n v="1"/>
    <n v="0"/>
    <s v="Fashion"/>
    <n v="64.7"/>
    <n v="64.7"/>
    <d v="2023-12-12T00:00:00"/>
    <n v="30"/>
    <n v="0.38"/>
    <n v="0"/>
  </r>
  <r>
    <s v="CUST_5997_China_44080"/>
    <s v="CUST_5997"/>
    <x v="60"/>
    <x v="1"/>
    <x v="9"/>
    <n v="130.41999999999999"/>
    <n v="130.41999999999999"/>
    <n v="11"/>
    <n v="1434.62"/>
    <n v="295"/>
    <n v="0"/>
    <s v="Beauty"/>
    <n v="9.6999999999999993"/>
    <n v="9.6999999999999993"/>
    <d v="2020-09-06T00:00:00"/>
    <n v="66"/>
    <n v="0.03"/>
    <n v="0"/>
  </r>
  <r>
    <s v="CUST_5998_France_44080"/>
    <s v="CUST_5998"/>
    <x v="18"/>
    <x v="1"/>
    <x v="7"/>
    <n v="69.680000000000007"/>
    <n v="69.680000000000007"/>
    <n v="11"/>
    <n v="766.48"/>
    <n v="99"/>
    <n v="0"/>
    <s v="Electronics"/>
    <n v="41.2"/>
    <n v="41.2"/>
    <d v="2020-09-06T00:00:00"/>
    <n v="32"/>
    <n v="0.32"/>
    <n v="0"/>
  </r>
  <r>
    <s v="CUST_6000_Japan_44286"/>
    <s v="CUST_6000"/>
    <x v="33"/>
    <x v="1"/>
    <x v="6"/>
    <n v="138.87"/>
    <n v="138.87"/>
    <n v="8"/>
    <n v="1110.96"/>
    <n v="58"/>
    <n v="0"/>
    <s v="Beauty"/>
    <n v="86.1"/>
    <n v="86.1"/>
    <d v="2021-03-31T00:00:00"/>
    <n v="13"/>
    <n v="0.33"/>
    <n v="0"/>
  </r>
  <r>
    <s v="CUST_6002_China_44597"/>
    <s v="CUST_6002"/>
    <x v="61"/>
    <x v="1"/>
    <x v="9"/>
    <n v="140.62"/>
    <n v="140.62"/>
    <n v="7"/>
    <n v="984.34"/>
    <n v="107"/>
    <n v="0"/>
    <s v="Electronics"/>
    <n v="76.099999999999994"/>
    <n v="76.099999999999994"/>
    <d v="2022-02-05T00:00:00"/>
    <n v="5"/>
    <n v="7.0000000000000007E-2"/>
    <n v="0"/>
  </r>
  <r>
    <s v="CUST_6002_Germany_44620"/>
    <s v="CUST_6002"/>
    <x v="42"/>
    <x v="1"/>
    <x v="0"/>
    <n v="43.27"/>
    <n v="43.27"/>
    <n v="8"/>
    <n v="346.16"/>
    <n v="94"/>
    <n v="0"/>
    <s v="Home"/>
    <n v="67.8"/>
    <n v="67.8"/>
    <d v="2022-02-28T00:00:00"/>
    <n v="89"/>
    <n v="0.34"/>
    <n v="0"/>
  </r>
  <r>
    <s v="CUST_6004_Germany_45696"/>
    <s v="CUST_6004"/>
    <x v="34"/>
    <x v="0"/>
    <x v="0"/>
    <n v="72.430000000000007"/>
    <n v="72.430000000000007"/>
    <n v="12"/>
    <n v="869.16000000000008"/>
    <n v="146"/>
    <n v="0"/>
    <s v="Home"/>
    <n v="18.7"/>
    <n v="18.7"/>
    <d v="2025-02-08T00:00:00"/>
    <n v="31"/>
    <n v="0.55000000000000004"/>
    <n v="0"/>
  </r>
  <r>
    <s v="CUST_6005_Canada_44356"/>
    <s v="CUST_6005"/>
    <x v="19"/>
    <x v="0"/>
    <x v="4"/>
    <n v="77.33"/>
    <n v="77.33"/>
    <n v="13"/>
    <n v="1005.29"/>
    <n v="353"/>
    <n v="0"/>
    <s v="Electronics"/>
    <n v="21.4"/>
    <n v="21.4"/>
    <d v="2021-06-09T00:00:00"/>
    <n v="95"/>
    <n v="0.05"/>
    <n v="0"/>
  </r>
  <r>
    <s v="CUST_6010_Australia_44872"/>
    <s v="CUST_6010"/>
    <x v="40"/>
    <x v="2"/>
    <x v="3"/>
    <m/>
    <n v="0"/>
    <n v="12"/>
    <n v="0"/>
    <n v="86"/>
    <n v="0"/>
    <s v="Electronics"/>
    <n v="53.8"/>
    <n v="53.8"/>
    <d v="2022-11-07T00:00:00"/>
    <n v="76"/>
    <n v="0.31"/>
    <n v="0"/>
  </r>
  <r>
    <s v="CUST_6014_Brazil_44804"/>
    <s v="CUST_6014"/>
    <x v="41"/>
    <x v="1"/>
    <x v="8"/>
    <n v="131.38999999999999"/>
    <n v="131.38999999999999"/>
    <n v="9"/>
    <n v="1182.5099999999998"/>
    <n v="212"/>
    <n v="0"/>
    <s v="Home"/>
    <n v="78.3"/>
    <n v="78.3"/>
    <d v="2022-08-31T00:00:00"/>
    <n v="69"/>
    <n v="0.13"/>
    <n v="0"/>
  </r>
  <r>
    <s v="CUST_6014_India_44626"/>
    <s v="CUST_6014"/>
    <x v="1"/>
    <x v="2"/>
    <x v="5"/>
    <n v="102.46"/>
    <n v="102.46"/>
    <n v="15"/>
    <n v="1536.8999999999999"/>
    <n v="316"/>
    <n v="0"/>
    <s v="Beauty"/>
    <n v="89.5"/>
    <n v="89.5"/>
    <d v="2022-03-06T00:00:00"/>
    <n v="28"/>
    <n v="0.56999999999999995"/>
    <n v="0"/>
  </r>
  <r>
    <s v="CUST_6016_Brazil_45417"/>
    <s v="CUST_6016"/>
    <x v="23"/>
    <x v="0"/>
    <x v="8"/>
    <n v="107.25"/>
    <n v="107.25"/>
    <n v="12"/>
    <n v="1287"/>
    <n v="267"/>
    <n v="0"/>
    <s v="Sports"/>
    <n v="50.3"/>
    <n v="50.3"/>
    <d v="2024-05-05T00:00:00"/>
    <n v="28"/>
    <n v="0.18"/>
    <n v="0"/>
  </r>
  <r>
    <s v="CUST_6016_Germany_45215"/>
    <s v="CUST_6016"/>
    <x v="39"/>
    <x v="1"/>
    <x v="0"/>
    <n v="68.52"/>
    <n v="68.52"/>
    <n v="11"/>
    <n v="753.71999999999991"/>
    <n v="330"/>
    <n v="0"/>
    <s v="Home"/>
    <n v="46.6"/>
    <n v="46.6"/>
    <d v="2023-10-16T00:00:00"/>
    <n v="37"/>
    <n v="0.09"/>
    <n v="0"/>
  </r>
  <r>
    <s v="CUST_6017_Brazil_45665"/>
    <s v="CUST_6017"/>
    <x v="42"/>
    <x v="1"/>
    <x v="8"/>
    <n v="48.5"/>
    <n v="48.5"/>
    <n v="11"/>
    <n v="533.5"/>
    <n v="149"/>
    <n v="0"/>
    <s v="Beauty"/>
    <n v="44.6"/>
    <n v="44.6"/>
    <d v="2025-01-08T00:00:00"/>
    <n v="78"/>
    <n v="0.57999999999999996"/>
    <n v="0"/>
  </r>
  <r>
    <s v="CUST_6021_France_44529"/>
    <s v="CUST_6021"/>
    <x v="58"/>
    <x v="2"/>
    <x v="7"/>
    <n v="100.64"/>
    <n v="100.64"/>
    <n v="7"/>
    <n v="704.48"/>
    <n v="301"/>
    <n v="0"/>
    <s v="Electronics"/>
    <n v="39.9"/>
    <n v="39.9"/>
    <d v="2021-11-29T00:00:00"/>
    <n v="75"/>
    <n v="0.06"/>
    <n v="0"/>
  </r>
  <r>
    <s v="CUST_6029_Australia_44977"/>
    <s v="CUST_6029"/>
    <x v="44"/>
    <x v="0"/>
    <x v="3"/>
    <n v="144.03"/>
    <n v="144.03"/>
    <n v="15"/>
    <n v="2160.4499999999998"/>
    <n v="85"/>
    <n v="1"/>
    <s v="Electronics"/>
    <n v="16.2"/>
    <n v="16.2"/>
    <d v="2023-02-20T00:00:00"/>
    <n v="96"/>
    <n v="0.27"/>
    <n v="0"/>
  </r>
  <r>
    <s v="CUST_6031_UK_45071"/>
    <s v="CUST_6031"/>
    <x v="25"/>
    <x v="0"/>
    <x v="1"/>
    <n v="71.180000000000007"/>
    <n v="71.180000000000007"/>
    <n v="6"/>
    <n v="427.08000000000004"/>
    <n v="15"/>
    <n v="0"/>
    <s v="Sports"/>
    <n v="46.2"/>
    <n v="46.2"/>
    <d v="2023-05-25T00:00:00"/>
    <n v="90"/>
    <n v="0.36"/>
    <n v="0"/>
  </r>
  <r>
    <s v="CUST_6033_Germany_44740"/>
    <s v="CUST_6033"/>
    <x v="26"/>
    <x v="1"/>
    <x v="0"/>
    <n v="85.67"/>
    <n v="85.67"/>
    <n v="11"/>
    <n v="942.37"/>
    <n v="108"/>
    <n v="0"/>
    <s v="Fashion"/>
    <n v="95.1"/>
    <n v="95.1"/>
    <d v="2022-06-28T00:00:00"/>
    <n v="43"/>
    <n v="0.32"/>
    <n v="0"/>
  </r>
  <r>
    <s v="CUST_6036_France_45647"/>
    <s v="CUST_6036"/>
    <x v="31"/>
    <x v="1"/>
    <x v="7"/>
    <n v="41.16"/>
    <n v="41.16"/>
    <n v="15"/>
    <n v="617.4"/>
    <n v="91"/>
    <n v="0"/>
    <s v="Electronics"/>
    <n v="83.9"/>
    <n v="83.9"/>
    <d v="2024-12-21T00:00:00"/>
    <n v="84"/>
    <n v="0.1"/>
    <n v="0"/>
  </r>
  <r>
    <s v="CUST_6037_Germany_44354"/>
    <s v="CUST_6037"/>
    <x v="54"/>
    <x v="0"/>
    <x v="0"/>
    <n v="228.7"/>
    <n v="228.7"/>
    <n v="6"/>
    <n v="1372.1999999999998"/>
    <n v="262"/>
    <n v="0"/>
    <s v="Beauty"/>
    <n v="68.5"/>
    <n v="68.5"/>
    <d v="2021-06-07T00:00:00"/>
    <n v="53"/>
    <n v="0.35"/>
    <n v="0"/>
  </r>
  <r>
    <s v="CUST_6037_USA_45635"/>
    <s v="CUST_6037"/>
    <x v="24"/>
    <x v="1"/>
    <x v="2"/>
    <n v="73.87"/>
    <n v="73.87"/>
    <n v="9"/>
    <n v="664.83"/>
    <n v="68"/>
    <n v="0"/>
    <s v="Sports"/>
    <n v="99.8"/>
    <n v="99.8"/>
    <d v="2024-12-09T00:00:00"/>
    <n v="41"/>
    <n v="0.34"/>
    <n v="0"/>
  </r>
  <r>
    <s v="CUST_6039_Australia_44865"/>
    <s v="CUST_6039"/>
    <x v="3"/>
    <x v="1"/>
    <x v="3"/>
    <n v="173.72"/>
    <n v="173.72"/>
    <n v="6"/>
    <n v="1042.32"/>
    <n v="135"/>
    <n v="0"/>
    <s v="Sports"/>
    <n v="20.2"/>
    <n v="20.2"/>
    <d v="2022-10-31T00:00:00"/>
    <n v="8"/>
    <n v="0.13"/>
    <n v="0"/>
  </r>
  <r>
    <s v="CUST_6041_Japan_45226"/>
    <s v="CUST_6041"/>
    <x v="3"/>
    <x v="2"/>
    <x v="6"/>
    <n v="91.07"/>
    <n v="91.07"/>
    <n v="12"/>
    <n v="1092.8399999999999"/>
    <n v="203"/>
    <n v="0"/>
    <s v="Fashion"/>
    <n v="97.2"/>
    <n v="97.2"/>
    <d v="2023-10-27T00:00:00"/>
    <n v="66"/>
    <n v="0.55000000000000004"/>
    <n v="0"/>
  </r>
  <r>
    <s v="CUST_6043_Japan_45778"/>
    <s v="CUST_6043"/>
    <x v="24"/>
    <x v="1"/>
    <x v="6"/>
    <n v="18.690000000000001"/>
    <n v="18.690000000000001"/>
    <n v="12"/>
    <n v="224.28000000000003"/>
    <n v="284"/>
    <n v="0"/>
    <s v="Sports"/>
    <n v="73.7"/>
    <n v="73.7"/>
    <d v="2025-05-01T00:00:00"/>
    <n v="33"/>
    <n v="0.08"/>
    <n v="0"/>
  </r>
  <r>
    <s v="CUST_6043_USA_44944"/>
    <s v="CUST_6043"/>
    <x v="0"/>
    <x v="1"/>
    <x v="2"/>
    <n v="187.04"/>
    <n v="187.04"/>
    <n v="10"/>
    <n v="1870.3999999999999"/>
    <n v="30"/>
    <n v="0"/>
    <s v="Fashion"/>
    <n v="43.6"/>
    <n v="43.6"/>
    <d v="2023-01-18T00:00:00"/>
    <n v="68"/>
    <n v="0.06"/>
    <n v="0"/>
  </r>
  <r>
    <s v="CUST_6047_France_44518"/>
    <s v="CUST_6047"/>
    <x v="57"/>
    <x v="1"/>
    <x v="7"/>
    <n v="149.02000000000001"/>
    <n v="149.02000000000001"/>
    <n v="12"/>
    <n v="1788.2400000000002"/>
    <n v="341"/>
    <n v="0"/>
    <s v="Fashion"/>
    <n v="11.5"/>
    <n v="11.5"/>
    <d v="2021-11-18T00:00:00"/>
    <n v="87"/>
    <n v="0.34"/>
    <n v="0"/>
  </r>
  <r>
    <s v="CUST_6047_UK_45596"/>
    <s v="CUST_6047"/>
    <x v="56"/>
    <x v="1"/>
    <x v="1"/>
    <m/>
    <n v="0"/>
    <n v="7"/>
    <n v="0"/>
    <n v="223"/>
    <n v="0"/>
    <s v="Beauty"/>
    <n v="32.4"/>
    <n v="32.4"/>
    <d v="2024-10-31T00:00:00"/>
    <n v="95"/>
    <n v="0.21"/>
    <n v="0"/>
  </r>
  <r>
    <s v="CUST_6048_Brazil_45556"/>
    <s v="CUST_6048"/>
    <x v="58"/>
    <x v="1"/>
    <x v="8"/>
    <n v="85.84"/>
    <n v="85.84"/>
    <n v="7"/>
    <n v="600.88"/>
    <n v="89"/>
    <n v="0"/>
    <s v="Fashion"/>
    <n v="18"/>
    <n v="18"/>
    <d v="2024-09-21T00:00:00"/>
    <n v="87"/>
    <n v="0.84"/>
    <n v="0"/>
  </r>
  <r>
    <s v="CUST_6051_China_44312"/>
    <s v="CUST_6051"/>
    <x v="59"/>
    <x v="1"/>
    <x v="9"/>
    <n v="95.89"/>
    <n v="95.89"/>
    <n v="9"/>
    <n v="863.01"/>
    <n v="317"/>
    <n v="0"/>
    <s v="Beauty"/>
    <n v="44.4"/>
    <n v="44.4"/>
    <d v="2021-04-26T00:00:00"/>
    <n v="78"/>
    <n v="0.23"/>
    <n v="0"/>
  </r>
  <r>
    <s v="CUST_6051_China_44678"/>
    <s v="CUST_6051"/>
    <x v="26"/>
    <x v="0"/>
    <x v="9"/>
    <n v="87.68"/>
    <n v="87.68"/>
    <n v="7"/>
    <n v="613.76"/>
    <n v="42"/>
    <n v="0"/>
    <s v="Electronics"/>
    <n v="56.4"/>
    <n v="56.4"/>
    <d v="2022-04-27T00:00:00"/>
    <n v="73"/>
    <n v="0.32"/>
    <n v="0"/>
  </r>
  <r>
    <s v="CUST_6051_France_45104"/>
    <s v="CUST_6051"/>
    <x v="7"/>
    <x v="2"/>
    <x v="7"/>
    <n v="99.85"/>
    <n v="99.85"/>
    <n v="8"/>
    <n v="798.8"/>
    <n v="191"/>
    <n v="0"/>
    <s v="Fashion"/>
    <n v="63.9"/>
    <n v="63.9"/>
    <d v="2023-06-27T00:00:00"/>
    <n v="68"/>
    <n v="0.22"/>
    <n v="0"/>
  </r>
  <r>
    <s v="CUST_6052_Brazil_44984"/>
    <s v="CUST_6052"/>
    <x v="59"/>
    <x v="1"/>
    <x v="8"/>
    <n v="167.31"/>
    <n v="167.31"/>
    <n v="8"/>
    <n v="1338.48"/>
    <n v="63"/>
    <n v="0"/>
    <s v="Home"/>
    <n v="92.9"/>
    <n v="92.9"/>
    <d v="2023-02-27T00:00:00"/>
    <n v="16"/>
    <n v="0.45"/>
    <n v="0"/>
  </r>
  <r>
    <s v="CUST_6054_Canada_44270"/>
    <s v="CUST_6054"/>
    <x v="12"/>
    <x v="1"/>
    <x v="4"/>
    <n v="121.34"/>
    <n v="121.34"/>
    <n v="11"/>
    <n v="1334.74"/>
    <n v="119"/>
    <n v="0"/>
    <s v="Home"/>
    <n v="39.700000000000003"/>
    <n v="39.700000000000003"/>
    <d v="2021-03-15T00:00:00"/>
    <n v="57"/>
    <n v="0.28000000000000003"/>
    <n v="0"/>
  </r>
  <r>
    <s v="CUST_6054_USA_44912"/>
    <s v="CUST_6054"/>
    <x v="36"/>
    <x v="1"/>
    <x v="2"/>
    <n v="22.64"/>
    <n v="22.64"/>
    <n v="6"/>
    <n v="135.84"/>
    <n v="158"/>
    <n v="0"/>
    <s v="Sports"/>
    <n v="79.5"/>
    <n v="79.5"/>
    <d v="2022-12-17T00:00:00"/>
    <n v="11"/>
    <n v="0.25"/>
    <n v="0"/>
  </r>
  <r>
    <s v="CUST_6055_Japan_45673"/>
    <s v="CUST_6055"/>
    <x v="59"/>
    <x v="1"/>
    <x v="6"/>
    <n v="105.07"/>
    <n v="105.07"/>
    <n v="13"/>
    <n v="1365.9099999999999"/>
    <n v="120"/>
    <n v="0"/>
    <s v="Sports"/>
    <n v="31.4"/>
    <n v="31.4"/>
    <d v="2025-01-16T00:00:00"/>
    <n v="66"/>
    <n v="0.41"/>
    <n v="0"/>
  </r>
  <r>
    <s v="CUST_6056_Brazil_44798"/>
    <s v="CUST_6056"/>
    <x v="55"/>
    <x v="1"/>
    <x v="8"/>
    <n v="26.76"/>
    <n v="26.76"/>
    <n v="8"/>
    <n v="214.08"/>
    <n v="119"/>
    <n v="0"/>
    <s v="Sports"/>
    <n v="90.8"/>
    <n v="90.8"/>
    <d v="2022-08-25T00:00:00"/>
    <n v="71"/>
    <n v="0.2"/>
    <n v="0"/>
  </r>
  <r>
    <s v="CUST_6057_France_45782"/>
    <s v="CUST_6057"/>
    <x v="55"/>
    <x v="0"/>
    <x v="7"/>
    <n v="55.76"/>
    <n v="55.76"/>
    <n v="7"/>
    <n v="390.32"/>
    <n v="256"/>
    <n v="0"/>
    <s v="Sports"/>
    <n v="61.7"/>
    <n v="61.7"/>
    <d v="2025-05-05T00:00:00"/>
    <n v="38"/>
    <n v="0.67"/>
    <n v="0"/>
  </r>
  <r>
    <s v="CUST_6059_Japan_45772"/>
    <s v="CUST_6059"/>
    <x v="29"/>
    <x v="1"/>
    <x v="6"/>
    <n v="110.61"/>
    <n v="110.61"/>
    <n v="9"/>
    <n v="995.49"/>
    <n v="333"/>
    <n v="0"/>
    <s v="Sports"/>
    <n v="1.4"/>
    <n v="1.4"/>
    <d v="2025-04-25T00:00:00"/>
    <n v="85"/>
    <n v="0.14000000000000001"/>
    <n v="0"/>
  </r>
  <r>
    <s v="CUST_6060_India_44723"/>
    <s v="CUST_6060"/>
    <x v="1"/>
    <x v="1"/>
    <x v="5"/>
    <n v="113.4"/>
    <n v="113.4"/>
    <n v="14"/>
    <n v="1587.6000000000001"/>
    <n v="355"/>
    <n v="0"/>
    <s v="Beauty"/>
    <n v="77.8"/>
    <n v="77.8"/>
    <d v="2022-06-11T00:00:00"/>
    <n v="54"/>
    <n v="0.22"/>
    <n v="0"/>
  </r>
  <r>
    <s v="CUST_6063_China_45145"/>
    <s v="CUST_6063"/>
    <x v="30"/>
    <x v="0"/>
    <x v="9"/>
    <n v="337.91"/>
    <n v="337.91"/>
    <n v="8"/>
    <n v="2703.28"/>
    <n v="175"/>
    <n v="0"/>
    <s v="Electronics"/>
    <n v="74.599999999999994"/>
    <n v="74.599999999999994"/>
    <d v="2023-08-07T00:00:00"/>
    <n v="35"/>
    <n v="0.1"/>
    <n v="0"/>
  </r>
  <r>
    <s v="CUST_6063_France_44828"/>
    <s v="CUST_6063"/>
    <x v="5"/>
    <x v="2"/>
    <x v="7"/>
    <n v="66.05"/>
    <n v="66.05"/>
    <n v="12"/>
    <n v="792.59999999999991"/>
    <n v="125"/>
    <n v="0"/>
    <s v="Electronics"/>
    <n v="92.2"/>
    <n v="92.2"/>
    <d v="2022-09-24T00:00:00"/>
    <n v="45"/>
    <n v="0.11"/>
    <n v="0"/>
  </r>
  <r>
    <s v="CUST_6067_France_44439"/>
    <s v="CUST_6067"/>
    <x v="40"/>
    <x v="2"/>
    <x v="7"/>
    <n v="47.26"/>
    <n v="47.26"/>
    <n v="10"/>
    <n v="472.59999999999997"/>
    <n v="78"/>
    <n v="0"/>
    <s v="Fashion"/>
    <n v="84.8"/>
    <n v="84.8"/>
    <d v="2021-08-31T00:00:00"/>
    <n v="84"/>
    <n v="0.09"/>
    <n v="0"/>
  </r>
  <r>
    <s v="CUST_6068_Brazil_44895"/>
    <s v="CUST_6068"/>
    <x v="16"/>
    <x v="1"/>
    <x v="8"/>
    <n v="141.53"/>
    <n v="141.53"/>
    <n v="12"/>
    <n v="1698.3600000000001"/>
    <n v="313"/>
    <n v="0"/>
    <s v="Beauty"/>
    <n v="71.2"/>
    <n v="71.2"/>
    <d v="2022-11-30T00:00:00"/>
    <n v="41"/>
    <n v="0.1"/>
    <n v="0"/>
  </r>
  <r>
    <s v="CUST_6068_China_45495"/>
    <s v="CUST_6068"/>
    <x v="0"/>
    <x v="1"/>
    <x v="9"/>
    <n v="111.87"/>
    <n v="111.87"/>
    <n v="7"/>
    <n v="783.09"/>
    <n v="122"/>
    <n v="0"/>
    <s v="Electronics"/>
    <n v="91.4"/>
    <n v="91.4"/>
    <d v="2024-07-22T00:00:00"/>
    <n v="70"/>
    <n v="0.18"/>
    <n v="0"/>
  </r>
  <r>
    <s v="CUST_6073_India_45131"/>
    <s v="CUST_6073"/>
    <x v="52"/>
    <x v="2"/>
    <x v="5"/>
    <n v="85.92"/>
    <n v="85.92"/>
    <n v="12"/>
    <n v="1031.04"/>
    <n v="237"/>
    <n v="0"/>
    <s v="Fashion"/>
    <n v="44"/>
    <n v="44"/>
    <d v="2023-07-24T00:00:00"/>
    <n v="33"/>
    <n v="0.28999999999999998"/>
    <n v="0"/>
  </r>
  <r>
    <s v="CUST_6074_Australia_45167"/>
    <s v="CUST_6074"/>
    <x v="58"/>
    <x v="2"/>
    <x v="3"/>
    <n v="64.95"/>
    <n v="64.95"/>
    <n v="9"/>
    <n v="584.55000000000007"/>
    <n v="150"/>
    <n v="0"/>
    <s v="Sports"/>
    <n v="46.2"/>
    <n v="46.2"/>
    <d v="2023-08-29T00:00:00"/>
    <n v="36"/>
    <n v="0.32"/>
    <n v="0"/>
  </r>
  <r>
    <s v="CUST_6075_Germany_44916"/>
    <s v="CUST_6075"/>
    <x v="57"/>
    <x v="0"/>
    <x v="0"/>
    <n v="217.03"/>
    <n v="217.03"/>
    <n v="15"/>
    <n v="3255.45"/>
    <n v="156"/>
    <n v="0"/>
    <s v="Sports"/>
    <n v="33.1"/>
    <n v="33.1"/>
    <d v="2022-12-21T00:00:00"/>
    <n v="50"/>
    <n v="0.35"/>
    <n v="0"/>
  </r>
  <r>
    <s v="CUST_6078_UK_44813"/>
    <s v="CUST_6078"/>
    <x v="36"/>
    <x v="1"/>
    <x v="1"/>
    <n v="56.06"/>
    <n v="56.06"/>
    <n v="6"/>
    <n v="336.36"/>
    <n v="160"/>
    <n v="0"/>
    <s v="Fashion"/>
    <n v="73.7"/>
    <n v="73.7"/>
    <d v="2022-09-09T00:00:00"/>
    <n v="65"/>
    <n v="0.16"/>
    <n v="0"/>
  </r>
  <r>
    <s v="CUST_6083_India_44762"/>
    <s v="CUST_6083"/>
    <x v="29"/>
    <x v="0"/>
    <x v="5"/>
    <n v="18.07"/>
    <n v="18.07"/>
    <n v="7"/>
    <n v="126.49000000000001"/>
    <n v="152"/>
    <n v="0"/>
    <s v="Electronics"/>
    <n v="25.2"/>
    <n v="25.2"/>
    <d v="2022-07-20T00:00:00"/>
    <n v="8"/>
    <n v="0.43"/>
    <n v="0"/>
  </r>
  <r>
    <s v="CUST_6084_Canada_44165"/>
    <s v="CUST_6084"/>
    <x v="15"/>
    <x v="0"/>
    <x v="4"/>
    <m/>
    <n v="0"/>
    <n v="9"/>
    <n v="0"/>
    <n v="278"/>
    <n v="0"/>
    <s v="Fashion"/>
    <n v="20.399999999999999"/>
    <n v="20.399999999999999"/>
    <d v="2020-11-30T00:00:00"/>
    <n v="76"/>
    <n v="0.33"/>
    <n v="0"/>
  </r>
  <r>
    <s v="CUST_6085_Australia_44895"/>
    <s v="CUST_6085"/>
    <x v="14"/>
    <x v="2"/>
    <x v="3"/>
    <n v="179.56"/>
    <n v="179.56"/>
    <n v="10"/>
    <n v="1795.6"/>
    <n v="85"/>
    <n v="0"/>
    <s v="Beauty"/>
    <n v="88.6"/>
    <n v="88.6"/>
    <d v="2022-11-30T00:00:00"/>
    <n v="87"/>
    <n v="0.26"/>
    <n v="0"/>
  </r>
  <r>
    <s v="CUST_6085_Germany_44408"/>
    <s v="CUST_6085"/>
    <x v="17"/>
    <x v="1"/>
    <x v="0"/>
    <n v="99.31"/>
    <n v="99.31"/>
    <n v="10"/>
    <n v="993.1"/>
    <n v="119"/>
    <n v="0"/>
    <s v="Electronics"/>
    <n v="1.5"/>
    <n v="1.5"/>
    <d v="2021-07-31T00:00:00"/>
    <n v="64"/>
    <n v="0.38"/>
    <n v="0"/>
  </r>
  <r>
    <s v="CUST_6086_Japan_44970"/>
    <s v="CUST_6086"/>
    <x v="11"/>
    <x v="1"/>
    <x v="6"/>
    <n v="228.75"/>
    <n v="228.75"/>
    <n v="11"/>
    <n v="2516.25"/>
    <n v="150"/>
    <n v="0"/>
    <s v="Home"/>
    <n v="31.4"/>
    <n v="31.4"/>
    <d v="2023-02-13T00:00:00"/>
    <n v="41"/>
    <n v="0.03"/>
    <n v="0"/>
  </r>
  <r>
    <s v="CUST_6088_China_44704"/>
    <s v="CUST_6088"/>
    <x v="49"/>
    <x v="1"/>
    <x v="9"/>
    <n v="138.80000000000001"/>
    <n v="138.80000000000001"/>
    <n v="17"/>
    <n v="2359.6000000000004"/>
    <n v="310"/>
    <n v="0"/>
    <s v="Fashion"/>
    <n v="75.7"/>
    <n v="75.7"/>
    <d v="2022-05-23T00:00:00"/>
    <n v="98"/>
    <n v="0.4"/>
    <n v="0"/>
  </r>
  <r>
    <s v="CUST_6089_Japan_45650"/>
    <s v="CUST_6089"/>
    <x v="16"/>
    <x v="0"/>
    <x v="6"/>
    <n v="117.61"/>
    <n v="117.61"/>
    <n v="10"/>
    <n v="1176.0999999999999"/>
    <n v="235"/>
    <n v="0"/>
    <s v="Sports"/>
    <n v="79.099999999999994"/>
    <n v="79.099999999999994"/>
    <d v="2024-12-24T00:00:00"/>
    <n v="71"/>
    <n v="0.09"/>
    <n v="0"/>
  </r>
  <r>
    <s v="CUST_6093_Australia_45748"/>
    <s v="CUST_6093"/>
    <x v="59"/>
    <x v="1"/>
    <x v="3"/>
    <n v="79.05"/>
    <n v="79.05"/>
    <n v="8"/>
    <n v="632.4"/>
    <n v="58"/>
    <n v="1"/>
    <s v="Electronics"/>
    <n v="41.5"/>
    <n v="41.5"/>
    <d v="2025-04-01T00:00:00"/>
    <n v="9"/>
    <n v="0.38"/>
    <n v="0"/>
  </r>
  <r>
    <s v="CUST_6093_Canada_45621"/>
    <s v="CUST_6093"/>
    <x v="56"/>
    <x v="1"/>
    <x v="4"/>
    <n v="160.44999999999999"/>
    <n v="160.44999999999999"/>
    <n v="12"/>
    <n v="1925.3999999999999"/>
    <n v="364"/>
    <n v="0"/>
    <s v="Home"/>
    <n v="86.5"/>
    <n v="86.5"/>
    <d v="2024-11-25T00:00:00"/>
    <n v="70"/>
    <n v="0.36"/>
    <n v="0"/>
  </r>
  <r>
    <s v="CUST_6097_Germany_44053"/>
    <s v="CUST_6097"/>
    <x v="16"/>
    <x v="0"/>
    <x v="0"/>
    <n v="53.71"/>
    <n v="53.71"/>
    <n v="5"/>
    <n v="268.55"/>
    <n v="59"/>
    <n v="0"/>
    <s v="Fashion"/>
    <n v="55.3"/>
    <n v="55.3"/>
    <d v="2020-08-10T00:00:00"/>
    <n v="23"/>
    <n v="0.47"/>
    <n v="0"/>
  </r>
  <r>
    <s v="CUST_6101_Brazil_44582"/>
    <s v="CUST_6101"/>
    <x v="37"/>
    <x v="1"/>
    <x v="8"/>
    <n v="225.1"/>
    <n v="225.1"/>
    <n v="6"/>
    <n v="1350.6"/>
    <n v="357"/>
    <n v="0"/>
    <s v="Home"/>
    <n v="29"/>
    <n v="29"/>
    <d v="2022-01-21T00:00:00"/>
    <n v="95"/>
    <n v="0.21"/>
    <n v="0"/>
  </r>
  <r>
    <s v="CUST_6102_Japan_44516"/>
    <s v="CUST_6102"/>
    <x v="50"/>
    <x v="0"/>
    <x v="6"/>
    <n v="36.78"/>
    <n v="36.78"/>
    <n v="11"/>
    <n v="404.58000000000004"/>
    <n v="328"/>
    <n v="0"/>
    <s v="Beauty"/>
    <n v="24.5"/>
    <n v="24.5"/>
    <d v="2021-11-16T00:00:00"/>
    <n v="94"/>
    <n v="0.4"/>
    <n v="0"/>
  </r>
  <r>
    <s v="CUST_6103_France_45239"/>
    <s v="CUST_6103"/>
    <x v="13"/>
    <x v="1"/>
    <x v="7"/>
    <n v="52.07"/>
    <n v="52.07"/>
    <n v="8"/>
    <n v="416.56"/>
    <n v="359"/>
    <n v="0"/>
    <s v="Beauty"/>
    <m/>
    <n v="0"/>
    <d v="2023-11-09T00:00:00"/>
    <n v="36"/>
    <n v="0.28999999999999998"/>
    <n v="0"/>
  </r>
  <r>
    <s v="CUST_6104_Germany_44790"/>
    <s v="CUST_6104"/>
    <x v="53"/>
    <x v="0"/>
    <x v="0"/>
    <n v="221.97"/>
    <n v="221.97"/>
    <n v="12"/>
    <n v="2663.64"/>
    <n v="318"/>
    <n v="0"/>
    <s v="Beauty"/>
    <n v="19.2"/>
    <n v="19.2"/>
    <d v="2022-08-17T00:00:00"/>
    <n v="64"/>
    <n v="0.16"/>
    <n v="0"/>
  </r>
  <r>
    <s v="CUST_6105_Brazil_45836"/>
    <s v="CUST_6105"/>
    <x v="50"/>
    <x v="1"/>
    <x v="8"/>
    <n v="32.270000000000003"/>
    <n v="32.270000000000003"/>
    <n v="8"/>
    <n v="258.16000000000003"/>
    <n v="229"/>
    <n v="0"/>
    <s v="Electronics"/>
    <n v="47.1"/>
    <n v="47.1"/>
    <d v="2025-06-28T00:00:00"/>
    <n v="56"/>
    <n v="0.43"/>
    <n v="0"/>
  </r>
  <r>
    <s v="CUST_6105_France_45824"/>
    <s v="CUST_6105"/>
    <x v="37"/>
    <x v="0"/>
    <x v="7"/>
    <n v="38.78"/>
    <n v="38.78"/>
    <n v="14"/>
    <n v="542.92000000000007"/>
    <n v="324"/>
    <n v="0"/>
    <s v="Electronics"/>
    <n v="88.3"/>
    <n v="88.3"/>
    <d v="2025-06-16T00:00:00"/>
    <n v="95"/>
    <n v="0.41"/>
    <n v="0"/>
  </r>
  <r>
    <s v="CUST_6108_USA_44103"/>
    <s v="CUST_6108"/>
    <x v="49"/>
    <x v="1"/>
    <x v="2"/>
    <m/>
    <n v="0"/>
    <n v="16"/>
    <n v="0"/>
    <n v="129"/>
    <n v="0"/>
    <s v="Sports"/>
    <n v="98.2"/>
    <n v="98.2"/>
    <d v="2020-09-29T00:00:00"/>
    <n v="9"/>
    <n v="0.54"/>
    <n v="0"/>
  </r>
  <r>
    <s v="CUST_6109_Brazil_44246"/>
    <s v="CUST_6109"/>
    <x v="30"/>
    <x v="1"/>
    <x v="8"/>
    <n v="27.08"/>
    <n v="27.08"/>
    <n v="12"/>
    <n v="324.95999999999998"/>
    <n v="156"/>
    <n v="0"/>
    <s v="Home"/>
    <n v="49.5"/>
    <n v="49.5"/>
    <d v="2021-02-19T00:00:00"/>
    <n v="68"/>
    <n v="0.24"/>
    <n v="0"/>
  </r>
  <r>
    <s v="CUST_6109_UK_44058"/>
    <s v="CUST_6109"/>
    <x v="39"/>
    <x v="0"/>
    <x v="1"/>
    <n v="35.979999999999997"/>
    <n v="35.979999999999997"/>
    <n v="10"/>
    <n v="359.79999999999995"/>
    <n v="190"/>
    <n v="0"/>
    <s v="Fashion"/>
    <m/>
    <n v="0"/>
    <d v="2020-08-15T00:00:00"/>
    <n v="36"/>
    <n v="0.26"/>
    <n v="0"/>
  </r>
  <r>
    <s v="CUST_6110_Japan_44062"/>
    <s v="CUST_6110"/>
    <x v="15"/>
    <x v="0"/>
    <x v="6"/>
    <n v="26.36"/>
    <n v="26.36"/>
    <n v="11"/>
    <n v="289.95999999999998"/>
    <n v="97"/>
    <n v="0"/>
    <s v="Electronics"/>
    <n v="16.600000000000001"/>
    <n v="16.600000000000001"/>
    <d v="2020-08-19T00:00:00"/>
    <n v="2"/>
    <n v="0.4"/>
    <n v="0"/>
  </r>
  <r>
    <s v="CUST_6110_UK_44752"/>
    <s v="CUST_6110"/>
    <x v="23"/>
    <x v="1"/>
    <x v="1"/>
    <n v="104.09"/>
    <n v="104.09"/>
    <n v="10"/>
    <n v="1040.9000000000001"/>
    <n v="145"/>
    <n v="0"/>
    <s v="Electronics"/>
    <n v="30.7"/>
    <n v="30.7"/>
    <d v="2022-07-10T00:00:00"/>
    <n v="6"/>
    <n v="0.23"/>
    <n v="0"/>
  </r>
  <r>
    <s v="CUST_6115_India_45603"/>
    <s v="CUST_6115"/>
    <x v="1"/>
    <x v="0"/>
    <x v="5"/>
    <n v="45.74"/>
    <n v="45.74"/>
    <n v="12"/>
    <n v="548.88"/>
    <n v="148"/>
    <n v="0"/>
    <s v="Sports"/>
    <n v="45.4"/>
    <n v="45.4"/>
    <d v="2024-11-07T00:00:00"/>
    <n v="43"/>
    <n v="0.17"/>
    <n v="0"/>
  </r>
  <r>
    <s v="CUST_6116_USA_45263"/>
    <s v="CUST_6116"/>
    <x v="60"/>
    <x v="0"/>
    <x v="2"/>
    <n v="88.83"/>
    <n v="88.83"/>
    <n v="6"/>
    <n v="532.98"/>
    <n v="125"/>
    <n v="0"/>
    <s v="Sports"/>
    <n v="62.1"/>
    <n v="62.1"/>
    <d v="2023-12-03T00:00:00"/>
    <n v="45"/>
    <n v="0.33"/>
    <n v="0"/>
  </r>
  <r>
    <s v="CUST_6119_Germany_44288"/>
    <s v="CUST_6119"/>
    <x v="24"/>
    <x v="1"/>
    <x v="0"/>
    <n v="19.84"/>
    <n v="19.84"/>
    <n v="17"/>
    <n v="337.28"/>
    <n v="110"/>
    <n v="0"/>
    <s v="Electronics"/>
    <n v="54.9"/>
    <n v="54.9"/>
    <d v="2021-04-02T00:00:00"/>
    <n v="60"/>
    <n v="0.28999999999999998"/>
    <n v="0"/>
  </r>
  <r>
    <s v="CUST_6122_France_44795"/>
    <s v="CUST_6122"/>
    <x v="22"/>
    <x v="1"/>
    <x v="7"/>
    <n v="62.25"/>
    <n v="62.25"/>
    <n v="16"/>
    <n v="996"/>
    <n v="178"/>
    <n v="0"/>
    <s v="Beauty"/>
    <n v="98.9"/>
    <n v="98.9"/>
    <d v="2022-08-22T00:00:00"/>
    <n v="43"/>
    <n v="0.19"/>
    <n v="0"/>
  </r>
  <r>
    <s v="CUST_6124_India_44839"/>
    <s v="CUST_6124"/>
    <x v="23"/>
    <x v="0"/>
    <x v="5"/>
    <n v="113.78"/>
    <n v="113.78"/>
    <n v="7"/>
    <n v="796.46"/>
    <n v="227"/>
    <n v="0"/>
    <s v="Fashion"/>
    <n v="11.4"/>
    <n v="11.4"/>
    <d v="2022-10-05T00:00:00"/>
    <n v="52"/>
    <n v="0.61"/>
    <n v="0"/>
  </r>
  <r>
    <s v="CUST_6124_USA_44626"/>
    <s v="CUST_6124"/>
    <x v="60"/>
    <x v="0"/>
    <x v="2"/>
    <n v="54.51"/>
    <n v="54.51"/>
    <n v="8"/>
    <n v="436.08"/>
    <n v="218"/>
    <n v="0"/>
    <s v="Electronics"/>
    <n v="54.7"/>
    <n v="54.7"/>
    <d v="2022-03-06T00:00:00"/>
    <n v="14"/>
    <n v="0.28999999999999998"/>
    <n v="0"/>
  </r>
  <r>
    <s v="CUST_6126_China_44557"/>
    <s v="CUST_6126"/>
    <x v="41"/>
    <x v="1"/>
    <x v="9"/>
    <n v="16.34"/>
    <n v="16.34"/>
    <n v="6"/>
    <n v="98.039999999999992"/>
    <n v="42"/>
    <n v="0"/>
    <s v="Home"/>
    <n v="1.8"/>
    <n v="1.8"/>
    <d v="2021-12-27T00:00:00"/>
    <n v="84"/>
    <n v="0.48"/>
    <n v="0"/>
  </r>
  <r>
    <s v="CUST_6126_Germany_45781"/>
    <s v="CUST_6126"/>
    <x v="29"/>
    <x v="0"/>
    <x v="0"/>
    <n v="107.42"/>
    <n v="107.42"/>
    <n v="11"/>
    <n v="1181.6200000000001"/>
    <n v="190"/>
    <n v="0"/>
    <s v="Sports"/>
    <n v="3"/>
    <n v="3"/>
    <d v="2025-05-04T00:00:00"/>
    <n v="61"/>
    <n v="0.48"/>
    <n v="0"/>
  </r>
  <r>
    <s v="CUST_6126_UK_44724"/>
    <s v="CUST_6126"/>
    <x v="16"/>
    <x v="0"/>
    <x v="1"/>
    <n v="73.3"/>
    <n v="73.3"/>
    <n v="11"/>
    <n v="806.3"/>
    <n v="65"/>
    <n v="0"/>
    <s v="Home"/>
    <n v="69"/>
    <n v="69"/>
    <d v="2022-06-12T00:00:00"/>
    <n v="33"/>
    <n v="0.31"/>
    <n v="0"/>
  </r>
  <r>
    <s v="CUST_6131_Germany_45361"/>
    <s v="CUST_6131"/>
    <x v="57"/>
    <x v="2"/>
    <x v="0"/>
    <n v="161.36000000000001"/>
    <n v="161.36000000000001"/>
    <n v="13"/>
    <n v="2097.6800000000003"/>
    <n v="160"/>
    <n v="0"/>
    <s v="Electronics"/>
    <n v="84"/>
    <n v="84"/>
    <d v="2024-03-10T00:00:00"/>
    <n v="97"/>
    <n v="0.28999999999999998"/>
    <n v="0"/>
  </r>
  <r>
    <s v="CUST_6132_Australia_45528"/>
    <s v="CUST_6132"/>
    <x v="2"/>
    <x v="1"/>
    <x v="3"/>
    <n v="85.64"/>
    <n v="85.64"/>
    <n v="15"/>
    <n v="1284.5999999999999"/>
    <n v="122"/>
    <n v="0"/>
    <s v="Electronics"/>
    <n v="1.8"/>
    <n v="1.8"/>
    <d v="2024-08-24T00:00:00"/>
    <n v="57"/>
    <n v="0.42"/>
    <n v="0"/>
  </r>
  <r>
    <s v="CUST_6134_France_45613"/>
    <s v="CUST_6134"/>
    <x v="11"/>
    <x v="0"/>
    <x v="7"/>
    <n v="78.319999999999993"/>
    <n v="78.319999999999993"/>
    <n v="5"/>
    <n v="391.59999999999997"/>
    <n v="329"/>
    <n v="0"/>
    <s v="Fashion"/>
    <n v="46.7"/>
    <n v="46.7"/>
    <d v="2024-11-17T00:00:00"/>
    <n v="9"/>
    <n v="0.47"/>
    <n v="0"/>
  </r>
  <r>
    <s v="CUST_6136_Canada_44486"/>
    <s v="CUST_6136"/>
    <x v="33"/>
    <x v="0"/>
    <x v="4"/>
    <n v="37.479999999999997"/>
    <n v="37.479999999999997"/>
    <n v="10"/>
    <n v="374.79999999999995"/>
    <n v="83"/>
    <n v="0"/>
    <s v="Electronics"/>
    <n v="99.7"/>
    <n v="99.7"/>
    <d v="2021-10-17T00:00:00"/>
    <n v="85"/>
    <n v="0.26"/>
    <n v="0"/>
  </r>
  <r>
    <s v="CUST_6136_France_44364"/>
    <s v="CUST_6136"/>
    <x v="14"/>
    <x v="1"/>
    <x v="7"/>
    <n v="193.83"/>
    <n v="193.83"/>
    <n v="10"/>
    <n v="1938.3000000000002"/>
    <n v="151"/>
    <n v="0"/>
    <s v="Home"/>
    <n v="18.2"/>
    <n v="18.2"/>
    <d v="2021-06-17T00:00:00"/>
    <n v="31"/>
    <n v="0.14000000000000001"/>
    <n v="0"/>
  </r>
  <r>
    <s v="CUST_6141_China_45198"/>
    <s v="CUST_6141"/>
    <x v="8"/>
    <x v="1"/>
    <x v="9"/>
    <n v="58.53"/>
    <n v="58.53"/>
    <n v="8"/>
    <n v="468.24"/>
    <n v="278"/>
    <n v="0"/>
    <s v="Beauty"/>
    <n v="61"/>
    <n v="61"/>
    <d v="2023-09-29T00:00:00"/>
    <n v="45"/>
    <n v="0.19"/>
    <n v="0"/>
  </r>
  <r>
    <s v="CUST_6142_Brazil_44162"/>
    <s v="CUST_6142"/>
    <x v="46"/>
    <x v="1"/>
    <x v="8"/>
    <n v="74.88"/>
    <n v="74.88"/>
    <n v="6"/>
    <n v="449.28"/>
    <n v="281"/>
    <n v="0"/>
    <s v="Electronics"/>
    <n v="98.8"/>
    <n v="98.8"/>
    <d v="2020-11-27T00:00:00"/>
    <n v="4"/>
    <n v="0.11"/>
    <n v="0"/>
  </r>
  <r>
    <s v="CUST_6150_Brazil_45159"/>
    <s v="CUST_6150"/>
    <x v="45"/>
    <x v="0"/>
    <x v="8"/>
    <n v="114.4"/>
    <n v="114.4"/>
    <n v="12"/>
    <n v="1372.8000000000002"/>
    <n v="3"/>
    <n v="0"/>
    <s v="Electronics"/>
    <n v="39.799999999999997"/>
    <n v="39.799999999999997"/>
    <d v="2023-08-21T00:00:00"/>
    <n v="79"/>
    <n v="0.19"/>
    <n v="0"/>
  </r>
  <r>
    <s v="CUST_6154_India_44296"/>
    <s v="CUST_6154"/>
    <x v="23"/>
    <x v="1"/>
    <x v="5"/>
    <n v="203.83"/>
    <n v="203.83"/>
    <n v="13"/>
    <n v="2649.79"/>
    <n v="327"/>
    <n v="0"/>
    <s v="Sports"/>
    <n v="10.199999999999999"/>
    <n v="10.199999999999999"/>
    <d v="2021-04-10T00:00:00"/>
    <n v="59"/>
    <n v="0.35"/>
    <n v="0"/>
  </r>
  <r>
    <s v="CUST_6158_Canada_44019"/>
    <s v="CUST_6158"/>
    <x v="59"/>
    <x v="0"/>
    <x v="4"/>
    <n v="92.24"/>
    <n v="92.24"/>
    <n v="8"/>
    <n v="737.92"/>
    <n v="100"/>
    <n v="0"/>
    <s v="Fashion"/>
    <n v="18.600000000000001"/>
    <n v="18.600000000000001"/>
    <d v="2020-07-07T00:00:00"/>
    <n v="22"/>
    <n v="0.13"/>
    <n v="0"/>
  </r>
  <r>
    <s v="CUST_6160_Germany_45389"/>
    <s v="CUST_6160"/>
    <x v="3"/>
    <x v="1"/>
    <x v="0"/>
    <n v="102.97"/>
    <n v="102.97"/>
    <n v="7"/>
    <n v="720.79"/>
    <n v="212"/>
    <n v="0"/>
    <s v="Electronics"/>
    <n v="69.3"/>
    <n v="69.3"/>
    <d v="2024-04-07T00:00:00"/>
    <n v="15"/>
    <n v="0.35"/>
    <n v="0"/>
  </r>
  <r>
    <s v="CUST_6161_Japan_45620"/>
    <s v="CUST_6161"/>
    <x v="21"/>
    <x v="1"/>
    <x v="6"/>
    <n v="43.45"/>
    <n v="43.45"/>
    <n v="12"/>
    <n v="521.40000000000009"/>
    <n v="246"/>
    <n v="0"/>
    <s v="Home"/>
    <n v="85"/>
    <n v="85"/>
    <d v="2024-11-24T00:00:00"/>
    <n v="88"/>
    <n v="0.74"/>
    <n v="0"/>
  </r>
  <r>
    <s v="CUST_6162_Australia_44064"/>
    <s v="CUST_6162"/>
    <x v="46"/>
    <x v="2"/>
    <x v="3"/>
    <n v="111.33"/>
    <n v="111.33"/>
    <n v="10"/>
    <n v="1113.3"/>
    <n v="66"/>
    <n v="0"/>
    <s v="Fashion"/>
    <n v="85.3"/>
    <n v="85.3"/>
    <d v="2020-08-21T00:00:00"/>
    <n v="5"/>
    <n v="0.45"/>
    <n v="0"/>
  </r>
  <r>
    <s v="CUST_6162_India_44232"/>
    <s v="CUST_6162"/>
    <x v="61"/>
    <x v="0"/>
    <x v="5"/>
    <n v="54.11"/>
    <n v="54.11"/>
    <n v="14"/>
    <n v="757.54"/>
    <n v="199"/>
    <n v="0"/>
    <s v="Beauty"/>
    <n v="26.2"/>
    <n v="26.2"/>
    <d v="2021-02-05T00:00:00"/>
    <n v="5"/>
    <n v="0.09"/>
    <n v="0"/>
  </r>
  <r>
    <s v="CUST_6164_Japan_44994"/>
    <s v="CUST_6164"/>
    <x v="51"/>
    <x v="0"/>
    <x v="6"/>
    <n v="96.31"/>
    <n v="96.31"/>
    <n v="11"/>
    <n v="1059.4100000000001"/>
    <n v="109"/>
    <n v="0"/>
    <s v="Electronics"/>
    <n v="90.7"/>
    <n v="90.7"/>
    <d v="2023-03-09T00:00:00"/>
    <n v="54"/>
    <n v="0.53"/>
    <n v="0"/>
  </r>
  <r>
    <s v="CUST_6166_Australia_45234"/>
    <s v="CUST_6166"/>
    <x v="35"/>
    <x v="0"/>
    <x v="3"/>
    <n v="65.010000000000005"/>
    <n v="65.010000000000005"/>
    <n v="12"/>
    <n v="780.12000000000012"/>
    <n v="178"/>
    <n v="0"/>
    <s v="Beauty"/>
    <n v="99.7"/>
    <n v="99.7"/>
    <d v="2023-11-04T00:00:00"/>
    <n v="68"/>
    <n v="0.31"/>
    <n v="0"/>
  </r>
  <r>
    <s v="CUST_6167_UK_45693"/>
    <s v="CUST_6167"/>
    <x v="46"/>
    <x v="0"/>
    <x v="1"/>
    <n v="302.5"/>
    <n v="302.5"/>
    <n v="13"/>
    <n v="3932.5"/>
    <n v="234"/>
    <n v="0"/>
    <s v="Home"/>
    <n v="33.4"/>
    <n v="33.4"/>
    <d v="2025-02-05T00:00:00"/>
    <n v="47"/>
    <n v="0.32"/>
    <n v="0"/>
  </r>
  <r>
    <s v="CUST_6172_Brazil_45500"/>
    <s v="CUST_6172"/>
    <x v="38"/>
    <x v="0"/>
    <x v="8"/>
    <n v="102.11"/>
    <n v="102.11"/>
    <n v="6"/>
    <n v="612.66"/>
    <n v="175"/>
    <n v="0"/>
    <s v="Electronics"/>
    <n v="60"/>
    <n v="60"/>
    <d v="2024-07-27T00:00:00"/>
    <n v="24"/>
    <n v="0.28999999999999998"/>
    <n v="0"/>
  </r>
  <r>
    <s v="CUST_6175_Japan_45158"/>
    <s v="CUST_6175"/>
    <x v="4"/>
    <x v="2"/>
    <x v="6"/>
    <n v="42.28"/>
    <n v="42.28"/>
    <n v="11"/>
    <n v="465.08000000000004"/>
    <n v="286"/>
    <n v="0"/>
    <s v="Electronics"/>
    <n v="39.9"/>
    <n v="39.9"/>
    <d v="2023-08-20T00:00:00"/>
    <n v="92"/>
    <n v="0.39"/>
    <n v="0"/>
  </r>
  <r>
    <s v="CUST_6177_Japan_45394"/>
    <s v="CUST_6177"/>
    <x v="31"/>
    <x v="1"/>
    <x v="6"/>
    <n v="114.34"/>
    <n v="114.34"/>
    <n v="7"/>
    <n v="800.38"/>
    <n v="64"/>
    <n v="0"/>
    <s v="Beauty"/>
    <n v="89.9"/>
    <n v="89.9"/>
    <d v="2024-04-12T00:00:00"/>
    <n v="85"/>
    <n v="0.75"/>
    <n v="0"/>
  </r>
  <r>
    <s v="CUST_6178_Australia_45071"/>
    <s v="CUST_6178"/>
    <x v="1"/>
    <x v="0"/>
    <x v="3"/>
    <n v="81.61"/>
    <n v="81.61"/>
    <n v="8"/>
    <n v="652.88"/>
    <n v="362"/>
    <n v="0"/>
    <s v="Beauty"/>
    <n v="37.700000000000003"/>
    <n v="37.700000000000003"/>
    <d v="2023-05-25T00:00:00"/>
    <n v="65"/>
    <n v="0.37"/>
    <n v="0"/>
  </r>
  <r>
    <s v="CUST_6178_China_44113"/>
    <s v="CUST_6178"/>
    <x v="8"/>
    <x v="1"/>
    <x v="9"/>
    <n v="102.63"/>
    <n v="102.63"/>
    <n v="19"/>
    <n v="1949.9699999999998"/>
    <n v="106"/>
    <n v="0"/>
    <s v="Fashion"/>
    <n v="91.9"/>
    <n v="91.9"/>
    <d v="2020-10-09T00:00:00"/>
    <n v="4"/>
    <n v="0.26"/>
    <n v="0"/>
  </r>
  <r>
    <s v="CUST_6179_Canada_44457"/>
    <s v="CUST_6179"/>
    <x v="28"/>
    <x v="0"/>
    <x v="4"/>
    <n v="29.09"/>
    <n v="29.09"/>
    <n v="9"/>
    <n v="261.81"/>
    <n v="112"/>
    <n v="0"/>
    <s v="Beauty"/>
    <n v="62.4"/>
    <n v="62.4"/>
    <d v="2021-09-18T00:00:00"/>
    <n v="21"/>
    <n v="0.37"/>
    <n v="0"/>
  </r>
  <r>
    <s v="CUST_6179_France_44812"/>
    <s v="CUST_6179"/>
    <x v="21"/>
    <x v="0"/>
    <x v="7"/>
    <n v="91.5"/>
    <n v="91.5"/>
    <n v="10"/>
    <n v="915"/>
    <n v="320"/>
    <n v="0"/>
    <s v="Beauty"/>
    <n v="70.099999999999994"/>
    <n v="70.099999999999994"/>
    <d v="2022-09-08T00:00:00"/>
    <n v="71"/>
    <n v="0.33"/>
    <n v="0"/>
  </r>
  <r>
    <s v="CUST_6182_France_44570"/>
    <s v="CUST_6182"/>
    <x v="3"/>
    <x v="0"/>
    <x v="7"/>
    <n v="219.84"/>
    <n v="219.84"/>
    <n v="10"/>
    <n v="2198.4"/>
    <n v="214"/>
    <n v="0"/>
    <s v="Fashion"/>
    <n v="89.4"/>
    <n v="89.4"/>
    <d v="2022-01-09T00:00:00"/>
    <n v="84"/>
    <n v="0.28000000000000003"/>
    <n v="0"/>
  </r>
  <r>
    <s v="CUST_6184_Brazil_44658"/>
    <s v="CUST_6184"/>
    <x v="50"/>
    <x v="2"/>
    <x v="8"/>
    <n v="93.97"/>
    <n v="93.97"/>
    <n v="12"/>
    <n v="1127.6399999999999"/>
    <n v="292"/>
    <n v="0"/>
    <s v="Home"/>
    <n v="60.2"/>
    <n v="60.2"/>
    <d v="2022-04-07T00:00:00"/>
    <n v="79"/>
    <n v="0.13"/>
    <n v="0"/>
  </r>
  <r>
    <s v="CUST_6184_India_45126"/>
    <s v="CUST_6184"/>
    <x v="22"/>
    <x v="0"/>
    <x v="5"/>
    <n v="90.51"/>
    <n v="90.51"/>
    <n v="9"/>
    <n v="814.59"/>
    <n v="99"/>
    <n v="0"/>
    <s v="Electronics"/>
    <n v="48.9"/>
    <n v="48.9"/>
    <d v="2023-07-19T00:00:00"/>
    <n v="75"/>
    <n v="0.04"/>
    <n v="0"/>
  </r>
  <r>
    <s v="CUST_6185_Australia_44517"/>
    <s v="CUST_6185"/>
    <x v="57"/>
    <x v="2"/>
    <x v="3"/>
    <n v="181.78"/>
    <n v="181.78"/>
    <n v="8"/>
    <n v="1454.24"/>
    <n v="91"/>
    <n v="0"/>
    <s v="Electronics"/>
    <n v="36.700000000000003"/>
    <n v="36.700000000000003"/>
    <d v="2021-11-17T00:00:00"/>
    <n v="36"/>
    <n v="0.7"/>
    <n v="0"/>
  </r>
  <r>
    <s v="CUST_6185_China_45228"/>
    <s v="CUST_6185"/>
    <x v="21"/>
    <x v="1"/>
    <x v="9"/>
    <n v="121.11"/>
    <n v="121.11"/>
    <n v="7"/>
    <n v="847.77"/>
    <n v="86"/>
    <n v="0"/>
    <s v="Sports"/>
    <n v="5.2"/>
    <n v="5.2"/>
    <d v="2023-10-29T00:00:00"/>
    <n v="65"/>
    <n v="0.27"/>
    <n v="0"/>
  </r>
  <r>
    <s v="CUST_6188_UK_44796"/>
    <s v="CUST_6188"/>
    <x v="0"/>
    <x v="0"/>
    <x v="1"/>
    <n v="71.290000000000006"/>
    <n v="71.290000000000006"/>
    <n v="12"/>
    <n v="855.48"/>
    <n v="132"/>
    <n v="0"/>
    <s v="Fashion"/>
    <n v="43.6"/>
    <n v="43.6"/>
    <d v="2022-08-23T00:00:00"/>
    <n v="2"/>
    <n v="0.32"/>
    <n v="0"/>
  </r>
  <r>
    <s v="CUST_6189_Australia_45490"/>
    <s v="CUST_6189"/>
    <x v="13"/>
    <x v="0"/>
    <x v="3"/>
    <m/>
    <n v="0"/>
    <n v="12"/>
    <n v="0"/>
    <n v="200"/>
    <n v="0"/>
    <s v="Home"/>
    <n v="29.4"/>
    <n v="29.4"/>
    <d v="2024-07-17T00:00:00"/>
    <n v="4"/>
    <n v="0.31"/>
    <n v="0"/>
  </r>
  <r>
    <s v="CUST_6189_France_44772"/>
    <s v="CUST_6189"/>
    <x v="22"/>
    <x v="1"/>
    <x v="7"/>
    <n v="405.36"/>
    <n v="405.36"/>
    <n v="12"/>
    <n v="4864.32"/>
    <n v="361"/>
    <n v="0"/>
    <s v="Beauty"/>
    <n v="18.600000000000001"/>
    <n v="18.600000000000001"/>
    <d v="2022-07-30T00:00:00"/>
    <n v="70"/>
    <n v="0.14000000000000001"/>
    <n v="0"/>
  </r>
  <r>
    <s v="CUST_6191_Japan_44020"/>
    <s v="CUST_6191"/>
    <x v="61"/>
    <x v="2"/>
    <x v="6"/>
    <n v="109.9"/>
    <n v="109.9"/>
    <n v="9"/>
    <n v="989.1"/>
    <n v="346"/>
    <n v="1"/>
    <s v="Electronics"/>
    <n v="42.9"/>
    <n v="42.9"/>
    <d v="2020-07-08T00:00:00"/>
    <n v="93"/>
    <n v="0.19"/>
    <n v="0"/>
  </r>
  <r>
    <s v="CUST_6197_Japan_44929"/>
    <s v="CUST_6197"/>
    <x v="44"/>
    <x v="0"/>
    <x v="6"/>
    <n v="140.24"/>
    <n v="140.24"/>
    <n v="13"/>
    <n v="1823.1200000000001"/>
    <n v="26"/>
    <n v="0"/>
    <s v="Home"/>
    <n v="40.700000000000003"/>
    <n v="40.700000000000003"/>
    <d v="2023-01-03T00:00:00"/>
    <n v="67"/>
    <n v="0.08"/>
    <n v="0"/>
  </r>
  <r>
    <s v="CUST_6201_Brazil_44061"/>
    <s v="CUST_6201"/>
    <x v="9"/>
    <x v="1"/>
    <x v="8"/>
    <n v="64.709999999999994"/>
    <n v="64.709999999999994"/>
    <n v="7"/>
    <n v="452.96999999999997"/>
    <n v="213"/>
    <n v="0"/>
    <s v="Sports"/>
    <n v="5.7"/>
    <n v="5.7"/>
    <d v="2020-08-18T00:00:00"/>
    <n v="78"/>
    <n v="0.4"/>
    <n v="0"/>
  </r>
  <r>
    <s v="CUST_6203_Brazil_44542"/>
    <s v="CUST_6203"/>
    <x v="13"/>
    <x v="1"/>
    <x v="8"/>
    <n v="42.94"/>
    <n v="42.94"/>
    <n v="14"/>
    <n v="601.16"/>
    <n v="94"/>
    <n v="0"/>
    <s v="Home"/>
    <n v="21.4"/>
    <n v="21.4"/>
    <d v="2021-12-12T00:00:00"/>
    <n v="31"/>
    <n v="0.23"/>
    <n v="0"/>
  </r>
  <r>
    <s v="CUST_6207_Australia_44471"/>
    <s v="CUST_6207"/>
    <x v="39"/>
    <x v="1"/>
    <x v="3"/>
    <n v="74.599999999999994"/>
    <n v="74.599999999999994"/>
    <n v="9"/>
    <n v="671.4"/>
    <n v="160"/>
    <n v="0"/>
    <s v="Sports"/>
    <n v="50.6"/>
    <n v="50.6"/>
    <d v="2021-10-02T00:00:00"/>
    <n v="63"/>
    <n v="7.0000000000000007E-2"/>
    <n v="0"/>
  </r>
  <r>
    <s v="CUST_6208_Brazil_44096"/>
    <s v="CUST_6208"/>
    <x v="54"/>
    <x v="0"/>
    <x v="8"/>
    <n v="108.38"/>
    <n v="108.38"/>
    <n v="7"/>
    <n v="758.66"/>
    <n v="152"/>
    <n v="0"/>
    <s v="Home"/>
    <n v="94.3"/>
    <n v="94.3"/>
    <d v="2020-09-22T00:00:00"/>
    <n v="44"/>
    <n v="0.22"/>
    <n v="0"/>
  </r>
  <r>
    <s v="CUST_6208_Japan_45160"/>
    <s v="CUST_6208"/>
    <x v="57"/>
    <x v="2"/>
    <x v="6"/>
    <n v="114.08"/>
    <n v="114.08"/>
    <n v="9"/>
    <n v="1026.72"/>
    <n v="352"/>
    <n v="0"/>
    <s v="Fashion"/>
    <n v="1"/>
    <n v="1"/>
    <d v="2023-08-22T00:00:00"/>
    <n v="70"/>
    <n v="0.55000000000000004"/>
    <n v="0"/>
  </r>
  <r>
    <s v="CUST_6209_China_45341"/>
    <s v="CUST_6209"/>
    <x v="17"/>
    <x v="2"/>
    <x v="9"/>
    <n v="225.63"/>
    <n v="225.63"/>
    <n v="12"/>
    <n v="2707.56"/>
    <n v="287"/>
    <n v="0"/>
    <s v="Fashion"/>
    <n v="74.7"/>
    <n v="74.7"/>
    <d v="2024-02-19T00:00:00"/>
    <n v="72"/>
    <n v="0.15"/>
    <n v="0"/>
  </r>
  <r>
    <s v="CUST_6213_Germany_44396"/>
    <s v="CUST_6213"/>
    <x v="18"/>
    <x v="1"/>
    <x v="0"/>
    <n v="70.41"/>
    <n v="70.41"/>
    <n v="19"/>
    <n v="1337.79"/>
    <n v="351"/>
    <n v="1"/>
    <s v="Fashion"/>
    <n v="84.8"/>
    <n v="84.8"/>
    <d v="2021-07-19T00:00:00"/>
    <n v="16"/>
    <n v="0.11"/>
    <n v="0"/>
  </r>
  <r>
    <s v="CUST_6214_Australia_44145"/>
    <s v="CUST_6214"/>
    <x v="37"/>
    <x v="2"/>
    <x v="3"/>
    <n v="143.78"/>
    <n v="143.78"/>
    <n v="6"/>
    <n v="862.68000000000006"/>
    <n v="318"/>
    <n v="0"/>
    <s v="Fashion"/>
    <n v="53"/>
    <n v="53"/>
    <d v="2020-11-10T00:00:00"/>
    <n v="6"/>
    <n v="0.63"/>
    <n v="0"/>
  </r>
  <r>
    <s v="CUST_6222_China_45820"/>
    <s v="CUST_6222"/>
    <x v="1"/>
    <x v="1"/>
    <x v="9"/>
    <n v="177.45"/>
    <n v="177.45"/>
    <n v="8"/>
    <n v="1419.6"/>
    <n v="324"/>
    <n v="0"/>
    <s v="Electronics"/>
    <n v="71.3"/>
    <n v="71.3"/>
    <d v="2025-06-12T00:00:00"/>
    <n v="97"/>
    <n v="0.36"/>
    <n v="0"/>
  </r>
  <r>
    <s v="CUST_6223_Canada_44228"/>
    <s v="CUST_6223"/>
    <x v="17"/>
    <x v="0"/>
    <x v="4"/>
    <n v="70.75"/>
    <n v="70.75"/>
    <n v="18"/>
    <n v="1273.5"/>
    <n v="76"/>
    <n v="0"/>
    <s v="Sports"/>
    <n v="46.4"/>
    <n v="46.4"/>
    <d v="2021-02-01T00:00:00"/>
    <n v="51"/>
    <n v="0.21"/>
    <n v="0"/>
  </r>
  <r>
    <s v="CUST_6223_UK_44083"/>
    <s v="CUST_6223"/>
    <x v="15"/>
    <x v="0"/>
    <x v="1"/>
    <n v="80.849999999999994"/>
    <n v="80.849999999999994"/>
    <n v="11"/>
    <n v="889.34999999999991"/>
    <n v="160"/>
    <n v="0"/>
    <s v="Electronics"/>
    <n v="54.7"/>
    <n v="54.7"/>
    <d v="2020-09-09T00:00:00"/>
    <n v="90"/>
    <n v="0.2"/>
    <n v="0"/>
  </r>
  <r>
    <s v="CUST_6229_France_44949"/>
    <s v="CUST_6229"/>
    <x v="0"/>
    <x v="2"/>
    <x v="7"/>
    <n v="270.77999999999997"/>
    <n v="270.77999999999997"/>
    <n v="8"/>
    <n v="2166.2399999999998"/>
    <n v="244"/>
    <n v="0"/>
    <s v="Fashion"/>
    <n v="72"/>
    <n v="72"/>
    <d v="2023-01-23T00:00:00"/>
    <n v="34"/>
    <n v="0.59"/>
    <n v="0"/>
  </r>
  <r>
    <s v="CUST_6231_India_45079"/>
    <s v="CUST_6231"/>
    <x v="4"/>
    <x v="1"/>
    <x v="5"/>
    <n v="171.86"/>
    <n v="171.86"/>
    <n v="11"/>
    <n v="1890.46"/>
    <n v="256"/>
    <n v="0"/>
    <s v="Home"/>
    <n v="15"/>
    <n v="15"/>
    <d v="2023-06-02T00:00:00"/>
    <n v="3"/>
    <n v="0.2"/>
    <n v="0"/>
  </r>
  <r>
    <s v="CUST_6232_Brazil_45085"/>
    <s v="CUST_6232"/>
    <x v="51"/>
    <x v="0"/>
    <x v="8"/>
    <n v="66.069999999999993"/>
    <n v="66.069999999999993"/>
    <n v="10"/>
    <n v="660.69999999999993"/>
    <n v="80"/>
    <n v="0"/>
    <s v="Home"/>
    <n v="23"/>
    <n v="23"/>
    <d v="2023-06-08T00:00:00"/>
    <n v="54"/>
    <n v="0.21"/>
    <n v="0"/>
  </r>
  <r>
    <s v="CUST_6232_Canada_44200"/>
    <s v="CUST_6232"/>
    <x v="48"/>
    <x v="2"/>
    <x v="4"/>
    <n v="107.1"/>
    <n v="107.1"/>
    <n v="10"/>
    <n v="1071"/>
    <n v="22"/>
    <n v="0"/>
    <s v="Fashion"/>
    <n v="71.3"/>
    <n v="71.3"/>
    <d v="2021-01-04T00:00:00"/>
    <n v="31"/>
    <n v="0.09"/>
    <n v="0"/>
  </r>
  <r>
    <s v="CUST_6232_Canada_44218"/>
    <s v="CUST_6232"/>
    <x v="35"/>
    <x v="1"/>
    <x v="4"/>
    <n v="228.73"/>
    <n v="228.73"/>
    <n v="10"/>
    <n v="2287.2999999999997"/>
    <n v="263"/>
    <n v="0"/>
    <s v="Sports"/>
    <m/>
    <n v="0"/>
    <d v="2021-01-22T00:00:00"/>
    <n v="18"/>
    <n v="0.17"/>
    <n v="0"/>
  </r>
  <r>
    <s v="CUST_6233_India_44345"/>
    <s v="CUST_6233"/>
    <x v="54"/>
    <x v="1"/>
    <x v="5"/>
    <n v="56.06"/>
    <n v="56.06"/>
    <n v="9"/>
    <n v="504.54"/>
    <n v="357"/>
    <n v="0"/>
    <s v="Electronics"/>
    <n v="36.4"/>
    <n v="36.4"/>
    <d v="2021-05-29T00:00:00"/>
    <n v="98"/>
    <n v="0.34"/>
    <n v="0"/>
  </r>
  <r>
    <s v="CUST_6237_Canada_45808"/>
    <s v="CUST_6237"/>
    <x v="45"/>
    <x v="1"/>
    <x v="4"/>
    <n v="66.13"/>
    <n v="66.13"/>
    <n v="13"/>
    <n v="859.68999999999994"/>
    <n v="66"/>
    <n v="0"/>
    <s v="Fashion"/>
    <n v="41.6"/>
    <n v="41.6"/>
    <d v="2025-05-31T00:00:00"/>
    <n v="50"/>
    <n v="0.09"/>
    <n v="0"/>
  </r>
  <r>
    <s v="CUST_6237_UK_45765"/>
    <s v="CUST_6237"/>
    <x v="45"/>
    <x v="1"/>
    <x v="1"/>
    <m/>
    <n v="0"/>
    <n v="7"/>
    <n v="0"/>
    <n v="308"/>
    <n v="0"/>
    <s v="Home"/>
    <n v="38.299999999999997"/>
    <n v="38.299999999999997"/>
    <d v="2025-04-18T00:00:00"/>
    <n v="14"/>
    <n v="0.12"/>
    <n v="0"/>
  </r>
  <r>
    <s v="CUST_6238_China_44946"/>
    <s v="CUST_6238"/>
    <x v="60"/>
    <x v="1"/>
    <x v="9"/>
    <n v="66.91"/>
    <n v="66.91"/>
    <n v="8"/>
    <n v="535.28"/>
    <n v="156"/>
    <n v="0"/>
    <s v="Fashion"/>
    <n v="31.8"/>
    <n v="31.8"/>
    <d v="2023-01-20T00:00:00"/>
    <n v="95"/>
    <n v="0.4"/>
    <n v="0"/>
  </r>
  <r>
    <s v="CUST_6240_India_45063"/>
    <s v="CUST_6240"/>
    <x v="23"/>
    <x v="1"/>
    <x v="5"/>
    <n v="102.33"/>
    <n v="102.33"/>
    <n v="13"/>
    <n v="1330.29"/>
    <n v="129"/>
    <n v="0"/>
    <s v="Electronics"/>
    <n v="88.6"/>
    <n v="88.6"/>
    <d v="2023-05-17T00:00:00"/>
    <n v="84"/>
    <n v="0.47"/>
    <n v="0"/>
  </r>
  <r>
    <s v="CUST_6241_Australia_45223"/>
    <s v="CUST_6241"/>
    <x v="4"/>
    <x v="1"/>
    <x v="3"/>
    <n v="68.16"/>
    <n v="68.16"/>
    <n v="8"/>
    <n v="545.28"/>
    <n v="275"/>
    <n v="0"/>
    <s v="Beauty"/>
    <n v="43.2"/>
    <n v="43.2"/>
    <d v="2023-10-24T00:00:00"/>
    <n v="72"/>
    <n v="0.12"/>
    <n v="0"/>
  </r>
  <r>
    <s v="CUST_6242_Japan_44267"/>
    <s v="CUST_6242"/>
    <x v="41"/>
    <x v="1"/>
    <x v="6"/>
    <n v="284.10000000000002"/>
    <n v="284.10000000000002"/>
    <n v="13"/>
    <n v="3693.3"/>
    <n v="190"/>
    <n v="0"/>
    <s v="Sports"/>
    <n v="73.3"/>
    <n v="73.3"/>
    <d v="2021-03-12T00:00:00"/>
    <n v="6"/>
    <n v="0.31"/>
    <n v="0"/>
  </r>
  <r>
    <s v="CUST_6243_China_45782"/>
    <s v="CUST_6243"/>
    <x v="52"/>
    <x v="1"/>
    <x v="9"/>
    <n v="96.68"/>
    <n v="96.68"/>
    <n v="8"/>
    <n v="773.44"/>
    <n v="301"/>
    <n v="0"/>
    <s v="Sports"/>
    <n v="60.5"/>
    <n v="60.5"/>
    <d v="2025-05-05T00:00:00"/>
    <n v="99"/>
    <n v="0.18"/>
    <n v="0"/>
  </r>
  <r>
    <s v="CUST_6243_France_44470"/>
    <s v="CUST_6243"/>
    <x v="45"/>
    <x v="0"/>
    <x v="7"/>
    <n v="36.520000000000003"/>
    <n v="36.520000000000003"/>
    <n v="10"/>
    <n v="365.20000000000005"/>
    <n v="321"/>
    <n v="0"/>
    <s v="Sports"/>
    <n v="81.2"/>
    <n v="81.2"/>
    <d v="2021-10-01T00:00:00"/>
    <n v="22"/>
    <n v="0.41"/>
    <n v="0"/>
  </r>
  <r>
    <s v="CUST_6244_India_44580"/>
    <s v="CUST_6244"/>
    <x v="10"/>
    <x v="0"/>
    <x v="5"/>
    <n v="62.12"/>
    <n v="62.12"/>
    <n v="17"/>
    <n v="1056.04"/>
    <n v="225"/>
    <n v="0"/>
    <s v="Home"/>
    <n v="81.7"/>
    <n v="81.7"/>
    <d v="2022-01-19T00:00:00"/>
    <n v="18"/>
    <n v="0.54"/>
    <n v="0"/>
  </r>
  <r>
    <s v="CUST_6247_India_45013"/>
    <s v="CUST_6247"/>
    <x v="9"/>
    <x v="1"/>
    <x v="5"/>
    <n v="50.42"/>
    <n v="50.42"/>
    <n v="13"/>
    <n v="655.46"/>
    <n v="359"/>
    <n v="0"/>
    <s v="Electronics"/>
    <n v="83"/>
    <n v="83"/>
    <d v="2023-03-28T00:00:00"/>
    <n v="25"/>
    <n v="0.1"/>
    <n v="0"/>
  </r>
  <r>
    <s v="CUST_6248_Australia_45062"/>
    <s v="CUST_6248"/>
    <x v="11"/>
    <x v="0"/>
    <x v="3"/>
    <n v="56"/>
    <n v="56"/>
    <n v="12"/>
    <n v="672"/>
    <n v="89"/>
    <n v="0"/>
    <s v="Sports"/>
    <n v="3.4"/>
    <n v="3.4"/>
    <d v="2023-05-16T00:00:00"/>
    <n v="8"/>
    <n v="0.43"/>
    <n v="0"/>
  </r>
  <r>
    <s v="CUST_6249_UK_45295"/>
    <s v="CUST_6249"/>
    <x v="15"/>
    <x v="2"/>
    <x v="1"/>
    <n v="130.44999999999999"/>
    <n v="130.44999999999999"/>
    <n v="9"/>
    <n v="1174.05"/>
    <n v="148"/>
    <n v="0"/>
    <s v="Beauty"/>
    <n v="73.599999999999994"/>
    <n v="73.599999999999994"/>
    <d v="2024-01-04T00:00:00"/>
    <n v="83"/>
    <n v="0.18"/>
    <n v="0"/>
  </r>
  <r>
    <s v="CUST_6249_USA_44825"/>
    <s v="CUST_6249"/>
    <x v="35"/>
    <x v="1"/>
    <x v="2"/>
    <n v="327.06"/>
    <n v="327.06"/>
    <n v="10"/>
    <n v="3270.6"/>
    <n v="339"/>
    <n v="0"/>
    <s v="Sports"/>
    <n v="13.7"/>
    <n v="13.7"/>
    <d v="2022-09-21T00:00:00"/>
    <n v="69"/>
    <n v="0.59"/>
    <n v="0"/>
  </r>
  <r>
    <s v="CUST_6251_UK_44682"/>
    <s v="CUST_6251"/>
    <x v="41"/>
    <x v="1"/>
    <x v="1"/>
    <n v="94.58"/>
    <n v="94.58"/>
    <n v="7"/>
    <n v="662.06"/>
    <n v="116"/>
    <n v="0"/>
    <s v="Fashion"/>
    <n v="0.5"/>
    <n v="0.5"/>
    <d v="2022-05-01T00:00:00"/>
    <n v="72"/>
    <n v="0.54"/>
    <n v="0"/>
  </r>
  <r>
    <s v="CUST_6252_USA_45478"/>
    <s v="CUST_6252"/>
    <x v="51"/>
    <x v="0"/>
    <x v="2"/>
    <n v="42.42"/>
    <n v="42.42"/>
    <n v="9"/>
    <n v="381.78000000000003"/>
    <n v="296"/>
    <n v="0"/>
    <s v="Fashion"/>
    <n v="79.400000000000006"/>
    <n v="79.400000000000006"/>
    <d v="2024-07-05T00:00:00"/>
    <n v="77"/>
    <n v="0.31"/>
    <n v="0"/>
  </r>
  <r>
    <s v="CUST_6254_Germany_44623"/>
    <s v="CUST_6254"/>
    <x v="15"/>
    <x v="1"/>
    <x v="0"/>
    <n v="136.54"/>
    <n v="136.54"/>
    <n v="10"/>
    <n v="1365.3999999999999"/>
    <n v="209"/>
    <n v="0"/>
    <s v="Beauty"/>
    <n v="2.2999999999999998"/>
    <n v="2.2999999999999998"/>
    <d v="2022-03-03T00:00:00"/>
    <n v="29"/>
    <n v="0.52"/>
    <n v="0"/>
  </r>
  <r>
    <s v="CUST_6255_Canada_45158"/>
    <s v="CUST_6255"/>
    <x v="52"/>
    <x v="0"/>
    <x v="4"/>
    <n v="94.85"/>
    <n v="94.85"/>
    <n v="10"/>
    <n v="948.5"/>
    <n v="331"/>
    <n v="0"/>
    <s v="Fashion"/>
    <n v="62.2"/>
    <n v="62.2"/>
    <d v="2023-08-20T00:00:00"/>
    <n v="32"/>
    <n v="0.18"/>
    <n v="0"/>
  </r>
  <r>
    <s v="CUST_6256_Brazil_45533"/>
    <s v="CUST_6256"/>
    <x v="15"/>
    <x v="0"/>
    <x v="8"/>
    <n v="73.62"/>
    <n v="73.62"/>
    <n v="9"/>
    <n v="662.58"/>
    <n v="356"/>
    <n v="0"/>
    <s v="Electronics"/>
    <n v="36.4"/>
    <n v="36.4"/>
    <d v="2024-08-29T00:00:00"/>
    <n v="61"/>
    <n v="0.12"/>
    <n v="0"/>
  </r>
  <r>
    <s v="CUST_6258_Brazil_44192"/>
    <s v="CUST_6258"/>
    <x v="37"/>
    <x v="0"/>
    <x v="8"/>
    <n v="170.39"/>
    <n v="170.39"/>
    <n v="15"/>
    <n v="2555.85"/>
    <n v="285"/>
    <n v="0"/>
    <s v="Home"/>
    <n v="15.5"/>
    <n v="15.5"/>
    <d v="2020-12-27T00:00:00"/>
    <n v="1"/>
    <n v="0.4"/>
    <n v="0"/>
  </r>
  <r>
    <s v="CUST_6258_USA_45726"/>
    <s v="CUST_6258"/>
    <x v="35"/>
    <x v="1"/>
    <x v="2"/>
    <n v="49.42"/>
    <n v="49.42"/>
    <n v="8"/>
    <n v="395.36"/>
    <n v="127"/>
    <n v="0"/>
    <s v="Beauty"/>
    <n v="31.5"/>
    <n v="31.5"/>
    <d v="2025-03-10T00:00:00"/>
    <n v="41"/>
    <n v="0.64"/>
    <n v="0"/>
  </r>
  <r>
    <s v="CUST_6260_Japan_45748"/>
    <s v="CUST_6260"/>
    <x v="2"/>
    <x v="1"/>
    <x v="6"/>
    <n v="133.53"/>
    <n v="133.53"/>
    <n v="11"/>
    <n v="1468.83"/>
    <n v="353"/>
    <n v="0"/>
    <s v="Beauty"/>
    <n v="77.900000000000006"/>
    <n v="77.900000000000006"/>
    <d v="2025-04-01T00:00:00"/>
    <n v="72"/>
    <n v="0.44"/>
    <n v="0"/>
  </r>
  <r>
    <s v="CUST_6266_France_45172"/>
    <s v="CUST_6266"/>
    <x v="2"/>
    <x v="2"/>
    <x v="7"/>
    <n v="189.97"/>
    <n v="189.97"/>
    <n v="8"/>
    <n v="1519.76"/>
    <n v="120"/>
    <n v="0"/>
    <s v="Home"/>
    <n v="73"/>
    <n v="73"/>
    <d v="2023-09-03T00:00:00"/>
    <n v="16"/>
    <n v="0.28999999999999998"/>
    <n v="0"/>
  </r>
  <r>
    <s v="CUST_6275_France_45080"/>
    <s v="CUST_6275"/>
    <x v="53"/>
    <x v="2"/>
    <x v="7"/>
    <n v="108.98"/>
    <n v="108.98"/>
    <n v="9"/>
    <n v="980.82"/>
    <n v="318"/>
    <n v="0"/>
    <s v="Sports"/>
    <n v="16"/>
    <n v="16"/>
    <d v="2023-06-03T00:00:00"/>
    <n v="78"/>
    <n v="0.39"/>
    <n v="0"/>
  </r>
  <r>
    <s v="CUST_6276_Australia_45144"/>
    <s v="CUST_6276"/>
    <x v="24"/>
    <x v="2"/>
    <x v="3"/>
    <n v="194.44"/>
    <n v="194.44"/>
    <n v="14"/>
    <n v="2722.16"/>
    <n v="291"/>
    <n v="0"/>
    <s v="Home"/>
    <n v="82.3"/>
    <n v="82.3"/>
    <d v="2023-08-06T00:00:00"/>
    <n v="43"/>
    <n v="0.3"/>
    <n v="0"/>
  </r>
  <r>
    <s v="CUST_6276_France_44395"/>
    <s v="CUST_6276"/>
    <x v="19"/>
    <x v="0"/>
    <x v="7"/>
    <m/>
    <n v="0"/>
    <n v="9"/>
    <n v="0"/>
    <n v="244"/>
    <n v="0"/>
    <s v="Beauty"/>
    <n v="5.0999999999999996"/>
    <n v="5.0999999999999996"/>
    <d v="2021-07-18T00:00:00"/>
    <n v="11"/>
    <n v="0.49"/>
    <n v="0"/>
  </r>
  <r>
    <s v="CUST_6280_Australia_45344"/>
    <s v="CUST_6280"/>
    <x v="58"/>
    <x v="0"/>
    <x v="3"/>
    <n v="120.62"/>
    <n v="120.62"/>
    <n v="10"/>
    <n v="1206.2"/>
    <n v="130"/>
    <n v="0"/>
    <s v="Home"/>
    <n v="51.1"/>
    <n v="51.1"/>
    <d v="2024-02-22T00:00:00"/>
    <n v="22"/>
    <n v="0.18"/>
    <n v="0"/>
  </r>
  <r>
    <s v="CUST_6283_France_45143"/>
    <s v="CUST_6283"/>
    <x v="54"/>
    <x v="1"/>
    <x v="7"/>
    <n v="55.49"/>
    <n v="55.49"/>
    <n v="9"/>
    <n v="499.41"/>
    <n v="116"/>
    <n v="0"/>
    <s v="Home"/>
    <n v="91.2"/>
    <n v="91.2"/>
    <d v="2023-08-05T00:00:00"/>
    <n v="55"/>
    <n v="0.26"/>
    <n v="0"/>
  </r>
  <r>
    <s v="CUST_6285_France_45113"/>
    <s v="CUST_6285"/>
    <x v="58"/>
    <x v="1"/>
    <x v="7"/>
    <n v="204.15"/>
    <n v="204.15"/>
    <n v="9"/>
    <n v="1837.3500000000001"/>
    <n v="195"/>
    <n v="0"/>
    <s v="Electronics"/>
    <m/>
    <n v="0"/>
    <d v="2023-07-06T00:00:00"/>
    <n v="71"/>
    <n v="0.62"/>
    <n v="0"/>
  </r>
  <r>
    <s v="CUST_6287_Japan_45102"/>
    <s v="CUST_6287"/>
    <x v="55"/>
    <x v="0"/>
    <x v="6"/>
    <n v="104.54"/>
    <n v="104.54"/>
    <n v="10"/>
    <n v="1045.4000000000001"/>
    <n v="343"/>
    <n v="0"/>
    <s v="Beauty"/>
    <n v="30.3"/>
    <n v="30.3"/>
    <d v="2023-06-25T00:00:00"/>
    <n v="6"/>
    <n v="0.38"/>
    <n v="0"/>
  </r>
  <r>
    <s v="CUST_6287_USA_45587"/>
    <s v="CUST_6287"/>
    <x v="25"/>
    <x v="1"/>
    <x v="2"/>
    <n v="109.43"/>
    <n v="109.43"/>
    <n v="11"/>
    <n v="1203.73"/>
    <n v="297"/>
    <n v="0"/>
    <s v="Fashion"/>
    <n v="17.2"/>
    <n v="17.2"/>
    <d v="2024-10-22T00:00:00"/>
    <n v="35"/>
    <n v="0.05"/>
    <n v="0"/>
  </r>
  <r>
    <s v="CUST_6291_Australia_44368"/>
    <s v="CUST_6291"/>
    <x v="6"/>
    <x v="0"/>
    <x v="3"/>
    <n v="129.76"/>
    <n v="129.76"/>
    <n v="6"/>
    <n v="778.56"/>
    <n v="69"/>
    <n v="0"/>
    <s v="Fashion"/>
    <n v="82.9"/>
    <n v="82.9"/>
    <d v="2021-06-21T00:00:00"/>
    <n v="15"/>
    <n v="0.69"/>
    <n v="0"/>
  </r>
  <r>
    <s v="CUST_6291_India_45769"/>
    <s v="CUST_6291"/>
    <x v="16"/>
    <x v="0"/>
    <x v="5"/>
    <n v="250.17"/>
    <n v="250.17"/>
    <n v="11"/>
    <n v="2751.87"/>
    <n v="18"/>
    <n v="0"/>
    <s v="Sports"/>
    <m/>
    <n v="0"/>
    <d v="2025-04-22T00:00:00"/>
    <n v="52"/>
    <n v="0.37"/>
    <n v="0"/>
  </r>
  <r>
    <s v="CUST_6293_Canada_45690"/>
    <s v="CUST_6293"/>
    <x v="26"/>
    <x v="1"/>
    <x v="4"/>
    <n v="52.23"/>
    <n v="52.23"/>
    <n v="11"/>
    <n v="574.53"/>
    <n v="64"/>
    <n v="1"/>
    <s v="Home"/>
    <n v="87.9"/>
    <n v="87.9"/>
    <d v="2025-02-02T00:00:00"/>
    <n v="48"/>
    <n v="0.17"/>
    <n v="0"/>
  </r>
  <r>
    <s v="CUST_6295_Germany_44620"/>
    <s v="CUST_6295"/>
    <x v="22"/>
    <x v="0"/>
    <x v="0"/>
    <n v="64.69"/>
    <n v="64.69"/>
    <n v="9"/>
    <n v="582.21"/>
    <n v="188"/>
    <n v="0"/>
    <s v="Electronics"/>
    <n v="91"/>
    <n v="91"/>
    <d v="2022-02-28T00:00:00"/>
    <n v="33"/>
    <n v="0.2"/>
    <n v="0"/>
  </r>
  <r>
    <s v="CUST_6296_Germany_45066"/>
    <s v="CUST_6296"/>
    <x v="18"/>
    <x v="1"/>
    <x v="0"/>
    <n v="106.95"/>
    <n v="106.95"/>
    <n v="5"/>
    <n v="534.75"/>
    <n v="48"/>
    <n v="0"/>
    <s v="Beauty"/>
    <n v="70.8"/>
    <n v="70.8"/>
    <d v="2023-05-20T00:00:00"/>
    <n v="31"/>
    <n v="0.55000000000000004"/>
    <n v="0"/>
  </r>
  <r>
    <s v="CUST_6299_UK_44395"/>
    <s v="CUST_6299"/>
    <x v="53"/>
    <x v="1"/>
    <x v="1"/>
    <n v="35.57"/>
    <n v="35.57"/>
    <n v="12"/>
    <n v="426.84000000000003"/>
    <n v="207"/>
    <n v="0"/>
    <s v="Beauty"/>
    <n v="91.5"/>
    <n v="91.5"/>
    <d v="2021-07-18T00:00:00"/>
    <n v="14"/>
    <n v="0.25"/>
    <n v="0"/>
  </r>
  <r>
    <s v="CUST_6299_USA_44571"/>
    <s v="CUST_6299"/>
    <x v="20"/>
    <x v="1"/>
    <x v="2"/>
    <n v="95.57"/>
    <n v="95.57"/>
    <n v="12"/>
    <n v="1146.8399999999999"/>
    <n v="216"/>
    <n v="0"/>
    <s v="Home"/>
    <n v="35.200000000000003"/>
    <n v="35.200000000000003"/>
    <d v="2022-01-10T00:00:00"/>
    <n v="72"/>
    <n v="0.27"/>
    <n v="0"/>
  </r>
  <r>
    <s v="CUST_6300_France_45644"/>
    <s v="CUST_6300"/>
    <x v="6"/>
    <x v="1"/>
    <x v="7"/>
    <m/>
    <n v="0"/>
    <n v="7"/>
    <n v="0"/>
    <n v="237"/>
    <n v="0"/>
    <s v="Fashion"/>
    <n v="81"/>
    <n v="81"/>
    <d v="2024-12-18T00:00:00"/>
    <n v="78"/>
    <n v="0.03"/>
    <n v="0"/>
  </r>
  <r>
    <s v="CUST_6301_Japan_44740"/>
    <s v="CUST_6301"/>
    <x v="20"/>
    <x v="1"/>
    <x v="6"/>
    <n v="132.19"/>
    <n v="132.19"/>
    <n v="13"/>
    <n v="1718.47"/>
    <n v="84"/>
    <n v="0"/>
    <s v="Electronics"/>
    <n v="7.6"/>
    <n v="7.6"/>
    <d v="2022-06-28T00:00:00"/>
    <n v="9"/>
    <n v="0.22"/>
    <n v="0"/>
  </r>
  <r>
    <s v="CUST_6305_Brazil_44879"/>
    <s v="CUST_6305"/>
    <x v="19"/>
    <x v="0"/>
    <x v="8"/>
    <n v="349.08"/>
    <n v="349.08"/>
    <n v="5"/>
    <n v="1745.3999999999999"/>
    <n v="234"/>
    <n v="0"/>
    <s v="Beauty"/>
    <n v="9.4"/>
    <n v="9.4"/>
    <d v="2022-11-14T00:00:00"/>
    <n v="76"/>
    <n v="0.69"/>
    <n v="0"/>
  </r>
  <r>
    <s v="CUST_6305_UK_45366"/>
    <s v="CUST_6305"/>
    <x v="43"/>
    <x v="0"/>
    <x v="1"/>
    <n v="81.99"/>
    <n v="81.99"/>
    <n v="8"/>
    <n v="655.92"/>
    <n v="5"/>
    <n v="1"/>
    <s v="Sports"/>
    <n v="1.2"/>
    <n v="1.2"/>
    <d v="2024-03-15T00:00:00"/>
    <n v="75"/>
    <n v="0.18"/>
    <n v="0"/>
  </r>
  <r>
    <s v="CUST_6307_Canada_44738"/>
    <s v="CUST_6307"/>
    <x v="48"/>
    <x v="1"/>
    <x v="4"/>
    <n v="55.82"/>
    <n v="55.82"/>
    <n v="4"/>
    <n v="223.28"/>
    <n v="249"/>
    <n v="0"/>
    <s v="Beauty"/>
    <n v="21.5"/>
    <n v="21.5"/>
    <d v="2022-06-26T00:00:00"/>
    <n v="19"/>
    <n v="0.19"/>
    <n v="0"/>
  </r>
  <r>
    <s v="CUST_6308_Japan_44664"/>
    <s v="CUST_6308"/>
    <x v="36"/>
    <x v="0"/>
    <x v="6"/>
    <n v="90.3"/>
    <n v="90.3"/>
    <n v="16"/>
    <n v="1444.8"/>
    <n v="270"/>
    <n v="0"/>
    <s v="Fashion"/>
    <n v="47.9"/>
    <n v="47.9"/>
    <d v="2022-04-13T00:00:00"/>
    <n v="41"/>
    <n v="0.28999999999999998"/>
    <n v="0"/>
  </r>
  <r>
    <s v="CUST_6310_USA_45168"/>
    <s v="CUST_6310"/>
    <x v="33"/>
    <x v="0"/>
    <x v="2"/>
    <n v="228.63"/>
    <n v="228.63"/>
    <n v="12"/>
    <n v="2743.56"/>
    <n v="27"/>
    <n v="0"/>
    <s v="Home"/>
    <n v="89.4"/>
    <n v="89.4"/>
    <d v="2023-08-30T00:00:00"/>
    <n v="62"/>
    <n v="0.3"/>
    <n v="0"/>
  </r>
  <r>
    <s v="CUST_6311_India_45433"/>
    <s v="CUST_6311"/>
    <x v="3"/>
    <x v="1"/>
    <x v="5"/>
    <n v="131.22999999999999"/>
    <n v="131.22999999999999"/>
    <n v="7"/>
    <n v="918.6099999999999"/>
    <n v="41"/>
    <n v="0"/>
    <s v="Sports"/>
    <n v="80.3"/>
    <n v="80.3"/>
    <d v="2024-05-21T00:00:00"/>
    <n v="35"/>
    <n v="0.61"/>
    <n v="0"/>
  </r>
  <r>
    <s v="CUST_6313_UK_44847"/>
    <s v="CUST_6313"/>
    <x v="20"/>
    <x v="0"/>
    <x v="1"/>
    <n v="127.73"/>
    <n v="127.73"/>
    <n v="12"/>
    <n v="1532.76"/>
    <n v="92"/>
    <n v="0"/>
    <s v="Home"/>
    <n v="59.6"/>
    <n v="59.6"/>
    <d v="2022-10-13T00:00:00"/>
    <n v="57"/>
    <n v="0.19"/>
    <n v="0"/>
  </r>
  <r>
    <s v="CUST_6314_Canada_44069"/>
    <s v="CUST_6314"/>
    <x v="44"/>
    <x v="0"/>
    <x v="4"/>
    <n v="156.33000000000001"/>
    <n v="156.33000000000001"/>
    <n v="9"/>
    <n v="1406.97"/>
    <n v="44"/>
    <n v="0"/>
    <s v="Beauty"/>
    <n v="46.7"/>
    <n v="46.7"/>
    <d v="2020-08-26T00:00:00"/>
    <n v="1"/>
    <n v="0.12"/>
    <n v="0"/>
  </r>
  <r>
    <s v="CUST_6315_Japan_45419"/>
    <s v="CUST_6315"/>
    <x v="35"/>
    <x v="0"/>
    <x v="6"/>
    <n v="53.77"/>
    <n v="53.77"/>
    <n v="13"/>
    <n v="699.01"/>
    <n v="290"/>
    <n v="0"/>
    <s v="Sports"/>
    <n v="46.9"/>
    <n v="46.9"/>
    <d v="2024-05-07T00:00:00"/>
    <n v="33"/>
    <n v="0.31"/>
    <n v="0"/>
  </r>
  <r>
    <s v="CUST_6316_France_45019"/>
    <s v="CUST_6316"/>
    <x v="55"/>
    <x v="0"/>
    <x v="7"/>
    <n v="60.23"/>
    <n v="60.23"/>
    <n v="7"/>
    <n v="421.60999999999996"/>
    <n v="211"/>
    <n v="0"/>
    <s v="Sports"/>
    <n v="98"/>
    <n v="98"/>
    <d v="2023-04-03T00:00:00"/>
    <n v="57"/>
    <n v="0.12"/>
    <n v="0"/>
  </r>
  <r>
    <s v="CUST_6319_France_45781"/>
    <s v="CUST_6319"/>
    <x v="43"/>
    <x v="0"/>
    <x v="7"/>
    <n v="82.89"/>
    <n v="82.89"/>
    <n v="10"/>
    <n v="828.9"/>
    <n v="191"/>
    <n v="0"/>
    <s v="Sports"/>
    <n v="35.799999999999997"/>
    <n v="35.799999999999997"/>
    <d v="2025-05-04T00:00:00"/>
    <n v="1"/>
    <n v="0.2"/>
    <n v="0"/>
  </r>
  <r>
    <s v="CUST_6320_UK_44980"/>
    <s v="CUST_6320"/>
    <x v="34"/>
    <x v="1"/>
    <x v="1"/>
    <n v="133.1"/>
    <n v="133.1"/>
    <n v="6"/>
    <n v="798.59999999999991"/>
    <n v="321"/>
    <n v="0"/>
    <s v="Fashion"/>
    <n v="1.9"/>
    <n v="1.9"/>
    <d v="2023-02-23T00:00:00"/>
    <n v="16"/>
    <n v="0.15"/>
    <n v="0"/>
  </r>
  <r>
    <s v="CUST_6326_Japan_45563"/>
    <s v="CUST_6326"/>
    <x v="61"/>
    <x v="1"/>
    <x v="6"/>
    <n v="145.54"/>
    <n v="145.54"/>
    <n v="7"/>
    <n v="1018.78"/>
    <n v="227"/>
    <n v="0"/>
    <s v="Home"/>
    <n v="4.8"/>
    <n v="4.8"/>
    <d v="2024-09-28T00:00:00"/>
    <n v="12"/>
    <n v="0.14000000000000001"/>
    <n v="0"/>
  </r>
  <r>
    <s v="CUST_6330_Brazil_45391"/>
    <s v="CUST_6330"/>
    <x v="17"/>
    <x v="1"/>
    <x v="8"/>
    <n v="56.22"/>
    <n v="56.22"/>
    <n v="10"/>
    <n v="562.20000000000005"/>
    <n v="95"/>
    <n v="0"/>
    <s v="Fashion"/>
    <n v="21.3"/>
    <n v="21.3"/>
    <d v="2024-04-09T00:00:00"/>
    <n v="55"/>
    <n v="0.15"/>
    <n v="0"/>
  </r>
  <r>
    <s v="CUST_6330_Germany_44458"/>
    <s v="CUST_6330"/>
    <x v="47"/>
    <x v="0"/>
    <x v="0"/>
    <n v="67.3"/>
    <n v="67.3"/>
    <n v="6"/>
    <n v="403.79999999999995"/>
    <n v="198"/>
    <n v="0"/>
    <s v="Sports"/>
    <n v="17.7"/>
    <n v="17.7"/>
    <d v="2021-09-19T00:00:00"/>
    <n v="85"/>
    <n v="0.43"/>
    <n v="0"/>
  </r>
  <r>
    <s v="CUST_6334_Canada_44965"/>
    <s v="CUST_6334"/>
    <x v="33"/>
    <x v="0"/>
    <x v="4"/>
    <n v="42.83"/>
    <n v="42.83"/>
    <n v="7"/>
    <n v="299.81"/>
    <n v="284"/>
    <n v="0"/>
    <s v="Electronics"/>
    <n v="1"/>
    <n v="1"/>
    <d v="2023-02-08T00:00:00"/>
    <n v="24"/>
    <n v="0.31"/>
    <n v="0"/>
  </r>
  <r>
    <s v="CUST_6341_Canada_45450"/>
    <s v="CUST_6341"/>
    <x v="3"/>
    <x v="2"/>
    <x v="4"/>
    <n v="33.409999999999997"/>
    <n v="33.409999999999997"/>
    <n v="6"/>
    <n v="200.45999999999998"/>
    <n v="259"/>
    <n v="0"/>
    <s v="Sports"/>
    <n v="52.4"/>
    <n v="52.4"/>
    <d v="2024-06-07T00:00:00"/>
    <n v="88"/>
    <n v="0.59"/>
    <n v="0"/>
  </r>
  <r>
    <s v="CUST_6342_Australia_45005"/>
    <s v="CUST_6342"/>
    <x v="20"/>
    <x v="0"/>
    <x v="3"/>
    <n v="109.55"/>
    <n v="109.55"/>
    <n v="8"/>
    <n v="876.4"/>
    <n v="58"/>
    <n v="0"/>
    <s v="Electronics"/>
    <n v="88.7"/>
    <n v="88.7"/>
    <d v="2023-03-20T00:00:00"/>
    <n v="84"/>
    <n v="0.47"/>
    <n v="0"/>
  </r>
  <r>
    <s v="CUST_6342_USA_45192"/>
    <s v="CUST_6342"/>
    <x v="44"/>
    <x v="2"/>
    <x v="2"/>
    <n v="138.31"/>
    <n v="138.31"/>
    <n v="10"/>
    <n v="1383.1"/>
    <n v="156"/>
    <n v="0"/>
    <s v="Home"/>
    <n v="8.9"/>
    <n v="8.9"/>
    <d v="2023-09-23T00:00:00"/>
    <n v="3"/>
    <n v="0.27"/>
    <n v="0"/>
  </r>
  <r>
    <s v="CUST_6343_Germany_44072"/>
    <s v="CUST_6343"/>
    <x v="29"/>
    <x v="0"/>
    <x v="0"/>
    <m/>
    <n v="0"/>
    <n v="6"/>
    <n v="0"/>
    <n v="138"/>
    <n v="0"/>
    <s v="Fashion"/>
    <m/>
    <n v="0"/>
    <d v="2020-08-29T00:00:00"/>
    <n v="44"/>
    <n v="0.25"/>
    <n v="0"/>
  </r>
  <r>
    <s v="CUST_6343_Japan_44104"/>
    <s v="CUST_6343"/>
    <x v="4"/>
    <x v="1"/>
    <x v="6"/>
    <n v="119.57"/>
    <n v="119.57"/>
    <n v="4"/>
    <n v="478.28"/>
    <n v="7"/>
    <n v="0"/>
    <s v="Sports"/>
    <n v="9"/>
    <n v="9"/>
    <d v="2020-09-30T00:00:00"/>
    <n v="35"/>
    <n v="0.38"/>
    <n v="0"/>
  </r>
  <r>
    <s v="CUST_6345_Brazil_44539"/>
    <s v="CUST_6345"/>
    <x v="19"/>
    <x v="1"/>
    <x v="8"/>
    <n v="128.43"/>
    <n v="128.43"/>
    <n v="4"/>
    <n v="513.72"/>
    <n v="129"/>
    <n v="0"/>
    <s v="Home"/>
    <n v="34.1"/>
    <n v="34.1"/>
    <d v="2021-12-09T00:00:00"/>
    <n v="75"/>
    <n v="0.44"/>
    <n v="0"/>
  </r>
  <r>
    <s v="CUST_6346_USA_44527"/>
    <s v="CUST_6346"/>
    <x v="24"/>
    <x v="0"/>
    <x v="2"/>
    <n v="55.2"/>
    <n v="55.2"/>
    <n v="9"/>
    <n v="496.8"/>
    <n v="65"/>
    <n v="0"/>
    <s v="Electronics"/>
    <n v="46.5"/>
    <n v="46.5"/>
    <d v="2021-11-27T00:00:00"/>
    <n v="67"/>
    <n v="0.36"/>
    <n v="0"/>
  </r>
  <r>
    <s v="CUST_6347_Australia_44667"/>
    <s v="CUST_6347"/>
    <x v="39"/>
    <x v="0"/>
    <x v="3"/>
    <n v="77.17"/>
    <n v="77.17"/>
    <n v="8"/>
    <n v="617.36"/>
    <n v="279"/>
    <n v="0"/>
    <s v="Beauty"/>
    <n v="29.1"/>
    <n v="29.1"/>
    <d v="2022-04-16T00:00:00"/>
    <n v="35"/>
    <n v="0.61"/>
    <n v="0"/>
  </r>
  <r>
    <s v="CUST_6347_Germany_45160"/>
    <s v="CUST_6347"/>
    <x v="33"/>
    <x v="1"/>
    <x v="0"/>
    <n v="145.28"/>
    <n v="145.28"/>
    <n v="6"/>
    <n v="871.68000000000006"/>
    <n v="88"/>
    <n v="0"/>
    <s v="Sports"/>
    <n v="17.8"/>
    <n v="17.8"/>
    <d v="2023-08-22T00:00:00"/>
    <n v="85"/>
    <n v="0.17"/>
    <n v="0"/>
  </r>
  <r>
    <s v="CUST_6348_Germany_45263"/>
    <s v="CUST_6348"/>
    <x v="9"/>
    <x v="2"/>
    <x v="0"/>
    <n v="51.9"/>
    <n v="51.9"/>
    <n v="10"/>
    <n v="519"/>
    <n v="222"/>
    <n v="0"/>
    <s v="Fashion"/>
    <n v="44.6"/>
    <n v="44.6"/>
    <d v="2023-12-03T00:00:00"/>
    <n v="59"/>
    <n v="0.16"/>
    <n v="0"/>
  </r>
  <r>
    <s v="CUST_6352_Brazil_44248"/>
    <s v="CUST_6352"/>
    <x v="54"/>
    <x v="1"/>
    <x v="8"/>
    <n v="102.57"/>
    <n v="102.57"/>
    <n v="12"/>
    <n v="1230.8399999999999"/>
    <n v="84"/>
    <n v="0"/>
    <s v="Beauty"/>
    <n v="96.4"/>
    <n v="96.4"/>
    <d v="2021-02-21T00:00:00"/>
    <n v="49"/>
    <n v="0.28000000000000003"/>
    <n v="0"/>
  </r>
  <r>
    <s v="CUST_6355_France_45040"/>
    <s v="CUST_6355"/>
    <x v="28"/>
    <x v="1"/>
    <x v="7"/>
    <n v="71.19"/>
    <n v="71.19"/>
    <n v="8"/>
    <n v="569.52"/>
    <n v="300"/>
    <n v="0"/>
    <s v="Fashion"/>
    <n v="51.4"/>
    <n v="51.4"/>
    <d v="2023-04-24T00:00:00"/>
    <n v="77"/>
    <n v="0.18"/>
    <n v="0"/>
  </r>
  <r>
    <s v="CUST_6366_China_44787"/>
    <s v="CUST_6366"/>
    <x v="34"/>
    <x v="1"/>
    <x v="9"/>
    <n v="70.52"/>
    <n v="70.52"/>
    <n v="13"/>
    <n v="916.76"/>
    <n v="114"/>
    <n v="0"/>
    <s v="Beauty"/>
    <n v="42.8"/>
    <n v="42.8"/>
    <d v="2022-08-14T00:00:00"/>
    <n v="49"/>
    <n v="0.31"/>
    <n v="0"/>
  </r>
  <r>
    <s v="CUST_6366_USA_45243"/>
    <s v="CUST_6366"/>
    <x v="43"/>
    <x v="1"/>
    <x v="2"/>
    <n v="71.59"/>
    <n v="71.59"/>
    <n v="8"/>
    <n v="572.72"/>
    <n v="108"/>
    <n v="0"/>
    <s v="Fashion"/>
    <n v="62.6"/>
    <n v="62.6"/>
    <d v="2023-11-13T00:00:00"/>
    <n v="16"/>
    <n v="0.09"/>
    <n v="0"/>
  </r>
  <r>
    <s v="CUST_6368_Canada_45455"/>
    <s v="CUST_6368"/>
    <x v="31"/>
    <x v="1"/>
    <x v="4"/>
    <n v="160.57"/>
    <n v="160.57"/>
    <n v="14"/>
    <n v="2247.98"/>
    <n v="125"/>
    <n v="0"/>
    <s v="Sports"/>
    <n v="28.5"/>
    <n v="28.5"/>
    <d v="2024-06-12T00:00:00"/>
    <n v="51"/>
    <n v="0.42"/>
    <n v="0"/>
  </r>
  <r>
    <s v="CUST_6370_Australia_45574"/>
    <s v="CUST_6370"/>
    <x v="39"/>
    <x v="1"/>
    <x v="3"/>
    <n v="90.87"/>
    <n v="90.87"/>
    <n v="13"/>
    <n v="1181.31"/>
    <n v="156"/>
    <n v="0"/>
    <s v="Beauty"/>
    <n v="54.7"/>
    <n v="54.7"/>
    <d v="2024-10-09T00:00:00"/>
    <n v="21"/>
    <n v="0.36"/>
    <n v="0"/>
  </r>
  <r>
    <s v="CUST_6370_China_45171"/>
    <s v="CUST_6370"/>
    <x v="24"/>
    <x v="0"/>
    <x v="9"/>
    <n v="53.64"/>
    <n v="53.64"/>
    <n v="7"/>
    <n v="375.48"/>
    <n v="20"/>
    <n v="0"/>
    <s v="Beauty"/>
    <n v="17.100000000000001"/>
    <n v="17.100000000000001"/>
    <d v="2023-09-02T00:00:00"/>
    <n v="2"/>
    <n v="0.33"/>
    <n v="0"/>
  </r>
  <r>
    <s v="CUST_6373_UK_44498"/>
    <s v="CUST_6373"/>
    <x v="27"/>
    <x v="1"/>
    <x v="1"/>
    <n v="83.4"/>
    <n v="83.4"/>
    <n v="10"/>
    <n v="834"/>
    <n v="57"/>
    <n v="0"/>
    <s v="Electronics"/>
    <n v="85.2"/>
    <n v="85.2"/>
    <d v="2021-10-29T00:00:00"/>
    <n v="39"/>
    <n v="0.32"/>
    <n v="0"/>
  </r>
  <r>
    <s v="CUST_6374_Australia_45324"/>
    <s v="CUST_6374"/>
    <x v="59"/>
    <x v="0"/>
    <x v="3"/>
    <n v="247.32"/>
    <n v="247.32"/>
    <n v="8"/>
    <n v="1978.56"/>
    <n v="87"/>
    <n v="0"/>
    <s v="Fashion"/>
    <n v="48"/>
    <n v="48"/>
    <d v="2024-02-02T00:00:00"/>
    <n v="87"/>
    <n v="0.55000000000000004"/>
    <n v="0"/>
  </r>
  <r>
    <s v="CUST_6374_China_44811"/>
    <s v="CUST_6374"/>
    <x v="22"/>
    <x v="1"/>
    <x v="9"/>
    <n v="144.86000000000001"/>
    <n v="144.86000000000001"/>
    <n v="10"/>
    <n v="1448.6000000000001"/>
    <n v="94"/>
    <n v="0"/>
    <s v="Beauty"/>
    <n v="75.3"/>
    <n v="75.3"/>
    <d v="2022-09-07T00:00:00"/>
    <n v="7"/>
    <n v="0.17"/>
    <n v="0"/>
  </r>
  <r>
    <s v="CUST_6383_India_44297"/>
    <s v="CUST_6383"/>
    <x v="55"/>
    <x v="1"/>
    <x v="5"/>
    <n v="186.26"/>
    <n v="186.26"/>
    <n v="5"/>
    <n v="931.3"/>
    <n v="330"/>
    <n v="0"/>
    <s v="Electronics"/>
    <n v="97.4"/>
    <n v="97.4"/>
    <d v="2021-04-11T00:00:00"/>
    <n v="43"/>
    <n v="7.0000000000000007E-2"/>
    <n v="0"/>
  </r>
  <r>
    <s v="CUST_6387_Canada_45250"/>
    <s v="CUST_6387"/>
    <x v="28"/>
    <x v="1"/>
    <x v="4"/>
    <n v="123.77"/>
    <n v="123.77"/>
    <n v="10"/>
    <n v="1237.7"/>
    <n v="329"/>
    <n v="0"/>
    <s v="Beauty"/>
    <n v="34.799999999999997"/>
    <n v="34.799999999999997"/>
    <d v="2023-11-20T00:00:00"/>
    <n v="15"/>
    <n v="0.09"/>
    <n v="0"/>
  </r>
  <r>
    <s v="CUST_6387_China_44581"/>
    <s v="CUST_6387"/>
    <x v="16"/>
    <x v="0"/>
    <x v="9"/>
    <n v="49.53"/>
    <n v="49.53"/>
    <n v="13"/>
    <n v="643.89"/>
    <n v="312"/>
    <n v="0"/>
    <s v="Fashion"/>
    <n v="81"/>
    <n v="81"/>
    <d v="2022-01-20T00:00:00"/>
    <n v="78"/>
    <n v="0.18"/>
    <n v="0"/>
  </r>
  <r>
    <s v="CUST_6388_Canada_44855"/>
    <s v="CUST_6388"/>
    <x v="59"/>
    <x v="1"/>
    <x v="4"/>
    <n v="48.91"/>
    <n v="48.91"/>
    <n v="11"/>
    <n v="538.01"/>
    <n v="78"/>
    <n v="0"/>
    <s v="Beauty"/>
    <n v="67.8"/>
    <n v="67.8"/>
    <d v="2022-10-21T00:00:00"/>
    <n v="63"/>
    <n v="0.28000000000000003"/>
    <n v="0"/>
  </r>
  <r>
    <s v="CUST_6390_Australia_45398"/>
    <s v="CUST_6390"/>
    <x v="3"/>
    <x v="0"/>
    <x v="3"/>
    <n v="83.28"/>
    <n v="83.28"/>
    <n v="6"/>
    <n v="499.68"/>
    <n v="203"/>
    <n v="0"/>
    <s v="Sports"/>
    <m/>
    <n v="0"/>
    <d v="2024-04-16T00:00:00"/>
    <n v="65"/>
    <n v="0.05"/>
    <n v="0"/>
  </r>
  <r>
    <s v="CUST_6390_Germany_44055"/>
    <s v="CUST_6390"/>
    <x v="60"/>
    <x v="0"/>
    <x v="0"/>
    <n v="149.34"/>
    <n v="149.34"/>
    <n v="12"/>
    <n v="1792.08"/>
    <n v="10"/>
    <n v="0"/>
    <s v="Home"/>
    <n v="0.8"/>
    <n v="0.8"/>
    <d v="2020-08-12T00:00:00"/>
    <n v="55"/>
    <n v="0.56000000000000005"/>
    <n v="0"/>
  </r>
  <r>
    <s v="CUST_6392_Germany_45758"/>
    <s v="CUST_6392"/>
    <x v="21"/>
    <x v="0"/>
    <x v="0"/>
    <n v="23.89"/>
    <n v="23.89"/>
    <n v="9"/>
    <n v="215.01"/>
    <n v="117"/>
    <n v="0"/>
    <s v="Sports"/>
    <n v="88"/>
    <n v="88"/>
    <d v="2025-04-11T00:00:00"/>
    <n v="39"/>
    <n v="0.68"/>
    <n v="0"/>
  </r>
  <r>
    <s v="CUST_6393_Canada_45462"/>
    <s v="CUST_6393"/>
    <x v="39"/>
    <x v="1"/>
    <x v="4"/>
    <n v="22.72"/>
    <n v="22.72"/>
    <n v="12"/>
    <n v="272.64"/>
    <n v="166"/>
    <n v="0"/>
    <s v="Sports"/>
    <n v="66.2"/>
    <n v="66.2"/>
    <d v="2024-06-19T00:00:00"/>
    <n v="71"/>
    <n v="0.05"/>
    <n v="0"/>
  </r>
  <r>
    <s v="CUST_6394_UK_44570"/>
    <s v="CUST_6394"/>
    <x v="36"/>
    <x v="1"/>
    <x v="1"/>
    <n v="48.42"/>
    <n v="48.42"/>
    <n v="9"/>
    <n v="435.78000000000003"/>
    <n v="21"/>
    <n v="0"/>
    <s v="Home"/>
    <n v="6.7"/>
    <n v="6.7"/>
    <d v="2022-01-09T00:00:00"/>
    <n v="95"/>
    <n v="0.16"/>
    <n v="0"/>
  </r>
  <r>
    <s v="CUST_6395_China_44297"/>
    <s v="CUST_6395"/>
    <x v="6"/>
    <x v="1"/>
    <x v="9"/>
    <n v="71.010000000000005"/>
    <n v="71.010000000000005"/>
    <n v="13"/>
    <n v="923.13000000000011"/>
    <n v="106"/>
    <n v="0"/>
    <s v="Sports"/>
    <n v="10"/>
    <n v="10"/>
    <d v="2021-04-11T00:00:00"/>
    <n v="85"/>
    <n v="0.27"/>
    <n v="0"/>
  </r>
  <r>
    <s v="CUST_6401_UK_45286"/>
    <s v="CUST_6401"/>
    <x v="4"/>
    <x v="0"/>
    <x v="1"/>
    <n v="305.02"/>
    <n v="305.02"/>
    <n v="13"/>
    <n v="3965.2599999999998"/>
    <n v="205"/>
    <n v="0"/>
    <s v="Sports"/>
    <n v="48.5"/>
    <n v="48.5"/>
    <d v="2023-12-26T00:00:00"/>
    <n v="8"/>
    <n v="0.15"/>
    <n v="0"/>
  </r>
  <r>
    <s v="CUST_6402_China_44077"/>
    <s v="CUST_6402"/>
    <x v="21"/>
    <x v="2"/>
    <x v="9"/>
    <n v="70.930000000000007"/>
    <n v="70.930000000000007"/>
    <n v="10"/>
    <n v="709.30000000000007"/>
    <n v="161"/>
    <n v="0"/>
    <s v="Sports"/>
    <n v="86.2"/>
    <n v="86.2"/>
    <d v="2020-09-03T00:00:00"/>
    <n v="70"/>
    <n v="0.4"/>
    <n v="0"/>
  </r>
  <r>
    <s v="CUST_6408_UK_45672"/>
    <s v="CUST_6408"/>
    <x v="61"/>
    <x v="1"/>
    <x v="1"/>
    <n v="185.33"/>
    <n v="185.33"/>
    <n v="11"/>
    <n v="2038.63"/>
    <n v="64"/>
    <n v="0"/>
    <s v="Home"/>
    <n v="90.5"/>
    <n v="90.5"/>
    <d v="2025-01-15T00:00:00"/>
    <n v="88"/>
    <n v="0.38"/>
    <n v="0"/>
  </r>
  <r>
    <s v="CUST_6408_USA_45188"/>
    <s v="CUST_6408"/>
    <x v="27"/>
    <x v="0"/>
    <x v="2"/>
    <n v="165.72"/>
    <n v="165.72"/>
    <n v="9"/>
    <n v="1491.48"/>
    <n v="236"/>
    <n v="0"/>
    <s v="Sports"/>
    <n v="59.1"/>
    <n v="59.1"/>
    <d v="2023-09-19T00:00:00"/>
    <n v="41"/>
    <n v="0.15"/>
    <n v="0"/>
  </r>
  <r>
    <s v="CUST_6409_Canada_44216"/>
    <s v="CUST_6409"/>
    <x v="0"/>
    <x v="0"/>
    <x v="4"/>
    <n v="244.98"/>
    <n v="244.98"/>
    <n v="8"/>
    <n v="1959.84"/>
    <n v="70"/>
    <n v="0"/>
    <s v="Beauty"/>
    <n v="25.6"/>
    <n v="25.6"/>
    <d v="2021-01-20T00:00:00"/>
    <n v="29"/>
    <n v="0.05"/>
    <n v="0"/>
  </r>
  <r>
    <s v="CUST_6409_Canada_45744"/>
    <s v="CUST_6409"/>
    <x v="59"/>
    <x v="0"/>
    <x v="4"/>
    <n v="214.75"/>
    <n v="214.75"/>
    <n v="21"/>
    <n v="4509.75"/>
    <n v="136"/>
    <n v="0"/>
    <s v="Sports"/>
    <n v="84.8"/>
    <n v="84.8"/>
    <d v="2025-03-28T00:00:00"/>
    <n v="16"/>
    <n v="0.62"/>
    <n v="0"/>
  </r>
  <r>
    <s v="CUST_6410_Australia_44692"/>
    <s v="CUST_6410"/>
    <x v="51"/>
    <x v="0"/>
    <x v="3"/>
    <n v="91.95"/>
    <n v="91.95"/>
    <n v="9"/>
    <n v="827.55000000000007"/>
    <n v="356"/>
    <n v="0"/>
    <s v="Beauty"/>
    <n v="45.4"/>
    <n v="45.4"/>
    <d v="2022-05-11T00:00:00"/>
    <n v="41"/>
    <n v="0.34"/>
    <n v="0"/>
  </r>
  <r>
    <s v="CUST_6413_USA_44172"/>
    <s v="CUST_6413"/>
    <x v="35"/>
    <x v="0"/>
    <x v="2"/>
    <n v="101.4"/>
    <n v="101.4"/>
    <n v="9"/>
    <n v="912.6"/>
    <n v="90"/>
    <n v="0"/>
    <s v="Electronics"/>
    <n v="76.599999999999994"/>
    <n v="76.599999999999994"/>
    <d v="2020-12-07T00:00:00"/>
    <n v="55"/>
    <n v="0.56999999999999995"/>
    <n v="0"/>
  </r>
  <r>
    <s v="CUST_6415_Canada_44743"/>
    <s v="CUST_6415"/>
    <x v="26"/>
    <x v="0"/>
    <x v="4"/>
    <n v="188.33"/>
    <n v="188.33"/>
    <n v="6"/>
    <n v="1129.98"/>
    <n v="65"/>
    <n v="0"/>
    <s v="Electronics"/>
    <n v="49.8"/>
    <n v="49.8"/>
    <d v="2022-07-01T00:00:00"/>
    <n v="82"/>
    <n v="0.14000000000000001"/>
    <n v="0"/>
  </r>
  <r>
    <s v="CUST_6415_Canada_45085"/>
    <s v="CUST_6415"/>
    <x v="27"/>
    <x v="0"/>
    <x v="4"/>
    <n v="240.68"/>
    <n v="240.68"/>
    <n v="13"/>
    <n v="3128.84"/>
    <n v="324"/>
    <n v="0"/>
    <s v="Electronics"/>
    <n v="15.7"/>
    <n v="15.7"/>
    <d v="2023-06-08T00:00:00"/>
    <n v="32"/>
    <n v="0.01"/>
    <n v="0"/>
  </r>
  <r>
    <s v="CUST_6415_Japan_44358"/>
    <s v="CUST_6415"/>
    <x v="22"/>
    <x v="1"/>
    <x v="6"/>
    <n v="236.24"/>
    <n v="236.24"/>
    <n v="6"/>
    <n v="1417.44"/>
    <n v="362"/>
    <n v="0"/>
    <s v="Sports"/>
    <n v="47.7"/>
    <n v="47.7"/>
    <d v="2021-06-11T00:00:00"/>
    <n v="90"/>
    <n v="0.31"/>
    <n v="0"/>
  </r>
  <r>
    <s v="CUST_6416_USA_45396"/>
    <s v="CUST_6416"/>
    <x v="16"/>
    <x v="1"/>
    <x v="2"/>
    <n v="174.14"/>
    <n v="174.14"/>
    <n v="9"/>
    <n v="1567.2599999999998"/>
    <n v="23"/>
    <n v="0"/>
    <s v="Home"/>
    <n v="82.5"/>
    <n v="82.5"/>
    <d v="2024-04-14T00:00:00"/>
    <n v="64"/>
    <n v="0.28999999999999998"/>
    <n v="0"/>
  </r>
  <r>
    <s v="CUST_6420_India_44048"/>
    <s v="CUST_6420"/>
    <x v="34"/>
    <x v="1"/>
    <x v="5"/>
    <n v="128.28"/>
    <n v="128.28"/>
    <n v="5"/>
    <n v="641.4"/>
    <n v="349"/>
    <n v="0"/>
    <s v="Fashion"/>
    <n v="57.3"/>
    <n v="57.3"/>
    <d v="2020-08-05T00:00:00"/>
    <n v="30"/>
    <n v="0.15"/>
    <n v="0"/>
  </r>
  <r>
    <s v="CUST_6423_China_45509"/>
    <s v="CUST_6423"/>
    <x v="61"/>
    <x v="1"/>
    <x v="9"/>
    <n v="66.97"/>
    <n v="66.97"/>
    <n v="12"/>
    <n v="803.64"/>
    <n v="140"/>
    <n v="0"/>
    <s v="Fashion"/>
    <n v="10"/>
    <n v="10"/>
    <d v="2024-08-05T00:00:00"/>
    <n v="29"/>
    <n v="0.13"/>
    <n v="0"/>
  </r>
  <r>
    <s v="CUST_6423_Germany_45307"/>
    <s v="CUST_6423"/>
    <x v="57"/>
    <x v="2"/>
    <x v="0"/>
    <n v="93.27"/>
    <n v="93.27"/>
    <n v="7"/>
    <n v="652.89"/>
    <n v="130"/>
    <n v="0"/>
    <s v="Home"/>
    <n v="96.2"/>
    <n v="96.2"/>
    <d v="2024-01-16T00:00:00"/>
    <n v="20"/>
    <n v="0.16"/>
    <n v="0"/>
  </r>
  <r>
    <s v="CUST_6428_Japan_44168"/>
    <s v="CUST_6428"/>
    <x v="23"/>
    <x v="0"/>
    <x v="6"/>
    <n v="34.729999999999997"/>
    <n v="34.729999999999997"/>
    <n v="9"/>
    <n v="312.57"/>
    <n v="1"/>
    <n v="0"/>
    <s v="Fashion"/>
    <n v="63.7"/>
    <n v="63.7"/>
    <d v="2020-12-03T00:00:00"/>
    <n v="96"/>
    <n v="0.24"/>
    <n v="0"/>
  </r>
  <r>
    <s v="CUST_6429_Japan_45695"/>
    <s v="CUST_6429"/>
    <x v="50"/>
    <x v="1"/>
    <x v="6"/>
    <n v="211.83"/>
    <n v="211.83"/>
    <n v="13"/>
    <n v="2753.79"/>
    <n v="364"/>
    <n v="0"/>
    <s v="Sports"/>
    <n v="6.8"/>
    <n v="6.8"/>
    <d v="2025-02-07T00:00:00"/>
    <n v="78"/>
    <n v="0.22"/>
    <n v="0"/>
  </r>
  <r>
    <s v="CUST_6432_USA_44707"/>
    <s v="CUST_6432"/>
    <x v="24"/>
    <x v="1"/>
    <x v="2"/>
    <n v="158.44"/>
    <n v="158.44"/>
    <n v="15"/>
    <n v="2376.6"/>
    <n v="291"/>
    <n v="0"/>
    <s v="Electronics"/>
    <n v="85.7"/>
    <n v="85.7"/>
    <d v="2022-05-26T00:00:00"/>
    <n v="53"/>
    <n v="7.0000000000000007E-2"/>
    <n v="0"/>
  </r>
  <r>
    <s v="CUST_6433_Germany_44341"/>
    <s v="CUST_6433"/>
    <x v="44"/>
    <x v="1"/>
    <x v="0"/>
    <n v="31.47"/>
    <n v="31.47"/>
    <n v="9"/>
    <n v="283.23"/>
    <n v="315"/>
    <n v="0"/>
    <s v="Fashion"/>
    <n v="83"/>
    <n v="83"/>
    <d v="2021-05-25T00:00:00"/>
    <n v="35"/>
    <n v="0.56000000000000005"/>
    <n v="0"/>
  </r>
  <r>
    <s v="CUST_6433_Japan_44265"/>
    <s v="CUST_6433"/>
    <x v="47"/>
    <x v="0"/>
    <x v="6"/>
    <n v="45.04"/>
    <n v="45.04"/>
    <n v="12"/>
    <n v="540.48"/>
    <n v="88"/>
    <n v="0"/>
    <s v="Beauty"/>
    <n v="63.5"/>
    <n v="63.5"/>
    <d v="2021-03-10T00:00:00"/>
    <n v="27"/>
    <n v="0.3"/>
    <n v="0"/>
  </r>
  <r>
    <s v="CUST_6435_France_45224"/>
    <s v="CUST_6435"/>
    <x v="11"/>
    <x v="0"/>
    <x v="7"/>
    <n v="107.76"/>
    <n v="107.76"/>
    <n v="8"/>
    <n v="862.08"/>
    <n v="357"/>
    <n v="0"/>
    <s v="Beauty"/>
    <m/>
    <n v="0"/>
    <d v="2023-10-25T00:00:00"/>
    <n v="61"/>
    <n v="0.28999999999999998"/>
    <n v="0"/>
  </r>
  <r>
    <s v="CUST_6439_Canada_45609"/>
    <s v="CUST_6439"/>
    <x v="56"/>
    <x v="0"/>
    <x v="4"/>
    <n v="64.95"/>
    <n v="64.95"/>
    <n v="12"/>
    <n v="779.40000000000009"/>
    <n v="198"/>
    <n v="0"/>
    <s v="Beauty"/>
    <n v="83.8"/>
    <n v="83.8"/>
    <d v="2024-11-13T00:00:00"/>
    <n v="44"/>
    <n v="0.48"/>
    <n v="0"/>
  </r>
  <r>
    <s v="CUST_6442_Australia_44630"/>
    <s v="CUST_6442"/>
    <x v="21"/>
    <x v="0"/>
    <x v="3"/>
    <n v="95.83"/>
    <n v="95.83"/>
    <n v="10"/>
    <n v="958.3"/>
    <n v="160"/>
    <n v="0"/>
    <s v="Electronics"/>
    <n v="59.3"/>
    <n v="59.3"/>
    <d v="2022-03-10T00:00:00"/>
    <n v="72"/>
    <n v="0.41"/>
    <n v="0"/>
  </r>
  <r>
    <s v="CUST_6442_France_44610"/>
    <s v="CUST_6442"/>
    <x v="17"/>
    <x v="0"/>
    <x v="7"/>
    <n v="267.51"/>
    <n v="267.51"/>
    <n v="8"/>
    <n v="2140.08"/>
    <n v="270"/>
    <n v="0"/>
    <s v="Electronics"/>
    <n v="5.4"/>
    <n v="5.4"/>
    <d v="2022-02-18T00:00:00"/>
    <n v="19"/>
    <n v="0.2"/>
    <n v="0"/>
  </r>
  <r>
    <s v="CUST_6443_Japan_44298"/>
    <s v="CUST_6443"/>
    <x v="49"/>
    <x v="1"/>
    <x v="6"/>
    <n v="118.34"/>
    <n v="118.34"/>
    <n v="11"/>
    <n v="1301.74"/>
    <n v="260"/>
    <n v="0"/>
    <s v="Beauty"/>
    <n v="96.8"/>
    <n v="96.8"/>
    <d v="2021-04-12T00:00:00"/>
    <n v="75"/>
    <n v="0.55000000000000004"/>
    <n v="0"/>
  </r>
  <r>
    <s v="CUST_6445_China_44445"/>
    <s v="CUST_6445"/>
    <x v="60"/>
    <x v="0"/>
    <x v="9"/>
    <n v="33.11"/>
    <n v="33.11"/>
    <n v="10"/>
    <n v="331.1"/>
    <n v="161"/>
    <n v="0"/>
    <s v="Home"/>
    <n v="95.1"/>
    <n v="95.1"/>
    <d v="2021-09-06T00:00:00"/>
    <n v="82"/>
    <n v="0.23"/>
    <n v="0"/>
  </r>
  <r>
    <s v="CUST_6445_UK_45577"/>
    <s v="CUST_6445"/>
    <x v="20"/>
    <x v="0"/>
    <x v="1"/>
    <n v="62.89"/>
    <n v="62.89"/>
    <n v="15"/>
    <n v="943.35"/>
    <n v="66"/>
    <n v="0"/>
    <s v="Home"/>
    <n v="22.2"/>
    <n v="22.2"/>
    <d v="2024-10-12T00:00:00"/>
    <n v="30"/>
    <n v="0.12"/>
    <n v="0"/>
  </r>
  <r>
    <s v="CUST_6445_UK_45684"/>
    <s v="CUST_6445"/>
    <x v="50"/>
    <x v="1"/>
    <x v="1"/>
    <n v="63.86"/>
    <n v="63.86"/>
    <n v="10"/>
    <n v="638.6"/>
    <n v="341"/>
    <n v="0"/>
    <s v="Beauty"/>
    <n v="96.9"/>
    <n v="96.9"/>
    <d v="2025-01-27T00:00:00"/>
    <n v="70"/>
    <n v="0.25"/>
    <n v="0"/>
  </r>
  <r>
    <s v="CUST_6447_Brazil_44719"/>
    <s v="CUST_6447"/>
    <x v="31"/>
    <x v="1"/>
    <x v="8"/>
    <n v="43.03"/>
    <n v="43.03"/>
    <n v="15"/>
    <n v="645.45000000000005"/>
    <n v="248"/>
    <n v="0"/>
    <s v="Electronics"/>
    <n v="71.7"/>
    <n v="71.7"/>
    <d v="2022-06-07T00:00:00"/>
    <n v="3"/>
    <n v="0.5"/>
    <n v="0"/>
  </r>
  <r>
    <s v="CUST_6448_India_44124"/>
    <s v="CUST_6448"/>
    <x v="0"/>
    <x v="1"/>
    <x v="5"/>
    <n v="50.26"/>
    <n v="50.26"/>
    <n v="9"/>
    <n v="452.34"/>
    <n v="263"/>
    <n v="0"/>
    <s v="Home"/>
    <n v="50.9"/>
    <n v="50.9"/>
    <d v="2020-10-20T00:00:00"/>
    <n v="93"/>
    <n v="0.11"/>
    <n v="0"/>
  </r>
  <r>
    <s v="CUST_6449_USA_44312"/>
    <s v="CUST_6449"/>
    <x v="14"/>
    <x v="0"/>
    <x v="2"/>
    <n v="65.7"/>
    <n v="65.7"/>
    <n v="11"/>
    <n v="722.7"/>
    <n v="121"/>
    <n v="1"/>
    <s v="Sports"/>
    <n v="59.4"/>
    <n v="59.4"/>
    <d v="2021-04-26T00:00:00"/>
    <n v="38"/>
    <n v="0.44"/>
    <n v="0"/>
  </r>
  <r>
    <s v="CUST_6450_Australia_44937"/>
    <s v="CUST_6450"/>
    <x v="57"/>
    <x v="1"/>
    <x v="3"/>
    <n v="73.41"/>
    <n v="73.41"/>
    <n v="14"/>
    <n v="1027.74"/>
    <n v="75"/>
    <n v="0"/>
    <s v="Electronics"/>
    <n v="7.7"/>
    <n v="7.7"/>
    <d v="2023-01-11T00:00:00"/>
    <n v="21"/>
    <n v="0.24"/>
    <n v="0"/>
  </r>
  <r>
    <s v="CUST_6450_Australia_44960"/>
    <s v="CUST_6450"/>
    <x v="61"/>
    <x v="0"/>
    <x v="3"/>
    <n v="31.26"/>
    <n v="31.26"/>
    <n v="11"/>
    <n v="343.86"/>
    <n v="78"/>
    <n v="0"/>
    <s v="Electronics"/>
    <n v="61.5"/>
    <n v="61.5"/>
    <d v="2023-02-03T00:00:00"/>
    <n v="3"/>
    <n v="0.23"/>
    <n v="0"/>
  </r>
  <r>
    <s v="CUST_6450_Germany_44360"/>
    <s v="CUST_6450"/>
    <x v="32"/>
    <x v="0"/>
    <x v="0"/>
    <n v="50.74"/>
    <n v="50.74"/>
    <n v="13"/>
    <n v="659.62"/>
    <n v="156"/>
    <n v="0"/>
    <s v="Fashion"/>
    <n v="75.400000000000006"/>
    <n v="75.400000000000006"/>
    <d v="2021-06-13T00:00:00"/>
    <n v="63"/>
    <n v="0.1"/>
    <n v="0"/>
  </r>
  <r>
    <s v="CUST_6451_Brazil_44978"/>
    <s v="CUST_6451"/>
    <x v="5"/>
    <x v="1"/>
    <x v="8"/>
    <n v="106.22"/>
    <n v="106.22"/>
    <n v="9"/>
    <n v="955.98"/>
    <n v="190"/>
    <n v="0"/>
    <s v="Home"/>
    <n v="0.4"/>
    <n v="0.4"/>
    <d v="2023-02-21T00:00:00"/>
    <n v="28"/>
    <n v="7.0000000000000007E-2"/>
    <n v="0"/>
  </r>
  <r>
    <s v="CUST_6452_Germany_45661"/>
    <s v="CUST_6452"/>
    <x v="11"/>
    <x v="1"/>
    <x v="0"/>
    <n v="159.80000000000001"/>
    <n v="159.80000000000001"/>
    <n v="6"/>
    <n v="958.80000000000007"/>
    <n v="1"/>
    <n v="0"/>
    <s v="Beauty"/>
    <n v="22.4"/>
    <n v="22.4"/>
    <d v="2025-01-04T00:00:00"/>
    <n v="42"/>
    <n v="0.1"/>
    <n v="0"/>
  </r>
  <r>
    <s v="CUST_6454_UK_45269"/>
    <s v="CUST_6454"/>
    <x v="46"/>
    <x v="0"/>
    <x v="1"/>
    <n v="85.88"/>
    <n v="85.88"/>
    <n v="12"/>
    <n v="1030.56"/>
    <n v="184"/>
    <n v="0"/>
    <s v="Beauty"/>
    <n v="1"/>
    <n v="1"/>
    <d v="2023-12-09T00:00:00"/>
    <n v="28"/>
    <n v="0.34"/>
    <n v="0"/>
  </r>
  <r>
    <s v="CUST_6455_Canada_44442"/>
    <s v="CUST_6455"/>
    <x v="21"/>
    <x v="1"/>
    <x v="4"/>
    <n v="127.31"/>
    <n v="127.31"/>
    <n v="7"/>
    <n v="891.17000000000007"/>
    <n v="99"/>
    <n v="0"/>
    <s v="Beauty"/>
    <n v="23"/>
    <n v="23"/>
    <d v="2021-09-03T00:00:00"/>
    <n v="94"/>
    <n v="0.33"/>
    <n v="0"/>
  </r>
  <r>
    <s v="CUST_6457_India_44295"/>
    <s v="CUST_6457"/>
    <x v="18"/>
    <x v="1"/>
    <x v="5"/>
    <n v="46.65"/>
    <n v="46.65"/>
    <n v="13"/>
    <n v="606.44999999999993"/>
    <n v="2"/>
    <n v="0"/>
    <s v="Beauty"/>
    <n v="44.7"/>
    <n v="44.7"/>
    <d v="2021-04-09T00:00:00"/>
    <n v="63"/>
    <n v="0.36"/>
    <n v="0"/>
  </r>
  <r>
    <s v="CUST_6462_Japan_44146"/>
    <s v="CUST_6462"/>
    <x v="60"/>
    <x v="1"/>
    <x v="6"/>
    <n v="57.99"/>
    <n v="57.99"/>
    <n v="12"/>
    <n v="695.88"/>
    <n v="345"/>
    <n v="0"/>
    <s v="Sports"/>
    <n v="48.3"/>
    <n v="48.3"/>
    <d v="2020-11-11T00:00:00"/>
    <n v="87"/>
    <n v="0.28000000000000003"/>
    <n v="0"/>
  </r>
  <r>
    <s v="CUST_6463_Australia_45767"/>
    <s v="CUST_6463"/>
    <x v="32"/>
    <x v="1"/>
    <x v="3"/>
    <n v="63.5"/>
    <n v="63.5"/>
    <n v="10"/>
    <n v="635"/>
    <n v="2"/>
    <n v="0"/>
    <s v="Beauty"/>
    <n v="70.400000000000006"/>
    <n v="70.400000000000006"/>
    <d v="2025-04-20T00:00:00"/>
    <n v="30"/>
    <n v="0.15"/>
    <n v="0"/>
  </r>
  <r>
    <s v="CUST_6463_China_45096"/>
    <s v="CUST_6463"/>
    <x v="20"/>
    <x v="0"/>
    <x v="9"/>
    <n v="26.41"/>
    <n v="26.41"/>
    <n v="10"/>
    <n v="264.10000000000002"/>
    <n v="9"/>
    <n v="0"/>
    <s v="Fashion"/>
    <n v="0.5"/>
    <n v="0.5"/>
    <d v="2023-06-19T00:00:00"/>
    <n v="58"/>
    <n v="0.03"/>
    <n v="0"/>
  </r>
  <r>
    <s v="CUST_6463_India_45588"/>
    <s v="CUST_6463"/>
    <x v="11"/>
    <x v="0"/>
    <x v="5"/>
    <n v="150.63"/>
    <n v="150.63"/>
    <n v="18"/>
    <n v="2711.34"/>
    <n v="115"/>
    <n v="0"/>
    <s v="Sports"/>
    <n v="46.3"/>
    <n v="46.3"/>
    <d v="2024-10-23T00:00:00"/>
    <n v="70"/>
    <n v="0.43"/>
    <n v="0"/>
  </r>
  <r>
    <s v="CUST_6468_Brazil_44212"/>
    <s v="CUST_6468"/>
    <x v="49"/>
    <x v="1"/>
    <x v="8"/>
    <n v="59.21"/>
    <n v="59.21"/>
    <n v="6"/>
    <n v="355.26"/>
    <n v="257"/>
    <n v="0"/>
    <s v="Sports"/>
    <n v="51.7"/>
    <n v="51.7"/>
    <d v="2021-01-16T00:00:00"/>
    <n v="92"/>
    <n v="0.18"/>
    <n v="0"/>
  </r>
  <r>
    <s v="CUST_6468_Germany_45791"/>
    <s v="CUST_6468"/>
    <x v="32"/>
    <x v="0"/>
    <x v="0"/>
    <n v="166.67"/>
    <n v="166.67"/>
    <n v="5"/>
    <n v="833.34999999999991"/>
    <n v="190"/>
    <n v="0"/>
    <s v="Electronics"/>
    <n v="93.8"/>
    <n v="93.8"/>
    <d v="2025-05-14T00:00:00"/>
    <n v="43"/>
    <n v="0.21"/>
    <n v="0"/>
  </r>
  <r>
    <s v="CUST_6469_Japan_44748"/>
    <s v="CUST_6469"/>
    <x v="21"/>
    <x v="1"/>
    <x v="6"/>
    <n v="106.43"/>
    <n v="106.43"/>
    <n v="2"/>
    <n v="212.86"/>
    <n v="50"/>
    <n v="0"/>
    <s v="Electronics"/>
    <n v="52.2"/>
    <n v="52.2"/>
    <d v="2022-07-06T00:00:00"/>
    <n v="9"/>
    <n v="0.32"/>
    <n v="0"/>
  </r>
  <r>
    <s v="CUST_6472_China_45140"/>
    <s v="CUST_6472"/>
    <x v="29"/>
    <x v="1"/>
    <x v="9"/>
    <m/>
    <n v="0"/>
    <n v="12"/>
    <n v="0"/>
    <n v="36"/>
    <n v="0"/>
    <s v="Beauty"/>
    <n v="78"/>
    <n v="78"/>
    <d v="2023-08-02T00:00:00"/>
    <n v="46"/>
    <n v="0.53"/>
    <n v="0"/>
  </r>
  <r>
    <s v="CUST_6475_Germany_44379"/>
    <s v="CUST_6475"/>
    <x v="58"/>
    <x v="1"/>
    <x v="0"/>
    <n v="72.33"/>
    <n v="72.33"/>
    <n v="8"/>
    <n v="578.64"/>
    <n v="80"/>
    <n v="0"/>
    <s v="Home"/>
    <n v="79.099999999999994"/>
    <n v="79.099999999999994"/>
    <d v="2021-07-02T00:00:00"/>
    <n v="86"/>
    <n v="0.17"/>
    <n v="0"/>
  </r>
  <r>
    <s v="CUST_6476_UK_44072"/>
    <s v="CUST_6476"/>
    <x v="11"/>
    <x v="0"/>
    <x v="1"/>
    <n v="138.97"/>
    <n v="138.97"/>
    <n v="16"/>
    <n v="2223.52"/>
    <n v="112"/>
    <n v="0"/>
    <s v="Sports"/>
    <n v="25.4"/>
    <n v="25.4"/>
    <d v="2020-08-29T00:00:00"/>
    <n v="6"/>
    <n v="0.19"/>
    <n v="0"/>
  </r>
  <r>
    <s v="CUST_6476_USA_44261"/>
    <s v="CUST_6476"/>
    <x v="37"/>
    <x v="0"/>
    <x v="2"/>
    <n v="95.83"/>
    <n v="95.83"/>
    <n v="7"/>
    <n v="670.81"/>
    <n v="28"/>
    <n v="0"/>
    <s v="Fashion"/>
    <m/>
    <n v="0"/>
    <d v="2021-03-06T00:00:00"/>
    <n v="67"/>
    <n v="0.3"/>
    <n v="0"/>
  </r>
  <r>
    <s v="CUST_6482_Germany_45009"/>
    <s v="CUST_6482"/>
    <x v="4"/>
    <x v="0"/>
    <x v="0"/>
    <n v="134.80000000000001"/>
    <n v="134.80000000000001"/>
    <n v="13"/>
    <n v="1752.4"/>
    <n v="212"/>
    <n v="0"/>
    <s v="Electronics"/>
    <n v="78.5"/>
    <n v="78.5"/>
    <d v="2023-03-24T00:00:00"/>
    <n v="79"/>
    <n v="0.45"/>
    <n v="0"/>
  </r>
  <r>
    <s v="CUST_6485_China_45256"/>
    <s v="CUST_6485"/>
    <x v="4"/>
    <x v="2"/>
    <x v="9"/>
    <n v="174.43"/>
    <n v="174.43"/>
    <n v="9"/>
    <n v="1569.8700000000001"/>
    <n v="284"/>
    <n v="0"/>
    <s v="Electronics"/>
    <n v="56.6"/>
    <n v="56.6"/>
    <d v="2023-11-26T00:00:00"/>
    <n v="35"/>
    <n v="0.1"/>
    <n v="0"/>
  </r>
  <r>
    <s v="CUST_6486_France_45435"/>
    <s v="CUST_6486"/>
    <x v="30"/>
    <x v="1"/>
    <x v="7"/>
    <n v="35.299999999999997"/>
    <n v="35.299999999999997"/>
    <n v="6"/>
    <n v="211.79999999999998"/>
    <n v="249"/>
    <n v="0"/>
    <s v="Sports"/>
    <n v="47.6"/>
    <n v="47.6"/>
    <d v="2024-05-23T00:00:00"/>
    <n v="56"/>
    <n v="0.72"/>
    <n v="0"/>
  </r>
  <r>
    <s v="CUST_6486_Germany_44194"/>
    <s v="CUST_6486"/>
    <x v="27"/>
    <x v="0"/>
    <x v="0"/>
    <n v="100.28"/>
    <n v="100.28"/>
    <n v="10"/>
    <n v="1002.8"/>
    <n v="77"/>
    <n v="0"/>
    <s v="Home"/>
    <n v="9.8000000000000007"/>
    <n v="9.8000000000000007"/>
    <d v="2020-12-29T00:00:00"/>
    <n v="87"/>
    <n v="0.19"/>
    <n v="0"/>
  </r>
  <r>
    <s v="CUST_6488_India_44971"/>
    <s v="CUST_6488"/>
    <x v="14"/>
    <x v="0"/>
    <x v="5"/>
    <n v="74.52"/>
    <n v="74.52"/>
    <n v="12"/>
    <n v="894.24"/>
    <n v="137"/>
    <n v="0"/>
    <s v="Electronics"/>
    <n v="93.6"/>
    <n v="93.6"/>
    <d v="2023-02-14T00:00:00"/>
    <n v="93"/>
    <n v="0.27"/>
    <n v="0"/>
  </r>
  <r>
    <s v="CUST_6490_France_45523"/>
    <s v="CUST_6490"/>
    <x v="46"/>
    <x v="2"/>
    <x v="7"/>
    <n v="164.11"/>
    <n v="164.11"/>
    <n v="8"/>
    <n v="1312.88"/>
    <n v="55"/>
    <n v="0"/>
    <s v="Sports"/>
    <n v="67.900000000000006"/>
    <n v="67.900000000000006"/>
    <d v="2024-08-19T00:00:00"/>
    <n v="10"/>
    <n v="0.09"/>
    <n v="0"/>
  </r>
  <r>
    <s v="CUST_6490_Japan_44974"/>
    <s v="CUST_6490"/>
    <x v="41"/>
    <x v="1"/>
    <x v="6"/>
    <n v="18.95"/>
    <n v="18.95"/>
    <n v="6"/>
    <n v="113.69999999999999"/>
    <n v="62"/>
    <n v="0"/>
    <s v="Beauty"/>
    <m/>
    <n v="0"/>
    <d v="2023-02-17T00:00:00"/>
    <n v="17"/>
    <n v="0.66"/>
    <n v="0"/>
  </r>
  <r>
    <s v="CUST_6495_Japan_44917"/>
    <s v="CUST_6495"/>
    <x v="34"/>
    <x v="2"/>
    <x v="6"/>
    <n v="33.700000000000003"/>
    <n v="33.700000000000003"/>
    <n v="8"/>
    <n v="269.60000000000002"/>
    <n v="233"/>
    <n v="0"/>
    <s v="Beauty"/>
    <n v="59.9"/>
    <n v="59.9"/>
    <d v="2022-12-22T00:00:00"/>
    <n v="70"/>
    <n v="0.22"/>
    <n v="0"/>
  </r>
  <r>
    <s v="CUST_6498_China_44670"/>
    <s v="CUST_6498"/>
    <x v="11"/>
    <x v="1"/>
    <x v="9"/>
    <n v="339.59"/>
    <n v="339.59"/>
    <n v="6"/>
    <n v="2037.54"/>
    <n v="55"/>
    <n v="0"/>
    <s v="Sports"/>
    <n v="70.2"/>
    <n v="70.2"/>
    <d v="2022-04-19T00:00:00"/>
    <n v="18"/>
    <n v="0.18"/>
    <n v="0"/>
  </r>
  <r>
    <s v="CUST_6505_Japan_45606"/>
    <s v="CUST_6505"/>
    <x v="36"/>
    <x v="1"/>
    <x v="6"/>
    <n v="206.18"/>
    <n v="206.18"/>
    <n v="10"/>
    <n v="2061.8000000000002"/>
    <n v="106"/>
    <n v="0"/>
    <s v="Fashion"/>
    <n v="19"/>
    <n v="19"/>
    <d v="2024-11-10T00:00:00"/>
    <n v="39"/>
    <n v="0.32"/>
    <n v="0"/>
  </r>
  <r>
    <s v="CUST_6506_Japan_44589"/>
    <s v="CUST_6506"/>
    <x v="51"/>
    <x v="0"/>
    <x v="6"/>
    <n v="90.51"/>
    <n v="90.51"/>
    <n v="11"/>
    <n v="995.61"/>
    <n v="334"/>
    <n v="0"/>
    <s v="Fashion"/>
    <n v="6.5"/>
    <n v="6.5"/>
    <d v="2022-01-28T00:00:00"/>
    <n v="86"/>
    <n v="0.44"/>
    <n v="0"/>
  </r>
  <r>
    <s v="CUST_6509_France_44148"/>
    <s v="CUST_6509"/>
    <x v="34"/>
    <x v="0"/>
    <x v="7"/>
    <n v="201.33"/>
    <n v="201.33"/>
    <n v="9"/>
    <n v="1811.97"/>
    <n v="239"/>
    <n v="0"/>
    <s v="Electronics"/>
    <n v="24.1"/>
    <n v="24.1"/>
    <d v="2020-11-13T00:00:00"/>
    <n v="38"/>
    <n v="0.02"/>
    <n v="0"/>
  </r>
  <r>
    <s v="CUST_6510_UK_44124"/>
    <s v="CUST_6510"/>
    <x v="51"/>
    <x v="1"/>
    <x v="1"/>
    <n v="29.74"/>
    <n v="29.74"/>
    <n v="9"/>
    <n v="267.65999999999997"/>
    <n v="354"/>
    <n v="0"/>
    <s v="Sports"/>
    <n v="23.1"/>
    <n v="23.1"/>
    <d v="2020-10-20T00:00:00"/>
    <n v="78"/>
    <n v="0.19"/>
    <n v="0"/>
  </r>
  <r>
    <s v="CUST_6515_India_45276"/>
    <s v="CUST_6515"/>
    <x v="42"/>
    <x v="1"/>
    <x v="5"/>
    <n v="209.25"/>
    <n v="209.25"/>
    <n v="4"/>
    <n v="837"/>
    <n v="354"/>
    <n v="0"/>
    <s v="Home"/>
    <n v="27.7"/>
    <n v="27.7"/>
    <d v="2023-12-16T00:00:00"/>
    <n v="19"/>
    <n v="0.11"/>
    <n v="0"/>
  </r>
  <r>
    <s v="CUST_6518_Germany_45683"/>
    <s v="CUST_6518"/>
    <x v="13"/>
    <x v="1"/>
    <x v="0"/>
    <n v="162.77000000000001"/>
    <n v="162.77000000000001"/>
    <n v="12"/>
    <n v="1953.2400000000002"/>
    <n v="303"/>
    <n v="0"/>
    <s v="Sports"/>
    <n v="52.5"/>
    <n v="52.5"/>
    <d v="2025-01-26T00:00:00"/>
    <n v="11"/>
    <n v="0.19"/>
    <n v="0"/>
  </r>
  <r>
    <s v="CUST_6520_Australia_44979"/>
    <s v="CUST_6520"/>
    <x v="49"/>
    <x v="1"/>
    <x v="3"/>
    <n v="55.57"/>
    <n v="55.57"/>
    <n v="14"/>
    <n v="777.98"/>
    <n v="315"/>
    <n v="0"/>
    <s v="Electronics"/>
    <n v="63.4"/>
    <n v="63.4"/>
    <d v="2023-02-22T00:00:00"/>
    <n v="95"/>
    <n v="0.11"/>
    <n v="0"/>
  </r>
  <r>
    <s v="CUST_6520_Brazil_45816"/>
    <s v="CUST_6520"/>
    <x v="21"/>
    <x v="0"/>
    <x v="8"/>
    <n v="69.7"/>
    <n v="69.7"/>
    <n v="9"/>
    <n v="627.30000000000007"/>
    <n v="26"/>
    <n v="0"/>
    <s v="Beauty"/>
    <n v="9.5"/>
    <n v="9.5"/>
    <d v="2025-06-08T00:00:00"/>
    <n v="70"/>
    <n v="0.52"/>
    <n v="0"/>
  </r>
  <r>
    <s v="CUST_6521_UK_45052"/>
    <s v="CUST_6521"/>
    <x v="45"/>
    <x v="1"/>
    <x v="1"/>
    <n v="32.06"/>
    <n v="32.06"/>
    <n v="5"/>
    <n v="160.30000000000001"/>
    <n v="245"/>
    <n v="0"/>
    <s v="Beauty"/>
    <n v="20.6"/>
    <n v="20.6"/>
    <d v="2023-05-06T00:00:00"/>
    <n v="3"/>
    <n v="0.11"/>
    <n v="0"/>
  </r>
  <r>
    <s v="CUST_6525_India_45558"/>
    <s v="CUST_6525"/>
    <x v="58"/>
    <x v="0"/>
    <x v="5"/>
    <n v="64.069999999999993"/>
    <n v="64.069999999999993"/>
    <n v="13"/>
    <n v="832.90999999999985"/>
    <n v="158"/>
    <n v="0"/>
    <s v="Fashion"/>
    <n v="65.5"/>
    <n v="65.5"/>
    <d v="2024-09-23T00:00:00"/>
    <n v="93"/>
    <n v="0.28999999999999998"/>
    <n v="0"/>
  </r>
  <r>
    <s v="CUST_6530_Brazil_45557"/>
    <s v="CUST_6530"/>
    <x v="56"/>
    <x v="0"/>
    <x v="8"/>
    <n v="126.84"/>
    <n v="126.84"/>
    <n v="13"/>
    <n v="1648.92"/>
    <n v="32"/>
    <n v="0"/>
    <s v="Electronics"/>
    <n v="62.4"/>
    <n v="62.4"/>
    <d v="2024-09-22T00:00:00"/>
    <n v="85"/>
    <n v="0.11"/>
    <n v="0"/>
  </r>
  <r>
    <s v="CUST_6534_UK_44787"/>
    <s v="CUST_6534"/>
    <x v="27"/>
    <x v="1"/>
    <x v="1"/>
    <n v="190.31"/>
    <n v="190.31"/>
    <n v="7"/>
    <n v="1332.17"/>
    <n v="292"/>
    <n v="0"/>
    <s v="Beauty"/>
    <n v="92"/>
    <n v="92"/>
    <d v="2022-08-14T00:00:00"/>
    <n v="66"/>
    <n v="0.4"/>
    <n v="0"/>
  </r>
  <r>
    <s v="CUST_6535_Canada_45637"/>
    <s v="CUST_6535"/>
    <x v="46"/>
    <x v="1"/>
    <x v="4"/>
    <n v="15.61"/>
    <n v="15.61"/>
    <n v="11"/>
    <n v="171.70999999999998"/>
    <n v="4"/>
    <n v="0"/>
    <s v="Sports"/>
    <n v="54.1"/>
    <n v="54.1"/>
    <d v="2024-12-11T00:00:00"/>
    <n v="20"/>
    <n v="0.2"/>
    <n v="0"/>
  </r>
  <r>
    <s v="CUST_6536_China_44348"/>
    <s v="CUST_6536"/>
    <x v="45"/>
    <x v="1"/>
    <x v="9"/>
    <n v="54.42"/>
    <n v="54.42"/>
    <n v="5"/>
    <n v="272.10000000000002"/>
    <n v="91"/>
    <n v="0"/>
    <s v="Sports"/>
    <n v="8.1"/>
    <n v="8.1"/>
    <d v="2021-06-01T00:00:00"/>
    <n v="6"/>
    <n v="0.08"/>
    <n v="0"/>
  </r>
  <r>
    <s v="CUST_6539_Australia_44871"/>
    <s v="CUST_6539"/>
    <x v="56"/>
    <x v="0"/>
    <x v="3"/>
    <n v="167.25"/>
    <n v="167.25"/>
    <n v="15"/>
    <n v="2508.75"/>
    <n v="341"/>
    <n v="0"/>
    <s v="Home"/>
    <n v="28.8"/>
    <n v="28.8"/>
    <d v="2022-11-06T00:00:00"/>
    <n v="21"/>
    <n v="0.03"/>
    <n v="0"/>
  </r>
  <r>
    <s v="CUST_6539_USA_45731"/>
    <s v="CUST_6539"/>
    <x v="61"/>
    <x v="0"/>
    <x v="2"/>
    <n v="122.8"/>
    <n v="122.8"/>
    <n v="12"/>
    <n v="1473.6"/>
    <n v="42"/>
    <n v="0"/>
    <s v="Fashion"/>
    <n v="69.099999999999994"/>
    <n v="69.099999999999994"/>
    <d v="2025-03-15T00:00:00"/>
    <n v="53"/>
    <n v="0.28999999999999998"/>
    <n v="0"/>
  </r>
  <r>
    <s v="CUST_6540_Canada_44243"/>
    <s v="CUST_6540"/>
    <x v="30"/>
    <x v="1"/>
    <x v="4"/>
    <n v="128.32"/>
    <n v="128.32"/>
    <n v="6"/>
    <n v="769.92"/>
    <n v="197"/>
    <n v="0"/>
    <s v="Fashion"/>
    <n v="28"/>
    <n v="28"/>
    <d v="2021-02-16T00:00:00"/>
    <n v="45"/>
    <n v="0.5"/>
    <n v="0"/>
  </r>
  <r>
    <s v="CUST_6540_Japan_45225"/>
    <s v="CUST_6540"/>
    <x v="13"/>
    <x v="0"/>
    <x v="6"/>
    <n v="67.02"/>
    <n v="67.02"/>
    <n v="9"/>
    <n v="603.17999999999995"/>
    <n v="220"/>
    <n v="0"/>
    <s v="Home"/>
    <n v="72.8"/>
    <n v="72.8"/>
    <d v="2023-10-26T00:00:00"/>
    <n v="5"/>
    <n v="7.0000000000000007E-2"/>
    <n v="0"/>
  </r>
  <r>
    <s v="CUST_6541_Japan_45547"/>
    <s v="CUST_6541"/>
    <x v="31"/>
    <x v="1"/>
    <x v="6"/>
    <n v="60.4"/>
    <n v="60.4"/>
    <n v="10"/>
    <n v="604"/>
    <n v="245"/>
    <n v="0"/>
    <s v="Beauty"/>
    <n v="77.900000000000006"/>
    <n v="77.900000000000006"/>
    <d v="2024-09-12T00:00:00"/>
    <n v="9"/>
    <n v="0.3"/>
    <n v="0"/>
  </r>
  <r>
    <s v="CUST_6542_USA_44242"/>
    <s v="CUST_6542"/>
    <x v="13"/>
    <x v="0"/>
    <x v="2"/>
    <n v="45.31"/>
    <n v="45.31"/>
    <n v="7"/>
    <n v="317.17"/>
    <n v="84"/>
    <n v="0"/>
    <s v="Electronics"/>
    <n v="65.3"/>
    <n v="65.3"/>
    <d v="2021-02-15T00:00:00"/>
    <n v="38"/>
    <n v="0.3"/>
    <n v="0"/>
  </r>
  <r>
    <s v="CUST_6543_Brazil_44748"/>
    <s v="CUST_6543"/>
    <x v="59"/>
    <x v="0"/>
    <x v="8"/>
    <n v="235.59"/>
    <n v="235.59"/>
    <n v="11"/>
    <n v="2591.4900000000002"/>
    <n v="227"/>
    <n v="0"/>
    <s v="Fashion"/>
    <n v="95.9"/>
    <n v="95.9"/>
    <d v="2022-07-06T00:00:00"/>
    <n v="44"/>
    <n v="0.28999999999999998"/>
    <n v="0"/>
  </r>
  <r>
    <s v="CUST_6543_India_45403"/>
    <s v="CUST_6543"/>
    <x v="7"/>
    <x v="1"/>
    <x v="5"/>
    <n v="49.22"/>
    <n v="49.22"/>
    <n v="5"/>
    <n v="246.1"/>
    <n v="144"/>
    <n v="0"/>
    <s v="Home"/>
    <n v="75"/>
    <n v="75"/>
    <d v="2024-04-21T00:00:00"/>
    <n v="73"/>
    <n v="0.63"/>
    <n v="0"/>
  </r>
  <r>
    <s v="CUST_6546_India_45660"/>
    <s v="CUST_6546"/>
    <x v="19"/>
    <x v="1"/>
    <x v="5"/>
    <n v="151.47999999999999"/>
    <n v="151.47999999999999"/>
    <n v="13"/>
    <n v="1969.2399999999998"/>
    <n v="140"/>
    <n v="0"/>
    <s v="Beauty"/>
    <n v="34.4"/>
    <n v="34.4"/>
    <d v="2025-01-03T00:00:00"/>
    <n v="56"/>
    <n v="0.56999999999999995"/>
    <n v="0"/>
  </r>
  <r>
    <s v="CUST_6546_Japan_45494"/>
    <s v="CUST_6546"/>
    <x v="13"/>
    <x v="0"/>
    <x v="6"/>
    <n v="44.49"/>
    <n v="44.49"/>
    <n v="9"/>
    <n v="400.41"/>
    <n v="68"/>
    <n v="0"/>
    <s v="Fashion"/>
    <n v="98.5"/>
    <n v="98.5"/>
    <d v="2024-07-21T00:00:00"/>
    <n v="80"/>
    <n v="0.22"/>
    <n v="0"/>
  </r>
  <r>
    <s v="CUST_6548_UK_44077"/>
    <s v="CUST_6548"/>
    <x v="32"/>
    <x v="1"/>
    <x v="1"/>
    <n v="99.75"/>
    <n v="99.75"/>
    <n v="15"/>
    <n v="1496.25"/>
    <n v="284"/>
    <n v="0"/>
    <s v="Electronics"/>
    <n v="53.8"/>
    <n v="53.8"/>
    <d v="2020-09-03T00:00:00"/>
    <n v="57"/>
    <n v="0.49"/>
    <n v="0"/>
  </r>
  <r>
    <s v="CUST_6552_Brazil_44055"/>
    <s v="CUST_6552"/>
    <x v="14"/>
    <x v="2"/>
    <x v="8"/>
    <n v="209.22"/>
    <n v="209.22"/>
    <n v="15"/>
    <n v="3138.3"/>
    <n v="77"/>
    <n v="0"/>
    <s v="Sports"/>
    <n v="7"/>
    <n v="7"/>
    <d v="2020-08-12T00:00:00"/>
    <n v="25"/>
    <n v="0.23"/>
    <n v="0"/>
  </r>
  <r>
    <s v="CUST_6552_Canada_44070"/>
    <s v="CUST_6552"/>
    <x v="14"/>
    <x v="2"/>
    <x v="4"/>
    <n v="57.45"/>
    <n v="57.45"/>
    <n v="9"/>
    <n v="517.05000000000007"/>
    <n v="271"/>
    <n v="0"/>
    <s v="Electronics"/>
    <n v="2.6"/>
    <n v="2.6"/>
    <d v="2020-08-27T00:00:00"/>
    <n v="70"/>
    <n v="0.27"/>
    <n v="0"/>
  </r>
  <r>
    <s v="CUST_6555_Germany_44973"/>
    <s v="CUST_6555"/>
    <x v="52"/>
    <x v="0"/>
    <x v="0"/>
    <n v="157.66"/>
    <n v="157.66"/>
    <n v="11"/>
    <n v="1734.26"/>
    <n v="286"/>
    <n v="0"/>
    <s v="Electronics"/>
    <n v="97.4"/>
    <n v="97.4"/>
    <d v="2023-02-16T00:00:00"/>
    <n v="21"/>
    <n v="0.37"/>
    <n v="0"/>
  </r>
  <r>
    <s v="CUST_6558_France_45090"/>
    <s v="CUST_6558"/>
    <x v="17"/>
    <x v="1"/>
    <x v="7"/>
    <n v="95.22"/>
    <n v="95.22"/>
    <n v="11"/>
    <n v="1047.42"/>
    <n v="355"/>
    <n v="0"/>
    <s v="Sports"/>
    <n v="84.7"/>
    <n v="84.7"/>
    <d v="2023-06-13T00:00:00"/>
    <n v="44"/>
    <n v="0.48"/>
    <n v="0"/>
  </r>
  <r>
    <s v="CUST_6558_USA_45100"/>
    <s v="CUST_6558"/>
    <x v="20"/>
    <x v="1"/>
    <x v="2"/>
    <n v="70.38"/>
    <n v="70.38"/>
    <n v="15"/>
    <n v="1055.6999999999998"/>
    <n v="205"/>
    <n v="0"/>
    <s v="Sports"/>
    <n v="2.2000000000000002"/>
    <n v="2.2000000000000002"/>
    <d v="2023-06-23T00:00:00"/>
    <n v="5"/>
    <n v="0.27"/>
    <n v="0"/>
  </r>
  <r>
    <s v="CUST_6560_Germany_45450"/>
    <s v="CUST_6560"/>
    <x v="5"/>
    <x v="0"/>
    <x v="0"/>
    <n v="150.47999999999999"/>
    <n v="150.47999999999999"/>
    <n v="12"/>
    <n v="1805.7599999999998"/>
    <n v="105"/>
    <n v="0"/>
    <s v="Fashion"/>
    <n v="63.2"/>
    <n v="63.2"/>
    <d v="2024-06-07T00:00:00"/>
    <n v="86"/>
    <n v="0.42"/>
    <n v="0"/>
  </r>
  <r>
    <s v="CUST_6560_UK_44873"/>
    <s v="CUST_6560"/>
    <x v="39"/>
    <x v="0"/>
    <x v="1"/>
    <n v="92.09"/>
    <n v="92.09"/>
    <n v="12"/>
    <n v="1105.08"/>
    <n v="96"/>
    <n v="0"/>
    <s v="Fashion"/>
    <n v="70.2"/>
    <n v="70.2"/>
    <d v="2022-11-08T00:00:00"/>
    <n v="4"/>
    <n v="0.28000000000000003"/>
    <n v="0"/>
  </r>
  <r>
    <s v="CUST_6560_USA_44921"/>
    <s v="CUST_6560"/>
    <x v="15"/>
    <x v="0"/>
    <x v="2"/>
    <n v="106.47"/>
    <n v="106.47"/>
    <n v="15"/>
    <n v="1597.05"/>
    <n v="364"/>
    <n v="0"/>
    <s v="Electronics"/>
    <n v="13.2"/>
    <n v="13.2"/>
    <d v="2022-12-26T00:00:00"/>
    <n v="59"/>
    <n v="0.1"/>
    <n v="0"/>
  </r>
  <r>
    <s v="CUST_6565_China_44300"/>
    <s v="CUST_6565"/>
    <x v="38"/>
    <x v="1"/>
    <x v="9"/>
    <n v="128.19"/>
    <n v="128.19"/>
    <n v="15"/>
    <n v="1922.85"/>
    <n v="295"/>
    <n v="0"/>
    <s v="Beauty"/>
    <n v="5.6"/>
    <n v="5.6"/>
    <d v="2021-04-14T00:00:00"/>
    <n v="2"/>
    <n v="0.11"/>
    <n v="0"/>
  </r>
  <r>
    <s v="CUST_6565_Germany_44516"/>
    <s v="CUST_6565"/>
    <x v="22"/>
    <x v="1"/>
    <x v="0"/>
    <n v="21.82"/>
    <n v="21.82"/>
    <n v="7"/>
    <n v="152.74"/>
    <n v="157"/>
    <n v="0"/>
    <s v="Home"/>
    <n v="93.8"/>
    <n v="93.8"/>
    <d v="2021-11-16T00:00:00"/>
    <n v="47"/>
    <n v="0.63"/>
    <n v="0"/>
  </r>
  <r>
    <s v="CUST_6567_Brazil_45141"/>
    <s v="CUST_6567"/>
    <x v="36"/>
    <x v="1"/>
    <x v="8"/>
    <n v="31.17"/>
    <n v="31.17"/>
    <n v="7"/>
    <n v="218.19"/>
    <n v="59"/>
    <n v="0"/>
    <s v="Fashion"/>
    <n v="13.6"/>
    <n v="13.6"/>
    <d v="2023-08-03T00:00:00"/>
    <n v="95"/>
    <n v="0.3"/>
    <n v="0"/>
  </r>
  <r>
    <s v="CUST_6569_Japan_44348"/>
    <s v="CUST_6569"/>
    <x v="36"/>
    <x v="1"/>
    <x v="6"/>
    <n v="44.51"/>
    <n v="44.51"/>
    <n v="8"/>
    <n v="356.08"/>
    <n v="95"/>
    <n v="0"/>
    <s v="Beauty"/>
    <n v="18.100000000000001"/>
    <n v="18.100000000000001"/>
    <d v="2021-06-01T00:00:00"/>
    <n v="2"/>
    <n v="0.26"/>
    <n v="0"/>
  </r>
  <r>
    <s v="CUST_6569_UK_45054"/>
    <s v="CUST_6569"/>
    <x v="3"/>
    <x v="1"/>
    <x v="1"/>
    <n v="188.31"/>
    <n v="188.31"/>
    <n v="7"/>
    <n v="1318.17"/>
    <n v="83"/>
    <n v="0"/>
    <s v="Sports"/>
    <n v="8.1"/>
    <n v="8.1"/>
    <d v="2023-05-08T00:00:00"/>
    <n v="30"/>
    <n v="0.45"/>
    <n v="0"/>
  </r>
  <r>
    <s v="CUST_6570_UK_44341"/>
    <s v="CUST_6570"/>
    <x v="29"/>
    <x v="0"/>
    <x v="1"/>
    <n v="49.34"/>
    <n v="49.34"/>
    <n v="10"/>
    <n v="493.40000000000003"/>
    <n v="243"/>
    <n v="0"/>
    <s v="Electronics"/>
    <n v="50.4"/>
    <n v="50.4"/>
    <d v="2021-05-25T00:00:00"/>
    <n v="5"/>
    <n v="0.14000000000000001"/>
    <n v="0"/>
  </r>
  <r>
    <s v="CUST_6571_India_45758"/>
    <s v="CUST_6571"/>
    <x v="51"/>
    <x v="0"/>
    <x v="5"/>
    <n v="98.53"/>
    <n v="98.53"/>
    <n v="7"/>
    <n v="689.71"/>
    <n v="71"/>
    <n v="0"/>
    <s v="Beauty"/>
    <n v="4.8"/>
    <n v="4.8"/>
    <d v="2025-04-11T00:00:00"/>
    <n v="13"/>
    <n v="0.25"/>
    <n v="0"/>
  </r>
  <r>
    <s v="CUST_6573_France_44055"/>
    <s v="CUST_6573"/>
    <x v="19"/>
    <x v="2"/>
    <x v="7"/>
    <n v="37.54"/>
    <n v="37.54"/>
    <n v="15"/>
    <n v="563.1"/>
    <n v="28"/>
    <n v="0"/>
    <s v="Electronics"/>
    <n v="14"/>
    <n v="14"/>
    <d v="2020-08-12T00:00:00"/>
    <n v="95"/>
    <n v="0.25"/>
    <n v="0"/>
  </r>
  <r>
    <s v="CUST_6574_India_44598"/>
    <s v="CUST_6574"/>
    <x v="16"/>
    <x v="0"/>
    <x v="5"/>
    <n v="46.78"/>
    <n v="46.78"/>
    <n v="7"/>
    <n v="327.46000000000004"/>
    <n v="208"/>
    <n v="0"/>
    <s v="Sports"/>
    <n v="50.6"/>
    <n v="50.6"/>
    <d v="2022-02-06T00:00:00"/>
    <n v="74"/>
    <n v="0.05"/>
    <n v="0"/>
  </r>
  <r>
    <s v="CUST_6575_Brazil_44671"/>
    <s v="CUST_6575"/>
    <x v="21"/>
    <x v="1"/>
    <x v="8"/>
    <n v="134.02000000000001"/>
    <n v="134.02000000000001"/>
    <n v="7"/>
    <n v="938.1400000000001"/>
    <n v="2"/>
    <n v="1"/>
    <s v="Beauty"/>
    <n v="48.8"/>
    <n v="48.8"/>
    <d v="2022-04-20T00:00:00"/>
    <n v="16"/>
    <n v="0.16"/>
    <n v="0"/>
  </r>
  <r>
    <s v="CUST_6575_UK_44274"/>
    <s v="CUST_6575"/>
    <x v="1"/>
    <x v="1"/>
    <x v="1"/>
    <n v="88.33"/>
    <n v="88.33"/>
    <n v="15"/>
    <n v="1324.95"/>
    <n v="19"/>
    <n v="0"/>
    <s v="Sports"/>
    <n v="25.3"/>
    <n v="25.3"/>
    <d v="2021-03-19T00:00:00"/>
    <n v="62"/>
    <n v="0.13"/>
    <n v="0"/>
  </r>
  <r>
    <s v="CUST_6578_Australia_44076"/>
    <s v="CUST_6578"/>
    <x v="3"/>
    <x v="1"/>
    <x v="3"/>
    <n v="116.79"/>
    <n v="116.79"/>
    <n v="10"/>
    <n v="1167.9000000000001"/>
    <n v="87"/>
    <n v="0"/>
    <s v="Sports"/>
    <n v="14.7"/>
    <n v="14.7"/>
    <d v="2020-09-02T00:00:00"/>
    <n v="85"/>
    <n v="0.37"/>
    <n v="0"/>
  </r>
  <r>
    <s v="CUST_6578_USA_44572"/>
    <s v="CUST_6578"/>
    <x v="23"/>
    <x v="0"/>
    <x v="2"/>
    <n v="130.88999999999999"/>
    <n v="130.88999999999999"/>
    <n v="15"/>
    <n v="1963.35"/>
    <n v="350"/>
    <n v="0"/>
    <s v="Fashion"/>
    <n v="75.3"/>
    <n v="75.3"/>
    <d v="2022-01-11T00:00:00"/>
    <n v="94"/>
    <n v="0"/>
    <n v="0"/>
  </r>
  <r>
    <s v="CUST_6581_Canada_44918"/>
    <s v="CUST_6581"/>
    <x v="11"/>
    <x v="0"/>
    <x v="4"/>
    <m/>
    <n v="0"/>
    <n v="11"/>
    <n v="0"/>
    <n v="236"/>
    <n v="0"/>
    <s v="Fashion"/>
    <n v="83.5"/>
    <n v="83.5"/>
    <d v="2022-12-23T00:00:00"/>
    <n v="52"/>
    <n v="0.21"/>
    <n v="0"/>
  </r>
  <r>
    <s v="CUST_6585_Brazil_44774"/>
    <s v="CUST_6585"/>
    <x v="23"/>
    <x v="0"/>
    <x v="8"/>
    <n v="166.91"/>
    <n v="166.91"/>
    <n v="8"/>
    <n v="1335.28"/>
    <n v="83"/>
    <n v="0"/>
    <s v="Home"/>
    <n v="74.099999999999994"/>
    <n v="74.099999999999994"/>
    <d v="2022-08-01T00:00:00"/>
    <n v="10"/>
    <n v="0.35"/>
    <n v="0"/>
  </r>
  <r>
    <s v="CUST_6585_France_44347"/>
    <s v="CUST_6585"/>
    <x v="2"/>
    <x v="1"/>
    <x v="7"/>
    <n v="148.63"/>
    <n v="148.63"/>
    <n v="11"/>
    <n v="1634.9299999999998"/>
    <n v="20"/>
    <n v="0"/>
    <s v="Home"/>
    <n v="36.700000000000003"/>
    <n v="36.700000000000003"/>
    <d v="2021-05-31T00:00:00"/>
    <n v="88"/>
    <n v="0.12"/>
    <n v="0"/>
  </r>
  <r>
    <s v="CUST_6585_UK_44693"/>
    <s v="CUST_6585"/>
    <x v="1"/>
    <x v="1"/>
    <x v="1"/>
    <n v="152.93"/>
    <n v="152.93"/>
    <n v="6"/>
    <n v="917.58"/>
    <n v="213"/>
    <n v="0"/>
    <s v="Sports"/>
    <n v="24.8"/>
    <n v="24.8"/>
    <d v="2022-05-12T00:00:00"/>
    <n v="24"/>
    <n v="0.24"/>
    <n v="0"/>
  </r>
  <r>
    <s v="CUST_6588_China_45036"/>
    <s v="CUST_6588"/>
    <x v="49"/>
    <x v="0"/>
    <x v="9"/>
    <n v="315.51"/>
    <n v="315.51"/>
    <n v="7"/>
    <n v="2208.5699999999997"/>
    <n v="82"/>
    <n v="0"/>
    <s v="Sports"/>
    <n v="98"/>
    <n v="98"/>
    <d v="2023-04-20T00:00:00"/>
    <n v="56"/>
    <n v="0.22"/>
    <n v="0"/>
  </r>
  <r>
    <s v="CUST_6588_China_45127"/>
    <s v="CUST_6588"/>
    <x v="31"/>
    <x v="0"/>
    <x v="9"/>
    <n v="42.13"/>
    <n v="42.13"/>
    <n v="10"/>
    <n v="421.3"/>
    <n v="217"/>
    <n v="0"/>
    <s v="Home"/>
    <n v="35.9"/>
    <n v="35.9"/>
    <d v="2023-07-20T00:00:00"/>
    <n v="74"/>
    <n v="0.25"/>
    <n v="0"/>
  </r>
  <r>
    <s v="CUST_6588_Japan_44371"/>
    <s v="CUST_6588"/>
    <x v="20"/>
    <x v="1"/>
    <x v="6"/>
    <n v="110.71"/>
    <n v="110.71"/>
    <n v="9"/>
    <n v="996.39"/>
    <n v="56"/>
    <n v="0"/>
    <s v="Fashion"/>
    <n v="45.8"/>
    <n v="45.8"/>
    <d v="2021-06-24T00:00:00"/>
    <n v="27"/>
    <n v="0.4"/>
    <n v="0"/>
  </r>
  <r>
    <s v="CUST_6590_India_45517"/>
    <s v="CUST_6590"/>
    <x v="1"/>
    <x v="1"/>
    <x v="5"/>
    <n v="70.61"/>
    <n v="70.61"/>
    <n v="13"/>
    <n v="917.93"/>
    <n v="101"/>
    <n v="0"/>
    <s v="Electronics"/>
    <m/>
    <n v="0"/>
    <d v="2024-08-13T00:00:00"/>
    <n v="8"/>
    <n v="0.52"/>
    <n v="0"/>
  </r>
  <r>
    <s v="CUST_6591_USA_45403"/>
    <s v="CUST_6591"/>
    <x v="59"/>
    <x v="1"/>
    <x v="2"/>
    <n v="24.43"/>
    <n v="24.43"/>
    <n v="13"/>
    <n v="317.58999999999997"/>
    <n v="308"/>
    <n v="0"/>
    <s v="Sports"/>
    <n v="25.1"/>
    <n v="25.1"/>
    <d v="2024-04-21T00:00:00"/>
    <n v="3"/>
    <n v="0.24"/>
    <n v="0"/>
  </r>
  <r>
    <s v="CUST_6592_Australia_44812"/>
    <s v="CUST_6592"/>
    <x v="20"/>
    <x v="1"/>
    <x v="3"/>
    <n v="216.57"/>
    <n v="216.57"/>
    <n v="13"/>
    <n v="2815.41"/>
    <n v="123"/>
    <n v="0"/>
    <s v="Electronics"/>
    <n v="68.7"/>
    <n v="68.7"/>
    <d v="2022-09-08T00:00:00"/>
    <n v="12"/>
    <n v="0.41"/>
    <n v="0"/>
  </r>
  <r>
    <s v="CUST_6592_Brazil_45088"/>
    <s v="CUST_6592"/>
    <x v="10"/>
    <x v="1"/>
    <x v="8"/>
    <n v="80.569999999999993"/>
    <n v="80.569999999999993"/>
    <n v="9"/>
    <n v="725.12999999999988"/>
    <n v="214"/>
    <n v="0"/>
    <s v="Electronics"/>
    <n v="98.7"/>
    <n v="98.7"/>
    <d v="2023-06-11T00:00:00"/>
    <n v="43"/>
    <n v="0.28999999999999998"/>
    <n v="0"/>
  </r>
  <r>
    <s v="CUST_6592_Canada_45423"/>
    <s v="CUST_6592"/>
    <x v="41"/>
    <x v="1"/>
    <x v="4"/>
    <n v="43.49"/>
    <n v="43.49"/>
    <n v="13"/>
    <n v="565.37"/>
    <n v="340"/>
    <n v="0"/>
    <s v="Electronics"/>
    <n v="66.900000000000006"/>
    <n v="66.900000000000006"/>
    <d v="2024-05-11T00:00:00"/>
    <n v="69"/>
    <n v="0.17"/>
    <n v="0"/>
  </r>
  <r>
    <s v="CUST_6592_France_44313"/>
    <s v="CUST_6592"/>
    <x v="19"/>
    <x v="1"/>
    <x v="7"/>
    <n v="98.89"/>
    <n v="98.89"/>
    <n v="11"/>
    <n v="1087.79"/>
    <n v="180"/>
    <n v="0"/>
    <s v="Home"/>
    <n v="22.1"/>
    <n v="22.1"/>
    <d v="2021-04-27T00:00:00"/>
    <n v="46"/>
    <n v="0.18"/>
    <n v="0"/>
  </r>
  <r>
    <s v="CUST_6593_China_44202"/>
    <s v="CUST_6593"/>
    <x v="60"/>
    <x v="2"/>
    <x v="9"/>
    <n v="39.58"/>
    <n v="39.58"/>
    <n v="17"/>
    <n v="672.86"/>
    <n v="334"/>
    <n v="0"/>
    <s v="Beauty"/>
    <n v="0.6"/>
    <n v="0.6"/>
    <d v="2021-01-06T00:00:00"/>
    <n v="61"/>
    <n v="0.38"/>
    <n v="0"/>
  </r>
  <r>
    <s v="CUST_6594_Canada_44793"/>
    <s v="CUST_6594"/>
    <x v="61"/>
    <x v="1"/>
    <x v="4"/>
    <n v="124.86"/>
    <n v="124.86"/>
    <n v="10"/>
    <n v="1248.5999999999999"/>
    <n v="147"/>
    <n v="0"/>
    <s v="Sports"/>
    <n v="54.8"/>
    <n v="54.8"/>
    <d v="2022-08-20T00:00:00"/>
    <n v="3"/>
    <n v="0.22"/>
    <n v="0"/>
  </r>
  <r>
    <s v="CUST_6596_India_44837"/>
    <s v="CUST_6596"/>
    <x v="38"/>
    <x v="1"/>
    <x v="5"/>
    <n v="86.28"/>
    <n v="86.28"/>
    <n v="13"/>
    <n v="1121.6400000000001"/>
    <n v="233"/>
    <n v="0"/>
    <s v="Sports"/>
    <n v="84.3"/>
    <n v="84.3"/>
    <d v="2022-10-03T00:00:00"/>
    <n v="79"/>
    <n v="0.24"/>
    <n v="0"/>
  </r>
  <r>
    <s v="CUST_6599_Canada_44704"/>
    <s v="CUST_6599"/>
    <x v="1"/>
    <x v="1"/>
    <x v="4"/>
    <n v="87.98"/>
    <n v="87.98"/>
    <n v="4"/>
    <n v="351.92"/>
    <n v="142"/>
    <n v="1"/>
    <s v="Electronics"/>
    <n v="87.6"/>
    <n v="87.6"/>
    <d v="2022-05-23T00:00:00"/>
    <n v="5"/>
    <n v="0.22"/>
    <n v="0"/>
  </r>
  <r>
    <s v="CUST_6600_USA_45323"/>
    <s v="CUST_6600"/>
    <x v="37"/>
    <x v="1"/>
    <x v="2"/>
    <m/>
    <n v="0"/>
    <n v="7"/>
    <n v="0"/>
    <n v="276"/>
    <n v="0"/>
    <s v="Sports"/>
    <n v="70.2"/>
    <n v="70.2"/>
    <d v="2024-02-01T00:00:00"/>
    <n v="5"/>
    <n v="0.21"/>
    <n v="0"/>
  </r>
  <r>
    <s v="CUST_6602_Brazil_45832"/>
    <s v="CUST_6602"/>
    <x v="50"/>
    <x v="0"/>
    <x v="8"/>
    <n v="243.01"/>
    <n v="243.01"/>
    <n v="8"/>
    <n v="1944.08"/>
    <n v="291"/>
    <n v="0"/>
    <s v="Sports"/>
    <n v="70.400000000000006"/>
    <n v="70.400000000000006"/>
    <d v="2025-06-24T00:00:00"/>
    <n v="66"/>
    <n v="0.03"/>
    <n v="0"/>
  </r>
  <r>
    <s v="CUST_6604_Germany_45776"/>
    <s v="CUST_6604"/>
    <x v="47"/>
    <x v="0"/>
    <x v="0"/>
    <n v="108.52"/>
    <n v="108.52"/>
    <n v="5"/>
    <n v="542.6"/>
    <n v="100"/>
    <n v="0"/>
    <s v="Sports"/>
    <n v="68"/>
    <n v="68"/>
    <d v="2025-04-29T00:00:00"/>
    <n v="59"/>
    <n v="0.36"/>
    <n v="0"/>
  </r>
  <r>
    <s v="CUST_6606_Canada_44878"/>
    <s v="CUST_6606"/>
    <x v="47"/>
    <x v="0"/>
    <x v="4"/>
    <m/>
    <n v="0"/>
    <n v="12"/>
    <n v="0"/>
    <n v="359"/>
    <n v="0"/>
    <s v="Beauty"/>
    <n v="90.8"/>
    <n v="90.8"/>
    <d v="2022-11-13T00:00:00"/>
    <n v="69"/>
    <n v="0.12"/>
    <n v="0"/>
  </r>
  <r>
    <s v="CUST_6607_USA_44875"/>
    <s v="CUST_6607"/>
    <x v="31"/>
    <x v="0"/>
    <x v="2"/>
    <n v="226.54"/>
    <n v="226.54"/>
    <n v="9"/>
    <n v="2038.86"/>
    <n v="194"/>
    <n v="0"/>
    <s v="Home"/>
    <n v="40.5"/>
    <n v="40.5"/>
    <d v="2022-11-10T00:00:00"/>
    <n v="85"/>
    <n v="0.28000000000000003"/>
    <n v="0"/>
  </r>
  <r>
    <s v="CUST_6615_Germany_44034"/>
    <s v="CUST_6615"/>
    <x v="45"/>
    <x v="0"/>
    <x v="0"/>
    <n v="75.349999999999994"/>
    <n v="75.349999999999994"/>
    <n v="11"/>
    <n v="828.84999999999991"/>
    <n v="261"/>
    <n v="0"/>
    <s v="Fashion"/>
    <n v="15.4"/>
    <n v="15.4"/>
    <d v="2020-07-22T00:00:00"/>
    <n v="83"/>
    <n v="7.0000000000000007E-2"/>
    <n v="0"/>
  </r>
  <r>
    <s v="CUST_6618_Canada_44355"/>
    <s v="CUST_6618"/>
    <x v="8"/>
    <x v="0"/>
    <x v="4"/>
    <n v="237.22"/>
    <n v="237.22"/>
    <n v="11"/>
    <n v="2609.42"/>
    <n v="4"/>
    <n v="0"/>
    <s v="Beauty"/>
    <n v="72.3"/>
    <n v="72.3"/>
    <d v="2021-06-08T00:00:00"/>
    <n v="15"/>
    <n v="0.21"/>
    <n v="0"/>
  </r>
  <r>
    <s v="CUST_6618_Japan_44927"/>
    <s v="CUST_6618"/>
    <x v="10"/>
    <x v="1"/>
    <x v="6"/>
    <n v="226.63"/>
    <n v="226.63"/>
    <n v="13"/>
    <n v="2946.19"/>
    <n v="334"/>
    <n v="0"/>
    <s v="Electronics"/>
    <n v="64.5"/>
    <n v="64.5"/>
    <d v="2023-01-01T00:00:00"/>
    <n v="65"/>
    <n v="0.57999999999999996"/>
    <n v="0"/>
  </r>
  <r>
    <s v="CUST_6618_USA_44688"/>
    <s v="CUST_6618"/>
    <x v="6"/>
    <x v="1"/>
    <x v="2"/>
    <n v="112.42"/>
    <n v="112.42"/>
    <n v="10"/>
    <n v="1124.2"/>
    <n v="329"/>
    <n v="0"/>
    <s v="Beauty"/>
    <n v="80.900000000000006"/>
    <n v="80.900000000000006"/>
    <d v="2022-05-07T00:00:00"/>
    <n v="31"/>
    <n v="0.79"/>
    <n v="0"/>
  </r>
  <r>
    <s v="CUST_6619_Brazil_45392"/>
    <s v="CUST_6619"/>
    <x v="38"/>
    <x v="0"/>
    <x v="8"/>
    <n v="84.51"/>
    <n v="84.51"/>
    <n v="20"/>
    <n v="1690.2"/>
    <n v="261"/>
    <n v="0"/>
    <s v="Sports"/>
    <n v="6.7"/>
    <n v="6.7"/>
    <d v="2024-04-10T00:00:00"/>
    <n v="81"/>
    <n v="0.41"/>
    <n v="0"/>
  </r>
  <r>
    <s v="CUST_6619_Brazil_45627"/>
    <s v="CUST_6619"/>
    <x v="0"/>
    <x v="0"/>
    <x v="8"/>
    <n v="50.93"/>
    <n v="50.93"/>
    <n v="11"/>
    <n v="560.23"/>
    <n v="299"/>
    <n v="0"/>
    <s v="Electronics"/>
    <n v="75.7"/>
    <n v="75.7"/>
    <d v="2024-12-01T00:00:00"/>
    <n v="79"/>
    <n v="0.04"/>
    <n v="0"/>
  </r>
  <r>
    <s v="CUST_6619_Canada_44940"/>
    <s v="CUST_6619"/>
    <x v="44"/>
    <x v="0"/>
    <x v="4"/>
    <n v="81.47"/>
    <n v="81.47"/>
    <n v="9"/>
    <n v="733.23"/>
    <n v="194"/>
    <n v="0"/>
    <s v="Sports"/>
    <n v="27.3"/>
    <n v="27.3"/>
    <d v="2023-01-14T00:00:00"/>
    <n v="14"/>
    <n v="0.3"/>
    <n v="0"/>
  </r>
  <r>
    <s v="CUST_6621_Canada_45505"/>
    <s v="CUST_6621"/>
    <x v="43"/>
    <x v="1"/>
    <x v="4"/>
    <n v="97.01"/>
    <n v="97.01"/>
    <n v="10"/>
    <n v="970.1"/>
    <n v="171"/>
    <n v="0"/>
    <s v="Fashion"/>
    <n v="40.1"/>
    <n v="40.1"/>
    <d v="2024-08-01T00:00:00"/>
    <n v="60"/>
    <n v="0.31"/>
    <n v="0"/>
  </r>
  <r>
    <s v="CUST_6622_India_45769"/>
    <s v="CUST_6622"/>
    <x v="50"/>
    <x v="1"/>
    <x v="5"/>
    <m/>
    <n v="0"/>
    <n v="11"/>
    <n v="0"/>
    <n v="40"/>
    <n v="1"/>
    <s v="Home"/>
    <n v="97.6"/>
    <n v="97.6"/>
    <d v="2025-04-22T00:00:00"/>
    <n v="58"/>
    <n v="0.21"/>
    <n v="0"/>
  </r>
  <r>
    <s v="CUST_6622_Japan_45438"/>
    <s v="CUST_6622"/>
    <x v="29"/>
    <x v="0"/>
    <x v="6"/>
    <n v="29.76"/>
    <n v="29.76"/>
    <n v="11"/>
    <n v="327.36"/>
    <n v="256"/>
    <n v="0"/>
    <s v="Electronics"/>
    <n v="49.1"/>
    <n v="49.1"/>
    <d v="2024-05-26T00:00:00"/>
    <n v="62"/>
    <n v="0.2"/>
    <n v="0"/>
  </r>
  <r>
    <s v="CUST_6624_Australia_45472"/>
    <s v="CUST_6624"/>
    <x v="27"/>
    <x v="1"/>
    <x v="3"/>
    <n v="39.24"/>
    <n v="39.24"/>
    <n v="11"/>
    <n v="431.64000000000004"/>
    <n v="10"/>
    <n v="0"/>
    <s v="Sports"/>
    <n v="84"/>
    <n v="84"/>
    <d v="2024-06-29T00:00:00"/>
    <n v="27"/>
    <n v="0.23"/>
    <n v="0"/>
  </r>
  <r>
    <s v="CUST_6624_China_45453"/>
    <s v="CUST_6624"/>
    <x v="60"/>
    <x v="1"/>
    <x v="9"/>
    <n v="48.44"/>
    <n v="48.44"/>
    <n v="11"/>
    <n v="532.83999999999992"/>
    <n v="255"/>
    <n v="0"/>
    <s v="Sports"/>
    <n v="80.400000000000006"/>
    <n v="80.400000000000006"/>
    <d v="2024-06-10T00:00:00"/>
    <n v="89"/>
    <n v="0.42"/>
    <n v="0"/>
  </r>
  <r>
    <s v="CUST_6625_USA_44778"/>
    <s v="CUST_6625"/>
    <x v="43"/>
    <x v="1"/>
    <x v="2"/>
    <n v="98.38"/>
    <n v="98.38"/>
    <n v="10"/>
    <n v="983.8"/>
    <n v="364"/>
    <n v="0"/>
    <s v="Fashion"/>
    <n v="94.9"/>
    <n v="94.9"/>
    <d v="2022-08-05T00:00:00"/>
    <n v="40"/>
    <n v="0.32"/>
    <n v="0"/>
  </r>
  <r>
    <s v="CUST_6626_Australia_44524"/>
    <s v="CUST_6626"/>
    <x v="57"/>
    <x v="0"/>
    <x v="3"/>
    <n v="60.73"/>
    <n v="60.73"/>
    <n v="11"/>
    <n v="668.03"/>
    <n v="306"/>
    <n v="0"/>
    <s v="Home"/>
    <n v="77.8"/>
    <n v="77.8"/>
    <d v="2021-11-24T00:00:00"/>
    <n v="37"/>
    <n v="0.46"/>
    <n v="0"/>
  </r>
  <r>
    <s v="CUST_6626_Australia_45103"/>
    <s v="CUST_6626"/>
    <x v="35"/>
    <x v="0"/>
    <x v="3"/>
    <n v="54.47"/>
    <n v="54.47"/>
    <n v="9"/>
    <n v="490.23"/>
    <n v="347"/>
    <n v="0"/>
    <s v="Beauty"/>
    <n v="33.1"/>
    <n v="33.1"/>
    <d v="2023-06-26T00:00:00"/>
    <n v="96"/>
    <n v="0.59"/>
    <n v="0"/>
  </r>
  <r>
    <s v="CUST_6626_Germany_44428"/>
    <s v="CUST_6626"/>
    <x v="47"/>
    <x v="0"/>
    <x v="0"/>
    <n v="61.1"/>
    <n v="61.1"/>
    <n v="13"/>
    <n v="794.30000000000007"/>
    <n v="173"/>
    <n v="0"/>
    <s v="Fashion"/>
    <n v="20.8"/>
    <n v="20.8"/>
    <d v="2021-08-20T00:00:00"/>
    <n v="18"/>
    <n v="0.48"/>
    <n v="0"/>
  </r>
  <r>
    <s v="CUST_6628_France_44823"/>
    <s v="CUST_6628"/>
    <x v="36"/>
    <x v="2"/>
    <x v="7"/>
    <n v="77.45"/>
    <n v="77.45"/>
    <n v="10"/>
    <n v="774.5"/>
    <n v="102"/>
    <n v="0"/>
    <s v="Home"/>
    <n v="46.7"/>
    <n v="46.7"/>
    <d v="2022-09-19T00:00:00"/>
    <n v="69"/>
    <n v="0.47"/>
    <n v="0"/>
  </r>
  <r>
    <s v="CUST_6630_France_45806"/>
    <s v="CUST_6630"/>
    <x v="57"/>
    <x v="0"/>
    <x v="7"/>
    <n v="190.82"/>
    <n v="190.82"/>
    <n v="10"/>
    <n v="1908.1999999999998"/>
    <n v="335"/>
    <n v="0"/>
    <s v="Electronics"/>
    <n v="41.8"/>
    <n v="41.8"/>
    <d v="2025-05-29T00:00:00"/>
    <n v="62"/>
    <n v="0.17"/>
    <n v="0"/>
  </r>
  <r>
    <s v="CUST_6631_Australia_44089"/>
    <s v="CUST_6631"/>
    <x v="28"/>
    <x v="1"/>
    <x v="3"/>
    <n v="317.57"/>
    <n v="317.57"/>
    <n v="12"/>
    <n v="3810.84"/>
    <n v="223"/>
    <n v="0"/>
    <s v="Beauty"/>
    <n v="3.7"/>
    <n v="3.7"/>
    <d v="2020-09-15T00:00:00"/>
    <n v="24"/>
    <n v="0.04"/>
    <n v="0"/>
  </r>
  <r>
    <s v="CUST_6633_Australia_45537"/>
    <s v="CUST_6633"/>
    <x v="40"/>
    <x v="0"/>
    <x v="3"/>
    <n v="44.63"/>
    <n v="44.63"/>
    <n v="8"/>
    <n v="357.04"/>
    <n v="117"/>
    <n v="0"/>
    <s v="Electronics"/>
    <n v="89"/>
    <n v="89"/>
    <d v="2024-09-02T00:00:00"/>
    <n v="21"/>
    <n v="0.2"/>
    <n v="0"/>
  </r>
  <r>
    <s v="CUST_6634_Brazil_44337"/>
    <s v="CUST_6634"/>
    <x v="53"/>
    <x v="0"/>
    <x v="8"/>
    <n v="60.46"/>
    <n v="60.46"/>
    <n v="8"/>
    <n v="483.68"/>
    <n v="342"/>
    <n v="0"/>
    <s v="Home"/>
    <n v="3.7"/>
    <n v="3.7"/>
    <d v="2021-05-21T00:00:00"/>
    <n v="27"/>
    <n v="0.51"/>
    <n v="0"/>
  </r>
  <r>
    <s v="CUST_6634_Canada_44515"/>
    <s v="CUST_6634"/>
    <x v="21"/>
    <x v="1"/>
    <x v="4"/>
    <n v="179.32"/>
    <n v="179.32"/>
    <n v="19"/>
    <n v="3407.08"/>
    <n v="182"/>
    <n v="0"/>
    <s v="Home"/>
    <n v="89.9"/>
    <n v="89.9"/>
    <d v="2021-11-15T00:00:00"/>
    <n v="80"/>
    <n v="0.3"/>
    <n v="0"/>
  </r>
  <r>
    <s v="CUST_6637_India_44405"/>
    <s v="CUST_6637"/>
    <x v="42"/>
    <x v="1"/>
    <x v="5"/>
    <n v="218.09"/>
    <n v="218.09"/>
    <n v="6"/>
    <n v="1308.54"/>
    <n v="153"/>
    <n v="0"/>
    <s v="Fashion"/>
    <n v="64.900000000000006"/>
    <n v="64.900000000000006"/>
    <d v="2021-07-28T00:00:00"/>
    <n v="10"/>
    <n v="0.22"/>
    <n v="0"/>
  </r>
  <r>
    <s v="CUST_6644_Australia_44444"/>
    <s v="CUST_6644"/>
    <x v="46"/>
    <x v="1"/>
    <x v="3"/>
    <n v="55.71"/>
    <n v="55.71"/>
    <n v="15"/>
    <n v="835.65"/>
    <n v="143"/>
    <n v="0"/>
    <s v="Electronics"/>
    <n v="12.2"/>
    <n v="12.2"/>
    <d v="2021-09-05T00:00:00"/>
    <n v="14"/>
    <n v="0.13"/>
    <n v="0"/>
  </r>
  <r>
    <s v="CUST_6645_Brazil_45273"/>
    <s v="CUST_6645"/>
    <x v="38"/>
    <x v="0"/>
    <x v="8"/>
    <n v="79.430000000000007"/>
    <n v="79.430000000000007"/>
    <n v="9"/>
    <n v="714.87000000000012"/>
    <n v="203"/>
    <n v="0"/>
    <s v="Sports"/>
    <n v="51.8"/>
    <n v="51.8"/>
    <d v="2023-12-13T00:00:00"/>
    <n v="22"/>
    <n v="0.28999999999999998"/>
    <n v="0"/>
  </r>
  <r>
    <s v="CUST_6647_Brazil_44461"/>
    <s v="CUST_6647"/>
    <x v="61"/>
    <x v="1"/>
    <x v="8"/>
    <n v="82.88"/>
    <n v="82.88"/>
    <n v="10"/>
    <n v="828.8"/>
    <n v="249"/>
    <n v="0"/>
    <s v="Fashion"/>
    <n v="21"/>
    <n v="21"/>
    <d v="2021-09-22T00:00:00"/>
    <n v="4"/>
    <n v="0.12"/>
    <n v="0"/>
  </r>
  <r>
    <s v="CUST_6649_Japan_44251"/>
    <s v="CUST_6649"/>
    <x v="28"/>
    <x v="0"/>
    <x v="6"/>
    <m/>
    <n v="0"/>
    <n v="13"/>
    <n v="0"/>
    <n v="129"/>
    <n v="0"/>
    <s v="Beauty"/>
    <n v="81"/>
    <n v="81"/>
    <d v="2021-02-24T00:00:00"/>
    <n v="61"/>
    <n v="0.16"/>
    <n v="0"/>
  </r>
  <r>
    <s v="CUST_6650_China_45363"/>
    <s v="CUST_6650"/>
    <x v="3"/>
    <x v="0"/>
    <x v="9"/>
    <n v="94.37"/>
    <n v="94.37"/>
    <n v="10"/>
    <n v="943.7"/>
    <n v="44"/>
    <n v="0"/>
    <s v="Fashion"/>
    <n v="18"/>
    <n v="18"/>
    <d v="2024-03-12T00:00:00"/>
    <n v="13"/>
    <n v="0.48"/>
    <n v="0"/>
  </r>
  <r>
    <s v="CUST_6655_India_44031"/>
    <s v="CUST_6655"/>
    <x v="30"/>
    <x v="1"/>
    <x v="5"/>
    <n v="157.37"/>
    <n v="157.37"/>
    <n v="8"/>
    <n v="1258.96"/>
    <n v="121"/>
    <n v="0"/>
    <s v="Electronics"/>
    <n v="27.2"/>
    <n v="27.2"/>
    <d v="2020-07-19T00:00:00"/>
    <n v="65"/>
    <n v="0.34"/>
    <n v="0"/>
  </r>
  <r>
    <s v="CUST_6656_Germany_45300"/>
    <s v="CUST_6656"/>
    <x v="28"/>
    <x v="0"/>
    <x v="0"/>
    <n v="131.85"/>
    <n v="131.85"/>
    <n v="10"/>
    <n v="1318.5"/>
    <n v="256"/>
    <n v="0"/>
    <s v="Electronics"/>
    <n v="55.8"/>
    <n v="55.8"/>
    <d v="2024-01-09T00:00:00"/>
    <n v="98"/>
    <n v="0.5"/>
    <n v="0"/>
  </r>
  <r>
    <s v="CUST_6658_Brazil_44727"/>
    <s v="CUST_6658"/>
    <x v="26"/>
    <x v="1"/>
    <x v="8"/>
    <n v="55.1"/>
    <n v="55.1"/>
    <n v="14"/>
    <n v="771.4"/>
    <n v="136"/>
    <n v="0"/>
    <s v="Home"/>
    <n v="57.3"/>
    <n v="57.3"/>
    <d v="2022-06-15T00:00:00"/>
    <n v="23"/>
    <n v="0.26"/>
    <n v="0"/>
  </r>
  <r>
    <s v="CUST_6660_India_44265"/>
    <s v="CUST_6660"/>
    <x v="37"/>
    <x v="0"/>
    <x v="5"/>
    <n v="73.069999999999993"/>
    <n v="73.069999999999993"/>
    <n v="15"/>
    <n v="1096.05"/>
    <n v="70"/>
    <n v="0"/>
    <s v="Beauty"/>
    <n v="41.4"/>
    <n v="41.4"/>
    <d v="2021-03-10T00:00:00"/>
    <n v="57"/>
    <n v="0.4"/>
    <n v="0"/>
  </r>
  <r>
    <s v="CUST_6661_Australia_44021"/>
    <s v="CUST_6661"/>
    <x v="39"/>
    <x v="1"/>
    <x v="3"/>
    <n v="58.71"/>
    <n v="58.71"/>
    <n v="14"/>
    <n v="821.94"/>
    <n v="308"/>
    <n v="0"/>
    <s v="Sports"/>
    <n v="87.5"/>
    <n v="87.5"/>
    <d v="2020-07-09T00:00:00"/>
    <n v="20"/>
    <n v="0.18"/>
    <n v="0"/>
  </r>
  <r>
    <s v="CUST_6663_Australia_45417"/>
    <s v="CUST_6663"/>
    <x v="41"/>
    <x v="0"/>
    <x v="3"/>
    <n v="200.63"/>
    <n v="200.63"/>
    <n v="12"/>
    <n v="2407.56"/>
    <n v="44"/>
    <n v="0"/>
    <s v="Sports"/>
    <n v="35.6"/>
    <n v="35.6"/>
    <d v="2024-05-05T00:00:00"/>
    <n v="17"/>
    <n v="0.09"/>
    <n v="0"/>
  </r>
  <r>
    <s v="CUST_6668_Australia_45403"/>
    <s v="CUST_6668"/>
    <x v="7"/>
    <x v="2"/>
    <x v="3"/>
    <n v="78.63"/>
    <n v="78.63"/>
    <n v="9"/>
    <n v="707.67"/>
    <n v="65"/>
    <n v="0"/>
    <s v="Beauty"/>
    <n v="67"/>
    <n v="67"/>
    <d v="2024-04-21T00:00:00"/>
    <n v="94"/>
    <n v="0.42"/>
    <n v="0"/>
  </r>
  <r>
    <s v="CUST_6668_Brazil_44381"/>
    <s v="CUST_6668"/>
    <x v="45"/>
    <x v="0"/>
    <x v="8"/>
    <n v="159.46"/>
    <n v="159.46"/>
    <n v="14"/>
    <n v="2232.44"/>
    <n v="283"/>
    <n v="0"/>
    <s v="Sports"/>
    <n v="46.4"/>
    <n v="46.4"/>
    <d v="2021-07-04T00:00:00"/>
    <n v="45"/>
    <n v="0.28999999999999998"/>
    <n v="0"/>
  </r>
  <r>
    <s v="CUST_6668_USA_45290"/>
    <s v="CUST_6668"/>
    <x v="55"/>
    <x v="0"/>
    <x v="2"/>
    <n v="105.2"/>
    <n v="105.2"/>
    <n v="9"/>
    <n v="946.80000000000007"/>
    <n v="362"/>
    <n v="0"/>
    <s v="Home"/>
    <n v="75.2"/>
    <n v="75.2"/>
    <d v="2023-12-30T00:00:00"/>
    <n v="2"/>
    <n v="0.39"/>
    <n v="0"/>
  </r>
  <r>
    <s v="CUST_6669_USA_45724"/>
    <s v="CUST_6669"/>
    <x v="21"/>
    <x v="1"/>
    <x v="2"/>
    <n v="249.68"/>
    <n v="249.68"/>
    <n v="10"/>
    <n v="2496.8000000000002"/>
    <n v="352"/>
    <n v="0"/>
    <s v="Electronics"/>
    <n v="31.8"/>
    <n v="31.8"/>
    <d v="2025-03-08T00:00:00"/>
    <n v="87"/>
    <n v="0.4"/>
    <n v="0"/>
  </r>
  <r>
    <s v="CUST_6670_China_44399"/>
    <s v="CUST_6670"/>
    <x v="4"/>
    <x v="2"/>
    <x v="9"/>
    <m/>
    <n v="0"/>
    <n v="4"/>
    <n v="0"/>
    <n v="83"/>
    <n v="0"/>
    <s v="Home"/>
    <n v="96.9"/>
    <n v="96.9"/>
    <d v="2021-07-22T00:00:00"/>
    <n v="70"/>
    <n v="0.15"/>
    <n v="0"/>
  </r>
  <r>
    <s v="CUST_6671_China_44032"/>
    <s v="CUST_6671"/>
    <x v="55"/>
    <x v="0"/>
    <x v="9"/>
    <n v="138.4"/>
    <n v="138.4"/>
    <n v="8"/>
    <n v="1107.2"/>
    <n v="11"/>
    <n v="0"/>
    <s v="Home"/>
    <n v="49.4"/>
    <n v="49.4"/>
    <d v="2020-07-20T00:00:00"/>
    <n v="44"/>
    <n v="0.35"/>
    <n v="0"/>
  </r>
  <r>
    <s v="CUST_6672_Japan_45596"/>
    <s v="CUST_6672"/>
    <x v="22"/>
    <x v="1"/>
    <x v="6"/>
    <n v="121.74"/>
    <n v="121.74"/>
    <n v="13"/>
    <n v="1582.62"/>
    <n v="55"/>
    <n v="0"/>
    <s v="Fashion"/>
    <n v="82.7"/>
    <n v="82.7"/>
    <d v="2024-10-31T00:00:00"/>
    <n v="69"/>
    <n v="0.22"/>
    <n v="0"/>
  </r>
  <r>
    <s v="CUST_6672_USA_45433"/>
    <s v="CUST_6672"/>
    <x v="31"/>
    <x v="0"/>
    <x v="2"/>
    <n v="52.94"/>
    <n v="52.94"/>
    <n v="8"/>
    <n v="423.52"/>
    <n v="237"/>
    <n v="0"/>
    <s v="Beauty"/>
    <n v="0.5"/>
    <n v="0.5"/>
    <d v="2024-05-21T00:00:00"/>
    <n v="3"/>
    <n v="0.22"/>
    <n v="0"/>
  </r>
  <r>
    <s v="CUST_6673_France_45531"/>
    <s v="CUST_6673"/>
    <x v="38"/>
    <x v="1"/>
    <x v="7"/>
    <n v="104.56"/>
    <n v="104.56"/>
    <n v="4"/>
    <n v="418.24"/>
    <n v="187"/>
    <n v="0"/>
    <s v="Fashion"/>
    <n v="63.6"/>
    <n v="63.6"/>
    <d v="2024-08-27T00:00:00"/>
    <n v="95"/>
    <n v="0.34"/>
    <n v="0"/>
  </r>
  <r>
    <s v="CUST_6675_Canada_44389"/>
    <s v="CUST_6675"/>
    <x v="59"/>
    <x v="0"/>
    <x v="4"/>
    <n v="142.52000000000001"/>
    <n v="142.52000000000001"/>
    <n v="10"/>
    <n v="1425.2"/>
    <n v="201"/>
    <n v="0"/>
    <s v="Home"/>
    <n v="4"/>
    <n v="4"/>
    <d v="2021-07-12T00:00:00"/>
    <n v="93"/>
    <n v="0.31"/>
    <n v="0"/>
  </r>
  <r>
    <s v="CUST_6675_China_45081"/>
    <s v="CUST_6675"/>
    <x v="9"/>
    <x v="1"/>
    <x v="9"/>
    <n v="36"/>
    <n v="36"/>
    <n v="11"/>
    <n v="396"/>
    <n v="98"/>
    <n v="0"/>
    <s v="Sports"/>
    <n v="17.3"/>
    <n v="17.3"/>
    <d v="2023-06-04T00:00:00"/>
    <n v="65"/>
    <n v="0.32"/>
    <n v="0"/>
  </r>
  <r>
    <s v="CUST_6675_India_44683"/>
    <s v="CUST_6675"/>
    <x v="7"/>
    <x v="1"/>
    <x v="5"/>
    <n v="65.55"/>
    <n v="65.55"/>
    <n v="11"/>
    <n v="721.05"/>
    <n v="61"/>
    <n v="0"/>
    <s v="Home"/>
    <n v="63.7"/>
    <n v="63.7"/>
    <d v="2022-05-02T00:00:00"/>
    <n v="34"/>
    <n v="7.0000000000000007E-2"/>
    <n v="0"/>
  </r>
  <r>
    <s v="CUST_6679_Brazil_44657"/>
    <s v="CUST_6679"/>
    <x v="36"/>
    <x v="1"/>
    <x v="8"/>
    <n v="53.37"/>
    <n v="53.37"/>
    <n v="8"/>
    <n v="426.96"/>
    <n v="96"/>
    <n v="0"/>
    <s v="Sports"/>
    <n v="33.6"/>
    <n v="33.6"/>
    <d v="2022-04-06T00:00:00"/>
    <n v="86"/>
    <n v="0.76"/>
    <n v="0"/>
  </r>
  <r>
    <s v="CUST_6685_China_44947"/>
    <s v="CUST_6685"/>
    <x v="45"/>
    <x v="0"/>
    <x v="9"/>
    <n v="21.67"/>
    <n v="21.67"/>
    <n v="13"/>
    <n v="281.71000000000004"/>
    <n v="287"/>
    <n v="0"/>
    <s v="Beauty"/>
    <n v="40.1"/>
    <n v="40.1"/>
    <d v="2023-01-21T00:00:00"/>
    <n v="62"/>
    <n v="0.08"/>
    <n v="0"/>
  </r>
  <r>
    <s v="CUST_6686_Australia_45642"/>
    <s v="CUST_6686"/>
    <x v="2"/>
    <x v="0"/>
    <x v="3"/>
    <n v="21.19"/>
    <n v="21.19"/>
    <n v="4"/>
    <n v="84.76"/>
    <n v="297"/>
    <n v="0"/>
    <s v="Fashion"/>
    <n v="92.8"/>
    <n v="92.8"/>
    <d v="2024-12-16T00:00:00"/>
    <n v="6"/>
    <n v="0.64"/>
    <n v="0"/>
  </r>
  <r>
    <s v="CUST_6690_Canada_45261"/>
    <s v="CUST_6690"/>
    <x v="23"/>
    <x v="2"/>
    <x v="4"/>
    <n v="123.31"/>
    <n v="123.31"/>
    <n v="8"/>
    <n v="986.48"/>
    <n v="270"/>
    <n v="0"/>
    <s v="Sports"/>
    <n v="44"/>
    <n v="44"/>
    <d v="2023-12-01T00:00:00"/>
    <n v="63"/>
    <n v="0.23"/>
    <n v="0"/>
  </r>
  <r>
    <s v="CUST_6690_India_45589"/>
    <s v="CUST_6690"/>
    <x v="21"/>
    <x v="1"/>
    <x v="5"/>
    <n v="43.96"/>
    <n v="43.96"/>
    <n v="11"/>
    <n v="483.56"/>
    <n v="120"/>
    <n v="0"/>
    <s v="Fashion"/>
    <n v="90.9"/>
    <n v="90.9"/>
    <d v="2024-10-24T00:00:00"/>
    <n v="96"/>
    <n v="0.43"/>
    <n v="0"/>
  </r>
  <r>
    <s v="CUST_6691_UK_44948"/>
    <s v="CUST_6691"/>
    <x v="23"/>
    <x v="0"/>
    <x v="1"/>
    <n v="168.12"/>
    <n v="168.12"/>
    <n v="12"/>
    <n v="2017.44"/>
    <n v="185"/>
    <n v="0"/>
    <s v="Fashion"/>
    <n v="85.7"/>
    <n v="85.7"/>
    <d v="2023-01-22T00:00:00"/>
    <n v="21"/>
    <n v="0.04"/>
    <n v="0"/>
  </r>
  <r>
    <s v="CUST_6693_Brazil_44723"/>
    <s v="CUST_6693"/>
    <x v="35"/>
    <x v="0"/>
    <x v="8"/>
    <n v="68.680000000000007"/>
    <n v="68.680000000000007"/>
    <n v="17"/>
    <n v="1167.5600000000002"/>
    <n v="174"/>
    <n v="0"/>
    <s v="Beauty"/>
    <n v="68.7"/>
    <n v="68.7"/>
    <d v="2022-06-11T00:00:00"/>
    <n v="83"/>
    <n v="0.45"/>
    <n v="0"/>
  </r>
  <r>
    <s v="CUST_6693_Canada_44826"/>
    <s v="CUST_6693"/>
    <x v="15"/>
    <x v="2"/>
    <x v="4"/>
    <n v="182.45"/>
    <n v="182.45"/>
    <n v="15"/>
    <n v="2736.75"/>
    <n v="31"/>
    <n v="0"/>
    <s v="Fashion"/>
    <n v="31.8"/>
    <n v="31.8"/>
    <d v="2022-09-22T00:00:00"/>
    <n v="95"/>
    <n v="0.31"/>
    <n v="0"/>
  </r>
  <r>
    <s v="CUST_6694_UK_45819"/>
    <s v="CUST_6694"/>
    <x v="18"/>
    <x v="1"/>
    <x v="1"/>
    <n v="55.34"/>
    <n v="55.34"/>
    <n v="10"/>
    <n v="553.40000000000009"/>
    <n v="8"/>
    <n v="0"/>
    <s v="Home"/>
    <n v="53.1"/>
    <n v="53.1"/>
    <d v="2025-06-11T00:00:00"/>
    <n v="83"/>
    <n v="0.21"/>
    <n v="0"/>
  </r>
  <r>
    <s v="CUST_6695_USA_45742"/>
    <s v="CUST_6695"/>
    <x v="12"/>
    <x v="2"/>
    <x v="2"/>
    <n v="141.32"/>
    <n v="141.32"/>
    <n v="7"/>
    <n v="989.24"/>
    <n v="21"/>
    <n v="0"/>
    <s v="Sports"/>
    <n v="9.8000000000000007"/>
    <n v="9.8000000000000007"/>
    <d v="2025-03-26T00:00:00"/>
    <n v="42"/>
    <n v="0.56000000000000005"/>
    <n v="0"/>
  </r>
  <r>
    <s v="CUST_6696_France_44710"/>
    <s v="CUST_6696"/>
    <x v="41"/>
    <x v="0"/>
    <x v="7"/>
    <n v="206.75"/>
    <n v="206.75"/>
    <n v="13"/>
    <n v="2687.75"/>
    <n v="266"/>
    <n v="0"/>
    <s v="Electronics"/>
    <n v="7.7"/>
    <n v="7.7"/>
    <d v="2022-05-29T00:00:00"/>
    <n v="92"/>
    <n v="0.23"/>
    <n v="0"/>
  </r>
  <r>
    <s v="CUST_6698_Canada_44757"/>
    <s v="CUST_6698"/>
    <x v="61"/>
    <x v="1"/>
    <x v="4"/>
    <n v="78.34"/>
    <n v="78.34"/>
    <n v="10"/>
    <n v="783.40000000000009"/>
    <n v="178"/>
    <n v="0"/>
    <s v="Sports"/>
    <n v="63"/>
    <n v="63"/>
    <d v="2022-07-15T00:00:00"/>
    <n v="15"/>
    <n v="0.19"/>
    <n v="0"/>
  </r>
  <r>
    <s v="CUST_6699_India_45353"/>
    <s v="CUST_6699"/>
    <x v="37"/>
    <x v="1"/>
    <x v="5"/>
    <n v="257.70999999999998"/>
    <n v="257.70999999999998"/>
    <n v="11"/>
    <n v="2834.81"/>
    <n v="286"/>
    <n v="0"/>
    <s v="Sports"/>
    <n v="18"/>
    <n v="18"/>
    <d v="2024-03-02T00:00:00"/>
    <n v="87"/>
    <n v="0.23"/>
    <n v="0"/>
  </r>
  <r>
    <s v="CUST_6699_Japan_44954"/>
    <s v="CUST_6699"/>
    <x v="0"/>
    <x v="1"/>
    <x v="6"/>
    <m/>
    <n v="0"/>
    <n v="15"/>
    <n v="0"/>
    <n v="339"/>
    <n v="0"/>
    <s v="Home"/>
    <n v="28.1"/>
    <n v="28.1"/>
    <d v="2023-01-28T00:00:00"/>
    <n v="86"/>
    <n v="0.4"/>
    <n v="0"/>
  </r>
  <r>
    <s v="CUST_6699_USA_44534"/>
    <s v="CUST_6699"/>
    <x v="27"/>
    <x v="1"/>
    <x v="2"/>
    <n v="144.02000000000001"/>
    <n v="144.02000000000001"/>
    <n v="17"/>
    <n v="2448.34"/>
    <n v="311"/>
    <n v="0"/>
    <s v="Electronics"/>
    <n v="88.7"/>
    <n v="88.7"/>
    <d v="2021-12-04T00:00:00"/>
    <n v="99"/>
    <n v="0.16"/>
    <n v="0"/>
  </r>
  <r>
    <s v="CUST_6704_Japan_44785"/>
    <s v="CUST_6704"/>
    <x v="33"/>
    <x v="1"/>
    <x v="6"/>
    <n v="48.71"/>
    <n v="48.71"/>
    <n v="12"/>
    <n v="584.52"/>
    <n v="92"/>
    <n v="0"/>
    <s v="Electronics"/>
    <n v="91.3"/>
    <n v="91.3"/>
    <d v="2022-08-12T00:00:00"/>
    <n v="4"/>
    <n v="0.68"/>
    <n v="0"/>
  </r>
  <r>
    <s v="CUST_6708_Australia_44529"/>
    <s v="CUST_6708"/>
    <x v="12"/>
    <x v="1"/>
    <x v="3"/>
    <n v="102.29"/>
    <n v="102.29"/>
    <n v="4"/>
    <n v="409.16"/>
    <n v="320"/>
    <n v="0"/>
    <s v="Beauty"/>
    <n v="14.5"/>
    <n v="14.5"/>
    <d v="2021-11-29T00:00:00"/>
    <n v="68"/>
    <n v="0.09"/>
    <n v="0"/>
  </r>
  <r>
    <s v="CUST_6710_France_45139"/>
    <s v="CUST_6710"/>
    <x v="6"/>
    <x v="1"/>
    <x v="7"/>
    <n v="140.44999999999999"/>
    <n v="140.44999999999999"/>
    <n v="4"/>
    <n v="561.79999999999995"/>
    <n v="356"/>
    <n v="0"/>
    <s v="Electronics"/>
    <n v="77.900000000000006"/>
    <n v="77.900000000000006"/>
    <d v="2023-08-01T00:00:00"/>
    <n v="31"/>
    <n v="0.24"/>
    <n v="0"/>
  </r>
  <r>
    <s v="CUST_6713_USA_45621"/>
    <s v="CUST_6713"/>
    <x v="36"/>
    <x v="1"/>
    <x v="2"/>
    <n v="288.63"/>
    <n v="288.63"/>
    <n v="15"/>
    <n v="4329.45"/>
    <n v="217"/>
    <n v="0"/>
    <s v="Electronics"/>
    <n v="55.6"/>
    <n v="55.6"/>
    <d v="2024-11-25T00:00:00"/>
    <n v="51"/>
    <n v="0.24"/>
    <n v="0"/>
  </r>
  <r>
    <s v="CUST_6717_India_45067"/>
    <s v="CUST_6717"/>
    <x v="49"/>
    <x v="0"/>
    <x v="5"/>
    <n v="44.85"/>
    <n v="44.85"/>
    <n v="9"/>
    <n v="403.65000000000003"/>
    <n v="10"/>
    <n v="0"/>
    <s v="Fashion"/>
    <n v="90.6"/>
    <n v="90.6"/>
    <d v="2023-05-21T00:00:00"/>
    <n v="69"/>
    <n v="0.13"/>
    <n v="0"/>
  </r>
  <r>
    <s v="CUST_6722_Canada_45441"/>
    <s v="CUST_6722"/>
    <x v="31"/>
    <x v="0"/>
    <x v="4"/>
    <n v="133.54"/>
    <n v="133.54"/>
    <n v="11"/>
    <n v="1468.9399999999998"/>
    <n v="350"/>
    <n v="0"/>
    <s v="Electronics"/>
    <n v="32.700000000000003"/>
    <n v="32.700000000000003"/>
    <d v="2024-05-29T00:00:00"/>
    <n v="42"/>
    <n v="0.28999999999999998"/>
    <n v="0"/>
  </r>
  <r>
    <s v="CUST_6724_USA_45784"/>
    <s v="CUST_6724"/>
    <x v="13"/>
    <x v="0"/>
    <x v="2"/>
    <n v="180.06"/>
    <n v="180.06"/>
    <n v="5"/>
    <n v="900.3"/>
    <n v="223"/>
    <n v="0"/>
    <s v="Sports"/>
    <n v="69.5"/>
    <n v="69.5"/>
    <d v="2025-05-07T00:00:00"/>
    <n v="74"/>
    <n v="0.18"/>
    <n v="0"/>
  </r>
  <r>
    <s v="CUST_6726_UK_44011"/>
    <s v="CUST_6726"/>
    <x v="7"/>
    <x v="1"/>
    <x v="1"/>
    <n v="34.270000000000003"/>
    <n v="34.270000000000003"/>
    <n v="12"/>
    <n v="411.24"/>
    <n v="257"/>
    <n v="0"/>
    <s v="Home"/>
    <n v="43.4"/>
    <n v="43.4"/>
    <d v="2020-06-29T00:00:00"/>
    <n v="93"/>
    <n v="0.14000000000000001"/>
    <n v="0"/>
  </r>
  <r>
    <s v="CUST_6730_China_44615"/>
    <s v="CUST_6730"/>
    <x v="26"/>
    <x v="1"/>
    <x v="9"/>
    <n v="29.81"/>
    <n v="29.81"/>
    <n v="11"/>
    <n v="327.90999999999997"/>
    <n v="2"/>
    <n v="0"/>
    <s v="Beauty"/>
    <n v="87"/>
    <n v="87"/>
    <d v="2022-02-23T00:00:00"/>
    <n v="81"/>
    <n v="0.23"/>
    <n v="0"/>
  </r>
  <r>
    <s v="CUST_6730_USA_45075"/>
    <s v="CUST_6730"/>
    <x v="21"/>
    <x v="0"/>
    <x v="2"/>
    <n v="220.33"/>
    <n v="220.33"/>
    <n v="8"/>
    <n v="1762.64"/>
    <n v="254"/>
    <n v="0"/>
    <s v="Fashion"/>
    <n v="83.8"/>
    <n v="83.8"/>
    <d v="2023-05-29T00:00:00"/>
    <n v="47"/>
    <n v="0.09"/>
    <n v="0"/>
  </r>
  <r>
    <s v="CUST_6732_Brazil_44051"/>
    <s v="CUST_6732"/>
    <x v="51"/>
    <x v="0"/>
    <x v="8"/>
    <n v="94.02"/>
    <n v="94.02"/>
    <n v="11"/>
    <n v="1034.22"/>
    <n v="4"/>
    <n v="0"/>
    <s v="Electronics"/>
    <n v="12"/>
    <n v="12"/>
    <d v="2020-08-08T00:00:00"/>
    <n v="27"/>
    <n v="0.18"/>
    <n v="0"/>
  </r>
  <r>
    <s v="CUST_6732_France_45332"/>
    <s v="CUST_6732"/>
    <x v="24"/>
    <x v="1"/>
    <x v="7"/>
    <n v="130.02000000000001"/>
    <n v="130.02000000000001"/>
    <n v="7"/>
    <n v="910.1400000000001"/>
    <n v="120"/>
    <n v="0"/>
    <s v="Electronics"/>
    <n v="77.2"/>
    <n v="77.2"/>
    <d v="2024-02-10T00:00:00"/>
    <n v="40"/>
    <n v="0.14000000000000001"/>
    <n v="0"/>
  </r>
  <r>
    <s v="CUST_6734_Canada_45756"/>
    <s v="CUST_6734"/>
    <x v="29"/>
    <x v="1"/>
    <x v="4"/>
    <n v="269.38"/>
    <n v="269.38"/>
    <n v="16"/>
    <n v="4310.08"/>
    <n v="342"/>
    <n v="0"/>
    <s v="Fashion"/>
    <n v="5.3"/>
    <n v="5.3"/>
    <d v="2025-04-09T00:00:00"/>
    <n v="79"/>
    <n v="0.15"/>
    <n v="0"/>
  </r>
  <r>
    <s v="CUST_6737_USA_44497"/>
    <s v="CUST_6737"/>
    <x v="43"/>
    <x v="1"/>
    <x v="2"/>
    <n v="77.75"/>
    <n v="77.75"/>
    <n v="7"/>
    <n v="544.25"/>
    <n v="26"/>
    <n v="0"/>
    <s v="Beauty"/>
    <m/>
    <n v="0"/>
    <d v="2021-10-28T00:00:00"/>
    <n v="57"/>
    <n v="0.1"/>
    <n v="0"/>
  </r>
  <r>
    <s v="CUST_6738_Germany_44942"/>
    <s v="CUST_6738"/>
    <x v="3"/>
    <x v="2"/>
    <x v="0"/>
    <m/>
    <n v="0"/>
    <n v="14"/>
    <n v="0"/>
    <n v="325"/>
    <n v="0"/>
    <s v="Sports"/>
    <n v="24.6"/>
    <n v="24.6"/>
    <d v="2023-01-16T00:00:00"/>
    <n v="11"/>
    <n v="0.06"/>
    <n v="0"/>
  </r>
  <r>
    <s v="CUST_6738_UK_44613"/>
    <s v="CUST_6738"/>
    <x v="7"/>
    <x v="0"/>
    <x v="1"/>
    <n v="59.69"/>
    <n v="59.69"/>
    <n v="4"/>
    <n v="238.76"/>
    <n v="54"/>
    <n v="0"/>
    <s v="Electronics"/>
    <n v="8.6999999999999993"/>
    <n v="8.6999999999999993"/>
    <d v="2022-02-21T00:00:00"/>
    <n v="99"/>
    <n v="0.38"/>
    <n v="0"/>
  </r>
  <r>
    <s v="CUST_6741_France_45404"/>
    <s v="CUST_6741"/>
    <x v="22"/>
    <x v="0"/>
    <x v="7"/>
    <n v="32.409999999999997"/>
    <n v="32.409999999999997"/>
    <n v="15"/>
    <n v="486.15"/>
    <n v="106"/>
    <n v="0"/>
    <s v="Fashion"/>
    <n v="82.4"/>
    <n v="82.4"/>
    <d v="2024-04-22T00:00:00"/>
    <n v="26"/>
    <n v="0.18"/>
    <n v="0"/>
  </r>
  <r>
    <s v="CUST_6742_Brazil_44765"/>
    <s v="CUST_6742"/>
    <x v="53"/>
    <x v="1"/>
    <x v="8"/>
    <n v="59.97"/>
    <n v="59.97"/>
    <n v="11"/>
    <n v="659.67"/>
    <n v="317"/>
    <n v="0"/>
    <s v="Sports"/>
    <n v="88.5"/>
    <n v="88.5"/>
    <d v="2022-07-23T00:00:00"/>
    <n v="40"/>
    <n v="0.22"/>
    <n v="0"/>
  </r>
  <r>
    <s v="CUST_6744_China_44214"/>
    <s v="CUST_6744"/>
    <x v="39"/>
    <x v="0"/>
    <x v="9"/>
    <n v="30.07"/>
    <n v="30.07"/>
    <n v="13"/>
    <n v="390.91"/>
    <n v="15"/>
    <n v="0"/>
    <s v="Home"/>
    <n v="45.1"/>
    <n v="45.1"/>
    <d v="2021-01-18T00:00:00"/>
    <n v="5"/>
    <n v="0.43"/>
    <n v="0"/>
  </r>
  <r>
    <s v="CUST_6745_Canada_45429"/>
    <s v="CUST_6745"/>
    <x v="2"/>
    <x v="1"/>
    <x v="4"/>
    <n v="64.680000000000007"/>
    <n v="64.680000000000007"/>
    <n v="8"/>
    <n v="517.44000000000005"/>
    <n v="180"/>
    <n v="0"/>
    <s v="Beauty"/>
    <n v="55.4"/>
    <n v="55.4"/>
    <d v="2024-05-17T00:00:00"/>
    <n v="80"/>
    <n v="0.71"/>
    <n v="0"/>
  </r>
  <r>
    <s v="CUST_6750_China_44804"/>
    <s v="CUST_6750"/>
    <x v="9"/>
    <x v="1"/>
    <x v="9"/>
    <n v="236.19"/>
    <n v="236.19"/>
    <n v="8"/>
    <n v="1889.52"/>
    <n v="214"/>
    <n v="0"/>
    <s v="Home"/>
    <m/>
    <n v="0"/>
    <d v="2022-08-31T00:00:00"/>
    <n v="21"/>
    <n v="0.56999999999999995"/>
    <n v="0"/>
  </r>
  <r>
    <s v="CUST_6750_India_44413"/>
    <s v="CUST_6750"/>
    <x v="60"/>
    <x v="1"/>
    <x v="5"/>
    <n v="235.18"/>
    <n v="235.18"/>
    <n v="13"/>
    <n v="3057.34"/>
    <n v="98"/>
    <n v="0"/>
    <s v="Electronics"/>
    <n v="37"/>
    <n v="37"/>
    <d v="2021-08-05T00:00:00"/>
    <n v="41"/>
    <n v="0.13"/>
    <n v="0"/>
  </r>
  <r>
    <s v="CUST_6752_India_44420"/>
    <s v="CUST_6752"/>
    <x v="43"/>
    <x v="0"/>
    <x v="5"/>
    <n v="113.97"/>
    <n v="113.97"/>
    <n v="9"/>
    <n v="1025.73"/>
    <n v="177"/>
    <n v="0"/>
    <s v="Home"/>
    <n v="6.5"/>
    <n v="6.5"/>
    <d v="2021-08-12T00:00:00"/>
    <n v="11"/>
    <n v="0.25"/>
    <n v="0"/>
  </r>
  <r>
    <s v="CUST_6753_Japan_44519"/>
    <s v="CUST_6753"/>
    <x v="30"/>
    <x v="0"/>
    <x v="6"/>
    <n v="73.03"/>
    <n v="73.03"/>
    <n v="10"/>
    <n v="730.3"/>
    <n v="104"/>
    <n v="0"/>
    <s v="Fashion"/>
    <n v="98.2"/>
    <n v="98.2"/>
    <d v="2021-11-19T00:00:00"/>
    <n v="10"/>
    <n v="0.25"/>
    <n v="0"/>
  </r>
  <r>
    <s v="CUST_6754_India_44928"/>
    <s v="CUST_6754"/>
    <x v="48"/>
    <x v="2"/>
    <x v="5"/>
    <n v="77.94"/>
    <n v="77.94"/>
    <n v="9"/>
    <n v="701.46"/>
    <n v="41"/>
    <n v="0"/>
    <s v="Sports"/>
    <n v="20.7"/>
    <n v="20.7"/>
    <d v="2023-01-02T00:00:00"/>
    <n v="70"/>
    <n v="0.11"/>
    <n v="0"/>
  </r>
  <r>
    <s v="CUST_6755_Australia_45453"/>
    <s v="CUST_6755"/>
    <x v="45"/>
    <x v="0"/>
    <x v="3"/>
    <n v="75.02"/>
    <n v="75.02"/>
    <n v="6"/>
    <n v="450.12"/>
    <n v="267"/>
    <n v="0"/>
    <s v="Fashion"/>
    <m/>
    <n v="0"/>
    <d v="2024-06-10T00:00:00"/>
    <n v="31"/>
    <n v="0.57999999999999996"/>
    <n v="0"/>
  </r>
  <r>
    <s v="CUST_6757_Japan_44184"/>
    <s v="CUST_6757"/>
    <x v="37"/>
    <x v="1"/>
    <x v="6"/>
    <n v="75.81"/>
    <n v="75.81"/>
    <n v="4"/>
    <n v="303.24"/>
    <n v="1"/>
    <n v="0"/>
    <s v="Sports"/>
    <n v="32.9"/>
    <n v="32.9"/>
    <d v="2020-12-19T00:00:00"/>
    <n v="47"/>
    <n v="0.23"/>
    <n v="0"/>
  </r>
  <r>
    <s v="CUST_6759_Germany_45039"/>
    <s v="CUST_6759"/>
    <x v="52"/>
    <x v="1"/>
    <x v="0"/>
    <m/>
    <n v="0"/>
    <n v="7"/>
    <n v="0"/>
    <n v="64"/>
    <n v="0"/>
    <s v="Fashion"/>
    <m/>
    <n v="0"/>
    <d v="2023-04-23T00:00:00"/>
    <n v="36"/>
    <n v="0.6"/>
    <n v="0"/>
  </r>
  <r>
    <s v="CUST_6760_USA_44376"/>
    <s v="CUST_6760"/>
    <x v="8"/>
    <x v="0"/>
    <x v="2"/>
    <n v="26.32"/>
    <n v="26.32"/>
    <n v="10"/>
    <n v="263.2"/>
    <n v="233"/>
    <n v="0"/>
    <s v="Beauty"/>
    <n v="88.6"/>
    <n v="88.6"/>
    <d v="2021-06-29T00:00:00"/>
    <n v="98"/>
    <n v="0.31"/>
    <n v="0"/>
  </r>
  <r>
    <s v="CUST_6765_Japan_45554"/>
    <s v="CUST_6765"/>
    <x v="42"/>
    <x v="1"/>
    <x v="6"/>
    <m/>
    <n v="0"/>
    <n v="12"/>
    <n v="0"/>
    <n v="288"/>
    <n v="0"/>
    <s v="Electronics"/>
    <n v="90.6"/>
    <n v="90.6"/>
    <d v="2024-09-19T00:00:00"/>
    <n v="52"/>
    <n v="0.28999999999999998"/>
    <n v="0"/>
  </r>
  <r>
    <s v="CUST_6772_UK_44479"/>
    <s v="CUST_6772"/>
    <x v="38"/>
    <x v="1"/>
    <x v="1"/>
    <n v="79.77"/>
    <n v="79.77"/>
    <n v="15"/>
    <n v="1196.55"/>
    <n v="19"/>
    <n v="0"/>
    <s v="Fashion"/>
    <n v="67.2"/>
    <n v="67.2"/>
    <d v="2021-10-10T00:00:00"/>
    <n v="84"/>
    <n v="0.56999999999999995"/>
    <n v="0"/>
  </r>
  <r>
    <s v="CUST_6774_China_44269"/>
    <s v="CUST_6774"/>
    <x v="10"/>
    <x v="2"/>
    <x v="9"/>
    <n v="181.72"/>
    <n v="181.72"/>
    <n v="8"/>
    <n v="1453.76"/>
    <n v="65"/>
    <n v="0"/>
    <s v="Beauty"/>
    <m/>
    <n v="0"/>
    <d v="2021-03-14T00:00:00"/>
    <n v="31"/>
    <n v="0.49"/>
    <n v="0"/>
  </r>
  <r>
    <s v="CUST_6776_Brazil_45254"/>
    <s v="CUST_6776"/>
    <x v="5"/>
    <x v="1"/>
    <x v="8"/>
    <n v="67.73"/>
    <n v="67.73"/>
    <n v="7"/>
    <n v="474.11"/>
    <n v="10"/>
    <n v="0"/>
    <s v="Sports"/>
    <n v="94.2"/>
    <n v="94.2"/>
    <d v="2023-11-24T00:00:00"/>
    <n v="36"/>
    <n v="0.56999999999999995"/>
    <n v="0"/>
  </r>
  <r>
    <s v="CUST_6776_India_45785"/>
    <s v="CUST_6776"/>
    <x v="36"/>
    <x v="1"/>
    <x v="5"/>
    <n v="164.36"/>
    <n v="164.36"/>
    <n v="12"/>
    <n v="1972.3200000000002"/>
    <n v="73"/>
    <n v="0"/>
    <s v="Beauty"/>
    <m/>
    <n v="0"/>
    <d v="2025-05-08T00:00:00"/>
    <n v="8"/>
    <n v="0.5"/>
    <n v="0"/>
  </r>
  <r>
    <s v="CUST_6777_Australia_44182"/>
    <s v="CUST_6777"/>
    <x v="16"/>
    <x v="0"/>
    <x v="3"/>
    <m/>
    <n v="0"/>
    <n v="11"/>
    <n v="0"/>
    <n v="281"/>
    <n v="0"/>
    <s v="Fashion"/>
    <n v="64.5"/>
    <n v="64.5"/>
    <d v="2020-12-17T00:00:00"/>
    <n v="57"/>
    <n v="0.25"/>
    <n v="0"/>
  </r>
  <r>
    <s v="CUST_6777_Japan_45370"/>
    <s v="CUST_6777"/>
    <x v="16"/>
    <x v="1"/>
    <x v="6"/>
    <n v="271.70999999999998"/>
    <n v="271.70999999999998"/>
    <n v="9"/>
    <n v="2445.39"/>
    <n v="227"/>
    <n v="0"/>
    <s v="Sports"/>
    <n v="7.7"/>
    <n v="7.7"/>
    <d v="2024-03-19T00:00:00"/>
    <n v="37"/>
    <n v="0.24"/>
    <n v="0"/>
  </r>
  <r>
    <s v="CUST_6779_China_44318"/>
    <s v="CUST_6779"/>
    <x v="54"/>
    <x v="2"/>
    <x v="9"/>
    <n v="85.07"/>
    <n v="85.07"/>
    <n v="12"/>
    <n v="1020.8399999999999"/>
    <n v="341"/>
    <n v="0"/>
    <s v="Electronics"/>
    <n v="21.5"/>
    <n v="21.5"/>
    <d v="2021-05-02T00:00:00"/>
    <n v="4"/>
    <n v="0.18"/>
    <n v="0"/>
  </r>
  <r>
    <s v="CUST_6779_Japan_45096"/>
    <s v="CUST_6779"/>
    <x v="45"/>
    <x v="2"/>
    <x v="6"/>
    <n v="73.81"/>
    <n v="73.81"/>
    <n v="13"/>
    <n v="959.53"/>
    <n v="334"/>
    <n v="0"/>
    <s v="Home"/>
    <n v="93.1"/>
    <n v="93.1"/>
    <d v="2023-06-19T00:00:00"/>
    <n v="59"/>
    <n v="0.08"/>
    <n v="0"/>
  </r>
  <r>
    <s v="CUST_6780_China_44695"/>
    <s v="CUST_6780"/>
    <x v="54"/>
    <x v="1"/>
    <x v="9"/>
    <n v="77.489999999999995"/>
    <n v="77.489999999999995"/>
    <n v="8"/>
    <n v="619.91999999999996"/>
    <n v="250"/>
    <n v="0"/>
    <s v="Fashion"/>
    <n v="1.6"/>
    <n v="1.6"/>
    <d v="2022-05-14T00:00:00"/>
    <n v="26"/>
    <n v="0.17"/>
    <n v="0"/>
  </r>
  <r>
    <s v="CUST_6782_Australia_45634"/>
    <s v="CUST_6782"/>
    <x v="29"/>
    <x v="0"/>
    <x v="3"/>
    <n v="52.61"/>
    <n v="52.61"/>
    <n v="14"/>
    <n v="736.54"/>
    <n v="274"/>
    <n v="0"/>
    <s v="Sports"/>
    <n v="78"/>
    <n v="78"/>
    <d v="2024-12-08T00:00:00"/>
    <n v="63"/>
    <n v="0.31"/>
    <n v="0"/>
  </r>
  <r>
    <s v="CUST_6783_UK_44529"/>
    <s v="CUST_6783"/>
    <x v="2"/>
    <x v="1"/>
    <x v="1"/>
    <n v="107.6"/>
    <n v="107.6"/>
    <n v="14"/>
    <n v="1506.3999999999999"/>
    <n v="329"/>
    <n v="0"/>
    <s v="Electronics"/>
    <n v="23"/>
    <n v="23"/>
    <d v="2021-11-29T00:00:00"/>
    <n v="56"/>
    <n v="0.52"/>
    <n v="0"/>
  </r>
  <r>
    <s v="CUST_6784_India_44998"/>
    <s v="CUST_6784"/>
    <x v="32"/>
    <x v="0"/>
    <x v="5"/>
    <n v="38.1"/>
    <n v="38.1"/>
    <n v="17"/>
    <n v="647.70000000000005"/>
    <n v="63"/>
    <n v="0"/>
    <s v="Beauty"/>
    <n v="90.8"/>
    <n v="90.8"/>
    <d v="2023-03-13T00:00:00"/>
    <n v="61"/>
    <n v="0.35"/>
    <n v="0"/>
  </r>
  <r>
    <s v="CUST_6788_Australia_44761"/>
    <s v="CUST_6788"/>
    <x v="35"/>
    <x v="1"/>
    <x v="3"/>
    <n v="72.81"/>
    <n v="72.81"/>
    <n v="13"/>
    <n v="946.53"/>
    <n v="141"/>
    <n v="0"/>
    <s v="Fashion"/>
    <n v="95"/>
    <n v="95"/>
    <d v="2022-07-19T00:00:00"/>
    <n v="46"/>
    <n v="0.47"/>
    <n v="0"/>
  </r>
  <r>
    <s v="CUST_6788_Canada_44516"/>
    <s v="CUST_6788"/>
    <x v="37"/>
    <x v="1"/>
    <x v="4"/>
    <n v="174.55"/>
    <n v="174.55"/>
    <n v="6"/>
    <n v="1047.3000000000002"/>
    <n v="334"/>
    <n v="0"/>
    <s v="Fashion"/>
    <n v="47.1"/>
    <n v="47.1"/>
    <d v="2021-11-16T00:00:00"/>
    <n v="38"/>
    <n v="0.79"/>
    <n v="0"/>
  </r>
  <r>
    <s v="CUST_6789_Germany_45792"/>
    <s v="CUST_6789"/>
    <x v="52"/>
    <x v="1"/>
    <x v="0"/>
    <n v="185.57"/>
    <n v="185.57"/>
    <n v="14"/>
    <n v="2597.98"/>
    <n v="56"/>
    <n v="0"/>
    <s v="Electronics"/>
    <n v="17.7"/>
    <n v="17.7"/>
    <d v="2025-05-15T00:00:00"/>
    <n v="64"/>
    <n v="0.15"/>
    <n v="0"/>
  </r>
  <r>
    <s v="CUST_6791_Australia_44328"/>
    <s v="CUST_6791"/>
    <x v="11"/>
    <x v="0"/>
    <x v="3"/>
    <n v="136.47999999999999"/>
    <n v="136.47999999999999"/>
    <n v="17"/>
    <n v="2320.16"/>
    <n v="69"/>
    <n v="0"/>
    <s v="Sports"/>
    <n v="41.2"/>
    <n v="41.2"/>
    <d v="2021-05-12T00:00:00"/>
    <n v="8"/>
    <n v="0.25"/>
    <n v="0"/>
  </r>
  <r>
    <s v="CUST_6791_USA_45665"/>
    <s v="CUST_6791"/>
    <x v="24"/>
    <x v="1"/>
    <x v="2"/>
    <n v="122.19"/>
    <n v="122.19"/>
    <n v="10"/>
    <n v="1221.9000000000001"/>
    <n v="319"/>
    <n v="0"/>
    <s v="Sports"/>
    <n v="41.2"/>
    <n v="41.2"/>
    <d v="2025-01-08T00:00:00"/>
    <n v="8"/>
    <n v="0.26"/>
    <n v="0"/>
  </r>
  <r>
    <s v="CUST_6793_Australia_44663"/>
    <s v="CUST_6793"/>
    <x v="1"/>
    <x v="1"/>
    <x v="3"/>
    <n v="60.1"/>
    <n v="60.1"/>
    <n v="11"/>
    <n v="661.1"/>
    <n v="214"/>
    <n v="0"/>
    <s v="Fashion"/>
    <m/>
    <n v="0"/>
    <d v="2022-04-12T00:00:00"/>
    <n v="27"/>
    <n v="0.19"/>
    <n v="0"/>
  </r>
  <r>
    <s v="CUST_6796_USA_44755"/>
    <s v="CUST_6796"/>
    <x v="4"/>
    <x v="1"/>
    <x v="2"/>
    <n v="47.41"/>
    <n v="47.41"/>
    <n v="6"/>
    <n v="284.45999999999998"/>
    <n v="147"/>
    <n v="0"/>
    <s v="Sports"/>
    <n v="40.299999999999997"/>
    <n v="40.299999999999997"/>
    <d v="2022-07-13T00:00:00"/>
    <n v="88"/>
    <n v="0.2"/>
    <n v="0"/>
  </r>
  <r>
    <s v="CUST_6797_France_45563"/>
    <s v="CUST_6797"/>
    <x v="51"/>
    <x v="0"/>
    <x v="7"/>
    <n v="143.75"/>
    <n v="143.75"/>
    <n v="8"/>
    <n v="1150"/>
    <n v="85"/>
    <n v="0"/>
    <s v="Beauty"/>
    <n v="37.4"/>
    <n v="37.4"/>
    <d v="2024-09-28T00:00:00"/>
    <n v="59"/>
    <n v="0.33"/>
    <n v="0"/>
  </r>
  <r>
    <s v="CUST_6797_UK_44817"/>
    <s v="CUST_6797"/>
    <x v="36"/>
    <x v="0"/>
    <x v="1"/>
    <m/>
    <n v="0"/>
    <n v="10"/>
    <n v="0"/>
    <n v="29"/>
    <n v="0"/>
    <s v="Electronics"/>
    <n v="83.1"/>
    <n v="83.1"/>
    <d v="2022-09-13T00:00:00"/>
    <n v="49"/>
    <n v="0.28000000000000003"/>
    <n v="0"/>
  </r>
  <r>
    <s v="CUST_6798_UK_44497"/>
    <s v="CUST_6798"/>
    <x v="8"/>
    <x v="1"/>
    <x v="1"/>
    <n v="79.3"/>
    <n v="79.3"/>
    <n v="14"/>
    <n v="1110.2"/>
    <n v="142"/>
    <n v="0"/>
    <s v="Home"/>
    <n v="73.3"/>
    <n v="73.3"/>
    <d v="2021-10-28T00:00:00"/>
    <n v="6"/>
    <n v="0.28000000000000003"/>
    <n v="0"/>
  </r>
  <r>
    <s v="CUST_6801_China_45060"/>
    <s v="CUST_6801"/>
    <x v="1"/>
    <x v="0"/>
    <x v="9"/>
    <n v="69.290000000000006"/>
    <n v="69.290000000000006"/>
    <n v="14"/>
    <n v="970.06000000000006"/>
    <n v="244"/>
    <n v="0"/>
    <s v="Sports"/>
    <n v="86.5"/>
    <n v="86.5"/>
    <d v="2023-05-14T00:00:00"/>
    <n v="44"/>
    <n v="0.35"/>
    <n v="0"/>
  </r>
  <r>
    <s v="CUST_6806_France_45228"/>
    <s v="CUST_6806"/>
    <x v="23"/>
    <x v="1"/>
    <x v="7"/>
    <n v="68.260000000000005"/>
    <n v="68.260000000000005"/>
    <n v="6"/>
    <n v="409.56000000000006"/>
    <n v="179"/>
    <n v="0"/>
    <s v="Electronics"/>
    <n v="54.7"/>
    <n v="54.7"/>
    <d v="2023-10-29T00:00:00"/>
    <n v="13"/>
    <n v="0.35"/>
    <n v="0"/>
  </r>
  <r>
    <s v="CUST_6806_UK_45378"/>
    <s v="CUST_6806"/>
    <x v="58"/>
    <x v="0"/>
    <x v="1"/>
    <n v="137.54"/>
    <n v="137.54"/>
    <n v="9"/>
    <n v="1237.8599999999999"/>
    <n v="145"/>
    <n v="0"/>
    <s v="Home"/>
    <n v="9.8000000000000007"/>
    <n v="9.8000000000000007"/>
    <d v="2024-03-27T00:00:00"/>
    <n v="85"/>
    <n v="0.08"/>
    <n v="0"/>
  </r>
  <r>
    <s v="CUST_6807_Brazil_44756"/>
    <s v="CUST_6807"/>
    <x v="37"/>
    <x v="1"/>
    <x v="8"/>
    <m/>
    <n v="0"/>
    <n v="9"/>
    <n v="0"/>
    <n v="78"/>
    <n v="0"/>
    <s v="Home"/>
    <n v="56.2"/>
    <n v="56.2"/>
    <d v="2022-07-14T00:00:00"/>
    <n v="32"/>
    <n v="7.0000000000000007E-2"/>
    <n v="0"/>
  </r>
  <r>
    <s v="CUST_6808_Brazil_44289"/>
    <s v="CUST_6808"/>
    <x v="36"/>
    <x v="0"/>
    <x v="8"/>
    <n v="159.08000000000001"/>
    <n v="159.08000000000001"/>
    <n v="13"/>
    <n v="2068.04"/>
    <n v="161"/>
    <n v="0"/>
    <s v="Sports"/>
    <n v="41.5"/>
    <n v="41.5"/>
    <d v="2021-04-03T00:00:00"/>
    <n v="90"/>
    <n v="0.13"/>
    <n v="0"/>
  </r>
  <r>
    <s v="CUST_6808_USA_45023"/>
    <s v="CUST_6808"/>
    <x v="27"/>
    <x v="0"/>
    <x v="2"/>
    <n v="234.95"/>
    <n v="234.95"/>
    <n v="13"/>
    <n v="3054.35"/>
    <n v="358"/>
    <n v="0"/>
    <s v="Home"/>
    <n v="91.3"/>
    <n v="91.3"/>
    <d v="2023-04-07T00:00:00"/>
    <n v="7"/>
    <n v="0.31"/>
    <n v="0"/>
  </r>
  <r>
    <s v="CUST_6810_Brazil_45562"/>
    <s v="CUST_6810"/>
    <x v="32"/>
    <x v="1"/>
    <x v="8"/>
    <n v="213.05"/>
    <n v="213.05"/>
    <n v="12"/>
    <n v="2556.6000000000004"/>
    <n v="96"/>
    <n v="0"/>
    <s v="Beauty"/>
    <n v="32.5"/>
    <n v="32.5"/>
    <d v="2024-09-27T00:00:00"/>
    <n v="62"/>
    <n v="0.34"/>
    <n v="0"/>
  </r>
  <r>
    <s v="CUST_6811_Canada_44400"/>
    <s v="CUST_6811"/>
    <x v="2"/>
    <x v="1"/>
    <x v="4"/>
    <n v="30.35"/>
    <n v="30.35"/>
    <n v="8"/>
    <n v="242.8"/>
    <n v="4"/>
    <n v="0"/>
    <s v="Beauty"/>
    <n v="14.3"/>
    <n v="14.3"/>
    <d v="2021-07-23T00:00:00"/>
    <n v="25"/>
    <n v="0.3"/>
    <n v="0"/>
  </r>
  <r>
    <s v="CUST_6811_China_44576"/>
    <s v="CUST_6811"/>
    <x v="37"/>
    <x v="1"/>
    <x v="9"/>
    <n v="62.77"/>
    <n v="62.77"/>
    <n v="10"/>
    <n v="627.70000000000005"/>
    <n v="308"/>
    <n v="0"/>
    <s v="Sports"/>
    <m/>
    <n v="0"/>
    <d v="2022-01-15T00:00:00"/>
    <n v="2"/>
    <n v="0.38"/>
    <n v="0"/>
  </r>
  <r>
    <s v="CUST_6818_USA_45615"/>
    <s v="CUST_6818"/>
    <x v="54"/>
    <x v="1"/>
    <x v="2"/>
    <n v="65.03"/>
    <n v="65.03"/>
    <n v="8"/>
    <n v="520.24"/>
    <n v="233"/>
    <n v="1"/>
    <s v="Home"/>
    <n v="8.8000000000000007"/>
    <n v="8.8000000000000007"/>
    <d v="2024-11-19T00:00:00"/>
    <n v="42"/>
    <n v="0.12"/>
    <n v="0"/>
  </r>
  <r>
    <s v="CUST_6823_Canada_44404"/>
    <s v="CUST_6823"/>
    <x v="45"/>
    <x v="1"/>
    <x v="4"/>
    <n v="196.36"/>
    <n v="196.36"/>
    <n v="8"/>
    <n v="1570.88"/>
    <n v="168"/>
    <n v="0"/>
    <s v="Fashion"/>
    <n v="35.299999999999997"/>
    <n v="35.299999999999997"/>
    <d v="2021-07-27T00:00:00"/>
    <n v="92"/>
    <n v="0.09"/>
    <n v="0"/>
  </r>
  <r>
    <s v="CUST_6827_Canada_45374"/>
    <s v="CUST_6827"/>
    <x v="37"/>
    <x v="1"/>
    <x v="4"/>
    <n v="105.85"/>
    <n v="105.85"/>
    <n v="9"/>
    <n v="952.65"/>
    <n v="101"/>
    <n v="0"/>
    <s v="Fashion"/>
    <n v="8.9"/>
    <n v="8.9"/>
    <d v="2024-03-23T00:00:00"/>
    <n v="51"/>
    <n v="0.18"/>
    <n v="0"/>
  </r>
  <r>
    <s v="CUST_6827_USA_45182"/>
    <s v="CUST_6827"/>
    <x v="4"/>
    <x v="0"/>
    <x v="2"/>
    <n v="56.83"/>
    <n v="56.83"/>
    <n v="8"/>
    <n v="454.64"/>
    <n v="237"/>
    <n v="0"/>
    <s v="Electronics"/>
    <n v="81.2"/>
    <n v="81.2"/>
    <d v="2023-09-13T00:00:00"/>
    <n v="65"/>
    <n v="0.25"/>
    <n v="0"/>
  </r>
  <r>
    <s v="CUST_6831_Germany_44515"/>
    <s v="CUST_6831"/>
    <x v="44"/>
    <x v="0"/>
    <x v="0"/>
    <n v="136.30000000000001"/>
    <n v="136.30000000000001"/>
    <n v="9"/>
    <n v="1226.7"/>
    <n v="51"/>
    <n v="0"/>
    <s v="Electronics"/>
    <n v="63.9"/>
    <n v="63.9"/>
    <d v="2021-11-15T00:00:00"/>
    <n v="17"/>
    <n v="0.38"/>
    <n v="0"/>
  </r>
  <r>
    <s v="CUST_6831_Japan_45808"/>
    <s v="CUST_6831"/>
    <x v="11"/>
    <x v="2"/>
    <x v="6"/>
    <n v="95.82"/>
    <n v="95.82"/>
    <n v="8"/>
    <n v="766.56"/>
    <n v="115"/>
    <n v="0"/>
    <s v="Beauty"/>
    <n v="5.4"/>
    <n v="5.4"/>
    <d v="2025-05-31T00:00:00"/>
    <n v="91"/>
    <n v="0.03"/>
    <n v="0"/>
  </r>
  <r>
    <s v="CUST_6832_Japan_44709"/>
    <s v="CUST_6832"/>
    <x v="3"/>
    <x v="0"/>
    <x v="6"/>
    <n v="101.24"/>
    <n v="101.24"/>
    <n v="10"/>
    <n v="1012.4"/>
    <n v="242"/>
    <n v="0"/>
    <s v="Electronics"/>
    <n v="8.4"/>
    <n v="8.4"/>
    <d v="2022-05-28T00:00:00"/>
    <n v="94"/>
    <n v="0.43"/>
    <n v="0"/>
  </r>
  <r>
    <s v="CUST_6842_China_45068"/>
    <s v="CUST_6842"/>
    <x v="55"/>
    <x v="1"/>
    <x v="9"/>
    <n v="254.39"/>
    <n v="254.39"/>
    <n v="10"/>
    <n v="2543.8999999999996"/>
    <n v="292"/>
    <n v="0"/>
    <s v="Home"/>
    <n v="90"/>
    <n v="90"/>
    <d v="2023-05-22T00:00:00"/>
    <n v="37"/>
    <n v="0.11"/>
    <n v="0"/>
  </r>
  <r>
    <s v="CUST_6845_Brazil_45656"/>
    <s v="CUST_6845"/>
    <x v="58"/>
    <x v="0"/>
    <x v="8"/>
    <n v="36.119999999999997"/>
    <n v="36.119999999999997"/>
    <n v="12"/>
    <n v="433.43999999999994"/>
    <n v="44"/>
    <n v="0"/>
    <s v="Fashion"/>
    <m/>
    <n v="0"/>
    <d v="2024-12-30T00:00:00"/>
    <n v="20"/>
    <n v="0.26"/>
    <n v="0"/>
  </r>
  <r>
    <s v="CUST_6850_Brazil_45135"/>
    <s v="CUST_6850"/>
    <x v="44"/>
    <x v="0"/>
    <x v="8"/>
    <n v="106.59"/>
    <n v="106.59"/>
    <n v="9"/>
    <n v="959.31000000000006"/>
    <n v="102"/>
    <n v="0"/>
    <s v="Beauty"/>
    <n v="58"/>
    <n v="58"/>
    <d v="2023-07-28T00:00:00"/>
    <n v="19"/>
    <n v="0.37"/>
    <n v="0"/>
  </r>
  <r>
    <s v="CUST_6854_Australia_45172"/>
    <s v="CUST_6854"/>
    <x v="46"/>
    <x v="0"/>
    <x v="3"/>
    <n v="88.69"/>
    <n v="88.69"/>
    <n v="4"/>
    <n v="354.76"/>
    <n v="107"/>
    <n v="0"/>
    <s v="Sports"/>
    <n v="85.7"/>
    <n v="85.7"/>
    <d v="2023-09-03T00:00:00"/>
    <n v="92"/>
    <n v="0.09"/>
    <n v="0"/>
  </r>
  <r>
    <s v="CUST_6855_China_44103"/>
    <s v="CUST_6855"/>
    <x v="47"/>
    <x v="0"/>
    <x v="9"/>
    <n v="49.17"/>
    <n v="49.17"/>
    <n v="5"/>
    <n v="245.85000000000002"/>
    <n v="329"/>
    <n v="0"/>
    <s v="Beauty"/>
    <n v="65.7"/>
    <n v="65.7"/>
    <d v="2020-09-29T00:00:00"/>
    <n v="60"/>
    <n v="0.36"/>
    <n v="0"/>
  </r>
  <r>
    <s v="CUST_6856_China_44659"/>
    <s v="CUST_6856"/>
    <x v="35"/>
    <x v="2"/>
    <x v="9"/>
    <n v="97.92"/>
    <n v="97.92"/>
    <n v="5"/>
    <n v="489.6"/>
    <n v="118"/>
    <n v="0"/>
    <s v="Beauty"/>
    <n v="79.900000000000006"/>
    <n v="79.900000000000006"/>
    <d v="2022-04-08T00:00:00"/>
    <n v="13"/>
    <n v="0.14000000000000001"/>
    <n v="0"/>
  </r>
  <r>
    <s v="CUST_6864_Canada_45760"/>
    <s v="CUST_6864"/>
    <x v="47"/>
    <x v="1"/>
    <x v="4"/>
    <n v="83.46"/>
    <n v="83.46"/>
    <n v="15"/>
    <n v="1251.8999999999999"/>
    <n v="150"/>
    <n v="0"/>
    <s v="Electronics"/>
    <n v="56.2"/>
    <n v="56.2"/>
    <d v="2025-04-13T00:00:00"/>
    <n v="43"/>
    <n v="0.18"/>
    <n v="0"/>
  </r>
  <r>
    <s v="CUST_6866_UK_44805"/>
    <s v="CUST_6866"/>
    <x v="28"/>
    <x v="0"/>
    <x v="1"/>
    <n v="44.98"/>
    <n v="44.98"/>
    <n v="15"/>
    <n v="674.69999999999993"/>
    <n v="166"/>
    <n v="0"/>
    <s v="Beauty"/>
    <n v="93.3"/>
    <n v="93.3"/>
    <d v="2022-09-01T00:00:00"/>
    <n v="6"/>
    <n v="0.28999999999999998"/>
    <n v="0"/>
  </r>
  <r>
    <s v="CUST_6867_France_44358"/>
    <s v="CUST_6867"/>
    <x v="17"/>
    <x v="1"/>
    <x v="7"/>
    <n v="66.709999999999994"/>
    <n v="66.709999999999994"/>
    <n v="11"/>
    <n v="733.81"/>
    <n v="294"/>
    <n v="0"/>
    <s v="Electronics"/>
    <n v="20.3"/>
    <n v="20.3"/>
    <d v="2021-06-11T00:00:00"/>
    <n v="97"/>
    <n v="0.26"/>
    <n v="0"/>
  </r>
  <r>
    <s v="CUST_6867_UK_44725"/>
    <s v="CUST_6867"/>
    <x v="11"/>
    <x v="1"/>
    <x v="1"/>
    <n v="88.4"/>
    <n v="88.4"/>
    <n v="7"/>
    <n v="618.80000000000007"/>
    <n v="63"/>
    <n v="0"/>
    <s v="Fashion"/>
    <n v="25.6"/>
    <n v="25.6"/>
    <d v="2022-06-13T00:00:00"/>
    <n v="15"/>
    <n v="0.08"/>
    <n v="0"/>
  </r>
  <r>
    <s v="CUST_6869_USA_45139"/>
    <s v="CUST_6869"/>
    <x v="1"/>
    <x v="0"/>
    <x v="2"/>
    <n v="165.99"/>
    <n v="165.99"/>
    <n v="14"/>
    <n v="2323.86"/>
    <n v="72"/>
    <n v="0"/>
    <s v="Sports"/>
    <n v="38.299999999999997"/>
    <n v="38.299999999999997"/>
    <d v="2023-08-01T00:00:00"/>
    <n v="28"/>
    <n v="0.23"/>
    <n v="0"/>
  </r>
  <r>
    <s v="CUST_6870_China_44204"/>
    <s v="CUST_6870"/>
    <x v="23"/>
    <x v="0"/>
    <x v="9"/>
    <n v="175.06"/>
    <n v="175.06"/>
    <n v="8"/>
    <n v="1400.48"/>
    <n v="119"/>
    <n v="0"/>
    <s v="Home"/>
    <n v="4.3"/>
    <n v="4.3"/>
    <d v="2021-01-08T00:00:00"/>
    <n v="37"/>
    <n v="0.2"/>
    <n v="0"/>
  </r>
  <r>
    <s v="CUST_6874_Australia_45277"/>
    <s v="CUST_6874"/>
    <x v="28"/>
    <x v="0"/>
    <x v="3"/>
    <n v="99.45"/>
    <n v="99.45"/>
    <n v="10"/>
    <n v="994.5"/>
    <n v="185"/>
    <n v="1"/>
    <s v="Sports"/>
    <n v="77.5"/>
    <n v="77.5"/>
    <d v="2023-12-17T00:00:00"/>
    <n v="47"/>
    <n v="0.03"/>
    <n v="0"/>
  </r>
  <r>
    <s v="CUST_6874_China_45128"/>
    <s v="CUST_6874"/>
    <x v="60"/>
    <x v="0"/>
    <x v="9"/>
    <n v="23.16"/>
    <n v="23.16"/>
    <n v="9"/>
    <n v="208.44"/>
    <n v="175"/>
    <n v="0"/>
    <s v="Fashion"/>
    <n v="78.3"/>
    <n v="78.3"/>
    <d v="2023-07-21T00:00:00"/>
    <n v="39"/>
    <n v="0.36"/>
    <n v="0"/>
  </r>
  <r>
    <s v="CUST_6876_Japan_45221"/>
    <s v="CUST_6876"/>
    <x v="11"/>
    <x v="1"/>
    <x v="6"/>
    <n v="19.96"/>
    <n v="19.96"/>
    <n v="9"/>
    <n v="179.64000000000001"/>
    <n v="133"/>
    <n v="0"/>
    <s v="Electronics"/>
    <n v="51"/>
    <n v="51"/>
    <d v="2023-10-22T00:00:00"/>
    <n v="47"/>
    <n v="0.25"/>
    <n v="0"/>
  </r>
  <r>
    <s v="CUST_6877_Canada_45734"/>
    <s v="CUST_6877"/>
    <x v="16"/>
    <x v="1"/>
    <x v="4"/>
    <n v="195.69"/>
    <n v="195.69"/>
    <n v="6"/>
    <n v="1174.1399999999999"/>
    <n v="232"/>
    <n v="0"/>
    <s v="Sports"/>
    <n v="60.3"/>
    <n v="60.3"/>
    <d v="2025-03-18T00:00:00"/>
    <n v="73"/>
    <n v="0.42"/>
    <n v="0"/>
  </r>
  <r>
    <s v="CUST_6877_China_44301"/>
    <s v="CUST_6877"/>
    <x v="34"/>
    <x v="2"/>
    <x v="9"/>
    <n v="62.34"/>
    <n v="62.34"/>
    <n v="8"/>
    <n v="498.72"/>
    <n v="128"/>
    <n v="0"/>
    <s v="Home"/>
    <n v="67.900000000000006"/>
    <n v="67.900000000000006"/>
    <d v="2021-04-15T00:00:00"/>
    <n v="44"/>
    <n v="0.72"/>
    <n v="0"/>
  </r>
  <r>
    <s v="CUST_6878_UK_44812"/>
    <s v="CUST_6878"/>
    <x v="22"/>
    <x v="1"/>
    <x v="1"/>
    <n v="142.37"/>
    <n v="142.37"/>
    <n v="16"/>
    <n v="2277.92"/>
    <n v="86"/>
    <n v="0"/>
    <s v="Beauty"/>
    <n v="78.3"/>
    <n v="78.3"/>
    <d v="2022-09-08T00:00:00"/>
    <n v="71"/>
    <n v="0.37"/>
    <n v="0"/>
  </r>
  <r>
    <s v="CUST_6879_UK_45284"/>
    <s v="CUST_6879"/>
    <x v="47"/>
    <x v="0"/>
    <x v="1"/>
    <n v="104.53"/>
    <n v="104.53"/>
    <n v="10"/>
    <n v="1045.3"/>
    <n v="140"/>
    <n v="0"/>
    <s v="Home"/>
    <n v="17.5"/>
    <n v="17.5"/>
    <d v="2023-12-24T00:00:00"/>
    <n v="14"/>
    <n v="0.55000000000000004"/>
    <n v="0"/>
  </r>
  <r>
    <s v="CUST_6881_Canada_44742"/>
    <s v="CUST_6881"/>
    <x v="19"/>
    <x v="0"/>
    <x v="4"/>
    <n v="543.29999999999995"/>
    <n v="543.29999999999995"/>
    <n v="11"/>
    <n v="5976.2999999999993"/>
    <n v="164"/>
    <n v="0"/>
    <s v="Home"/>
    <n v="79.099999999999994"/>
    <n v="79.099999999999994"/>
    <d v="2022-06-30T00:00:00"/>
    <n v="25"/>
    <n v="0.36"/>
    <n v="0"/>
  </r>
  <r>
    <s v="CUST_6882_Canada_45284"/>
    <s v="CUST_6882"/>
    <x v="5"/>
    <x v="0"/>
    <x v="4"/>
    <n v="24.54"/>
    <n v="24.54"/>
    <n v="8"/>
    <n v="196.32"/>
    <n v="242"/>
    <n v="0"/>
    <s v="Electronics"/>
    <n v="40.700000000000003"/>
    <n v="40.700000000000003"/>
    <d v="2023-12-24T00:00:00"/>
    <n v="23"/>
    <n v="0.22"/>
    <n v="0"/>
  </r>
  <r>
    <s v="CUST_6884_India_44449"/>
    <s v="CUST_6884"/>
    <x v="47"/>
    <x v="0"/>
    <x v="5"/>
    <n v="116.05"/>
    <n v="116.05"/>
    <n v="12"/>
    <n v="1392.6"/>
    <n v="120"/>
    <n v="0"/>
    <s v="Electronics"/>
    <n v="32"/>
    <n v="32"/>
    <d v="2021-09-10T00:00:00"/>
    <n v="40"/>
    <n v="0.17"/>
    <n v="0"/>
  </r>
  <r>
    <s v="CUST_6887_Japan_44424"/>
    <s v="CUST_6887"/>
    <x v="56"/>
    <x v="2"/>
    <x v="6"/>
    <n v="85.36"/>
    <n v="85.36"/>
    <n v="10"/>
    <n v="853.6"/>
    <n v="340"/>
    <n v="0"/>
    <s v="Electronics"/>
    <n v="64.900000000000006"/>
    <n v="64.900000000000006"/>
    <d v="2021-08-16T00:00:00"/>
    <n v="21"/>
    <n v="0.25"/>
    <n v="0"/>
  </r>
  <r>
    <s v="CUST_6889_Australia_44339"/>
    <s v="CUST_6889"/>
    <x v="57"/>
    <x v="1"/>
    <x v="3"/>
    <n v="71.680000000000007"/>
    <n v="71.680000000000007"/>
    <n v="9"/>
    <n v="645.12000000000012"/>
    <n v="315"/>
    <n v="1"/>
    <s v="Fashion"/>
    <n v="30"/>
    <n v="30"/>
    <d v="2021-05-23T00:00:00"/>
    <n v="66"/>
    <n v="0.27"/>
    <n v="0"/>
  </r>
  <r>
    <s v="CUST_6891_Germany_44535"/>
    <s v="CUST_6891"/>
    <x v="39"/>
    <x v="1"/>
    <x v="0"/>
    <n v="231.48"/>
    <n v="231.48"/>
    <n v="7"/>
    <n v="1620.36"/>
    <n v="230"/>
    <n v="0"/>
    <s v="Fashion"/>
    <n v="20.6"/>
    <n v="20.6"/>
    <d v="2021-12-05T00:00:00"/>
    <n v="76"/>
    <n v="0.4"/>
    <n v="0"/>
  </r>
  <r>
    <s v="CUST_6892_Germany_44693"/>
    <s v="CUST_6892"/>
    <x v="1"/>
    <x v="1"/>
    <x v="0"/>
    <n v="219.17"/>
    <n v="219.17"/>
    <n v="8"/>
    <n v="1753.36"/>
    <n v="171"/>
    <n v="0"/>
    <s v="Electronics"/>
    <n v="95.1"/>
    <n v="95.1"/>
    <d v="2022-05-12T00:00:00"/>
    <n v="59"/>
    <n v="0.2"/>
    <n v="0"/>
  </r>
  <r>
    <s v="CUST_6895_Brazil_45793"/>
    <s v="CUST_6895"/>
    <x v="8"/>
    <x v="0"/>
    <x v="8"/>
    <n v="75.77"/>
    <n v="75.77"/>
    <n v="10"/>
    <n v="757.69999999999993"/>
    <n v="131"/>
    <n v="0"/>
    <s v="Sports"/>
    <n v="77.099999999999994"/>
    <n v="77.099999999999994"/>
    <d v="2025-05-16T00:00:00"/>
    <n v="17"/>
    <n v="0.27"/>
    <n v="0"/>
  </r>
  <r>
    <s v="CUST_6895_Germany_45582"/>
    <s v="CUST_6895"/>
    <x v="19"/>
    <x v="1"/>
    <x v="0"/>
    <n v="130.07"/>
    <n v="130.07"/>
    <n v="11"/>
    <n v="1430.77"/>
    <n v="92"/>
    <n v="0"/>
    <s v="Fashion"/>
    <n v="85.1"/>
    <n v="85.1"/>
    <d v="2024-10-17T00:00:00"/>
    <n v="43"/>
    <n v="0.42"/>
    <n v="0"/>
  </r>
  <r>
    <s v="CUST_6895_USA_44618"/>
    <s v="CUST_6895"/>
    <x v="19"/>
    <x v="1"/>
    <x v="2"/>
    <n v="59.63"/>
    <n v="59.63"/>
    <n v="12"/>
    <n v="715.56000000000006"/>
    <n v="53"/>
    <n v="0"/>
    <s v="Sports"/>
    <n v="91.8"/>
    <n v="91.8"/>
    <d v="2022-02-26T00:00:00"/>
    <n v="81"/>
    <n v="0.19"/>
    <n v="0"/>
  </r>
  <r>
    <s v="CUST_6897_Australia_45099"/>
    <s v="CUST_6897"/>
    <x v="6"/>
    <x v="1"/>
    <x v="3"/>
    <n v="65.12"/>
    <n v="65.12"/>
    <n v="15"/>
    <n v="976.80000000000007"/>
    <n v="22"/>
    <n v="0"/>
    <s v="Home"/>
    <n v="96.5"/>
    <n v="96.5"/>
    <d v="2023-06-22T00:00:00"/>
    <n v="55"/>
    <n v="0.08"/>
    <n v="0"/>
  </r>
  <r>
    <s v="CUST_6898_China_45330"/>
    <s v="CUST_6898"/>
    <x v="59"/>
    <x v="0"/>
    <x v="9"/>
    <n v="157.1"/>
    <n v="157.1"/>
    <n v="17"/>
    <n v="2670.7"/>
    <n v="135"/>
    <n v="0"/>
    <s v="Home"/>
    <n v="81"/>
    <n v="81"/>
    <d v="2024-02-08T00:00:00"/>
    <n v="84"/>
    <n v="0.06"/>
    <n v="0"/>
  </r>
  <r>
    <s v="CUST_6901_India_45281"/>
    <s v="CUST_6901"/>
    <x v="50"/>
    <x v="0"/>
    <x v="5"/>
    <n v="88.56"/>
    <n v="88.56"/>
    <n v="16"/>
    <n v="1416.96"/>
    <n v="244"/>
    <n v="0"/>
    <s v="Beauty"/>
    <n v="76.8"/>
    <n v="76.8"/>
    <d v="2023-12-21T00:00:00"/>
    <n v="92"/>
    <n v="0.05"/>
    <n v="0"/>
  </r>
  <r>
    <s v="CUST_6901_Japan_44241"/>
    <s v="CUST_6901"/>
    <x v="45"/>
    <x v="0"/>
    <x v="6"/>
    <n v="55.09"/>
    <n v="55.09"/>
    <n v="9"/>
    <n v="495.81000000000006"/>
    <n v="213"/>
    <n v="0"/>
    <s v="Fashion"/>
    <n v="97.4"/>
    <n v="97.4"/>
    <d v="2021-02-14T00:00:00"/>
    <n v="93"/>
    <n v="7.0000000000000007E-2"/>
    <n v="0"/>
  </r>
  <r>
    <s v="CUST_6904_Brazil_45765"/>
    <s v="CUST_6904"/>
    <x v="32"/>
    <x v="0"/>
    <x v="8"/>
    <n v="316"/>
    <n v="316"/>
    <n v="8"/>
    <n v="2528"/>
    <n v="224"/>
    <n v="0"/>
    <s v="Fashion"/>
    <n v="72.900000000000006"/>
    <n v="72.900000000000006"/>
    <d v="2025-04-18T00:00:00"/>
    <n v="26"/>
    <n v="0.5"/>
    <n v="0"/>
  </r>
  <r>
    <s v="CUST_6904_China_45472"/>
    <s v="CUST_6904"/>
    <x v="49"/>
    <x v="1"/>
    <x v="9"/>
    <m/>
    <n v="0"/>
    <n v="8"/>
    <n v="0"/>
    <n v="98"/>
    <n v="0"/>
    <s v="Beauty"/>
    <n v="19.100000000000001"/>
    <n v="19.100000000000001"/>
    <d v="2024-06-29T00:00:00"/>
    <n v="22"/>
    <n v="0.21"/>
    <n v="0"/>
  </r>
  <r>
    <s v="CUST_6906_France_44072"/>
    <s v="CUST_6906"/>
    <x v="42"/>
    <x v="1"/>
    <x v="7"/>
    <n v="37.26"/>
    <n v="37.26"/>
    <n v="10"/>
    <n v="372.59999999999997"/>
    <n v="122"/>
    <n v="0"/>
    <s v="Home"/>
    <n v="65.099999999999994"/>
    <n v="65.099999999999994"/>
    <d v="2020-08-29T00:00:00"/>
    <n v="28"/>
    <n v="0.49"/>
    <n v="0"/>
  </r>
  <r>
    <s v="CUST_6906_Germany_45380"/>
    <s v="CUST_6906"/>
    <x v="53"/>
    <x v="1"/>
    <x v="0"/>
    <n v="217.84"/>
    <n v="217.84"/>
    <n v="22"/>
    <n v="4792.4800000000005"/>
    <n v="183"/>
    <n v="0"/>
    <s v="Home"/>
    <n v="65.400000000000006"/>
    <n v="65.400000000000006"/>
    <d v="2024-03-29T00:00:00"/>
    <n v="79"/>
    <n v="0.33"/>
    <n v="0"/>
  </r>
  <r>
    <s v="CUST_6907_Germany_45216"/>
    <s v="CUST_6907"/>
    <x v="15"/>
    <x v="1"/>
    <x v="0"/>
    <n v="76.37"/>
    <n v="76.37"/>
    <n v="10"/>
    <n v="763.7"/>
    <n v="139"/>
    <n v="0"/>
    <s v="Beauty"/>
    <n v="59.8"/>
    <n v="59.8"/>
    <d v="2023-10-17T00:00:00"/>
    <n v="85"/>
    <n v="0.59"/>
    <n v="0"/>
  </r>
  <r>
    <s v="CUST_6911_Brazil_44356"/>
    <s v="CUST_6911"/>
    <x v="2"/>
    <x v="1"/>
    <x v="8"/>
    <n v="245.07"/>
    <n v="245.07"/>
    <n v="6"/>
    <n v="1470.42"/>
    <n v="6"/>
    <n v="0"/>
    <s v="Sports"/>
    <n v="17.600000000000001"/>
    <n v="17.600000000000001"/>
    <d v="2021-06-09T00:00:00"/>
    <n v="30"/>
    <n v="0.28999999999999998"/>
    <n v="0"/>
  </r>
  <r>
    <s v="CUST_6911_USA_44264"/>
    <s v="CUST_6911"/>
    <x v="0"/>
    <x v="1"/>
    <x v="2"/>
    <n v="40.619999999999997"/>
    <n v="40.619999999999997"/>
    <n v="11"/>
    <n v="446.82"/>
    <n v="84"/>
    <n v="0"/>
    <s v="Beauty"/>
    <m/>
    <n v="0"/>
    <d v="2021-03-09T00:00:00"/>
    <n v="26"/>
    <n v="0.18"/>
    <n v="0"/>
  </r>
  <r>
    <s v="CUST_6913_Australia_45127"/>
    <s v="CUST_6913"/>
    <x v="46"/>
    <x v="0"/>
    <x v="3"/>
    <n v="39.590000000000003"/>
    <n v="39.590000000000003"/>
    <n v="9"/>
    <n v="356.31000000000006"/>
    <n v="137"/>
    <n v="0"/>
    <s v="Electronics"/>
    <n v="92.2"/>
    <n v="92.2"/>
    <d v="2023-07-20T00:00:00"/>
    <n v="79"/>
    <n v="0.53"/>
    <n v="0"/>
  </r>
  <r>
    <s v="CUST_6915_USA_45025"/>
    <s v="CUST_6915"/>
    <x v="18"/>
    <x v="0"/>
    <x v="2"/>
    <n v="42.61"/>
    <n v="42.61"/>
    <n v="17"/>
    <n v="724.37"/>
    <n v="201"/>
    <n v="1"/>
    <s v="Home"/>
    <n v="44.8"/>
    <n v="44.8"/>
    <d v="2023-04-09T00:00:00"/>
    <n v="37"/>
    <n v="0.2"/>
    <n v="0"/>
  </r>
  <r>
    <s v="CUST_6917_India_45638"/>
    <s v="CUST_6917"/>
    <x v="56"/>
    <x v="0"/>
    <x v="5"/>
    <n v="65.599999999999994"/>
    <n v="65.599999999999994"/>
    <n v="11"/>
    <n v="721.59999999999991"/>
    <n v="273"/>
    <n v="0"/>
    <s v="Beauty"/>
    <n v="27.5"/>
    <n v="27.5"/>
    <d v="2024-12-12T00:00:00"/>
    <n v="64"/>
    <n v="0.08"/>
    <n v="0"/>
  </r>
  <r>
    <s v="CUST_6918_USA_44962"/>
    <s v="CUST_6918"/>
    <x v="45"/>
    <x v="0"/>
    <x v="2"/>
    <n v="173.02"/>
    <n v="173.02"/>
    <n v="7"/>
    <n v="1211.1400000000001"/>
    <n v="351"/>
    <n v="0"/>
    <s v="Home"/>
    <n v="1.5"/>
    <n v="1.5"/>
    <d v="2023-02-05T00:00:00"/>
    <n v="16"/>
    <n v="0.38"/>
    <n v="0"/>
  </r>
  <r>
    <s v="CUST_6919_China_44788"/>
    <s v="CUST_6919"/>
    <x v="7"/>
    <x v="1"/>
    <x v="9"/>
    <n v="75.66"/>
    <n v="75.66"/>
    <n v="15"/>
    <n v="1134.8999999999999"/>
    <n v="261"/>
    <n v="0"/>
    <s v="Home"/>
    <n v="63.5"/>
    <n v="63.5"/>
    <d v="2022-08-15T00:00:00"/>
    <n v="26"/>
    <n v="0.08"/>
    <n v="0"/>
  </r>
  <r>
    <s v="CUST_6919_India_44582"/>
    <s v="CUST_6919"/>
    <x v="9"/>
    <x v="1"/>
    <x v="5"/>
    <n v="44.88"/>
    <n v="44.88"/>
    <n v="16"/>
    <n v="718.08"/>
    <n v="348"/>
    <n v="0"/>
    <s v="Beauty"/>
    <m/>
    <n v="0"/>
    <d v="2022-01-21T00:00:00"/>
    <n v="49"/>
    <n v="0.08"/>
    <n v="0"/>
  </r>
  <r>
    <s v="CUST_6925_UK_45777"/>
    <s v="CUST_6925"/>
    <x v="28"/>
    <x v="1"/>
    <x v="1"/>
    <n v="185.68"/>
    <n v="185.68"/>
    <n v="9"/>
    <n v="1671.1200000000001"/>
    <n v="348"/>
    <n v="0"/>
    <s v="Sports"/>
    <n v="52.2"/>
    <n v="52.2"/>
    <d v="2025-04-30T00:00:00"/>
    <n v="4"/>
    <n v="0.1"/>
    <n v="0"/>
  </r>
  <r>
    <s v="CUST_6926_China_45373"/>
    <s v="CUST_6926"/>
    <x v="60"/>
    <x v="1"/>
    <x v="9"/>
    <n v="198.33"/>
    <n v="198.33"/>
    <n v="13"/>
    <n v="2578.29"/>
    <n v="135"/>
    <n v="0"/>
    <s v="Beauty"/>
    <n v="83.9"/>
    <n v="83.9"/>
    <d v="2024-03-22T00:00:00"/>
    <n v="7"/>
    <n v="0.41"/>
    <n v="0"/>
  </r>
  <r>
    <s v="CUST_6929_Brazil_44323"/>
    <s v="CUST_6929"/>
    <x v="58"/>
    <x v="0"/>
    <x v="8"/>
    <n v="58.77"/>
    <n v="58.77"/>
    <n v="13"/>
    <n v="764.01"/>
    <n v="195"/>
    <n v="0"/>
    <s v="Beauty"/>
    <n v="24.2"/>
    <n v="24.2"/>
    <d v="2021-05-07T00:00:00"/>
    <n v="6"/>
    <n v="0.19"/>
    <n v="0"/>
  </r>
  <r>
    <s v="CUST_6929_Japan_44930"/>
    <s v="CUST_6929"/>
    <x v="4"/>
    <x v="0"/>
    <x v="6"/>
    <n v="269.52"/>
    <n v="269.52"/>
    <n v="13"/>
    <n v="3503.7599999999998"/>
    <n v="198"/>
    <n v="0"/>
    <s v="Home"/>
    <n v="48.5"/>
    <n v="48.5"/>
    <d v="2023-01-04T00:00:00"/>
    <n v="79"/>
    <n v="0.52"/>
    <n v="0"/>
  </r>
  <r>
    <s v="CUST_6930_UK_45261"/>
    <s v="CUST_6930"/>
    <x v="48"/>
    <x v="1"/>
    <x v="1"/>
    <n v="200.44"/>
    <n v="200.44"/>
    <n v="12"/>
    <n v="2405.2799999999997"/>
    <n v="265"/>
    <n v="0"/>
    <s v="Beauty"/>
    <n v="81.599999999999994"/>
    <n v="81.599999999999994"/>
    <d v="2023-12-01T00:00:00"/>
    <n v="56"/>
    <n v="0.31"/>
    <n v="0"/>
  </r>
  <r>
    <s v="CUST_6934_Australia_45278"/>
    <s v="CUST_6934"/>
    <x v="13"/>
    <x v="1"/>
    <x v="3"/>
    <n v="30.39"/>
    <n v="30.39"/>
    <n v="13"/>
    <n v="395.07"/>
    <n v="354"/>
    <n v="0"/>
    <s v="Electronics"/>
    <n v="6.7"/>
    <n v="6.7"/>
    <d v="2023-12-18T00:00:00"/>
    <n v="5"/>
    <n v="0.12"/>
    <n v="0"/>
  </r>
  <r>
    <s v="CUST_6939_France_44367"/>
    <s v="CUST_6939"/>
    <x v="41"/>
    <x v="1"/>
    <x v="7"/>
    <n v="165.92"/>
    <n v="165.92"/>
    <n v="13"/>
    <n v="2156.96"/>
    <n v="134"/>
    <n v="0"/>
    <s v="Electronics"/>
    <n v="36.9"/>
    <n v="36.9"/>
    <d v="2021-06-20T00:00:00"/>
    <n v="26"/>
    <n v="0.26"/>
    <n v="0"/>
  </r>
  <r>
    <s v="CUST_6941_Canada_45596"/>
    <s v="CUST_6941"/>
    <x v="58"/>
    <x v="0"/>
    <x v="4"/>
    <m/>
    <n v="0"/>
    <n v="15"/>
    <n v="0"/>
    <n v="219"/>
    <n v="0"/>
    <s v="Beauty"/>
    <n v="70.2"/>
    <n v="70.2"/>
    <d v="2024-10-31T00:00:00"/>
    <n v="7"/>
    <n v="0.09"/>
    <n v="0"/>
  </r>
  <r>
    <s v="CUST_6941_Germany_44974"/>
    <s v="CUST_6941"/>
    <x v="46"/>
    <x v="1"/>
    <x v="0"/>
    <n v="117.18"/>
    <n v="117.18"/>
    <n v="3"/>
    <n v="351.54"/>
    <n v="319"/>
    <n v="0"/>
    <s v="Sports"/>
    <n v="24.2"/>
    <n v="24.2"/>
    <d v="2023-02-17T00:00:00"/>
    <n v="27"/>
    <n v="0.39"/>
    <n v="0"/>
  </r>
  <r>
    <s v="CUST_6944_USA_45199"/>
    <s v="CUST_6944"/>
    <x v="28"/>
    <x v="0"/>
    <x v="2"/>
    <n v="380.3"/>
    <n v="380.3"/>
    <n v="7"/>
    <n v="2662.1"/>
    <n v="230"/>
    <n v="0"/>
    <s v="Sports"/>
    <n v="78.7"/>
    <n v="78.7"/>
    <d v="2023-09-30T00:00:00"/>
    <n v="5"/>
    <n v="0.11"/>
    <n v="0"/>
  </r>
  <r>
    <s v="CUST_6946_France_44193"/>
    <s v="CUST_6946"/>
    <x v="15"/>
    <x v="0"/>
    <x v="7"/>
    <n v="42.53"/>
    <n v="42.53"/>
    <n v="7"/>
    <n v="297.71000000000004"/>
    <n v="287"/>
    <n v="0"/>
    <s v="Sports"/>
    <n v="89.9"/>
    <n v="89.9"/>
    <d v="2020-12-28T00:00:00"/>
    <n v="58"/>
    <n v="0.28999999999999998"/>
    <n v="0"/>
  </r>
  <r>
    <s v="CUST_6947_Australia_45814"/>
    <s v="CUST_6947"/>
    <x v="17"/>
    <x v="1"/>
    <x v="3"/>
    <n v="49.17"/>
    <n v="49.17"/>
    <n v="10"/>
    <n v="491.70000000000005"/>
    <n v="169"/>
    <n v="0"/>
    <s v="Electronics"/>
    <n v="63.6"/>
    <n v="63.6"/>
    <d v="2025-06-06T00:00:00"/>
    <n v="48"/>
    <n v="0.82"/>
    <n v="0"/>
  </r>
  <r>
    <s v="CUST_6949_Brazil_44197"/>
    <s v="CUST_6949"/>
    <x v="43"/>
    <x v="0"/>
    <x v="8"/>
    <n v="112.77"/>
    <n v="112.77"/>
    <n v="6"/>
    <n v="676.62"/>
    <n v="134"/>
    <n v="0"/>
    <s v="Beauty"/>
    <m/>
    <n v="0"/>
    <d v="2021-01-01T00:00:00"/>
    <n v="30"/>
    <n v="0.04"/>
    <n v="0"/>
  </r>
  <r>
    <s v="CUST_6951_Canada_45475"/>
    <s v="CUST_6951"/>
    <x v="31"/>
    <x v="0"/>
    <x v="4"/>
    <n v="239.28"/>
    <n v="239.28"/>
    <n v="11"/>
    <n v="2632.08"/>
    <n v="45"/>
    <n v="0"/>
    <s v="Electronics"/>
    <n v="17.8"/>
    <n v="17.8"/>
    <d v="2024-07-02T00:00:00"/>
    <n v="40"/>
    <n v="0.06"/>
    <n v="0"/>
  </r>
  <r>
    <s v="CUST_6951_France_44750"/>
    <s v="CUST_6951"/>
    <x v="14"/>
    <x v="0"/>
    <x v="7"/>
    <n v="44.3"/>
    <n v="44.3"/>
    <n v="10"/>
    <n v="443"/>
    <n v="82"/>
    <n v="0"/>
    <s v="Fashion"/>
    <n v="80.7"/>
    <n v="80.7"/>
    <d v="2022-07-08T00:00:00"/>
    <n v="72"/>
    <n v="0.13"/>
    <n v="0"/>
  </r>
  <r>
    <s v="CUST_6951_Germany_45387"/>
    <s v="CUST_6951"/>
    <x v="6"/>
    <x v="1"/>
    <x v="0"/>
    <n v="109.35"/>
    <n v="109.35"/>
    <n v="17"/>
    <n v="1858.9499999999998"/>
    <n v="140"/>
    <n v="0"/>
    <s v="Sports"/>
    <n v="11.3"/>
    <n v="11.3"/>
    <d v="2024-04-05T00:00:00"/>
    <n v="46"/>
    <n v="0.62"/>
    <n v="0"/>
  </r>
  <r>
    <s v="CUST_6953_USA_45454"/>
    <s v="CUST_6953"/>
    <x v="53"/>
    <x v="1"/>
    <x v="2"/>
    <n v="153.49"/>
    <n v="153.49"/>
    <n v="4"/>
    <n v="613.96"/>
    <n v="257"/>
    <n v="1"/>
    <s v="Fashion"/>
    <n v="73.3"/>
    <n v="73.3"/>
    <d v="2024-06-11T00:00:00"/>
    <n v="82"/>
    <n v="0.53"/>
    <n v="0"/>
  </r>
  <r>
    <s v="CUST_6954_Brazil_45799"/>
    <s v="CUST_6954"/>
    <x v="55"/>
    <x v="0"/>
    <x v="8"/>
    <n v="97.98"/>
    <n v="97.98"/>
    <n v="11"/>
    <n v="1077.78"/>
    <n v="264"/>
    <n v="0"/>
    <s v="Beauty"/>
    <n v="96.1"/>
    <n v="96.1"/>
    <d v="2025-05-22T00:00:00"/>
    <n v="5"/>
    <n v="0.19"/>
    <n v="0"/>
  </r>
  <r>
    <s v="CUST_6956_Brazil_44663"/>
    <s v="CUST_6956"/>
    <x v="24"/>
    <x v="0"/>
    <x v="8"/>
    <n v="166.39"/>
    <n v="166.39"/>
    <n v="17"/>
    <n v="2828.6299999999997"/>
    <n v="358"/>
    <n v="0"/>
    <s v="Sports"/>
    <n v="22.3"/>
    <n v="22.3"/>
    <d v="2022-04-12T00:00:00"/>
    <n v="81"/>
    <n v="0.43"/>
    <n v="0"/>
  </r>
  <r>
    <s v="CUST_6959_Japan_45748"/>
    <s v="CUST_6959"/>
    <x v="10"/>
    <x v="1"/>
    <x v="6"/>
    <n v="76.39"/>
    <n v="76.39"/>
    <n v="9"/>
    <n v="687.51"/>
    <n v="36"/>
    <n v="0"/>
    <s v="Beauty"/>
    <n v="56.2"/>
    <n v="56.2"/>
    <d v="2025-04-01T00:00:00"/>
    <n v="48"/>
    <n v="0.45"/>
    <n v="0"/>
  </r>
  <r>
    <s v="CUST_6962_USA_44748"/>
    <s v="CUST_6962"/>
    <x v="49"/>
    <x v="1"/>
    <x v="2"/>
    <n v="103.82"/>
    <n v="103.82"/>
    <n v="10"/>
    <n v="1038.1999999999998"/>
    <n v="76"/>
    <n v="0"/>
    <s v="Fashion"/>
    <n v="7.3"/>
    <n v="7.3"/>
    <d v="2022-07-06T00:00:00"/>
    <n v="56"/>
    <n v="0.52"/>
    <n v="0"/>
  </r>
  <r>
    <s v="CUST_6966_Japan_44264"/>
    <s v="CUST_6966"/>
    <x v="24"/>
    <x v="1"/>
    <x v="6"/>
    <n v="258.77"/>
    <n v="258.77"/>
    <n v="11"/>
    <n v="2846.47"/>
    <n v="279"/>
    <n v="0"/>
    <s v="Beauty"/>
    <n v="72.7"/>
    <n v="72.7"/>
    <d v="2021-03-09T00:00:00"/>
    <n v="83"/>
    <n v="0.47"/>
    <n v="0"/>
  </r>
  <r>
    <s v="CUST_6968_China_45076"/>
    <s v="CUST_6968"/>
    <x v="29"/>
    <x v="1"/>
    <x v="9"/>
    <n v="64.010000000000005"/>
    <n v="64.010000000000005"/>
    <n v="15"/>
    <n v="960.15000000000009"/>
    <n v="130"/>
    <n v="0"/>
    <s v="Beauty"/>
    <n v="99.4"/>
    <n v="99.4"/>
    <d v="2023-05-30T00:00:00"/>
    <n v="37"/>
    <n v="0.28000000000000003"/>
    <n v="0"/>
  </r>
  <r>
    <s v="CUST_6971_Brazil_44199"/>
    <s v="CUST_6971"/>
    <x v="1"/>
    <x v="1"/>
    <x v="8"/>
    <n v="158.21"/>
    <n v="158.21"/>
    <n v="12"/>
    <n v="1898.52"/>
    <n v="94"/>
    <n v="0"/>
    <s v="Fashion"/>
    <n v="88.6"/>
    <n v="88.6"/>
    <d v="2021-01-03T00:00:00"/>
    <n v="30"/>
    <n v="0.18"/>
    <n v="0"/>
  </r>
  <r>
    <s v="CUST_6973_Australia_44274"/>
    <s v="CUST_6973"/>
    <x v="20"/>
    <x v="1"/>
    <x v="3"/>
    <n v="73.03"/>
    <n v="73.03"/>
    <n v="6"/>
    <n v="438.18"/>
    <n v="0"/>
    <n v="0"/>
    <s v="Home"/>
    <n v="31.1"/>
    <n v="31.1"/>
    <d v="2021-03-19T00:00:00"/>
    <n v="96"/>
    <n v="0.12"/>
    <n v="0"/>
  </r>
  <r>
    <s v="CUST_6974_Canada_45612"/>
    <s v="CUST_6974"/>
    <x v="57"/>
    <x v="1"/>
    <x v="4"/>
    <n v="89.2"/>
    <n v="89.2"/>
    <n v="6"/>
    <n v="535.20000000000005"/>
    <n v="111"/>
    <n v="0"/>
    <s v="Electronics"/>
    <n v="76.900000000000006"/>
    <n v="76.900000000000006"/>
    <d v="2024-11-16T00:00:00"/>
    <n v="2"/>
    <n v="0.28999999999999998"/>
    <n v="0"/>
  </r>
  <r>
    <s v="CUST_6975_UK_45646"/>
    <s v="CUST_6975"/>
    <x v="20"/>
    <x v="2"/>
    <x v="1"/>
    <n v="81.739999999999995"/>
    <n v="81.739999999999995"/>
    <n v="3"/>
    <n v="245.21999999999997"/>
    <n v="214"/>
    <n v="0"/>
    <s v="Electronics"/>
    <n v="22.3"/>
    <n v="22.3"/>
    <d v="2024-12-20T00:00:00"/>
    <n v="55"/>
    <n v="0.67"/>
    <n v="0"/>
  </r>
  <r>
    <s v="CUST_6976_France_44014"/>
    <s v="CUST_6976"/>
    <x v="10"/>
    <x v="1"/>
    <x v="7"/>
    <n v="143.88"/>
    <n v="143.88"/>
    <n v="9"/>
    <n v="1294.92"/>
    <n v="251"/>
    <n v="0"/>
    <s v="Fashion"/>
    <n v="1.7"/>
    <n v="1.7"/>
    <d v="2020-07-02T00:00:00"/>
    <n v="19"/>
    <n v="0.18"/>
    <n v="0"/>
  </r>
  <r>
    <s v="CUST_6977_France_45150"/>
    <s v="CUST_6977"/>
    <x v="27"/>
    <x v="0"/>
    <x v="7"/>
    <n v="98.36"/>
    <n v="98.36"/>
    <n v="12"/>
    <n v="1180.32"/>
    <n v="122"/>
    <n v="0"/>
    <s v="Beauty"/>
    <n v="75.2"/>
    <n v="75.2"/>
    <d v="2023-08-12T00:00:00"/>
    <n v="77"/>
    <n v="0.36"/>
    <n v="0"/>
  </r>
  <r>
    <s v="CUST_6977_India_44338"/>
    <s v="CUST_6977"/>
    <x v="38"/>
    <x v="2"/>
    <x v="5"/>
    <m/>
    <n v="0"/>
    <n v="11"/>
    <n v="0"/>
    <n v="323"/>
    <n v="0"/>
    <s v="Beauty"/>
    <n v="26.7"/>
    <n v="26.7"/>
    <d v="2021-05-22T00:00:00"/>
    <n v="69"/>
    <n v="0.38"/>
    <n v="0"/>
  </r>
  <r>
    <s v="CUST_6978_India_45046"/>
    <s v="CUST_6978"/>
    <x v="4"/>
    <x v="1"/>
    <x v="5"/>
    <n v="53.15"/>
    <n v="53.15"/>
    <n v="10"/>
    <n v="531.5"/>
    <n v="112"/>
    <n v="0"/>
    <s v="Fashion"/>
    <n v="63"/>
    <n v="63"/>
    <d v="2023-04-30T00:00:00"/>
    <n v="11"/>
    <n v="0.18"/>
    <n v="0"/>
  </r>
  <r>
    <s v="CUST_6979_Japan_44182"/>
    <s v="CUST_6979"/>
    <x v="43"/>
    <x v="2"/>
    <x v="6"/>
    <n v="65.62"/>
    <n v="65.62"/>
    <n v="11"/>
    <n v="721.82"/>
    <n v="274"/>
    <n v="0"/>
    <s v="Fashion"/>
    <n v="56.6"/>
    <n v="56.6"/>
    <d v="2020-12-17T00:00:00"/>
    <n v="6"/>
    <n v="0.28000000000000003"/>
    <n v="0"/>
  </r>
  <r>
    <s v="CUST_6982_France_45347"/>
    <s v="CUST_6982"/>
    <x v="61"/>
    <x v="2"/>
    <x v="7"/>
    <n v="63.26"/>
    <n v="63.26"/>
    <n v="5"/>
    <n v="316.3"/>
    <n v="1"/>
    <n v="0"/>
    <s v="Fashion"/>
    <n v="1"/>
    <n v="1"/>
    <d v="2024-02-25T00:00:00"/>
    <n v="39"/>
    <n v="0.35"/>
    <n v="0"/>
  </r>
  <r>
    <s v="CUST_6983_France_45012"/>
    <s v="CUST_6983"/>
    <x v="18"/>
    <x v="2"/>
    <x v="7"/>
    <n v="43.73"/>
    <n v="43.73"/>
    <n v="9"/>
    <n v="393.57"/>
    <n v="240"/>
    <n v="0"/>
    <s v="Beauty"/>
    <n v="37.6"/>
    <n v="37.6"/>
    <d v="2023-03-27T00:00:00"/>
    <n v="28"/>
    <n v="0.35"/>
    <n v="0"/>
  </r>
  <r>
    <s v="CUST_6984_Brazil_45364"/>
    <s v="CUST_6984"/>
    <x v="15"/>
    <x v="2"/>
    <x v="8"/>
    <n v="95.49"/>
    <n v="95.49"/>
    <n v="9"/>
    <n v="859.41"/>
    <n v="154"/>
    <n v="0"/>
    <s v="Beauty"/>
    <n v="83.5"/>
    <n v="83.5"/>
    <d v="2024-03-13T00:00:00"/>
    <n v="14"/>
    <n v="0.39"/>
    <n v="0"/>
  </r>
  <r>
    <s v="CUST_6986_Brazil_45463"/>
    <s v="CUST_6986"/>
    <x v="38"/>
    <x v="0"/>
    <x v="8"/>
    <n v="70.88"/>
    <n v="70.88"/>
    <n v="7"/>
    <n v="496.15999999999997"/>
    <n v="340"/>
    <n v="0"/>
    <s v="Beauty"/>
    <n v="71.7"/>
    <n v="71.7"/>
    <d v="2024-06-20T00:00:00"/>
    <n v="25"/>
    <n v="0.4"/>
    <n v="0"/>
  </r>
  <r>
    <s v="CUST_6986_India_44616"/>
    <s v="CUST_6986"/>
    <x v="38"/>
    <x v="0"/>
    <x v="5"/>
    <n v="102.37"/>
    <n v="102.37"/>
    <n v="15"/>
    <n v="1535.5500000000002"/>
    <n v="359"/>
    <n v="0"/>
    <s v="Electronics"/>
    <m/>
    <n v="0"/>
    <d v="2022-02-24T00:00:00"/>
    <n v="15"/>
    <n v="0.43"/>
    <n v="0"/>
  </r>
  <r>
    <s v="CUST_6988_Australia_44180"/>
    <s v="CUST_6988"/>
    <x v="3"/>
    <x v="1"/>
    <x v="3"/>
    <n v="209.58"/>
    <n v="209.58"/>
    <n v="8"/>
    <n v="1676.64"/>
    <n v="18"/>
    <n v="0"/>
    <s v="Sports"/>
    <n v="69.900000000000006"/>
    <n v="69.900000000000006"/>
    <d v="2020-12-15T00:00:00"/>
    <n v="52"/>
    <n v="0.73"/>
    <n v="0"/>
  </r>
  <r>
    <s v="CUST_6989_Brazil_44132"/>
    <s v="CUST_6989"/>
    <x v="42"/>
    <x v="0"/>
    <x v="8"/>
    <n v="75.03"/>
    <n v="75.03"/>
    <n v="10"/>
    <n v="750.3"/>
    <n v="284"/>
    <n v="0"/>
    <s v="Fashion"/>
    <n v="78.7"/>
    <n v="78.7"/>
    <d v="2020-10-28T00:00:00"/>
    <n v="58"/>
    <n v="0.32"/>
    <n v="0"/>
  </r>
  <r>
    <s v="CUST_6991_Germany_44483"/>
    <s v="CUST_6991"/>
    <x v="54"/>
    <x v="0"/>
    <x v="0"/>
    <n v="109"/>
    <n v="109"/>
    <n v="13"/>
    <n v="1417"/>
    <n v="191"/>
    <n v="0"/>
    <s v="Sports"/>
    <m/>
    <n v="0"/>
    <d v="2021-10-14T00:00:00"/>
    <n v="27"/>
    <n v="0.33"/>
    <n v="0"/>
  </r>
  <r>
    <s v="CUST_6995_India_44646"/>
    <s v="CUST_6995"/>
    <x v="58"/>
    <x v="1"/>
    <x v="5"/>
    <n v="125.42"/>
    <n v="125.42"/>
    <n v="14"/>
    <n v="1755.88"/>
    <n v="231"/>
    <n v="0"/>
    <s v="Home"/>
    <n v="87.5"/>
    <n v="87.5"/>
    <d v="2022-03-26T00:00:00"/>
    <n v="73"/>
    <n v="0.43"/>
    <n v="0"/>
  </r>
  <r>
    <s v="CUST_6997_Australia_44861"/>
    <s v="CUST_6997"/>
    <x v="21"/>
    <x v="0"/>
    <x v="3"/>
    <n v="196.78"/>
    <n v="196.78"/>
    <n v="10"/>
    <n v="1967.8"/>
    <n v="335"/>
    <n v="0"/>
    <s v="Home"/>
    <n v="72.599999999999994"/>
    <n v="72.599999999999994"/>
    <d v="2022-10-27T00:00:00"/>
    <n v="61"/>
    <n v="0.56999999999999995"/>
    <n v="0"/>
  </r>
  <r>
    <s v="CUST_6997_Japan_44723"/>
    <s v="CUST_6997"/>
    <x v="19"/>
    <x v="1"/>
    <x v="6"/>
    <n v="176.1"/>
    <n v="176.1"/>
    <n v="11"/>
    <n v="1937.1"/>
    <n v="279"/>
    <n v="0"/>
    <s v="Home"/>
    <n v="18.899999999999999"/>
    <n v="18.899999999999999"/>
    <d v="2022-06-11T00:00:00"/>
    <n v="25"/>
    <n v="0.42"/>
    <n v="0"/>
  </r>
  <r>
    <s v="CUST_7002_USA_45049"/>
    <s v="CUST_7002"/>
    <x v="60"/>
    <x v="1"/>
    <x v="2"/>
    <n v="85.12"/>
    <n v="85.12"/>
    <n v="8"/>
    <n v="680.96"/>
    <n v="207"/>
    <n v="0"/>
    <s v="Fashion"/>
    <n v="44.7"/>
    <n v="44.7"/>
    <d v="2023-05-03T00:00:00"/>
    <n v="8"/>
    <n v="0.21"/>
    <n v="0"/>
  </r>
  <r>
    <s v="CUST_7003_China_45794"/>
    <s v="CUST_7003"/>
    <x v="16"/>
    <x v="0"/>
    <x v="9"/>
    <n v="235.27"/>
    <n v="235.27"/>
    <n v="14"/>
    <n v="3293.78"/>
    <n v="20"/>
    <n v="0"/>
    <s v="Electronics"/>
    <n v="70.2"/>
    <n v="70.2"/>
    <d v="2025-05-17T00:00:00"/>
    <n v="2"/>
    <n v="0.5"/>
    <n v="0"/>
  </r>
  <r>
    <s v="CUST_7007_Germany_44047"/>
    <s v="CUST_7007"/>
    <x v="42"/>
    <x v="1"/>
    <x v="0"/>
    <n v="162.77000000000001"/>
    <n v="162.77000000000001"/>
    <n v="10"/>
    <n v="1627.7"/>
    <n v="337"/>
    <n v="0"/>
    <s v="Home"/>
    <n v="47.8"/>
    <n v="47.8"/>
    <d v="2020-08-04T00:00:00"/>
    <n v="2"/>
    <n v="0.5"/>
    <n v="0"/>
  </r>
  <r>
    <s v="CUST_7008_USA_44079"/>
    <s v="CUST_7008"/>
    <x v="5"/>
    <x v="1"/>
    <x v="2"/>
    <n v="93.67"/>
    <n v="93.67"/>
    <n v="11"/>
    <n v="1030.3700000000001"/>
    <n v="149"/>
    <n v="0"/>
    <s v="Sports"/>
    <n v="0.2"/>
    <n v="0.2"/>
    <d v="2020-09-05T00:00:00"/>
    <n v="23"/>
    <n v="0.13"/>
    <n v="0"/>
  </r>
  <r>
    <s v="CUST_7009_Brazil_45395"/>
    <s v="CUST_7009"/>
    <x v="45"/>
    <x v="2"/>
    <x v="8"/>
    <n v="86.86"/>
    <n v="86.86"/>
    <n v="7"/>
    <n v="608.02"/>
    <n v="216"/>
    <n v="0"/>
    <s v="Home"/>
    <n v="0.5"/>
    <n v="0.5"/>
    <d v="2024-04-13T00:00:00"/>
    <n v="61"/>
    <n v="0.16"/>
    <n v="0"/>
  </r>
  <r>
    <s v="CUST_7009_Brazil_45738"/>
    <s v="CUST_7009"/>
    <x v="45"/>
    <x v="0"/>
    <x v="8"/>
    <n v="67.13"/>
    <n v="67.13"/>
    <n v="12"/>
    <n v="805.56"/>
    <n v="133"/>
    <n v="0"/>
    <s v="Sports"/>
    <n v="8.6999999999999993"/>
    <n v="8.6999999999999993"/>
    <d v="2025-03-22T00:00:00"/>
    <n v="56"/>
    <n v="0.27"/>
    <n v="0"/>
  </r>
  <r>
    <s v="CUST_7010_UK_44693"/>
    <s v="CUST_7010"/>
    <x v="34"/>
    <x v="1"/>
    <x v="1"/>
    <n v="114.01"/>
    <n v="114.01"/>
    <n v="10"/>
    <n v="1140.1000000000001"/>
    <n v="188"/>
    <n v="0"/>
    <s v="Electronics"/>
    <n v="78"/>
    <n v="78"/>
    <d v="2022-05-12T00:00:00"/>
    <n v="35"/>
    <n v="0.44"/>
    <n v="0"/>
  </r>
  <r>
    <s v="CUST_7012_Brazil_44984"/>
    <s v="CUST_7012"/>
    <x v="10"/>
    <x v="0"/>
    <x v="8"/>
    <n v="66.13"/>
    <n v="66.13"/>
    <n v="12"/>
    <n v="793.56"/>
    <n v="114"/>
    <n v="1"/>
    <s v="Fashion"/>
    <n v="57"/>
    <n v="57"/>
    <d v="2023-02-27T00:00:00"/>
    <n v="85"/>
    <n v="0.45"/>
    <n v="0"/>
  </r>
  <r>
    <s v="CUST_7015_Canada_45133"/>
    <s v="CUST_7015"/>
    <x v="25"/>
    <x v="1"/>
    <x v="4"/>
    <n v="219.13"/>
    <n v="219.13"/>
    <n v="12"/>
    <n v="2629.56"/>
    <n v="52"/>
    <n v="0"/>
    <s v="Sports"/>
    <n v="11.4"/>
    <n v="11.4"/>
    <d v="2023-07-26T00:00:00"/>
    <n v="11"/>
    <n v="0.28000000000000003"/>
    <n v="0"/>
  </r>
  <r>
    <s v="CUST_7016_Australia_45645"/>
    <s v="CUST_7016"/>
    <x v="57"/>
    <x v="2"/>
    <x v="3"/>
    <n v="173.07"/>
    <n v="173.07"/>
    <n v="5"/>
    <n v="865.34999999999991"/>
    <n v="309"/>
    <n v="1"/>
    <s v="Fashion"/>
    <m/>
    <n v="0"/>
    <d v="2024-12-19T00:00:00"/>
    <n v="48"/>
    <n v="0.23"/>
    <n v="0"/>
  </r>
  <r>
    <s v="CUST_7019_Germany_44699"/>
    <s v="CUST_7019"/>
    <x v="61"/>
    <x v="1"/>
    <x v="0"/>
    <n v="107.94"/>
    <n v="107.94"/>
    <n v="8"/>
    <n v="863.52"/>
    <n v="233"/>
    <n v="0"/>
    <s v="Electronics"/>
    <n v="43"/>
    <n v="43"/>
    <d v="2022-05-18T00:00:00"/>
    <n v="18"/>
    <n v="0.25"/>
    <n v="0"/>
  </r>
  <r>
    <s v="CUST_7019_India_45353"/>
    <s v="CUST_7019"/>
    <x v="9"/>
    <x v="0"/>
    <x v="5"/>
    <n v="69.650000000000006"/>
    <n v="69.650000000000006"/>
    <n v="6"/>
    <n v="417.90000000000003"/>
    <n v="173"/>
    <n v="0"/>
    <s v="Sports"/>
    <n v="76.3"/>
    <n v="76.3"/>
    <d v="2024-03-02T00:00:00"/>
    <n v="2"/>
    <n v="0.12"/>
    <n v="0"/>
  </r>
  <r>
    <s v="CUST_7019_Japan_44185"/>
    <s v="CUST_7019"/>
    <x v="11"/>
    <x v="0"/>
    <x v="6"/>
    <n v="61.71"/>
    <n v="61.71"/>
    <n v="7"/>
    <n v="431.97"/>
    <n v="54"/>
    <n v="0"/>
    <s v="Fashion"/>
    <n v="13.3"/>
    <n v="13.3"/>
    <d v="2020-12-20T00:00:00"/>
    <n v="92"/>
    <n v="0.31"/>
    <n v="0"/>
  </r>
  <r>
    <s v="CUST_7024_Australia_44774"/>
    <s v="CUST_7024"/>
    <x v="5"/>
    <x v="0"/>
    <x v="3"/>
    <n v="35.369999999999997"/>
    <n v="35.369999999999997"/>
    <n v="8"/>
    <n v="282.95999999999998"/>
    <n v="23"/>
    <n v="0"/>
    <s v="Sports"/>
    <n v="98.9"/>
    <n v="98.9"/>
    <d v="2022-08-01T00:00:00"/>
    <n v="64"/>
    <n v="0.37"/>
    <n v="0"/>
  </r>
  <r>
    <s v="CUST_7026_Germany_44510"/>
    <s v="CUST_7026"/>
    <x v="43"/>
    <x v="1"/>
    <x v="0"/>
    <n v="43.74"/>
    <n v="43.74"/>
    <n v="10"/>
    <n v="437.40000000000003"/>
    <n v="111"/>
    <n v="0"/>
    <s v="Fashion"/>
    <n v="85.9"/>
    <n v="85.9"/>
    <d v="2021-11-10T00:00:00"/>
    <n v="74"/>
    <n v="0.16"/>
    <n v="0"/>
  </r>
  <r>
    <s v="CUST_7028_Germany_45178"/>
    <s v="CUST_7028"/>
    <x v="23"/>
    <x v="0"/>
    <x v="0"/>
    <n v="75.52"/>
    <n v="75.52"/>
    <n v="11"/>
    <n v="830.71999999999991"/>
    <n v="287"/>
    <n v="0"/>
    <s v="Electronics"/>
    <n v="31.2"/>
    <n v="31.2"/>
    <d v="2023-09-09T00:00:00"/>
    <n v="8"/>
    <n v="0.19"/>
    <n v="0"/>
  </r>
  <r>
    <s v="CUST_7028_UK_45797"/>
    <s v="CUST_7028"/>
    <x v="31"/>
    <x v="0"/>
    <x v="1"/>
    <n v="88.25"/>
    <n v="88.25"/>
    <n v="9"/>
    <n v="794.25"/>
    <n v="143"/>
    <n v="1"/>
    <s v="Fashion"/>
    <m/>
    <n v="0"/>
    <d v="2025-05-20T00:00:00"/>
    <n v="64"/>
    <n v="0.45"/>
    <n v="0"/>
  </r>
  <r>
    <s v="CUST_7031_Australia_44789"/>
    <s v="CUST_7031"/>
    <x v="37"/>
    <x v="0"/>
    <x v="3"/>
    <n v="60.05"/>
    <n v="60.05"/>
    <n v="11"/>
    <n v="660.55"/>
    <n v="165"/>
    <n v="0"/>
    <s v="Beauty"/>
    <n v="26.1"/>
    <n v="26.1"/>
    <d v="2022-08-16T00:00:00"/>
    <n v="15"/>
    <n v="0.24"/>
    <n v="0"/>
  </r>
  <r>
    <s v="CUST_7031_Brazil_45531"/>
    <s v="CUST_7031"/>
    <x v="46"/>
    <x v="1"/>
    <x v="8"/>
    <n v="101.74"/>
    <n v="101.74"/>
    <n v="9"/>
    <n v="915.66"/>
    <n v="172"/>
    <n v="0"/>
    <s v="Fashion"/>
    <n v="83.7"/>
    <n v="83.7"/>
    <d v="2024-08-27T00:00:00"/>
    <n v="66"/>
    <n v="0.34"/>
    <n v="0"/>
  </r>
  <r>
    <s v="CUST_7033_Brazil_45318"/>
    <s v="CUST_7033"/>
    <x v="18"/>
    <x v="1"/>
    <x v="8"/>
    <n v="94.9"/>
    <n v="94.9"/>
    <n v="12"/>
    <n v="1138.8000000000002"/>
    <n v="242"/>
    <n v="0"/>
    <s v="Sports"/>
    <n v="34.700000000000003"/>
    <n v="34.700000000000003"/>
    <d v="2024-01-27T00:00:00"/>
    <n v="62"/>
    <n v="0.55000000000000004"/>
    <n v="0"/>
  </r>
  <r>
    <s v="CUST_7033_UK_45524"/>
    <s v="CUST_7033"/>
    <x v="25"/>
    <x v="0"/>
    <x v="1"/>
    <n v="84.56"/>
    <n v="84.56"/>
    <n v="11"/>
    <n v="930.16000000000008"/>
    <n v="192"/>
    <n v="0"/>
    <s v="Beauty"/>
    <n v="50.7"/>
    <n v="50.7"/>
    <d v="2024-08-20T00:00:00"/>
    <n v="36"/>
    <n v="0.41"/>
    <n v="0"/>
  </r>
  <r>
    <s v="CUST_7034_UK_45810"/>
    <s v="CUST_7034"/>
    <x v="54"/>
    <x v="0"/>
    <x v="1"/>
    <m/>
    <n v="0"/>
    <n v="10"/>
    <n v="0"/>
    <n v="110"/>
    <n v="0"/>
    <s v="Sports"/>
    <n v="25.7"/>
    <n v="25.7"/>
    <d v="2025-06-02T00:00:00"/>
    <n v="77"/>
    <n v="7.0000000000000007E-2"/>
    <n v="0"/>
  </r>
  <r>
    <s v="CUST_7035_India_44140"/>
    <s v="CUST_7035"/>
    <x v="15"/>
    <x v="1"/>
    <x v="5"/>
    <n v="79.06"/>
    <n v="79.06"/>
    <n v="9"/>
    <n v="711.54"/>
    <n v="331"/>
    <n v="0"/>
    <s v="Beauty"/>
    <n v="43.7"/>
    <n v="43.7"/>
    <d v="2020-11-05T00:00:00"/>
    <n v="82"/>
    <n v="0.44"/>
    <n v="0"/>
  </r>
  <r>
    <s v="CUST_7036_Canada_44186"/>
    <s v="CUST_7036"/>
    <x v="1"/>
    <x v="0"/>
    <x v="4"/>
    <n v="43.9"/>
    <n v="43.9"/>
    <n v="7"/>
    <n v="307.3"/>
    <n v="325"/>
    <n v="0"/>
    <s v="Beauty"/>
    <n v="24.5"/>
    <n v="24.5"/>
    <d v="2020-12-21T00:00:00"/>
    <n v="51"/>
    <n v="0.25"/>
    <n v="0"/>
  </r>
  <r>
    <s v="CUST_7038_Japan_45434"/>
    <s v="CUST_7038"/>
    <x v="9"/>
    <x v="2"/>
    <x v="6"/>
    <n v="82.2"/>
    <n v="82.2"/>
    <n v="7"/>
    <n v="575.4"/>
    <n v="222"/>
    <n v="0"/>
    <s v="Sports"/>
    <n v="89.7"/>
    <n v="89.7"/>
    <d v="2024-05-22T00:00:00"/>
    <n v="93"/>
    <n v="0.2"/>
    <n v="0"/>
  </r>
  <r>
    <s v="CUST_7038_Japan_45800"/>
    <s v="CUST_7038"/>
    <x v="24"/>
    <x v="0"/>
    <x v="6"/>
    <n v="63.81"/>
    <n v="63.81"/>
    <n v="11"/>
    <n v="701.91000000000008"/>
    <n v="131"/>
    <n v="0"/>
    <s v="Beauty"/>
    <n v="64.400000000000006"/>
    <n v="64.400000000000006"/>
    <d v="2025-05-23T00:00:00"/>
    <n v="67"/>
    <n v="0.26"/>
    <n v="0"/>
  </r>
  <r>
    <s v="CUST_7039_India_45514"/>
    <s v="CUST_7039"/>
    <x v="46"/>
    <x v="1"/>
    <x v="5"/>
    <n v="42.99"/>
    <n v="42.99"/>
    <n v="9"/>
    <n v="386.91"/>
    <n v="293"/>
    <n v="0"/>
    <s v="Fashion"/>
    <m/>
    <n v="0"/>
    <d v="2024-08-10T00:00:00"/>
    <n v="21"/>
    <n v="0.41"/>
    <n v="0"/>
  </r>
  <r>
    <s v="CUST_7040_Brazil_44590"/>
    <s v="CUST_7040"/>
    <x v="9"/>
    <x v="1"/>
    <x v="8"/>
    <n v="181"/>
    <n v="181"/>
    <n v="8"/>
    <n v="1448"/>
    <n v="235"/>
    <n v="0"/>
    <s v="Electronics"/>
    <n v="85.3"/>
    <n v="85.3"/>
    <d v="2022-01-29T00:00:00"/>
    <n v="15"/>
    <n v="7.0000000000000007E-2"/>
    <n v="0"/>
  </r>
  <r>
    <s v="CUST_7040_India_45400"/>
    <s v="CUST_7040"/>
    <x v="7"/>
    <x v="1"/>
    <x v="5"/>
    <n v="78.680000000000007"/>
    <n v="78.680000000000007"/>
    <n v="10"/>
    <n v="786.80000000000007"/>
    <n v="133"/>
    <n v="0"/>
    <s v="Electronics"/>
    <m/>
    <n v="0"/>
    <d v="2024-04-18T00:00:00"/>
    <n v="68"/>
    <n v="0.13"/>
    <n v="0"/>
  </r>
  <r>
    <s v="CUST_7042_Germany_45205"/>
    <s v="CUST_7042"/>
    <x v="55"/>
    <x v="0"/>
    <x v="0"/>
    <n v="41.48"/>
    <n v="41.48"/>
    <n v="14"/>
    <n v="580.71999999999991"/>
    <n v="167"/>
    <n v="0"/>
    <s v="Fashion"/>
    <n v="14.7"/>
    <n v="14.7"/>
    <d v="2023-10-06T00:00:00"/>
    <n v="90"/>
    <n v="0.17"/>
    <n v="0"/>
  </r>
  <r>
    <s v="CUST_7043_France_45031"/>
    <s v="CUST_7043"/>
    <x v="59"/>
    <x v="0"/>
    <x v="7"/>
    <n v="72.11"/>
    <n v="72.11"/>
    <n v="10"/>
    <n v="721.1"/>
    <n v="211"/>
    <n v="0"/>
    <s v="Electronics"/>
    <n v="30.8"/>
    <n v="30.8"/>
    <d v="2023-04-15T00:00:00"/>
    <n v="57"/>
    <n v="0.17"/>
    <n v="0"/>
  </r>
  <r>
    <s v="CUST_7046_Canada_45188"/>
    <s v="CUST_7046"/>
    <x v="15"/>
    <x v="0"/>
    <x v="4"/>
    <n v="34.53"/>
    <n v="34.53"/>
    <n v="10"/>
    <n v="345.3"/>
    <n v="304"/>
    <n v="0"/>
    <s v="Fashion"/>
    <n v="0.9"/>
    <n v="0.9"/>
    <d v="2023-09-19T00:00:00"/>
    <n v="76"/>
    <n v="0.38"/>
    <n v="0"/>
  </r>
  <r>
    <s v="CUST_7047_Canada_44825"/>
    <s v="CUST_7047"/>
    <x v="38"/>
    <x v="1"/>
    <x v="4"/>
    <n v="70.150000000000006"/>
    <n v="70.150000000000006"/>
    <n v="13"/>
    <n v="911.95"/>
    <n v="97"/>
    <n v="0"/>
    <s v="Electronics"/>
    <n v="40.9"/>
    <n v="40.9"/>
    <d v="2022-09-21T00:00:00"/>
    <n v="52"/>
    <n v="0.43"/>
    <n v="0"/>
  </r>
  <r>
    <s v="CUST_7047_India_45451"/>
    <s v="CUST_7047"/>
    <x v="34"/>
    <x v="1"/>
    <x v="5"/>
    <n v="154.08000000000001"/>
    <n v="154.08000000000001"/>
    <n v="11"/>
    <n v="1694.88"/>
    <n v="285"/>
    <n v="0"/>
    <s v="Fashion"/>
    <n v="42"/>
    <n v="42"/>
    <d v="2024-06-08T00:00:00"/>
    <n v="86"/>
    <n v="0.11"/>
    <n v="0"/>
  </r>
  <r>
    <s v="CUST_7048_UK_44847"/>
    <s v="CUST_7048"/>
    <x v="52"/>
    <x v="0"/>
    <x v="1"/>
    <n v="167.7"/>
    <n v="167.7"/>
    <n v="4"/>
    <n v="670.8"/>
    <n v="11"/>
    <n v="0"/>
    <s v="Beauty"/>
    <m/>
    <n v="0"/>
    <d v="2022-10-13T00:00:00"/>
    <n v="79"/>
    <n v="0.08"/>
    <n v="0"/>
  </r>
  <r>
    <s v="CUST_7049_Australia_44993"/>
    <s v="CUST_7049"/>
    <x v="11"/>
    <x v="0"/>
    <x v="3"/>
    <n v="145.02000000000001"/>
    <n v="145.02000000000001"/>
    <n v="9"/>
    <n v="1305.18"/>
    <n v="201"/>
    <n v="0"/>
    <s v="Fashion"/>
    <n v="39.200000000000003"/>
    <n v="39.200000000000003"/>
    <d v="2023-03-08T00:00:00"/>
    <n v="17"/>
    <n v="0.18"/>
    <n v="0"/>
  </r>
  <r>
    <s v="CUST_7049_Japan_44989"/>
    <s v="CUST_7049"/>
    <x v="20"/>
    <x v="1"/>
    <x v="6"/>
    <n v="29.12"/>
    <n v="29.12"/>
    <n v="10"/>
    <n v="291.2"/>
    <n v="235"/>
    <n v="0"/>
    <s v="Electronics"/>
    <n v="92"/>
    <n v="92"/>
    <d v="2023-03-04T00:00:00"/>
    <n v="50"/>
    <n v="0.3"/>
    <n v="0"/>
  </r>
  <r>
    <s v="CUST_7052_Australia_45338"/>
    <s v="CUST_7052"/>
    <x v="50"/>
    <x v="0"/>
    <x v="3"/>
    <n v="115.77"/>
    <n v="115.77"/>
    <n v="10"/>
    <n v="1157.7"/>
    <n v="344"/>
    <n v="0"/>
    <s v="Fashion"/>
    <n v="24.8"/>
    <n v="24.8"/>
    <d v="2024-02-16T00:00:00"/>
    <n v="87"/>
    <n v="0.3"/>
    <n v="0"/>
  </r>
  <r>
    <s v="CUST_7052_China_45525"/>
    <s v="CUST_7052"/>
    <x v="47"/>
    <x v="1"/>
    <x v="9"/>
    <m/>
    <n v="0"/>
    <n v="11"/>
    <n v="0"/>
    <n v="6"/>
    <n v="0"/>
    <s v="Beauty"/>
    <n v="15.8"/>
    <n v="15.8"/>
    <d v="2024-08-21T00:00:00"/>
    <n v="42"/>
    <n v="0.28000000000000003"/>
    <n v="0"/>
  </r>
  <r>
    <s v="CUST_7055_USA_45085"/>
    <s v="CUST_7055"/>
    <x v="43"/>
    <x v="1"/>
    <x v="2"/>
    <n v="40.92"/>
    <n v="40.92"/>
    <n v="8"/>
    <n v="327.36"/>
    <n v="22"/>
    <n v="0"/>
    <s v="Electronics"/>
    <n v="97.2"/>
    <n v="97.2"/>
    <d v="2023-06-08T00:00:00"/>
    <n v="91"/>
    <n v="0.36"/>
    <n v="0"/>
  </r>
  <r>
    <s v="CUST_7056_Germany_45790"/>
    <s v="CUST_7056"/>
    <x v="12"/>
    <x v="0"/>
    <x v="0"/>
    <n v="171.28"/>
    <n v="171.28"/>
    <n v="18"/>
    <n v="3083.04"/>
    <n v="94"/>
    <n v="0"/>
    <s v="Home"/>
    <n v="66.400000000000006"/>
    <n v="66.400000000000006"/>
    <d v="2025-05-13T00:00:00"/>
    <n v="99"/>
    <n v="0.56000000000000005"/>
    <n v="0"/>
  </r>
  <r>
    <s v="CUST_7059_Canada_44437"/>
    <s v="CUST_7059"/>
    <x v="8"/>
    <x v="1"/>
    <x v="4"/>
    <n v="92.75"/>
    <n v="92.75"/>
    <n v="11"/>
    <n v="1020.25"/>
    <n v="171"/>
    <n v="0"/>
    <s v="Electronics"/>
    <n v="65.099999999999994"/>
    <n v="65.099999999999994"/>
    <d v="2021-08-29T00:00:00"/>
    <n v="18"/>
    <n v="0.25"/>
    <n v="0"/>
  </r>
  <r>
    <s v="CUST_7059_Canada_45770"/>
    <s v="CUST_7059"/>
    <x v="19"/>
    <x v="1"/>
    <x v="4"/>
    <n v="28.68"/>
    <n v="28.68"/>
    <n v="12"/>
    <n v="344.15999999999997"/>
    <n v="7"/>
    <n v="0"/>
    <s v="Sports"/>
    <n v="15.4"/>
    <n v="15.4"/>
    <d v="2025-04-23T00:00:00"/>
    <n v="6"/>
    <n v="0.27"/>
    <n v="0"/>
  </r>
  <r>
    <s v="CUST_7059_UK_44952"/>
    <s v="CUST_7059"/>
    <x v="27"/>
    <x v="0"/>
    <x v="1"/>
    <n v="32"/>
    <n v="32"/>
    <n v="10"/>
    <n v="320"/>
    <n v="336"/>
    <n v="0"/>
    <s v="Electronics"/>
    <n v="50.3"/>
    <n v="50.3"/>
    <d v="2023-01-26T00:00:00"/>
    <n v="98"/>
    <n v="0.15"/>
    <n v="0"/>
  </r>
  <r>
    <s v="CUST_7060_Japan_45416"/>
    <s v="CUST_7060"/>
    <x v="9"/>
    <x v="0"/>
    <x v="6"/>
    <n v="91.33"/>
    <n v="91.33"/>
    <n v="5"/>
    <n v="456.65"/>
    <n v="318"/>
    <n v="0"/>
    <s v="Fashion"/>
    <n v="42.3"/>
    <n v="42.3"/>
    <d v="2024-05-04T00:00:00"/>
    <n v="76"/>
    <n v="0.26"/>
    <n v="0"/>
  </r>
  <r>
    <s v="CUST_7063_Canada_45041"/>
    <s v="CUST_7063"/>
    <x v="29"/>
    <x v="1"/>
    <x v="4"/>
    <n v="101.94"/>
    <n v="101.94"/>
    <n v="12"/>
    <n v="1223.28"/>
    <n v="54"/>
    <n v="0"/>
    <s v="Home"/>
    <n v="14.6"/>
    <n v="14.6"/>
    <d v="2023-04-25T00:00:00"/>
    <n v="69"/>
    <n v="0.15"/>
    <n v="0"/>
  </r>
  <r>
    <s v="CUST_7065_UK_45790"/>
    <s v="CUST_7065"/>
    <x v="27"/>
    <x v="0"/>
    <x v="1"/>
    <n v="50.51"/>
    <n v="50.51"/>
    <n v="10"/>
    <n v="505.09999999999997"/>
    <n v="169"/>
    <n v="0"/>
    <s v="Sports"/>
    <n v="12.9"/>
    <n v="12.9"/>
    <d v="2025-05-13T00:00:00"/>
    <n v="97"/>
    <n v="0.56999999999999995"/>
    <n v="0"/>
  </r>
  <r>
    <s v="CUST_7068_Australia_45734"/>
    <s v="CUST_7068"/>
    <x v="59"/>
    <x v="1"/>
    <x v="3"/>
    <n v="81.13"/>
    <n v="81.13"/>
    <n v="10"/>
    <n v="811.3"/>
    <n v="137"/>
    <n v="0"/>
    <s v="Sports"/>
    <n v="53.4"/>
    <n v="53.4"/>
    <d v="2025-03-18T00:00:00"/>
    <n v="82"/>
    <n v="0.21"/>
    <n v="0"/>
  </r>
  <r>
    <s v="CUST_7078_Canada_45211"/>
    <s v="CUST_7078"/>
    <x v="1"/>
    <x v="0"/>
    <x v="4"/>
    <n v="43.03"/>
    <n v="43.03"/>
    <n v="8"/>
    <n v="344.24"/>
    <n v="80"/>
    <n v="0"/>
    <s v="Fashion"/>
    <n v="49.1"/>
    <n v="49.1"/>
    <d v="2023-10-12T00:00:00"/>
    <n v="44"/>
    <n v="0.22"/>
    <n v="0"/>
  </r>
  <r>
    <s v="CUST_7078_USA_44828"/>
    <s v="CUST_7078"/>
    <x v="1"/>
    <x v="1"/>
    <x v="2"/>
    <n v="48.19"/>
    <n v="48.19"/>
    <n v="16"/>
    <n v="771.04"/>
    <n v="141"/>
    <n v="0"/>
    <s v="Electronics"/>
    <n v="36.200000000000003"/>
    <n v="36.200000000000003"/>
    <d v="2022-09-24T00:00:00"/>
    <n v="39"/>
    <n v="0.34"/>
    <n v="0"/>
  </r>
  <r>
    <s v="CUST_7079_Brazil_45190"/>
    <s v="CUST_7079"/>
    <x v="19"/>
    <x v="0"/>
    <x v="8"/>
    <m/>
    <n v="0"/>
    <n v="11"/>
    <n v="0"/>
    <n v="219"/>
    <n v="0"/>
    <s v="Home"/>
    <n v="48.5"/>
    <n v="48.5"/>
    <d v="2023-09-21T00:00:00"/>
    <n v="21"/>
    <n v="0.36"/>
    <n v="0"/>
  </r>
  <r>
    <s v="CUST_7079_China_44495"/>
    <s v="CUST_7079"/>
    <x v="29"/>
    <x v="0"/>
    <x v="9"/>
    <m/>
    <n v="0"/>
    <n v="11"/>
    <n v="0"/>
    <n v="308"/>
    <n v="0"/>
    <s v="Fashion"/>
    <n v="66.099999999999994"/>
    <n v="66.099999999999994"/>
    <d v="2021-10-26T00:00:00"/>
    <n v="80"/>
    <n v="0.53"/>
    <n v="0"/>
  </r>
  <r>
    <s v="CUST_7079_USA_44050"/>
    <s v="CUST_7079"/>
    <x v="19"/>
    <x v="1"/>
    <x v="2"/>
    <n v="78.489999999999995"/>
    <n v="78.489999999999995"/>
    <n v="6"/>
    <n v="470.93999999999994"/>
    <n v="281"/>
    <n v="0"/>
    <s v="Electronics"/>
    <n v="96.6"/>
    <n v="96.6"/>
    <d v="2020-08-07T00:00:00"/>
    <n v="19"/>
    <n v="0.3"/>
    <n v="0"/>
  </r>
  <r>
    <s v="CUST_7082_France_44012"/>
    <s v="CUST_7082"/>
    <x v="21"/>
    <x v="0"/>
    <x v="7"/>
    <n v="87.27"/>
    <n v="87.27"/>
    <n v="10"/>
    <n v="872.69999999999993"/>
    <n v="174"/>
    <n v="0"/>
    <s v="Sports"/>
    <n v="47.3"/>
    <n v="47.3"/>
    <d v="2020-06-30T00:00:00"/>
    <n v="60"/>
    <n v="0.56999999999999995"/>
    <n v="0"/>
  </r>
  <r>
    <s v="CUST_7089_France_44036"/>
    <s v="CUST_7089"/>
    <x v="29"/>
    <x v="0"/>
    <x v="7"/>
    <n v="52.13"/>
    <n v="52.13"/>
    <n v="17"/>
    <n v="886.21"/>
    <n v="106"/>
    <n v="0"/>
    <s v="Sports"/>
    <n v="27.5"/>
    <n v="27.5"/>
    <d v="2020-07-24T00:00:00"/>
    <n v="68"/>
    <n v="0.52"/>
    <n v="0"/>
  </r>
  <r>
    <s v="CUST_7089_USA_45346"/>
    <s v="CUST_7089"/>
    <x v="27"/>
    <x v="1"/>
    <x v="2"/>
    <n v="228.3"/>
    <n v="228.3"/>
    <n v="12"/>
    <n v="2739.6000000000004"/>
    <n v="127"/>
    <n v="0"/>
    <s v="Electronics"/>
    <n v="96.9"/>
    <n v="96.9"/>
    <d v="2024-02-24T00:00:00"/>
    <n v="87"/>
    <n v="0.12"/>
    <n v="0"/>
  </r>
  <r>
    <s v="CUST_7090_Canada_45328"/>
    <s v="CUST_7090"/>
    <x v="60"/>
    <x v="0"/>
    <x v="4"/>
    <n v="80.650000000000006"/>
    <n v="80.650000000000006"/>
    <n v="9"/>
    <n v="725.85"/>
    <n v="192"/>
    <n v="0"/>
    <s v="Fashion"/>
    <n v="13.6"/>
    <n v="13.6"/>
    <d v="2024-02-06T00:00:00"/>
    <n v="6"/>
    <n v="0.21"/>
    <n v="0"/>
  </r>
  <r>
    <s v="CUST_7090_China_44752"/>
    <s v="CUST_7090"/>
    <x v="9"/>
    <x v="0"/>
    <x v="9"/>
    <n v="73.87"/>
    <n v="73.87"/>
    <n v="10"/>
    <n v="738.7"/>
    <n v="148"/>
    <n v="0"/>
    <s v="Home"/>
    <n v="38.6"/>
    <n v="38.6"/>
    <d v="2022-07-10T00:00:00"/>
    <n v="56"/>
    <n v="0.21"/>
    <n v="0"/>
  </r>
  <r>
    <s v="CUST_7091_Australia_44623"/>
    <s v="CUST_7091"/>
    <x v="22"/>
    <x v="1"/>
    <x v="3"/>
    <n v="43.17"/>
    <n v="43.17"/>
    <n v="10"/>
    <n v="431.70000000000005"/>
    <n v="260"/>
    <n v="0"/>
    <s v="Beauty"/>
    <n v="99.9"/>
    <n v="99.9"/>
    <d v="2022-03-03T00:00:00"/>
    <n v="27"/>
    <n v="0.26"/>
    <n v="0"/>
  </r>
  <r>
    <s v="CUST_7091_Canada_44734"/>
    <s v="CUST_7091"/>
    <x v="18"/>
    <x v="1"/>
    <x v="4"/>
    <n v="67.540000000000006"/>
    <n v="67.540000000000006"/>
    <n v="10"/>
    <n v="675.40000000000009"/>
    <n v="245"/>
    <n v="0"/>
    <s v="Home"/>
    <n v="21.2"/>
    <n v="21.2"/>
    <d v="2022-06-22T00:00:00"/>
    <n v="58"/>
    <n v="0.44"/>
    <n v="0"/>
  </r>
  <r>
    <s v="CUST_7093_India_45521"/>
    <s v="CUST_7093"/>
    <x v="53"/>
    <x v="0"/>
    <x v="5"/>
    <n v="51.88"/>
    <n v="51.88"/>
    <n v="16"/>
    <n v="830.08"/>
    <n v="102"/>
    <n v="0"/>
    <s v="Home"/>
    <n v="85.2"/>
    <n v="85.2"/>
    <d v="2024-08-17T00:00:00"/>
    <n v="39"/>
    <n v="0.46"/>
    <n v="0"/>
  </r>
  <r>
    <s v="CUST_7094_China_44384"/>
    <s v="CUST_7094"/>
    <x v="38"/>
    <x v="0"/>
    <x v="9"/>
    <n v="91.43"/>
    <n v="91.43"/>
    <n v="11"/>
    <n v="1005.73"/>
    <n v="110"/>
    <n v="0"/>
    <s v="Home"/>
    <n v="79.7"/>
    <n v="79.7"/>
    <d v="2021-07-07T00:00:00"/>
    <n v="32"/>
    <n v="0.23"/>
    <n v="0"/>
  </r>
  <r>
    <s v="CUST_7097_India_45224"/>
    <s v="CUST_7097"/>
    <x v="46"/>
    <x v="1"/>
    <x v="5"/>
    <n v="31.55"/>
    <n v="31.55"/>
    <n v="6"/>
    <n v="189.3"/>
    <n v="288"/>
    <n v="0"/>
    <s v="Beauty"/>
    <n v="29.8"/>
    <n v="29.8"/>
    <d v="2023-10-25T00:00:00"/>
    <n v="44"/>
    <n v="0.45"/>
    <n v="0"/>
  </r>
  <r>
    <s v="CUST_7099_Canada_44359"/>
    <s v="CUST_7099"/>
    <x v="42"/>
    <x v="0"/>
    <x v="4"/>
    <n v="51.58"/>
    <n v="51.58"/>
    <n v="11"/>
    <n v="567.38"/>
    <n v="210"/>
    <n v="0"/>
    <s v="Fashion"/>
    <n v="32.5"/>
    <n v="32.5"/>
    <d v="2021-06-12T00:00:00"/>
    <n v="69"/>
    <n v="0.47"/>
    <n v="0"/>
  </r>
  <r>
    <s v="CUST_7099_USA_44152"/>
    <s v="CUST_7099"/>
    <x v="56"/>
    <x v="0"/>
    <x v="2"/>
    <n v="118.71"/>
    <n v="118.71"/>
    <n v="13"/>
    <n v="1543.23"/>
    <n v="3"/>
    <n v="0"/>
    <s v="Beauty"/>
    <n v="1.8"/>
    <n v="1.8"/>
    <d v="2020-11-17T00:00:00"/>
    <n v="16"/>
    <n v="0.25"/>
    <n v="0"/>
  </r>
  <r>
    <s v="CUST_7100_UK_45193"/>
    <s v="CUST_7100"/>
    <x v="6"/>
    <x v="1"/>
    <x v="1"/>
    <n v="187.61"/>
    <n v="187.61"/>
    <n v="11"/>
    <n v="2063.71"/>
    <n v="34"/>
    <n v="0"/>
    <s v="Fashion"/>
    <n v="44.1"/>
    <n v="44.1"/>
    <d v="2023-09-24T00:00:00"/>
    <n v="35"/>
    <n v="0.13"/>
    <n v="0"/>
  </r>
  <r>
    <s v="CUST_7102_France_44351"/>
    <s v="CUST_7102"/>
    <x v="17"/>
    <x v="1"/>
    <x v="7"/>
    <n v="73.61"/>
    <n v="73.61"/>
    <n v="8"/>
    <n v="588.88"/>
    <n v="157"/>
    <n v="0"/>
    <s v="Sports"/>
    <n v="37.700000000000003"/>
    <n v="37.700000000000003"/>
    <d v="2021-06-04T00:00:00"/>
    <n v="7"/>
    <n v="0.22"/>
    <n v="0"/>
  </r>
  <r>
    <s v="CUST_7102_India_45493"/>
    <s v="CUST_7102"/>
    <x v="29"/>
    <x v="2"/>
    <x v="5"/>
    <n v="105.22"/>
    <n v="105.22"/>
    <n v="10"/>
    <n v="1052.2"/>
    <n v="341"/>
    <n v="0"/>
    <s v="Sports"/>
    <n v="95"/>
    <n v="95"/>
    <d v="2024-07-20T00:00:00"/>
    <n v="80"/>
    <n v="0.46"/>
    <n v="0"/>
  </r>
  <r>
    <s v="CUST_7103_Australia_44186"/>
    <s v="CUST_7103"/>
    <x v="12"/>
    <x v="0"/>
    <x v="3"/>
    <n v="42.36"/>
    <n v="42.36"/>
    <n v="3"/>
    <n v="127.08"/>
    <n v="113"/>
    <n v="0"/>
    <s v="Electronics"/>
    <n v="61.2"/>
    <n v="61.2"/>
    <d v="2020-12-21T00:00:00"/>
    <n v="16"/>
    <n v="0.13"/>
    <n v="0"/>
  </r>
  <r>
    <s v="CUST_7106_China_44070"/>
    <s v="CUST_7106"/>
    <x v="19"/>
    <x v="2"/>
    <x v="9"/>
    <n v="29.8"/>
    <n v="29.8"/>
    <n v="11"/>
    <n v="327.8"/>
    <n v="90"/>
    <n v="0"/>
    <s v="Beauty"/>
    <n v="18.5"/>
    <n v="18.5"/>
    <d v="2020-08-27T00:00:00"/>
    <n v="56"/>
    <n v="0.33"/>
    <n v="0"/>
  </r>
  <r>
    <s v="CUST_7111_India_44839"/>
    <s v="CUST_7111"/>
    <x v="49"/>
    <x v="1"/>
    <x v="5"/>
    <n v="73.430000000000007"/>
    <n v="73.430000000000007"/>
    <n v="10"/>
    <n v="734.30000000000007"/>
    <n v="340"/>
    <n v="0"/>
    <s v="Home"/>
    <m/>
    <n v="0"/>
    <d v="2022-10-05T00:00:00"/>
    <n v="43"/>
    <n v="0.47"/>
    <n v="0"/>
  </r>
  <r>
    <s v="CUST_7115_India_45795"/>
    <s v="CUST_7115"/>
    <x v="36"/>
    <x v="1"/>
    <x v="5"/>
    <n v="171.26"/>
    <n v="171.26"/>
    <n v="11"/>
    <n v="1883.86"/>
    <n v="69"/>
    <n v="0"/>
    <s v="Home"/>
    <n v="20.9"/>
    <n v="20.9"/>
    <d v="2025-05-18T00:00:00"/>
    <n v="89"/>
    <n v="0.19"/>
    <n v="0"/>
  </r>
  <r>
    <s v="CUST_7115_Japan_44480"/>
    <s v="CUST_7115"/>
    <x v="58"/>
    <x v="1"/>
    <x v="6"/>
    <n v="180.35"/>
    <n v="180.35"/>
    <n v="4"/>
    <n v="721.4"/>
    <n v="119"/>
    <n v="0"/>
    <s v="Home"/>
    <n v="11.3"/>
    <n v="11.3"/>
    <d v="2021-10-11T00:00:00"/>
    <n v="57"/>
    <n v="0.16"/>
    <n v="0"/>
  </r>
  <r>
    <s v="CUST_7116_Brazil_45260"/>
    <s v="CUST_7116"/>
    <x v="26"/>
    <x v="0"/>
    <x v="8"/>
    <n v="67.91"/>
    <n v="67.91"/>
    <n v="10"/>
    <n v="679.09999999999991"/>
    <n v="330"/>
    <n v="0"/>
    <s v="Electronics"/>
    <n v="77.3"/>
    <n v="77.3"/>
    <d v="2023-11-30T00:00:00"/>
    <n v="54"/>
    <n v="0.06"/>
    <n v="0"/>
  </r>
  <r>
    <s v="CUST_7121_Japan_45623"/>
    <s v="CUST_7121"/>
    <x v="34"/>
    <x v="2"/>
    <x v="6"/>
    <n v="101.62"/>
    <n v="101.62"/>
    <n v="8"/>
    <n v="812.96"/>
    <n v="158"/>
    <n v="0"/>
    <s v="Home"/>
    <n v="17.100000000000001"/>
    <n v="17.100000000000001"/>
    <d v="2024-11-27T00:00:00"/>
    <n v="49"/>
    <n v="0.05"/>
    <n v="0"/>
  </r>
  <r>
    <s v="CUST_7122_Canada_45386"/>
    <s v="CUST_7122"/>
    <x v="7"/>
    <x v="0"/>
    <x v="4"/>
    <n v="35.47"/>
    <n v="35.47"/>
    <n v="5"/>
    <n v="177.35"/>
    <n v="59"/>
    <n v="0"/>
    <s v="Fashion"/>
    <n v="10.6"/>
    <n v="10.6"/>
    <d v="2024-04-04T00:00:00"/>
    <n v="86"/>
    <n v="0.08"/>
    <n v="0"/>
  </r>
  <r>
    <s v="CUST_7124_China_45728"/>
    <s v="CUST_7124"/>
    <x v="57"/>
    <x v="0"/>
    <x v="9"/>
    <m/>
    <n v="0"/>
    <n v="9"/>
    <n v="0"/>
    <n v="68"/>
    <n v="0"/>
    <s v="Fashion"/>
    <n v="17.399999999999999"/>
    <n v="17.399999999999999"/>
    <d v="2025-03-12T00:00:00"/>
    <n v="66"/>
    <n v="0.18"/>
    <n v="0"/>
  </r>
  <r>
    <s v="CUST_7124_France_44472"/>
    <s v="CUST_7124"/>
    <x v="38"/>
    <x v="0"/>
    <x v="7"/>
    <n v="75.75"/>
    <n v="75.75"/>
    <n v="9"/>
    <n v="681.75"/>
    <n v="176"/>
    <n v="0"/>
    <s v="Beauty"/>
    <n v="57.3"/>
    <n v="57.3"/>
    <d v="2021-10-03T00:00:00"/>
    <n v="71"/>
    <n v="0.27"/>
    <n v="0"/>
  </r>
  <r>
    <s v="CUST_7129_Canada_45403"/>
    <s v="CUST_7129"/>
    <x v="29"/>
    <x v="0"/>
    <x v="4"/>
    <n v="163.13999999999999"/>
    <n v="163.13999999999999"/>
    <n v="9"/>
    <n v="1468.2599999999998"/>
    <n v="328"/>
    <n v="0"/>
    <s v="Beauty"/>
    <n v="27.5"/>
    <n v="27.5"/>
    <d v="2024-04-21T00:00:00"/>
    <n v="71"/>
    <n v="0.48"/>
    <n v="0"/>
  </r>
  <r>
    <s v="CUST_7132_China_44749"/>
    <s v="CUST_7132"/>
    <x v="38"/>
    <x v="1"/>
    <x v="9"/>
    <n v="137.6"/>
    <n v="137.6"/>
    <n v="8"/>
    <n v="1100.8"/>
    <n v="94"/>
    <n v="0"/>
    <s v="Fashion"/>
    <m/>
    <n v="0"/>
    <d v="2022-07-07T00:00:00"/>
    <n v="71"/>
    <n v="0.08"/>
    <n v="0"/>
  </r>
  <r>
    <s v="CUST_7132_UK_45052"/>
    <s v="CUST_7132"/>
    <x v="51"/>
    <x v="0"/>
    <x v="1"/>
    <n v="65.05"/>
    <n v="65.05"/>
    <n v="13"/>
    <n v="845.65"/>
    <n v="122"/>
    <n v="0"/>
    <s v="Electronics"/>
    <n v="5.9"/>
    <n v="5.9"/>
    <d v="2023-05-06T00:00:00"/>
    <n v="62"/>
    <n v="0.23"/>
    <n v="0"/>
  </r>
  <r>
    <s v="CUST_7135_Germany_45270"/>
    <s v="CUST_7135"/>
    <x v="1"/>
    <x v="2"/>
    <x v="0"/>
    <n v="46.42"/>
    <n v="46.42"/>
    <n v="4"/>
    <n v="185.68"/>
    <n v="32"/>
    <n v="0"/>
    <s v="Fashion"/>
    <n v="48.5"/>
    <n v="48.5"/>
    <d v="2023-12-10T00:00:00"/>
    <n v="67"/>
    <n v="0.55000000000000004"/>
    <n v="0"/>
  </r>
  <r>
    <s v="CUST_7136_India_45516"/>
    <s v="CUST_7136"/>
    <x v="31"/>
    <x v="1"/>
    <x v="5"/>
    <n v="171.02"/>
    <n v="171.02"/>
    <n v="7"/>
    <n v="1197.1400000000001"/>
    <n v="347"/>
    <n v="1"/>
    <s v="Home"/>
    <n v="19.600000000000001"/>
    <n v="19.600000000000001"/>
    <d v="2024-08-12T00:00:00"/>
    <n v="12"/>
    <n v="0.33"/>
    <n v="0"/>
  </r>
  <r>
    <s v="CUST_7136_UK_45144"/>
    <s v="CUST_7136"/>
    <x v="15"/>
    <x v="0"/>
    <x v="1"/>
    <n v="87.81"/>
    <n v="87.81"/>
    <n v="8"/>
    <n v="702.48"/>
    <n v="221"/>
    <n v="0"/>
    <s v="Electronics"/>
    <n v="65.5"/>
    <n v="65.5"/>
    <d v="2023-08-06T00:00:00"/>
    <n v="46"/>
    <n v="0.28000000000000003"/>
    <n v="0"/>
  </r>
  <r>
    <s v="CUST_7139_India_44604"/>
    <s v="CUST_7139"/>
    <x v="10"/>
    <x v="2"/>
    <x v="5"/>
    <n v="54.93"/>
    <n v="54.93"/>
    <n v="10"/>
    <n v="549.29999999999995"/>
    <n v="359"/>
    <n v="0"/>
    <s v="Fashion"/>
    <n v="34.799999999999997"/>
    <n v="34.799999999999997"/>
    <d v="2022-02-12T00:00:00"/>
    <n v="52"/>
    <n v="0.4"/>
    <n v="0"/>
  </r>
  <r>
    <s v="CUST_7139_UK_45274"/>
    <s v="CUST_7139"/>
    <x v="58"/>
    <x v="1"/>
    <x v="1"/>
    <n v="23.52"/>
    <n v="23.52"/>
    <n v="11"/>
    <n v="258.71999999999997"/>
    <n v="101"/>
    <n v="0"/>
    <s v="Electronics"/>
    <n v="70"/>
    <n v="70"/>
    <d v="2023-12-14T00:00:00"/>
    <n v="98"/>
    <n v="0.24"/>
    <n v="0"/>
  </r>
  <r>
    <s v="CUST_7140_China_45440"/>
    <s v="CUST_7140"/>
    <x v="18"/>
    <x v="0"/>
    <x v="9"/>
    <n v="81.349999999999994"/>
    <n v="81.349999999999994"/>
    <n v="3"/>
    <n v="244.04999999999998"/>
    <n v="72"/>
    <n v="0"/>
    <s v="Fashion"/>
    <n v="60.4"/>
    <n v="60.4"/>
    <d v="2024-05-28T00:00:00"/>
    <n v="29"/>
    <n v="0.19"/>
    <n v="0"/>
  </r>
  <r>
    <s v="CUST_7142_India_44779"/>
    <s v="CUST_7142"/>
    <x v="53"/>
    <x v="1"/>
    <x v="5"/>
    <n v="42.67"/>
    <n v="42.67"/>
    <n v="8"/>
    <n v="341.36"/>
    <n v="13"/>
    <n v="0"/>
    <s v="Fashion"/>
    <n v="39.200000000000003"/>
    <n v="39.200000000000003"/>
    <d v="2022-08-06T00:00:00"/>
    <n v="22"/>
    <n v="0.47"/>
    <n v="0"/>
  </r>
  <r>
    <s v="CUST_7142_UK_45691"/>
    <s v="CUST_7142"/>
    <x v="39"/>
    <x v="1"/>
    <x v="1"/>
    <n v="80.53"/>
    <n v="80.53"/>
    <n v="10"/>
    <n v="805.3"/>
    <n v="84"/>
    <n v="0"/>
    <s v="Fashion"/>
    <n v="76.5"/>
    <n v="76.5"/>
    <d v="2025-02-03T00:00:00"/>
    <n v="90"/>
    <n v="0.49"/>
    <n v="0"/>
  </r>
  <r>
    <s v="CUST_7144_Canada_45170"/>
    <s v="CUST_7144"/>
    <x v="55"/>
    <x v="0"/>
    <x v="4"/>
    <n v="58.35"/>
    <n v="58.35"/>
    <n v="11"/>
    <n v="641.85"/>
    <n v="200"/>
    <n v="0"/>
    <s v="Sports"/>
    <n v="77.8"/>
    <n v="77.8"/>
    <d v="2023-09-01T00:00:00"/>
    <n v="60"/>
    <n v="0.28999999999999998"/>
    <n v="0"/>
  </r>
  <r>
    <s v="CUST_7144_China_45039"/>
    <s v="CUST_7144"/>
    <x v="21"/>
    <x v="0"/>
    <x v="9"/>
    <n v="128.36000000000001"/>
    <n v="128.36000000000001"/>
    <n v="10"/>
    <n v="1283.6000000000001"/>
    <n v="173"/>
    <n v="0"/>
    <s v="Beauty"/>
    <n v="82.7"/>
    <n v="82.7"/>
    <d v="2023-04-23T00:00:00"/>
    <n v="23"/>
    <n v="0.45"/>
    <n v="0"/>
  </r>
  <r>
    <s v="CUST_7150_Brazil_45397"/>
    <s v="CUST_7150"/>
    <x v="28"/>
    <x v="0"/>
    <x v="8"/>
    <n v="135.22999999999999"/>
    <n v="135.22999999999999"/>
    <n v="14"/>
    <n v="1893.2199999999998"/>
    <n v="77"/>
    <n v="0"/>
    <s v="Beauty"/>
    <n v="87.2"/>
    <n v="87.2"/>
    <d v="2024-04-15T00:00:00"/>
    <n v="66"/>
    <n v="0.46"/>
    <n v="0"/>
  </r>
  <r>
    <s v="CUST_7150_USA_45460"/>
    <s v="CUST_7150"/>
    <x v="52"/>
    <x v="0"/>
    <x v="2"/>
    <n v="149.66"/>
    <n v="149.66"/>
    <n v="12"/>
    <n v="1795.92"/>
    <n v="333"/>
    <n v="0"/>
    <s v="Sports"/>
    <n v="73.8"/>
    <n v="73.8"/>
    <d v="2024-06-17T00:00:00"/>
    <n v="75"/>
    <n v="0.25"/>
    <n v="0"/>
  </r>
  <r>
    <s v="CUST_7154_China_45030"/>
    <s v="CUST_7154"/>
    <x v="13"/>
    <x v="1"/>
    <x v="9"/>
    <n v="129.59"/>
    <n v="129.59"/>
    <n v="10"/>
    <n v="1295.9000000000001"/>
    <n v="249"/>
    <n v="0"/>
    <s v="Electronics"/>
    <n v="69.2"/>
    <n v="69.2"/>
    <d v="2023-04-14T00:00:00"/>
    <n v="92"/>
    <n v="0.37"/>
    <n v="0"/>
  </r>
  <r>
    <s v="CUST_7155_Brazil_44569"/>
    <s v="CUST_7155"/>
    <x v="46"/>
    <x v="2"/>
    <x v="8"/>
    <n v="83.68"/>
    <n v="83.68"/>
    <n v="11"/>
    <n v="920.48"/>
    <n v="172"/>
    <n v="0"/>
    <s v="Beauty"/>
    <n v="82"/>
    <n v="82"/>
    <d v="2022-01-08T00:00:00"/>
    <n v="43"/>
    <n v="0.33"/>
    <n v="0"/>
  </r>
  <r>
    <s v="CUST_7155_France_44486"/>
    <s v="CUST_7155"/>
    <x v="21"/>
    <x v="2"/>
    <x v="7"/>
    <n v="121.84"/>
    <n v="121.84"/>
    <n v="8"/>
    <n v="974.72"/>
    <n v="162"/>
    <n v="0"/>
    <s v="Home"/>
    <n v="36.200000000000003"/>
    <n v="36.200000000000003"/>
    <d v="2021-10-17T00:00:00"/>
    <n v="59"/>
    <n v="0.57999999999999996"/>
    <n v="0"/>
  </r>
  <r>
    <s v="CUST_7160_Germany_44169"/>
    <s v="CUST_7160"/>
    <x v="52"/>
    <x v="0"/>
    <x v="0"/>
    <n v="61.98"/>
    <n v="61.98"/>
    <n v="8"/>
    <n v="495.84"/>
    <n v="160"/>
    <n v="0"/>
    <s v="Home"/>
    <n v="35"/>
    <n v="35"/>
    <d v="2020-12-04T00:00:00"/>
    <n v="46"/>
    <n v="0.31"/>
    <n v="0"/>
  </r>
  <r>
    <s v="CUST_7160_UK_45390"/>
    <s v="CUST_7160"/>
    <x v="20"/>
    <x v="0"/>
    <x v="1"/>
    <n v="150.22999999999999"/>
    <n v="150.22999999999999"/>
    <n v="15"/>
    <n v="2253.4499999999998"/>
    <n v="244"/>
    <n v="0"/>
    <s v="Fashion"/>
    <n v="25.2"/>
    <n v="25.2"/>
    <d v="2024-04-08T00:00:00"/>
    <n v="52"/>
    <n v="0.05"/>
    <n v="0"/>
  </r>
  <r>
    <s v="CUST_7163_Japan_44424"/>
    <s v="CUST_7163"/>
    <x v="30"/>
    <x v="0"/>
    <x v="6"/>
    <n v="245.07"/>
    <n v="245.07"/>
    <n v="8"/>
    <n v="1960.56"/>
    <n v="175"/>
    <n v="0"/>
    <s v="Home"/>
    <n v="0.2"/>
    <n v="0.2"/>
    <d v="2021-08-16T00:00:00"/>
    <n v="9"/>
    <n v="0.24"/>
    <n v="0"/>
  </r>
  <r>
    <s v="CUST_7164_Brazil_45610"/>
    <s v="CUST_7164"/>
    <x v="11"/>
    <x v="0"/>
    <x v="8"/>
    <n v="185.17"/>
    <n v="185.17"/>
    <n v="12"/>
    <n v="2222.04"/>
    <n v="294"/>
    <n v="0"/>
    <s v="Electronics"/>
    <n v="63.9"/>
    <n v="63.9"/>
    <d v="2024-11-14T00:00:00"/>
    <n v="33"/>
    <n v="0.2"/>
    <n v="0"/>
  </r>
  <r>
    <s v="CUST_7164_USA_44920"/>
    <s v="CUST_7164"/>
    <x v="44"/>
    <x v="1"/>
    <x v="2"/>
    <n v="59.87"/>
    <n v="59.87"/>
    <n v="6"/>
    <n v="359.21999999999997"/>
    <n v="133"/>
    <n v="0"/>
    <s v="Electronics"/>
    <n v="48.9"/>
    <n v="48.9"/>
    <d v="2022-12-25T00:00:00"/>
    <n v="33"/>
    <n v="0.1"/>
    <n v="0"/>
  </r>
  <r>
    <s v="CUST_7166_India_45648"/>
    <s v="CUST_7166"/>
    <x v="58"/>
    <x v="1"/>
    <x v="5"/>
    <n v="149.94999999999999"/>
    <n v="149.94999999999999"/>
    <n v="17"/>
    <n v="2549.1499999999996"/>
    <n v="294"/>
    <n v="0"/>
    <s v="Electronics"/>
    <n v="60.7"/>
    <n v="60.7"/>
    <d v="2024-12-22T00:00:00"/>
    <n v="74"/>
    <n v="0.15"/>
    <n v="0"/>
  </r>
  <r>
    <s v="CUST_7168_Canada_45151"/>
    <s v="CUST_7168"/>
    <x v="25"/>
    <x v="1"/>
    <x v="4"/>
    <n v="28.4"/>
    <n v="28.4"/>
    <n v="14"/>
    <n v="397.59999999999997"/>
    <n v="334"/>
    <n v="0"/>
    <s v="Home"/>
    <n v="48.9"/>
    <n v="48.9"/>
    <d v="2023-08-13T00:00:00"/>
    <n v="4"/>
    <n v="0.6"/>
    <n v="0"/>
  </r>
  <r>
    <s v="CUST_7169_India_45721"/>
    <s v="CUST_7169"/>
    <x v="61"/>
    <x v="0"/>
    <x v="5"/>
    <n v="429.27"/>
    <n v="429.27"/>
    <n v="10"/>
    <n v="4292.7"/>
    <n v="12"/>
    <n v="0"/>
    <s v="Home"/>
    <m/>
    <n v="0"/>
    <d v="2025-03-05T00:00:00"/>
    <n v="70"/>
    <n v="0.21"/>
    <n v="0"/>
  </r>
  <r>
    <s v="CUST_7171_India_45347"/>
    <s v="CUST_7171"/>
    <x v="41"/>
    <x v="1"/>
    <x v="5"/>
    <n v="56.53"/>
    <n v="56.53"/>
    <n v="8"/>
    <n v="452.24"/>
    <n v="125"/>
    <n v="0"/>
    <s v="Home"/>
    <n v="87.9"/>
    <n v="87.9"/>
    <d v="2024-02-25T00:00:00"/>
    <n v="45"/>
    <n v="0.31"/>
    <n v="0"/>
  </r>
  <r>
    <s v="CUST_7172_Japan_44757"/>
    <s v="CUST_7172"/>
    <x v="15"/>
    <x v="0"/>
    <x v="6"/>
    <n v="118.2"/>
    <n v="118.2"/>
    <n v="10"/>
    <n v="1182"/>
    <n v="29"/>
    <n v="0"/>
    <s v="Fashion"/>
    <n v="9.3000000000000007"/>
    <n v="9.3000000000000007"/>
    <d v="2022-07-15T00:00:00"/>
    <n v="11"/>
    <n v="0.04"/>
    <n v="0"/>
  </r>
  <r>
    <s v="CUST_7172_USA_44658"/>
    <s v="CUST_7172"/>
    <x v="17"/>
    <x v="2"/>
    <x v="2"/>
    <n v="68.92"/>
    <n v="68.92"/>
    <n v="12"/>
    <n v="827.04"/>
    <n v="104"/>
    <n v="0"/>
    <s v="Sports"/>
    <n v="39.200000000000003"/>
    <n v="39.200000000000003"/>
    <d v="2022-04-07T00:00:00"/>
    <n v="81"/>
    <n v="0.33"/>
    <n v="0"/>
  </r>
  <r>
    <s v="CUST_7183_France_45220"/>
    <s v="CUST_7183"/>
    <x v="55"/>
    <x v="1"/>
    <x v="7"/>
    <n v="166.06"/>
    <n v="166.06"/>
    <n v="9"/>
    <n v="1494.54"/>
    <n v="27"/>
    <n v="0"/>
    <s v="Beauty"/>
    <n v="83.2"/>
    <n v="83.2"/>
    <d v="2023-10-21T00:00:00"/>
    <n v="23"/>
    <n v="0.13"/>
    <n v="0"/>
  </r>
  <r>
    <s v="CUST_7184_Australia_44854"/>
    <s v="CUST_7184"/>
    <x v="16"/>
    <x v="0"/>
    <x v="3"/>
    <n v="97.19"/>
    <n v="97.19"/>
    <n v="7"/>
    <n v="680.32999999999993"/>
    <n v="230"/>
    <n v="0"/>
    <s v="Electronics"/>
    <n v="35.299999999999997"/>
    <n v="35.299999999999997"/>
    <d v="2022-10-20T00:00:00"/>
    <n v="96"/>
    <n v="0.1"/>
    <n v="0"/>
  </r>
  <r>
    <s v="CUST_7185_Germany_44189"/>
    <s v="CUST_7185"/>
    <x v="50"/>
    <x v="1"/>
    <x v="0"/>
    <n v="35.67"/>
    <n v="35.67"/>
    <n v="12"/>
    <n v="428.04"/>
    <n v="210"/>
    <n v="0"/>
    <s v="Sports"/>
    <n v="33.6"/>
    <n v="33.6"/>
    <d v="2020-12-24T00:00:00"/>
    <n v="8"/>
    <n v="0.47"/>
    <n v="0"/>
  </r>
  <r>
    <s v="CUST_7190_China_45473"/>
    <s v="CUST_7190"/>
    <x v="29"/>
    <x v="0"/>
    <x v="9"/>
    <n v="109.63"/>
    <n v="109.63"/>
    <n v="16"/>
    <n v="1754.08"/>
    <n v="59"/>
    <n v="0"/>
    <s v="Fashion"/>
    <n v="19"/>
    <n v="19"/>
    <d v="2024-06-30T00:00:00"/>
    <n v="1"/>
    <n v="0.06"/>
    <n v="0"/>
  </r>
  <r>
    <s v="CUST_7190_Japan_45479"/>
    <s v="CUST_7190"/>
    <x v="2"/>
    <x v="1"/>
    <x v="6"/>
    <n v="125.38"/>
    <n v="125.38"/>
    <n v="12"/>
    <n v="1504.56"/>
    <n v="361"/>
    <n v="0"/>
    <s v="Sports"/>
    <n v="79.2"/>
    <n v="79.2"/>
    <d v="2024-07-06T00:00:00"/>
    <n v="55"/>
    <n v="0.37"/>
    <n v="0"/>
  </r>
  <r>
    <s v="CUST_7191_India_45611"/>
    <s v="CUST_7191"/>
    <x v="52"/>
    <x v="1"/>
    <x v="5"/>
    <n v="63.36"/>
    <n v="63.36"/>
    <n v="14"/>
    <n v="887.04"/>
    <n v="160"/>
    <n v="0"/>
    <s v="Home"/>
    <n v="79.099999999999994"/>
    <n v="79.099999999999994"/>
    <d v="2024-11-15T00:00:00"/>
    <n v="90"/>
    <n v="0.28999999999999998"/>
    <n v="0"/>
  </r>
  <r>
    <s v="CUST_7197_India_44508"/>
    <s v="CUST_7197"/>
    <x v="23"/>
    <x v="0"/>
    <x v="5"/>
    <n v="69.45"/>
    <n v="69.45"/>
    <n v="10"/>
    <n v="694.5"/>
    <n v="36"/>
    <n v="0"/>
    <s v="Fashion"/>
    <n v="93.3"/>
    <n v="93.3"/>
    <d v="2021-11-08T00:00:00"/>
    <n v="91"/>
    <n v="0.28000000000000003"/>
    <n v="0"/>
  </r>
  <r>
    <s v="CUST_7197_India_45084"/>
    <s v="CUST_7197"/>
    <x v="55"/>
    <x v="1"/>
    <x v="5"/>
    <n v="22.89"/>
    <n v="22.89"/>
    <n v="15"/>
    <n v="343.35"/>
    <n v="297"/>
    <n v="0"/>
    <s v="Beauty"/>
    <n v="90.4"/>
    <n v="90.4"/>
    <d v="2023-06-07T00:00:00"/>
    <n v="56"/>
    <n v="0.16"/>
    <n v="0"/>
  </r>
  <r>
    <s v="CUST_7198_Canada_45741"/>
    <s v="CUST_7198"/>
    <x v="8"/>
    <x v="1"/>
    <x v="4"/>
    <n v="77.8"/>
    <n v="77.8"/>
    <n v="8"/>
    <n v="622.4"/>
    <n v="208"/>
    <n v="0"/>
    <s v="Beauty"/>
    <n v="52.6"/>
    <n v="52.6"/>
    <d v="2025-03-25T00:00:00"/>
    <n v="93"/>
    <n v="0.35"/>
    <n v="0"/>
  </r>
  <r>
    <s v="CUST_7204_UK_44811"/>
    <s v="CUST_7204"/>
    <x v="44"/>
    <x v="1"/>
    <x v="1"/>
    <n v="31.47"/>
    <n v="31.47"/>
    <n v="3"/>
    <n v="94.41"/>
    <n v="204"/>
    <n v="0"/>
    <s v="Beauty"/>
    <n v="89.5"/>
    <n v="89.5"/>
    <d v="2022-09-07T00:00:00"/>
    <n v="23"/>
    <n v="0.24"/>
    <n v="0"/>
  </r>
  <r>
    <s v="CUST_7207_Canada_44026"/>
    <s v="CUST_7207"/>
    <x v="41"/>
    <x v="0"/>
    <x v="4"/>
    <n v="315.51"/>
    <n v="315.51"/>
    <n v="6"/>
    <n v="1893.06"/>
    <n v="201"/>
    <n v="0"/>
    <s v="Sports"/>
    <n v="81.400000000000006"/>
    <n v="81.400000000000006"/>
    <d v="2020-07-14T00:00:00"/>
    <n v="96"/>
    <n v="0.34"/>
    <n v="0"/>
  </r>
  <r>
    <s v="CUST_7212_India_44123"/>
    <s v="CUST_7212"/>
    <x v="50"/>
    <x v="1"/>
    <x v="5"/>
    <n v="67.59"/>
    <n v="67.59"/>
    <n v="7"/>
    <n v="473.13"/>
    <n v="69"/>
    <n v="0"/>
    <s v="Sports"/>
    <n v="57.9"/>
    <n v="57.9"/>
    <d v="2020-10-19T00:00:00"/>
    <n v="13"/>
    <n v="0.37"/>
    <n v="0"/>
  </r>
  <r>
    <s v="CUST_7217_USA_45540"/>
    <s v="CUST_7217"/>
    <x v="61"/>
    <x v="1"/>
    <x v="2"/>
    <n v="84.84"/>
    <n v="84.84"/>
    <n v="7"/>
    <n v="593.88"/>
    <n v="214"/>
    <n v="0"/>
    <s v="Sports"/>
    <n v="52.1"/>
    <n v="52.1"/>
    <d v="2024-09-05T00:00:00"/>
    <n v="76"/>
    <n v="0.34"/>
    <n v="0"/>
  </r>
  <r>
    <s v="CUST_7218_Brazil_45447"/>
    <s v="CUST_7218"/>
    <x v="37"/>
    <x v="0"/>
    <x v="8"/>
    <n v="45.41"/>
    <n v="45.41"/>
    <n v="10"/>
    <n v="454.09999999999997"/>
    <n v="43"/>
    <n v="0"/>
    <s v="Sports"/>
    <n v="3"/>
    <n v="3"/>
    <d v="2024-06-04T00:00:00"/>
    <n v="50"/>
    <n v="0.24"/>
    <n v="0"/>
  </r>
  <r>
    <s v="CUST_7219_Germany_45736"/>
    <s v="CUST_7219"/>
    <x v="11"/>
    <x v="1"/>
    <x v="0"/>
    <n v="157.19"/>
    <n v="157.19"/>
    <n v="8"/>
    <n v="1257.52"/>
    <n v="314"/>
    <n v="0"/>
    <s v="Electronics"/>
    <n v="51.8"/>
    <n v="51.8"/>
    <d v="2025-03-20T00:00:00"/>
    <n v="93"/>
    <n v="0.16"/>
    <n v="0"/>
  </r>
  <r>
    <s v="CUST_7219_India_45803"/>
    <s v="CUST_7219"/>
    <x v="14"/>
    <x v="1"/>
    <x v="5"/>
    <n v="60.72"/>
    <n v="60.72"/>
    <n v="11"/>
    <n v="667.92"/>
    <n v="111"/>
    <n v="0"/>
    <s v="Home"/>
    <n v="1.8"/>
    <n v="1.8"/>
    <d v="2025-05-26T00:00:00"/>
    <n v="47"/>
    <n v="0.82"/>
    <n v="0"/>
  </r>
  <r>
    <s v="CUST_7222_Germany_45216"/>
    <s v="CUST_7222"/>
    <x v="37"/>
    <x v="0"/>
    <x v="0"/>
    <n v="342.36"/>
    <n v="342.36"/>
    <n v="12"/>
    <n v="4108.32"/>
    <n v="6"/>
    <n v="0"/>
    <s v="Home"/>
    <n v="44.5"/>
    <n v="44.5"/>
    <d v="2023-10-17T00:00:00"/>
    <n v="34"/>
    <n v="0.27"/>
    <n v="0"/>
  </r>
  <r>
    <s v="CUST_7226_France_45746"/>
    <s v="CUST_7226"/>
    <x v="45"/>
    <x v="1"/>
    <x v="7"/>
    <n v="52.83"/>
    <n v="52.83"/>
    <n v="13"/>
    <n v="686.79"/>
    <n v="31"/>
    <n v="0"/>
    <s v="Beauty"/>
    <n v="30.9"/>
    <n v="30.9"/>
    <d v="2025-03-30T00:00:00"/>
    <n v="25"/>
    <n v="0.41"/>
    <n v="0"/>
  </r>
  <r>
    <s v="CUST_7228_Germany_45479"/>
    <s v="CUST_7228"/>
    <x v="49"/>
    <x v="0"/>
    <x v="0"/>
    <n v="72.27"/>
    <n v="72.27"/>
    <n v="7"/>
    <n v="505.89"/>
    <n v="82"/>
    <n v="0"/>
    <s v="Electronics"/>
    <n v="6.1"/>
    <n v="6.1"/>
    <d v="2024-07-06T00:00:00"/>
    <n v="77"/>
    <n v="0.14000000000000001"/>
    <n v="0"/>
  </r>
  <r>
    <s v="CUST_7229_India_44950"/>
    <s v="CUST_7229"/>
    <x v="33"/>
    <x v="0"/>
    <x v="5"/>
    <n v="131.11000000000001"/>
    <n v="131.11000000000001"/>
    <n v="8"/>
    <n v="1048.8800000000001"/>
    <n v="358"/>
    <n v="0"/>
    <s v="Electronics"/>
    <n v="40.700000000000003"/>
    <n v="40.700000000000003"/>
    <d v="2023-01-24T00:00:00"/>
    <n v="83"/>
    <n v="0.32"/>
    <n v="0"/>
  </r>
  <r>
    <s v="CUST_7230_Japan_44280"/>
    <s v="CUST_7230"/>
    <x v="9"/>
    <x v="1"/>
    <x v="6"/>
    <n v="77.31"/>
    <n v="77.31"/>
    <n v="9"/>
    <n v="695.79"/>
    <n v="0"/>
    <n v="0"/>
    <s v="Home"/>
    <n v="15.3"/>
    <n v="15.3"/>
    <d v="2021-03-25T00:00:00"/>
    <n v="91"/>
    <n v="0.18"/>
    <n v="0"/>
  </r>
  <r>
    <s v="CUST_7231_Canada_44994"/>
    <s v="CUST_7231"/>
    <x v="49"/>
    <x v="1"/>
    <x v="4"/>
    <n v="59.55"/>
    <n v="59.55"/>
    <n v="8"/>
    <n v="476.4"/>
    <n v="282"/>
    <n v="0"/>
    <s v="Sports"/>
    <n v="33.700000000000003"/>
    <n v="33.700000000000003"/>
    <d v="2023-03-09T00:00:00"/>
    <n v="93"/>
    <n v="0.08"/>
    <n v="0"/>
  </r>
  <r>
    <s v="CUST_7233_Brazil_44857"/>
    <s v="CUST_7233"/>
    <x v="19"/>
    <x v="0"/>
    <x v="8"/>
    <n v="231.52"/>
    <n v="231.52"/>
    <n v="7"/>
    <n v="1620.64"/>
    <n v="345"/>
    <n v="0"/>
    <s v="Home"/>
    <n v="95"/>
    <n v="95"/>
    <d v="2022-10-23T00:00:00"/>
    <n v="14"/>
    <n v="0.42"/>
    <n v="0"/>
  </r>
  <r>
    <s v="CUST_7235_Brazil_44931"/>
    <s v="CUST_7235"/>
    <x v="36"/>
    <x v="1"/>
    <x v="8"/>
    <n v="112.99"/>
    <n v="112.99"/>
    <n v="8"/>
    <n v="903.92"/>
    <n v="223"/>
    <n v="0"/>
    <s v="Electronics"/>
    <n v="96.6"/>
    <n v="96.6"/>
    <d v="2023-01-05T00:00:00"/>
    <n v="17"/>
    <n v="0.41"/>
    <n v="0"/>
  </r>
  <r>
    <s v="CUST_7236_China_45314"/>
    <s v="CUST_7236"/>
    <x v="18"/>
    <x v="0"/>
    <x v="9"/>
    <n v="143.52000000000001"/>
    <n v="143.52000000000001"/>
    <n v="10"/>
    <n v="1435.2"/>
    <n v="64"/>
    <n v="0"/>
    <s v="Home"/>
    <n v="71.400000000000006"/>
    <n v="71.400000000000006"/>
    <d v="2024-01-23T00:00:00"/>
    <n v="44"/>
    <n v="0.14000000000000001"/>
    <n v="0"/>
  </r>
  <r>
    <s v="CUST_7236_UK_44884"/>
    <s v="CUST_7236"/>
    <x v="26"/>
    <x v="0"/>
    <x v="1"/>
    <m/>
    <n v="0"/>
    <n v="18"/>
    <n v="0"/>
    <n v="223"/>
    <n v="0"/>
    <s v="Sports"/>
    <n v="48.2"/>
    <n v="48.2"/>
    <d v="2022-11-19T00:00:00"/>
    <n v="91"/>
    <n v="0.31"/>
    <n v="0"/>
  </r>
  <r>
    <s v="CUST_7238_Germany_44575"/>
    <s v="CUST_7238"/>
    <x v="50"/>
    <x v="1"/>
    <x v="0"/>
    <n v="36.01"/>
    <n v="36.01"/>
    <n v="12"/>
    <n v="432.12"/>
    <n v="86"/>
    <n v="0"/>
    <s v="Home"/>
    <n v="39.4"/>
    <n v="39.4"/>
    <d v="2022-01-14T00:00:00"/>
    <n v="55"/>
    <n v="0.37"/>
    <n v="0"/>
  </r>
  <r>
    <s v="CUST_7239_Brazil_45358"/>
    <s v="CUST_7239"/>
    <x v="40"/>
    <x v="1"/>
    <x v="8"/>
    <n v="138.96"/>
    <n v="138.96"/>
    <n v="15"/>
    <n v="2084.4"/>
    <n v="164"/>
    <n v="0"/>
    <s v="Home"/>
    <n v="22.2"/>
    <n v="22.2"/>
    <d v="2024-03-07T00:00:00"/>
    <n v="49"/>
    <n v="0.57999999999999996"/>
    <n v="0"/>
  </r>
  <r>
    <s v="CUST_7241_UK_44287"/>
    <s v="CUST_7241"/>
    <x v="22"/>
    <x v="1"/>
    <x v="1"/>
    <n v="164.57"/>
    <n v="164.57"/>
    <n v="7"/>
    <n v="1151.99"/>
    <n v="344"/>
    <n v="1"/>
    <s v="Sports"/>
    <n v="84"/>
    <n v="84"/>
    <d v="2021-04-01T00:00:00"/>
    <n v="47"/>
    <n v="0.06"/>
    <n v="0"/>
  </r>
  <r>
    <s v="CUST_7241_UK_45160"/>
    <s v="CUST_7241"/>
    <x v="1"/>
    <x v="0"/>
    <x v="1"/>
    <n v="17.27"/>
    <n v="17.27"/>
    <n v="4"/>
    <n v="69.08"/>
    <n v="68"/>
    <n v="0"/>
    <s v="Sports"/>
    <n v="96.3"/>
    <n v="96.3"/>
    <d v="2023-08-22T00:00:00"/>
    <n v="87"/>
    <n v="0.21"/>
    <n v="0"/>
  </r>
  <r>
    <s v="CUST_7242_France_44800"/>
    <s v="CUST_7242"/>
    <x v="22"/>
    <x v="0"/>
    <x v="7"/>
    <n v="220.7"/>
    <n v="220.7"/>
    <n v="6"/>
    <n v="1324.1999999999998"/>
    <n v="5"/>
    <n v="0"/>
    <s v="Beauty"/>
    <n v="66.7"/>
    <n v="66.7"/>
    <d v="2022-08-27T00:00:00"/>
    <n v="20"/>
    <n v="0.12"/>
    <n v="0"/>
  </r>
  <r>
    <s v="CUST_7246_Australia_44743"/>
    <s v="CUST_7246"/>
    <x v="15"/>
    <x v="1"/>
    <x v="3"/>
    <n v="37.619999999999997"/>
    <n v="37.619999999999997"/>
    <n v="15"/>
    <n v="564.29999999999995"/>
    <n v="271"/>
    <n v="0"/>
    <s v="Sports"/>
    <n v="44.6"/>
    <n v="44.6"/>
    <d v="2022-07-01T00:00:00"/>
    <n v="91"/>
    <n v="0.28000000000000003"/>
    <n v="0"/>
  </r>
  <r>
    <s v="CUST_7251_France_44283"/>
    <s v="CUST_7251"/>
    <x v="48"/>
    <x v="1"/>
    <x v="7"/>
    <n v="231.54"/>
    <n v="231.54"/>
    <n v="10"/>
    <n v="2315.4"/>
    <n v="110"/>
    <n v="0"/>
    <s v="Home"/>
    <n v="54.4"/>
    <n v="54.4"/>
    <d v="2021-03-28T00:00:00"/>
    <n v="17"/>
    <n v="0.09"/>
    <n v="0"/>
  </r>
  <r>
    <s v="CUST_7251_USA_44063"/>
    <s v="CUST_7251"/>
    <x v="21"/>
    <x v="0"/>
    <x v="2"/>
    <n v="26.53"/>
    <n v="26.53"/>
    <n v="10"/>
    <n v="265.3"/>
    <n v="245"/>
    <n v="0"/>
    <s v="Electronics"/>
    <n v="89.7"/>
    <n v="89.7"/>
    <d v="2020-08-20T00:00:00"/>
    <n v="74"/>
    <n v="0.19"/>
    <n v="0"/>
  </r>
  <r>
    <s v="CUST_7254_Australia_45045"/>
    <s v="CUST_7254"/>
    <x v="5"/>
    <x v="1"/>
    <x v="3"/>
    <n v="96.77"/>
    <n v="96.77"/>
    <n v="10"/>
    <n v="967.69999999999993"/>
    <n v="22"/>
    <n v="0"/>
    <s v="Electronics"/>
    <n v="6.2"/>
    <n v="6.2"/>
    <d v="2023-04-29T00:00:00"/>
    <n v="98"/>
    <n v="7.0000000000000007E-2"/>
    <n v="0"/>
  </r>
  <r>
    <s v="CUST_7256_Canada_44955"/>
    <s v="CUST_7256"/>
    <x v="28"/>
    <x v="2"/>
    <x v="4"/>
    <n v="120.32"/>
    <n v="120.32"/>
    <n v="7"/>
    <n v="842.24"/>
    <n v="174"/>
    <n v="0"/>
    <s v="Home"/>
    <n v="24.6"/>
    <n v="24.6"/>
    <d v="2023-01-29T00:00:00"/>
    <n v="85"/>
    <n v="0.13"/>
    <n v="0"/>
  </r>
  <r>
    <s v="CUST_7256_China_45446"/>
    <s v="CUST_7256"/>
    <x v="25"/>
    <x v="1"/>
    <x v="9"/>
    <n v="115.52"/>
    <n v="115.52"/>
    <n v="11"/>
    <n v="1270.72"/>
    <n v="332"/>
    <n v="0"/>
    <s v="Beauty"/>
    <n v="11.2"/>
    <n v="11.2"/>
    <d v="2024-06-03T00:00:00"/>
    <n v="96"/>
    <n v="0.18"/>
    <n v="0"/>
  </r>
  <r>
    <s v="CUST_7257_Germany_45188"/>
    <s v="CUST_7257"/>
    <x v="39"/>
    <x v="2"/>
    <x v="0"/>
    <n v="119.69"/>
    <n v="119.69"/>
    <n v="12"/>
    <n v="1436.28"/>
    <n v="356"/>
    <n v="0"/>
    <s v="Beauty"/>
    <n v="64"/>
    <n v="64"/>
    <d v="2023-09-19T00:00:00"/>
    <n v="43"/>
    <n v="0.24"/>
    <n v="0"/>
  </r>
  <r>
    <s v="CUST_7257_India_45095"/>
    <s v="CUST_7257"/>
    <x v="33"/>
    <x v="1"/>
    <x v="5"/>
    <n v="56.8"/>
    <n v="56.8"/>
    <n v="9"/>
    <n v="511.2"/>
    <n v="364"/>
    <n v="0"/>
    <s v="Electronics"/>
    <n v="73.5"/>
    <n v="73.5"/>
    <d v="2023-06-18T00:00:00"/>
    <n v="92"/>
    <n v="0.13"/>
    <n v="0"/>
  </r>
  <r>
    <s v="CUST_7261_Canada_44999"/>
    <s v="CUST_7261"/>
    <x v="49"/>
    <x v="1"/>
    <x v="4"/>
    <n v="55.56"/>
    <n v="55.56"/>
    <n v="8"/>
    <n v="444.48"/>
    <n v="123"/>
    <n v="0"/>
    <s v="Beauty"/>
    <n v="73.900000000000006"/>
    <n v="73.900000000000006"/>
    <d v="2023-03-14T00:00:00"/>
    <n v="42"/>
    <n v="0.72"/>
    <n v="0"/>
  </r>
  <r>
    <s v="CUST_7262_China_44814"/>
    <s v="CUST_7262"/>
    <x v="18"/>
    <x v="1"/>
    <x v="9"/>
    <n v="99.78"/>
    <n v="99.78"/>
    <n v="10"/>
    <n v="997.8"/>
    <n v="14"/>
    <n v="0"/>
    <s v="Electronics"/>
    <n v="23.4"/>
    <n v="23.4"/>
    <d v="2022-09-10T00:00:00"/>
    <n v="75"/>
    <n v="0.5"/>
    <n v="0"/>
  </r>
  <r>
    <s v="CUST_7263_UK_44458"/>
    <s v="CUST_7263"/>
    <x v="49"/>
    <x v="1"/>
    <x v="1"/>
    <n v="67.75"/>
    <n v="67.75"/>
    <n v="8"/>
    <n v="542"/>
    <n v="118"/>
    <n v="0"/>
    <s v="Beauty"/>
    <n v="36.700000000000003"/>
    <n v="36.700000000000003"/>
    <d v="2021-09-19T00:00:00"/>
    <n v="49"/>
    <n v="0.15"/>
    <n v="0"/>
  </r>
  <r>
    <s v="CUST_7265_Canada_44471"/>
    <s v="CUST_7265"/>
    <x v="46"/>
    <x v="0"/>
    <x v="4"/>
    <n v="114.31"/>
    <n v="114.31"/>
    <n v="11"/>
    <n v="1257.4100000000001"/>
    <n v="210"/>
    <n v="0"/>
    <s v="Beauty"/>
    <n v="56.5"/>
    <n v="56.5"/>
    <d v="2021-10-02T00:00:00"/>
    <n v="44"/>
    <n v="0.21"/>
    <n v="0"/>
  </r>
  <r>
    <s v="CUST_7265_India_45044"/>
    <s v="CUST_7265"/>
    <x v="34"/>
    <x v="2"/>
    <x v="5"/>
    <n v="38.200000000000003"/>
    <n v="38.200000000000003"/>
    <n v="7"/>
    <n v="267.40000000000003"/>
    <n v="209"/>
    <n v="0"/>
    <s v="Fashion"/>
    <m/>
    <n v="0"/>
    <d v="2023-04-28T00:00:00"/>
    <n v="7"/>
    <n v="0.18"/>
    <n v="0"/>
  </r>
  <r>
    <s v="CUST_7267_China_45142"/>
    <s v="CUST_7267"/>
    <x v="44"/>
    <x v="1"/>
    <x v="9"/>
    <n v="46.25"/>
    <n v="46.25"/>
    <n v="5"/>
    <n v="231.25"/>
    <n v="93"/>
    <n v="0"/>
    <s v="Sports"/>
    <n v="67.2"/>
    <n v="67.2"/>
    <d v="2023-08-04T00:00:00"/>
    <n v="75"/>
    <n v="0.41"/>
    <n v="0"/>
  </r>
  <r>
    <s v="CUST_7268_Canada_45286"/>
    <s v="CUST_7268"/>
    <x v="37"/>
    <x v="0"/>
    <x v="4"/>
    <n v="155.03"/>
    <n v="155.03"/>
    <n v="7"/>
    <n v="1085.21"/>
    <n v="338"/>
    <n v="0"/>
    <s v="Beauty"/>
    <n v="17.7"/>
    <n v="17.7"/>
    <d v="2023-12-26T00:00:00"/>
    <n v="85"/>
    <n v="0.21"/>
    <n v="0"/>
  </r>
  <r>
    <s v="CUST_7269_Germany_44074"/>
    <s v="CUST_7269"/>
    <x v="0"/>
    <x v="0"/>
    <x v="0"/>
    <n v="93.07"/>
    <n v="93.07"/>
    <n v="15"/>
    <n v="1396.05"/>
    <n v="142"/>
    <n v="0"/>
    <s v="Home"/>
    <n v="89"/>
    <n v="89"/>
    <d v="2020-08-31T00:00:00"/>
    <n v="46"/>
    <n v="0.24"/>
    <n v="0"/>
  </r>
  <r>
    <s v="CUST_7272_Brazil_44889"/>
    <s v="CUST_7272"/>
    <x v="5"/>
    <x v="1"/>
    <x v="8"/>
    <n v="75.56"/>
    <n v="75.56"/>
    <n v="13"/>
    <n v="982.28"/>
    <n v="246"/>
    <n v="0"/>
    <s v="Beauty"/>
    <n v="9.8000000000000007"/>
    <n v="9.8000000000000007"/>
    <d v="2022-11-24T00:00:00"/>
    <n v="68"/>
    <n v="0.13"/>
    <n v="0"/>
  </r>
  <r>
    <s v="CUST_7272_Japan_45172"/>
    <s v="CUST_7272"/>
    <x v="20"/>
    <x v="0"/>
    <x v="6"/>
    <n v="153.96"/>
    <n v="153.96"/>
    <n v="15"/>
    <n v="2309.4"/>
    <n v="135"/>
    <n v="0"/>
    <s v="Home"/>
    <n v="87.7"/>
    <n v="87.7"/>
    <d v="2023-09-03T00:00:00"/>
    <n v="33"/>
    <n v="0.17"/>
    <n v="0"/>
  </r>
  <r>
    <s v="CUST_7274_France_45772"/>
    <s v="CUST_7274"/>
    <x v="18"/>
    <x v="1"/>
    <x v="7"/>
    <n v="29.51"/>
    <n v="29.51"/>
    <n v="11"/>
    <n v="324.61"/>
    <n v="66"/>
    <n v="0"/>
    <s v="Sports"/>
    <n v="13.8"/>
    <n v="13.8"/>
    <d v="2025-04-25T00:00:00"/>
    <n v="32"/>
    <n v="0.18"/>
    <n v="0"/>
  </r>
  <r>
    <s v="CUST_7276_France_45307"/>
    <s v="CUST_7276"/>
    <x v="29"/>
    <x v="1"/>
    <x v="7"/>
    <n v="91.99"/>
    <n v="91.99"/>
    <n v="10"/>
    <n v="919.9"/>
    <n v="226"/>
    <n v="0"/>
    <s v="Electronics"/>
    <m/>
    <n v="0"/>
    <d v="2024-01-16T00:00:00"/>
    <n v="31"/>
    <n v="0.56999999999999995"/>
    <n v="0"/>
  </r>
  <r>
    <s v="CUST_7278_China_44058"/>
    <s v="CUST_7278"/>
    <x v="6"/>
    <x v="2"/>
    <x v="9"/>
    <n v="92.98"/>
    <n v="92.98"/>
    <n v="7"/>
    <n v="650.86"/>
    <n v="334"/>
    <n v="0"/>
    <s v="Fashion"/>
    <n v="62.8"/>
    <n v="62.8"/>
    <d v="2020-08-15T00:00:00"/>
    <n v="15"/>
    <n v="0.04"/>
    <n v="0"/>
  </r>
  <r>
    <s v="CUST_7279_India_45377"/>
    <s v="CUST_7279"/>
    <x v="25"/>
    <x v="2"/>
    <x v="5"/>
    <n v="86.07"/>
    <n v="86.07"/>
    <n v="9"/>
    <n v="774.62999999999988"/>
    <n v="342"/>
    <n v="0"/>
    <s v="Beauty"/>
    <n v="64.8"/>
    <n v="64.8"/>
    <d v="2024-03-26T00:00:00"/>
    <n v="77"/>
    <n v="0.04"/>
    <n v="0"/>
  </r>
  <r>
    <s v="CUST_7280_USA_44110"/>
    <s v="CUST_7280"/>
    <x v="4"/>
    <x v="0"/>
    <x v="2"/>
    <n v="53.23"/>
    <n v="53.23"/>
    <n v="11"/>
    <n v="585.53"/>
    <n v="212"/>
    <n v="0"/>
    <s v="Fashion"/>
    <n v="37.5"/>
    <n v="37.5"/>
    <d v="2020-10-06T00:00:00"/>
    <n v="62"/>
    <n v="0.25"/>
    <n v="0"/>
  </r>
  <r>
    <s v="CUST_7283_Germany_45780"/>
    <s v="CUST_7283"/>
    <x v="59"/>
    <x v="0"/>
    <x v="0"/>
    <n v="247.26"/>
    <n v="247.26"/>
    <n v="11"/>
    <n v="2719.8599999999997"/>
    <n v="210"/>
    <n v="0"/>
    <s v="Beauty"/>
    <n v="25.2"/>
    <n v="25.2"/>
    <d v="2025-05-03T00:00:00"/>
    <n v="48"/>
    <n v="0.04"/>
    <n v="0"/>
  </r>
  <r>
    <s v="CUST_7284_Germany_44301"/>
    <s v="CUST_7284"/>
    <x v="22"/>
    <x v="0"/>
    <x v="0"/>
    <n v="94.31"/>
    <n v="94.31"/>
    <n v="12"/>
    <n v="1131.72"/>
    <n v="260"/>
    <n v="0"/>
    <s v="Fashion"/>
    <n v="36"/>
    <n v="36"/>
    <d v="2021-04-15T00:00:00"/>
    <n v="16"/>
    <n v="0.59"/>
    <n v="0"/>
  </r>
  <r>
    <s v="CUST_7285_India_44187"/>
    <s v="CUST_7285"/>
    <x v="35"/>
    <x v="0"/>
    <x v="5"/>
    <n v="31.42"/>
    <n v="31.42"/>
    <n v="12"/>
    <n v="377.04"/>
    <n v="79"/>
    <n v="0"/>
    <s v="Beauty"/>
    <n v="85.3"/>
    <n v="85.3"/>
    <d v="2020-12-22T00:00:00"/>
    <n v="62"/>
    <n v="0.04"/>
    <n v="0"/>
  </r>
  <r>
    <s v="CUST_7287_Brazil_45621"/>
    <s v="CUST_7287"/>
    <x v="41"/>
    <x v="0"/>
    <x v="8"/>
    <n v="145.31"/>
    <n v="145.31"/>
    <n v="2"/>
    <n v="290.62"/>
    <n v="140"/>
    <n v="0"/>
    <s v="Beauty"/>
    <n v="72.8"/>
    <n v="72.8"/>
    <d v="2024-11-25T00:00:00"/>
    <n v="93"/>
    <n v="0.49"/>
    <n v="0"/>
  </r>
  <r>
    <s v="CUST_7287_China_44359"/>
    <s v="CUST_7287"/>
    <x v="9"/>
    <x v="1"/>
    <x v="9"/>
    <n v="322.27999999999997"/>
    <n v="322.27999999999997"/>
    <n v="14"/>
    <n v="4511.92"/>
    <n v="283"/>
    <n v="0"/>
    <s v="Beauty"/>
    <n v="76.8"/>
    <n v="76.8"/>
    <d v="2021-06-12T00:00:00"/>
    <n v="94"/>
    <n v="0.37"/>
    <n v="0"/>
  </r>
  <r>
    <s v="CUST_7288_Japan_44903"/>
    <s v="CUST_7288"/>
    <x v="4"/>
    <x v="2"/>
    <x v="6"/>
    <n v="156.19999999999999"/>
    <n v="156.19999999999999"/>
    <n v="15"/>
    <n v="2343"/>
    <n v="306"/>
    <n v="0"/>
    <s v="Beauty"/>
    <n v="0.1"/>
    <n v="0.1"/>
    <d v="2022-12-08T00:00:00"/>
    <n v="44"/>
    <n v="0.15"/>
    <n v="0"/>
  </r>
  <r>
    <s v="CUST_7289_France_45541"/>
    <s v="CUST_7289"/>
    <x v="48"/>
    <x v="2"/>
    <x v="7"/>
    <n v="135.55000000000001"/>
    <n v="135.55000000000001"/>
    <n v="11"/>
    <n v="1491.0500000000002"/>
    <n v="67"/>
    <n v="0"/>
    <s v="Sports"/>
    <n v="50.5"/>
    <n v="50.5"/>
    <d v="2024-09-06T00:00:00"/>
    <n v="29"/>
    <n v="0.33"/>
    <n v="0"/>
  </r>
  <r>
    <s v="CUST_7293_India_45454"/>
    <s v="CUST_7293"/>
    <x v="16"/>
    <x v="0"/>
    <x v="5"/>
    <n v="58.21"/>
    <n v="58.21"/>
    <n v="9"/>
    <n v="523.89"/>
    <n v="143"/>
    <n v="0"/>
    <s v="Home"/>
    <n v="40.200000000000003"/>
    <n v="40.200000000000003"/>
    <d v="2024-06-11T00:00:00"/>
    <n v="32"/>
    <n v="0.15"/>
    <n v="0"/>
  </r>
  <r>
    <s v="CUST_7294_China_45574"/>
    <s v="CUST_7294"/>
    <x v="32"/>
    <x v="0"/>
    <x v="9"/>
    <n v="112.74"/>
    <n v="112.74"/>
    <n v="14"/>
    <n v="1578.36"/>
    <n v="342"/>
    <n v="0"/>
    <s v="Electronics"/>
    <n v="55.3"/>
    <n v="55.3"/>
    <d v="2024-10-09T00:00:00"/>
    <n v="70"/>
    <n v="0.3"/>
    <n v="0"/>
  </r>
  <r>
    <s v="CUST_7295_Brazil_44056"/>
    <s v="CUST_7295"/>
    <x v="43"/>
    <x v="0"/>
    <x v="8"/>
    <n v="64.38"/>
    <n v="64.38"/>
    <n v="8"/>
    <n v="515.04"/>
    <n v="305"/>
    <n v="0"/>
    <s v="Home"/>
    <n v="34"/>
    <n v="34"/>
    <d v="2020-08-13T00:00:00"/>
    <n v="38"/>
    <n v="0.19"/>
    <n v="0"/>
  </r>
  <r>
    <s v="CUST_7295_Canada_45445"/>
    <s v="CUST_7295"/>
    <x v="41"/>
    <x v="1"/>
    <x v="4"/>
    <n v="158.74"/>
    <n v="158.74"/>
    <n v="11"/>
    <n v="1746.14"/>
    <n v="150"/>
    <n v="0"/>
    <s v="Electronics"/>
    <n v="35"/>
    <n v="35"/>
    <d v="2024-06-02T00:00:00"/>
    <n v="40"/>
    <n v="0.28000000000000003"/>
    <n v="0"/>
  </r>
  <r>
    <s v="CUST_7295_India_45281"/>
    <s v="CUST_7295"/>
    <x v="58"/>
    <x v="0"/>
    <x v="5"/>
    <n v="57.88"/>
    <n v="57.88"/>
    <n v="9"/>
    <n v="520.92000000000007"/>
    <n v="234"/>
    <n v="0"/>
    <s v="Beauty"/>
    <n v="5.6"/>
    <n v="5.6"/>
    <d v="2023-12-21T00:00:00"/>
    <n v="18"/>
    <n v="0.43"/>
    <n v="0"/>
  </r>
  <r>
    <s v="CUST_7296_USA_44600"/>
    <s v="CUST_7296"/>
    <x v="11"/>
    <x v="1"/>
    <x v="2"/>
    <n v="61.38"/>
    <n v="61.38"/>
    <n v="10"/>
    <n v="613.80000000000007"/>
    <n v="148"/>
    <n v="0"/>
    <s v="Fashion"/>
    <n v="33.299999999999997"/>
    <n v="33.299999999999997"/>
    <d v="2022-02-08T00:00:00"/>
    <n v="22"/>
    <n v="0.23"/>
    <n v="0"/>
  </r>
  <r>
    <s v="CUST_7297_Canada_45779"/>
    <s v="CUST_7297"/>
    <x v="21"/>
    <x v="2"/>
    <x v="4"/>
    <n v="56.77"/>
    <n v="56.77"/>
    <n v="8"/>
    <n v="454.16"/>
    <n v="61"/>
    <n v="0"/>
    <s v="Home"/>
    <n v="1.2"/>
    <n v="1.2"/>
    <d v="2025-05-02T00:00:00"/>
    <n v="45"/>
    <n v="0.37"/>
    <n v="0"/>
  </r>
  <r>
    <s v="CUST_7297_Japan_44092"/>
    <s v="CUST_7297"/>
    <x v="0"/>
    <x v="1"/>
    <x v="6"/>
    <n v="150.88"/>
    <n v="150.88"/>
    <n v="10"/>
    <n v="1508.8"/>
    <n v="73"/>
    <n v="0"/>
    <s v="Fashion"/>
    <n v="44"/>
    <n v="44"/>
    <d v="2020-09-18T00:00:00"/>
    <n v="59"/>
    <n v="0.17"/>
    <n v="0"/>
  </r>
  <r>
    <s v="CUST_7299_Canada_45809"/>
    <s v="CUST_7299"/>
    <x v="19"/>
    <x v="0"/>
    <x v="4"/>
    <n v="128.9"/>
    <n v="128.9"/>
    <n v="6"/>
    <n v="773.40000000000009"/>
    <n v="348"/>
    <n v="0"/>
    <s v="Electronics"/>
    <n v="12.4"/>
    <n v="12.4"/>
    <d v="2025-06-01T00:00:00"/>
    <n v="98"/>
    <n v="0.59"/>
    <n v="0"/>
  </r>
  <r>
    <s v="CUST_7303_Canada_44108"/>
    <s v="CUST_7303"/>
    <x v="44"/>
    <x v="0"/>
    <x v="4"/>
    <n v="101.85"/>
    <n v="101.85"/>
    <n v="11"/>
    <n v="1120.3499999999999"/>
    <n v="285"/>
    <n v="0"/>
    <s v="Home"/>
    <n v="37.299999999999997"/>
    <n v="37.299999999999997"/>
    <d v="2020-10-04T00:00:00"/>
    <n v="93"/>
    <n v="0.13"/>
    <n v="0"/>
  </r>
  <r>
    <s v="CUST_7303_UK_44311"/>
    <s v="CUST_7303"/>
    <x v="0"/>
    <x v="1"/>
    <x v="1"/>
    <n v="123.92"/>
    <n v="123.92"/>
    <n v="8"/>
    <n v="991.36"/>
    <n v="254"/>
    <n v="0"/>
    <s v="Beauty"/>
    <n v="23.9"/>
    <n v="23.9"/>
    <d v="2021-04-25T00:00:00"/>
    <n v="10"/>
    <n v="0.25"/>
    <n v="0"/>
  </r>
  <r>
    <s v="CUST_7304_Brazil_44314"/>
    <s v="CUST_7304"/>
    <x v="30"/>
    <x v="1"/>
    <x v="8"/>
    <n v="162.32"/>
    <n v="162.32"/>
    <n v="9"/>
    <n v="1460.8799999999999"/>
    <n v="274"/>
    <n v="0"/>
    <s v="Home"/>
    <n v="26.2"/>
    <n v="26.2"/>
    <d v="2021-04-28T00:00:00"/>
    <n v="16"/>
    <n v="0.6"/>
    <n v="0"/>
  </r>
  <r>
    <s v="CUST_7305_China_44018"/>
    <s v="CUST_7305"/>
    <x v="42"/>
    <x v="0"/>
    <x v="9"/>
    <n v="80.08"/>
    <n v="80.08"/>
    <n v="10"/>
    <n v="800.8"/>
    <n v="129"/>
    <n v="0"/>
    <s v="Electronics"/>
    <n v="98.4"/>
    <n v="98.4"/>
    <d v="2020-07-06T00:00:00"/>
    <n v="89"/>
    <n v="0.48"/>
    <n v="0"/>
  </r>
  <r>
    <s v="CUST_7305_France_45470"/>
    <s v="CUST_7305"/>
    <x v="26"/>
    <x v="0"/>
    <x v="7"/>
    <m/>
    <n v="0"/>
    <n v="9"/>
    <n v="0"/>
    <n v="165"/>
    <n v="0"/>
    <s v="Beauty"/>
    <n v="52.3"/>
    <n v="52.3"/>
    <d v="2024-06-27T00:00:00"/>
    <n v="55"/>
    <n v="0.59"/>
    <n v="0"/>
  </r>
  <r>
    <s v="CUST_7308_China_44862"/>
    <s v="CUST_7308"/>
    <x v="36"/>
    <x v="1"/>
    <x v="9"/>
    <n v="175.23"/>
    <n v="175.23"/>
    <n v="8"/>
    <n v="1401.84"/>
    <n v="73"/>
    <n v="0"/>
    <s v="Electronics"/>
    <n v="51.1"/>
    <n v="51.1"/>
    <d v="2022-10-28T00:00:00"/>
    <n v="69"/>
    <n v="0.13"/>
    <n v="0"/>
  </r>
  <r>
    <s v="CUST_7309_China_44188"/>
    <s v="CUST_7309"/>
    <x v="42"/>
    <x v="0"/>
    <x v="9"/>
    <n v="95.69"/>
    <n v="95.69"/>
    <n v="13"/>
    <n v="1243.97"/>
    <n v="277"/>
    <n v="1"/>
    <s v="Home"/>
    <n v="74.7"/>
    <n v="74.7"/>
    <d v="2020-12-23T00:00:00"/>
    <n v="27"/>
    <n v="0.15"/>
    <n v="0"/>
  </r>
  <r>
    <s v="CUST_7313_Brazil_44825"/>
    <s v="CUST_7313"/>
    <x v="19"/>
    <x v="1"/>
    <x v="8"/>
    <n v="80.45"/>
    <n v="80.45"/>
    <n v="9"/>
    <n v="724.05000000000007"/>
    <n v="53"/>
    <n v="0"/>
    <s v="Fashion"/>
    <n v="32.5"/>
    <n v="32.5"/>
    <d v="2022-09-21T00:00:00"/>
    <n v="99"/>
    <n v="0.19"/>
    <n v="0"/>
  </r>
  <r>
    <s v="CUST_7313_Germany_44061"/>
    <s v="CUST_7313"/>
    <x v="30"/>
    <x v="1"/>
    <x v="0"/>
    <n v="97.02"/>
    <n v="97.02"/>
    <n v="14"/>
    <n v="1358.28"/>
    <n v="93"/>
    <n v="0"/>
    <s v="Beauty"/>
    <n v="53.1"/>
    <n v="53.1"/>
    <d v="2020-08-18T00:00:00"/>
    <n v="67"/>
    <n v="0.04"/>
    <n v="0"/>
  </r>
  <r>
    <s v="CUST_7314_Japan_45555"/>
    <s v="CUST_7314"/>
    <x v="18"/>
    <x v="0"/>
    <x v="6"/>
    <n v="137.54"/>
    <n v="137.54"/>
    <n v="9"/>
    <n v="1237.8599999999999"/>
    <n v="296"/>
    <n v="0"/>
    <s v="Fashion"/>
    <n v="40.4"/>
    <n v="40.4"/>
    <d v="2024-09-20T00:00:00"/>
    <n v="32"/>
    <n v="0.41"/>
    <n v="0"/>
  </r>
  <r>
    <s v="CUST_7316_Australia_45137"/>
    <s v="CUST_7316"/>
    <x v="14"/>
    <x v="0"/>
    <x v="3"/>
    <n v="110.4"/>
    <n v="110.4"/>
    <n v="17"/>
    <n v="1876.8000000000002"/>
    <n v="86"/>
    <n v="0"/>
    <s v="Fashion"/>
    <n v="25.8"/>
    <n v="25.8"/>
    <d v="2023-07-30T00:00:00"/>
    <n v="48"/>
    <n v="0.38"/>
    <n v="0"/>
  </r>
  <r>
    <s v="CUST_7316_Canada_45313"/>
    <s v="CUST_7316"/>
    <x v="61"/>
    <x v="1"/>
    <x v="4"/>
    <n v="45.51"/>
    <n v="45.51"/>
    <n v="12"/>
    <n v="546.12"/>
    <n v="13"/>
    <n v="0"/>
    <s v="Beauty"/>
    <n v="22.2"/>
    <n v="22.2"/>
    <d v="2024-01-22T00:00:00"/>
    <n v="58"/>
    <n v="0.21"/>
    <n v="0"/>
  </r>
  <r>
    <s v="CUST_7316_UK_44826"/>
    <s v="CUST_7316"/>
    <x v="25"/>
    <x v="1"/>
    <x v="1"/>
    <n v="63.69"/>
    <n v="63.69"/>
    <n v="12"/>
    <n v="764.28"/>
    <n v="241"/>
    <n v="0"/>
    <s v="Sports"/>
    <n v="40.6"/>
    <n v="40.6"/>
    <d v="2022-09-22T00:00:00"/>
    <n v="13"/>
    <n v="0.05"/>
    <n v="0"/>
  </r>
  <r>
    <s v="CUST_7317_Australia_44586"/>
    <s v="CUST_7317"/>
    <x v="47"/>
    <x v="0"/>
    <x v="3"/>
    <n v="98.85"/>
    <n v="98.85"/>
    <n v="7"/>
    <n v="691.94999999999993"/>
    <n v="76"/>
    <n v="0"/>
    <s v="Sports"/>
    <n v="5"/>
    <n v="5"/>
    <d v="2022-01-25T00:00:00"/>
    <n v="8"/>
    <n v="0.27"/>
    <n v="0"/>
  </r>
  <r>
    <s v="CUST_7318_India_45123"/>
    <s v="CUST_7318"/>
    <x v="26"/>
    <x v="1"/>
    <x v="5"/>
    <n v="109.11"/>
    <n v="109.11"/>
    <n v="8"/>
    <n v="872.88"/>
    <n v="175"/>
    <n v="0"/>
    <s v="Fashion"/>
    <n v="26.5"/>
    <n v="26.5"/>
    <d v="2023-07-16T00:00:00"/>
    <n v="69"/>
    <n v="0.25"/>
    <n v="0"/>
  </r>
  <r>
    <s v="CUST_7318_USA_44127"/>
    <s v="CUST_7318"/>
    <x v="19"/>
    <x v="2"/>
    <x v="2"/>
    <n v="38.659999999999997"/>
    <n v="38.659999999999997"/>
    <n v="6"/>
    <n v="231.95999999999998"/>
    <n v="224"/>
    <n v="0"/>
    <s v="Beauty"/>
    <n v="33"/>
    <n v="33"/>
    <d v="2020-10-23T00:00:00"/>
    <n v="71"/>
    <n v="0.3"/>
    <n v="0"/>
  </r>
  <r>
    <s v="CUST_7320_China_45295"/>
    <s v="CUST_7320"/>
    <x v="57"/>
    <x v="1"/>
    <x v="9"/>
    <n v="51.38"/>
    <n v="51.38"/>
    <n v="7"/>
    <n v="359.66"/>
    <n v="197"/>
    <n v="0"/>
    <s v="Home"/>
    <n v="41.7"/>
    <n v="41.7"/>
    <d v="2024-01-04T00:00:00"/>
    <n v="82"/>
    <n v="0.39"/>
    <n v="0"/>
  </r>
  <r>
    <s v="CUST_7320_Germany_44167"/>
    <s v="CUST_7320"/>
    <x v="39"/>
    <x v="2"/>
    <x v="0"/>
    <n v="74.739999999999995"/>
    <n v="74.739999999999995"/>
    <n v="13"/>
    <n v="971.61999999999989"/>
    <n v="119"/>
    <n v="0"/>
    <s v="Beauty"/>
    <n v="86.1"/>
    <n v="86.1"/>
    <d v="2020-12-02T00:00:00"/>
    <n v="15"/>
    <n v="0.13"/>
    <n v="0"/>
  </r>
  <r>
    <s v="CUST_7324_UK_45045"/>
    <s v="CUST_7324"/>
    <x v="39"/>
    <x v="0"/>
    <x v="1"/>
    <n v="264.99"/>
    <n v="264.99"/>
    <n v="9"/>
    <n v="2384.91"/>
    <n v="303"/>
    <n v="0"/>
    <s v="Sports"/>
    <n v="31.3"/>
    <n v="31.3"/>
    <d v="2023-04-29T00:00:00"/>
    <n v="70"/>
    <n v="0.45"/>
    <n v="0"/>
  </r>
  <r>
    <s v="CUST_7327_China_44481"/>
    <s v="CUST_7327"/>
    <x v="25"/>
    <x v="0"/>
    <x v="9"/>
    <n v="68.98"/>
    <n v="68.98"/>
    <n v="12"/>
    <n v="827.76"/>
    <n v="348"/>
    <n v="0"/>
    <s v="Fashion"/>
    <n v="75.5"/>
    <n v="75.5"/>
    <d v="2021-10-12T00:00:00"/>
    <n v="77"/>
    <n v="0.55000000000000004"/>
    <n v="0"/>
  </r>
  <r>
    <s v="CUST_7327_Japan_44109"/>
    <s v="CUST_7327"/>
    <x v="50"/>
    <x v="0"/>
    <x v="6"/>
    <n v="189.59"/>
    <n v="189.59"/>
    <n v="13"/>
    <n v="2464.67"/>
    <n v="240"/>
    <n v="0"/>
    <s v="Sports"/>
    <n v="27.5"/>
    <n v="27.5"/>
    <d v="2020-10-05T00:00:00"/>
    <n v="14"/>
    <n v="0.21"/>
    <n v="0"/>
  </r>
  <r>
    <s v="CUST_7328_Japan_45763"/>
    <s v="CUST_7328"/>
    <x v="45"/>
    <x v="1"/>
    <x v="6"/>
    <n v="167.64"/>
    <n v="167.64"/>
    <n v="11"/>
    <n v="1844.04"/>
    <n v="360"/>
    <n v="0"/>
    <s v="Beauty"/>
    <n v="14.5"/>
    <n v="14.5"/>
    <d v="2025-04-16T00:00:00"/>
    <n v="19"/>
    <n v="0.15"/>
    <n v="0"/>
  </r>
  <r>
    <s v="CUST_7331_Australia_44066"/>
    <s v="CUST_7331"/>
    <x v="25"/>
    <x v="0"/>
    <x v="3"/>
    <n v="178.26"/>
    <n v="178.26"/>
    <n v="13"/>
    <n v="2317.38"/>
    <n v="355"/>
    <n v="0"/>
    <s v="Electronics"/>
    <n v="59.4"/>
    <n v="59.4"/>
    <d v="2020-08-23T00:00:00"/>
    <n v="57"/>
    <n v="0.45"/>
    <n v="0"/>
  </r>
  <r>
    <s v="CUST_7331_China_44905"/>
    <s v="CUST_7331"/>
    <x v="39"/>
    <x v="2"/>
    <x v="9"/>
    <m/>
    <n v="0"/>
    <n v="12"/>
    <n v="0"/>
    <n v="202"/>
    <n v="0"/>
    <s v="Electronics"/>
    <n v="86.3"/>
    <n v="86.3"/>
    <d v="2022-12-10T00:00:00"/>
    <n v="65"/>
    <n v="0.34"/>
    <n v="0"/>
  </r>
  <r>
    <s v="CUST_7336_Germany_44872"/>
    <s v="CUST_7336"/>
    <x v="46"/>
    <x v="0"/>
    <x v="0"/>
    <n v="64.150000000000006"/>
    <n v="64.150000000000006"/>
    <n v="10"/>
    <n v="641.5"/>
    <n v="327"/>
    <n v="0"/>
    <s v="Fashion"/>
    <n v="43.2"/>
    <n v="43.2"/>
    <d v="2022-11-07T00:00:00"/>
    <n v="95"/>
    <n v="0.15"/>
    <n v="0"/>
  </r>
  <r>
    <s v="CUST_7337_Australia_45804"/>
    <s v="CUST_7337"/>
    <x v="4"/>
    <x v="1"/>
    <x v="3"/>
    <n v="46.11"/>
    <n v="46.11"/>
    <n v="11"/>
    <n v="507.21"/>
    <n v="264"/>
    <n v="0"/>
    <s v="Home"/>
    <n v="48"/>
    <n v="48"/>
    <d v="2025-05-27T00:00:00"/>
    <n v="7"/>
    <n v="0.55000000000000004"/>
    <n v="0"/>
  </r>
  <r>
    <s v="CUST_7337_Canada_45606"/>
    <s v="CUST_7337"/>
    <x v="10"/>
    <x v="1"/>
    <x v="4"/>
    <n v="78.02"/>
    <n v="78.02"/>
    <n v="10"/>
    <n v="780.19999999999993"/>
    <n v="68"/>
    <n v="0"/>
    <s v="Sports"/>
    <n v="42.5"/>
    <n v="42.5"/>
    <d v="2024-11-10T00:00:00"/>
    <n v="72"/>
    <n v="0.71"/>
    <n v="0"/>
  </r>
  <r>
    <s v="CUST_7340_Canada_44451"/>
    <s v="CUST_7340"/>
    <x v="30"/>
    <x v="0"/>
    <x v="4"/>
    <n v="119.15"/>
    <n v="119.15"/>
    <n v="12"/>
    <n v="1429.8000000000002"/>
    <n v="269"/>
    <n v="0"/>
    <s v="Electronics"/>
    <n v="62"/>
    <n v="62"/>
    <d v="2021-09-12T00:00:00"/>
    <n v="11"/>
    <n v="0.21"/>
    <n v="0"/>
  </r>
  <r>
    <s v="CUST_7342_Brazil_44674"/>
    <s v="CUST_7342"/>
    <x v="41"/>
    <x v="1"/>
    <x v="8"/>
    <n v="163.27000000000001"/>
    <n v="163.27000000000001"/>
    <n v="8"/>
    <n v="1306.1600000000001"/>
    <n v="159"/>
    <n v="0"/>
    <s v="Sports"/>
    <n v="18.100000000000001"/>
    <n v="18.100000000000001"/>
    <d v="2022-04-23T00:00:00"/>
    <n v="15"/>
    <n v="0.15"/>
    <n v="0"/>
  </r>
  <r>
    <s v="CUST_7342_Japan_44331"/>
    <s v="CUST_7342"/>
    <x v="3"/>
    <x v="0"/>
    <x v="6"/>
    <n v="105.42"/>
    <n v="105.42"/>
    <n v="7"/>
    <n v="737.94"/>
    <n v="169"/>
    <n v="0"/>
    <s v="Electronics"/>
    <n v="83.3"/>
    <n v="83.3"/>
    <d v="2021-05-15T00:00:00"/>
    <n v="86"/>
    <n v="0.4"/>
    <n v="0"/>
  </r>
  <r>
    <s v="CUST_7344_Australia_44413"/>
    <s v="CUST_7344"/>
    <x v="39"/>
    <x v="1"/>
    <x v="3"/>
    <n v="141.81"/>
    <n v="141.81"/>
    <n v="10"/>
    <n v="1418.1"/>
    <n v="155"/>
    <n v="0"/>
    <s v="Sports"/>
    <n v="19.399999999999999"/>
    <n v="19.399999999999999"/>
    <d v="2021-08-05T00:00:00"/>
    <n v="44"/>
    <n v="0.4"/>
    <n v="0"/>
  </r>
  <r>
    <s v="CUST_7344_France_45551"/>
    <s v="CUST_7344"/>
    <x v="17"/>
    <x v="2"/>
    <x v="7"/>
    <n v="183.33"/>
    <n v="183.33"/>
    <n v="10"/>
    <n v="1833.3000000000002"/>
    <n v="217"/>
    <n v="0"/>
    <s v="Fashion"/>
    <n v="19.2"/>
    <n v="19.2"/>
    <d v="2024-09-16T00:00:00"/>
    <n v="6"/>
    <n v="0.24"/>
    <n v="0"/>
  </r>
  <r>
    <s v="CUST_7352_Brazil_44540"/>
    <s v="CUST_7352"/>
    <x v="30"/>
    <x v="0"/>
    <x v="8"/>
    <n v="138.09"/>
    <n v="138.09"/>
    <n v="17"/>
    <n v="2347.5300000000002"/>
    <n v="155"/>
    <n v="0"/>
    <s v="Electronics"/>
    <n v="42"/>
    <n v="42"/>
    <d v="2021-12-10T00:00:00"/>
    <n v="77"/>
    <n v="0.39"/>
    <n v="0"/>
  </r>
  <r>
    <s v="CUST_7353_Brazil_44354"/>
    <s v="CUST_7353"/>
    <x v="46"/>
    <x v="0"/>
    <x v="8"/>
    <n v="180"/>
    <n v="180"/>
    <n v="14"/>
    <n v="2520"/>
    <n v="158"/>
    <n v="0"/>
    <s v="Electronics"/>
    <n v="86"/>
    <n v="86"/>
    <d v="2021-06-07T00:00:00"/>
    <n v="88"/>
    <n v="0.5"/>
    <n v="0"/>
  </r>
  <r>
    <s v="CUST_7353_China_45249"/>
    <s v="CUST_7353"/>
    <x v="39"/>
    <x v="0"/>
    <x v="9"/>
    <n v="110.84"/>
    <n v="110.84"/>
    <n v="3"/>
    <n v="332.52"/>
    <n v="13"/>
    <n v="0"/>
    <s v="Sports"/>
    <n v="80.599999999999994"/>
    <n v="80.599999999999994"/>
    <d v="2023-11-19T00:00:00"/>
    <n v="64"/>
    <n v="0.14000000000000001"/>
    <n v="0"/>
  </r>
  <r>
    <s v="CUST_7354_Germany_45089"/>
    <s v="CUST_7354"/>
    <x v="56"/>
    <x v="1"/>
    <x v="0"/>
    <m/>
    <n v="0"/>
    <n v="13"/>
    <n v="0"/>
    <n v="140"/>
    <n v="0"/>
    <s v="Beauty"/>
    <n v="2.1"/>
    <n v="2.1"/>
    <d v="2023-06-12T00:00:00"/>
    <n v="84"/>
    <n v="0.31"/>
    <n v="0"/>
  </r>
  <r>
    <s v="CUST_7356_India_45807"/>
    <s v="CUST_7356"/>
    <x v="38"/>
    <x v="0"/>
    <x v="5"/>
    <n v="32.89"/>
    <n v="32.89"/>
    <n v="6"/>
    <n v="197.34"/>
    <n v="304"/>
    <n v="0"/>
    <s v="Sports"/>
    <n v="24.6"/>
    <n v="24.6"/>
    <d v="2025-05-30T00:00:00"/>
    <n v="94"/>
    <n v="0.28000000000000003"/>
    <n v="0"/>
  </r>
  <r>
    <s v="CUST_7358_USA_44155"/>
    <s v="CUST_7358"/>
    <x v="51"/>
    <x v="0"/>
    <x v="2"/>
    <n v="58.25"/>
    <n v="58.25"/>
    <n v="12"/>
    <n v="699"/>
    <n v="317"/>
    <n v="0"/>
    <s v="Sports"/>
    <n v="10.5"/>
    <n v="10.5"/>
    <d v="2020-11-20T00:00:00"/>
    <n v="42"/>
    <n v="0.23"/>
    <n v="0"/>
  </r>
  <r>
    <s v="CUST_7359_India_44357"/>
    <s v="CUST_7359"/>
    <x v="9"/>
    <x v="2"/>
    <x v="5"/>
    <n v="99.01"/>
    <n v="99.01"/>
    <n v="10"/>
    <n v="990.1"/>
    <n v="160"/>
    <n v="0"/>
    <s v="Sports"/>
    <n v="99.7"/>
    <n v="99.7"/>
    <d v="2021-06-10T00:00:00"/>
    <n v="79"/>
    <n v="0.16"/>
    <n v="0"/>
  </r>
  <r>
    <s v="CUST_7360_Japan_44111"/>
    <s v="CUST_7360"/>
    <x v="41"/>
    <x v="2"/>
    <x v="6"/>
    <n v="120.24"/>
    <n v="120.24"/>
    <n v="15"/>
    <n v="1803.6"/>
    <n v="225"/>
    <n v="0"/>
    <s v="Fashion"/>
    <n v="76.900000000000006"/>
    <n v="76.900000000000006"/>
    <d v="2020-10-07T00:00:00"/>
    <n v="52"/>
    <n v="0.59"/>
    <n v="0"/>
  </r>
  <r>
    <s v="CUST_7361_Australia_45569"/>
    <s v="CUST_7361"/>
    <x v="50"/>
    <x v="0"/>
    <x v="3"/>
    <n v="129.77000000000001"/>
    <n v="129.77000000000001"/>
    <n v="11"/>
    <n v="1427.47"/>
    <n v="40"/>
    <n v="0"/>
    <s v="Beauty"/>
    <n v="27.1"/>
    <n v="27.1"/>
    <d v="2024-10-04T00:00:00"/>
    <n v="31"/>
    <n v="0.22"/>
    <n v="0"/>
  </r>
  <r>
    <s v="CUST_7361_France_44645"/>
    <s v="CUST_7361"/>
    <x v="1"/>
    <x v="0"/>
    <x v="7"/>
    <n v="156.13999999999999"/>
    <n v="156.13999999999999"/>
    <n v="9"/>
    <n v="1405.2599999999998"/>
    <n v="99"/>
    <n v="0"/>
    <s v="Home"/>
    <n v="55.9"/>
    <n v="55.9"/>
    <d v="2022-03-25T00:00:00"/>
    <n v="30"/>
    <n v="0.71"/>
    <n v="0"/>
  </r>
  <r>
    <s v="CUST_7362_Australia_45792"/>
    <s v="CUST_7362"/>
    <x v="11"/>
    <x v="1"/>
    <x v="3"/>
    <n v="39.229999999999997"/>
    <n v="39.229999999999997"/>
    <n v="9"/>
    <n v="353.07"/>
    <n v="262"/>
    <n v="0"/>
    <s v="Fashion"/>
    <n v="80.3"/>
    <n v="80.3"/>
    <d v="2025-05-15T00:00:00"/>
    <n v="50"/>
    <n v="0.11"/>
    <n v="0"/>
  </r>
  <r>
    <s v="CUST_7364_USA_44550"/>
    <s v="CUST_7364"/>
    <x v="17"/>
    <x v="1"/>
    <x v="2"/>
    <n v="73.84"/>
    <n v="73.84"/>
    <n v="11"/>
    <n v="812.24"/>
    <n v="4"/>
    <n v="0"/>
    <s v="Sports"/>
    <m/>
    <n v="0"/>
    <d v="2021-12-20T00:00:00"/>
    <n v="32"/>
    <n v="0.45"/>
    <n v="0"/>
  </r>
  <r>
    <s v="CUST_7365_Japan_45455"/>
    <s v="CUST_7365"/>
    <x v="0"/>
    <x v="2"/>
    <x v="6"/>
    <n v="69.75"/>
    <n v="69.75"/>
    <n v="19"/>
    <n v="1325.25"/>
    <n v="315"/>
    <n v="0"/>
    <s v="Electronics"/>
    <n v="43"/>
    <n v="43"/>
    <d v="2024-06-12T00:00:00"/>
    <n v="2"/>
    <n v="0.03"/>
    <n v="0"/>
  </r>
  <r>
    <s v="CUST_7368_Australia_44134"/>
    <s v="CUST_7368"/>
    <x v="49"/>
    <x v="1"/>
    <x v="3"/>
    <n v="87.75"/>
    <n v="87.75"/>
    <n v="11"/>
    <n v="965.25"/>
    <n v="11"/>
    <n v="0"/>
    <s v="Beauty"/>
    <n v="90.5"/>
    <n v="90.5"/>
    <d v="2020-10-30T00:00:00"/>
    <n v="47"/>
    <n v="0.62"/>
    <n v="0"/>
  </r>
  <r>
    <s v="CUST_7370_Japan_44050"/>
    <s v="CUST_7370"/>
    <x v="14"/>
    <x v="0"/>
    <x v="6"/>
    <n v="114.43"/>
    <n v="114.43"/>
    <n v="10"/>
    <n v="1144.3000000000002"/>
    <n v="115"/>
    <n v="0"/>
    <s v="Home"/>
    <n v="55.9"/>
    <n v="55.9"/>
    <d v="2020-08-07T00:00:00"/>
    <n v="32"/>
    <n v="0.05"/>
    <n v="0"/>
  </r>
  <r>
    <s v="CUST_7371_Germany_45738"/>
    <s v="CUST_7371"/>
    <x v="12"/>
    <x v="0"/>
    <x v="0"/>
    <n v="170.16"/>
    <n v="170.16"/>
    <n v="7"/>
    <n v="1191.1199999999999"/>
    <n v="26"/>
    <n v="0"/>
    <s v="Home"/>
    <n v="49.2"/>
    <n v="49.2"/>
    <d v="2025-03-22T00:00:00"/>
    <n v="8"/>
    <n v="0.2"/>
    <n v="0"/>
  </r>
  <r>
    <s v="CUST_7371_USA_45179"/>
    <s v="CUST_7371"/>
    <x v="58"/>
    <x v="0"/>
    <x v="2"/>
    <n v="26.3"/>
    <n v="26.3"/>
    <n v="12"/>
    <n v="315.60000000000002"/>
    <n v="335"/>
    <n v="0"/>
    <s v="Fashion"/>
    <n v="77"/>
    <n v="77"/>
    <d v="2023-09-10T00:00:00"/>
    <n v="79"/>
    <n v="0.31"/>
    <n v="0"/>
  </r>
  <r>
    <s v="CUST_7374_China_44454"/>
    <s v="CUST_7374"/>
    <x v="53"/>
    <x v="0"/>
    <x v="9"/>
    <n v="40.32"/>
    <n v="40.32"/>
    <n v="10"/>
    <n v="403.2"/>
    <n v="40"/>
    <n v="0"/>
    <s v="Beauty"/>
    <n v="31"/>
    <n v="31"/>
    <d v="2021-09-15T00:00:00"/>
    <n v="66"/>
    <n v="0.24"/>
    <n v="0"/>
  </r>
  <r>
    <s v="CUST_7376_Germany_45584"/>
    <s v="CUST_7376"/>
    <x v="38"/>
    <x v="0"/>
    <x v="0"/>
    <n v="122.71"/>
    <n v="122.71"/>
    <n v="12"/>
    <n v="1472.52"/>
    <n v="231"/>
    <n v="0"/>
    <s v="Home"/>
    <n v="24.7"/>
    <n v="24.7"/>
    <d v="2024-10-19T00:00:00"/>
    <n v="5"/>
    <n v="0.25"/>
    <n v="0"/>
  </r>
  <r>
    <s v="CUST_7376_Japan_45648"/>
    <s v="CUST_7376"/>
    <x v="26"/>
    <x v="0"/>
    <x v="6"/>
    <n v="94.5"/>
    <n v="94.5"/>
    <n v="12"/>
    <n v="1134"/>
    <n v="87"/>
    <n v="0"/>
    <s v="Sports"/>
    <n v="73.5"/>
    <n v="73.5"/>
    <d v="2024-12-22T00:00:00"/>
    <n v="56"/>
    <n v="0.46"/>
    <n v="0"/>
  </r>
  <r>
    <s v="CUST_7381_Australia_44650"/>
    <s v="CUST_7381"/>
    <x v="48"/>
    <x v="1"/>
    <x v="3"/>
    <n v="86.36"/>
    <n v="86.36"/>
    <n v="15"/>
    <n v="1295.4000000000001"/>
    <n v="6"/>
    <n v="0"/>
    <s v="Sports"/>
    <n v="1.6"/>
    <n v="1.6"/>
    <d v="2022-03-30T00:00:00"/>
    <n v="35"/>
    <n v="0.12"/>
    <n v="0"/>
  </r>
  <r>
    <s v="CUST_7381_Brazil_44886"/>
    <s v="CUST_7381"/>
    <x v="16"/>
    <x v="1"/>
    <x v="8"/>
    <n v="168.76"/>
    <n v="168.76"/>
    <n v="10"/>
    <n v="1687.6"/>
    <n v="79"/>
    <n v="0"/>
    <s v="Beauty"/>
    <n v="74.900000000000006"/>
    <n v="74.900000000000006"/>
    <d v="2022-11-21T00:00:00"/>
    <n v="58"/>
    <n v="0.53"/>
    <n v="0"/>
  </r>
  <r>
    <s v="CUST_7382_India_45221"/>
    <s v="CUST_7382"/>
    <x v="47"/>
    <x v="1"/>
    <x v="5"/>
    <n v="180.45"/>
    <n v="180.45"/>
    <n v="13"/>
    <n v="2345.85"/>
    <n v="349"/>
    <n v="0"/>
    <s v="Beauty"/>
    <n v="94.2"/>
    <n v="94.2"/>
    <d v="2023-10-22T00:00:00"/>
    <n v="90"/>
    <n v="0.3"/>
    <n v="0"/>
  </r>
  <r>
    <s v="CUST_7394_Brazil_44910"/>
    <s v="CUST_7394"/>
    <x v="32"/>
    <x v="1"/>
    <x v="8"/>
    <n v="23.43"/>
    <n v="23.43"/>
    <n v="14"/>
    <n v="328.02"/>
    <n v="113"/>
    <n v="0"/>
    <s v="Fashion"/>
    <n v="17.3"/>
    <n v="17.3"/>
    <d v="2022-12-15T00:00:00"/>
    <n v="48"/>
    <n v="0.25"/>
    <n v="0"/>
  </r>
  <r>
    <s v="CUST_7396_Germany_45680"/>
    <s v="CUST_7396"/>
    <x v="34"/>
    <x v="0"/>
    <x v="0"/>
    <n v="32.99"/>
    <n v="32.99"/>
    <n v="11"/>
    <n v="362.89000000000004"/>
    <n v="348"/>
    <n v="0"/>
    <s v="Electronics"/>
    <n v="3.8"/>
    <n v="3.8"/>
    <d v="2025-01-23T00:00:00"/>
    <n v="4"/>
    <n v="0.15"/>
    <n v="0"/>
  </r>
  <r>
    <s v="CUST_7396_India_45410"/>
    <s v="CUST_7396"/>
    <x v="58"/>
    <x v="0"/>
    <x v="5"/>
    <n v="108.85"/>
    <n v="108.85"/>
    <n v="15"/>
    <n v="1632.75"/>
    <n v="172"/>
    <n v="0"/>
    <s v="Fashion"/>
    <n v="79.099999999999994"/>
    <n v="79.099999999999994"/>
    <d v="2024-04-28T00:00:00"/>
    <n v="77"/>
    <n v="0.09"/>
    <n v="0"/>
  </r>
  <r>
    <s v="CUST_7396_Japan_44916"/>
    <s v="CUST_7396"/>
    <x v="34"/>
    <x v="0"/>
    <x v="6"/>
    <m/>
    <n v="0"/>
    <n v="8"/>
    <n v="0"/>
    <n v="125"/>
    <n v="0"/>
    <s v="Home"/>
    <n v="60.6"/>
    <n v="60.6"/>
    <d v="2022-12-21T00:00:00"/>
    <n v="45"/>
    <n v="0.25"/>
    <n v="0"/>
  </r>
  <r>
    <s v="CUST_7397_Brazil_45803"/>
    <s v="CUST_7397"/>
    <x v="47"/>
    <x v="0"/>
    <x v="8"/>
    <n v="54.81"/>
    <n v="54.81"/>
    <n v="15"/>
    <n v="822.15000000000009"/>
    <n v="350"/>
    <n v="0"/>
    <s v="Home"/>
    <n v="60.6"/>
    <n v="60.6"/>
    <d v="2025-05-26T00:00:00"/>
    <n v="53"/>
    <n v="0.26"/>
    <n v="0"/>
  </r>
  <r>
    <s v="CUST_7401_Japan_44763"/>
    <s v="CUST_7401"/>
    <x v="23"/>
    <x v="0"/>
    <x v="6"/>
    <n v="21.85"/>
    <n v="21.85"/>
    <n v="6"/>
    <n v="131.10000000000002"/>
    <n v="335"/>
    <n v="0"/>
    <s v="Home"/>
    <n v="91.4"/>
    <n v="91.4"/>
    <d v="2022-07-21T00:00:00"/>
    <n v="60"/>
    <n v="0.31"/>
    <n v="0"/>
  </r>
  <r>
    <s v="CUST_7401_UK_44851"/>
    <s v="CUST_7401"/>
    <x v="45"/>
    <x v="0"/>
    <x v="1"/>
    <n v="67.010000000000005"/>
    <n v="67.010000000000005"/>
    <n v="5"/>
    <n v="335.05"/>
    <n v="228"/>
    <n v="0"/>
    <s v="Beauty"/>
    <n v="71.3"/>
    <n v="71.3"/>
    <d v="2022-10-17T00:00:00"/>
    <n v="42"/>
    <n v="0.35"/>
    <n v="0"/>
  </r>
  <r>
    <s v="CUST_7402_Australia_45748"/>
    <s v="CUST_7402"/>
    <x v="55"/>
    <x v="0"/>
    <x v="3"/>
    <n v="53.61"/>
    <n v="53.61"/>
    <n v="5"/>
    <n v="268.05"/>
    <n v="290"/>
    <n v="0"/>
    <s v="Sports"/>
    <n v="60.3"/>
    <n v="60.3"/>
    <d v="2025-04-01T00:00:00"/>
    <n v="74"/>
    <n v="0.33"/>
    <n v="0"/>
  </r>
  <r>
    <s v="CUST_7404_Brazil_44103"/>
    <s v="CUST_7404"/>
    <x v="43"/>
    <x v="1"/>
    <x v="8"/>
    <n v="23.01"/>
    <n v="23.01"/>
    <n v="10"/>
    <n v="230.10000000000002"/>
    <n v="172"/>
    <n v="0"/>
    <s v="Fashion"/>
    <n v="26.2"/>
    <n v="26.2"/>
    <d v="2020-09-29T00:00:00"/>
    <n v="2"/>
    <n v="0.6"/>
    <n v="0"/>
  </r>
  <r>
    <s v="CUST_7406_Germany_44296"/>
    <s v="CUST_7406"/>
    <x v="47"/>
    <x v="0"/>
    <x v="0"/>
    <n v="82.87"/>
    <n v="82.87"/>
    <n v="6"/>
    <n v="497.22"/>
    <n v="240"/>
    <n v="0"/>
    <s v="Beauty"/>
    <n v="24.3"/>
    <n v="24.3"/>
    <d v="2021-04-10T00:00:00"/>
    <n v="36"/>
    <n v="0.32"/>
    <n v="0"/>
  </r>
  <r>
    <s v="CUST_7409_USA_45825"/>
    <s v="CUST_7409"/>
    <x v="12"/>
    <x v="1"/>
    <x v="2"/>
    <m/>
    <n v="0"/>
    <n v="12"/>
    <n v="0"/>
    <n v="27"/>
    <n v="0"/>
    <s v="Home"/>
    <n v="22.5"/>
    <n v="22.5"/>
    <d v="2025-06-17T00:00:00"/>
    <n v="14"/>
    <n v="0.23"/>
    <n v="0"/>
  </r>
  <r>
    <s v="CUST_7410_China_45810"/>
    <s v="CUST_7410"/>
    <x v="55"/>
    <x v="1"/>
    <x v="9"/>
    <n v="51.96"/>
    <n v="51.96"/>
    <n v="13"/>
    <n v="675.48"/>
    <n v="288"/>
    <n v="0"/>
    <s v="Sports"/>
    <m/>
    <n v="0"/>
    <d v="2025-06-02T00:00:00"/>
    <n v="87"/>
    <n v="0.27"/>
    <n v="0"/>
  </r>
  <r>
    <s v="CUST_7410_India_45413"/>
    <s v="CUST_7410"/>
    <x v="28"/>
    <x v="1"/>
    <x v="5"/>
    <n v="270.14999999999998"/>
    <n v="270.14999999999998"/>
    <n v="8"/>
    <n v="2161.1999999999998"/>
    <n v="208"/>
    <n v="0"/>
    <s v="Sports"/>
    <n v="28.4"/>
    <n v="28.4"/>
    <d v="2024-05-01T00:00:00"/>
    <n v="32"/>
    <n v="0.28999999999999998"/>
    <n v="0"/>
  </r>
  <r>
    <s v="CUST_7411_France_45568"/>
    <s v="CUST_7411"/>
    <x v="7"/>
    <x v="0"/>
    <x v="7"/>
    <n v="88.53"/>
    <n v="88.53"/>
    <n v="17"/>
    <n v="1505.01"/>
    <n v="357"/>
    <n v="0"/>
    <s v="Fashion"/>
    <m/>
    <n v="0"/>
    <d v="2024-10-03T00:00:00"/>
    <n v="50"/>
    <n v="0.25"/>
    <n v="0"/>
  </r>
  <r>
    <s v="CUST_7411_Japan_44234"/>
    <s v="CUST_7411"/>
    <x v="18"/>
    <x v="1"/>
    <x v="6"/>
    <n v="44.41"/>
    <n v="44.41"/>
    <n v="3"/>
    <n v="133.22999999999999"/>
    <n v="234"/>
    <n v="0"/>
    <s v="Electronics"/>
    <n v="4.5"/>
    <n v="4.5"/>
    <d v="2021-02-07T00:00:00"/>
    <n v="82"/>
    <n v="0.27"/>
    <n v="0"/>
  </r>
  <r>
    <s v="CUST_7413_Canada_45651"/>
    <s v="CUST_7413"/>
    <x v="13"/>
    <x v="1"/>
    <x v="4"/>
    <n v="75.41"/>
    <n v="75.41"/>
    <n v="8"/>
    <n v="603.28"/>
    <n v="295"/>
    <n v="0"/>
    <s v="Home"/>
    <n v="77.5"/>
    <n v="77.5"/>
    <d v="2024-12-25T00:00:00"/>
    <n v="51"/>
    <n v="0.3"/>
    <n v="0"/>
  </r>
  <r>
    <s v="CUST_7416_Canada_45167"/>
    <s v="CUST_7416"/>
    <x v="1"/>
    <x v="1"/>
    <x v="4"/>
    <n v="136.33000000000001"/>
    <n v="136.33000000000001"/>
    <n v="15"/>
    <n v="2044.9500000000003"/>
    <n v="356"/>
    <n v="0"/>
    <s v="Sports"/>
    <n v="62.9"/>
    <n v="62.9"/>
    <d v="2023-08-29T00:00:00"/>
    <n v="20"/>
    <n v="0.3"/>
    <n v="0"/>
  </r>
  <r>
    <s v="CUST_7416_China_45016"/>
    <s v="CUST_7416"/>
    <x v="25"/>
    <x v="1"/>
    <x v="9"/>
    <n v="161.69"/>
    <n v="161.69"/>
    <n v="7"/>
    <n v="1131.83"/>
    <n v="131"/>
    <n v="0"/>
    <s v="Home"/>
    <n v="93.5"/>
    <n v="93.5"/>
    <d v="2023-03-31T00:00:00"/>
    <n v="3"/>
    <n v="0.35"/>
    <n v="0"/>
  </r>
  <r>
    <s v="CUST_7416_USA_45067"/>
    <s v="CUST_7416"/>
    <x v="36"/>
    <x v="0"/>
    <x v="2"/>
    <n v="208.99"/>
    <n v="208.99"/>
    <n v="15"/>
    <n v="3134.8500000000004"/>
    <n v="348"/>
    <n v="0"/>
    <s v="Sports"/>
    <n v="58.2"/>
    <n v="58.2"/>
    <d v="2023-05-21T00:00:00"/>
    <n v="71"/>
    <n v="0.11"/>
    <n v="0"/>
  </r>
  <r>
    <s v="CUST_7419_USA_45790"/>
    <s v="CUST_7419"/>
    <x v="41"/>
    <x v="1"/>
    <x v="2"/>
    <n v="91.42"/>
    <n v="91.42"/>
    <n v="15"/>
    <n v="1371.3"/>
    <n v="355"/>
    <n v="0"/>
    <s v="Beauty"/>
    <n v="31.2"/>
    <n v="31.2"/>
    <d v="2025-05-13T00:00:00"/>
    <n v="4"/>
    <n v="0.11"/>
    <n v="0"/>
  </r>
  <r>
    <s v="CUST_7420_Brazil_44510"/>
    <s v="CUST_7420"/>
    <x v="2"/>
    <x v="0"/>
    <x v="8"/>
    <n v="107.03"/>
    <n v="107.03"/>
    <n v="11"/>
    <n v="1177.33"/>
    <n v="94"/>
    <n v="0"/>
    <s v="Sports"/>
    <n v="27.4"/>
    <n v="27.4"/>
    <d v="2021-11-10T00:00:00"/>
    <n v="7"/>
    <n v="0.27"/>
    <n v="0"/>
  </r>
  <r>
    <s v="CUST_7420_France_44389"/>
    <s v="CUST_7420"/>
    <x v="10"/>
    <x v="0"/>
    <x v="7"/>
    <n v="78.099999999999994"/>
    <n v="78.099999999999994"/>
    <n v="11"/>
    <n v="859.09999999999991"/>
    <n v="191"/>
    <n v="0"/>
    <s v="Sports"/>
    <n v="83.9"/>
    <n v="83.9"/>
    <d v="2021-07-12T00:00:00"/>
    <n v="92"/>
    <n v="0.12"/>
    <n v="0"/>
  </r>
  <r>
    <s v="CUST_7420_Germany_45573"/>
    <s v="CUST_7420"/>
    <x v="20"/>
    <x v="0"/>
    <x v="0"/>
    <n v="108.19"/>
    <n v="108.19"/>
    <n v="11"/>
    <n v="1190.0899999999999"/>
    <n v="252"/>
    <n v="0"/>
    <s v="Sports"/>
    <n v="70.099999999999994"/>
    <n v="70.099999999999994"/>
    <d v="2024-10-08T00:00:00"/>
    <n v="38"/>
    <n v="0.36"/>
    <n v="0"/>
  </r>
  <r>
    <s v="CUST_7426_UK_45624"/>
    <s v="CUST_7426"/>
    <x v="57"/>
    <x v="1"/>
    <x v="1"/>
    <n v="50.08"/>
    <n v="50.08"/>
    <n v="8"/>
    <n v="400.64"/>
    <n v="117"/>
    <n v="0"/>
    <s v="Electronics"/>
    <n v="58.7"/>
    <n v="58.7"/>
    <d v="2024-11-28T00:00:00"/>
    <n v="82"/>
    <n v="0.41"/>
    <n v="0"/>
  </r>
  <r>
    <s v="CUST_7430_Brazil_45537"/>
    <s v="CUST_7430"/>
    <x v="22"/>
    <x v="0"/>
    <x v="8"/>
    <n v="208.79"/>
    <n v="208.79"/>
    <n v="8"/>
    <n v="1670.32"/>
    <n v="31"/>
    <n v="0"/>
    <s v="Fashion"/>
    <n v="12.2"/>
    <n v="12.2"/>
    <d v="2024-09-02T00:00:00"/>
    <n v="41"/>
    <n v="0.05"/>
    <n v="0"/>
  </r>
  <r>
    <s v="CUST_7430_China_44936"/>
    <s v="CUST_7430"/>
    <x v="22"/>
    <x v="0"/>
    <x v="9"/>
    <n v="39.31"/>
    <n v="39.31"/>
    <n v="10"/>
    <n v="393.1"/>
    <n v="327"/>
    <n v="0"/>
    <s v="Beauty"/>
    <n v="45.2"/>
    <n v="45.2"/>
    <d v="2023-01-10T00:00:00"/>
    <n v="3"/>
    <n v="0.04"/>
    <n v="0"/>
  </r>
  <r>
    <s v="CUST_7432_USA_45409"/>
    <s v="CUST_7432"/>
    <x v="26"/>
    <x v="1"/>
    <x v="2"/>
    <n v="196.64"/>
    <n v="196.64"/>
    <n v="17"/>
    <n v="3342.8799999999997"/>
    <n v="246"/>
    <n v="0"/>
    <s v="Home"/>
    <n v="80.5"/>
    <n v="80.5"/>
    <d v="2024-04-27T00:00:00"/>
    <n v="16"/>
    <n v="0.4"/>
    <n v="0"/>
  </r>
  <r>
    <s v="CUST_7439_Brazil_44739"/>
    <s v="CUST_7439"/>
    <x v="7"/>
    <x v="1"/>
    <x v="8"/>
    <n v="224.56"/>
    <n v="224.56"/>
    <n v="4"/>
    <n v="898.24"/>
    <n v="131"/>
    <n v="0"/>
    <s v="Fashion"/>
    <n v="28.9"/>
    <n v="28.9"/>
    <d v="2022-06-27T00:00:00"/>
    <n v="38"/>
    <n v="7.0000000000000007E-2"/>
    <n v="0"/>
  </r>
  <r>
    <s v="CUST_7439_Canada_45597"/>
    <s v="CUST_7439"/>
    <x v="25"/>
    <x v="0"/>
    <x v="4"/>
    <n v="135.26"/>
    <n v="135.26"/>
    <n v="7"/>
    <n v="946.81999999999994"/>
    <n v="47"/>
    <n v="0"/>
    <s v="Fashion"/>
    <n v="42.5"/>
    <n v="42.5"/>
    <d v="2024-11-01T00:00:00"/>
    <n v="44"/>
    <n v="0.32"/>
    <n v="0"/>
  </r>
  <r>
    <s v="CUST_7441_UK_44071"/>
    <s v="CUST_7441"/>
    <x v="26"/>
    <x v="0"/>
    <x v="1"/>
    <n v="43.64"/>
    <n v="43.64"/>
    <n v="11"/>
    <n v="480.04"/>
    <n v="69"/>
    <n v="0"/>
    <s v="Fashion"/>
    <n v="49.2"/>
    <n v="49.2"/>
    <d v="2020-08-28T00:00:00"/>
    <n v="61"/>
    <n v="0.17"/>
    <n v="0"/>
  </r>
  <r>
    <s v="CUST_7445_Brazil_45209"/>
    <s v="CUST_7445"/>
    <x v="60"/>
    <x v="0"/>
    <x v="8"/>
    <n v="66.349999999999994"/>
    <n v="66.349999999999994"/>
    <n v="6"/>
    <n v="398.09999999999997"/>
    <n v="290"/>
    <n v="0"/>
    <s v="Sports"/>
    <n v="6.3"/>
    <n v="6.3"/>
    <d v="2023-10-10T00:00:00"/>
    <n v="76"/>
    <n v="0.17"/>
    <n v="0"/>
  </r>
  <r>
    <s v="CUST_7446_France_44061"/>
    <s v="CUST_7446"/>
    <x v="17"/>
    <x v="1"/>
    <x v="7"/>
    <n v="85.44"/>
    <n v="85.44"/>
    <n v="4"/>
    <n v="341.76"/>
    <n v="335"/>
    <n v="0"/>
    <s v="Sports"/>
    <n v="96.3"/>
    <n v="96.3"/>
    <d v="2020-08-18T00:00:00"/>
    <n v="70"/>
    <n v="0.25"/>
    <n v="0"/>
  </r>
  <r>
    <s v="CUST_7447_USA_44866"/>
    <s v="CUST_7447"/>
    <x v="5"/>
    <x v="0"/>
    <x v="2"/>
    <n v="47.55"/>
    <n v="47.55"/>
    <n v="12"/>
    <n v="570.59999999999991"/>
    <n v="82"/>
    <n v="0"/>
    <s v="Electronics"/>
    <n v="33.1"/>
    <n v="33.1"/>
    <d v="2022-11-01T00:00:00"/>
    <n v="26"/>
    <n v="0.34"/>
    <n v="0"/>
  </r>
  <r>
    <s v="CUST_7448_Japan_45430"/>
    <s v="CUST_7448"/>
    <x v="60"/>
    <x v="1"/>
    <x v="6"/>
    <n v="21.66"/>
    <n v="21.66"/>
    <n v="8"/>
    <n v="173.28"/>
    <n v="221"/>
    <n v="0"/>
    <s v="Fashion"/>
    <m/>
    <n v="0"/>
    <d v="2024-05-18T00:00:00"/>
    <n v="78"/>
    <n v="0.14000000000000001"/>
    <n v="0"/>
  </r>
  <r>
    <s v="CUST_7450_China_45526"/>
    <s v="CUST_7450"/>
    <x v="58"/>
    <x v="0"/>
    <x v="9"/>
    <n v="125.83"/>
    <n v="125.83"/>
    <n v="16"/>
    <n v="2013.28"/>
    <n v="318"/>
    <n v="0"/>
    <s v="Electronics"/>
    <n v="10.4"/>
    <n v="10.4"/>
    <d v="2024-08-22T00:00:00"/>
    <n v="68"/>
    <n v="0.36"/>
    <n v="0"/>
  </r>
  <r>
    <s v="CUST_7453_USA_45264"/>
    <s v="CUST_7453"/>
    <x v="59"/>
    <x v="2"/>
    <x v="2"/>
    <n v="162.1"/>
    <n v="162.1"/>
    <n v="14"/>
    <n v="2269.4"/>
    <n v="102"/>
    <n v="0"/>
    <s v="Beauty"/>
    <n v="84.9"/>
    <n v="84.9"/>
    <d v="2023-12-04T00:00:00"/>
    <n v="35"/>
    <n v="7.0000000000000007E-2"/>
    <n v="0"/>
  </r>
  <r>
    <s v="CUST_7456_India_44361"/>
    <s v="CUST_7456"/>
    <x v="45"/>
    <x v="2"/>
    <x v="5"/>
    <n v="136.72"/>
    <n v="136.72"/>
    <n v="11"/>
    <n v="1503.92"/>
    <n v="55"/>
    <n v="0"/>
    <s v="Beauty"/>
    <n v="14.9"/>
    <n v="14.9"/>
    <d v="2021-06-14T00:00:00"/>
    <n v="3"/>
    <n v="0.1"/>
    <n v="0"/>
  </r>
  <r>
    <s v="CUST_7457_Canada_44666"/>
    <s v="CUST_7457"/>
    <x v="42"/>
    <x v="1"/>
    <x v="4"/>
    <n v="98.7"/>
    <n v="98.7"/>
    <n v="9"/>
    <n v="888.30000000000007"/>
    <n v="157"/>
    <n v="0"/>
    <s v="Beauty"/>
    <n v="84.9"/>
    <n v="84.9"/>
    <d v="2022-04-15T00:00:00"/>
    <n v="18"/>
    <n v="0.48"/>
    <n v="0"/>
  </r>
  <r>
    <s v="CUST_7457_USA_44462"/>
    <s v="CUST_7457"/>
    <x v="55"/>
    <x v="1"/>
    <x v="2"/>
    <n v="142.83000000000001"/>
    <n v="142.83000000000001"/>
    <n v="7"/>
    <n v="999.81000000000006"/>
    <n v="227"/>
    <n v="1"/>
    <s v="Home"/>
    <n v="80.099999999999994"/>
    <n v="80.099999999999994"/>
    <d v="2021-09-23T00:00:00"/>
    <n v="78"/>
    <n v="0.36"/>
    <n v="0"/>
  </r>
  <r>
    <s v="CUST_7460_Canada_44020"/>
    <s v="CUST_7460"/>
    <x v="18"/>
    <x v="1"/>
    <x v="4"/>
    <n v="319.02"/>
    <n v="319.02"/>
    <n v="11"/>
    <n v="3509.22"/>
    <n v="197"/>
    <n v="0"/>
    <s v="Beauty"/>
    <n v="6.5"/>
    <n v="6.5"/>
    <d v="2020-07-08T00:00:00"/>
    <n v="21"/>
    <n v="0.09"/>
    <n v="0"/>
  </r>
  <r>
    <s v="CUST_7465_Brazil_44677"/>
    <s v="CUST_7465"/>
    <x v="51"/>
    <x v="0"/>
    <x v="8"/>
    <n v="225.84"/>
    <n v="225.84"/>
    <n v="9"/>
    <n v="2032.56"/>
    <n v="0"/>
    <n v="0"/>
    <s v="Home"/>
    <n v="95.2"/>
    <n v="95.2"/>
    <d v="2022-04-26T00:00:00"/>
    <n v="31"/>
    <n v="0.28999999999999998"/>
    <n v="0"/>
  </r>
  <r>
    <s v="CUST_7467_Germany_45749"/>
    <s v="CUST_7467"/>
    <x v="24"/>
    <x v="1"/>
    <x v="0"/>
    <n v="90.38"/>
    <n v="90.38"/>
    <n v="4"/>
    <n v="361.52"/>
    <n v="300"/>
    <n v="0"/>
    <s v="Home"/>
    <n v="22"/>
    <n v="22"/>
    <d v="2025-04-02T00:00:00"/>
    <n v="2"/>
    <n v="0.27"/>
    <n v="0"/>
  </r>
  <r>
    <s v="CUST_7468_Canada_45646"/>
    <s v="CUST_7468"/>
    <x v="25"/>
    <x v="0"/>
    <x v="4"/>
    <n v="103.4"/>
    <n v="103.4"/>
    <n v="13"/>
    <n v="1344.2"/>
    <n v="305"/>
    <n v="0"/>
    <s v="Fashion"/>
    <n v="48.9"/>
    <n v="48.9"/>
    <d v="2024-12-20T00:00:00"/>
    <n v="13"/>
    <n v="0.39"/>
    <n v="0"/>
  </r>
  <r>
    <s v="CUST_7468_France_44294"/>
    <s v="CUST_7468"/>
    <x v="1"/>
    <x v="2"/>
    <x v="7"/>
    <n v="251.26"/>
    <n v="251.26"/>
    <n v="8"/>
    <n v="2010.08"/>
    <n v="10"/>
    <n v="0"/>
    <s v="Home"/>
    <n v="46"/>
    <n v="46"/>
    <d v="2021-04-08T00:00:00"/>
    <n v="23"/>
    <n v="0.09"/>
    <n v="0"/>
  </r>
  <r>
    <s v="CUST_7469_China_44686"/>
    <s v="CUST_7469"/>
    <x v="12"/>
    <x v="1"/>
    <x v="9"/>
    <n v="164.17"/>
    <n v="164.17"/>
    <n v="9"/>
    <n v="1477.53"/>
    <n v="197"/>
    <n v="0"/>
    <s v="Home"/>
    <n v="4.3"/>
    <n v="4.3"/>
    <d v="2022-05-05T00:00:00"/>
    <n v="91"/>
    <n v="0.24"/>
    <n v="0"/>
  </r>
  <r>
    <s v="CUST_7469_USA_45270"/>
    <s v="CUST_7469"/>
    <x v="2"/>
    <x v="1"/>
    <x v="2"/>
    <n v="59.94"/>
    <n v="59.94"/>
    <n v="13"/>
    <n v="779.22"/>
    <n v="4"/>
    <n v="0"/>
    <s v="Sports"/>
    <n v="26.4"/>
    <n v="26.4"/>
    <d v="2023-12-10T00:00:00"/>
    <n v="81"/>
    <n v="0.28000000000000003"/>
    <n v="0"/>
  </r>
  <r>
    <s v="CUST_7470_UK_45298"/>
    <s v="CUST_7470"/>
    <x v="11"/>
    <x v="1"/>
    <x v="1"/>
    <n v="72.83"/>
    <n v="72.83"/>
    <n v="10"/>
    <n v="728.3"/>
    <n v="258"/>
    <n v="0"/>
    <s v="Beauty"/>
    <n v="34.4"/>
    <n v="34.4"/>
    <d v="2024-01-07T00:00:00"/>
    <n v="87"/>
    <n v="0.73"/>
    <n v="0"/>
  </r>
  <r>
    <s v="CUST_7471_Germany_44728"/>
    <s v="CUST_7471"/>
    <x v="52"/>
    <x v="1"/>
    <x v="0"/>
    <n v="60.01"/>
    <n v="60.01"/>
    <n v="5"/>
    <n v="300.05"/>
    <n v="163"/>
    <n v="0"/>
    <s v="Home"/>
    <n v="85.9"/>
    <n v="85.9"/>
    <d v="2022-06-16T00:00:00"/>
    <n v="36"/>
    <n v="0.61"/>
    <n v="0"/>
  </r>
  <r>
    <s v="CUST_7474_Australia_44870"/>
    <s v="CUST_7474"/>
    <x v="52"/>
    <x v="0"/>
    <x v="3"/>
    <n v="257.54000000000002"/>
    <n v="257.54000000000002"/>
    <n v="4"/>
    <n v="1030.1600000000001"/>
    <n v="112"/>
    <n v="0"/>
    <s v="Electronics"/>
    <n v="57.6"/>
    <n v="57.6"/>
    <d v="2022-11-05T00:00:00"/>
    <n v="95"/>
    <n v="0.19"/>
    <n v="0"/>
  </r>
  <r>
    <s v="CUST_7476_Brazil_45613"/>
    <s v="CUST_7476"/>
    <x v="29"/>
    <x v="0"/>
    <x v="8"/>
    <n v="64.59"/>
    <n v="64.59"/>
    <n v="10"/>
    <n v="645.90000000000009"/>
    <n v="260"/>
    <n v="0"/>
    <s v="Sports"/>
    <n v="72.599999999999994"/>
    <n v="72.599999999999994"/>
    <d v="2024-11-17T00:00:00"/>
    <n v="11"/>
    <n v="0.26"/>
    <n v="0"/>
  </r>
  <r>
    <s v="CUST_7477_Brazil_44906"/>
    <s v="CUST_7477"/>
    <x v="51"/>
    <x v="0"/>
    <x v="8"/>
    <n v="35.4"/>
    <n v="35.4"/>
    <n v="9"/>
    <n v="318.59999999999997"/>
    <n v="202"/>
    <n v="0"/>
    <s v="Beauty"/>
    <n v="30"/>
    <n v="30"/>
    <d v="2022-12-11T00:00:00"/>
    <n v="36"/>
    <n v="0.48"/>
    <n v="0"/>
  </r>
  <r>
    <s v="CUST_7477_Japan_45662"/>
    <s v="CUST_7477"/>
    <x v="17"/>
    <x v="0"/>
    <x v="6"/>
    <n v="21.62"/>
    <n v="21.62"/>
    <n v="7"/>
    <n v="151.34"/>
    <n v="196"/>
    <n v="0"/>
    <s v="Beauty"/>
    <n v="65"/>
    <n v="65"/>
    <d v="2025-01-05T00:00:00"/>
    <n v="81"/>
    <n v="0.45"/>
    <n v="0"/>
  </r>
  <r>
    <s v="CUST_7481_Germany_45686"/>
    <s v="CUST_7481"/>
    <x v="37"/>
    <x v="0"/>
    <x v="0"/>
    <n v="130.97999999999999"/>
    <n v="130.97999999999999"/>
    <n v="8"/>
    <n v="1047.8399999999999"/>
    <n v="320"/>
    <n v="0"/>
    <s v="Beauty"/>
    <n v="11.5"/>
    <n v="11.5"/>
    <d v="2025-01-29T00:00:00"/>
    <n v="50"/>
    <n v="0.09"/>
    <n v="0"/>
  </r>
  <r>
    <s v="CUST_7483_Germany_44236"/>
    <s v="CUST_7483"/>
    <x v="8"/>
    <x v="2"/>
    <x v="0"/>
    <n v="42.15"/>
    <n v="42.15"/>
    <n v="7"/>
    <n v="295.05"/>
    <n v="337"/>
    <n v="0"/>
    <s v="Fashion"/>
    <n v="66"/>
    <n v="66"/>
    <d v="2021-02-09T00:00:00"/>
    <n v="37"/>
    <n v="0.13"/>
    <n v="0"/>
  </r>
  <r>
    <s v="CUST_7484_China_45115"/>
    <s v="CUST_7484"/>
    <x v="3"/>
    <x v="0"/>
    <x v="9"/>
    <n v="41.95"/>
    <n v="41.95"/>
    <n v="8"/>
    <n v="335.6"/>
    <n v="212"/>
    <n v="0"/>
    <s v="Beauty"/>
    <n v="87.8"/>
    <n v="87.8"/>
    <d v="2023-07-08T00:00:00"/>
    <n v="74"/>
    <n v="0.54"/>
    <n v="0"/>
  </r>
  <r>
    <s v="CUST_7487_India_44656"/>
    <s v="CUST_7487"/>
    <x v="0"/>
    <x v="1"/>
    <x v="5"/>
    <n v="91.33"/>
    <n v="91.33"/>
    <n v="11"/>
    <n v="1004.63"/>
    <n v="39"/>
    <n v="0"/>
    <s v="Sports"/>
    <n v="41.4"/>
    <n v="41.4"/>
    <d v="2022-04-05T00:00:00"/>
    <n v="67"/>
    <n v="0.52"/>
    <n v="0"/>
  </r>
  <r>
    <s v="CUST_7488_Australia_44283"/>
    <s v="CUST_7488"/>
    <x v="13"/>
    <x v="0"/>
    <x v="3"/>
    <n v="86.95"/>
    <n v="86.95"/>
    <n v="6"/>
    <n v="521.70000000000005"/>
    <n v="167"/>
    <n v="0"/>
    <s v="Sports"/>
    <n v="94.2"/>
    <n v="94.2"/>
    <d v="2021-03-28T00:00:00"/>
    <n v="63"/>
    <n v="0.25"/>
    <n v="0"/>
  </r>
  <r>
    <s v="CUST_7490_India_45001"/>
    <s v="CUST_7490"/>
    <x v="56"/>
    <x v="1"/>
    <x v="5"/>
    <n v="87.95"/>
    <n v="87.95"/>
    <n v="14"/>
    <n v="1231.3"/>
    <n v="234"/>
    <n v="0"/>
    <s v="Electronics"/>
    <n v="15.9"/>
    <n v="15.9"/>
    <d v="2023-03-16T00:00:00"/>
    <n v="76"/>
    <n v="0.14000000000000001"/>
    <n v="0"/>
  </r>
  <r>
    <s v="CUST_7493_Germany_45282"/>
    <s v="CUST_7493"/>
    <x v="3"/>
    <x v="0"/>
    <x v="0"/>
    <n v="121.38"/>
    <n v="121.38"/>
    <n v="10"/>
    <n v="1213.8"/>
    <n v="349"/>
    <n v="0"/>
    <s v="Fashion"/>
    <n v="83"/>
    <n v="83"/>
    <d v="2023-12-22T00:00:00"/>
    <n v="28"/>
    <n v="0.75"/>
    <n v="0"/>
  </r>
  <r>
    <s v="CUST_7493_India_44106"/>
    <s v="CUST_7493"/>
    <x v="16"/>
    <x v="1"/>
    <x v="5"/>
    <n v="271.64999999999998"/>
    <n v="271.64999999999998"/>
    <n v="10"/>
    <n v="2716.5"/>
    <n v="104"/>
    <n v="0"/>
    <s v="Home"/>
    <n v="4.8"/>
    <n v="4.8"/>
    <d v="2020-10-02T00:00:00"/>
    <n v="44"/>
    <n v="0.14000000000000001"/>
    <n v="0"/>
  </r>
  <r>
    <s v="CUST_7502_UK_44094"/>
    <s v="CUST_7502"/>
    <x v="16"/>
    <x v="0"/>
    <x v="1"/>
    <n v="71.88"/>
    <n v="71.88"/>
    <n v="17"/>
    <n v="1221.96"/>
    <n v="33"/>
    <n v="0"/>
    <s v="Sports"/>
    <n v="22.9"/>
    <n v="22.9"/>
    <d v="2020-09-20T00:00:00"/>
    <n v="16"/>
    <n v="0.06"/>
    <n v="0"/>
  </r>
  <r>
    <s v="CUST_7506_Brazil_45634"/>
    <s v="CUST_7506"/>
    <x v="52"/>
    <x v="1"/>
    <x v="8"/>
    <n v="141.49"/>
    <n v="141.49"/>
    <n v="11"/>
    <n v="1556.39"/>
    <n v="127"/>
    <n v="0"/>
    <s v="Electronics"/>
    <n v="96.7"/>
    <n v="96.7"/>
    <d v="2024-12-08T00:00:00"/>
    <n v="26"/>
    <n v="0.26"/>
    <n v="0"/>
  </r>
  <r>
    <s v="CUST_7506_Germany_45083"/>
    <s v="CUST_7506"/>
    <x v="56"/>
    <x v="1"/>
    <x v="0"/>
    <n v="145.13"/>
    <n v="145.13"/>
    <n v="13"/>
    <n v="1886.69"/>
    <n v="242"/>
    <n v="0"/>
    <s v="Sports"/>
    <n v="5.8"/>
    <n v="5.8"/>
    <d v="2023-06-06T00:00:00"/>
    <n v="98"/>
    <n v="0.35"/>
    <n v="0"/>
  </r>
  <r>
    <s v="CUST_7509_Australia_44031"/>
    <s v="CUST_7509"/>
    <x v="59"/>
    <x v="0"/>
    <x v="3"/>
    <n v="52.24"/>
    <n v="52.24"/>
    <n v="11"/>
    <n v="574.64"/>
    <n v="57"/>
    <n v="0"/>
    <s v="Beauty"/>
    <n v="56.1"/>
    <n v="56.1"/>
    <d v="2020-07-19T00:00:00"/>
    <n v="7"/>
    <n v="0.52"/>
    <n v="0"/>
  </r>
  <r>
    <s v="CUST_7509_China_45308"/>
    <s v="CUST_7509"/>
    <x v="14"/>
    <x v="2"/>
    <x v="9"/>
    <m/>
    <n v="0"/>
    <n v="11"/>
    <n v="0"/>
    <n v="80"/>
    <n v="0"/>
    <s v="Beauty"/>
    <n v="48.6"/>
    <n v="48.6"/>
    <d v="2024-01-17T00:00:00"/>
    <n v="16"/>
    <n v="0.3"/>
    <n v="0"/>
  </r>
  <r>
    <s v="CUST_7511_China_44522"/>
    <s v="CUST_7511"/>
    <x v="12"/>
    <x v="1"/>
    <x v="9"/>
    <n v="198.07"/>
    <n v="198.07"/>
    <n v="9"/>
    <n v="1782.6299999999999"/>
    <n v="310"/>
    <n v="0"/>
    <s v="Fashion"/>
    <n v="55.6"/>
    <n v="55.6"/>
    <d v="2021-11-22T00:00:00"/>
    <n v="12"/>
    <n v="0.56000000000000005"/>
    <n v="0"/>
  </r>
  <r>
    <s v="CUST_7511_Japan_44769"/>
    <s v="CUST_7511"/>
    <x v="16"/>
    <x v="0"/>
    <x v="6"/>
    <n v="47.45"/>
    <n v="47.45"/>
    <n v="8"/>
    <n v="379.6"/>
    <n v="290"/>
    <n v="0"/>
    <s v="Electronics"/>
    <n v="64.5"/>
    <n v="64.5"/>
    <d v="2022-07-27T00:00:00"/>
    <n v="43"/>
    <n v="0.47"/>
    <n v="0"/>
  </r>
  <r>
    <s v="CUST_7513_Japan_44275"/>
    <s v="CUST_7513"/>
    <x v="17"/>
    <x v="0"/>
    <x v="6"/>
    <n v="147.88999999999999"/>
    <n v="147.88999999999999"/>
    <n v="10"/>
    <n v="1478.8999999999999"/>
    <n v="291"/>
    <n v="0"/>
    <s v="Fashion"/>
    <n v="38.9"/>
    <n v="38.9"/>
    <d v="2021-03-20T00:00:00"/>
    <n v="74"/>
    <n v="0.25"/>
    <n v="0"/>
  </r>
  <r>
    <s v="CUST_7514_India_44430"/>
    <s v="CUST_7514"/>
    <x v="53"/>
    <x v="1"/>
    <x v="5"/>
    <n v="44.48"/>
    <n v="44.48"/>
    <n v="16"/>
    <n v="711.68"/>
    <n v="273"/>
    <n v="0"/>
    <s v="Beauty"/>
    <n v="85.5"/>
    <n v="85.5"/>
    <d v="2021-08-22T00:00:00"/>
    <n v="24"/>
    <n v="0.47"/>
    <n v="0"/>
  </r>
  <r>
    <s v="CUST_7516_Brazil_44747"/>
    <s v="CUST_7516"/>
    <x v="13"/>
    <x v="1"/>
    <x v="8"/>
    <n v="174.86"/>
    <n v="174.86"/>
    <n v="10"/>
    <n v="1748.6000000000001"/>
    <n v="139"/>
    <n v="0"/>
    <s v="Electronics"/>
    <n v="63"/>
    <n v="63"/>
    <d v="2022-07-05T00:00:00"/>
    <n v="86"/>
    <n v="0.41"/>
    <n v="0"/>
  </r>
  <r>
    <s v="CUST_7519_Australia_44082"/>
    <s v="CUST_7519"/>
    <x v="5"/>
    <x v="1"/>
    <x v="3"/>
    <m/>
    <n v="0"/>
    <n v="11"/>
    <n v="0"/>
    <n v="130"/>
    <n v="0"/>
    <s v="Beauty"/>
    <n v="13.2"/>
    <n v="13.2"/>
    <d v="2020-09-08T00:00:00"/>
    <n v="6"/>
    <n v="0.36"/>
    <n v="0"/>
  </r>
  <r>
    <s v="CUST_7519_Canada_44980"/>
    <s v="CUST_7519"/>
    <x v="44"/>
    <x v="1"/>
    <x v="4"/>
    <n v="100.5"/>
    <n v="100.5"/>
    <n v="9"/>
    <n v="904.5"/>
    <n v="282"/>
    <n v="0"/>
    <s v="Electronics"/>
    <n v="96.1"/>
    <n v="96.1"/>
    <d v="2023-02-23T00:00:00"/>
    <n v="63"/>
    <n v="0.08"/>
    <n v="0"/>
  </r>
  <r>
    <s v="CUST_7524_Canada_44296"/>
    <s v="CUST_7524"/>
    <x v="59"/>
    <x v="1"/>
    <x v="4"/>
    <n v="94.57"/>
    <n v="94.57"/>
    <n v="8"/>
    <n v="756.56"/>
    <n v="25"/>
    <n v="0"/>
    <s v="Beauty"/>
    <n v="60.6"/>
    <n v="60.6"/>
    <d v="2021-04-10T00:00:00"/>
    <n v="8"/>
    <n v="0.08"/>
    <n v="0"/>
  </r>
  <r>
    <s v="CUST_7525_UK_45280"/>
    <s v="CUST_7525"/>
    <x v="31"/>
    <x v="0"/>
    <x v="1"/>
    <n v="27.37"/>
    <n v="27.37"/>
    <n v="11"/>
    <n v="301.07"/>
    <n v="30"/>
    <n v="0"/>
    <s v="Home"/>
    <n v="19.899999999999999"/>
    <n v="19.899999999999999"/>
    <d v="2023-12-20T00:00:00"/>
    <n v="1"/>
    <n v="0.31"/>
    <n v="0"/>
  </r>
  <r>
    <s v="CUST_7527_UK_44307"/>
    <s v="CUST_7527"/>
    <x v="10"/>
    <x v="1"/>
    <x v="1"/>
    <n v="75.260000000000005"/>
    <n v="75.260000000000005"/>
    <n v="16"/>
    <n v="1204.1600000000001"/>
    <n v="104"/>
    <n v="0"/>
    <s v="Electronics"/>
    <n v="73.7"/>
    <n v="73.7"/>
    <d v="2021-04-21T00:00:00"/>
    <n v="88"/>
    <n v="0.33"/>
    <n v="0"/>
  </r>
  <r>
    <s v="CUST_7528_Japan_44022"/>
    <s v="CUST_7528"/>
    <x v="36"/>
    <x v="0"/>
    <x v="6"/>
    <n v="55.13"/>
    <n v="55.13"/>
    <n v="9"/>
    <n v="496.17"/>
    <n v="321"/>
    <n v="0"/>
    <s v="Electronics"/>
    <n v="42.5"/>
    <n v="42.5"/>
    <d v="2020-07-10T00:00:00"/>
    <n v="66"/>
    <n v="0.24"/>
    <n v="0"/>
  </r>
  <r>
    <s v="CUST_7530_China_45060"/>
    <s v="CUST_7530"/>
    <x v="53"/>
    <x v="1"/>
    <x v="9"/>
    <n v="11.61"/>
    <n v="11.61"/>
    <n v="11"/>
    <n v="127.71"/>
    <n v="121"/>
    <n v="0"/>
    <s v="Sports"/>
    <n v="20.8"/>
    <n v="20.8"/>
    <d v="2023-05-14T00:00:00"/>
    <n v="84"/>
    <n v="0.13"/>
    <n v="0"/>
  </r>
  <r>
    <s v="CUST_7530_Germany_45090"/>
    <s v="CUST_7530"/>
    <x v="57"/>
    <x v="0"/>
    <x v="0"/>
    <n v="68.180000000000007"/>
    <n v="68.180000000000007"/>
    <n v="8"/>
    <n v="545.44000000000005"/>
    <n v="138"/>
    <n v="0"/>
    <s v="Electronics"/>
    <n v="64.7"/>
    <n v="64.7"/>
    <d v="2023-06-13T00:00:00"/>
    <n v="41"/>
    <n v="0.43"/>
    <n v="0"/>
  </r>
  <r>
    <s v="CUST_7531_USA_44137"/>
    <s v="CUST_7531"/>
    <x v="22"/>
    <x v="0"/>
    <x v="2"/>
    <m/>
    <n v="0"/>
    <n v="9"/>
    <n v="0"/>
    <n v="216"/>
    <n v="0"/>
    <s v="Home"/>
    <n v="92.3"/>
    <n v="92.3"/>
    <d v="2020-11-02T00:00:00"/>
    <n v="80"/>
    <n v="0.4"/>
    <n v="0"/>
  </r>
  <r>
    <s v="CUST_7533_India_44496"/>
    <s v="CUST_7533"/>
    <x v="33"/>
    <x v="0"/>
    <x v="5"/>
    <n v="97.4"/>
    <n v="97.4"/>
    <n v="6"/>
    <n v="584.40000000000009"/>
    <n v="212"/>
    <n v="0"/>
    <s v="Home"/>
    <n v="19.100000000000001"/>
    <n v="19.100000000000001"/>
    <d v="2021-10-27T00:00:00"/>
    <n v="38"/>
    <n v="0.3"/>
    <n v="0"/>
  </r>
  <r>
    <s v="CUST_7534_USA_45648"/>
    <s v="CUST_7534"/>
    <x v="32"/>
    <x v="0"/>
    <x v="2"/>
    <n v="53.37"/>
    <n v="53.37"/>
    <n v="10"/>
    <n v="533.69999999999993"/>
    <n v="148"/>
    <n v="0"/>
    <s v="Home"/>
    <n v="49.8"/>
    <n v="49.8"/>
    <d v="2024-12-22T00:00:00"/>
    <n v="1"/>
    <n v="0.32"/>
    <n v="0"/>
  </r>
  <r>
    <s v="CUST_7538_Japan_44933"/>
    <s v="CUST_7538"/>
    <x v="40"/>
    <x v="1"/>
    <x v="6"/>
    <n v="72.62"/>
    <n v="72.62"/>
    <n v="10"/>
    <n v="726.2"/>
    <n v="326"/>
    <n v="0"/>
    <s v="Sports"/>
    <n v="14.3"/>
    <n v="14.3"/>
    <d v="2023-01-07T00:00:00"/>
    <n v="2"/>
    <n v="0.25"/>
    <n v="0"/>
  </r>
  <r>
    <s v="CUST_7539_Australia_45183"/>
    <s v="CUST_7539"/>
    <x v="47"/>
    <x v="1"/>
    <x v="3"/>
    <n v="33.53"/>
    <n v="33.53"/>
    <n v="7"/>
    <n v="234.71"/>
    <n v="79"/>
    <n v="0"/>
    <s v="Beauty"/>
    <m/>
    <n v="0"/>
    <d v="2023-09-14T00:00:00"/>
    <n v="1"/>
    <n v="0.17"/>
    <n v="0"/>
  </r>
  <r>
    <s v="CUST_7540_Germany_45504"/>
    <s v="CUST_7540"/>
    <x v="20"/>
    <x v="1"/>
    <x v="0"/>
    <n v="186.14"/>
    <n v="186.14"/>
    <n v="8"/>
    <n v="1489.12"/>
    <n v="356"/>
    <n v="0"/>
    <s v="Electronics"/>
    <m/>
    <n v="0"/>
    <d v="2024-07-31T00:00:00"/>
    <n v="72"/>
    <n v="0.15"/>
    <n v="0"/>
  </r>
  <r>
    <s v="CUST_7541_India_44676"/>
    <s v="CUST_7541"/>
    <x v="25"/>
    <x v="0"/>
    <x v="5"/>
    <n v="122.87"/>
    <n v="122.87"/>
    <n v="6"/>
    <n v="737.22"/>
    <n v="72"/>
    <n v="0"/>
    <s v="Beauty"/>
    <n v="85.6"/>
    <n v="85.6"/>
    <d v="2022-04-25T00:00:00"/>
    <n v="93"/>
    <n v="0.62"/>
    <n v="0"/>
  </r>
  <r>
    <s v="CUST_7542_Australia_45106"/>
    <s v="CUST_7542"/>
    <x v="26"/>
    <x v="2"/>
    <x v="3"/>
    <n v="126.78"/>
    <n v="126.78"/>
    <n v="15"/>
    <n v="1901.7"/>
    <n v="3"/>
    <n v="0"/>
    <s v="Beauty"/>
    <n v="70.900000000000006"/>
    <n v="70.900000000000006"/>
    <d v="2023-06-29T00:00:00"/>
    <n v="92"/>
    <n v="0.15"/>
    <n v="0"/>
  </r>
  <r>
    <s v="CUST_7543_Germany_44148"/>
    <s v="CUST_7543"/>
    <x v="5"/>
    <x v="1"/>
    <x v="0"/>
    <n v="149.21"/>
    <n v="149.21"/>
    <n v="8"/>
    <n v="1193.68"/>
    <n v="301"/>
    <n v="0"/>
    <s v="Sports"/>
    <n v="22.1"/>
    <n v="22.1"/>
    <d v="2020-11-13T00:00:00"/>
    <n v="32"/>
    <n v="0.28999999999999998"/>
    <n v="0"/>
  </r>
  <r>
    <s v="CUST_7544_Australia_45255"/>
    <s v="CUST_7544"/>
    <x v="12"/>
    <x v="1"/>
    <x v="3"/>
    <n v="211.01"/>
    <n v="211.01"/>
    <n v="8"/>
    <n v="1688.08"/>
    <n v="212"/>
    <n v="0"/>
    <s v="Home"/>
    <n v="21.7"/>
    <n v="21.7"/>
    <d v="2023-11-25T00:00:00"/>
    <n v="88"/>
    <n v="0.2"/>
    <n v="0"/>
  </r>
  <r>
    <s v="CUST_7546_Japan_44649"/>
    <s v="CUST_7546"/>
    <x v="12"/>
    <x v="1"/>
    <x v="6"/>
    <n v="27.66"/>
    <n v="27.66"/>
    <n v="14"/>
    <n v="387.24"/>
    <n v="298"/>
    <n v="0"/>
    <s v="Home"/>
    <n v="70.099999999999994"/>
    <n v="70.099999999999994"/>
    <d v="2022-03-29T00:00:00"/>
    <n v="35"/>
    <n v="0.34"/>
    <n v="0"/>
  </r>
  <r>
    <s v="CUST_7547_Australia_45416"/>
    <s v="CUST_7547"/>
    <x v="5"/>
    <x v="0"/>
    <x v="3"/>
    <n v="101.18"/>
    <n v="101.18"/>
    <n v="8"/>
    <n v="809.44"/>
    <n v="90"/>
    <n v="0"/>
    <s v="Beauty"/>
    <n v="96.9"/>
    <n v="96.9"/>
    <d v="2024-05-04T00:00:00"/>
    <n v="95"/>
    <n v="0.15"/>
    <n v="0"/>
  </r>
  <r>
    <s v="CUST_7548_China_45110"/>
    <s v="CUST_7548"/>
    <x v="54"/>
    <x v="1"/>
    <x v="9"/>
    <n v="64.540000000000006"/>
    <n v="64.540000000000006"/>
    <n v="12"/>
    <n v="774.48"/>
    <n v="184"/>
    <n v="0"/>
    <s v="Beauty"/>
    <n v="16.7"/>
    <n v="16.7"/>
    <d v="2023-07-03T00:00:00"/>
    <n v="56"/>
    <n v="0.17"/>
    <n v="0"/>
  </r>
  <r>
    <s v="CUST_7548_France_44480"/>
    <s v="CUST_7548"/>
    <x v="3"/>
    <x v="1"/>
    <x v="7"/>
    <n v="138.86000000000001"/>
    <n v="138.86000000000001"/>
    <n v="7"/>
    <n v="972.0200000000001"/>
    <n v="139"/>
    <n v="1"/>
    <s v="Electronics"/>
    <n v="24.4"/>
    <n v="24.4"/>
    <d v="2021-10-11T00:00:00"/>
    <n v="13"/>
    <n v="0.34"/>
    <n v="0"/>
  </r>
  <r>
    <s v="CUST_7549_Canada_44087"/>
    <s v="CUST_7549"/>
    <x v="7"/>
    <x v="1"/>
    <x v="4"/>
    <n v="26.65"/>
    <n v="26.65"/>
    <n v="12"/>
    <n v="319.79999999999995"/>
    <n v="162"/>
    <n v="0"/>
    <s v="Electronics"/>
    <n v="56.2"/>
    <n v="56.2"/>
    <d v="2020-09-13T00:00:00"/>
    <n v="79"/>
    <n v="0.52"/>
    <n v="0"/>
  </r>
  <r>
    <s v="CUST_7553_Australia_45444"/>
    <s v="CUST_7553"/>
    <x v="7"/>
    <x v="0"/>
    <x v="3"/>
    <n v="77.09"/>
    <n v="77.09"/>
    <n v="9"/>
    <n v="693.81000000000006"/>
    <n v="287"/>
    <n v="0"/>
    <s v="Beauty"/>
    <n v="25.3"/>
    <n v="25.3"/>
    <d v="2024-06-01T00:00:00"/>
    <n v="50"/>
    <n v="0.18"/>
    <n v="0"/>
  </r>
  <r>
    <s v="CUST_7555_USA_45336"/>
    <s v="CUST_7555"/>
    <x v="17"/>
    <x v="2"/>
    <x v="2"/>
    <n v="42.07"/>
    <n v="42.07"/>
    <n v="11"/>
    <n v="462.77"/>
    <n v="223"/>
    <n v="0"/>
    <s v="Fashion"/>
    <n v="98.7"/>
    <n v="98.7"/>
    <d v="2024-02-14T00:00:00"/>
    <n v="35"/>
    <n v="0.15"/>
    <n v="0"/>
  </r>
  <r>
    <s v="CUST_7559_France_45689"/>
    <s v="CUST_7559"/>
    <x v="20"/>
    <x v="1"/>
    <x v="7"/>
    <n v="228.88"/>
    <n v="228.88"/>
    <n v="8"/>
    <n v="1831.04"/>
    <n v="254"/>
    <n v="0"/>
    <s v="Electronics"/>
    <n v="32.799999999999997"/>
    <n v="32.799999999999997"/>
    <d v="2025-02-01T00:00:00"/>
    <n v="59"/>
    <n v="0.28999999999999998"/>
    <n v="0"/>
  </r>
  <r>
    <s v="CUST_7563_China_44486"/>
    <s v="CUST_7563"/>
    <x v="41"/>
    <x v="0"/>
    <x v="9"/>
    <n v="157.87"/>
    <n v="157.87"/>
    <n v="10"/>
    <n v="1578.7"/>
    <n v="168"/>
    <n v="0"/>
    <s v="Beauty"/>
    <n v="68.599999999999994"/>
    <n v="68.599999999999994"/>
    <d v="2021-10-17T00:00:00"/>
    <n v="32"/>
    <n v="0.04"/>
    <n v="0"/>
  </r>
  <r>
    <s v="CUST_7563_France_45098"/>
    <s v="CUST_7563"/>
    <x v="17"/>
    <x v="0"/>
    <x v="7"/>
    <n v="98.56"/>
    <n v="98.56"/>
    <n v="8"/>
    <n v="788.48"/>
    <n v="355"/>
    <n v="0"/>
    <s v="Home"/>
    <n v="48"/>
    <n v="48"/>
    <d v="2023-06-21T00:00:00"/>
    <n v="14"/>
    <n v="0.45"/>
    <n v="0"/>
  </r>
  <r>
    <s v="CUST_7564_India_44825"/>
    <s v="CUST_7564"/>
    <x v="29"/>
    <x v="0"/>
    <x v="5"/>
    <n v="92.41"/>
    <n v="92.41"/>
    <n v="14"/>
    <n v="1293.74"/>
    <n v="17"/>
    <n v="0"/>
    <s v="Beauty"/>
    <n v="67.3"/>
    <n v="67.3"/>
    <d v="2022-09-21T00:00:00"/>
    <n v="42"/>
    <n v="0.27"/>
    <n v="0"/>
  </r>
  <r>
    <s v="CUST_7565_Australia_44934"/>
    <s v="CUST_7565"/>
    <x v="2"/>
    <x v="0"/>
    <x v="3"/>
    <n v="68.58"/>
    <n v="68.58"/>
    <n v="9"/>
    <n v="617.22"/>
    <n v="153"/>
    <n v="0"/>
    <s v="Beauty"/>
    <n v="55.3"/>
    <n v="55.3"/>
    <d v="2023-01-08T00:00:00"/>
    <n v="71"/>
    <n v="0.62"/>
    <n v="0"/>
  </r>
  <r>
    <s v="CUST_7566_USA_45202"/>
    <s v="CUST_7566"/>
    <x v="52"/>
    <x v="1"/>
    <x v="2"/>
    <n v="158.93"/>
    <n v="158.93"/>
    <n v="9"/>
    <n v="1430.3700000000001"/>
    <n v="331"/>
    <n v="0"/>
    <s v="Fashion"/>
    <n v="88.2"/>
    <n v="88.2"/>
    <d v="2023-10-03T00:00:00"/>
    <n v="60"/>
    <n v="0.38"/>
    <n v="0"/>
  </r>
  <r>
    <s v="CUST_7570_France_45772"/>
    <s v="CUST_7570"/>
    <x v="25"/>
    <x v="1"/>
    <x v="7"/>
    <n v="123.13"/>
    <n v="123.13"/>
    <n v="5"/>
    <n v="615.65"/>
    <n v="321"/>
    <n v="0"/>
    <s v="Sports"/>
    <n v="73.5"/>
    <n v="73.5"/>
    <d v="2025-04-25T00:00:00"/>
    <n v="85"/>
    <n v="0.04"/>
    <n v="0"/>
  </r>
  <r>
    <s v="CUST_7570_Germany_45220"/>
    <s v="CUST_7570"/>
    <x v="47"/>
    <x v="0"/>
    <x v="0"/>
    <n v="141.21"/>
    <n v="141.21"/>
    <n v="10"/>
    <n v="1412.1000000000001"/>
    <n v="77"/>
    <n v="0"/>
    <s v="Electronics"/>
    <n v="57.8"/>
    <n v="57.8"/>
    <d v="2023-10-21T00:00:00"/>
    <n v="20"/>
    <n v="7.0000000000000007E-2"/>
    <n v="0"/>
  </r>
  <r>
    <s v="CUST_7573_Brazil_44790"/>
    <s v="CUST_7573"/>
    <x v="34"/>
    <x v="2"/>
    <x v="8"/>
    <n v="23.68"/>
    <n v="23.68"/>
    <n v="14"/>
    <n v="331.52"/>
    <n v="263"/>
    <n v="0"/>
    <s v="Electronics"/>
    <n v="57.1"/>
    <n v="57.1"/>
    <d v="2022-08-17T00:00:00"/>
    <n v="74"/>
    <n v="0.13"/>
    <n v="0"/>
  </r>
  <r>
    <s v="CUST_7574_India_45211"/>
    <s v="CUST_7574"/>
    <x v="4"/>
    <x v="0"/>
    <x v="5"/>
    <n v="104.87"/>
    <n v="104.87"/>
    <n v="9"/>
    <n v="943.83"/>
    <n v="232"/>
    <n v="0"/>
    <s v="Fashion"/>
    <n v="7.3"/>
    <n v="7.3"/>
    <d v="2023-10-12T00:00:00"/>
    <n v="89"/>
    <n v="0.35"/>
    <n v="0"/>
  </r>
  <r>
    <s v="CUST_7578_Brazil_44991"/>
    <s v="CUST_7578"/>
    <x v="28"/>
    <x v="1"/>
    <x v="8"/>
    <n v="123.93"/>
    <n v="123.93"/>
    <n v="14"/>
    <n v="1735.02"/>
    <n v="82"/>
    <n v="0"/>
    <s v="Home"/>
    <n v="71.7"/>
    <n v="71.7"/>
    <d v="2023-03-06T00:00:00"/>
    <n v="8"/>
    <n v="0.05"/>
    <n v="0"/>
  </r>
  <r>
    <s v="CUST_7579_Australia_45573"/>
    <s v="CUST_7579"/>
    <x v="1"/>
    <x v="1"/>
    <x v="3"/>
    <n v="92.36"/>
    <n v="92.36"/>
    <n v="8"/>
    <n v="738.88"/>
    <n v="345"/>
    <n v="0"/>
    <s v="Sports"/>
    <n v="99.3"/>
    <n v="99.3"/>
    <d v="2024-10-08T00:00:00"/>
    <n v="92"/>
    <n v="0.44"/>
    <n v="0"/>
  </r>
  <r>
    <s v="CUST_7579_China_45308"/>
    <s v="CUST_7579"/>
    <x v="16"/>
    <x v="1"/>
    <x v="9"/>
    <n v="30.52"/>
    <n v="30.52"/>
    <n v="17"/>
    <n v="518.84"/>
    <n v="136"/>
    <n v="0"/>
    <s v="Fashion"/>
    <m/>
    <n v="0"/>
    <d v="2024-01-17T00:00:00"/>
    <n v="18"/>
    <n v="0.55000000000000004"/>
    <n v="0"/>
  </r>
  <r>
    <s v="CUST_7581_UK_45365"/>
    <s v="CUST_7581"/>
    <x v="15"/>
    <x v="0"/>
    <x v="1"/>
    <n v="184.98"/>
    <n v="184.98"/>
    <n v="13"/>
    <n v="2404.7399999999998"/>
    <n v="83"/>
    <n v="0"/>
    <s v="Beauty"/>
    <n v="88.1"/>
    <n v="88.1"/>
    <d v="2024-03-14T00:00:00"/>
    <n v="31"/>
    <n v="0.23"/>
    <n v="0"/>
  </r>
  <r>
    <s v="CUST_7582_Australia_45059"/>
    <s v="CUST_7582"/>
    <x v="60"/>
    <x v="1"/>
    <x v="3"/>
    <m/>
    <n v="0"/>
    <n v="15"/>
    <n v="0"/>
    <n v="306"/>
    <n v="0"/>
    <s v="Beauty"/>
    <n v="74.400000000000006"/>
    <n v="74.400000000000006"/>
    <d v="2023-05-13T00:00:00"/>
    <n v="10"/>
    <n v="0.32"/>
    <n v="0"/>
  </r>
  <r>
    <s v="CUST_7582_India_45544"/>
    <s v="CUST_7582"/>
    <x v="51"/>
    <x v="0"/>
    <x v="5"/>
    <n v="278.89"/>
    <n v="278.89"/>
    <n v="14"/>
    <n v="3904.46"/>
    <n v="274"/>
    <n v="0"/>
    <s v="Sports"/>
    <n v="69.5"/>
    <n v="69.5"/>
    <d v="2024-09-09T00:00:00"/>
    <n v="28"/>
    <n v="0.45"/>
    <n v="0"/>
  </r>
  <r>
    <s v="CUST_7583_Canada_44652"/>
    <s v="CUST_7583"/>
    <x v="1"/>
    <x v="1"/>
    <x v="4"/>
    <n v="92.37"/>
    <n v="92.37"/>
    <n v="14"/>
    <n v="1293.18"/>
    <n v="44"/>
    <n v="0"/>
    <s v="Home"/>
    <n v="37.6"/>
    <n v="37.6"/>
    <d v="2022-04-01T00:00:00"/>
    <n v="10"/>
    <n v="0.32"/>
    <n v="0"/>
  </r>
  <r>
    <s v="CUST_7585_UK_45592"/>
    <s v="CUST_7585"/>
    <x v="8"/>
    <x v="2"/>
    <x v="1"/>
    <n v="33.630000000000003"/>
    <n v="33.630000000000003"/>
    <n v="13"/>
    <n v="437.19000000000005"/>
    <n v="59"/>
    <n v="0"/>
    <s v="Home"/>
    <n v="6.8"/>
    <n v="6.8"/>
    <d v="2024-10-27T00:00:00"/>
    <n v="1"/>
    <n v="0.55000000000000004"/>
    <n v="0"/>
  </r>
  <r>
    <s v="CUST_7587_China_44726"/>
    <s v="CUST_7587"/>
    <x v="48"/>
    <x v="1"/>
    <x v="9"/>
    <n v="70.5"/>
    <n v="70.5"/>
    <n v="9"/>
    <n v="634.5"/>
    <n v="179"/>
    <n v="0"/>
    <s v="Beauty"/>
    <n v="23.2"/>
    <n v="23.2"/>
    <d v="2022-06-14T00:00:00"/>
    <n v="7"/>
    <n v="0.09"/>
    <n v="0"/>
  </r>
  <r>
    <s v="CUST_7588_Brazil_45129"/>
    <s v="CUST_7588"/>
    <x v="33"/>
    <x v="1"/>
    <x v="8"/>
    <n v="93.11"/>
    <n v="93.11"/>
    <n v="9"/>
    <n v="837.99"/>
    <n v="205"/>
    <n v="0"/>
    <s v="Home"/>
    <n v="41.9"/>
    <n v="41.9"/>
    <d v="2023-07-22T00:00:00"/>
    <n v="39"/>
    <n v="0.56000000000000005"/>
    <n v="0"/>
  </r>
  <r>
    <s v="CUST_7588_Canada_44321"/>
    <s v="CUST_7588"/>
    <x v="45"/>
    <x v="2"/>
    <x v="4"/>
    <n v="80.09"/>
    <n v="80.09"/>
    <n v="14"/>
    <n v="1121.26"/>
    <n v="164"/>
    <n v="0"/>
    <s v="Sports"/>
    <n v="86.7"/>
    <n v="86.7"/>
    <d v="2021-05-05T00:00:00"/>
    <n v="65"/>
    <n v="0.14000000000000001"/>
    <n v="0"/>
  </r>
  <r>
    <s v="CUST_7588_Germany_45070"/>
    <s v="CUST_7588"/>
    <x v="30"/>
    <x v="0"/>
    <x v="0"/>
    <n v="29.95"/>
    <n v="29.95"/>
    <n v="10"/>
    <n v="299.5"/>
    <n v="30"/>
    <n v="0"/>
    <s v="Home"/>
    <n v="5.7"/>
    <n v="5.7"/>
    <d v="2023-05-24T00:00:00"/>
    <n v="94"/>
    <n v="0.16"/>
    <n v="0"/>
  </r>
  <r>
    <s v="CUST_7589_Australia_44858"/>
    <s v="CUST_7589"/>
    <x v="3"/>
    <x v="0"/>
    <x v="3"/>
    <n v="26.8"/>
    <n v="26.8"/>
    <n v="13"/>
    <n v="348.40000000000003"/>
    <n v="145"/>
    <n v="0"/>
    <s v="Electronics"/>
    <n v="40.299999999999997"/>
    <n v="40.299999999999997"/>
    <d v="2022-10-24T00:00:00"/>
    <n v="2"/>
    <n v="0.1"/>
    <n v="0"/>
  </r>
  <r>
    <s v="CUST_7589_Brazil_45341"/>
    <s v="CUST_7589"/>
    <x v="9"/>
    <x v="0"/>
    <x v="8"/>
    <n v="99.92"/>
    <n v="99.92"/>
    <n v="4"/>
    <n v="399.68"/>
    <n v="360"/>
    <n v="0"/>
    <s v="Fashion"/>
    <n v="34.5"/>
    <n v="34.5"/>
    <d v="2024-02-19T00:00:00"/>
    <n v="11"/>
    <n v="0.55000000000000004"/>
    <n v="0"/>
  </r>
  <r>
    <s v="CUST_7591_China_44951"/>
    <s v="CUST_7591"/>
    <x v="40"/>
    <x v="2"/>
    <x v="9"/>
    <n v="58.2"/>
    <n v="58.2"/>
    <n v="7"/>
    <n v="407.40000000000003"/>
    <n v="290"/>
    <n v="0"/>
    <s v="Beauty"/>
    <n v="47.3"/>
    <n v="47.3"/>
    <d v="2023-01-25T00:00:00"/>
    <n v="58"/>
    <n v="0.31"/>
    <n v="0"/>
  </r>
  <r>
    <s v="CUST_7593_USA_44371"/>
    <s v="CUST_7593"/>
    <x v="18"/>
    <x v="1"/>
    <x v="2"/>
    <n v="91.67"/>
    <n v="91.67"/>
    <n v="12"/>
    <n v="1100.04"/>
    <n v="335"/>
    <n v="0"/>
    <s v="Electronics"/>
    <n v="20.3"/>
    <n v="20.3"/>
    <d v="2021-06-24T00:00:00"/>
    <n v="95"/>
    <n v="0.36"/>
    <n v="0"/>
  </r>
  <r>
    <s v="CUST_7599_France_44127"/>
    <s v="CUST_7599"/>
    <x v="29"/>
    <x v="0"/>
    <x v="7"/>
    <n v="30.33"/>
    <n v="30.33"/>
    <n v="8"/>
    <n v="242.64"/>
    <n v="284"/>
    <n v="0"/>
    <s v="Sports"/>
    <n v="5.3"/>
    <n v="5.3"/>
    <d v="2020-10-23T00:00:00"/>
    <n v="26"/>
    <n v="0.25"/>
    <n v="0"/>
  </r>
  <r>
    <s v="CUST_7600_Germany_45528"/>
    <s v="CUST_7600"/>
    <x v="7"/>
    <x v="0"/>
    <x v="0"/>
    <n v="75.23"/>
    <n v="75.23"/>
    <n v="8"/>
    <n v="601.84"/>
    <n v="265"/>
    <n v="0"/>
    <s v="Sports"/>
    <n v="64.3"/>
    <n v="64.3"/>
    <d v="2024-08-24T00:00:00"/>
    <n v="59"/>
    <n v="0.33"/>
    <n v="0"/>
  </r>
  <r>
    <s v="CUST_7602_Japan_45781"/>
    <s v="CUST_7602"/>
    <x v="4"/>
    <x v="0"/>
    <x v="6"/>
    <n v="171.71"/>
    <n v="171.71"/>
    <n v="6"/>
    <n v="1030.26"/>
    <n v="103"/>
    <n v="0"/>
    <s v="Sports"/>
    <n v="55"/>
    <n v="55"/>
    <d v="2025-05-04T00:00:00"/>
    <n v="78"/>
    <n v="0.3"/>
    <n v="0"/>
  </r>
  <r>
    <s v="CUST_7603_USA_44454"/>
    <s v="CUST_7603"/>
    <x v="25"/>
    <x v="1"/>
    <x v="2"/>
    <n v="37.76"/>
    <n v="37.76"/>
    <n v="5"/>
    <n v="188.79999999999998"/>
    <n v="106"/>
    <n v="0"/>
    <s v="Home"/>
    <n v="88.3"/>
    <n v="88.3"/>
    <d v="2021-09-15T00:00:00"/>
    <n v="16"/>
    <n v="0.4"/>
    <n v="0"/>
  </r>
  <r>
    <s v="CUST_7609_Brazil_44109"/>
    <s v="CUST_7609"/>
    <x v="8"/>
    <x v="1"/>
    <x v="8"/>
    <n v="234.77"/>
    <n v="234.77"/>
    <n v="7"/>
    <n v="1643.39"/>
    <n v="72"/>
    <n v="0"/>
    <s v="Beauty"/>
    <n v="69.099999999999994"/>
    <n v="69.099999999999994"/>
    <d v="2020-10-05T00:00:00"/>
    <n v="79"/>
    <n v="0.32"/>
    <n v="0"/>
  </r>
  <r>
    <s v="CUST_7610_Germany_45378"/>
    <s v="CUST_7610"/>
    <x v="19"/>
    <x v="0"/>
    <x v="0"/>
    <n v="17.07"/>
    <n v="17.07"/>
    <n v="11"/>
    <n v="187.77"/>
    <n v="109"/>
    <n v="0"/>
    <s v="Sports"/>
    <n v="38.700000000000003"/>
    <n v="38.700000000000003"/>
    <d v="2024-03-27T00:00:00"/>
    <n v="45"/>
    <n v="0.54"/>
    <n v="0"/>
  </r>
  <r>
    <s v="CUST_7612_USA_44163"/>
    <s v="CUST_7612"/>
    <x v="55"/>
    <x v="0"/>
    <x v="2"/>
    <n v="125.09"/>
    <n v="125.09"/>
    <n v="7"/>
    <n v="875.63"/>
    <n v="186"/>
    <n v="0"/>
    <s v="Fashion"/>
    <n v="52.4"/>
    <n v="52.4"/>
    <d v="2020-11-28T00:00:00"/>
    <n v="62"/>
    <n v="0.38"/>
    <n v="0"/>
  </r>
  <r>
    <s v="CUST_7614_France_44705"/>
    <s v="CUST_7614"/>
    <x v="36"/>
    <x v="0"/>
    <x v="7"/>
    <n v="133.31"/>
    <n v="133.31"/>
    <n v="9"/>
    <n v="1199.79"/>
    <n v="150"/>
    <n v="0"/>
    <s v="Fashion"/>
    <n v="80.400000000000006"/>
    <n v="80.400000000000006"/>
    <d v="2022-05-24T00:00:00"/>
    <n v="36"/>
    <n v="0.32"/>
    <n v="0"/>
  </r>
  <r>
    <s v="CUST_7614_India_45720"/>
    <s v="CUST_7614"/>
    <x v="34"/>
    <x v="2"/>
    <x v="5"/>
    <n v="138.36000000000001"/>
    <n v="138.36000000000001"/>
    <n v="8"/>
    <n v="1106.8800000000001"/>
    <n v="227"/>
    <n v="0"/>
    <s v="Home"/>
    <n v="86.3"/>
    <n v="86.3"/>
    <d v="2025-03-04T00:00:00"/>
    <n v="48"/>
    <n v="0.22"/>
    <n v="0"/>
  </r>
  <r>
    <s v="CUST_7614_Japan_44377"/>
    <s v="CUST_7614"/>
    <x v="6"/>
    <x v="1"/>
    <x v="6"/>
    <n v="278.91000000000003"/>
    <n v="278.91000000000003"/>
    <n v="10"/>
    <n v="2789.1000000000004"/>
    <n v="115"/>
    <n v="0"/>
    <s v="Fashion"/>
    <n v="90.2"/>
    <n v="90.2"/>
    <d v="2021-06-30T00:00:00"/>
    <n v="13"/>
    <n v="0.09"/>
    <n v="0"/>
  </r>
  <r>
    <s v="CUST_7615_China_45632"/>
    <s v="CUST_7615"/>
    <x v="27"/>
    <x v="0"/>
    <x v="9"/>
    <n v="91.17"/>
    <n v="91.17"/>
    <n v="13"/>
    <n v="1185.21"/>
    <n v="48"/>
    <n v="0"/>
    <s v="Fashion"/>
    <n v="15.1"/>
    <n v="15.1"/>
    <d v="2024-12-06T00:00:00"/>
    <n v="30"/>
    <n v="0.31"/>
    <n v="0"/>
  </r>
  <r>
    <s v="CUST_7616_France_44771"/>
    <s v="CUST_7616"/>
    <x v="24"/>
    <x v="1"/>
    <x v="7"/>
    <n v="32.96"/>
    <n v="32.96"/>
    <n v="12"/>
    <n v="395.52"/>
    <n v="73"/>
    <n v="0"/>
    <s v="Fashion"/>
    <n v="28.1"/>
    <n v="28.1"/>
    <d v="2022-07-29T00:00:00"/>
    <n v="74"/>
    <n v="0.31"/>
    <n v="0"/>
  </r>
  <r>
    <s v="CUST_7617_USA_45452"/>
    <s v="CUST_7617"/>
    <x v="36"/>
    <x v="0"/>
    <x v="2"/>
    <n v="256.98"/>
    <n v="256.98"/>
    <n v="11"/>
    <n v="2826.78"/>
    <n v="328"/>
    <n v="0"/>
    <s v="Home"/>
    <n v="1.3"/>
    <n v="1.3"/>
    <d v="2024-06-09T00:00:00"/>
    <n v="57"/>
    <n v="0.36"/>
    <n v="0"/>
  </r>
  <r>
    <s v="CUST_7619_Germany_45289"/>
    <s v="CUST_7619"/>
    <x v="13"/>
    <x v="1"/>
    <x v="0"/>
    <n v="47.37"/>
    <n v="47.37"/>
    <n v="6"/>
    <n v="284.21999999999997"/>
    <n v="207"/>
    <n v="0"/>
    <s v="Fashion"/>
    <n v="40.5"/>
    <n v="40.5"/>
    <d v="2023-12-29T00:00:00"/>
    <n v="45"/>
    <n v="0.24"/>
    <n v="0"/>
  </r>
  <r>
    <s v="CUST_7622_Canada_45434"/>
    <s v="CUST_7622"/>
    <x v="9"/>
    <x v="0"/>
    <x v="4"/>
    <n v="49.89"/>
    <n v="49.89"/>
    <n v="8"/>
    <n v="399.12"/>
    <n v="234"/>
    <n v="0"/>
    <s v="Fashion"/>
    <n v="98"/>
    <n v="98"/>
    <d v="2024-05-22T00:00:00"/>
    <n v="73"/>
    <n v="0.41"/>
    <n v="0"/>
  </r>
  <r>
    <s v="CUST_7623_Brazil_45559"/>
    <s v="CUST_7623"/>
    <x v="27"/>
    <x v="0"/>
    <x v="8"/>
    <n v="201.13"/>
    <n v="201.13"/>
    <n v="13"/>
    <n v="2614.69"/>
    <n v="76"/>
    <n v="0"/>
    <s v="Fashion"/>
    <n v="25.1"/>
    <n v="25.1"/>
    <d v="2024-09-24T00:00:00"/>
    <n v="7"/>
    <n v="0.56999999999999995"/>
    <n v="0"/>
  </r>
  <r>
    <s v="CUST_7626_UK_45706"/>
    <s v="CUST_7626"/>
    <x v="56"/>
    <x v="2"/>
    <x v="1"/>
    <n v="25.25"/>
    <n v="25.25"/>
    <n v="13"/>
    <n v="328.25"/>
    <n v="338"/>
    <n v="0"/>
    <s v="Beauty"/>
    <n v="28.9"/>
    <n v="28.9"/>
    <d v="2025-02-18T00:00:00"/>
    <n v="89"/>
    <n v="0.32"/>
    <n v="0"/>
  </r>
  <r>
    <s v="CUST_7628_Australia_45634"/>
    <s v="CUST_7628"/>
    <x v="12"/>
    <x v="1"/>
    <x v="3"/>
    <n v="105.27"/>
    <n v="105.27"/>
    <n v="4"/>
    <n v="421.08"/>
    <n v="39"/>
    <n v="0"/>
    <s v="Home"/>
    <n v="63.5"/>
    <n v="63.5"/>
    <d v="2024-12-08T00:00:00"/>
    <n v="49"/>
    <n v="0.28000000000000003"/>
    <n v="0"/>
  </r>
  <r>
    <s v="CUST_7628_Germany_45033"/>
    <s v="CUST_7628"/>
    <x v="59"/>
    <x v="1"/>
    <x v="0"/>
    <n v="28.61"/>
    <n v="28.61"/>
    <n v="12"/>
    <n v="343.32"/>
    <n v="174"/>
    <n v="0"/>
    <s v="Home"/>
    <n v="10.8"/>
    <n v="10.8"/>
    <d v="2023-04-17T00:00:00"/>
    <n v="37"/>
    <n v="0.19"/>
    <n v="0"/>
  </r>
  <r>
    <s v="CUST_7629_Japan_45119"/>
    <s v="CUST_7629"/>
    <x v="36"/>
    <x v="2"/>
    <x v="6"/>
    <n v="184.92"/>
    <n v="184.92"/>
    <n v="8"/>
    <n v="1479.36"/>
    <n v="239"/>
    <n v="0"/>
    <s v="Electronics"/>
    <n v="52.4"/>
    <n v="52.4"/>
    <d v="2023-07-12T00:00:00"/>
    <n v="11"/>
    <n v="0.3"/>
    <n v="0"/>
  </r>
  <r>
    <s v="CUST_7633_India_45610"/>
    <s v="CUST_7633"/>
    <x v="46"/>
    <x v="2"/>
    <x v="5"/>
    <n v="56.08"/>
    <n v="56.08"/>
    <n v="7"/>
    <n v="392.56"/>
    <n v="149"/>
    <n v="0"/>
    <s v="Electronics"/>
    <n v="62.9"/>
    <n v="62.9"/>
    <d v="2024-11-14T00:00:00"/>
    <n v="85"/>
    <n v="0.33"/>
    <n v="0"/>
  </r>
  <r>
    <s v="CUST_7635_USA_45597"/>
    <s v="CUST_7635"/>
    <x v="23"/>
    <x v="1"/>
    <x v="2"/>
    <n v="93.21"/>
    <n v="93.21"/>
    <n v="3"/>
    <n v="279.63"/>
    <n v="259"/>
    <n v="0"/>
    <s v="Fashion"/>
    <n v="15.7"/>
    <n v="15.7"/>
    <d v="2024-11-01T00:00:00"/>
    <n v="34"/>
    <n v="0.19"/>
    <n v="0"/>
  </r>
  <r>
    <s v="CUST_7636_Brazil_44068"/>
    <s v="CUST_7636"/>
    <x v="0"/>
    <x v="1"/>
    <x v="8"/>
    <n v="113.83"/>
    <n v="113.83"/>
    <n v="13"/>
    <n v="1479.79"/>
    <n v="68"/>
    <n v="0"/>
    <s v="Home"/>
    <n v="99.6"/>
    <n v="99.6"/>
    <d v="2020-08-25T00:00:00"/>
    <n v="11"/>
    <n v="0.31"/>
    <n v="0"/>
  </r>
  <r>
    <s v="CUST_7638_Australia_44432"/>
    <s v="CUST_7638"/>
    <x v="45"/>
    <x v="0"/>
    <x v="3"/>
    <n v="348.62"/>
    <n v="348.62"/>
    <n v="13"/>
    <n v="4532.0600000000004"/>
    <n v="360"/>
    <n v="0"/>
    <s v="Fashion"/>
    <n v="31.6"/>
    <n v="31.6"/>
    <d v="2021-08-24T00:00:00"/>
    <n v="30"/>
    <n v="0.72"/>
    <n v="0"/>
  </r>
  <r>
    <s v="CUST_7638_Brazil_45268"/>
    <s v="CUST_7638"/>
    <x v="5"/>
    <x v="0"/>
    <x v="8"/>
    <n v="157.52000000000001"/>
    <n v="157.52000000000001"/>
    <n v="13"/>
    <n v="2047.7600000000002"/>
    <n v="181"/>
    <n v="0"/>
    <s v="Beauty"/>
    <n v="80.2"/>
    <n v="80.2"/>
    <d v="2023-12-08T00:00:00"/>
    <n v="5"/>
    <n v="0.08"/>
    <n v="0"/>
  </r>
  <r>
    <s v="CUST_7640_Australia_44996"/>
    <s v="CUST_7640"/>
    <x v="7"/>
    <x v="0"/>
    <x v="3"/>
    <n v="39.909999999999997"/>
    <n v="39.909999999999997"/>
    <n v="7"/>
    <n v="279.37"/>
    <n v="281"/>
    <n v="0"/>
    <s v="Home"/>
    <n v="1.3"/>
    <n v="1.3"/>
    <d v="2023-03-11T00:00:00"/>
    <n v="11"/>
    <n v="0.21"/>
    <n v="0"/>
  </r>
  <r>
    <s v="CUST_7642_Japan_44339"/>
    <s v="CUST_7642"/>
    <x v="46"/>
    <x v="0"/>
    <x v="6"/>
    <n v="70.260000000000005"/>
    <n v="70.260000000000005"/>
    <n v="9"/>
    <n v="632.34"/>
    <n v="284"/>
    <n v="0"/>
    <s v="Home"/>
    <n v="84.5"/>
    <n v="84.5"/>
    <d v="2021-05-23T00:00:00"/>
    <n v="87"/>
    <n v="0.42"/>
    <n v="0"/>
  </r>
  <r>
    <s v="CUST_7643_Germany_45409"/>
    <s v="CUST_7643"/>
    <x v="46"/>
    <x v="0"/>
    <x v="0"/>
    <n v="116.73"/>
    <n v="116.73"/>
    <n v="14"/>
    <n v="1634.22"/>
    <n v="225"/>
    <n v="0"/>
    <s v="Beauty"/>
    <n v="3.8"/>
    <n v="3.8"/>
    <d v="2024-04-27T00:00:00"/>
    <n v="67"/>
    <n v="0.27"/>
    <n v="0"/>
  </r>
  <r>
    <s v="CUST_7644_Germany_44919"/>
    <s v="CUST_7644"/>
    <x v="23"/>
    <x v="0"/>
    <x v="0"/>
    <n v="60.66"/>
    <n v="60.66"/>
    <n v="8"/>
    <n v="485.28"/>
    <n v="180"/>
    <n v="0"/>
    <s v="Home"/>
    <n v="11"/>
    <n v="11"/>
    <d v="2022-12-24T00:00:00"/>
    <n v="4"/>
    <n v="0.41"/>
    <n v="0"/>
  </r>
  <r>
    <s v="CUST_7644_UK_44099"/>
    <s v="CUST_7644"/>
    <x v="11"/>
    <x v="1"/>
    <x v="1"/>
    <n v="54.13"/>
    <n v="54.13"/>
    <n v="8"/>
    <n v="433.04"/>
    <n v="187"/>
    <n v="0"/>
    <s v="Electronics"/>
    <n v="25.8"/>
    <n v="25.8"/>
    <d v="2020-09-25T00:00:00"/>
    <n v="18"/>
    <n v="0.63"/>
    <n v="0"/>
  </r>
  <r>
    <s v="CUST_7645_Japan_44171"/>
    <s v="CUST_7645"/>
    <x v="26"/>
    <x v="1"/>
    <x v="6"/>
    <n v="79.02"/>
    <n v="79.02"/>
    <n v="7"/>
    <n v="553.14"/>
    <n v="326"/>
    <n v="0"/>
    <s v="Home"/>
    <n v="28.6"/>
    <n v="28.6"/>
    <d v="2020-12-06T00:00:00"/>
    <n v="41"/>
    <n v="0.4"/>
    <n v="0"/>
  </r>
  <r>
    <s v="CUST_7646_Germany_44834"/>
    <s v="CUST_7646"/>
    <x v="10"/>
    <x v="0"/>
    <x v="0"/>
    <n v="121.9"/>
    <n v="121.9"/>
    <n v="9"/>
    <n v="1097.1000000000001"/>
    <n v="249"/>
    <n v="0"/>
    <s v="Sports"/>
    <n v="44.5"/>
    <n v="44.5"/>
    <d v="2022-09-30T00:00:00"/>
    <n v="76"/>
    <n v="0.32"/>
    <n v="0"/>
  </r>
  <r>
    <s v="CUST_7646_USA_44758"/>
    <s v="CUST_7646"/>
    <x v="18"/>
    <x v="2"/>
    <x v="2"/>
    <n v="54.72"/>
    <n v="54.72"/>
    <n v="11"/>
    <n v="601.91999999999996"/>
    <n v="339"/>
    <n v="0"/>
    <s v="Sports"/>
    <n v="74.3"/>
    <n v="74.3"/>
    <d v="2022-07-16T00:00:00"/>
    <n v="33"/>
    <n v="0.37"/>
    <n v="0"/>
  </r>
  <r>
    <s v="CUST_7652_Canada_44130"/>
    <s v="CUST_7652"/>
    <x v="13"/>
    <x v="1"/>
    <x v="4"/>
    <n v="258.60000000000002"/>
    <n v="258.60000000000002"/>
    <n v="13"/>
    <n v="3361.8"/>
    <n v="203"/>
    <n v="0"/>
    <s v="Home"/>
    <n v="83.2"/>
    <n v="83.2"/>
    <d v="2020-10-26T00:00:00"/>
    <n v="19"/>
    <n v="0.34"/>
    <n v="0"/>
  </r>
  <r>
    <s v="CUST_7652_China_45617"/>
    <s v="CUST_7652"/>
    <x v="58"/>
    <x v="1"/>
    <x v="9"/>
    <n v="143.43"/>
    <n v="143.43"/>
    <n v="11"/>
    <n v="1577.73"/>
    <n v="206"/>
    <n v="0"/>
    <s v="Beauty"/>
    <n v="46.3"/>
    <n v="46.3"/>
    <d v="2024-11-21T00:00:00"/>
    <n v="56"/>
    <n v="0.03"/>
    <n v="0"/>
  </r>
  <r>
    <s v="CUST_7653_USA_44918"/>
    <s v="CUST_7653"/>
    <x v="35"/>
    <x v="1"/>
    <x v="2"/>
    <n v="42.87"/>
    <n v="42.87"/>
    <n v="14"/>
    <n v="600.17999999999995"/>
    <n v="3"/>
    <n v="1"/>
    <s v="Home"/>
    <n v="32.200000000000003"/>
    <n v="32.200000000000003"/>
    <d v="2022-12-23T00:00:00"/>
    <n v="61"/>
    <n v="0.47"/>
    <n v="0"/>
  </r>
  <r>
    <s v="CUST_7655_USA_45508"/>
    <s v="CUST_7655"/>
    <x v="47"/>
    <x v="1"/>
    <x v="2"/>
    <n v="102.28"/>
    <n v="102.28"/>
    <n v="14"/>
    <n v="1431.92"/>
    <n v="298"/>
    <n v="0"/>
    <s v="Sports"/>
    <n v="69.599999999999994"/>
    <n v="69.599999999999994"/>
    <d v="2024-08-04T00:00:00"/>
    <n v="22"/>
    <n v="0.26"/>
    <n v="0"/>
  </r>
  <r>
    <s v="CUST_7656_India_44865"/>
    <s v="CUST_7656"/>
    <x v="34"/>
    <x v="1"/>
    <x v="5"/>
    <n v="128.49"/>
    <n v="128.49"/>
    <n v="6"/>
    <n v="770.94"/>
    <n v="14"/>
    <n v="0"/>
    <s v="Fashion"/>
    <n v="96.5"/>
    <n v="96.5"/>
    <d v="2022-10-31T00:00:00"/>
    <n v="48"/>
    <n v="0.46"/>
    <n v="0"/>
  </r>
  <r>
    <s v="CUST_7659_Germany_44713"/>
    <s v="CUST_7659"/>
    <x v="38"/>
    <x v="0"/>
    <x v="0"/>
    <n v="102"/>
    <n v="102"/>
    <n v="17"/>
    <n v="1734"/>
    <n v="48"/>
    <n v="0"/>
    <s v="Sports"/>
    <n v="45.4"/>
    <n v="45.4"/>
    <d v="2022-06-01T00:00:00"/>
    <n v="98"/>
    <n v="0.66"/>
    <n v="0"/>
  </r>
  <r>
    <s v="CUST_7663_Brazil_45559"/>
    <s v="CUST_7663"/>
    <x v="20"/>
    <x v="1"/>
    <x v="8"/>
    <n v="180.71"/>
    <n v="180.71"/>
    <n v="10"/>
    <n v="1807.1000000000001"/>
    <n v="189"/>
    <n v="0"/>
    <s v="Fashion"/>
    <n v="2.1"/>
    <n v="2.1"/>
    <d v="2024-09-24T00:00:00"/>
    <n v="33"/>
    <n v="0.05"/>
    <n v="0"/>
  </r>
  <r>
    <s v="CUST_7665_Australia_45813"/>
    <s v="CUST_7665"/>
    <x v="22"/>
    <x v="0"/>
    <x v="3"/>
    <n v="151.22"/>
    <n v="151.22"/>
    <n v="4"/>
    <n v="604.88"/>
    <n v="313"/>
    <n v="0"/>
    <s v="Beauty"/>
    <n v="9.5"/>
    <n v="9.5"/>
    <d v="2025-06-05T00:00:00"/>
    <n v="68"/>
    <n v="0.42"/>
    <n v="0"/>
  </r>
  <r>
    <s v="CUST_7667_France_45235"/>
    <s v="CUST_7667"/>
    <x v="20"/>
    <x v="0"/>
    <x v="7"/>
    <n v="142.28"/>
    <n v="142.28"/>
    <n v="7"/>
    <n v="995.96"/>
    <n v="272"/>
    <n v="0"/>
    <s v="Beauty"/>
    <n v="2.6"/>
    <n v="2.6"/>
    <d v="2023-11-05T00:00:00"/>
    <n v="21"/>
    <n v="0.41"/>
    <n v="0"/>
  </r>
  <r>
    <s v="CUST_7668_Australia_45063"/>
    <s v="CUST_7668"/>
    <x v="35"/>
    <x v="1"/>
    <x v="3"/>
    <n v="77.64"/>
    <n v="77.64"/>
    <n v="8"/>
    <n v="621.12"/>
    <n v="306"/>
    <n v="0"/>
    <s v="Sports"/>
    <n v="11.4"/>
    <n v="11.4"/>
    <d v="2023-05-17T00:00:00"/>
    <n v="72"/>
    <n v="0.6"/>
    <n v="0"/>
  </r>
  <r>
    <s v="CUST_7671_Brazil_44777"/>
    <s v="CUST_7671"/>
    <x v="6"/>
    <x v="0"/>
    <x v="8"/>
    <n v="27.09"/>
    <n v="27.09"/>
    <n v="7"/>
    <n v="189.63"/>
    <n v="218"/>
    <n v="0"/>
    <s v="Electronics"/>
    <n v="25.6"/>
    <n v="25.6"/>
    <d v="2022-08-04T00:00:00"/>
    <n v="35"/>
    <n v="0.14000000000000001"/>
    <n v="0"/>
  </r>
  <r>
    <s v="CUST_7674_Germany_45734"/>
    <s v="CUST_7674"/>
    <x v="3"/>
    <x v="1"/>
    <x v="0"/>
    <n v="117.08"/>
    <n v="117.08"/>
    <n v="9"/>
    <n v="1053.72"/>
    <n v="239"/>
    <n v="0"/>
    <s v="Beauty"/>
    <n v="35.200000000000003"/>
    <n v="35.200000000000003"/>
    <d v="2025-03-18T00:00:00"/>
    <n v="76"/>
    <n v="0.21"/>
    <n v="0"/>
  </r>
  <r>
    <s v="CUST_7675_India_45009"/>
    <s v="CUST_7675"/>
    <x v="8"/>
    <x v="0"/>
    <x v="5"/>
    <n v="76.95"/>
    <n v="76.95"/>
    <n v="12"/>
    <n v="923.40000000000009"/>
    <n v="277"/>
    <n v="0"/>
    <s v="Home"/>
    <n v="84.1"/>
    <n v="84.1"/>
    <d v="2023-03-24T00:00:00"/>
    <n v="26"/>
    <n v="0.11"/>
    <n v="0"/>
  </r>
  <r>
    <s v="CUST_7677_Australia_45151"/>
    <s v="CUST_7677"/>
    <x v="9"/>
    <x v="1"/>
    <x v="3"/>
    <m/>
    <n v="0"/>
    <n v="5"/>
    <n v="0"/>
    <n v="241"/>
    <n v="0"/>
    <s v="Beauty"/>
    <n v="97.6"/>
    <n v="97.6"/>
    <d v="2023-08-13T00:00:00"/>
    <n v="52"/>
    <n v="0.28999999999999998"/>
    <n v="0"/>
  </r>
  <r>
    <s v="CUST_7680_Australia_44811"/>
    <s v="CUST_7680"/>
    <x v="18"/>
    <x v="1"/>
    <x v="3"/>
    <n v="122.53"/>
    <n v="122.53"/>
    <n v="11"/>
    <n v="1347.83"/>
    <n v="51"/>
    <n v="0"/>
    <s v="Electronics"/>
    <n v="35.200000000000003"/>
    <n v="35.200000000000003"/>
    <d v="2022-09-07T00:00:00"/>
    <n v="40"/>
    <n v="7.0000000000000007E-2"/>
    <n v="0"/>
  </r>
  <r>
    <s v="CUST_7681_Canada_44518"/>
    <s v="CUST_7681"/>
    <x v="32"/>
    <x v="1"/>
    <x v="4"/>
    <n v="139.1"/>
    <n v="139.1"/>
    <n v="7"/>
    <n v="973.69999999999993"/>
    <n v="117"/>
    <n v="0"/>
    <s v="Home"/>
    <n v="28.8"/>
    <n v="28.8"/>
    <d v="2021-11-18T00:00:00"/>
    <n v="36"/>
    <n v="0.19"/>
    <n v="0"/>
  </r>
  <r>
    <s v="CUST_7683_Canada_45830"/>
    <s v="CUST_7683"/>
    <x v="22"/>
    <x v="0"/>
    <x v="4"/>
    <n v="83.73"/>
    <n v="83.73"/>
    <n v="7"/>
    <n v="586.11"/>
    <n v="15"/>
    <n v="0"/>
    <s v="Fashion"/>
    <n v="43.3"/>
    <n v="43.3"/>
    <d v="2025-06-22T00:00:00"/>
    <n v="50"/>
    <n v="0.05"/>
    <n v="0"/>
  </r>
  <r>
    <s v="CUST_7683_Japan_45312"/>
    <s v="CUST_7683"/>
    <x v="30"/>
    <x v="0"/>
    <x v="6"/>
    <n v="195.56"/>
    <n v="195.56"/>
    <n v="10"/>
    <n v="1955.6"/>
    <n v="133"/>
    <n v="0"/>
    <s v="Home"/>
    <m/>
    <n v="0"/>
    <d v="2024-01-21T00:00:00"/>
    <n v="42"/>
    <n v="0.2"/>
    <n v="0"/>
  </r>
  <r>
    <s v="CUST_7686_USA_45474"/>
    <s v="CUST_7686"/>
    <x v="51"/>
    <x v="2"/>
    <x v="2"/>
    <n v="77.069999999999993"/>
    <n v="77.069999999999993"/>
    <n v="10"/>
    <n v="770.69999999999993"/>
    <n v="293"/>
    <n v="0"/>
    <s v="Beauty"/>
    <n v="85.4"/>
    <n v="85.4"/>
    <d v="2024-07-01T00:00:00"/>
    <n v="39"/>
    <n v="0.03"/>
    <n v="0"/>
  </r>
  <r>
    <s v="CUST_7687_France_44997"/>
    <s v="CUST_7687"/>
    <x v="57"/>
    <x v="1"/>
    <x v="7"/>
    <n v="273.36"/>
    <n v="273.36"/>
    <n v="11"/>
    <n v="3006.96"/>
    <n v="110"/>
    <n v="0"/>
    <s v="Sports"/>
    <n v="29"/>
    <n v="29"/>
    <d v="2023-03-12T00:00:00"/>
    <n v="89"/>
    <n v="0.34"/>
    <n v="0"/>
  </r>
  <r>
    <s v="CUST_7689_India_45240"/>
    <s v="CUST_7689"/>
    <x v="45"/>
    <x v="1"/>
    <x v="5"/>
    <n v="23.37"/>
    <n v="23.37"/>
    <n v="8"/>
    <n v="186.96"/>
    <n v="177"/>
    <n v="0"/>
    <s v="Fashion"/>
    <n v="73.5"/>
    <n v="73.5"/>
    <d v="2023-11-10T00:00:00"/>
    <n v="95"/>
    <n v="0.12"/>
    <n v="0"/>
  </r>
  <r>
    <s v="CUST_7694_Australia_44937"/>
    <s v="CUST_7694"/>
    <x v="50"/>
    <x v="0"/>
    <x v="3"/>
    <n v="56.13"/>
    <n v="56.13"/>
    <n v="7"/>
    <n v="392.91"/>
    <n v="114"/>
    <n v="0"/>
    <s v="Sports"/>
    <n v="73.900000000000006"/>
    <n v="73.900000000000006"/>
    <d v="2023-01-11T00:00:00"/>
    <n v="4"/>
    <n v="0.06"/>
    <n v="0"/>
  </r>
  <r>
    <s v="CUST_7696_Canada_44246"/>
    <s v="CUST_7696"/>
    <x v="20"/>
    <x v="1"/>
    <x v="4"/>
    <n v="46.6"/>
    <n v="46.6"/>
    <n v="11"/>
    <n v="512.6"/>
    <n v="299"/>
    <n v="1"/>
    <s v="Beauty"/>
    <n v="81"/>
    <n v="81"/>
    <d v="2021-02-19T00:00:00"/>
    <n v="51"/>
    <n v="0.34"/>
    <n v="0"/>
  </r>
  <r>
    <s v="CUST_7701_China_44713"/>
    <s v="CUST_7701"/>
    <x v="20"/>
    <x v="1"/>
    <x v="9"/>
    <n v="27.01"/>
    <n v="27.01"/>
    <n v="14"/>
    <n v="378.14000000000004"/>
    <n v="196"/>
    <n v="0"/>
    <s v="Electronics"/>
    <n v="22.5"/>
    <n v="22.5"/>
    <d v="2022-06-01T00:00:00"/>
    <n v="32"/>
    <n v="0.1"/>
    <n v="0"/>
  </r>
  <r>
    <s v="CUST_7704_China_45157"/>
    <s v="CUST_7704"/>
    <x v="32"/>
    <x v="0"/>
    <x v="9"/>
    <n v="180.23"/>
    <n v="180.23"/>
    <n v="8"/>
    <n v="1441.84"/>
    <n v="116"/>
    <n v="1"/>
    <s v="Electronics"/>
    <n v="16.7"/>
    <n v="16.7"/>
    <d v="2023-08-19T00:00:00"/>
    <n v="74"/>
    <n v="0.15"/>
    <n v="0"/>
  </r>
  <r>
    <s v="CUST_7704_Germany_44850"/>
    <s v="CUST_7704"/>
    <x v="18"/>
    <x v="0"/>
    <x v="0"/>
    <m/>
    <n v="0"/>
    <n v="11"/>
    <n v="0"/>
    <n v="249"/>
    <n v="0"/>
    <s v="Electronics"/>
    <n v="48.3"/>
    <n v="48.3"/>
    <d v="2022-10-16T00:00:00"/>
    <n v="57"/>
    <n v="0.2"/>
    <n v="0"/>
  </r>
  <r>
    <s v="CUST_7707_UK_44780"/>
    <s v="CUST_7707"/>
    <x v="14"/>
    <x v="1"/>
    <x v="1"/>
    <n v="69.23"/>
    <n v="69.23"/>
    <n v="8"/>
    <n v="553.84"/>
    <n v="264"/>
    <n v="0"/>
    <s v="Sports"/>
    <n v="42.2"/>
    <n v="42.2"/>
    <d v="2022-08-07T00:00:00"/>
    <n v="38"/>
    <n v="0.11"/>
    <n v="0"/>
  </r>
  <r>
    <s v="CUST_7708_India_45750"/>
    <s v="CUST_7708"/>
    <x v="15"/>
    <x v="0"/>
    <x v="5"/>
    <n v="436.5"/>
    <n v="436.5"/>
    <n v="9"/>
    <n v="3928.5"/>
    <n v="327"/>
    <n v="0"/>
    <s v="Beauty"/>
    <n v="3.7"/>
    <n v="3.7"/>
    <d v="2025-04-03T00:00:00"/>
    <n v="9"/>
    <n v="0.21"/>
    <n v="0"/>
  </r>
  <r>
    <s v="CUST_7709_USA_44771"/>
    <s v="CUST_7709"/>
    <x v="8"/>
    <x v="0"/>
    <x v="2"/>
    <n v="256.52999999999997"/>
    <n v="256.52999999999997"/>
    <n v="7"/>
    <n v="1795.7099999999998"/>
    <n v="139"/>
    <n v="0"/>
    <s v="Fashion"/>
    <n v="19.899999999999999"/>
    <n v="19.899999999999999"/>
    <d v="2022-07-29T00:00:00"/>
    <n v="85"/>
    <n v="0.12"/>
    <n v="0"/>
  </r>
  <r>
    <s v="CUST_7710_Australia_45565"/>
    <s v="CUST_7710"/>
    <x v="14"/>
    <x v="0"/>
    <x v="3"/>
    <n v="95.33"/>
    <n v="95.33"/>
    <n v="11"/>
    <n v="1048.6299999999999"/>
    <n v="109"/>
    <n v="0"/>
    <s v="Beauty"/>
    <n v="30"/>
    <n v="30"/>
    <d v="2024-09-30T00:00:00"/>
    <n v="58"/>
    <n v="0.03"/>
    <n v="0"/>
  </r>
  <r>
    <s v="CUST_7711_China_44430"/>
    <s v="CUST_7711"/>
    <x v="34"/>
    <x v="1"/>
    <x v="9"/>
    <n v="198.59"/>
    <n v="198.59"/>
    <n v="7"/>
    <n v="1390.13"/>
    <n v="272"/>
    <n v="0"/>
    <s v="Home"/>
    <n v="16.600000000000001"/>
    <n v="16.600000000000001"/>
    <d v="2021-08-22T00:00:00"/>
    <n v="4"/>
    <n v="0.46"/>
    <n v="0"/>
  </r>
  <r>
    <s v="CUST_7715_Japan_45530"/>
    <s v="CUST_7715"/>
    <x v="51"/>
    <x v="1"/>
    <x v="6"/>
    <n v="65.540000000000006"/>
    <n v="65.540000000000006"/>
    <n v="10"/>
    <n v="655.40000000000009"/>
    <n v="122"/>
    <n v="1"/>
    <s v="Electronics"/>
    <n v="65.7"/>
    <n v="65.7"/>
    <d v="2024-08-26T00:00:00"/>
    <n v="2"/>
    <n v="0.33"/>
    <n v="0"/>
  </r>
  <r>
    <s v="CUST_7716_France_45458"/>
    <s v="CUST_7716"/>
    <x v="50"/>
    <x v="1"/>
    <x v="7"/>
    <n v="51.45"/>
    <n v="51.45"/>
    <n v="7"/>
    <n v="360.15000000000003"/>
    <n v="224"/>
    <n v="0"/>
    <s v="Home"/>
    <n v="89"/>
    <n v="89"/>
    <d v="2024-06-15T00:00:00"/>
    <n v="43"/>
    <n v="0.23"/>
    <n v="0"/>
  </r>
  <r>
    <s v="CUST_7718_Australia_45379"/>
    <s v="CUST_7718"/>
    <x v="6"/>
    <x v="1"/>
    <x v="3"/>
    <n v="97.28"/>
    <n v="97.28"/>
    <n v="8"/>
    <n v="778.24"/>
    <n v="299"/>
    <n v="0"/>
    <s v="Sports"/>
    <n v="33.299999999999997"/>
    <n v="33.299999999999997"/>
    <d v="2024-03-28T00:00:00"/>
    <n v="30"/>
    <n v="0.56999999999999995"/>
    <n v="0"/>
  </r>
  <r>
    <s v="CUST_7719_India_44306"/>
    <s v="CUST_7719"/>
    <x v="54"/>
    <x v="0"/>
    <x v="5"/>
    <n v="56.06"/>
    <n v="56.06"/>
    <n v="6"/>
    <n v="336.36"/>
    <n v="67"/>
    <n v="0"/>
    <s v="Electronics"/>
    <n v="3.6"/>
    <n v="3.6"/>
    <d v="2021-04-20T00:00:00"/>
    <n v="46"/>
    <n v="0.19"/>
    <n v="0"/>
  </r>
  <r>
    <s v="CUST_7721_Brazil_45353"/>
    <s v="CUST_7721"/>
    <x v="17"/>
    <x v="0"/>
    <x v="8"/>
    <n v="68.569999999999993"/>
    <n v="68.569999999999993"/>
    <n v="8"/>
    <n v="548.55999999999995"/>
    <n v="190"/>
    <n v="1"/>
    <s v="Sports"/>
    <n v="51.1"/>
    <n v="51.1"/>
    <d v="2024-03-02T00:00:00"/>
    <n v="27"/>
    <n v="0.3"/>
    <n v="0"/>
  </r>
  <r>
    <s v="CUST_7722_France_44948"/>
    <s v="CUST_7722"/>
    <x v="2"/>
    <x v="1"/>
    <x v="7"/>
    <n v="126.45"/>
    <n v="126.45"/>
    <n v="8"/>
    <n v="1011.6"/>
    <n v="103"/>
    <n v="0"/>
    <s v="Sports"/>
    <n v="76.8"/>
    <n v="76.8"/>
    <d v="2023-01-22T00:00:00"/>
    <n v="95"/>
    <n v="0.09"/>
    <n v="0"/>
  </r>
  <r>
    <s v="CUST_7726_India_44383"/>
    <s v="CUST_7726"/>
    <x v="5"/>
    <x v="1"/>
    <x v="5"/>
    <n v="87.58"/>
    <n v="87.58"/>
    <n v="9"/>
    <n v="788.22"/>
    <n v="191"/>
    <n v="0"/>
    <s v="Fashion"/>
    <n v="47.8"/>
    <n v="47.8"/>
    <d v="2021-07-06T00:00:00"/>
    <n v="96"/>
    <n v="0.43"/>
    <n v="0"/>
  </r>
  <r>
    <s v="CUST_7731_UK_45041"/>
    <s v="CUST_7731"/>
    <x v="44"/>
    <x v="1"/>
    <x v="1"/>
    <n v="139.79"/>
    <n v="139.79"/>
    <n v="12"/>
    <n v="1677.48"/>
    <n v="329"/>
    <n v="0"/>
    <s v="Home"/>
    <n v="35.4"/>
    <n v="35.4"/>
    <d v="2023-04-25T00:00:00"/>
    <n v="95"/>
    <n v="0.14000000000000001"/>
    <n v="0"/>
  </r>
  <r>
    <s v="CUST_7731_UK_45664"/>
    <s v="CUST_7731"/>
    <x v="53"/>
    <x v="0"/>
    <x v="1"/>
    <m/>
    <n v="0"/>
    <n v="11"/>
    <n v="0"/>
    <n v="287"/>
    <n v="1"/>
    <s v="Sports"/>
    <n v="61.2"/>
    <n v="61.2"/>
    <d v="2025-01-07T00:00:00"/>
    <n v="89"/>
    <n v="0.22"/>
    <n v="0"/>
  </r>
  <r>
    <s v="CUST_7732_Canada_45796"/>
    <s v="CUST_7732"/>
    <x v="14"/>
    <x v="1"/>
    <x v="4"/>
    <n v="93.79"/>
    <n v="93.79"/>
    <n v="10"/>
    <n v="937.90000000000009"/>
    <n v="111"/>
    <n v="0"/>
    <s v="Electronics"/>
    <n v="21.2"/>
    <n v="21.2"/>
    <d v="2025-05-19T00:00:00"/>
    <n v="70"/>
    <n v="0.24"/>
    <n v="0"/>
  </r>
  <r>
    <s v="CUST_7736_China_44552"/>
    <s v="CUST_7736"/>
    <x v="10"/>
    <x v="1"/>
    <x v="9"/>
    <n v="76.59"/>
    <n v="76.59"/>
    <n v="13"/>
    <n v="995.67000000000007"/>
    <n v="325"/>
    <n v="0"/>
    <s v="Beauty"/>
    <m/>
    <n v="0"/>
    <d v="2021-12-22T00:00:00"/>
    <n v="19"/>
    <n v="0.15"/>
    <n v="0"/>
  </r>
  <r>
    <s v="CUST_7737_India_44413"/>
    <s v="CUST_7737"/>
    <x v="3"/>
    <x v="0"/>
    <x v="5"/>
    <n v="41.69"/>
    <n v="41.69"/>
    <n v="7"/>
    <n v="291.83"/>
    <n v="285"/>
    <n v="0"/>
    <s v="Electronics"/>
    <n v="84.5"/>
    <n v="84.5"/>
    <d v="2021-08-05T00:00:00"/>
    <n v="9"/>
    <n v="0.03"/>
    <n v="0"/>
  </r>
  <r>
    <s v="CUST_7738_Australia_44807"/>
    <s v="CUST_7738"/>
    <x v="41"/>
    <x v="0"/>
    <x v="3"/>
    <n v="83.61"/>
    <n v="83.61"/>
    <n v="15"/>
    <n v="1254.1500000000001"/>
    <n v="117"/>
    <n v="0"/>
    <s v="Sports"/>
    <n v="23"/>
    <n v="23"/>
    <d v="2022-09-03T00:00:00"/>
    <n v="41"/>
    <n v="0.12"/>
    <n v="0"/>
  </r>
  <r>
    <s v="CUST_7744_Germany_45275"/>
    <s v="CUST_7744"/>
    <x v="0"/>
    <x v="0"/>
    <x v="0"/>
    <n v="85"/>
    <n v="85"/>
    <n v="10"/>
    <n v="850"/>
    <n v="166"/>
    <n v="0"/>
    <s v="Beauty"/>
    <n v="78.400000000000006"/>
    <n v="78.400000000000006"/>
    <d v="2023-12-15T00:00:00"/>
    <n v="3"/>
    <n v="0.25"/>
    <n v="0"/>
  </r>
  <r>
    <s v="CUST_7748_Brazil_44807"/>
    <s v="CUST_7748"/>
    <x v="52"/>
    <x v="1"/>
    <x v="8"/>
    <n v="69.430000000000007"/>
    <n v="69.430000000000007"/>
    <n v="10"/>
    <n v="694.30000000000007"/>
    <n v="338"/>
    <n v="0"/>
    <s v="Electronics"/>
    <n v="30.8"/>
    <n v="30.8"/>
    <d v="2022-09-03T00:00:00"/>
    <n v="83"/>
    <n v="0.18"/>
    <n v="0"/>
  </r>
  <r>
    <s v="CUST_7748_Germany_45105"/>
    <s v="CUST_7748"/>
    <x v="28"/>
    <x v="1"/>
    <x v="0"/>
    <n v="38.229999999999997"/>
    <n v="38.229999999999997"/>
    <n v="9"/>
    <n v="344.07"/>
    <n v="195"/>
    <n v="1"/>
    <s v="Home"/>
    <m/>
    <n v="0"/>
    <d v="2023-06-28T00:00:00"/>
    <n v="19"/>
    <n v="0.15"/>
    <n v="0"/>
  </r>
  <r>
    <s v="CUST_7748_UK_45651"/>
    <s v="CUST_7748"/>
    <x v="41"/>
    <x v="1"/>
    <x v="1"/>
    <n v="202.98"/>
    <n v="202.98"/>
    <n v="7"/>
    <n v="1420.86"/>
    <n v="265"/>
    <n v="0"/>
    <s v="Sports"/>
    <n v="35.200000000000003"/>
    <n v="35.200000000000003"/>
    <d v="2024-12-25T00:00:00"/>
    <n v="97"/>
    <n v="0.05"/>
    <n v="0"/>
  </r>
  <r>
    <s v="CUST_7751_Australia_44029"/>
    <s v="CUST_7751"/>
    <x v="22"/>
    <x v="0"/>
    <x v="3"/>
    <n v="82.39"/>
    <n v="82.39"/>
    <n v="15"/>
    <n v="1235.8499999999999"/>
    <n v="166"/>
    <n v="0"/>
    <s v="Sports"/>
    <n v="44.8"/>
    <n v="44.8"/>
    <d v="2020-07-17T00:00:00"/>
    <n v="19"/>
    <n v="7.0000000000000007E-2"/>
    <n v="0"/>
  </r>
  <r>
    <s v="CUST_7754_China_45624"/>
    <s v="CUST_7754"/>
    <x v="59"/>
    <x v="0"/>
    <x v="9"/>
    <n v="110.63"/>
    <n v="110.63"/>
    <n v="14"/>
    <n v="1548.82"/>
    <n v="334"/>
    <n v="0"/>
    <s v="Sports"/>
    <n v="50.1"/>
    <n v="50.1"/>
    <d v="2024-11-28T00:00:00"/>
    <n v="17"/>
    <n v="0.14000000000000001"/>
    <n v="0"/>
  </r>
  <r>
    <s v="CUST_7761_India_44909"/>
    <s v="CUST_7761"/>
    <x v="54"/>
    <x v="0"/>
    <x v="5"/>
    <n v="181.77"/>
    <n v="181.77"/>
    <n v="20"/>
    <n v="3635.4"/>
    <n v="162"/>
    <n v="0"/>
    <s v="Home"/>
    <n v="36.6"/>
    <n v="36.6"/>
    <d v="2022-12-14T00:00:00"/>
    <n v="31"/>
    <n v="0.34"/>
    <n v="0"/>
  </r>
  <r>
    <s v="CUST_7763_China_44575"/>
    <s v="CUST_7763"/>
    <x v="4"/>
    <x v="0"/>
    <x v="9"/>
    <n v="32.92"/>
    <n v="32.92"/>
    <n v="11"/>
    <n v="362.12"/>
    <n v="138"/>
    <n v="0"/>
    <s v="Home"/>
    <n v="65.8"/>
    <n v="65.8"/>
    <d v="2022-01-14T00:00:00"/>
    <n v="73"/>
    <n v="0.59"/>
    <n v="0"/>
  </r>
  <r>
    <s v="CUST_7763_France_44824"/>
    <s v="CUST_7763"/>
    <x v="60"/>
    <x v="0"/>
    <x v="7"/>
    <m/>
    <n v="0"/>
    <n v="17"/>
    <n v="0"/>
    <n v="246"/>
    <n v="0"/>
    <s v="Sports"/>
    <n v="65.5"/>
    <n v="65.5"/>
    <d v="2022-09-20T00:00:00"/>
    <n v="10"/>
    <n v="0.4"/>
    <n v="0"/>
  </r>
  <r>
    <s v="CUST_7764_Japan_45651"/>
    <s v="CUST_7764"/>
    <x v="9"/>
    <x v="0"/>
    <x v="6"/>
    <n v="31.91"/>
    <n v="31.91"/>
    <n v="6"/>
    <n v="191.46"/>
    <n v="178"/>
    <n v="0"/>
    <s v="Electronics"/>
    <n v="38.5"/>
    <n v="38.5"/>
    <d v="2024-12-25T00:00:00"/>
    <n v="77"/>
    <n v="0.24"/>
    <n v="0"/>
  </r>
  <r>
    <s v="CUST_7766_UK_45823"/>
    <s v="CUST_7766"/>
    <x v="59"/>
    <x v="0"/>
    <x v="1"/>
    <n v="14.76"/>
    <n v="14.76"/>
    <n v="5"/>
    <n v="73.8"/>
    <n v="101"/>
    <n v="0"/>
    <s v="Home"/>
    <n v="19.7"/>
    <n v="19.7"/>
    <d v="2025-06-15T00:00:00"/>
    <n v="90"/>
    <n v="0.14000000000000001"/>
    <n v="0"/>
  </r>
  <r>
    <s v="CUST_7767_Japan_44125"/>
    <s v="CUST_7767"/>
    <x v="4"/>
    <x v="1"/>
    <x v="6"/>
    <n v="32.450000000000003"/>
    <n v="32.450000000000003"/>
    <n v="10"/>
    <n v="324.5"/>
    <n v="181"/>
    <n v="0"/>
    <s v="Home"/>
    <n v="62.4"/>
    <n v="62.4"/>
    <d v="2020-10-21T00:00:00"/>
    <n v="90"/>
    <n v="0.15"/>
    <n v="0"/>
  </r>
  <r>
    <s v="CUST_7770_China_44222"/>
    <s v="CUST_7770"/>
    <x v="48"/>
    <x v="0"/>
    <x v="9"/>
    <n v="166.41"/>
    <n v="166.41"/>
    <n v="11"/>
    <n v="1830.51"/>
    <n v="11"/>
    <n v="0"/>
    <s v="Sports"/>
    <n v="43.7"/>
    <n v="43.7"/>
    <d v="2021-01-26T00:00:00"/>
    <n v="22"/>
    <n v="0.1"/>
    <n v="0"/>
  </r>
  <r>
    <s v="CUST_7770_India_45761"/>
    <s v="CUST_7770"/>
    <x v="54"/>
    <x v="1"/>
    <x v="5"/>
    <n v="65.819999999999993"/>
    <n v="65.819999999999993"/>
    <n v="6"/>
    <n v="394.91999999999996"/>
    <n v="34"/>
    <n v="0"/>
    <s v="Beauty"/>
    <n v="29.4"/>
    <n v="29.4"/>
    <d v="2025-04-14T00:00:00"/>
    <n v="76"/>
    <n v="0.36"/>
    <n v="0"/>
  </r>
  <r>
    <s v="CUST_7771_UK_44084"/>
    <s v="CUST_7771"/>
    <x v="59"/>
    <x v="0"/>
    <x v="1"/>
    <n v="245.27"/>
    <n v="245.27"/>
    <n v="10"/>
    <n v="2452.7000000000003"/>
    <n v="299"/>
    <n v="0"/>
    <s v="Fashion"/>
    <n v="49.1"/>
    <n v="49.1"/>
    <d v="2020-09-10T00:00:00"/>
    <n v="82"/>
    <n v="0.3"/>
    <n v="0"/>
  </r>
  <r>
    <s v="CUST_7771_USA_44365"/>
    <s v="CUST_7771"/>
    <x v="45"/>
    <x v="0"/>
    <x v="2"/>
    <n v="69.45"/>
    <n v="69.45"/>
    <n v="8"/>
    <n v="555.6"/>
    <n v="81"/>
    <n v="0"/>
    <s v="Home"/>
    <n v="59.5"/>
    <n v="59.5"/>
    <d v="2021-06-18T00:00:00"/>
    <n v="75"/>
    <n v="0.34"/>
    <n v="0"/>
  </r>
  <r>
    <s v="CUST_7772_UK_44547"/>
    <s v="CUST_7772"/>
    <x v="31"/>
    <x v="0"/>
    <x v="1"/>
    <n v="133.80000000000001"/>
    <n v="133.80000000000001"/>
    <n v="10"/>
    <n v="1338"/>
    <n v="250"/>
    <n v="0"/>
    <s v="Home"/>
    <n v="64.7"/>
    <n v="64.7"/>
    <d v="2021-12-17T00:00:00"/>
    <n v="76"/>
    <n v="0.35"/>
    <n v="0"/>
  </r>
  <r>
    <s v="CUST_7773_Australia_45401"/>
    <s v="CUST_7773"/>
    <x v="31"/>
    <x v="1"/>
    <x v="3"/>
    <n v="62.24"/>
    <n v="62.24"/>
    <n v="10"/>
    <n v="622.4"/>
    <n v="289"/>
    <n v="0"/>
    <s v="Electronics"/>
    <m/>
    <n v="0"/>
    <d v="2024-04-19T00:00:00"/>
    <n v="70"/>
    <n v="7.0000000000000007E-2"/>
    <n v="0"/>
  </r>
  <r>
    <s v="CUST_7774_Germany_44523"/>
    <s v="CUST_7774"/>
    <x v="61"/>
    <x v="1"/>
    <x v="0"/>
    <n v="229.33"/>
    <n v="229.33"/>
    <n v="8"/>
    <n v="1834.64"/>
    <n v="326"/>
    <n v="0"/>
    <s v="Sports"/>
    <n v="6.3"/>
    <n v="6.3"/>
    <d v="2021-11-23T00:00:00"/>
    <n v="7"/>
    <n v="0.32"/>
    <n v="0"/>
  </r>
  <r>
    <s v="CUST_7776_USA_45372"/>
    <s v="CUST_7776"/>
    <x v="45"/>
    <x v="1"/>
    <x v="2"/>
    <n v="53.62"/>
    <n v="53.62"/>
    <n v="9"/>
    <n v="482.58"/>
    <n v="27"/>
    <n v="0"/>
    <s v="Sports"/>
    <n v="68"/>
    <n v="68"/>
    <d v="2024-03-21T00:00:00"/>
    <n v="55"/>
    <n v="0.19"/>
    <n v="0"/>
  </r>
  <r>
    <s v="CUST_7777_Brazil_44122"/>
    <s v="CUST_7777"/>
    <x v="4"/>
    <x v="1"/>
    <x v="8"/>
    <n v="108.13"/>
    <n v="108.13"/>
    <n v="11"/>
    <n v="1189.4299999999998"/>
    <n v="166"/>
    <n v="0"/>
    <s v="Beauty"/>
    <n v="58.2"/>
    <n v="58.2"/>
    <d v="2020-10-18T00:00:00"/>
    <n v="94"/>
    <n v="0.24"/>
    <n v="0"/>
  </r>
  <r>
    <s v="CUST_7780_China_44617"/>
    <s v="CUST_7780"/>
    <x v="47"/>
    <x v="1"/>
    <x v="9"/>
    <n v="110.66"/>
    <n v="110.66"/>
    <n v="7"/>
    <n v="774.62"/>
    <n v="157"/>
    <n v="0"/>
    <s v="Fashion"/>
    <n v="32.5"/>
    <n v="32.5"/>
    <d v="2022-02-25T00:00:00"/>
    <n v="21"/>
    <n v="0.05"/>
    <n v="0"/>
  </r>
  <r>
    <s v="CUST_7781_Japan_45444"/>
    <s v="CUST_7781"/>
    <x v="58"/>
    <x v="1"/>
    <x v="6"/>
    <n v="340.83"/>
    <n v="340.83"/>
    <n v="7"/>
    <n v="2385.81"/>
    <n v="26"/>
    <n v="0"/>
    <s v="Home"/>
    <n v="94.9"/>
    <n v="94.9"/>
    <d v="2024-06-01T00:00:00"/>
    <n v="47"/>
    <n v="0.61"/>
    <n v="0"/>
  </r>
  <r>
    <s v="CUST_7782_India_44686"/>
    <s v="CUST_7782"/>
    <x v="56"/>
    <x v="0"/>
    <x v="5"/>
    <n v="193.37"/>
    <n v="193.37"/>
    <n v="9"/>
    <n v="1740.33"/>
    <n v="229"/>
    <n v="0"/>
    <s v="Beauty"/>
    <n v="28.8"/>
    <n v="28.8"/>
    <d v="2022-05-05T00:00:00"/>
    <n v="48"/>
    <n v="0.24"/>
    <n v="0"/>
  </r>
  <r>
    <s v="CUST_7783_Brazil_44085"/>
    <s v="CUST_7783"/>
    <x v="44"/>
    <x v="0"/>
    <x v="8"/>
    <n v="55.43"/>
    <n v="55.43"/>
    <n v="9"/>
    <n v="498.87"/>
    <n v="14"/>
    <n v="0"/>
    <s v="Electronics"/>
    <n v="8.4"/>
    <n v="8.4"/>
    <d v="2020-09-11T00:00:00"/>
    <n v="43"/>
    <n v="0.36"/>
    <n v="0"/>
  </r>
  <r>
    <s v="CUST_7785_Germany_44701"/>
    <s v="CUST_7785"/>
    <x v="61"/>
    <x v="0"/>
    <x v="0"/>
    <n v="121.36"/>
    <n v="121.36"/>
    <n v="7"/>
    <n v="849.52"/>
    <n v="293"/>
    <n v="0"/>
    <s v="Beauty"/>
    <n v="58.6"/>
    <n v="58.6"/>
    <d v="2022-05-20T00:00:00"/>
    <n v="13"/>
    <n v="0.41"/>
    <n v="0"/>
  </r>
  <r>
    <s v="CUST_7787_Germany_45544"/>
    <s v="CUST_7787"/>
    <x v="3"/>
    <x v="1"/>
    <x v="0"/>
    <n v="146.11000000000001"/>
    <n v="146.11000000000001"/>
    <n v="9"/>
    <n v="1314.9900000000002"/>
    <n v="92"/>
    <n v="0"/>
    <s v="Beauty"/>
    <n v="72.5"/>
    <n v="72.5"/>
    <d v="2024-09-09T00:00:00"/>
    <n v="27"/>
    <n v="0.39"/>
    <n v="0"/>
  </r>
  <r>
    <s v="CUST_7788_Australia_44503"/>
    <s v="CUST_7788"/>
    <x v="25"/>
    <x v="0"/>
    <x v="3"/>
    <n v="57.17"/>
    <n v="57.17"/>
    <n v="8"/>
    <n v="457.36"/>
    <n v="73"/>
    <n v="0"/>
    <s v="Home"/>
    <n v="43.5"/>
    <n v="43.5"/>
    <d v="2021-11-03T00:00:00"/>
    <n v="88"/>
    <n v="0.23"/>
    <n v="0"/>
  </r>
  <r>
    <s v="CUST_7789_Brazil_44783"/>
    <s v="CUST_7789"/>
    <x v="23"/>
    <x v="0"/>
    <x v="8"/>
    <n v="251.94"/>
    <n v="251.94"/>
    <n v="16"/>
    <n v="4031.04"/>
    <n v="109"/>
    <n v="0"/>
    <s v="Fashion"/>
    <n v="78.2"/>
    <n v="78.2"/>
    <d v="2022-08-10T00:00:00"/>
    <n v="94"/>
    <n v="0.35"/>
    <n v="0"/>
  </r>
  <r>
    <s v="CUST_7792_USA_44878"/>
    <s v="CUST_7792"/>
    <x v="28"/>
    <x v="0"/>
    <x v="2"/>
    <n v="125.38"/>
    <n v="125.38"/>
    <n v="10"/>
    <n v="1253.8"/>
    <n v="136"/>
    <n v="0"/>
    <s v="Beauty"/>
    <n v="79.599999999999994"/>
    <n v="79.599999999999994"/>
    <d v="2022-11-13T00:00:00"/>
    <n v="46"/>
    <n v="0.53"/>
    <n v="0"/>
  </r>
  <r>
    <s v="CUST_7793_Canada_44847"/>
    <s v="CUST_7793"/>
    <x v="38"/>
    <x v="0"/>
    <x v="4"/>
    <n v="200.83"/>
    <n v="200.83"/>
    <n v="13"/>
    <n v="2610.79"/>
    <n v="343"/>
    <n v="0"/>
    <s v="Electronics"/>
    <n v="9.8000000000000007"/>
    <n v="9.8000000000000007"/>
    <d v="2022-10-13T00:00:00"/>
    <n v="15"/>
    <n v="0.23"/>
    <n v="0"/>
  </r>
  <r>
    <s v="CUST_7796_Brazil_44293"/>
    <s v="CUST_7796"/>
    <x v="14"/>
    <x v="0"/>
    <x v="8"/>
    <n v="130.94"/>
    <n v="130.94"/>
    <n v="6"/>
    <n v="785.64"/>
    <n v="264"/>
    <n v="0"/>
    <s v="Fashion"/>
    <n v="16.600000000000001"/>
    <n v="16.600000000000001"/>
    <d v="2021-04-07T00:00:00"/>
    <n v="69"/>
    <n v="0.18"/>
    <n v="0"/>
  </r>
  <r>
    <s v="CUST_7797_France_45702"/>
    <s v="CUST_7797"/>
    <x v="61"/>
    <x v="1"/>
    <x v="7"/>
    <n v="66.05"/>
    <n v="66.05"/>
    <n v="12"/>
    <n v="792.59999999999991"/>
    <n v="220"/>
    <n v="0"/>
    <s v="Electronics"/>
    <n v="4.9000000000000004"/>
    <n v="4.9000000000000004"/>
    <d v="2025-02-14T00:00:00"/>
    <n v="97"/>
    <n v="0.1"/>
    <n v="0"/>
  </r>
  <r>
    <s v="CUST_7799_France_44423"/>
    <s v="CUST_7799"/>
    <x v="47"/>
    <x v="1"/>
    <x v="7"/>
    <n v="36.99"/>
    <n v="36.99"/>
    <n v="7"/>
    <n v="258.93"/>
    <n v="152"/>
    <n v="0"/>
    <s v="Electronics"/>
    <n v="33.4"/>
    <n v="33.4"/>
    <d v="2021-08-15T00:00:00"/>
    <n v="84"/>
    <n v="0.2"/>
    <n v="0"/>
  </r>
  <r>
    <s v="CUST_7799_USA_45309"/>
    <s v="CUST_7799"/>
    <x v="12"/>
    <x v="0"/>
    <x v="2"/>
    <n v="162.07"/>
    <n v="162.07"/>
    <n v="11"/>
    <n v="1782.77"/>
    <n v="79"/>
    <n v="0"/>
    <s v="Fashion"/>
    <n v="34.700000000000003"/>
    <n v="34.700000000000003"/>
    <d v="2024-01-18T00:00:00"/>
    <n v="23"/>
    <n v="0.19"/>
    <n v="0"/>
  </r>
  <r>
    <s v="CUST_7801_France_44671"/>
    <s v="CUST_7801"/>
    <x v="57"/>
    <x v="1"/>
    <x v="7"/>
    <n v="85.8"/>
    <n v="85.8"/>
    <n v="11"/>
    <n v="943.8"/>
    <n v="363"/>
    <n v="0"/>
    <s v="Beauty"/>
    <n v="55.6"/>
    <n v="55.6"/>
    <d v="2022-04-20T00:00:00"/>
    <n v="95"/>
    <n v="0.28999999999999998"/>
    <n v="0"/>
  </r>
  <r>
    <s v="CUST_7801_UK_44651"/>
    <s v="CUST_7801"/>
    <x v="1"/>
    <x v="0"/>
    <x v="1"/>
    <n v="118.65"/>
    <n v="118.65"/>
    <n v="11"/>
    <n v="1305.1500000000001"/>
    <n v="118"/>
    <n v="0"/>
    <s v="Electronics"/>
    <n v="67.2"/>
    <n v="67.2"/>
    <d v="2022-03-31T00:00:00"/>
    <n v="41"/>
    <n v="0.27"/>
    <n v="0"/>
  </r>
  <r>
    <s v="CUST_7806_UK_45585"/>
    <s v="CUST_7806"/>
    <x v="41"/>
    <x v="0"/>
    <x v="1"/>
    <n v="117.92"/>
    <n v="117.92"/>
    <n v="8"/>
    <n v="943.36"/>
    <n v="73"/>
    <n v="0"/>
    <s v="Fashion"/>
    <n v="70.7"/>
    <n v="70.7"/>
    <d v="2024-10-20T00:00:00"/>
    <n v="9"/>
    <n v="0.17"/>
    <n v="0"/>
  </r>
  <r>
    <s v="CUST_7807_UK_44573"/>
    <s v="CUST_7807"/>
    <x v="54"/>
    <x v="1"/>
    <x v="1"/>
    <n v="156.37"/>
    <n v="156.37"/>
    <n v="11"/>
    <n v="1720.0700000000002"/>
    <n v="258"/>
    <n v="0"/>
    <s v="Sports"/>
    <n v="69.2"/>
    <n v="69.2"/>
    <d v="2022-01-12T00:00:00"/>
    <n v="14"/>
    <n v="0.16"/>
    <n v="0"/>
  </r>
  <r>
    <s v="CUST_7809_France_44168"/>
    <s v="CUST_7809"/>
    <x v="40"/>
    <x v="1"/>
    <x v="7"/>
    <n v="17.670000000000002"/>
    <n v="17.670000000000002"/>
    <n v="8"/>
    <n v="141.36000000000001"/>
    <n v="248"/>
    <n v="0"/>
    <s v="Beauty"/>
    <n v="55.1"/>
    <n v="55.1"/>
    <d v="2020-12-03T00:00:00"/>
    <n v="74"/>
    <n v="0.16"/>
    <n v="0"/>
  </r>
  <r>
    <s v="CUST_7809_France_44795"/>
    <s v="CUST_7809"/>
    <x v="55"/>
    <x v="1"/>
    <x v="7"/>
    <m/>
    <n v="0"/>
    <n v="10"/>
    <n v="0"/>
    <n v="149"/>
    <n v="0"/>
    <s v="Home"/>
    <n v="40.9"/>
    <n v="40.9"/>
    <d v="2022-08-22T00:00:00"/>
    <n v="64"/>
    <n v="0.14000000000000001"/>
    <n v="0"/>
  </r>
  <r>
    <s v="CUST_7811_Germany_44046"/>
    <s v="CUST_7811"/>
    <x v="18"/>
    <x v="1"/>
    <x v="0"/>
    <n v="78.42"/>
    <n v="78.42"/>
    <n v="10"/>
    <n v="784.2"/>
    <n v="258"/>
    <n v="0"/>
    <s v="Home"/>
    <n v="6"/>
    <n v="6"/>
    <d v="2020-08-03T00:00:00"/>
    <n v="40"/>
    <n v="0.39"/>
    <n v="0"/>
  </r>
  <r>
    <s v="CUST_7812_India_44539"/>
    <s v="CUST_7812"/>
    <x v="43"/>
    <x v="0"/>
    <x v="5"/>
    <n v="96.14"/>
    <n v="96.14"/>
    <n v="7"/>
    <n v="672.98"/>
    <n v="134"/>
    <n v="0"/>
    <s v="Fashion"/>
    <n v="82.5"/>
    <n v="82.5"/>
    <d v="2021-12-09T00:00:00"/>
    <n v="45"/>
    <n v="0.24"/>
    <n v="0"/>
  </r>
  <r>
    <s v="CUST_7813_UK_44191"/>
    <s v="CUST_7813"/>
    <x v="33"/>
    <x v="0"/>
    <x v="1"/>
    <n v="40.520000000000003"/>
    <n v="40.520000000000003"/>
    <n v="9"/>
    <n v="364.68"/>
    <n v="130"/>
    <n v="0"/>
    <s v="Sports"/>
    <n v="45.9"/>
    <n v="45.9"/>
    <d v="2020-12-26T00:00:00"/>
    <n v="8"/>
    <n v="0.05"/>
    <n v="0"/>
  </r>
  <r>
    <s v="CUST_7815_Australia_44789"/>
    <s v="CUST_7815"/>
    <x v="44"/>
    <x v="1"/>
    <x v="3"/>
    <n v="101.81"/>
    <n v="101.81"/>
    <n v="8"/>
    <n v="814.48"/>
    <n v="356"/>
    <n v="0"/>
    <s v="Home"/>
    <n v="84.3"/>
    <n v="84.3"/>
    <d v="2022-08-16T00:00:00"/>
    <n v="33"/>
    <n v="0.05"/>
    <n v="0"/>
  </r>
  <r>
    <s v="CUST_7816_China_45546"/>
    <s v="CUST_7816"/>
    <x v="9"/>
    <x v="1"/>
    <x v="9"/>
    <n v="50.8"/>
    <n v="50.8"/>
    <n v="12"/>
    <n v="609.59999999999991"/>
    <n v="282"/>
    <n v="0"/>
    <s v="Sports"/>
    <n v="22.7"/>
    <n v="22.7"/>
    <d v="2024-09-11T00:00:00"/>
    <n v="93"/>
    <n v="0.36"/>
    <n v="0"/>
  </r>
  <r>
    <s v="CUST_7819_France_44288"/>
    <s v="CUST_7819"/>
    <x v="16"/>
    <x v="2"/>
    <x v="7"/>
    <n v="45.87"/>
    <n v="45.87"/>
    <n v="14"/>
    <n v="642.17999999999995"/>
    <n v="211"/>
    <n v="0"/>
    <s v="Beauty"/>
    <n v="47.5"/>
    <n v="47.5"/>
    <d v="2021-04-02T00:00:00"/>
    <n v="65"/>
    <n v="0.18"/>
    <n v="0"/>
  </r>
  <r>
    <s v="CUST_7819_France_44528"/>
    <s v="CUST_7819"/>
    <x v="25"/>
    <x v="2"/>
    <x v="7"/>
    <n v="87.3"/>
    <n v="87.3"/>
    <n v="9"/>
    <n v="785.69999999999993"/>
    <n v="167"/>
    <n v="0"/>
    <s v="Fashion"/>
    <n v="45.9"/>
    <n v="45.9"/>
    <d v="2021-11-28T00:00:00"/>
    <n v="18"/>
    <n v="0.25"/>
    <n v="0"/>
  </r>
  <r>
    <s v="CUST_7823_France_44649"/>
    <s v="CUST_7823"/>
    <x v="46"/>
    <x v="1"/>
    <x v="7"/>
    <n v="75.510000000000005"/>
    <n v="75.510000000000005"/>
    <n v="13"/>
    <n v="981.63000000000011"/>
    <n v="76"/>
    <n v="0"/>
    <s v="Home"/>
    <n v="58.5"/>
    <n v="58.5"/>
    <d v="2022-03-29T00:00:00"/>
    <n v="33"/>
    <n v="0.64"/>
    <n v="0"/>
  </r>
  <r>
    <s v="CUST_7828_India_44362"/>
    <s v="CUST_7828"/>
    <x v="31"/>
    <x v="0"/>
    <x v="5"/>
    <n v="62.73"/>
    <n v="62.73"/>
    <n v="9"/>
    <n v="564.56999999999994"/>
    <n v="47"/>
    <n v="0"/>
    <s v="Sports"/>
    <n v="33.9"/>
    <n v="33.9"/>
    <d v="2021-06-15T00:00:00"/>
    <n v="57"/>
    <n v="0.08"/>
    <n v="0"/>
  </r>
  <r>
    <s v="CUST_7833_Germany_45382"/>
    <s v="CUST_7833"/>
    <x v="45"/>
    <x v="1"/>
    <x v="0"/>
    <n v="31.04"/>
    <n v="31.04"/>
    <n v="11"/>
    <n v="341.44"/>
    <n v="347"/>
    <n v="0"/>
    <s v="Electronics"/>
    <n v="91.1"/>
    <n v="91.1"/>
    <d v="2024-03-31T00:00:00"/>
    <n v="35"/>
    <n v="0.5"/>
    <n v="0"/>
  </r>
  <r>
    <s v="CUST_7837_USA_44382"/>
    <s v="CUST_7837"/>
    <x v="42"/>
    <x v="1"/>
    <x v="2"/>
    <n v="39.11"/>
    <n v="39.11"/>
    <n v="9"/>
    <n v="351.99"/>
    <n v="102"/>
    <n v="0"/>
    <s v="Beauty"/>
    <n v="52.7"/>
    <n v="52.7"/>
    <d v="2021-07-05T00:00:00"/>
    <n v="23"/>
    <n v="0.17"/>
    <n v="0"/>
  </r>
  <r>
    <s v="CUST_7837_USA_44781"/>
    <s v="CUST_7837"/>
    <x v="18"/>
    <x v="0"/>
    <x v="2"/>
    <n v="60.97"/>
    <n v="60.97"/>
    <n v="12"/>
    <n v="731.64"/>
    <n v="63"/>
    <n v="0"/>
    <s v="Sports"/>
    <m/>
    <n v="0"/>
    <d v="2022-08-08T00:00:00"/>
    <n v="30"/>
    <n v="0.09"/>
    <n v="0"/>
  </r>
  <r>
    <s v="CUST_7838_Australia_44668"/>
    <s v="CUST_7838"/>
    <x v="16"/>
    <x v="1"/>
    <x v="3"/>
    <n v="69.69"/>
    <n v="69.69"/>
    <n v="11"/>
    <n v="766.58999999999992"/>
    <n v="85"/>
    <n v="0"/>
    <s v="Beauty"/>
    <n v="71.900000000000006"/>
    <n v="71.900000000000006"/>
    <d v="2022-04-17T00:00:00"/>
    <n v="56"/>
    <n v="0.33"/>
    <n v="0"/>
  </r>
  <r>
    <s v="CUST_7841_Canada_44121"/>
    <s v="CUST_7841"/>
    <x v="45"/>
    <x v="0"/>
    <x v="4"/>
    <n v="223.11"/>
    <n v="223.11"/>
    <n v="3"/>
    <n v="669.33"/>
    <n v="303"/>
    <n v="0"/>
    <s v="Electronics"/>
    <n v="20.8"/>
    <n v="20.8"/>
    <d v="2020-10-17T00:00:00"/>
    <n v="58"/>
    <n v="0.56000000000000005"/>
    <n v="0"/>
  </r>
  <r>
    <s v="CUST_7845_Brazil_45329"/>
    <s v="CUST_7845"/>
    <x v="45"/>
    <x v="0"/>
    <x v="8"/>
    <n v="95.83"/>
    <n v="95.83"/>
    <n v="9"/>
    <n v="862.47"/>
    <n v="295"/>
    <n v="0"/>
    <s v="Electronics"/>
    <n v="67.7"/>
    <n v="67.7"/>
    <d v="2024-02-07T00:00:00"/>
    <n v="55"/>
    <n v="0.41"/>
    <n v="0"/>
  </r>
  <r>
    <s v="CUST_7846_India_45197"/>
    <s v="CUST_7846"/>
    <x v="27"/>
    <x v="0"/>
    <x v="5"/>
    <n v="178.66"/>
    <n v="178.66"/>
    <n v="9"/>
    <n v="1607.94"/>
    <n v="188"/>
    <n v="0"/>
    <s v="Fashion"/>
    <n v="72.900000000000006"/>
    <n v="72.900000000000006"/>
    <d v="2023-09-28T00:00:00"/>
    <n v="80"/>
    <n v="0.25"/>
    <n v="0"/>
  </r>
  <r>
    <s v="CUST_7852_UK_45627"/>
    <s v="CUST_7852"/>
    <x v="20"/>
    <x v="0"/>
    <x v="1"/>
    <n v="132.91999999999999"/>
    <n v="132.91999999999999"/>
    <n v="10"/>
    <n v="1329.1999999999998"/>
    <n v="257"/>
    <n v="1"/>
    <s v="Electronics"/>
    <n v="37.5"/>
    <n v="37.5"/>
    <d v="2024-12-01T00:00:00"/>
    <n v="77"/>
    <n v="0.36"/>
    <n v="0"/>
  </r>
  <r>
    <s v="CUST_7852_UK_45676"/>
    <s v="CUST_7852"/>
    <x v="39"/>
    <x v="0"/>
    <x v="1"/>
    <n v="61.56"/>
    <n v="61.56"/>
    <n v="8"/>
    <n v="492.48"/>
    <n v="44"/>
    <n v="0"/>
    <s v="Home"/>
    <n v="99.6"/>
    <n v="99.6"/>
    <d v="2025-01-19T00:00:00"/>
    <n v="59"/>
    <n v="0.13"/>
    <n v="0"/>
  </r>
  <r>
    <s v="CUST_7854_China_45146"/>
    <s v="CUST_7854"/>
    <x v="4"/>
    <x v="0"/>
    <x v="9"/>
    <n v="230.51"/>
    <n v="230.51"/>
    <n v="7"/>
    <n v="1613.57"/>
    <n v="319"/>
    <n v="0"/>
    <s v="Beauty"/>
    <n v="8"/>
    <n v="8"/>
    <d v="2023-08-08T00:00:00"/>
    <n v="36"/>
    <n v="0.24"/>
    <n v="0"/>
  </r>
  <r>
    <s v="CUST_7855_Japan_44888"/>
    <s v="CUST_7855"/>
    <x v="21"/>
    <x v="1"/>
    <x v="6"/>
    <n v="44.86"/>
    <n v="44.86"/>
    <n v="8"/>
    <n v="358.88"/>
    <n v="55"/>
    <n v="0"/>
    <s v="Fashion"/>
    <n v="23.9"/>
    <n v="23.9"/>
    <d v="2022-11-23T00:00:00"/>
    <n v="95"/>
    <n v="0.44"/>
    <n v="0"/>
  </r>
  <r>
    <s v="CUST_7859_Japan_44996"/>
    <s v="CUST_7859"/>
    <x v="37"/>
    <x v="2"/>
    <x v="6"/>
    <n v="99.67"/>
    <n v="99.67"/>
    <n v="16"/>
    <n v="1594.72"/>
    <n v="24"/>
    <n v="0"/>
    <s v="Beauty"/>
    <n v="84.6"/>
    <n v="84.6"/>
    <d v="2023-03-11T00:00:00"/>
    <n v="37"/>
    <n v="0.42"/>
    <n v="0"/>
  </r>
  <r>
    <s v="CUST_7863_UK_44711"/>
    <s v="CUST_7863"/>
    <x v="50"/>
    <x v="1"/>
    <x v="1"/>
    <n v="22.84"/>
    <n v="22.84"/>
    <n v="11"/>
    <n v="251.24"/>
    <n v="154"/>
    <n v="0"/>
    <s v="Home"/>
    <n v="47.5"/>
    <n v="47.5"/>
    <d v="2022-05-30T00:00:00"/>
    <n v="13"/>
    <n v="0.59"/>
    <n v="0"/>
  </r>
  <r>
    <s v="CUST_7864_Brazil_44434"/>
    <s v="CUST_7864"/>
    <x v="14"/>
    <x v="0"/>
    <x v="8"/>
    <n v="55.85"/>
    <n v="55.85"/>
    <n v="9"/>
    <n v="502.65000000000003"/>
    <n v="298"/>
    <n v="0"/>
    <s v="Home"/>
    <n v="79.2"/>
    <n v="79.2"/>
    <d v="2021-08-26T00:00:00"/>
    <n v="98"/>
    <n v="0.32"/>
    <n v="0"/>
  </r>
  <r>
    <s v="CUST_7868_Canada_44739"/>
    <s v="CUST_7868"/>
    <x v="2"/>
    <x v="0"/>
    <x v="4"/>
    <n v="101.71"/>
    <n v="101.71"/>
    <n v="11"/>
    <n v="1118.81"/>
    <n v="352"/>
    <n v="0"/>
    <s v="Fashion"/>
    <n v="2.8"/>
    <n v="2.8"/>
    <d v="2022-06-27T00:00:00"/>
    <n v="29"/>
    <n v="0.55000000000000004"/>
    <n v="0"/>
  </r>
  <r>
    <s v="CUST_7869_Canada_45677"/>
    <s v="CUST_7869"/>
    <x v="22"/>
    <x v="2"/>
    <x v="4"/>
    <n v="74.97"/>
    <n v="74.97"/>
    <n v="5"/>
    <n v="374.85"/>
    <n v="357"/>
    <n v="1"/>
    <s v="Beauty"/>
    <n v="78.5"/>
    <n v="78.5"/>
    <d v="2025-01-20T00:00:00"/>
    <n v="74"/>
    <n v="0.46"/>
    <n v="0"/>
  </r>
  <r>
    <s v="CUST_7869_France_44751"/>
    <s v="CUST_7869"/>
    <x v="29"/>
    <x v="1"/>
    <x v="7"/>
    <n v="150.41"/>
    <n v="150.41"/>
    <n v="8"/>
    <n v="1203.28"/>
    <n v="182"/>
    <n v="0"/>
    <s v="Fashion"/>
    <n v="41.8"/>
    <n v="41.8"/>
    <d v="2022-07-09T00:00:00"/>
    <n v="38"/>
    <n v="0.21"/>
    <n v="0"/>
  </r>
  <r>
    <s v="CUST_7869_Germany_45544"/>
    <s v="CUST_7869"/>
    <x v="25"/>
    <x v="1"/>
    <x v="0"/>
    <n v="50.25"/>
    <n v="50.25"/>
    <n v="9"/>
    <n v="452.25"/>
    <n v="240"/>
    <n v="0"/>
    <s v="Home"/>
    <n v="45.3"/>
    <n v="45.3"/>
    <d v="2024-09-09T00:00:00"/>
    <n v="87"/>
    <n v="0.33"/>
    <n v="0"/>
  </r>
  <r>
    <s v="CUST_7871_Australia_44209"/>
    <s v="CUST_7871"/>
    <x v="43"/>
    <x v="0"/>
    <x v="3"/>
    <n v="61.84"/>
    <n v="61.84"/>
    <n v="9"/>
    <n v="556.56000000000006"/>
    <n v="249"/>
    <n v="0"/>
    <s v="Fashion"/>
    <n v="25.5"/>
    <n v="25.5"/>
    <d v="2021-01-13T00:00:00"/>
    <n v="31"/>
    <n v="0.11"/>
    <n v="0"/>
  </r>
  <r>
    <s v="CUST_7873_France_45411"/>
    <s v="CUST_7873"/>
    <x v="47"/>
    <x v="0"/>
    <x v="7"/>
    <n v="188.66"/>
    <n v="188.66"/>
    <n v="19"/>
    <n v="3584.54"/>
    <n v="352"/>
    <n v="0"/>
    <s v="Home"/>
    <n v="5.8"/>
    <n v="5.8"/>
    <d v="2024-04-29T00:00:00"/>
    <n v="62"/>
    <n v="0.33"/>
    <n v="0"/>
  </r>
  <r>
    <s v="CUST_7881_Japan_44989"/>
    <s v="CUST_7881"/>
    <x v="34"/>
    <x v="2"/>
    <x v="6"/>
    <n v="30.32"/>
    <n v="30.32"/>
    <n v="14"/>
    <n v="424.48"/>
    <n v="135"/>
    <n v="0"/>
    <s v="Fashion"/>
    <n v="56"/>
    <n v="56"/>
    <d v="2023-03-04T00:00:00"/>
    <n v="6"/>
    <n v="0.02"/>
    <n v="0"/>
  </r>
  <r>
    <s v="CUST_7881_UK_44820"/>
    <s v="CUST_7881"/>
    <x v="47"/>
    <x v="1"/>
    <x v="1"/>
    <n v="526.84"/>
    <n v="526.84"/>
    <n v="8"/>
    <n v="4214.72"/>
    <n v="43"/>
    <n v="0"/>
    <s v="Sports"/>
    <n v="81.8"/>
    <n v="81.8"/>
    <d v="2022-09-16T00:00:00"/>
    <n v="46"/>
    <n v="0.05"/>
    <n v="0"/>
  </r>
  <r>
    <s v="CUST_7882_Australia_45582"/>
    <s v="CUST_7882"/>
    <x v="31"/>
    <x v="1"/>
    <x v="3"/>
    <n v="30.75"/>
    <n v="30.75"/>
    <n v="11"/>
    <n v="338.25"/>
    <n v="191"/>
    <n v="0"/>
    <s v="Fashion"/>
    <n v="26.4"/>
    <n v="26.4"/>
    <d v="2024-10-17T00:00:00"/>
    <n v="1"/>
    <n v="0.14000000000000001"/>
    <n v="0"/>
  </r>
  <r>
    <s v="CUST_7891_Australia_45683"/>
    <s v="CUST_7891"/>
    <x v="9"/>
    <x v="0"/>
    <x v="3"/>
    <m/>
    <n v="0"/>
    <n v="10"/>
    <n v="0"/>
    <n v="297"/>
    <n v="0"/>
    <s v="Beauty"/>
    <n v="27"/>
    <n v="27"/>
    <d v="2025-01-26T00:00:00"/>
    <n v="71"/>
    <n v="0.43"/>
    <n v="0"/>
  </r>
  <r>
    <s v="CUST_7892_Canada_44964"/>
    <s v="CUST_7892"/>
    <x v="25"/>
    <x v="0"/>
    <x v="4"/>
    <n v="54.71"/>
    <n v="54.71"/>
    <n v="10"/>
    <n v="547.1"/>
    <n v="185"/>
    <n v="0"/>
    <s v="Sports"/>
    <n v="88.6"/>
    <n v="88.6"/>
    <d v="2023-02-07T00:00:00"/>
    <n v="62"/>
    <n v="0.25"/>
    <n v="0"/>
  </r>
  <r>
    <s v="CUST_7892_China_44292"/>
    <s v="CUST_7892"/>
    <x v="52"/>
    <x v="0"/>
    <x v="9"/>
    <n v="79.31"/>
    <n v="79.31"/>
    <n v="13"/>
    <n v="1031.03"/>
    <n v="22"/>
    <n v="0"/>
    <s v="Fashion"/>
    <n v="54.9"/>
    <n v="54.9"/>
    <d v="2021-04-06T00:00:00"/>
    <n v="49"/>
    <n v="0.23"/>
    <n v="0"/>
  </r>
  <r>
    <s v="CUST_7893_France_44653"/>
    <s v="CUST_7893"/>
    <x v="11"/>
    <x v="0"/>
    <x v="7"/>
    <n v="120.2"/>
    <n v="120.2"/>
    <n v="10"/>
    <n v="1202"/>
    <n v="271"/>
    <n v="0"/>
    <s v="Home"/>
    <n v="0.5"/>
    <n v="0.5"/>
    <d v="2022-04-02T00:00:00"/>
    <n v="51"/>
    <n v="0.46"/>
    <n v="0"/>
  </r>
  <r>
    <s v="CUST_7893_Germany_44808"/>
    <s v="CUST_7893"/>
    <x v="60"/>
    <x v="0"/>
    <x v="0"/>
    <n v="90.09"/>
    <n v="90.09"/>
    <n v="9"/>
    <n v="810.81000000000006"/>
    <n v="135"/>
    <n v="0"/>
    <s v="Sports"/>
    <n v="33.4"/>
    <n v="33.4"/>
    <d v="2022-09-04T00:00:00"/>
    <n v="50"/>
    <n v="0.47"/>
    <n v="0"/>
  </r>
  <r>
    <s v="CUST_7894_India_44144"/>
    <s v="CUST_7894"/>
    <x v="48"/>
    <x v="0"/>
    <x v="5"/>
    <n v="63.8"/>
    <n v="63.8"/>
    <n v="9"/>
    <n v="574.19999999999993"/>
    <n v="285"/>
    <n v="1"/>
    <s v="Beauty"/>
    <m/>
    <n v="0"/>
    <d v="2020-11-09T00:00:00"/>
    <n v="73"/>
    <n v="0.76"/>
    <n v="0"/>
  </r>
  <r>
    <s v="CUST_7895_India_45227"/>
    <s v="CUST_7895"/>
    <x v="22"/>
    <x v="1"/>
    <x v="5"/>
    <n v="66.53"/>
    <n v="66.53"/>
    <n v="5"/>
    <n v="332.65"/>
    <n v="279"/>
    <n v="0"/>
    <s v="Electronics"/>
    <n v="36.6"/>
    <n v="36.6"/>
    <d v="2023-10-28T00:00:00"/>
    <n v="85"/>
    <n v="0.25"/>
    <n v="0"/>
  </r>
  <r>
    <s v="CUST_7897_Australia_45212"/>
    <s v="CUST_7897"/>
    <x v="8"/>
    <x v="0"/>
    <x v="3"/>
    <n v="125.07"/>
    <n v="125.07"/>
    <n v="7"/>
    <n v="875.49"/>
    <n v="133"/>
    <n v="0"/>
    <s v="Beauty"/>
    <n v="31"/>
    <n v="31"/>
    <d v="2023-10-13T00:00:00"/>
    <n v="96"/>
    <n v="0.6"/>
    <n v="0"/>
  </r>
  <r>
    <s v="CUST_7898_Japan_44190"/>
    <s v="CUST_7898"/>
    <x v="55"/>
    <x v="0"/>
    <x v="6"/>
    <n v="71.5"/>
    <n v="71.5"/>
    <n v="10"/>
    <n v="715"/>
    <n v="46"/>
    <n v="0"/>
    <s v="Sports"/>
    <n v="2.8"/>
    <n v="2.8"/>
    <d v="2020-12-25T00:00:00"/>
    <n v="12"/>
    <n v="0.13"/>
    <n v="0"/>
  </r>
  <r>
    <s v="CUST_7899_Australia_44827"/>
    <s v="CUST_7899"/>
    <x v="18"/>
    <x v="1"/>
    <x v="3"/>
    <n v="127.02"/>
    <n v="127.02"/>
    <n v="8"/>
    <n v="1016.16"/>
    <n v="328"/>
    <n v="0"/>
    <s v="Electronics"/>
    <n v="56.8"/>
    <n v="56.8"/>
    <d v="2022-09-23T00:00:00"/>
    <n v="51"/>
    <n v="0.61"/>
    <n v="0"/>
  </r>
  <r>
    <s v="CUST_7900_Brazil_45235"/>
    <s v="CUST_7900"/>
    <x v="50"/>
    <x v="0"/>
    <x v="8"/>
    <n v="54.63"/>
    <n v="54.63"/>
    <n v="2"/>
    <n v="109.26"/>
    <n v="208"/>
    <n v="0"/>
    <s v="Beauty"/>
    <n v="47.9"/>
    <n v="47.9"/>
    <d v="2023-11-05T00:00:00"/>
    <n v="83"/>
    <n v="0.39"/>
    <n v="0"/>
  </r>
  <r>
    <s v="CUST_7901_Japan_45023"/>
    <s v="CUST_7901"/>
    <x v="3"/>
    <x v="0"/>
    <x v="6"/>
    <n v="23.93"/>
    <n v="23.93"/>
    <n v="10"/>
    <n v="239.3"/>
    <n v="334"/>
    <n v="0"/>
    <s v="Beauty"/>
    <n v="19.3"/>
    <n v="19.3"/>
    <d v="2023-04-07T00:00:00"/>
    <n v="66"/>
    <n v="0.3"/>
    <n v="0"/>
  </r>
  <r>
    <s v="CUST_7901_USA_45093"/>
    <s v="CUST_7901"/>
    <x v="2"/>
    <x v="0"/>
    <x v="2"/>
    <n v="88.2"/>
    <n v="88.2"/>
    <n v="17"/>
    <n v="1499.4"/>
    <n v="129"/>
    <n v="0"/>
    <s v="Home"/>
    <n v="17.8"/>
    <n v="17.8"/>
    <d v="2023-06-16T00:00:00"/>
    <n v="69"/>
    <n v="0.17"/>
    <n v="0"/>
  </r>
  <r>
    <s v="CUST_7905_Australia_44573"/>
    <s v="CUST_7905"/>
    <x v="24"/>
    <x v="1"/>
    <x v="3"/>
    <n v="134.75"/>
    <n v="134.75"/>
    <n v="5"/>
    <n v="673.75"/>
    <n v="162"/>
    <n v="0"/>
    <s v="Home"/>
    <n v="18.8"/>
    <n v="18.8"/>
    <d v="2022-01-12T00:00:00"/>
    <n v="81"/>
    <n v="0.37"/>
    <n v="0"/>
  </r>
  <r>
    <s v="CUST_7905_India_45637"/>
    <s v="CUST_7905"/>
    <x v="32"/>
    <x v="1"/>
    <x v="5"/>
    <n v="67.2"/>
    <n v="67.2"/>
    <n v="12"/>
    <n v="806.40000000000009"/>
    <n v="222"/>
    <n v="0"/>
    <s v="Fashion"/>
    <n v="95.7"/>
    <n v="95.7"/>
    <d v="2024-12-11T00:00:00"/>
    <n v="92"/>
    <n v="7.0000000000000007E-2"/>
    <n v="0"/>
  </r>
  <r>
    <s v="CUST_7907_USA_45214"/>
    <s v="CUST_7907"/>
    <x v="17"/>
    <x v="2"/>
    <x v="2"/>
    <n v="73.69"/>
    <n v="73.69"/>
    <n v="12"/>
    <n v="884.28"/>
    <n v="270"/>
    <n v="0"/>
    <s v="Sports"/>
    <n v="54.1"/>
    <n v="54.1"/>
    <d v="2023-10-15T00:00:00"/>
    <n v="82"/>
    <n v="0.56000000000000005"/>
    <n v="0"/>
  </r>
  <r>
    <s v="CUST_7910_Australia_45723"/>
    <s v="CUST_7910"/>
    <x v="2"/>
    <x v="1"/>
    <x v="3"/>
    <n v="134.30000000000001"/>
    <n v="134.30000000000001"/>
    <n v="5"/>
    <n v="671.5"/>
    <n v="343"/>
    <n v="0"/>
    <s v="Beauty"/>
    <n v="53.5"/>
    <n v="53.5"/>
    <d v="2025-03-07T00:00:00"/>
    <n v="40"/>
    <n v="0.28000000000000003"/>
    <n v="0"/>
  </r>
  <r>
    <s v="CUST_7910_Germany_44656"/>
    <s v="CUST_7910"/>
    <x v="34"/>
    <x v="1"/>
    <x v="0"/>
    <m/>
    <n v="0"/>
    <n v="9"/>
    <n v="0"/>
    <n v="302"/>
    <n v="0"/>
    <s v="Sports"/>
    <n v="97"/>
    <n v="97"/>
    <d v="2022-04-05T00:00:00"/>
    <n v="9"/>
    <n v="0.34"/>
    <n v="0"/>
  </r>
  <r>
    <s v="CUST_7911_France_45223"/>
    <s v="CUST_7911"/>
    <x v="28"/>
    <x v="0"/>
    <x v="7"/>
    <n v="33.340000000000003"/>
    <n v="33.340000000000003"/>
    <n v="10"/>
    <n v="333.40000000000003"/>
    <n v="277"/>
    <n v="0"/>
    <s v="Fashion"/>
    <n v="46.4"/>
    <n v="46.4"/>
    <d v="2023-10-24T00:00:00"/>
    <n v="14"/>
    <n v="0.65"/>
    <n v="0"/>
  </r>
  <r>
    <s v="CUST_7915_Brazil_45530"/>
    <s v="CUST_7915"/>
    <x v="11"/>
    <x v="0"/>
    <x v="8"/>
    <n v="116.71"/>
    <n v="116.71"/>
    <n v="9"/>
    <n v="1050.3899999999999"/>
    <n v="356"/>
    <n v="0"/>
    <s v="Home"/>
    <n v="12.4"/>
    <n v="12.4"/>
    <d v="2024-08-26T00:00:00"/>
    <n v="92"/>
    <n v="0.12"/>
    <n v="0"/>
  </r>
  <r>
    <s v="CUST_7915_Canada_45703"/>
    <s v="CUST_7915"/>
    <x v="55"/>
    <x v="0"/>
    <x v="4"/>
    <n v="172.86"/>
    <n v="172.86"/>
    <n v="7"/>
    <n v="1210.02"/>
    <n v="129"/>
    <n v="0"/>
    <s v="Beauty"/>
    <n v="3.5"/>
    <n v="3.5"/>
    <d v="2025-02-15T00:00:00"/>
    <n v="3"/>
    <n v="0.16"/>
    <n v="0"/>
  </r>
  <r>
    <s v="CUST_7917_USA_45603"/>
    <s v="CUST_7917"/>
    <x v="19"/>
    <x v="1"/>
    <x v="2"/>
    <n v="55.77"/>
    <n v="55.77"/>
    <n v="11"/>
    <n v="613.47"/>
    <n v="286"/>
    <n v="0"/>
    <s v="Sports"/>
    <n v="64.7"/>
    <n v="64.7"/>
    <d v="2024-11-07T00:00:00"/>
    <n v="1"/>
    <n v="0.27"/>
    <n v="0"/>
  </r>
  <r>
    <s v="CUST_7919_Australia_44496"/>
    <s v="CUST_7919"/>
    <x v="4"/>
    <x v="1"/>
    <x v="3"/>
    <n v="74.89"/>
    <n v="74.89"/>
    <n v="12"/>
    <n v="898.68000000000006"/>
    <n v="289"/>
    <n v="0"/>
    <s v="Electronics"/>
    <n v="17.8"/>
    <n v="17.8"/>
    <d v="2021-10-27T00:00:00"/>
    <n v="98"/>
    <n v="0.48"/>
    <n v="0"/>
  </r>
  <r>
    <s v="CUST_7919_Australia_45651"/>
    <s v="CUST_7919"/>
    <x v="14"/>
    <x v="1"/>
    <x v="3"/>
    <m/>
    <n v="0"/>
    <n v="8"/>
    <n v="0"/>
    <n v="339"/>
    <n v="0"/>
    <s v="Beauty"/>
    <n v="91.8"/>
    <n v="91.8"/>
    <d v="2024-12-25T00:00:00"/>
    <n v="13"/>
    <n v="0.55000000000000004"/>
    <n v="0"/>
  </r>
  <r>
    <s v="CUST_7924_Brazil_45793"/>
    <s v="CUST_7924"/>
    <x v="61"/>
    <x v="2"/>
    <x v="8"/>
    <n v="230.03"/>
    <n v="230.03"/>
    <n v="8"/>
    <n v="1840.24"/>
    <n v="328"/>
    <n v="0"/>
    <s v="Beauty"/>
    <n v="43.9"/>
    <n v="43.9"/>
    <d v="2025-05-16T00:00:00"/>
    <n v="76"/>
    <n v="0.28000000000000003"/>
    <n v="0"/>
  </r>
  <r>
    <s v="CUST_7924_USA_44443"/>
    <s v="CUST_7924"/>
    <x v="29"/>
    <x v="1"/>
    <x v="2"/>
    <n v="152.66"/>
    <n v="152.66"/>
    <n v="11"/>
    <n v="1679.26"/>
    <n v="353"/>
    <n v="0"/>
    <s v="Beauty"/>
    <n v="68.099999999999994"/>
    <n v="68.099999999999994"/>
    <d v="2021-09-04T00:00:00"/>
    <n v="99"/>
    <n v="0.33"/>
    <n v="0"/>
  </r>
  <r>
    <s v="CUST_7928_UK_45002"/>
    <s v="CUST_7928"/>
    <x v="38"/>
    <x v="1"/>
    <x v="1"/>
    <n v="80.099999999999994"/>
    <n v="80.099999999999994"/>
    <n v="11"/>
    <n v="881.09999999999991"/>
    <n v="309"/>
    <n v="0"/>
    <s v="Sports"/>
    <n v="36.200000000000003"/>
    <n v="36.200000000000003"/>
    <d v="2023-03-17T00:00:00"/>
    <n v="70"/>
    <n v="0.26"/>
    <n v="0"/>
  </r>
  <r>
    <s v="CUST_7928_USA_44696"/>
    <s v="CUST_7928"/>
    <x v="15"/>
    <x v="0"/>
    <x v="2"/>
    <n v="67.28"/>
    <n v="67.28"/>
    <n v="11"/>
    <n v="740.08"/>
    <n v="282"/>
    <n v="0"/>
    <s v="Fashion"/>
    <n v="60.8"/>
    <n v="60.8"/>
    <d v="2022-05-15T00:00:00"/>
    <n v="7"/>
    <n v="0.31"/>
    <n v="0"/>
  </r>
  <r>
    <s v="CUST_7936_USA_44171"/>
    <s v="CUST_7936"/>
    <x v="9"/>
    <x v="0"/>
    <x v="2"/>
    <m/>
    <n v="0"/>
    <n v="10"/>
    <n v="0"/>
    <n v="189"/>
    <n v="0"/>
    <s v="Beauty"/>
    <n v="72.900000000000006"/>
    <n v="72.900000000000006"/>
    <d v="2020-12-06T00:00:00"/>
    <n v="6"/>
    <n v="0.14000000000000001"/>
    <n v="0"/>
  </r>
  <r>
    <s v="CUST_7937_USA_44142"/>
    <s v="CUST_7937"/>
    <x v="38"/>
    <x v="0"/>
    <x v="2"/>
    <n v="106.51"/>
    <n v="106.51"/>
    <n v="6"/>
    <n v="639.06000000000006"/>
    <n v="245"/>
    <n v="0"/>
    <s v="Sports"/>
    <n v="95.7"/>
    <n v="95.7"/>
    <d v="2020-11-07T00:00:00"/>
    <n v="52"/>
    <n v="0.25"/>
    <n v="0"/>
  </r>
  <r>
    <s v="CUST_7938_Brazil_44967"/>
    <s v="CUST_7938"/>
    <x v="56"/>
    <x v="1"/>
    <x v="8"/>
    <m/>
    <n v="0"/>
    <n v="9"/>
    <n v="0"/>
    <n v="306"/>
    <n v="0"/>
    <s v="Fashion"/>
    <n v="65.400000000000006"/>
    <n v="65.400000000000006"/>
    <d v="2023-02-10T00:00:00"/>
    <n v="79"/>
    <n v="0.34"/>
    <n v="0"/>
  </r>
  <r>
    <s v="CUST_7938_France_45435"/>
    <s v="CUST_7938"/>
    <x v="52"/>
    <x v="0"/>
    <x v="7"/>
    <n v="65.239999999999995"/>
    <n v="65.239999999999995"/>
    <n v="12"/>
    <n v="782.87999999999988"/>
    <n v="342"/>
    <n v="0"/>
    <s v="Sports"/>
    <n v="63.7"/>
    <n v="63.7"/>
    <d v="2024-05-23T00:00:00"/>
    <n v="76"/>
    <n v="0.28999999999999998"/>
    <n v="0"/>
  </r>
  <r>
    <s v="CUST_7938_USA_45817"/>
    <s v="CUST_7938"/>
    <x v="49"/>
    <x v="0"/>
    <x v="2"/>
    <n v="98.85"/>
    <n v="98.85"/>
    <n v="13"/>
    <n v="1285.05"/>
    <n v="250"/>
    <n v="0"/>
    <s v="Beauty"/>
    <n v="54.8"/>
    <n v="54.8"/>
    <d v="2025-06-09T00:00:00"/>
    <n v="53"/>
    <n v="0.12"/>
    <n v="0"/>
  </r>
  <r>
    <s v="CUST_7940_UK_44675"/>
    <s v="CUST_7940"/>
    <x v="28"/>
    <x v="1"/>
    <x v="1"/>
    <n v="111.71"/>
    <n v="111.71"/>
    <n v="11"/>
    <n v="1228.81"/>
    <n v="156"/>
    <n v="0"/>
    <s v="Electronics"/>
    <n v="24.6"/>
    <n v="24.6"/>
    <d v="2022-04-24T00:00:00"/>
    <n v="65"/>
    <n v="0.27"/>
    <n v="0"/>
  </r>
  <r>
    <s v="CUST_7941_Germany_45423"/>
    <s v="CUST_7941"/>
    <x v="14"/>
    <x v="1"/>
    <x v="0"/>
    <n v="384.14"/>
    <n v="384.14"/>
    <n v="6"/>
    <n v="2304.84"/>
    <n v="48"/>
    <n v="0"/>
    <s v="Beauty"/>
    <n v="91.5"/>
    <n v="91.5"/>
    <d v="2024-05-11T00:00:00"/>
    <n v="61"/>
    <n v="0.31"/>
    <n v="0"/>
  </r>
  <r>
    <s v="CUST_7941_UK_45464"/>
    <s v="CUST_7941"/>
    <x v="15"/>
    <x v="1"/>
    <x v="1"/>
    <m/>
    <n v="0"/>
    <n v="9"/>
    <n v="0"/>
    <n v="252"/>
    <n v="0"/>
    <s v="Home"/>
    <n v="88.2"/>
    <n v="88.2"/>
    <d v="2024-06-21T00:00:00"/>
    <n v="36"/>
    <n v="0.33"/>
    <n v="0"/>
  </r>
  <r>
    <s v="CUST_7943_Brazil_44870"/>
    <s v="CUST_7943"/>
    <x v="31"/>
    <x v="1"/>
    <x v="8"/>
    <n v="85"/>
    <n v="85"/>
    <n v="15"/>
    <n v="1275"/>
    <n v="111"/>
    <n v="0"/>
    <s v="Electronics"/>
    <n v="67.900000000000006"/>
    <n v="67.900000000000006"/>
    <d v="2022-11-05T00:00:00"/>
    <n v="25"/>
    <n v="0.48"/>
    <n v="0"/>
  </r>
  <r>
    <s v="CUST_7944_UK_45515"/>
    <s v="CUST_7944"/>
    <x v="54"/>
    <x v="1"/>
    <x v="1"/>
    <n v="39.659999999999997"/>
    <n v="39.659999999999997"/>
    <n v="11"/>
    <n v="436.26"/>
    <n v="81"/>
    <n v="0"/>
    <s v="Home"/>
    <n v="47.6"/>
    <n v="47.6"/>
    <d v="2024-08-11T00:00:00"/>
    <n v="40"/>
    <n v="0.39"/>
    <n v="0"/>
  </r>
  <r>
    <s v="CUST_7949_Australia_45507"/>
    <s v="CUST_7949"/>
    <x v="16"/>
    <x v="1"/>
    <x v="3"/>
    <n v="222.16"/>
    <n v="222.16"/>
    <n v="10"/>
    <n v="2221.6"/>
    <n v="265"/>
    <n v="0"/>
    <s v="Fashion"/>
    <n v="44.7"/>
    <n v="44.7"/>
    <d v="2024-08-03T00:00:00"/>
    <n v="49"/>
    <n v="0.2"/>
    <n v="0"/>
  </r>
  <r>
    <s v="CUST_7949_India_44375"/>
    <s v="CUST_7949"/>
    <x v="39"/>
    <x v="0"/>
    <x v="5"/>
    <n v="77.239999999999995"/>
    <n v="77.239999999999995"/>
    <n v="12"/>
    <n v="926.87999999999988"/>
    <n v="128"/>
    <n v="0"/>
    <s v="Home"/>
    <n v="26.5"/>
    <n v="26.5"/>
    <d v="2021-06-28T00:00:00"/>
    <n v="45"/>
    <n v="0.63"/>
    <n v="0"/>
  </r>
  <r>
    <s v="CUST_7949_USA_44915"/>
    <s v="CUST_7949"/>
    <x v="34"/>
    <x v="0"/>
    <x v="2"/>
    <n v="47.63"/>
    <n v="47.63"/>
    <n v="10"/>
    <n v="476.3"/>
    <n v="74"/>
    <n v="0"/>
    <s v="Home"/>
    <n v="67.8"/>
    <n v="67.8"/>
    <d v="2022-12-20T00:00:00"/>
    <n v="83"/>
    <n v="0.54"/>
    <n v="0"/>
  </r>
  <r>
    <s v="CUST_7953_China_44417"/>
    <s v="CUST_7953"/>
    <x v="25"/>
    <x v="1"/>
    <x v="9"/>
    <n v="18.61"/>
    <n v="18.61"/>
    <n v="6"/>
    <n v="111.66"/>
    <n v="196"/>
    <n v="0"/>
    <s v="Fashion"/>
    <n v="3.4"/>
    <n v="3.4"/>
    <d v="2021-08-09T00:00:00"/>
    <n v="7"/>
    <n v="0.09"/>
    <n v="0"/>
  </r>
  <r>
    <s v="CUST_7960_Japan_45358"/>
    <s v="CUST_7960"/>
    <x v="46"/>
    <x v="1"/>
    <x v="6"/>
    <n v="50.05"/>
    <n v="50.05"/>
    <n v="4"/>
    <n v="200.2"/>
    <n v="172"/>
    <n v="0"/>
    <s v="Beauty"/>
    <n v="31.2"/>
    <n v="31.2"/>
    <d v="2024-03-07T00:00:00"/>
    <n v="12"/>
    <n v="0.54"/>
    <n v="0"/>
  </r>
  <r>
    <s v="CUST_7963_Brazil_44633"/>
    <s v="CUST_7963"/>
    <x v="37"/>
    <x v="0"/>
    <x v="8"/>
    <n v="23.75"/>
    <n v="23.75"/>
    <n v="7"/>
    <n v="166.25"/>
    <n v="42"/>
    <n v="0"/>
    <s v="Beauty"/>
    <n v="53.1"/>
    <n v="53.1"/>
    <d v="2022-03-13T00:00:00"/>
    <n v="38"/>
    <n v="0.19"/>
    <n v="0"/>
  </r>
  <r>
    <s v="CUST_7966_Germany_44334"/>
    <s v="CUST_7966"/>
    <x v="18"/>
    <x v="1"/>
    <x v="0"/>
    <n v="41.08"/>
    <n v="41.08"/>
    <n v="7"/>
    <n v="287.56"/>
    <n v="339"/>
    <n v="0"/>
    <s v="Home"/>
    <n v="46.3"/>
    <n v="46.3"/>
    <d v="2021-05-18T00:00:00"/>
    <n v="43"/>
    <n v="0.52"/>
    <n v="0"/>
  </r>
  <r>
    <s v="CUST_7968_India_45765"/>
    <s v="CUST_7968"/>
    <x v="37"/>
    <x v="1"/>
    <x v="5"/>
    <n v="213.17"/>
    <n v="213.17"/>
    <n v="11"/>
    <n v="2344.87"/>
    <n v="197"/>
    <n v="0"/>
    <s v="Beauty"/>
    <n v="58.4"/>
    <n v="58.4"/>
    <d v="2025-04-18T00:00:00"/>
    <n v="66"/>
    <n v="0.49"/>
    <n v="0"/>
  </r>
  <r>
    <s v="CUST_7970_Australia_45556"/>
    <s v="CUST_7970"/>
    <x v="24"/>
    <x v="1"/>
    <x v="3"/>
    <n v="15.72"/>
    <n v="15.72"/>
    <n v="12"/>
    <n v="188.64000000000001"/>
    <n v="62"/>
    <n v="0"/>
    <s v="Beauty"/>
    <n v="10.7"/>
    <n v="10.7"/>
    <d v="2024-09-21T00:00:00"/>
    <n v="97"/>
    <n v="0.42"/>
    <n v="0"/>
  </r>
  <r>
    <s v="CUST_7971_Germany_44322"/>
    <s v="CUST_7971"/>
    <x v="12"/>
    <x v="1"/>
    <x v="0"/>
    <n v="53.27"/>
    <n v="53.27"/>
    <n v="8"/>
    <n v="426.16"/>
    <n v="269"/>
    <n v="0"/>
    <s v="Fashion"/>
    <n v="83"/>
    <n v="83"/>
    <d v="2021-05-06T00:00:00"/>
    <n v="54"/>
    <n v="0.39"/>
    <n v="0"/>
  </r>
  <r>
    <s v="CUST_7971_USA_44439"/>
    <s v="CUST_7971"/>
    <x v="43"/>
    <x v="1"/>
    <x v="2"/>
    <n v="143.44"/>
    <n v="143.44"/>
    <n v="11"/>
    <n v="1577.84"/>
    <n v="130"/>
    <n v="0"/>
    <s v="Electronics"/>
    <n v="1.7"/>
    <n v="1.7"/>
    <d v="2021-08-31T00:00:00"/>
    <n v="32"/>
    <n v="0.46"/>
    <n v="0"/>
  </r>
  <r>
    <s v="CUST_7972_France_45510"/>
    <s v="CUST_7972"/>
    <x v="48"/>
    <x v="0"/>
    <x v="7"/>
    <n v="50.99"/>
    <n v="50.99"/>
    <n v="6"/>
    <n v="305.94"/>
    <n v="171"/>
    <n v="0"/>
    <s v="Home"/>
    <n v="19.100000000000001"/>
    <n v="19.100000000000001"/>
    <d v="2024-08-06T00:00:00"/>
    <n v="72"/>
    <n v="0.48"/>
    <n v="0"/>
  </r>
  <r>
    <s v="CUST_7974_UK_44043"/>
    <s v="CUST_7974"/>
    <x v="17"/>
    <x v="1"/>
    <x v="1"/>
    <n v="33.549999999999997"/>
    <n v="33.549999999999997"/>
    <n v="12"/>
    <n v="402.59999999999997"/>
    <n v="129"/>
    <n v="0"/>
    <s v="Electronics"/>
    <n v="46.8"/>
    <n v="46.8"/>
    <d v="2020-07-31T00:00:00"/>
    <n v="29"/>
    <n v="0.27"/>
    <n v="0"/>
  </r>
  <r>
    <s v="CUST_7976_Australia_45788"/>
    <s v="CUST_7976"/>
    <x v="45"/>
    <x v="1"/>
    <x v="3"/>
    <n v="108.98"/>
    <n v="108.98"/>
    <n v="13"/>
    <n v="1416.74"/>
    <n v="65"/>
    <n v="0"/>
    <s v="Electronics"/>
    <n v="83.3"/>
    <n v="83.3"/>
    <d v="2025-05-11T00:00:00"/>
    <n v="91"/>
    <n v="0.28000000000000003"/>
    <n v="0"/>
  </r>
  <r>
    <s v="CUST_7979_India_45643"/>
    <s v="CUST_7979"/>
    <x v="16"/>
    <x v="0"/>
    <x v="5"/>
    <n v="66.150000000000006"/>
    <n v="66.150000000000006"/>
    <n v="9"/>
    <n v="595.35"/>
    <n v="358"/>
    <n v="0"/>
    <s v="Beauty"/>
    <n v="92.9"/>
    <n v="92.9"/>
    <d v="2024-12-17T00:00:00"/>
    <n v="39"/>
    <n v="0.2"/>
    <n v="0"/>
  </r>
  <r>
    <s v="CUST_7980_Brazil_44187"/>
    <s v="CUST_7980"/>
    <x v="21"/>
    <x v="0"/>
    <x v="8"/>
    <n v="14.96"/>
    <n v="14.96"/>
    <n v="18"/>
    <n v="269.28000000000003"/>
    <n v="242"/>
    <n v="0"/>
    <s v="Home"/>
    <n v="99.9"/>
    <n v="99.9"/>
    <d v="2020-12-22T00:00:00"/>
    <n v="19"/>
    <n v="0.45"/>
    <n v="0"/>
  </r>
  <r>
    <s v="CUST_7980_Canada_44854"/>
    <s v="CUST_7980"/>
    <x v="14"/>
    <x v="2"/>
    <x v="4"/>
    <n v="293.95"/>
    <n v="293.95"/>
    <n v="11"/>
    <n v="3233.45"/>
    <n v="245"/>
    <n v="0"/>
    <s v="Fashion"/>
    <n v="80.599999999999994"/>
    <n v="80.599999999999994"/>
    <d v="2022-10-20T00:00:00"/>
    <n v="74"/>
    <n v="0.49"/>
    <n v="0"/>
  </r>
  <r>
    <s v="CUST_7980_Canada_45401"/>
    <s v="CUST_7980"/>
    <x v="20"/>
    <x v="1"/>
    <x v="4"/>
    <n v="407.34"/>
    <n v="407.34"/>
    <n v="11"/>
    <n v="4480.74"/>
    <n v="179"/>
    <n v="0"/>
    <s v="Electronics"/>
    <n v="94.5"/>
    <n v="94.5"/>
    <d v="2024-04-19T00:00:00"/>
    <n v="81"/>
    <n v="0.41"/>
    <n v="0"/>
  </r>
  <r>
    <s v="CUST_7980_China_44327"/>
    <s v="CUST_7980"/>
    <x v="38"/>
    <x v="1"/>
    <x v="9"/>
    <n v="45.58"/>
    <n v="45.58"/>
    <n v="9"/>
    <n v="410.21999999999997"/>
    <n v="143"/>
    <n v="0"/>
    <s v="Fashion"/>
    <n v="91.4"/>
    <n v="91.4"/>
    <d v="2021-05-11T00:00:00"/>
    <n v="75"/>
    <n v="0.42"/>
    <n v="0"/>
  </r>
  <r>
    <s v="CUST_7981_Brazil_44030"/>
    <s v="CUST_7981"/>
    <x v="1"/>
    <x v="0"/>
    <x v="8"/>
    <n v="123.18"/>
    <n v="123.18"/>
    <n v="12"/>
    <n v="1478.16"/>
    <n v="5"/>
    <n v="0"/>
    <s v="Home"/>
    <n v="36.6"/>
    <n v="36.6"/>
    <d v="2020-07-18T00:00:00"/>
    <n v="62"/>
    <n v="0.3"/>
    <n v="0"/>
  </r>
  <r>
    <s v="CUST_7981_China_44645"/>
    <s v="CUST_7981"/>
    <x v="39"/>
    <x v="0"/>
    <x v="9"/>
    <n v="74.58"/>
    <n v="74.58"/>
    <n v="12"/>
    <n v="894.96"/>
    <n v="95"/>
    <n v="0"/>
    <s v="Fashion"/>
    <n v="86.3"/>
    <n v="86.3"/>
    <d v="2022-03-25T00:00:00"/>
    <n v="79"/>
    <n v="0.21"/>
    <n v="0"/>
  </r>
  <r>
    <s v="CUST_7982_Germany_45570"/>
    <s v="CUST_7982"/>
    <x v="18"/>
    <x v="0"/>
    <x v="0"/>
    <n v="64.569999999999993"/>
    <n v="64.569999999999993"/>
    <n v="8"/>
    <n v="516.55999999999995"/>
    <n v="66"/>
    <n v="0"/>
    <s v="Electronics"/>
    <n v="22.5"/>
    <n v="22.5"/>
    <d v="2024-10-05T00:00:00"/>
    <n v="25"/>
    <n v="0.28000000000000003"/>
    <n v="0"/>
  </r>
  <r>
    <s v="CUST_7985_UK_44225"/>
    <s v="CUST_7985"/>
    <x v="24"/>
    <x v="1"/>
    <x v="1"/>
    <n v="66.22"/>
    <n v="66.22"/>
    <n v="14"/>
    <n v="927.07999999999993"/>
    <n v="354"/>
    <n v="0"/>
    <s v="Fashion"/>
    <n v="26.2"/>
    <n v="26.2"/>
    <d v="2021-01-29T00:00:00"/>
    <n v="37"/>
    <n v="0.33"/>
    <n v="0"/>
  </r>
  <r>
    <s v="CUST_7986_UK_44159"/>
    <s v="CUST_7986"/>
    <x v="20"/>
    <x v="1"/>
    <x v="1"/>
    <m/>
    <n v="0"/>
    <n v="6"/>
    <n v="0"/>
    <n v="207"/>
    <n v="0"/>
    <s v="Beauty"/>
    <n v="95.1"/>
    <n v="95.1"/>
    <d v="2020-11-24T00:00:00"/>
    <n v="27"/>
    <n v="0.16"/>
    <n v="0"/>
  </r>
  <r>
    <s v="CUST_7988_Brazil_45408"/>
    <s v="CUST_7988"/>
    <x v="9"/>
    <x v="1"/>
    <x v="8"/>
    <n v="118.93"/>
    <n v="118.93"/>
    <n v="8"/>
    <n v="951.44"/>
    <n v="237"/>
    <n v="0"/>
    <s v="Home"/>
    <n v="38"/>
    <n v="38"/>
    <d v="2024-04-26T00:00:00"/>
    <n v="61"/>
    <n v="0.26"/>
    <n v="0"/>
  </r>
  <r>
    <s v="CUST_7989_France_44777"/>
    <s v="CUST_7989"/>
    <x v="38"/>
    <x v="0"/>
    <x v="7"/>
    <n v="69.28"/>
    <n v="69.28"/>
    <n v="6"/>
    <n v="415.68"/>
    <n v="119"/>
    <n v="0"/>
    <s v="Electronics"/>
    <n v="4.0999999999999996"/>
    <n v="4.0999999999999996"/>
    <d v="2022-08-04T00:00:00"/>
    <n v="71"/>
    <n v="0.31"/>
    <n v="0"/>
  </r>
  <r>
    <s v="CUST_7990_Germany_44991"/>
    <s v="CUST_7990"/>
    <x v="36"/>
    <x v="0"/>
    <x v="0"/>
    <n v="88.35"/>
    <n v="88.35"/>
    <n v="9"/>
    <n v="795.15"/>
    <n v="140"/>
    <n v="0"/>
    <s v="Home"/>
    <n v="50.1"/>
    <n v="50.1"/>
    <d v="2023-03-06T00:00:00"/>
    <n v="16"/>
    <n v="7.0000000000000007E-2"/>
    <n v="0"/>
  </r>
  <r>
    <s v="CUST_7992_Canada_45326"/>
    <s v="CUST_7992"/>
    <x v="57"/>
    <x v="1"/>
    <x v="4"/>
    <n v="160.19"/>
    <n v="160.19"/>
    <n v="11"/>
    <n v="1762.09"/>
    <n v="4"/>
    <n v="0"/>
    <s v="Sports"/>
    <n v="75.8"/>
    <n v="75.8"/>
    <d v="2024-02-04T00:00:00"/>
    <n v="75"/>
    <n v="0.2"/>
    <n v="0"/>
  </r>
  <r>
    <s v="CUST_7993_Japan_45738"/>
    <s v="CUST_7993"/>
    <x v="39"/>
    <x v="0"/>
    <x v="6"/>
    <n v="223.97"/>
    <n v="223.97"/>
    <n v="12"/>
    <n v="2687.64"/>
    <n v="115"/>
    <n v="0"/>
    <s v="Fashion"/>
    <n v="22.2"/>
    <n v="22.2"/>
    <d v="2025-03-22T00:00:00"/>
    <n v="22"/>
    <n v="0.11"/>
    <n v="0"/>
  </r>
  <r>
    <s v="CUST_7995_Brazil_45535"/>
    <s v="CUST_7995"/>
    <x v="37"/>
    <x v="1"/>
    <x v="8"/>
    <n v="134.11000000000001"/>
    <n v="134.11000000000001"/>
    <n v="9"/>
    <n v="1206.9900000000002"/>
    <n v="0"/>
    <n v="0"/>
    <s v="Home"/>
    <n v="35.5"/>
    <n v="35.5"/>
    <d v="2024-08-31T00:00:00"/>
    <n v="89"/>
    <n v="0.28999999999999998"/>
    <n v="0"/>
  </r>
  <r>
    <s v="CUST_7996_France_45060"/>
    <s v="CUST_7996"/>
    <x v="8"/>
    <x v="0"/>
    <x v="7"/>
    <n v="360.12"/>
    <n v="360.12"/>
    <n v="16"/>
    <n v="5761.92"/>
    <n v="341"/>
    <n v="0"/>
    <s v="Sports"/>
    <n v="11.4"/>
    <n v="11.4"/>
    <d v="2023-05-14T00:00:00"/>
    <n v="41"/>
    <n v="0.43"/>
    <n v="0"/>
  </r>
  <r>
    <s v="CUST_7998_Australia_44137"/>
    <s v="CUST_7998"/>
    <x v="5"/>
    <x v="0"/>
    <x v="3"/>
    <n v="28.36"/>
    <n v="28.36"/>
    <n v="10"/>
    <n v="283.60000000000002"/>
    <n v="309"/>
    <n v="0"/>
    <s v="Sports"/>
    <n v="5.5"/>
    <n v="5.5"/>
    <d v="2020-11-02T00:00:00"/>
    <n v="82"/>
    <n v="0.43"/>
    <n v="0"/>
  </r>
  <r>
    <s v="CUST_7999_Australia_45257"/>
    <s v="CUST_7999"/>
    <x v="36"/>
    <x v="0"/>
    <x v="3"/>
    <n v="38.590000000000003"/>
    <n v="38.590000000000003"/>
    <n v="13"/>
    <n v="501.67000000000007"/>
    <n v="283"/>
    <n v="0"/>
    <s v="Beauty"/>
    <n v="78.099999999999994"/>
    <n v="78.099999999999994"/>
    <d v="2023-11-27T00:00:00"/>
    <n v="88"/>
    <n v="0.23"/>
    <n v="0"/>
  </r>
  <r>
    <s v="CUST_7999_Brazil_44545"/>
    <s v="CUST_7999"/>
    <x v="20"/>
    <x v="1"/>
    <x v="8"/>
    <n v="128.08000000000001"/>
    <n v="128.08000000000001"/>
    <n v="13"/>
    <n v="1665.0400000000002"/>
    <n v="301"/>
    <n v="0"/>
    <s v="Home"/>
    <n v="82.8"/>
    <n v="82.8"/>
    <d v="2021-12-15T00:00:00"/>
    <n v="35"/>
    <n v="0.15"/>
    <n v="0"/>
  </r>
  <r>
    <s v="CUST_8000_Canada_45002"/>
    <s v="CUST_8000"/>
    <x v="33"/>
    <x v="1"/>
    <x v="4"/>
    <n v="211.97"/>
    <n v="211.97"/>
    <n v="13"/>
    <n v="2755.61"/>
    <n v="169"/>
    <n v="0"/>
    <s v="Electronics"/>
    <n v="56.8"/>
    <n v="56.8"/>
    <d v="2023-03-17T00:00:00"/>
    <n v="77"/>
    <n v="0.33"/>
    <n v="0"/>
  </r>
  <r>
    <s v="CUST_8000_France_45287"/>
    <s v="CUST_8000"/>
    <x v="61"/>
    <x v="0"/>
    <x v="7"/>
    <n v="99.49"/>
    <n v="99.49"/>
    <n v="9"/>
    <n v="895.41"/>
    <n v="28"/>
    <n v="0"/>
    <s v="Home"/>
    <n v="8.9"/>
    <n v="8.9"/>
    <d v="2023-12-27T00:00:00"/>
    <n v="97"/>
    <n v="0.08"/>
    <n v="0"/>
  </r>
  <r>
    <s v="CUST_8002_China_44211"/>
    <s v="CUST_8002"/>
    <x v="24"/>
    <x v="2"/>
    <x v="9"/>
    <n v="90.5"/>
    <n v="90.5"/>
    <n v="4"/>
    <n v="362"/>
    <n v="34"/>
    <n v="0"/>
    <s v="Home"/>
    <n v="13"/>
    <n v="13"/>
    <d v="2021-01-15T00:00:00"/>
    <n v="50"/>
    <n v="0.23"/>
    <n v="0"/>
  </r>
  <r>
    <s v="CUST_8002_Germany_45008"/>
    <s v="CUST_8002"/>
    <x v="22"/>
    <x v="1"/>
    <x v="0"/>
    <m/>
    <n v="0"/>
    <n v="19"/>
    <n v="0"/>
    <n v="201"/>
    <n v="0"/>
    <s v="Electronics"/>
    <m/>
    <n v="0"/>
    <d v="2023-03-23T00:00:00"/>
    <n v="67"/>
    <n v="0.43"/>
    <n v="0"/>
  </r>
  <r>
    <s v="CUST_8002_USA_45346"/>
    <s v="CUST_8002"/>
    <x v="18"/>
    <x v="1"/>
    <x v="2"/>
    <n v="197.58"/>
    <n v="197.58"/>
    <n v="10"/>
    <n v="1975.8000000000002"/>
    <n v="318"/>
    <n v="0"/>
    <s v="Fashion"/>
    <n v="91.5"/>
    <n v="91.5"/>
    <d v="2024-02-24T00:00:00"/>
    <n v="18"/>
    <n v="0.39"/>
    <n v="0"/>
  </r>
  <r>
    <s v="CUST_8003_Germany_45607"/>
    <s v="CUST_8003"/>
    <x v="57"/>
    <x v="2"/>
    <x v="0"/>
    <n v="137.41999999999999"/>
    <n v="137.41999999999999"/>
    <n v="17"/>
    <n v="2336.14"/>
    <n v="140"/>
    <n v="0"/>
    <s v="Home"/>
    <n v="69.7"/>
    <n v="69.7"/>
    <d v="2024-11-11T00:00:00"/>
    <n v="70"/>
    <n v="0.3"/>
    <n v="0"/>
  </r>
  <r>
    <s v="CUST_8004_UK_45501"/>
    <s v="CUST_8004"/>
    <x v="52"/>
    <x v="0"/>
    <x v="1"/>
    <n v="124.96"/>
    <n v="124.96"/>
    <n v="17"/>
    <n v="2124.3199999999997"/>
    <n v="267"/>
    <n v="0"/>
    <s v="Sports"/>
    <n v="41.5"/>
    <n v="41.5"/>
    <d v="2024-07-28T00:00:00"/>
    <n v="95"/>
    <n v="0.24"/>
    <n v="0"/>
  </r>
  <r>
    <s v="CUST_8005_China_44146"/>
    <s v="CUST_8005"/>
    <x v="35"/>
    <x v="1"/>
    <x v="9"/>
    <n v="165.24"/>
    <n v="165.24"/>
    <n v="13"/>
    <n v="2148.12"/>
    <n v="246"/>
    <n v="0"/>
    <s v="Beauty"/>
    <n v="52.9"/>
    <n v="52.9"/>
    <d v="2020-11-11T00:00:00"/>
    <n v="33"/>
    <n v="0.08"/>
    <n v="0"/>
  </r>
  <r>
    <s v="CUST_8006_Canada_44576"/>
    <s v="CUST_8006"/>
    <x v="54"/>
    <x v="0"/>
    <x v="4"/>
    <n v="47.63"/>
    <n v="47.63"/>
    <n v="17"/>
    <n v="809.71"/>
    <n v="92"/>
    <n v="0"/>
    <s v="Home"/>
    <n v="27.7"/>
    <n v="27.7"/>
    <d v="2022-01-15T00:00:00"/>
    <n v="81"/>
    <n v="0.06"/>
    <n v="0"/>
  </r>
  <r>
    <s v="CUST_8008_Germany_44455"/>
    <s v="CUST_8008"/>
    <x v="50"/>
    <x v="0"/>
    <x v="0"/>
    <n v="104.13"/>
    <n v="104.13"/>
    <n v="10"/>
    <n v="1041.3"/>
    <n v="333"/>
    <n v="0"/>
    <s v="Beauty"/>
    <n v="36.700000000000003"/>
    <n v="36.700000000000003"/>
    <d v="2021-09-16T00:00:00"/>
    <n v="16"/>
    <n v="0.15"/>
    <n v="0"/>
  </r>
  <r>
    <s v="CUST_8009_UK_45593"/>
    <s v="CUST_8009"/>
    <x v="42"/>
    <x v="1"/>
    <x v="1"/>
    <n v="104.46"/>
    <n v="104.46"/>
    <n v="11"/>
    <n v="1149.06"/>
    <n v="175"/>
    <n v="0"/>
    <s v="Home"/>
    <n v="40"/>
    <n v="40"/>
    <d v="2024-10-28T00:00:00"/>
    <n v="48"/>
    <n v="0.15"/>
    <n v="0"/>
  </r>
  <r>
    <s v="CUST_8009_USA_44011"/>
    <s v="CUST_8009"/>
    <x v="3"/>
    <x v="2"/>
    <x v="2"/>
    <n v="153.63"/>
    <n v="153.63"/>
    <n v="11"/>
    <n v="1689.9299999999998"/>
    <n v="327"/>
    <n v="0"/>
    <s v="Electronics"/>
    <n v="73"/>
    <n v="73"/>
    <d v="2020-06-29T00:00:00"/>
    <n v="52"/>
    <n v="0.04"/>
    <n v="0"/>
  </r>
  <r>
    <s v="CUST_8010_USA_44745"/>
    <s v="CUST_8010"/>
    <x v="18"/>
    <x v="0"/>
    <x v="2"/>
    <n v="238.9"/>
    <n v="238.9"/>
    <n v="11"/>
    <n v="2627.9"/>
    <n v="18"/>
    <n v="0"/>
    <s v="Sports"/>
    <n v="43.5"/>
    <n v="43.5"/>
    <d v="2022-07-03T00:00:00"/>
    <n v="80"/>
    <n v="0.14000000000000001"/>
    <n v="0"/>
  </r>
  <r>
    <s v="CUST_8011_USA_44567"/>
    <s v="CUST_8011"/>
    <x v="27"/>
    <x v="0"/>
    <x v="2"/>
    <n v="22.93"/>
    <n v="22.93"/>
    <n v="2"/>
    <n v="45.86"/>
    <n v="121"/>
    <n v="0"/>
    <s v="Home"/>
    <n v="61.8"/>
    <n v="61.8"/>
    <d v="2022-01-06T00:00:00"/>
    <n v="32"/>
    <n v="0.09"/>
    <n v="0"/>
  </r>
  <r>
    <s v="CUST_8014_Australia_45572"/>
    <s v="CUST_8014"/>
    <x v="21"/>
    <x v="0"/>
    <x v="3"/>
    <n v="86.54"/>
    <n v="86.54"/>
    <n v="4"/>
    <n v="346.16"/>
    <n v="229"/>
    <n v="0"/>
    <s v="Electronics"/>
    <n v="91.4"/>
    <n v="91.4"/>
    <d v="2024-10-07T00:00:00"/>
    <n v="27"/>
    <n v="7.0000000000000007E-2"/>
    <n v="0"/>
  </r>
  <r>
    <s v="CUST_8016_Canada_44148"/>
    <s v="CUST_8016"/>
    <x v="23"/>
    <x v="1"/>
    <x v="4"/>
    <n v="165.25"/>
    <n v="165.25"/>
    <n v="4"/>
    <n v="661"/>
    <n v="230"/>
    <n v="0"/>
    <s v="Sports"/>
    <n v="97.6"/>
    <n v="97.6"/>
    <d v="2020-11-13T00:00:00"/>
    <n v="47"/>
    <n v="0.33"/>
    <n v="0"/>
  </r>
  <r>
    <s v="CUST_8016_Japan_44042"/>
    <s v="CUST_8016"/>
    <x v="33"/>
    <x v="0"/>
    <x v="6"/>
    <n v="216.61"/>
    <n v="216.61"/>
    <n v="14"/>
    <n v="3032.54"/>
    <n v="294"/>
    <n v="1"/>
    <s v="Home"/>
    <n v="92.1"/>
    <n v="92.1"/>
    <d v="2020-07-30T00:00:00"/>
    <n v="99"/>
    <n v="0.15"/>
    <n v="0"/>
  </r>
  <r>
    <s v="CUST_8022_Australia_45607"/>
    <s v="CUST_8022"/>
    <x v="45"/>
    <x v="1"/>
    <x v="3"/>
    <n v="69.400000000000006"/>
    <n v="69.400000000000006"/>
    <n v="9"/>
    <n v="624.6"/>
    <n v="353"/>
    <n v="0"/>
    <s v="Electronics"/>
    <n v="50.7"/>
    <n v="50.7"/>
    <d v="2024-11-11T00:00:00"/>
    <n v="16"/>
    <n v="0.16"/>
    <n v="0"/>
  </r>
  <r>
    <s v="CUST_8023_France_45321"/>
    <s v="CUST_8023"/>
    <x v="31"/>
    <x v="0"/>
    <x v="7"/>
    <n v="130.15"/>
    <n v="130.15"/>
    <n v="10"/>
    <n v="1301.5"/>
    <n v="321"/>
    <n v="0"/>
    <s v="Home"/>
    <n v="69.5"/>
    <n v="69.5"/>
    <d v="2024-01-30T00:00:00"/>
    <n v="22"/>
    <n v="0.44"/>
    <n v="0"/>
  </r>
  <r>
    <s v="CUST_8024_UK_45771"/>
    <s v="CUST_8024"/>
    <x v="46"/>
    <x v="1"/>
    <x v="1"/>
    <n v="80.349999999999994"/>
    <n v="80.349999999999994"/>
    <n v="9"/>
    <n v="723.15"/>
    <n v="119"/>
    <n v="0"/>
    <s v="Fashion"/>
    <n v="45.5"/>
    <n v="45.5"/>
    <d v="2025-04-24T00:00:00"/>
    <n v="77"/>
    <n v="0.3"/>
    <n v="0"/>
  </r>
  <r>
    <s v="CUST_8026_UK_45078"/>
    <s v="CUST_8026"/>
    <x v="10"/>
    <x v="0"/>
    <x v="1"/>
    <n v="264.70999999999998"/>
    <n v="264.70999999999998"/>
    <n v="5"/>
    <n v="1323.55"/>
    <n v="142"/>
    <n v="0"/>
    <s v="Sports"/>
    <n v="46.7"/>
    <n v="46.7"/>
    <d v="2023-06-01T00:00:00"/>
    <n v="1"/>
    <n v="0.06"/>
    <n v="0"/>
  </r>
  <r>
    <s v="CUST_8027_China_44928"/>
    <s v="CUST_8027"/>
    <x v="39"/>
    <x v="1"/>
    <x v="9"/>
    <n v="120.9"/>
    <n v="120.9"/>
    <n v="7"/>
    <n v="846.30000000000007"/>
    <n v="187"/>
    <n v="0"/>
    <s v="Fashion"/>
    <n v="39.1"/>
    <n v="39.1"/>
    <d v="2023-01-02T00:00:00"/>
    <n v="5"/>
    <n v="0.41"/>
    <n v="0"/>
  </r>
  <r>
    <s v="CUST_8027_Japan_44591"/>
    <s v="CUST_8027"/>
    <x v="46"/>
    <x v="0"/>
    <x v="6"/>
    <n v="213.44"/>
    <n v="213.44"/>
    <n v="9"/>
    <n v="1920.96"/>
    <n v="39"/>
    <n v="0"/>
    <s v="Beauty"/>
    <n v="77.400000000000006"/>
    <n v="77.400000000000006"/>
    <d v="2022-01-30T00:00:00"/>
    <n v="17"/>
    <n v="0.16"/>
    <n v="0"/>
  </r>
  <r>
    <s v="CUST_8029_Japan_45326"/>
    <s v="CUST_8029"/>
    <x v="21"/>
    <x v="1"/>
    <x v="6"/>
    <m/>
    <n v="0"/>
    <n v="7"/>
    <n v="0"/>
    <n v="178"/>
    <n v="0"/>
    <s v="Home"/>
    <n v="64.099999999999994"/>
    <n v="64.099999999999994"/>
    <d v="2024-02-04T00:00:00"/>
    <n v="27"/>
    <n v="0.3"/>
    <n v="0"/>
  </r>
  <r>
    <s v="CUST_8031_Japan_45350"/>
    <s v="CUST_8031"/>
    <x v="34"/>
    <x v="1"/>
    <x v="6"/>
    <n v="101.09"/>
    <n v="101.09"/>
    <n v="9"/>
    <n v="909.81000000000006"/>
    <n v="215"/>
    <n v="0"/>
    <s v="Electronics"/>
    <n v="92.8"/>
    <n v="92.8"/>
    <d v="2024-02-28T00:00:00"/>
    <n v="86"/>
    <n v="0.2"/>
    <n v="0"/>
  </r>
  <r>
    <s v="CUST_8031_USA_45152"/>
    <s v="CUST_8031"/>
    <x v="55"/>
    <x v="0"/>
    <x v="2"/>
    <n v="77.22"/>
    <n v="77.22"/>
    <n v="11"/>
    <n v="849.42"/>
    <n v="302"/>
    <n v="0"/>
    <s v="Electronics"/>
    <n v="25"/>
    <n v="25"/>
    <d v="2023-08-14T00:00:00"/>
    <n v="59"/>
    <n v="0.51"/>
    <n v="0"/>
  </r>
  <r>
    <s v="CUST_8032_France_45048"/>
    <s v="CUST_8032"/>
    <x v="34"/>
    <x v="1"/>
    <x v="7"/>
    <n v="118.3"/>
    <n v="118.3"/>
    <n v="8"/>
    <n v="946.4"/>
    <n v="237"/>
    <n v="0"/>
    <s v="Home"/>
    <n v="28.7"/>
    <n v="28.7"/>
    <d v="2023-05-02T00:00:00"/>
    <n v="42"/>
    <n v="0.27"/>
    <n v="0"/>
  </r>
  <r>
    <s v="CUST_8035_Germany_44185"/>
    <s v="CUST_8035"/>
    <x v="40"/>
    <x v="1"/>
    <x v="0"/>
    <n v="208.18"/>
    <n v="208.18"/>
    <n v="7"/>
    <n v="1457.26"/>
    <n v="216"/>
    <n v="0"/>
    <s v="Home"/>
    <n v="88.4"/>
    <n v="88.4"/>
    <d v="2020-12-20T00:00:00"/>
    <n v="92"/>
    <n v="0.4"/>
    <n v="0"/>
  </r>
  <r>
    <s v="CUST_8036_China_45294"/>
    <s v="CUST_8036"/>
    <x v="43"/>
    <x v="0"/>
    <x v="9"/>
    <n v="109.84"/>
    <n v="109.84"/>
    <n v="7"/>
    <n v="768.88"/>
    <n v="153"/>
    <n v="0"/>
    <s v="Beauty"/>
    <n v="38.200000000000003"/>
    <n v="38.200000000000003"/>
    <d v="2024-01-03T00:00:00"/>
    <n v="40"/>
    <n v="0.03"/>
    <n v="0"/>
  </r>
  <r>
    <s v="CUST_8036_India_45585"/>
    <s v="CUST_8036"/>
    <x v="29"/>
    <x v="0"/>
    <x v="5"/>
    <n v="165"/>
    <n v="165"/>
    <n v="8"/>
    <n v="1320"/>
    <n v="176"/>
    <n v="0"/>
    <s v="Fashion"/>
    <n v="94.2"/>
    <n v="94.2"/>
    <d v="2024-10-20T00:00:00"/>
    <n v="11"/>
    <n v="7.0000000000000007E-2"/>
    <n v="0"/>
  </r>
  <r>
    <s v="CUST_8041_China_44829"/>
    <s v="CUST_8041"/>
    <x v="16"/>
    <x v="1"/>
    <x v="9"/>
    <n v="68.430000000000007"/>
    <n v="68.430000000000007"/>
    <n v="9"/>
    <n v="615.87000000000012"/>
    <n v="291"/>
    <n v="0"/>
    <s v="Beauty"/>
    <n v="53.3"/>
    <n v="53.3"/>
    <d v="2022-09-25T00:00:00"/>
    <n v="13"/>
    <n v="0.3"/>
    <n v="0"/>
  </r>
  <r>
    <s v="CUST_8041_Japan_45673"/>
    <s v="CUST_8041"/>
    <x v="60"/>
    <x v="1"/>
    <x v="6"/>
    <n v="26.94"/>
    <n v="26.94"/>
    <n v="10"/>
    <n v="269.40000000000003"/>
    <n v="220"/>
    <n v="0"/>
    <s v="Home"/>
    <n v="47.8"/>
    <n v="47.8"/>
    <d v="2025-01-16T00:00:00"/>
    <n v="85"/>
    <n v="0.38"/>
    <n v="0"/>
  </r>
  <r>
    <s v="CUST_8043_Brazil_44643"/>
    <s v="CUST_8043"/>
    <x v="12"/>
    <x v="2"/>
    <x v="8"/>
    <n v="114.6"/>
    <n v="114.6"/>
    <n v="10"/>
    <n v="1146"/>
    <n v="250"/>
    <n v="0"/>
    <s v="Beauty"/>
    <n v="66.400000000000006"/>
    <n v="66.400000000000006"/>
    <d v="2022-03-23T00:00:00"/>
    <n v="97"/>
    <n v="0.28999999999999998"/>
    <n v="0"/>
  </r>
  <r>
    <s v="CUST_8045_USA_45811"/>
    <s v="CUST_8045"/>
    <x v="1"/>
    <x v="1"/>
    <x v="2"/>
    <n v="331.76"/>
    <n v="331.76"/>
    <n v="13"/>
    <n v="4312.88"/>
    <n v="203"/>
    <n v="0"/>
    <s v="Electronics"/>
    <n v="53.9"/>
    <n v="53.9"/>
    <d v="2025-06-03T00:00:00"/>
    <n v="99"/>
    <n v="0.14000000000000001"/>
    <n v="0"/>
  </r>
  <r>
    <s v="CUST_8052_Japan_44031"/>
    <s v="CUST_8052"/>
    <x v="22"/>
    <x v="1"/>
    <x v="6"/>
    <n v="150.4"/>
    <n v="150.4"/>
    <n v="8"/>
    <n v="1203.2"/>
    <n v="283"/>
    <n v="0"/>
    <s v="Fashion"/>
    <n v="41.8"/>
    <n v="41.8"/>
    <d v="2020-07-19T00:00:00"/>
    <n v="73"/>
    <n v="0.16"/>
    <n v="0"/>
  </r>
  <r>
    <s v="CUST_8056_UK_44597"/>
    <s v="CUST_8056"/>
    <x v="49"/>
    <x v="0"/>
    <x v="1"/>
    <n v="55.09"/>
    <n v="55.09"/>
    <n v="4"/>
    <n v="220.36"/>
    <n v="283"/>
    <n v="0"/>
    <s v="Electronics"/>
    <n v="57.7"/>
    <n v="57.7"/>
    <d v="2022-02-05T00:00:00"/>
    <n v="1"/>
    <n v="0.66"/>
    <n v="0"/>
  </r>
  <r>
    <s v="CUST_8057_Australia_44263"/>
    <s v="CUST_8057"/>
    <x v="39"/>
    <x v="1"/>
    <x v="3"/>
    <n v="169.5"/>
    <n v="169.5"/>
    <n v="6"/>
    <n v="1017"/>
    <n v="137"/>
    <n v="0"/>
    <s v="Beauty"/>
    <n v="63.1"/>
    <n v="63.1"/>
    <d v="2021-03-08T00:00:00"/>
    <n v="27"/>
    <n v="0.31"/>
    <n v="0"/>
  </r>
  <r>
    <s v="CUST_8059_UK_45666"/>
    <s v="CUST_8059"/>
    <x v="50"/>
    <x v="2"/>
    <x v="1"/>
    <n v="173.19"/>
    <n v="173.19"/>
    <n v="9"/>
    <n v="1558.71"/>
    <n v="76"/>
    <n v="0"/>
    <s v="Home"/>
    <n v="58.3"/>
    <n v="58.3"/>
    <d v="2025-01-09T00:00:00"/>
    <n v="79"/>
    <n v="0.06"/>
    <n v="0"/>
  </r>
  <r>
    <s v="CUST_8062_Australia_45197"/>
    <s v="CUST_8062"/>
    <x v="50"/>
    <x v="1"/>
    <x v="3"/>
    <n v="28.53"/>
    <n v="28.53"/>
    <n v="9"/>
    <n v="256.77"/>
    <n v="308"/>
    <n v="0"/>
    <s v="Home"/>
    <n v="42.5"/>
    <n v="42.5"/>
    <d v="2023-09-28T00:00:00"/>
    <n v="6"/>
    <n v="0.16"/>
    <n v="0"/>
  </r>
  <r>
    <s v="CUST_8064_USA_44754"/>
    <s v="CUST_8064"/>
    <x v="7"/>
    <x v="0"/>
    <x v="2"/>
    <n v="41.66"/>
    <n v="41.66"/>
    <n v="4"/>
    <n v="166.64"/>
    <n v="32"/>
    <n v="0"/>
    <s v="Electronics"/>
    <n v="51.4"/>
    <n v="51.4"/>
    <d v="2022-07-12T00:00:00"/>
    <n v="66"/>
    <n v="0.55000000000000004"/>
    <n v="0"/>
  </r>
  <r>
    <s v="CUST_8069_Canada_45312"/>
    <s v="CUST_8069"/>
    <x v="16"/>
    <x v="0"/>
    <x v="4"/>
    <n v="40"/>
    <n v="40"/>
    <n v="16"/>
    <n v="640"/>
    <n v="246"/>
    <n v="0"/>
    <s v="Sports"/>
    <n v="89.5"/>
    <n v="89.5"/>
    <d v="2024-01-21T00:00:00"/>
    <n v="28"/>
    <n v="0.3"/>
    <n v="0"/>
  </r>
  <r>
    <s v="CUST_8069_Canada_45419"/>
    <s v="CUST_8069"/>
    <x v="30"/>
    <x v="1"/>
    <x v="4"/>
    <n v="95.51"/>
    <n v="95.51"/>
    <n v="12"/>
    <n v="1146.1200000000001"/>
    <n v="225"/>
    <n v="0"/>
    <s v="Fashion"/>
    <n v="24.6"/>
    <n v="24.6"/>
    <d v="2024-05-07T00:00:00"/>
    <n v="11"/>
    <n v="0.2"/>
    <n v="0"/>
  </r>
  <r>
    <s v="CUST_8069_Germany_44165"/>
    <s v="CUST_8069"/>
    <x v="43"/>
    <x v="0"/>
    <x v="0"/>
    <n v="106.62"/>
    <n v="106.62"/>
    <n v="7"/>
    <n v="746.34"/>
    <n v="279"/>
    <n v="0"/>
    <s v="Sports"/>
    <n v="16.100000000000001"/>
    <n v="16.100000000000001"/>
    <d v="2020-11-30T00:00:00"/>
    <n v="3"/>
    <n v="0.3"/>
    <n v="0"/>
  </r>
  <r>
    <s v="CUST_8071_USA_45188"/>
    <s v="CUST_8071"/>
    <x v="49"/>
    <x v="1"/>
    <x v="2"/>
    <m/>
    <n v="0"/>
    <n v="7"/>
    <n v="0"/>
    <n v="81"/>
    <n v="0"/>
    <s v="Beauty"/>
    <n v="69.099999999999994"/>
    <n v="69.099999999999994"/>
    <d v="2023-09-19T00:00:00"/>
    <n v="8"/>
    <n v="0.1"/>
    <n v="0"/>
  </r>
  <r>
    <s v="CUST_8079_UK_44088"/>
    <s v="CUST_8079"/>
    <x v="53"/>
    <x v="1"/>
    <x v="1"/>
    <n v="235.3"/>
    <n v="235.3"/>
    <n v="9"/>
    <n v="2117.7000000000003"/>
    <n v="12"/>
    <n v="0"/>
    <s v="Home"/>
    <n v="25.9"/>
    <n v="25.9"/>
    <d v="2020-09-14T00:00:00"/>
    <n v="73"/>
    <n v="0.32"/>
    <n v="0"/>
  </r>
  <r>
    <s v="CUST_8080_Brazil_44966"/>
    <s v="CUST_8080"/>
    <x v="57"/>
    <x v="1"/>
    <x v="8"/>
    <n v="107.89"/>
    <n v="107.89"/>
    <n v="9"/>
    <n v="971.01"/>
    <n v="109"/>
    <n v="0"/>
    <s v="Home"/>
    <n v="58.8"/>
    <n v="58.8"/>
    <d v="2023-02-09T00:00:00"/>
    <n v="93"/>
    <n v="0.21"/>
    <n v="0"/>
  </r>
  <r>
    <s v="CUST_8080_China_45313"/>
    <s v="CUST_8080"/>
    <x v="6"/>
    <x v="1"/>
    <x v="9"/>
    <n v="47.04"/>
    <n v="47.04"/>
    <n v="13"/>
    <n v="611.52"/>
    <n v="38"/>
    <n v="0"/>
    <s v="Beauty"/>
    <n v="81"/>
    <n v="81"/>
    <d v="2024-01-22T00:00:00"/>
    <n v="16"/>
    <n v="0.22"/>
    <n v="0"/>
  </r>
  <r>
    <s v="CUST_8081_India_44938"/>
    <s v="CUST_8081"/>
    <x v="9"/>
    <x v="1"/>
    <x v="5"/>
    <n v="152.9"/>
    <n v="152.9"/>
    <n v="6"/>
    <n v="917.40000000000009"/>
    <n v="79"/>
    <n v="0"/>
    <s v="Fashion"/>
    <n v="83.3"/>
    <n v="83.3"/>
    <d v="2023-01-12T00:00:00"/>
    <n v="57"/>
    <n v="0.39"/>
    <n v="0"/>
  </r>
  <r>
    <s v="CUST_8081_USA_45361"/>
    <s v="CUST_8081"/>
    <x v="13"/>
    <x v="0"/>
    <x v="2"/>
    <n v="102.28"/>
    <n v="102.28"/>
    <n v="9"/>
    <n v="920.52"/>
    <n v="6"/>
    <n v="0"/>
    <s v="Beauty"/>
    <n v="72"/>
    <n v="72"/>
    <d v="2024-03-10T00:00:00"/>
    <n v="1"/>
    <n v="0.37"/>
    <n v="0"/>
  </r>
  <r>
    <s v="CUST_8082_Brazil_44914"/>
    <s v="CUST_8082"/>
    <x v="61"/>
    <x v="1"/>
    <x v="8"/>
    <n v="62.46"/>
    <n v="62.46"/>
    <n v="4"/>
    <n v="249.84"/>
    <n v="326"/>
    <n v="0"/>
    <s v="Electronics"/>
    <n v="71.2"/>
    <n v="71.2"/>
    <d v="2022-12-19T00:00:00"/>
    <n v="19"/>
    <n v="0.71"/>
    <n v="0"/>
  </r>
  <r>
    <s v="CUST_8082_USA_44988"/>
    <s v="CUST_8082"/>
    <x v="43"/>
    <x v="1"/>
    <x v="2"/>
    <n v="21.03"/>
    <n v="21.03"/>
    <n v="10"/>
    <n v="210.3"/>
    <n v="126"/>
    <n v="0"/>
    <s v="Electronics"/>
    <n v="87.4"/>
    <n v="87.4"/>
    <d v="2023-03-03T00:00:00"/>
    <n v="71"/>
    <n v="0.26"/>
    <n v="0"/>
  </r>
  <r>
    <s v="CUST_8083_Japan_44880"/>
    <s v="CUST_8083"/>
    <x v="24"/>
    <x v="0"/>
    <x v="6"/>
    <n v="55.03"/>
    <n v="55.03"/>
    <n v="13"/>
    <n v="715.39"/>
    <n v="179"/>
    <n v="0"/>
    <s v="Home"/>
    <n v="32.799999999999997"/>
    <n v="32.799999999999997"/>
    <d v="2022-11-15T00:00:00"/>
    <n v="59"/>
    <n v="0.05"/>
    <n v="0"/>
  </r>
  <r>
    <s v="CUST_8083_USA_45021"/>
    <s v="CUST_8083"/>
    <x v="23"/>
    <x v="1"/>
    <x v="2"/>
    <n v="87.14"/>
    <n v="87.14"/>
    <n v="15"/>
    <n v="1307.0999999999999"/>
    <n v="303"/>
    <n v="0"/>
    <s v="Electronics"/>
    <n v="77.5"/>
    <n v="77.5"/>
    <d v="2023-04-05T00:00:00"/>
    <n v="94"/>
    <n v="0.13"/>
    <n v="0"/>
  </r>
  <r>
    <s v="CUST_8084_UK_44534"/>
    <s v="CUST_8084"/>
    <x v="46"/>
    <x v="1"/>
    <x v="1"/>
    <n v="68.33"/>
    <n v="68.33"/>
    <n v="15"/>
    <n v="1024.95"/>
    <n v="88"/>
    <n v="0"/>
    <s v="Electronics"/>
    <n v="54.1"/>
    <n v="54.1"/>
    <d v="2021-12-04T00:00:00"/>
    <n v="79"/>
    <n v="0.24"/>
    <n v="0"/>
  </r>
  <r>
    <s v="CUST_8086_India_44700"/>
    <s v="CUST_8086"/>
    <x v="20"/>
    <x v="1"/>
    <x v="5"/>
    <n v="33.229999999999997"/>
    <n v="33.229999999999997"/>
    <n v="13"/>
    <n v="431.98999999999995"/>
    <n v="241"/>
    <n v="0"/>
    <s v="Beauty"/>
    <n v="33.799999999999997"/>
    <n v="33.799999999999997"/>
    <d v="2022-05-19T00:00:00"/>
    <n v="34"/>
    <n v="0.32"/>
    <n v="0"/>
  </r>
  <r>
    <s v="CUST_8088_Brazil_45135"/>
    <s v="CUST_8088"/>
    <x v="35"/>
    <x v="2"/>
    <x v="8"/>
    <n v="85.34"/>
    <n v="85.34"/>
    <n v="8"/>
    <n v="682.72"/>
    <n v="11"/>
    <n v="0"/>
    <s v="Beauty"/>
    <n v="10"/>
    <n v="10"/>
    <d v="2023-07-28T00:00:00"/>
    <n v="78"/>
    <n v="0.6"/>
    <n v="0"/>
  </r>
  <r>
    <s v="CUST_8094_Germany_44375"/>
    <s v="CUST_8094"/>
    <x v="38"/>
    <x v="0"/>
    <x v="0"/>
    <n v="266.77"/>
    <n v="266.77"/>
    <n v="15"/>
    <n v="4001.5499999999997"/>
    <n v="339"/>
    <n v="0"/>
    <s v="Fashion"/>
    <n v="2"/>
    <n v="2"/>
    <d v="2021-06-28T00:00:00"/>
    <n v="8"/>
    <n v="0.18"/>
    <n v="0"/>
  </r>
  <r>
    <s v="CUST_8096_France_44066"/>
    <s v="CUST_8096"/>
    <x v="43"/>
    <x v="0"/>
    <x v="7"/>
    <n v="104.58"/>
    <n v="104.58"/>
    <n v="9"/>
    <n v="941.22"/>
    <n v="149"/>
    <n v="0"/>
    <s v="Electronics"/>
    <n v="32.200000000000003"/>
    <n v="32.200000000000003"/>
    <d v="2020-08-23T00:00:00"/>
    <n v="22"/>
    <n v="0.44"/>
    <n v="0"/>
  </r>
  <r>
    <s v="CUST_8097_Japan_44391"/>
    <s v="CUST_8097"/>
    <x v="15"/>
    <x v="1"/>
    <x v="6"/>
    <n v="78.08"/>
    <n v="78.08"/>
    <n v="7"/>
    <n v="546.55999999999995"/>
    <n v="248"/>
    <n v="0"/>
    <s v="Beauty"/>
    <n v="32.799999999999997"/>
    <n v="32.799999999999997"/>
    <d v="2021-07-14T00:00:00"/>
    <n v="52"/>
    <n v="0.39"/>
    <n v="0"/>
  </r>
  <r>
    <s v="CUST_8098_China_44280"/>
    <s v="CUST_8098"/>
    <x v="54"/>
    <x v="1"/>
    <x v="9"/>
    <n v="28.12"/>
    <n v="28.12"/>
    <n v="12"/>
    <n v="337.44"/>
    <n v="125"/>
    <n v="0"/>
    <s v="Beauty"/>
    <n v="71.2"/>
    <n v="71.2"/>
    <d v="2021-03-25T00:00:00"/>
    <n v="14"/>
    <n v="0.32"/>
    <n v="0"/>
  </r>
  <r>
    <s v="CUST_8099_India_45308"/>
    <s v="CUST_8099"/>
    <x v="0"/>
    <x v="1"/>
    <x v="5"/>
    <n v="47.61"/>
    <n v="47.61"/>
    <n v="14"/>
    <n v="666.54"/>
    <n v="245"/>
    <n v="0"/>
    <s v="Sports"/>
    <n v="24.5"/>
    <n v="24.5"/>
    <d v="2024-01-17T00:00:00"/>
    <n v="25"/>
    <n v="0.2"/>
    <n v="0"/>
  </r>
  <r>
    <s v="CUST_8099_Japan_44763"/>
    <s v="CUST_8099"/>
    <x v="49"/>
    <x v="1"/>
    <x v="6"/>
    <n v="66.53"/>
    <n v="66.53"/>
    <n v="9"/>
    <n v="598.77"/>
    <n v="19"/>
    <n v="0"/>
    <s v="Electronics"/>
    <n v="7.3"/>
    <n v="7.3"/>
    <d v="2022-07-21T00:00:00"/>
    <n v="61"/>
    <n v="0.06"/>
    <n v="0"/>
  </r>
  <r>
    <s v="CUST_8099_UK_45591"/>
    <s v="CUST_8099"/>
    <x v="14"/>
    <x v="0"/>
    <x v="1"/>
    <n v="25.26"/>
    <n v="25.26"/>
    <n v="13"/>
    <n v="328.38"/>
    <n v="229"/>
    <n v="0"/>
    <s v="Electronics"/>
    <n v="98.6"/>
    <n v="98.6"/>
    <d v="2024-10-26T00:00:00"/>
    <n v="22"/>
    <n v="0.27"/>
    <n v="0"/>
  </r>
  <r>
    <s v="CUST_8101_China_45781"/>
    <s v="CUST_8101"/>
    <x v="41"/>
    <x v="0"/>
    <x v="9"/>
    <n v="220.29"/>
    <n v="220.29"/>
    <n v="14"/>
    <n v="3084.06"/>
    <n v="352"/>
    <n v="0"/>
    <s v="Home"/>
    <n v="93.5"/>
    <n v="93.5"/>
    <d v="2025-05-04T00:00:00"/>
    <n v="66"/>
    <n v="0.52"/>
    <n v="0"/>
  </r>
  <r>
    <s v="CUST_8102_Brazil_44515"/>
    <s v="CUST_8102"/>
    <x v="28"/>
    <x v="2"/>
    <x v="8"/>
    <n v="113.3"/>
    <n v="113.3"/>
    <n v="9"/>
    <n v="1019.6999999999999"/>
    <n v="60"/>
    <n v="0"/>
    <s v="Home"/>
    <m/>
    <n v="0"/>
    <d v="2021-11-15T00:00:00"/>
    <n v="85"/>
    <n v="0.26"/>
    <n v="0"/>
  </r>
  <r>
    <s v="CUST_8102_France_45133"/>
    <s v="CUST_8102"/>
    <x v="41"/>
    <x v="1"/>
    <x v="7"/>
    <n v="102.7"/>
    <n v="102.7"/>
    <n v="12"/>
    <n v="1232.4000000000001"/>
    <n v="27"/>
    <n v="0"/>
    <s v="Sports"/>
    <n v="74.400000000000006"/>
    <n v="74.400000000000006"/>
    <d v="2023-07-26T00:00:00"/>
    <n v="8"/>
    <n v="0.36"/>
    <n v="0"/>
  </r>
  <r>
    <s v="CUST_8106_USA_44504"/>
    <s v="CUST_8106"/>
    <x v="48"/>
    <x v="1"/>
    <x v="2"/>
    <n v="42.16"/>
    <n v="42.16"/>
    <n v="9"/>
    <n v="379.43999999999994"/>
    <n v="246"/>
    <n v="0"/>
    <s v="Beauty"/>
    <m/>
    <n v="0"/>
    <d v="2021-11-04T00:00:00"/>
    <n v="31"/>
    <n v="0.23"/>
    <n v="0"/>
  </r>
  <r>
    <s v="CUST_8108_Japan_45067"/>
    <s v="CUST_8108"/>
    <x v="50"/>
    <x v="1"/>
    <x v="6"/>
    <n v="56.36"/>
    <n v="56.36"/>
    <n v="9"/>
    <n v="507.24"/>
    <n v="124"/>
    <n v="0"/>
    <s v="Fashion"/>
    <n v="20.399999999999999"/>
    <n v="20.399999999999999"/>
    <d v="2023-05-21T00:00:00"/>
    <n v="76"/>
    <n v="0.26"/>
    <n v="0"/>
  </r>
  <r>
    <s v="CUST_8112_India_45597"/>
    <s v="CUST_8112"/>
    <x v="35"/>
    <x v="1"/>
    <x v="5"/>
    <n v="86.56"/>
    <n v="86.56"/>
    <n v="10"/>
    <n v="865.6"/>
    <n v="351"/>
    <n v="0"/>
    <s v="Home"/>
    <n v="79.3"/>
    <n v="79.3"/>
    <d v="2024-11-01T00:00:00"/>
    <n v="13"/>
    <n v="0.15"/>
    <n v="0"/>
  </r>
  <r>
    <s v="CUST_8114_Australia_44631"/>
    <s v="CUST_8114"/>
    <x v="54"/>
    <x v="0"/>
    <x v="3"/>
    <n v="24.53"/>
    <n v="24.53"/>
    <n v="9"/>
    <n v="220.77"/>
    <n v="74"/>
    <n v="0"/>
    <s v="Fashion"/>
    <n v="44.6"/>
    <n v="44.6"/>
    <d v="2022-03-11T00:00:00"/>
    <n v="24"/>
    <n v="0.11"/>
    <n v="0"/>
  </r>
  <r>
    <s v="CUST_8114_France_44117"/>
    <s v="CUST_8114"/>
    <x v="52"/>
    <x v="1"/>
    <x v="7"/>
    <n v="38.99"/>
    <n v="38.99"/>
    <n v="8"/>
    <n v="311.92"/>
    <n v="86"/>
    <n v="0"/>
    <s v="Home"/>
    <n v="99.4"/>
    <n v="99.4"/>
    <d v="2020-10-13T00:00:00"/>
    <n v="87"/>
    <n v="0.28000000000000003"/>
    <n v="0"/>
  </r>
  <r>
    <s v="CUST_8115_Canada_44025"/>
    <s v="CUST_8115"/>
    <x v="56"/>
    <x v="1"/>
    <x v="4"/>
    <n v="70.72"/>
    <n v="70.72"/>
    <n v="8"/>
    <n v="565.76"/>
    <n v="91"/>
    <n v="0"/>
    <s v="Fashion"/>
    <n v="23"/>
    <n v="23"/>
    <d v="2020-07-13T00:00:00"/>
    <n v="39"/>
    <n v="0.27"/>
    <n v="0"/>
  </r>
  <r>
    <s v="CUST_8116_Canada_45025"/>
    <s v="CUST_8116"/>
    <x v="39"/>
    <x v="2"/>
    <x v="4"/>
    <n v="117.68"/>
    <n v="117.68"/>
    <n v="18"/>
    <n v="2118.2400000000002"/>
    <n v="243"/>
    <n v="0"/>
    <s v="Electronics"/>
    <n v="86"/>
    <n v="86"/>
    <d v="2023-04-09T00:00:00"/>
    <n v="22"/>
    <n v="0.09"/>
    <n v="0"/>
  </r>
  <r>
    <s v="CUST_8117_Australia_44299"/>
    <s v="CUST_8117"/>
    <x v="27"/>
    <x v="2"/>
    <x v="3"/>
    <n v="244.94"/>
    <n v="244.94"/>
    <n v="11"/>
    <n v="2694.34"/>
    <n v="73"/>
    <n v="0"/>
    <s v="Sports"/>
    <n v="79.599999999999994"/>
    <n v="79.599999999999994"/>
    <d v="2021-04-13T00:00:00"/>
    <n v="41"/>
    <n v="0.41"/>
    <n v="0"/>
  </r>
  <r>
    <s v="CUST_8117_Brazil_45355"/>
    <s v="CUST_8117"/>
    <x v="0"/>
    <x v="2"/>
    <x v="8"/>
    <n v="129.59"/>
    <n v="129.59"/>
    <n v="9"/>
    <n v="1166.31"/>
    <n v="337"/>
    <n v="1"/>
    <s v="Beauty"/>
    <n v="30"/>
    <n v="30"/>
    <d v="2024-03-04T00:00:00"/>
    <n v="67"/>
    <n v="0.46"/>
    <n v="0"/>
  </r>
  <r>
    <s v="CUST_8117_China_44095"/>
    <s v="CUST_8117"/>
    <x v="40"/>
    <x v="0"/>
    <x v="9"/>
    <n v="267.75"/>
    <n v="267.75"/>
    <n v="10"/>
    <n v="2677.5"/>
    <n v="351"/>
    <n v="0"/>
    <s v="Fashion"/>
    <n v="40.6"/>
    <n v="40.6"/>
    <d v="2020-09-21T00:00:00"/>
    <n v="49"/>
    <n v="0.36"/>
    <n v="0"/>
  </r>
  <r>
    <s v="CUST_8119_Germany_44450"/>
    <s v="CUST_8119"/>
    <x v="59"/>
    <x v="1"/>
    <x v="0"/>
    <n v="66.48"/>
    <n v="66.48"/>
    <n v="8"/>
    <n v="531.84"/>
    <n v="232"/>
    <n v="0"/>
    <s v="Home"/>
    <n v="11.8"/>
    <n v="11.8"/>
    <d v="2021-09-11T00:00:00"/>
    <n v="89"/>
    <n v="0.55000000000000004"/>
    <n v="0"/>
  </r>
  <r>
    <s v="CUST_8119_UK_44122"/>
    <s v="CUST_8119"/>
    <x v="28"/>
    <x v="1"/>
    <x v="1"/>
    <n v="117.71"/>
    <n v="117.71"/>
    <n v="8"/>
    <n v="941.68"/>
    <n v="20"/>
    <n v="0"/>
    <s v="Sports"/>
    <n v="6.8"/>
    <n v="6.8"/>
    <d v="2020-10-18T00:00:00"/>
    <n v="3"/>
    <n v="0.14000000000000001"/>
    <n v="0"/>
  </r>
  <r>
    <s v="CUST_8121_Germany_44990"/>
    <s v="CUST_8121"/>
    <x v="26"/>
    <x v="1"/>
    <x v="0"/>
    <n v="107.61"/>
    <n v="107.61"/>
    <n v="5"/>
    <n v="538.04999999999995"/>
    <n v="251"/>
    <n v="0"/>
    <s v="Fashion"/>
    <n v="70.400000000000006"/>
    <n v="70.400000000000006"/>
    <d v="2023-03-05T00:00:00"/>
    <n v="84"/>
    <n v="0.27"/>
    <n v="0"/>
  </r>
  <r>
    <s v="CUST_8122_Germany_45427"/>
    <s v="CUST_8122"/>
    <x v="46"/>
    <x v="0"/>
    <x v="0"/>
    <n v="117.06"/>
    <n v="117.06"/>
    <n v="10"/>
    <n v="1170.5999999999999"/>
    <n v="82"/>
    <n v="0"/>
    <s v="Home"/>
    <n v="86.7"/>
    <n v="86.7"/>
    <d v="2024-05-15T00:00:00"/>
    <n v="79"/>
    <n v="0.21"/>
    <n v="0"/>
  </r>
  <r>
    <s v="CUST_8123_Japan_45819"/>
    <s v="CUST_8123"/>
    <x v="36"/>
    <x v="0"/>
    <x v="6"/>
    <n v="174.39"/>
    <n v="174.39"/>
    <n v="14"/>
    <n v="2441.46"/>
    <n v="121"/>
    <n v="0"/>
    <s v="Fashion"/>
    <n v="84.1"/>
    <n v="84.1"/>
    <d v="2025-06-11T00:00:00"/>
    <n v="92"/>
    <n v="0.08"/>
    <n v="0"/>
  </r>
  <r>
    <s v="CUST_8124_Australia_45576"/>
    <s v="CUST_8124"/>
    <x v="22"/>
    <x v="1"/>
    <x v="3"/>
    <n v="161.85"/>
    <n v="161.85"/>
    <n v="7"/>
    <n v="1132.95"/>
    <n v="73"/>
    <n v="0"/>
    <s v="Electronics"/>
    <n v="66.7"/>
    <n v="66.7"/>
    <d v="2024-10-11T00:00:00"/>
    <n v="84"/>
    <n v="0.14000000000000001"/>
    <n v="0"/>
  </r>
  <r>
    <s v="CUST_8124_Japan_44568"/>
    <s v="CUST_8124"/>
    <x v="48"/>
    <x v="0"/>
    <x v="6"/>
    <n v="47.78"/>
    <n v="47.78"/>
    <n v="15"/>
    <n v="716.7"/>
    <n v="98"/>
    <n v="0"/>
    <s v="Fashion"/>
    <n v="9.1999999999999993"/>
    <n v="9.1999999999999993"/>
    <d v="2022-01-07T00:00:00"/>
    <n v="57"/>
    <n v="0.27"/>
    <n v="0"/>
  </r>
  <r>
    <s v="CUST_8125_UK_45542"/>
    <s v="CUST_8125"/>
    <x v="51"/>
    <x v="0"/>
    <x v="1"/>
    <n v="58.17"/>
    <n v="58.17"/>
    <n v="9"/>
    <n v="523.53"/>
    <n v="41"/>
    <n v="0"/>
    <s v="Fashion"/>
    <n v="78"/>
    <n v="78"/>
    <d v="2024-09-07T00:00:00"/>
    <n v="26"/>
    <n v="0.28000000000000003"/>
    <n v="0"/>
  </r>
  <r>
    <s v="CUST_8126_India_44789"/>
    <s v="CUST_8126"/>
    <x v="38"/>
    <x v="0"/>
    <x v="5"/>
    <n v="67.400000000000006"/>
    <n v="67.400000000000006"/>
    <n v="8"/>
    <n v="539.20000000000005"/>
    <n v="308"/>
    <n v="0"/>
    <s v="Beauty"/>
    <n v="63.5"/>
    <n v="63.5"/>
    <d v="2022-08-16T00:00:00"/>
    <n v="62"/>
    <n v="0.19"/>
    <n v="0"/>
  </r>
  <r>
    <s v="CUST_8128_Brazil_45114"/>
    <s v="CUST_8128"/>
    <x v="34"/>
    <x v="1"/>
    <x v="8"/>
    <n v="104.21"/>
    <n v="104.21"/>
    <n v="10"/>
    <n v="1042.0999999999999"/>
    <n v="288"/>
    <n v="0"/>
    <s v="Home"/>
    <n v="74.5"/>
    <n v="74.5"/>
    <d v="2023-07-07T00:00:00"/>
    <n v="94"/>
    <n v="0.12"/>
    <n v="0"/>
  </r>
  <r>
    <s v="CUST_8129_Brazil_45742"/>
    <s v="CUST_8129"/>
    <x v="23"/>
    <x v="0"/>
    <x v="8"/>
    <n v="137.12"/>
    <n v="137.12"/>
    <n v="9"/>
    <n v="1234.08"/>
    <n v="357"/>
    <n v="0"/>
    <s v="Home"/>
    <n v="52.9"/>
    <n v="52.9"/>
    <d v="2025-03-26T00:00:00"/>
    <n v="48"/>
    <n v="0.43"/>
    <n v="0"/>
  </r>
  <r>
    <s v="CUST_8130_Australia_44921"/>
    <s v="CUST_8130"/>
    <x v="61"/>
    <x v="0"/>
    <x v="3"/>
    <n v="87.89"/>
    <n v="87.89"/>
    <n v="8"/>
    <n v="703.12"/>
    <n v="145"/>
    <n v="0"/>
    <s v="Home"/>
    <n v="16.399999999999999"/>
    <n v="16.399999999999999"/>
    <d v="2022-12-26T00:00:00"/>
    <n v="57"/>
    <n v="0.54"/>
    <n v="0"/>
  </r>
  <r>
    <s v="CUST_8133_Brazil_44815"/>
    <s v="CUST_8133"/>
    <x v="58"/>
    <x v="1"/>
    <x v="8"/>
    <n v="104.54"/>
    <n v="104.54"/>
    <n v="8"/>
    <n v="836.32"/>
    <n v="16"/>
    <n v="0"/>
    <s v="Sports"/>
    <m/>
    <n v="0"/>
    <d v="2022-09-11T00:00:00"/>
    <n v="38"/>
    <n v="0.28999999999999998"/>
    <n v="0"/>
  </r>
  <r>
    <s v="CUST_8135_Australia_44291"/>
    <s v="CUST_8135"/>
    <x v="3"/>
    <x v="0"/>
    <x v="3"/>
    <n v="83.58"/>
    <n v="83.58"/>
    <n v="9"/>
    <n v="752.22"/>
    <n v="219"/>
    <n v="0"/>
    <s v="Home"/>
    <n v="49"/>
    <n v="49"/>
    <d v="2021-04-05T00:00:00"/>
    <n v="27"/>
    <n v="0.1"/>
    <n v="0"/>
  </r>
  <r>
    <s v="CUST_8137_France_44016"/>
    <s v="CUST_8137"/>
    <x v="44"/>
    <x v="1"/>
    <x v="7"/>
    <n v="149.71"/>
    <n v="149.71"/>
    <n v="9"/>
    <n v="1347.39"/>
    <n v="51"/>
    <n v="0"/>
    <s v="Sports"/>
    <n v="11.7"/>
    <n v="11.7"/>
    <d v="2020-07-04T00:00:00"/>
    <n v="41"/>
    <n v="0.5"/>
    <n v="0"/>
  </r>
  <r>
    <s v="CUST_8138_Brazil_45125"/>
    <s v="CUST_8138"/>
    <x v="25"/>
    <x v="1"/>
    <x v="8"/>
    <n v="64.75"/>
    <n v="64.75"/>
    <n v="6"/>
    <n v="388.5"/>
    <n v="123"/>
    <n v="0"/>
    <s v="Beauty"/>
    <n v="73.5"/>
    <n v="73.5"/>
    <d v="2023-07-18T00:00:00"/>
    <n v="23"/>
    <n v="0.13"/>
    <n v="0"/>
  </r>
  <r>
    <s v="CUST_8140_USA_44754"/>
    <s v="CUST_8140"/>
    <x v="46"/>
    <x v="1"/>
    <x v="2"/>
    <n v="70.98"/>
    <n v="70.98"/>
    <n v="13"/>
    <n v="922.74"/>
    <n v="220"/>
    <n v="0"/>
    <s v="Fashion"/>
    <n v="83.6"/>
    <n v="83.6"/>
    <d v="2022-07-12T00:00:00"/>
    <n v="19"/>
    <n v="0.17"/>
    <n v="0"/>
  </r>
  <r>
    <s v="CUST_8141_India_44515"/>
    <s v="CUST_8141"/>
    <x v="28"/>
    <x v="1"/>
    <x v="5"/>
    <n v="101.16"/>
    <n v="101.16"/>
    <n v="13"/>
    <n v="1315.08"/>
    <n v="27"/>
    <n v="0"/>
    <s v="Sports"/>
    <n v="40.5"/>
    <n v="40.5"/>
    <d v="2021-11-15T00:00:00"/>
    <n v="38"/>
    <n v="0.33"/>
    <n v="0"/>
  </r>
  <r>
    <s v="CUST_8143_Australia_45031"/>
    <s v="CUST_8143"/>
    <x v="12"/>
    <x v="0"/>
    <x v="3"/>
    <m/>
    <n v="0"/>
    <n v="16"/>
    <n v="0"/>
    <n v="218"/>
    <n v="0"/>
    <s v="Fashion"/>
    <n v="59.1"/>
    <n v="59.1"/>
    <d v="2023-04-15T00:00:00"/>
    <n v="14"/>
    <n v="0.12"/>
    <n v="0"/>
  </r>
  <r>
    <s v="CUST_8147_India_45373"/>
    <s v="CUST_8147"/>
    <x v="49"/>
    <x v="0"/>
    <x v="5"/>
    <n v="86.38"/>
    <n v="86.38"/>
    <n v="12"/>
    <n v="1036.56"/>
    <n v="84"/>
    <n v="0"/>
    <s v="Electronics"/>
    <n v="11"/>
    <n v="11"/>
    <d v="2024-03-22T00:00:00"/>
    <n v="9"/>
    <n v="0.25"/>
    <n v="0"/>
  </r>
  <r>
    <s v="CUST_8148_India_44697"/>
    <s v="CUST_8148"/>
    <x v="32"/>
    <x v="2"/>
    <x v="5"/>
    <n v="179.43"/>
    <n v="179.43"/>
    <n v="10"/>
    <n v="1794.3000000000002"/>
    <n v="45"/>
    <n v="0"/>
    <s v="Electronics"/>
    <n v="74.5"/>
    <n v="74.5"/>
    <d v="2022-05-16T00:00:00"/>
    <n v="46"/>
    <n v="0.21"/>
    <n v="0"/>
  </r>
  <r>
    <s v="CUST_8151_Germany_44452"/>
    <s v="CUST_8151"/>
    <x v="53"/>
    <x v="2"/>
    <x v="0"/>
    <n v="51.5"/>
    <n v="51.5"/>
    <n v="8"/>
    <n v="412"/>
    <n v="259"/>
    <n v="0"/>
    <s v="Electronics"/>
    <n v="63.1"/>
    <n v="63.1"/>
    <d v="2021-09-13T00:00:00"/>
    <n v="5"/>
    <n v="0.23"/>
    <n v="0"/>
  </r>
  <r>
    <s v="CUST_8151_USA_44789"/>
    <s v="CUST_8151"/>
    <x v="8"/>
    <x v="1"/>
    <x v="2"/>
    <n v="101.68"/>
    <n v="101.68"/>
    <n v="10"/>
    <n v="1016.8000000000001"/>
    <n v="267"/>
    <n v="0"/>
    <s v="Beauty"/>
    <n v="2.6"/>
    <n v="2.6"/>
    <d v="2022-08-16T00:00:00"/>
    <n v="62"/>
    <n v="0.12"/>
    <n v="0"/>
  </r>
  <r>
    <s v="CUST_8154_Japan_45449"/>
    <s v="CUST_8154"/>
    <x v="53"/>
    <x v="2"/>
    <x v="6"/>
    <n v="187.57"/>
    <n v="187.57"/>
    <n v="8"/>
    <n v="1500.56"/>
    <n v="50"/>
    <n v="0"/>
    <s v="Electronics"/>
    <m/>
    <n v="0"/>
    <d v="2024-06-06T00:00:00"/>
    <n v="73"/>
    <n v="0.43"/>
    <n v="0"/>
  </r>
  <r>
    <s v="CUST_8155_UK_45087"/>
    <s v="CUST_8155"/>
    <x v="55"/>
    <x v="0"/>
    <x v="1"/>
    <n v="122.12"/>
    <n v="122.12"/>
    <n v="9"/>
    <n v="1099.08"/>
    <n v="160"/>
    <n v="0"/>
    <s v="Home"/>
    <n v="33.5"/>
    <n v="33.5"/>
    <d v="2023-06-10T00:00:00"/>
    <n v="74"/>
    <n v="0.17"/>
    <n v="0"/>
  </r>
  <r>
    <s v="CUST_8156_Brazil_44294"/>
    <s v="CUST_8156"/>
    <x v="4"/>
    <x v="0"/>
    <x v="8"/>
    <n v="135.65"/>
    <n v="135.65"/>
    <n v="15"/>
    <n v="2034.75"/>
    <n v="248"/>
    <n v="0"/>
    <s v="Sports"/>
    <n v="61.1"/>
    <n v="61.1"/>
    <d v="2021-04-08T00:00:00"/>
    <n v="20"/>
    <n v="7.0000000000000007E-2"/>
    <n v="0"/>
  </r>
  <r>
    <s v="CUST_8158_Japan_44854"/>
    <s v="CUST_8158"/>
    <x v="22"/>
    <x v="1"/>
    <x v="6"/>
    <n v="62.79"/>
    <n v="62.79"/>
    <n v="8"/>
    <n v="502.32"/>
    <n v="122"/>
    <n v="0"/>
    <s v="Sports"/>
    <n v="67.3"/>
    <n v="67.3"/>
    <d v="2022-10-20T00:00:00"/>
    <n v="25"/>
    <n v="0.47"/>
    <n v="0"/>
  </r>
  <r>
    <s v="CUST_8160_UK_44104"/>
    <s v="CUST_8160"/>
    <x v="37"/>
    <x v="0"/>
    <x v="1"/>
    <n v="121.15"/>
    <n v="121.15"/>
    <n v="10"/>
    <n v="1211.5"/>
    <n v="210"/>
    <n v="0"/>
    <s v="Electronics"/>
    <n v="44.5"/>
    <n v="44.5"/>
    <d v="2020-09-30T00:00:00"/>
    <n v="14"/>
    <n v="0.46"/>
    <n v="0"/>
  </r>
  <r>
    <s v="CUST_8161_Germany_45139"/>
    <s v="CUST_8161"/>
    <x v="34"/>
    <x v="2"/>
    <x v="0"/>
    <n v="125.24"/>
    <n v="125.24"/>
    <n v="13"/>
    <n v="1628.12"/>
    <n v="67"/>
    <n v="0"/>
    <s v="Fashion"/>
    <n v="56.6"/>
    <n v="56.6"/>
    <d v="2023-08-01T00:00:00"/>
    <n v="52"/>
    <n v="0.09"/>
    <n v="0"/>
  </r>
  <r>
    <s v="CUST_8162_UK_44993"/>
    <s v="CUST_8162"/>
    <x v="40"/>
    <x v="1"/>
    <x v="1"/>
    <n v="140.72"/>
    <n v="140.72"/>
    <n v="10"/>
    <n v="1407.2"/>
    <n v="275"/>
    <n v="0"/>
    <s v="Beauty"/>
    <n v="57.6"/>
    <n v="57.6"/>
    <d v="2023-03-08T00:00:00"/>
    <n v="58"/>
    <n v="0.19"/>
    <n v="0"/>
  </r>
  <r>
    <s v="CUST_8164_UK_45594"/>
    <s v="CUST_8164"/>
    <x v="45"/>
    <x v="0"/>
    <x v="1"/>
    <n v="119.19"/>
    <n v="119.19"/>
    <n v="9"/>
    <n v="1072.71"/>
    <n v="318"/>
    <n v="0"/>
    <s v="Fashion"/>
    <n v="36.200000000000003"/>
    <n v="36.200000000000003"/>
    <d v="2024-10-29T00:00:00"/>
    <n v="92"/>
    <n v="0.15"/>
    <n v="0"/>
  </r>
  <r>
    <s v="CUST_8164_USA_44168"/>
    <s v="CUST_8164"/>
    <x v="28"/>
    <x v="2"/>
    <x v="2"/>
    <n v="168.31"/>
    <n v="168.31"/>
    <n v="15"/>
    <n v="2524.65"/>
    <n v="180"/>
    <n v="0"/>
    <s v="Fashion"/>
    <n v="26.4"/>
    <n v="26.4"/>
    <d v="2020-12-03T00:00:00"/>
    <n v="18"/>
    <n v="0.09"/>
    <n v="0"/>
  </r>
  <r>
    <s v="CUST_8165_USA_44306"/>
    <s v="CUST_8165"/>
    <x v="52"/>
    <x v="1"/>
    <x v="2"/>
    <n v="95.37"/>
    <n v="95.37"/>
    <n v="14"/>
    <n v="1335.18"/>
    <n v="166"/>
    <n v="0"/>
    <s v="Home"/>
    <m/>
    <n v="0"/>
    <d v="2021-04-20T00:00:00"/>
    <n v="1"/>
    <n v="0.36"/>
    <n v="0"/>
  </r>
  <r>
    <s v="CUST_8166_India_45088"/>
    <s v="CUST_8166"/>
    <x v="13"/>
    <x v="0"/>
    <x v="5"/>
    <n v="189.02"/>
    <n v="189.02"/>
    <n v="14"/>
    <n v="2646.28"/>
    <n v="40"/>
    <n v="0"/>
    <s v="Fashion"/>
    <n v="15.6"/>
    <n v="15.6"/>
    <d v="2023-06-11T00:00:00"/>
    <n v="74"/>
    <n v="0.61"/>
    <n v="0"/>
  </r>
  <r>
    <s v="CUST_8167_Japan_45675"/>
    <s v="CUST_8167"/>
    <x v="38"/>
    <x v="0"/>
    <x v="6"/>
    <n v="154.71"/>
    <n v="154.71"/>
    <n v="10"/>
    <n v="1547.1000000000001"/>
    <n v="48"/>
    <n v="0"/>
    <s v="Fashion"/>
    <n v="75.8"/>
    <n v="75.8"/>
    <d v="2025-01-18T00:00:00"/>
    <n v="45"/>
    <n v="0.1"/>
    <n v="0"/>
  </r>
  <r>
    <s v="CUST_8170_Australia_44434"/>
    <s v="CUST_8170"/>
    <x v="48"/>
    <x v="2"/>
    <x v="3"/>
    <n v="31.62"/>
    <n v="31.62"/>
    <n v="10"/>
    <n v="316.2"/>
    <n v="66"/>
    <n v="0"/>
    <s v="Sports"/>
    <m/>
    <n v="0"/>
    <d v="2021-08-26T00:00:00"/>
    <n v="78"/>
    <n v="0.19"/>
    <n v="0"/>
  </r>
  <r>
    <s v="CUST_8175_Brazil_45520"/>
    <s v="CUST_8175"/>
    <x v="60"/>
    <x v="1"/>
    <x v="8"/>
    <n v="59.32"/>
    <n v="59.32"/>
    <n v="13"/>
    <n v="771.16"/>
    <n v="61"/>
    <n v="0"/>
    <s v="Sports"/>
    <n v="37.5"/>
    <n v="37.5"/>
    <d v="2024-08-16T00:00:00"/>
    <n v="1"/>
    <n v="0.14000000000000001"/>
    <n v="0"/>
  </r>
  <r>
    <s v="CUST_8175_Japan_45044"/>
    <s v="CUST_8175"/>
    <x v="49"/>
    <x v="0"/>
    <x v="6"/>
    <n v="229.66"/>
    <n v="229.66"/>
    <n v="8"/>
    <n v="1837.28"/>
    <n v="147"/>
    <n v="0"/>
    <s v="Home"/>
    <n v="21.4"/>
    <n v="21.4"/>
    <d v="2023-04-28T00:00:00"/>
    <n v="74"/>
    <n v="0.18"/>
    <n v="0"/>
  </r>
  <r>
    <s v="CUST_8177_Brazil_44107"/>
    <s v="CUST_8177"/>
    <x v="5"/>
    <x v="2"/>
    <x v="8"/>
    <n v="71.66"/>
    <n v="71.66"/>
    <n v="9"/>
    <n v="644.93999999999994"/>
    <n v="311"/>
    <n v="0"/>
    <s v="Beauty"/>
    <n v="92.2"/>
    <n v="92.2"/>
    <d v="2020-10-03T00:00:00"/>
    <n v="10"/>
    <n v="0.12"/>
    <n v="0"/>
  </r>
  <r>
    <s v="CUST_8178_Brazil_45315"/>
    <s v="CUST_8178"/>
    <x v="48"/>
    <x v="1"/>
    <x v="8"/>
    <n v="28.18"/>
    <n v="28.18"/>
    <n v="6"/>
    <n v="169.07999999999998"/>
    <n v="90"/>
    <n v="0"/>
    <s v="Fashion"/>
    <n v="80.599999999999994"/>
    <n v="80.599999999999994"/>
    <d v="2024-01-24T00:00:00"/>
    <n v="49"/>
    <n v="0.17"/>
    <n v="0"/>
  </r>
  <r>
    <s v="CUST_8179_Brazil_44426"/>
    <s v="CUST_8179"/>
    <x v="39"/>
    <x v="2"/>
    <x v="8"/>
    <n v="53.85"/>
    <n v="53.85"/>
    <n v="11"/>
    <n v="592.35"/>
    <n v="352"/>
    <n v="0"/>
    <s v="Electronics"/>
    <n v="56.1"/>
    <n v="56.1"/>
    <d v="2021-08-18T00:00:00"/>
    <n v="98"/>
    <n v="0.27"/>
    <n v="0"/>
  </r>
  <r>
    <s v="CUST_8179_China_44170"/>
    <s v="CUST_8179"/>
    <x v="6"/>
    <x v="0"/>
    <x v="9"/>
    <n v="44.56"/>
    <n v="44.56"/>
    <n v="7"/>
    <n v="311.92"/>
    <n v="104"/>
    <n v="0"/>
    <s v="Beauty"/>
    <n v="61.3"/>
    <n v="61.3"/>
    <d v="2020-12-05T00:00:00"/>
    <n v="36"/>
    <n v="0.26"/>
    <n v="0"/>
  </r>
  <r>
    <s v="CUST_8183_Australia_44797"/>
    <s v="CUST_8183"/>
    <x v="23"/>
    <x v="0"/>
    <x v="3"/>
    <n v="89.38"/>
    <n v="89.38"/>
    <n v="7"/>
    <n v="625.66"/>
    <n v="131"/>
    <n v="0"/>
    <s v="Beauty"/>
    <n v="19.100000000000001"/>
    <n v="19.100000000000001"/>
    <d v="2022-08-24T00:00:00"/>
    <n v="5"/>
    <n v="0.25"/>
    <n v="0"/>
  </r>
  <r>
    <s v="CUST_8183_Canada_45162"/>
    <s v="CUST_8183"/>
    <x v="25"/>
    <x v="0"/>
    <x v="4"/>
    <n v="73.12"/>
    <n v="73.12"/>
    <n v="8"/>
    <n v="584.96"/>
    <n v="70"/>
    <n v="0"/>
    <s v="Electronics"/>
    <n v="19.100000000000001"/>
    <n v="19.100000000000001"/>
    <d v="2023-08-24T00:00:00"/>
    <n v="53"/>
    <n v="0.3"/>
    <n v="0"/>
  </r>
  <r>
    <s v="CUST_8184_UK_45092"/>
    <s v="CUST_8184"/>
    <x v="17"/>
    <x v="0"/>
    <x v="1"/>
    <n v="158.34"/>
    <n v="158.34"/>
    <n v="18"/>
    <n v="2850.12"/>
    <n v="150"/>
    <n v="0"/>
    <s v="Home"/>
    <m/>
    <n v="0"/>
    <d v="2023-06-15T00:00:00"/>
    <n v="96"/>
    <n v="0.52"/>
    <n v="0"/>
  </r>
  <r>
    <s v="CUST_8185_India_45082"/>
    <s v="CUST_8185"/>
    <x v="60"/>
    <x v="0"/>
    <x v="5"/>
    <n v="83.25"/>
    <n v="83.25"/>
    <n v="10"/>
    <n v="832.5"/>
    <n v="290"/>
    <n v="0"/>
    <s v="Fashion"/>
    <n v="15"/>
    <n v="15"/>
    <d v="2023-06-05T00:00:00"/>
    <n v="7"/>
    <n v="0.21"/>
    <n v="0"/>
  </r>
  <r>
    <s v="CUST_8186_Brazil_44035"/>
    <s v="CUST_8186"/>
    <x v="3"/>
    <x v="1"/>
    <x v="8"/>
    <n v="171.92"/>
    <n v="171.92"/>
    <n v="7"/>
    <n v="1203.4399999999998"/>
    <n v="56"/>
    <n v="0"/>
    <s v="Beauty"/>
    <n v="70.099999999999994"/>
    <n v="70.099999999999994"/>
    <d v="2020-07-23T00:00:00"/>
    <n v="53"/>
    <n v="0.17"/>
    <n v="0"/>
  </r>
  <r>
    <s v="CUST_8186_Japan_45794"/>
    <s v="CUST_8186"/>
    <x v="47"/>
    <x v="0"/>
    <x v="6"/>
    <n v="190.42"/>
    <n v="190.42"/>
    <n v="14"/>
    <n v="2665.8799999999997"/>
    <n v="51"/>
    <n v="0"/>
    <s v="Sports"/>
    <n v="22.7"/>
    <n v="22.7"/>
    <d v="2025-05-17T00:00:00"/>
    <n v="10"/>
    <n v="0.12"/>
    <n v="0"/>
  </r>
  <r>
    <s v="CUST_8186_USA_44752"/>
    <s v="CUST_8186"/>
    <x v="20"/>
    <x v="1"/>
    <x v="2"/>
    <n v="71.58"/>
    <n v="71.58"/>
    <n v="12"/>
    <n v="858.96"/>
    <n v="154"/>
    <n v="0"/>
    <s v="Electronics"/>
    <n v="53.4"/>
    <n v="53.4"/>
    <d v="2022-07-10T00:00:00"/>
    <n v="44"/>
    <n v="0.2"/>
    <n v="0"/>
  </r>
  <r>
    <s v="CUST_8189_France_45272"/>
    <s v="CUST_8189"/>
    <x v="25"/>
    <x v="0"/>
    <x v="7"/>
    <n v="35.97"/>
    <n v="35.97"/>
    <n v="10"/>
    <n v="359.7"/>
    <n v="99"/>
    <n v="0"/>
    <s v="Electronics"/>
    <n v="95.4"/>
    <n v="95.4"/>
    <d v="2023-12-12T00:00:00"/>
    <n v="77"/>
    <n v="0.42"/>
    <n v="0"/>
  </r>
  <r>
    <s v="CUST_8190_Brazil_44695"/>
    <s v="CUST_8190"/>
    <x v="11"/>
    <x v="0"/>
    <x v="8"/>
    <n v="74.739999999999995"/>
    <n v="74.739999999999995"/>
    <n v="5"/>
    <n v="373.7"/>
    <n v="262"/>
    <n v="0"/>
    <s v="Sports"/>
    <n v="10.8"/>
    <n v="10.8"/>
    <d v="2022-05-14T00:00:00"/>
    <n v="6"/>
    <n v="0.14000000000000001"/>
    <n v="0"/>
  </r>
  <r>
    <s v="CUST_8190_UK_45704"/>
    <s v="CUST_8190"/>
    <x v="7"/>
    <x v="0"/>
    <x v="1"/>
    <n v="142.79"/>
    <n v="142.79"/>
    <n v="16"/>
    <n v="2284.64"/>
    <n v="85"/>
    <n v="0"/>
    <s v="Beauty"/>
    <n v="54.5"/>
    <n v="54.5"/>
    <d v="2025-02-16T00:00:00"/>
    <n v="10"/>
    <n v="0.14000000000000001"/>
    <n v="0"/>
  </r>
  <r>
    <s v="CUST_8192_Canada_45392"/>
    <s v="CUST_8192"/>
    <x v="28"/>
    <x v="1"/>
    <x v="4"/>
    <n v="102.51"/>
    <n v="102.51"/>
    <n v="13"/>
    <n v="1332.63"/>
    <n v="88"/>
    <n v="0"/>
    <s v="Beauty"/>
    <n v="44"/>
    <n v="44"/>
    <d v="2024-04-10T00:00:00"/>
    <n v="1"/>
    <n v="0.28999999999999998"/>
    <n v="0"/>
  </r>
  <r>
    <s v="CUST_8192_Germany_45658"/>
    <s v="CUST_8192"/>
    <x v="20"/>
    <x v="0"/>
    <x v="0"/>
    <n v="88.51"/>
    <n v="88.51"/>
    <n v="7"/>
    <n v="619.57000000000005"/>
    <n v="359"/>
    <n v="0"/>
    <s v="Beauty"/>
    <n v="90.6"/>
    <n v="90.6"/>
    <d v="2025-01-01T00:00:00"/>
    <n v="11"/>
    <n v="0.14000000000000001"/>
    <n v="0"/>
  </r>
  <r>
    <s v="CUST_8192_India_45442"/>
    <s v="CUST_8192"/>
    <x v="33"/>
    <x v="1"/>
    <x v="5"/>
    <m/>
    <n v="0"/>
    <n v="10"/>
    <n v="0"/>
    <n v="35"/>
    <n v="0"/>
    <s v="Beauty"/>
    <n v="48.4"/>
    <n v="48.4"/>
    <d v="2024-05-30T00:00:00"/>
    <n v="23"/>
    <n v="0.75"/>
    <n v="0"/>
  </r>
  <r>
    <s v="CUST_8193_UK_45715"/>
    <s v="CUST_8193"/>
    <x v="48"/>
    <x v="0"/>
    <x v="1"/>
    <n v="59.44"/>
    <n v="59.44"/>
    <n v="16"/>
    <n v="951.04"/>
    <n v="226"/>
    <n v="0"/>
    <s v="Electronics"/>
    <n v="55.5"/>
    <n v="55.5"/>
    <d v="2025-02-27T00:00:00"/>
    <n v="30"/>
    <n v="0.36"/>
    <n v="0"/>
  </r>
  <r>
    <s v="CUST_8196_Japan_45035"/>
    <s v="CUST_8196"/>
    <x v="31"/>
    <x v="1"/>
    <x v="6"/>
    <n v="335.3"/>
    <n v="335.3"/>
    <n v="8"/>
    <n v="2682.4"/>
    <n v="321"/>
    <n v="0"/>
    <s v="Home"/>
    <n v="42.5"/>
    <n v="42.5"/>
    <d v="2023-04-19T00:00:00"/>
    <n v="90"/>
    <n v="0.15"/>
    <n v="0"/>
  </r>
  <r>
    <s v="CUST_8196_UK_44166"/>
    <s v="CUST_8196"/>
    <x v="3"/>
    <x v="1"/>
    <x v="1"/>
    <n v="76.89"/>
    <n v="76.89"/>
    <n v="13"/>
    <n v="999.57"/>
    <n v="35"/>
    <n v="0"/>
    <s v="Fashion"/>
    <n v="23.4"/>
    <n v="23.4"/>
    <d v="2020-12-01T00:00:00"/>
    <n v="74"/>
    <n v="0.24"/>
    <n v="0"/>
  </r>
  <r>
    <s v="CUST_8204_France_44246"/>
    <s v="CUST_8204"/>
    <x v="2"/>
    <x v="0"/>
    <x v="7"/>
    <m/>
    <n v="0"/>
    <n v="9"/>
    <n v="0"/>
    <n v="153"/>
    <n v="0"/>
    <s v="Beauty"/>
    <n v="80.8"/>
    <n v="80.8"/>
    <d v="2021-02-19T00:00:00"/>
    <n v="67"/>
    <n v="0.71"/>
    <n v="0"/>
  </r>
  <r>
    <s v="CUST_8206_Australia_44328"/>
    <s v="CUST_8206"/>
    <x v="57"/>
    <x v="2"/>
    <x v="3"/>
    <n v="144.62"/>
    <n v="144.62"/>
    <n v="9"/>
    <n v="1301.58"/>
    <n v="7"/>
    <n v="0"/>
    <s v="Beauty"/>
    <n v="26.6"/>
    <n v="26.6"/>
    <d v="2021-05-12T00:00:00"/>
    <n v="60"/>
    <n v="0.16"/>
    <n v="0"/>
  </r>
  <r>
    <s v="CUST_8206_Brazil_44038"/>
    <s v="CUST_8206"/>
    <x v="14"/>
    <x v="1"/>
    <x v="8"/>
    <n v="107.54"/>
    <n v="107.54"/>
    <n v="10"/>
    <n v="1075.4000000000001"/>
    <n v="97"/>
    <n v="0"/>
    <s v="Sports"/>
    <n v="74.3"/>
    <n v="74.3"/>
    <d v="2020-07-26T00:00:00"/>
    <n v="42"/>
    <n v="0.46"/>
    <n v="0"/>
  </r>
  <r>
    <s v="CUST_8206_Canada_45026"/>
    <s v="CUST_8206"/>
    <x v="40"/>
    <x v="0"/>
    <x v="4"/>
    <n v="47.95"/>
    <n v="47.95"/>
    <n v="7"/>
    <n v="335.65000000000003"/>
    <n v="12"/>
    <n v="0"/>
    <s v="Home"/>
    <n v="80.2"/>
    <n v="80.2"/>
    <d v="2023-04-10T00:00:00"/>
    <n v="9"/>
    <n v="0.3"/>
    <n v="0"/>
  </r>
  <r>
    <s v="CUST_8206_Japan_45029"/>
    <s v="CUST_8206"/>
    <x v="17"/>
    <x v="0"/>
    <x v="6"/>
    <n v="63.61"/>
    <n v="63.61"/>
    <n v="11"/>
    <n v="699.71"/>
    <n v="234"/>
    <n v="0"/>
    <s v="Sports"/>
    <m/>
    <n v="0"/>
    <d v="2023-04-13T00:00:00"/>
    <n v="81"/>
    <n v="0.24"/>
    <n v="0"/>
  </r>
  <r>
    <s v="CUST_8208_Japan_44330"/>
    <s v="CUST_8208"/>
    <x v="44"/>
    <x v="1"/>
    <x v="6"/>
    <n v="130.26"/>
    <n v="130.26"/>
    <n v="8"/>
    <n v="1042.08"/>
    <n v="315"/>
    <n v="0"/>
    <s v="Fashion"/>
    <n v="42.1"/>
    <n v="42.1"/>
    <d v="2021-05-14T00:00:00"/>
    <n v="99"/>
    <n v="0.04"/>
    <n v="0"/>
  </r>
  <r>
    <s v="CUST_8209_Australia_45058"/>
    <s v="CUST_8209"/>
    <x v="31"/>
    <x v="0"/>
    <x v="3"/>
    <n v="324.08999999999997"/>
    <n v="324.08999999999997"/>
    <n v="12"/>
    <n v="3889.08"/>
    <n v="5"/>
    <n v="0"/>
    <s v="Home"/>
    <n v="15.7"/>
    <n v="15.7"/>
    <d v="2023-05-12T00:00:00"/>
    <n v="52"/>
    <n v="0.36"/>
    <n v="0"/>
  </r>
  <r>
    <s v="CUST_8211_Australia_44885"/>
    <s v="CUST_8211"/>
    <x v="58"/>
    <x v="1"/>
    <x v="3"/>
    <n v="103.16"/>
    <n v="103.16"/>
    <n v="11"/>
    <n v="1134.76"/>
    <n v="98"/>
    <n v="0"/>
    <s v="Home"/>
    <n v="7.4"/>
    <n v="7.4"/>
    <d v="2022-11-20T00:00:00"/>
    <n v="75"/>
    <n v="0.27"/>
    <n v="0"/>
  </r>
  <r>
    <s v="CUST_8212_Australia_44249"/>
    <s v="CUST_8212"/>
    <x v="11"/>
    <x v="1"/>
    <x v="3"/>
    <n v="114.48"/>
    <n v="114.48"/>
    <n v="8"/>
    <n v="915.84"/>
    <n v="275"/>
    <n v="0"/>
    <s v="Beauty"/>
    <n v="74.099999999999994"/>
    <n v="74.099999999999994"/>
    <d v="2021-02-22T00:00:00"/>
    <n v="31"/>
    <n v="0.64"/>
    <n v="0"/>
  </r>
  <r>
    <s v="CUST_8214_Australia_44583"/>
    <s v="CUST_8214"/>
    <x v="55"/>
    <x v="1"/>
    <x v="3"/>
    <n v="26.38"/>
    <n v="26.38"/>
    <n v="8"/>
    <n v="211.04"/>
    <n v="161"/>
    <n v="0"/>
    <s v="Home"/>
    <n v="50.2"/>
    <n v="50.2"/>
    <d v="2022-01-22T00:00:00"/>
    <n v="13"/>
    <n v="0.39"/>
    <n v="0"/>
  </r>
  <r>
    <s v="CUST_8214_Canada_45003"/>
    <s v="CUST_8214"/>
    <x v="26"/>
    <x v="1"/>
    <x v="4"/>
    <n v="51.17"/>
    <n v="51.17"/>
    <n v="12"/>
    <n v="614.04"/>
    <n v="245"/>
    <n v="0"/>
    <s v="Home"/>
    <n v="10.199999999999999"/>
    <n v="10.199999999999999"/>
    <d v="2023-03-18T00:00:00"/>
    <n v="70"/>
    <n v="0.22"/>
    <n v="0"/>
  </r>
  <r>
    <s v="CUST_8215_China_44940"/>
    <s v="CUST_8215"/>
    <x v="21"/>
    <x v="0"/>
    <x v="9"/>
    <n v="134"/>
    <n v="134"/>
    <n v="12"/>
    <n v="1608"/>
    <n v="329"/>
    <n v="0"/>
    <s v="Home"/>
    <n v="67.3"/>
    <n v="67.3"/>
    <d v="2023-01-14T00:00:00"/>
    <n v="42"/>
    <n v="0.44"/>
    <n v="0"/>
  </r>
  <r>
    <s v="CUST_8218_France_44393"/>
    <s v="CUST_8218"/>
    <x v="14"/>
    <x v="0"/>
    <x v="7"/>
    <n v="293.23"/>
    <n v="293.23"/>
    <n v="8"/>
    <n v="2345.84"/>
    <n v="218"/>
    <n v="0"/>
    <s v="Home"/>
    <n v="85.8"/>
    <n v="85.8"/>
    <d v="2021-07-16T00:00:00"/>
    <n v="58"/>
    <n v="0.55000000000000004"/>
    <n v="0"/>
  </r>
  <r>
    <s v="CUST_8221_Australia_45194"/>
    <s v="CUST_8221"/>
    <x v="41"/>
    <x v="2"/>
    <x v="3"/>
    <n v="187.31"/>
    <n v="187.31"/>
    <n v="12"/>
    <n v="2247.7200000000003"/>
    <n v="125"/>
    <n v="0"/>
    <s v="Sports"/>
    <n v="63.2"/>
    <n v="63.2"/>
    <d v="2023-09-25T00:00:00"/>
    <n v="50"/>
    <n v="0.05"/>
    <n v="0"/>
  </r>
  <r>
    <s v="CUST_8226_Japan_45086"/>
    <s v="CUST_8226"/>
    <x v="4"/>
    <x v="0"/>
    <x v="6"/>
    <n v="52.52"/>
    <n v="52.52"/>
    <n v="13"/>
    <n v="682.76"/>
    <n v="312"/>
    <n v="0"/>
    <s v="Home"/>
    <n v="85.8"/>
    <n v="85.8"/>
    <d v="2023-06-09T00:00:00"/>
    <n v="95"/>
    <n v="0.13"/>
    <n v="0"/>
  </r>
  <r>
    <s v="CUST_8226_UK_44826"/>
    <s v="CUST_8226"/>
    <x v="61"/>
    <x v="0"/>
    <x v="1"/>
    <n v="115.12"/>
    <n v="115.12"/>
    <n v="13"/>
    <n v="1496.56"/>
    <n v="169"/>
    <n v="0"/>
    <s v="Electronics"/>
    <m/>
    <n v="0"/>
    <d v="2022-09-22T00:00:00"/>
    <n v="89"/>
    <n v="0.12"/>
    <n v="0"/>
  </r>
  <r>
    <s v="CUST_8227_Japan_44124"/>
    <s v="CUST_8227"/>
    <x v="11"/>
    <x v="0"/>
    <x v="6"/>
    <n v="57.96"/>
    <n v="57.96"/>
    <n v="12"/>
    <n v="695.52"/>
    <n v="29"/>
    <n v="0"/>
    <s v="Electronics"/>
    <n v="15.9"/>
    <n v="15.9"/>
    <d v="2020-10-20T00:00:00"/>
    <n v="77"/>
    <n v="0.3"/>
    <n v="0"/>
  </r>
  <r>
    <s v="CUST_8230_UK_44556"/>
    <s v="CUST_8230"/>
    <x v="3"/>
    <x v="0"/>
    <x v="1"/>
    <n v="58.4"/>
    <n v="58.4"/>
    <n v="5"/>
    <n v="292"/>
    <n v="221"/>
    <n v="0"/>
    <s v="Home"/>
    <n v="80.8"/>
    <n v="80.8"/>
    <d v="2021-12-26T00:00:00"/>
    <n v="30"/>
    <n v="0.45"/>
    <n v="0"/>
  </r>
  <r>
    <s v="CUST_8232_Canada_45374"/>
    <s v="CUST_8232"/>
    <x v="33"/>
    <x v="1"/>
    <x v="4"/>
    <n v="125.46"/>
    <n v="125.46"/>
    <n v="10"/>
    <n v="1254.5999999999999"/>
    <n v="79"/>
    <n v="0"/>
    <s v="Beauty"/>
    <n v="77.7"/>
    <n v="77.7"/>
    <d v="2024-03-23T00:00:00"/>
    <n v="73"/>
    <n v="0.64"/>
    <n v="0"/>
  </r>
  <r>
    <s v="CUST_8235_Brazil_45586"/>
    <s v="CUST_8235"/>
    <x v="31"/>
    <x v="2"/>
    <x v="8"/>
    <n v="105.91"/>
    <n v="105.91"/>
    <n v="9"/>
    <n v="953.18999999999994"/>
    <n v="96"/>
    <n v="0"/>
    <s v="Electronics"/>
    <n v="92.2"/>
    <n v="92.2"/>
    <d v="2024-10-21T00:00:00"/>
    <n v="98"/>
    <n v="0.1"/>
    <n v="0"/>
  </r>
  <r>
    <s v="CUST_8236_UK_44055"/>
    <s v="CUST_8236"/>
    <x v="0"/>
    <x v="0"/>
    <x v="1"/>
    <n v="71.61"/>
    <n v="71.61"/>
    <n v="13"/>
    <n v="930.93"/>
    <n v="68"/>
    <n v="0"/>
    <s v="Beauty"/>
    <n v="82.9"/>
    <n v="82.9"/>
    <d v="2020-08-12T00:00:00"/>
    <n v="4"/>
    <n v="0.47"/>
    <n v="0"/>
  </r>
  <r>
    <s v="CUST_8237_Japan_44039"/>
    <s v="CUST_8237"/>
    <x v="1"/>
    <x v="1"/>
    <x v="6"/>
    <n v="179.85"/>
    <n v="179.85"/>
    <n v="13"/>
    <n v="2338.0499999999997"/>
    <n v="22"/>
    <n v="0"/>
    <s v="Sports"/>
    <n v="76.400000000000006"/>
    <n v="76.400000000000006"/>
    <d v="2020-07-27T00:00:00"/>
    <n v="61"/>
    <n v="0.22"/>
    <n v="0"/>
  </r>
  <r>
    <s v="CUST_8239_Germany_44940"/>
    <s v="CUST_8239"/>
    <x v="29"/>
    <x v="0"/>
    <x v="0"/>
    <m/>
    <n v="0"/>
    <n v="10"/>
    <n v="0"/>
    <n v="47"/>
    <n v="0"/>
    <s v="Fashion"/>
    <n v="66.599999999999994"/>
    <n v="66.599999999999994"/>
    <d v="2023-01-14T00:00:00"/>
    <n v="30"/>
    <n v="7.0000000000000007E-2"/>
    <n v="0"/>
  </r>
  <r>
    <s v="CUST_8239_Japan_44023"/>
    <s v="CUST_8239"/>
    <x v="58"/>
    <x v="2"/>
    <x v="6"/>
    <n v="154.41999999999999"/>
    <n v="154.41999999999999"/>
    <n v="8"/>
    <n v="1235.3599999999999"/>
    <n v="143"/>
    <n v="1"/>
    <s v="Fashion"/>
    <n v="12.5"/>
    <n v="12.5"/>
    <d v="2020-07-11T00:00:00"/>
    <n v="33"/>
    <n v="0.2"/>
    <n v="0"/>
  </r>
  <r>
    <s v="CUST_8240_Australia_44279"/>
    <s v="CUST_8240"/>
    <x v="20"/>
    <x v="0"/>
    <x v="3"/>
    <n v="288.36"/>
    <n v="288.36"/>
    <n v="10"/>
    <n v="2883.6000000000004"/>
    <n v="323"/>
    <n v="0"/>
    <s v="Home"/>
    <n v="15.2"/>
    <n v="15.2"/>
    <d v="2021-03-24T00:00:00"/>
    <n v="95"/>
    <n v="0.52"/>
    <n v="0"/>
  </r>
  <r>
    <s v="CUST_8240_Germany_44838"/>
    <s v="CUST_8240"/>
    <x v="56"/>
    <x v="1"/>
    <x v="0"/>
    <n v="78.12"/>
    <n v="78.12"/>
    <n v="10"/>
    <n v="781.2"/>
    <n v="186"/>
    <n v="0"/>
    <s v="Beauty"/>
    <n v="74.400000000000006"/>
    <n v="74.400000000000006"/>
    <d v="2022-10-04T00:00:00"/>
    <n v="65"/>
    <n v="0.3"/>
    <n v="0"/>
  </r>
  <r>
    <s v="CUST_8240_UK_45260"/>
    <s v="CUST_8240"/>
    <x v="42"/>
    <x v="1"/>
    <x v="1"/>
    <n v="64.95"/>
    <n v="64.95"/>
    <n v="13"/>
    <n v="844.35"/>
    <n v="251"/>
    <n v="0"/>
    <s v="Fashion"/>
    <n v="71.5"/>
    <n v="71.5"/>
    <d v="2023-11-30T00:00:00"/>
    <n v="39"/>
    <n v="0.34"/>
    <n v="0"/>
  </r>
  <r>
    <s v="CUST_8241_Australia_44942"/>
    <s v="CUST_8241"/>
    <x v="1"/>
    <x v="0"/>
    <x v="3"/>
    <n v="71.59"/>
    <n v="71.59"/>
    <n v="4"/>
    <n v="286.36"/>
    <n v="44"/>
    <n v="0"/>
    <s v="Electronics"/>
    <n v="23.2"/>
    <n v="23.2"/>
    <d v="2023-01-16T00:00:00"/>
    <n v="92"/>
    <n v="0.03"/>
    <n v="0"/>
  </r>
  <r>
    <s v="CUST_8241_Japan_44947"/>
    <s v="CUST_8241"/>
    <x v="12"/>
    <x v="1"/>
    <x v="6"/>
    <n v="84.8"/>
    <n v="84.8"/>
    <n v="14"/>
    <n v="1187.2"/>
    <n v="176"/>
    <n v="0"/>
    <s v="Beauty"/>
    <n v="74.599999999999994"/>
    <n v="74.599999999999994"/>
    <d v="2023-01-21T00:00:00"/>
    <n v="53"/>
    <n v="0.88"/>
    <n v="0"/>
  </r>
  <r>
    <s v="CUST_8243_India_45760"/>
    <s v="CUST_8243"/>
    <x v="52"/>
    <x v="0"/>
    <x v="5"/>
    <n v="128.44"/>
    <n v="128.44"/>
    <n v="7"/>
    <n v="899.07999999999993"/>
    <n v="194"/>
    <n v="0"/>
    <s v="Beauty"/>
    <n v="35.5"/>
    <n v="35.5"/>
    <d v="2025-04-13T00:00:00"/>
    <n v="93"/>
    <n v="0.59"/>
    <n v="0"/>
  </r>
  <r>
    <s v="CUST_8244_Brazil_44262"/>
    <s v="CUST_8244"/>
    <x v="50"/>
    <x v="1"/>
    <x v="8"/>
    <n v="169.65"/>
    <n v="169.65"/>
    <n v="8"/>
    <n v="1357.2"/>
    <n v="294"/>
    <n v="0"/>
    <s v="Fashion"/>
    <n v="96.5"/>
    <n v="96.5"/>
    <d v="2021-03-07T00:00:00"/>
    <n v="55"/>
    <n v="0.21"/>
    <n v="0"/>
  </r>
  <r>
    <s v="CUST_8245_Brazil_44105"/>
    <s v="CUST_8245"/>
    <x v="44"/>
    <x v="0"/>
    <x v="8"/>
    <n v="210.22"/>
    <n v="210.22"/>
    <n v="14"/>
    <n v="2943.08"/>
    <n v="91"/>
    <n v="0"/>
    <s v="Fashion"/>
    <n v="0.1"/>
    <n v="0.1"/>
    <d v="2020-10-01T00:00:00"/>
    <n v="19"/>
    <n v="0.14000000000000001"/>
    <n v="0"/>
  </r>
  <r>
    <s v="CUST_8253_India_45425"/>
    <s v="CUST_8253"/>
    <x v="5"/>
    <x v="1"/>
    <x v="5"/>
    <n v="274.81"/>
    <n v="274.81"/>
    <n v="11"/>
    <n v="3022.91"/>
    <n v="91"/>
    <n v="0"/>
    <s v="Sports"/>
    <n v="36"/>
    <n v="36"/>
    <d v="2024-05-13T00:00:00"/>
    <n v="91"/>
    <n v="7.0000000000000007E-2"/>
    <n v="0"/>
  </r>
  <r>
    <s v="CUST_8256_France_45330"/>
    <s v="CUST_8256"/>
    <x v="39"/>
    <x v="1"/>
    <x v="7"/>
    <n v="134.15"/>
    <n v="134.15"/>
    <n v="12"/>
    <n v="1609.8000000000002"/>
    <n v="313"/>
    <n v="0"/>
    <s v="Home"/>
    <n v="90.1"/>
    <n v="90.1"/>
    <d v="2024-02-08T00:00:00"/>
    <n v="47"/>
    <n v="0.06"/>
    <n v="0"/>
  </r>
  <r>
    <s v="CUST_8257_UK_44113"/>
    <s v="CUST_8257"/>
    <x v="54"/>
    <x v="1"/>
    <x v="1"/>
    <n v="193.01"/>
    <n v="193.01"/>
    <n v="13"/>
    <n v="2509.13"/>
    <n v="138"/>
    <n v="0"/>
    <s v="Sports"/>
    <n v="57.4"/>
    <n v="57.4"/>
    <d v="2020-10-09T00:00:00"/>
    <n v="56"/>
    <n v="0.32"/>
    <n v="0"/>
  </r>
  <r>
    <s v="CUST_8260_Australia_45722"/>
    <s v="CUST_8260"/>
    <x v="26"/>
    <x v="0"/>
    <x v="3"/>
    <n v="174.41"/>
    <n v="174.41"/>
    <n v="15"/>
    <n v="2616.15"/>
    <n v="242"/>
    <n v="0"/>
    <s v="Home"/>
    <m/>
    <n v="0"/>
    <d v="2025-03-06T00:00:00"/>
    <n v="26"/>
    <n v="0.27"/>
    <n v="0"/>
  </r>
  <r>
    <s v="CUST_8262_Canada_44842"/>
    <s v="CUST_8262"/>
    <x v="35"/>
    <x v="2"/>
    <x v="4"/>
    <n v="50.93"/>
    <n v="50.93"/>
    <n v="5"/>
    <n v="254.65"/>
    <n v="287"/>
    <n v="0"/>
    <s v="Electronics"/>
    <n v="75.099999999999994"/>
    <n v="75.099999999999994"/>
    <d v="2022-10-08T00:00:00"/>
    <n v="30"/>
    <n v="0.45"/>
    <n v="0"/>
  </r>
  <r>
    <s v="CUST_8263_India_44907"/>
    <s v="CUST_8263"/>
    <x v="54"/>
    <x v="0"/>
    <x v="5"/>
    <n v="31.74"/>
    <n v="31.74"/>
    <n v="6"/>
    <n v="190.44"/>
    <n v="34"/>
    <n v="0"/>
    <s v="Beauty"/>
    <n v="51.1"/>
    <n v="51.1"/>
    <d v="2022-12-12T00:00:00"/>
    <n v="39"/>
    <n v="0.48"/>
    <n v="0"/>
  </r>
  <r>
    <s v="CUST_8263_USA_45249"/>
    <s v="CUST_8263"/>
    <x v="57"/>
    <x v="2"/>
    <x v="2"/>
    <n v="77.209999999999994"/>
    <n v="77.209999999999994"/>
    <n v="12"/>
    <n v="926.52"/>
    <n v="104"/>
    <n v="0"/>
    <s v="Fashion"/>
    <n v="14.2"/>
    <n v="14.2"/>
    <d v="2023-11-19T00:00:00"/>
    <n v="91"/>
    <n v="0.28999999999999998"/>
    <n v="0"/>
  </r>
  <r>
    <s v="CUST_8264_Brazil_44449"/>
    <s v="CUST_8264"/>
    <x v="37"/>
    <x v="0"/>
    <x v="8"/>
    <n v="227.45"/>
    <n v="227.45"/>
    <n v="10"/>
    <n v="2274.5"/>
    <n v="139"/>
    <n v="0"/>
    <s v="Fashion"/>
    <n v="68.099999999999994"/>
    <n v="68.099999999999994"/>
    <d v="2021-09-10T00:00:00"/>
    <n v="17"/>
    <n v="0.14000000000000001"/>
    <n v="0"/>
  </r>
  <r>
    <s v="CUST_8266_Australia_44466"/>
    <s v="CUST_8266"/>
    <x v="58"/>
    <x v="1"/>
    <x v="3"/>
    <n v="135.01"/>
    <n v="135.01"/>
    <n v="7"/>
    <n v="945.06999999999994"/>
    <n v="30"/>
    <n v="0"/>
    <s v="Fashion"/>
    <n v="87.9"/>
    <n v="87.9"/>
    <d v="2021-09-27T00:00:00"/>
    <n v="43"/>
    <n v="0.21"/>
    <n v="0"/>
  </r>
  <r>
    <s v="CUST_8266_Canada_44770"/>
    <s v="CUST_8266"/>
    <x v="47"/>
    <x v="0"/>
    <x v="4"/>
    <n v="88.09"/>
    <n v="88.09"/>
    <n v="8"/>
    <n v="704.72"/>
    <n v="8"/>
    <n v="0"/>
    <s v="Home"/>
    <n v="48.6"/>
    <n v="48.6"/>
    <d v="2022-07-28T00:00:00"/>
    <n v="81"/>
    <n v="0.3"/>
    <n v="0"/>
  </r>
  <r>
    <s v="CUST_8266_UK_44392"/>
    <s v="CUST_8266"/>
    <x v="11"/>
    <x v="1"/>
    <x v="1"/>
    <n v="148.93"/>
    <n v="148.93"/>
    <n v="10"/>
    <n v="1489.3000000000002"/>
    <n v="86"/>
    <n v="0"/>
    <s v="Fashion"/>
    <n v="26.9"/>
    <n v="26.9"/>
    <d v="2021-07-15T00:00:00"/>
    <n v="53"/>
    <n v="0.47"/>
    <n v="0"/>
  </r>
  <r>
    <s v="CUST_8269_Australia_45687"/>
    <s v="CUST_8269"/>
    <x v="22"/>
    <x v="0"/>
    <x v="3"/>
    <n v="78.099999999999994"/>
    <n v="78.099999999999994"/>
    <n v="7"/>
    <n v="546.69999999999993"/>
    <n v="182"/>
    <n v="0"/>
    <s v="Electronics"/>
    <n v="31.1"/>
    <n v="31.1"/>
    <d v="2025-01-30T00:00:00"/>
    <n v="11"/>
    <n v="0.42"/>
    <n v="0"/>
  </r>
  <r>
    <s v="CUST_8269_Canada_44219"/>
    <s v="CUST_8269"/>
    <x v="61"/>
    <x v="1"/>
    <x v="4"/>
    <n v="178.71"/>
    <n v="178.71"/>
    <n v="9"/>
    <n v="1608.39"/>
    <n v="95"/>
    <n v="0"/>
    <s v="Fashion"/>
    <n v="52.6"/>
    <n v="52.6"/>
    <d v="2021-01-23T00:00:00"/>
    <n v="50"/>
    <n v="0.56000000000000005"/>
    <n v="0"/>
  </r>
  <r>
    <s v="CUST_8270_Brazil_45448"/>
    <s v="CUST_8270"/>
    <x v="61"/>
    <x v="1"/>
    <x v="8"/>
    <n v="101.08"/>
    <n v="101.08"/>
    <n v="8"/>
    <n v="808.64"/>
    <n v="176"/>
    <n v="1"/>
    <s v="Beauty"/>
    <n v="25.6"/>
    <n v="25.6"/>
    <d v="2024-06-05T00:00:00"/>
    <n v="50"/>
    <n v="0.2"/>
    <n v="0"/>
  </r>
  <r>
    <s v="CUST_8274_UK_44155"/>
    <s v="CUST_8274"/>
    <x v="16"/>
    <x v="0"/>
    <x v="1"/>
    <n v="40.08"/>
    <n v="40.08"/>
    <n v="8"/>
    <n v="320.64"/>
    <n v="57"/>
    <n v="0"/>
    <s v="Sports"/>
    <n v="21.7"/>
    <n v="21.7"/>
    <d v="2020-11-20T00:00:00"/>
    <n v="83"/>
    <n v="0.28999999999999998"/>
    <n v="0"/>
  </r>
  <r>
    <s v="CUST_8279_India_45690"/>
    <s v="CUST_8279"/>
    <x v="26"/>
    <x v="2"/>
    <x v="5"/>
    <n v="183.53"/>
    <n v="183.53"/>
    <n v="10"/>
    <n v="1835.3"/>
    <n v="128"/>
    <n v="0"/>
    <s v="Home"/>
    <n v="2.6"/>
    <n v="2.6"/>
    <d v="2025-02-02T00:00:00"/>
    <n v="79"/>
    <n v="0.18"/>
    <n v="0"/>
  </r>
  <r>
    <s v="CUST_8280_India_44263"/>
    <s v="CUST_8280"/>
    <x v="13"/>
    <x v="0"/>
    <x v="5"/>
    <n v="153.58000000000001"/>
    <n v="153.58000000000001"/>
    <n v="10"/>
    <n v="1535.8000000000002"/>
    <n v="364"/>
    <n v="0"/>
    <s v="Sports"/>
    <n v="64.8"/>
    <n v="64.8"/>
    <d v="2021-03-08T00:00:00"/>
    <n v="94"/>
    <n v="0.51"/>
    <n v="0"/>
  </r>
  <r>
    <s v="CUST_8282_Germany_44161"/>
    <s v="CUST_8282"/>
    <x v="17"/>
    <x v="1"/>
    <x v="0"/>
    <n v="43.75"/>
    <n v="43.75"/>
    <n v="12"/>
    <n v="525"/>
    <n v="95"/>
    <n v="0"/>
    <s v="Beauty"/>
    <n v="86"/>
    <n v="86"/>
    <d v="2020-11-26T00:00:00"/>
    <n v="33"/>
    <n v="0.41"/>
    <n v="0"/>
  </r>
  <r>
    <s v="CUST_8285_India_44315"/>
    <s v="CUST_8285"/>
    <x v="44"/>
    <x v="1"/>
    <x v="5"/>
    <m/>
    <n v="0"/>
    <n v="13"/>
    <n v="0"/>
    <n v="19"/>
    <n v="0"/>
    <s v="Sports"/>
    <n v="4.5"/>
    <n v="4.5"/>
    <d v="2021-04-29T00:00:00"/>
    <n v="78"/>
    <n v="0.54"/>
    <n v="0"/>
  </r>
  <r>
    <s v="CUST_8287_Japan_45551"/>
    <s v="CUST_8287"/>
    <x v="35"/>
    <x v="0"/>
    <x v="6"/>
    <n v="73.37"/>
    <n v="73.37"/>
    <n v="10"/>
    <n v="733.7"/>
    <n v="318"/>
    <n v="0"/>
    <s v="Sports"/>
    <n v="76.7"/>
    <n v="76.7"/>
    <d v="2024-09-16T00:00:00"/>
    <n v="58"/>
    <n v="0.12"/>
    <n v="0"/>
  </r>
  <r>
    <s v="CUST_8291_France_45263"/>
    <s v="CUST_8291"/>
    <x v="43"/>
    <x v="0"/>
    <x v="7"/>
    <n v="88.65"/>
    <n v="88.65"/>
    <n v="20"/>
    <n v="1773"/>
    <n v="210"/>
    <n v="0"/>
    <s v="Fashion"/>
    <n v="75.5"/>
    <n v="75.5"/>
    <d v="2023-12-03T00:00:00"/>
    <n v="46"/>
    <n v="0.64"/>
    <n v="0"/>
  </r>
  <r>
    <s v="CUST_8291_France_45334"/>
    <s v="CUST_8291"/>
    <x v="39"/>
    <x v="0"/>
    <x v="7"/>
    <n v="95.08"/>
    <n v="95.08"/>
    <n v="12"/>
    <n v="1140.96"/>
    <n v="247"/>
    <n v="0"/>
    <s v="Home"/>
    <n v="57.1"/>
    <n v="57.1"/>
    <d v="2024-02-12T00:00:00"/>
    <n v="87"/>
    <n v="0.38"/>
    <n v="0"/>
  </r>
  <r>
    <s v="CUST_8291_India_44103"/>
    <s v="CUST_8291"/>
    <x v="10"/>
    <x v="2"/>
    <x v="5"/>
    <n v="175.53"/>
    <n v="175.53"/>
    <n v="8"/>
    <n v="1404.24"/>
    <n v="32"/>
    <n v="0"/>
    <s v="Electronics"/>
    <n v="81.7"/>
    <n v="81.7"/>
    <d v="2020-09-29T00:00:00"/>
    <n v="45"/>
    <n v="0.22"/>
    <n v="0"/>
  </r>
  <r>
    <s v="CUST_8294_Canada_45438"/>
    <s v="CUST_8294"/>
    <x v="5"/>
    <x v="1"/>
    <x v="4"/>
    <n v="51.02"/>
    <n v="51.02"/>
    <n v="6"/>
    <n v="306.12"/>
    <n v="266"/>
    <n v="0"/>
    <s v="Home"/>
    <n v="24.1"/>
    <n v="24.1"/>
    <d v="2024-05-26T00:00:00"/>
    <n v="46"/>
    <n v="0.05"/>
    <n v="0"/>
  </r>
  <r>
    <s v="CUST_8294_India_45795"/>
    <s v="CUST_8294"/>
    <x v="5"/>
    <x v="0"/>
    <x v="5"/>
    <n v="131.27000000000001"/>
    <n v="131.27000000000001"/>
    <n v="8"/>
    <n v="1050.1600000000001"/>
    <n v="184"/>
    <n v="0"/>
    <s v="Sports"/>
    <n v="9.8000000000000007"/>
    <n v="9.8000000000000007"/>
    <d v="2025-05-18T00:00:00"/>
    <n v="74"/>
    <n v="0.28000000000000003"/>
    <n v="0"/>
  </r>
  <r>
    <s v="CUST_8295_UK_45144"/>
    <s v="CUST_8295"/>
    <x v="44"/>
    <x v="0"/>
    <x v="1"/>
    <n v="46.63"/>
    <n v="46.63"/>
    <n v="7"/>
    <n v="326.41000000000003"/>
    <n v="43"/>
    <n v="0"/>
    <s v="Home"/>
    <n v="70.400000000000006"/>
    <n v="70.400000000000006"/>
    <d v="2023-08-06T00:00:00"/>
    <n v="3"/>
    <n v="0.33"/>
    <n v="0"/>
  </r>
  <r>
    <s v="CUST_8295_USA_44419"/>
    <s v="CUST_8295"/>
    <x v="0"/>
    <x v="1"/>
    <x v="2"/>
    <n v="121.88"/>
    <n v="121.88"/>
    <n v="7"/>
    <n v="853.16"/>
    <n v="183"/>
    <n v="0"/>
    <s v="Home"/>
    <n v="37.299999999999997"/>
    <n v="37.299999999999997"/>
    <d v="2021-08-11T00:00:00"/>
    <n v="68"/>
    <n v="0.26"/>
    <n v="0"/>
  </r>
  <r>
    <s v="CUST_8296_UK_44712"/>
    <s v="CUST_8296"/>
    <x v="54"/>
    <x v="1"/>
    <x v="1"/>
    <n v="43.47"/>
    <n v="43.47"/>
    <n v="6"/>
    <n v="260.82"/>
    <n v="74"/>
    <n v="0"/>
    <s v="Electronics"/>
    <n v="28.5"/>
    <n v="28.5"/>
    <d v="2022-05-31T00:00:00"/>
    <n v="88"/>
    <n v="0.19"/>
    <n v="0"/>
  </r>
  <r>
    <s v="CUST_8299_Canada_44552"/>
    <s v="CUST_8299"/>
    <x v="30"/>
    <x v="1"/>
    <x v="4"/>
    <n v="139.72"/>
    <n v="139.72"/>
    <n v="10"/>
    <n v="1397.2"/>
    <n v="273"/>
    <n v="0"/>
    <s v="Beauty"/>
    <n v="82.6"/>
    <n v="82.6"/>
    <d v="2021-12-22T00:00:00"/>
    <n v="38"/>
    <n v="0.2"/>
    <n v="0"/>
  </r>
  <r>
    <s v="CUST_8304_France_45367"/>
    <s v="CUST_8304"/>
    <x v="61"/>
    <x v="0"/>
    <x v="7"/>
    <n v="31.16"/>
    <n v="31.16"/>
    <n v="11"/>
    <n v="342.76"/>
    <n v="276"/>
    <n v="0"/>
    <s v="Sports"/>
    <n v="55.8"/>
    <n v="55.8"/>
    <d v="2024-03-16T00:00:00"/>
    <n v="80"/>
    <n v="0.22"/>
    <n v="0"/>
  </r>
  <r>
    <s v="CUST_8311_Brazil_45362"/>
    <s v="CUST_8311"/>
    <x v="12"/>
    <x v="2"/>
    <x v="8"/>
    <n v="131.94"/>
    <n v="131.94"/>
    <n v="8"/>
    <n v="1055.52"/>
    <n v="131"/>
    <n v="0"/>
    <s v="Sports"/>
    <n v="64.5"/>
    <n v="64.5"/>
    <d v="2024-03-11T00:00:00"/>
    <n v="94"/>
    <n v="0.27"/>
    <n v="0"/>
  </r>
  <r>
    <s v="CUST_8311_Germany_45490"/>
    <s v="CUST_8311"/>
    <x v="1"/>
    <x v="2"/>
    <x v="0"/>
    <n v="81"/>
    <n v="81"/>
    <n v="11"/>
    <n v="891"/>
    <n v="67"/>
    <n v="0"/>
    <s v="Electronics"/>
    <n v="82.4"/>
    <n v="82.4"/>
    <d v="2024-07-17T00:00:00"/>
    <n v="23"/>
    <n v="0.28000000000000003"/>
    <n v="0"/>
  </r>
  <r>
    <s v="CUST_8312_UK_45061"/>
    <s v="CUST_8312"/>
    <x v="24"/>
    <x v="1"/>
    <x v="1"/>
    <n v="62.17"/>
    <n v="62.17"/>
    <n v="6"/>
    <n v="373.02"/>
    <n v="116"/>
    <n v="0"/>
    <s v="Fashion"/>
    <n v="49.3"/>
    <n v="49.3"/>
    <d v="2023-05-15T00:00:00"/>
    <n v="45"/>
    <n v="0.43"/>
    <n v="0"/>
  </r>
  <r>
    <s v="CUST_8312_USA_45544"/>
    <s v="CUST_8312"/>
    <x v="22"/>
    <x v="0"/>
    <x v="2"/>
    <n v="89.76"/>
    <n v="89.76"/>
    <n v="9"/>
    <n v="807.84"/>
    <n v="39"/>
    <n v="0"/>
    <s v="Fashion"/>
    <n v="86.2"/>
    <n v="86.2"/>
    <d v="2024-09-09T00:00:00"/>
    <n v="62"/>
    <n v="0.37"/>
    <n v="0"/>
  </r>
  <r>
    <s v="CUST_8314_Germany_44047"/>
    <s v="CUST_8314"/>
    <x v="59"/>
    <x v="1"/>
    <x v="0"/>
    <n v="58.95"/>
    <n v="58.95"/>
    <n v="6"/>
    <n v="353.70000000000005"/>
    <n v="357"/>
    <n v="0"/>
    <s v="Electronics"/>
    <n v="72.099999999999994"/>
    <n v="72.099999999999994"/>
    <d v="2020-08-04T00:00:00"/>
    <n v="27"/>
    <n v="0.46"/>
    <n v="0"/>
  </r>
  <r>
    <s v="CUST_8321_USA_45363"/>
    <s v="CUST_8321"/>
    <x v="9"/>
    <x v="0"/>
    <x v="2"/>
    <n v="110.64"/>
    <n v="110.64"/>
    <n v="6"/>
    <n v="663.84"/>
    <n v="235"/>
    <n v="0"/>
    <s v="Fashion"/>
    <n v="31.5"/>
    <n v="31.5"/>
    <d v="2024-03-12T00:00:00"/>
    <n v="72"/>
    <n v="0.09"/>
    <n v="0"/>
  </r>
  <r>
    <s v="CUST_8323_UK_44257"/>
    <s v="CUST_8323"/>
    <x v="4"/>
    <x v="1"/>
    <x v="1"/>
    <n v="101.16"/>
    <n v="101.16"/>
    <n v="7"/>
    <n v="708.12"/>
    <n v="62"/>
    <n v="0"/>
    <s v="Electronics"/>
    <n v="89"/>
    <n v="89"/>
    <d v="2021-03-02T00:00:00"/>
    <n v="69"/>
    <n v="0.28000000000000003"/>
    <n v="0"/>
  </r>
  <r>
    <s v="CUST_8326_Germany_44895"/>
    <s v="CUST_8326"/>
    <x v="12"/>
    <x v="1"/>
    <x v="0"/>
    <n v="19.63"/>
    <n v="19.63"/>
    <n v="12"/>
    <n v="235.56"/>
    <n v="303"/>
    <n v="0"/>
    <s v="Home"/>
    <n v="62.7"/>
    <n v="62.7"/>
    <d v="2022-11-30T00:00:00"/>
    <n v="3"/>
    <n v="0.31"/>
    <n v="0"/>
  </r>
  <r>
    <s v="CUST_8327_Canada_44132"/>
    <s v="CUST_8327"/>
    <x v="12"/>
    <x v="1"/>
    <x v="4"/>
    <n v="82.51"/>
    <n v="82.51"/>
    <n v="9"/>
    <n v="742.59"/>
    <n v="43"/>
    <n v="0"/>
    <s v="Beauty"/>
    <n v="55.9"/>
    <n v="55.9"/>
    <d v="2020-10-28T00:00:00"/>
    <n v="77"/>
    <n v="0.49"/>
    <n v="0"/>
  </r>
  <r>
    <s v="CUST_8329_Germany_44508"/>
    <s v="CUST_8329"/>
    <x v="50"/>
    <x v="0"/>
    <x v="0"/>
    <n v="113.68"/>
    <n v="113.68"/>
    <n v="9"/>
    <n v="1023.1200000000001"/>
    <n v="230"/>
    <n v="0"/>
    <s v="Home"/>
    <n v="93.1"/>
    <n v="93.1"/>
    <d v="2021-11-08T00:00:00"/>
    <n v="19"/>
    <n v="0.48"/>
    <n v="0"/>
  </r>
  <r>
    <s v="CUST_8330_Japan_44919"/>
    <s v="CUST_8330"/>
    <x v="16"/>
    <x v="0"/>
    <x v="6"/>
    <n v="18.739999999999998"/>
    <n v="18.739999999999998"/>
    <n v="11"/>
    <n v="206.14"/>
    <n v="92"/>
    <n v="0"/>
    <s v="Home"/>
    <n v="57.8"/>
    <n v="57.8"/>
    <d v="2022-12-24T00:00:00"/>
    <n v="69"/>
    <n v="0.26"/>
    <n v="0"/>
  </r>
  <r>
    <s v="CUST_8331_Australia_44085"/>
    <s v="CUST_8331"/>
    <x v="34"/>
    <x v="1"/>
    <x v="3"/>
    <n v="85.8"/>
    <n v="85.8"/>
    <n v="17"/>
    <n v="1458.6"/>
    <n v="34"/>
    <n v="0"/>
    <s v="Home"/>
    <n v="55.1"/>
    <n v="55.1"/>
    <d v="2020-09-11T00:00:00"/>
    <n v="63"/>
    <n v="0.16"/>
    <n v="0"/>
  </r>
  <r>
    <s v="CUST_8331_France_44834"/>
    <s v="CUST_8331"/>
    <x v="17"/>
    <x v="1"/>
    <x v="7"/>
    <n v="65.2"/>
    <n v="65.2"/>
    <n v="9"/>
    <n v="586.80000000000007"/>
    <n v="15"/>
    <n v="0"/>
    <s v="Beauty"/>
    <n v="32.200000000000003"/>
    <n v="32.200000000000003"/>
    <d v="2022-09-30T00:00:00"/>
    <n v="66"/>
    <n v="0.11"/>
    <n v="0"/>
  </r>
  <r>
    <s v="CUST_8339_USA_44438"/>
    <s v="CUST_8339"/>
    <x v="30"/>
    <x v="0"/>
    <x v="2"/>
    <n v="22.68"/>
    <n v="22.68"/>
    <n v="13"/>
    <n v="294.83999999999997"/>
    <n v="87"/>
    <n v="0"/>
    <s v="Beauty"/>
    <n v="43.8"/>
    <n v="43.8"/>
    <d v="2021-08-30T00:00:00"/>
    <n v="3"/>
    <n v="0.32"/>
    <n v="0"/>
  </r>
  <r>
    <s v="CUST_8340_China_44046"/>
    <s v="CUST_8340"/>
    <x v="48"/>
    <x v="1"/>
    <x v="9"/>
    <n v="49.53"/>
    <n v="49.53"/>
    <n v="6"/>
    <n v="297.18"/>
    <n v="57"/>
    <n v="0"/>
    <s v="Electronics"/>
    <n v="61.2"/>
    <n v="61.2"/>
    <d v="2020-08-03T00:00:00"/>
    <n v="99"/>
    <n v="0.2"/>
    <n v="0"/>
  </r>
  <r>
    <s v="CUST_8340_UK_44418"/>
    <s v="CUST_8340"/>
    <x v="60"/>
    <x v="0"/>
    <x v="1"/>
    <n v="85.48"/>
    <n v="85.48"/>
    <n v="14"/>
    <n v="1196.72"/>
    <n v="172"/>
    <n v="0"/>
    <s v="Fashion"/>
    <m/>
    <n v="0"/>
    <d v="2021-08-10T00:00:00"/>
    <n v="98"/>
    <n v="0.83"/>
    <n v="0"/>
  </r>
  <r>
    <s v="CUST_8343_Japan_45235"/>
    <s v="CUST_8343"/>
    <x v="47"/>
    <x v="0"/>
    <x v="6"/>
    <n v="192.43"/>
    <n v="192.43"/>
    <n v="6"/>
    <n v="1154.58"/>
    <n v="107"/>
    <n v="0"/>
    <s v="Beauty"/>
    <n v="82.1"/>
    <n v="82.1"/>
    <d v="2023-11-05T00:00:00"/>
    <n v="29"/>
    <n v="0.11"/>
    <n v="0"/>
  </r>
  <r>
    <s v="CUST_8345_Brazil_45831"/>
    <s v="CUST_8345"/>
    <x v="53"/>
    <x v="0"/>
    <x v="8"/>
    <n v="132.41"/>
    <n v="132.41"/>
    <n v="12"/>
    <n v="1588.92"/>
    <n v="244"/>
    <n v="0"/>
    <s v="Beauty"/>
    <n v="42.2"/>
    <n v="42.2"/>
    <d v="2025-06-23T00:00:00"/>
    <n v="71"/>
    <n v="0.13"/>
    <n v="0"/>
  </r>
  <r>
    <s v="CUST_8345_France_44695"/>
    <s v="CUST_8345"/>
    <x v="21"/>
    <x v="1"/>
    <x v="7"/>
    <n v="22.15"/>
    <n v="22.15"/>
    <n v="6"/>
    <n v="132.89999999999998"/>
    <n v="68"/>
    <n v="0"/>
    <s v="Home"/>
    <n v="82.2"/>
    <n v="82.2"/>
    <d v="2022-05-14T00:00:00"/>
    <n v="72"/>
    <n v="0.26"/>
    <n v="0"/>
  </r>
  <r>
    <s v="CUST_8347_Germany_44044"/>
    <s v="CUST_8347"/>
    <x v="55"/>
    <x v="0"/>
    <x v="0"/>
    <n v="214.18"/>
    <n v="214.18"/>
    <n v="12"/>
    <n v="2570.16"/>
    <n v="324"/>
    <n v="0"/>
    <s v="Beauty"/>
    <n v="92.7"/>
    <n v="92.7"/>
    <d v="2020-08-01T00:00:00"/>
    <n v="37"/>
    <n v="0.27"/>
    <n v="0"/>
  </r>
  <r>
    <s v="CUST_8347_Japan_45425"/>
    <s v="CUST_8347"/>
    <x v="12"/>
    <x v="1"/>
    <x v="6"/>
    <n v="63.21"/>
    <n v="63.21"/>
    <n v="14"/>
    <n v="884.94"/>
    <n v="131"/>
    <n v="0"/>
    <s v="Beauty"/>
    <n v="13.1"/>
    <n v="13.1"/>
    <d v="2024-05-13T00:00:00"/>
    <n v="99"/>
    <n v="0.21"/>
    <n v="0"/>
  </r>
  <r>
    <s v="CUST_8349_India_44334"/>
    <s v="CUST_8349"/>
    <x v="22"/>
    <x v="1"/>
    <x v="5"/>
    <n v="224.17"/>
    <n v="224.17"/>
    <n v="7"/>
    <n v="1569.1899999999998"/>
    <n v="190"/>
    <n v="0"/>
    <s v="Fashion"/>
    <n v="90.5"/>
    <n v="90.5"/>
    <d v="2021-05-18T00:00:00"/>
    <n v="29"/>
    <n v="0.28000000000000003"/>
    <n v="0"/>
  </r>
  <r>
    <s v="CUST_8350_China_45255"/>
    <s v="CUST_8350"/>
    <x v="13"/>
    <x v="1"/>
    <x v="9"/>
    <n v="42.12"/>
    <n v="42.12"/>
    <n v="8"/>
    <n v="336.96"/>
    <n v="143"/>
    <n v="0"/>
    <s v="Sports"/>
    <n v="53"/>
    <n v="53"/>
    <d v="2023-11-25T00:00:00"/>
    <n v="37"/>
    <n v="0.28000000000000003"/>
    <n v="0"/>
  </r>
  <r>
    <s v="CUST_8351_Canada_44581"/>
    <s v="CUST_8351"/>
    <x v="47"/>
    <x v="1"/>
    <x v="4"/>
    <m/>
    <n v="0"/>
    <n v="11"/>
    <n v="0"/>
    <n v="146"/>
    <n v="0"/>
    <s v="Sports"/>
    <n v="71.900000000000006"/>
    <n v="71.900000000000006"/>
    <d v="2022-01-20T00:00:00"/>
    <n v="36"/>
    <n v="0.12"/>
    <n v="0"/>
  </r>
  <r>
    <s v="CUST_8352_Australia_45691"/>
    <s v="CUST_8352"/>
    <x v="24"/>
    <x v="0"/>
    <x v="3"/>
    <n v="109.54"/>
    <n v="109.54"/>
    <n v="13"/>
    <n v="1424.02"/>
    <n v="89"/>
    <n v="0"/>
    <s v="Beauty"/>
    <m/>
    <n v="0"/>
    <d v="2025-02-03T00:00:00"/>
    <n v="26"/>
    <n v="0.15"/>
    <n v="0"/>
  </r>
  <r>
    <s v="CUST_8352_Canada_45054"/>
    <s v="CUST_8352"/>
    <x v="4"/>
    <x v="1"/>
    <x v="4"/>
    <n v="40.65"/>
    <n v="40.65"/>
    <n v="17"/>
    <n v="691.05"/>
    <n v="351"/>
    <n v="0"/>
    <s v="Beauty"/>
    <n v="0.8"/>
    <n v="0.8"/>
    <d v="2023-05-08T00:00:00"/>
    <n v="24"/>
    <n v="0.46"/>
    <n v="0"/>
  </r>
  <r>
    <s v="CUST_8353_India_44350"/>
    <s v="CUST_8353"/>
    <x v="38"/>
    <x v="1"/>
    <x v="5"/>
    <n v="215.78"/>
    <n v="215.78"/>
    <n v="7"/>
    <n v="1510.46"/>
    <n v="360"/>
    <n v="0"/>
    <s v="Home"/>
    <n v="64.5"/>
    <n v="64.5"/>
    <d v="2021-06-03T00:00:00"/>
    <n v="23"/>
    <n v="7.0000000000000007E-2"/>
    <n v="0"/>
  </r>
  <r>
    <s v="CUST_8354_USA_45206"/>
    <s v="CUST_8354"/>
    <x v="9"/>
    <x v="0"/>
    <x v="2"/>
    <n v="28.83"/>
    <n v="28.83"/>
    <n v="9"/>
    <n v="259.46999999999997"/>
    <n v="224"/>
    <n v="0"/>
    <s v="Fashion"/>
    <n v="34.200000000000003"/>
    <n v="34.200000000000003"/>
    <d v="2023-10-07T00:00:00"/>
    <n v="60"/>
    <n v="0.02"/>
    <n v="0"/>
  </r>
  <r>
    <s v="CUST_8355_France_44814"/>
    <s v="CUST_8355"/>
    <x v="26"/>
    <x v="1"/>
    <x v="7"/>
    <n v="405.77"/>
    <n v="405.77"/>
    <n v="8"/>
    <n v="3246.16"/>
    <n v="165"/>
    <n v="0"/>
    <s v="Sports"/>
    <n v="41.6"/>
    <n v="41.6"/>
    <d v="2022-09-10T00:00:00"/>
    <n v="47"/>
    <n v="0.21"/>
    <n v="0"/>
  </r>
  <r>
    <s v="CUST_8357_China_44503"/>
    <s v="CUST_8357"/>
    <x v="34"/>
    <x v="2"/>
    <x v="9"/>
    <n v="69.7"/>
    <n v="69.7"/>
    <n v="5"/>
    <n v="348.5"/>
    <n v="75"/>
    <n v="0"/>
    <s v="Beauty"/>
    <n v="83.9"/>
    <n v="83.9"/>
    <d v="2021-11-03T00:00:00"/>
    <n v="36"/>
    <n v="0.08"/>
    <n v="0"/>
  </r>
  <r>
    <s v="CUST_8357_India_45275"/>
    <s v="CUST_8357"/>
    <x v="34"/>
    <x v="1"/>
    <x v="5"/>
    <n v="44.54"/>
    <n v="44.54"/>
    <n v="17"/>
    <n v="757.18"/>
    <n v="244"/>
    <n v="0"/>
    <s v="Fashion"/>
    <n v="26.1"/>
    <n v="26.1"/>
    <d v="2023-12-15T00:00:00"/>
    <n v="78"/>
    <n v="0.61"/>
    <n v="0"/>
  </r>
  <r>
    <s v="CUST_8358_USA_45719"/>
    <s v="CUST_8358"/>
    <x v="52"/>
    <x v="0"/>
    <x v="2"/>
    <n v="154.01"/>
    <n v="154.01"/>
    <n v="10"/>
    <n v="1540.1"/>
    <n v="316"/>
    <n v="0"/>
    <s v="Sports"/>
    <n v="56.6"/>
    <n v="56.6"/>
    <d v="2025-03-03T00:00:00"/>
    <n v="91"/>
    <n v="0.15"/>
    <n v="0"/>
  </r>
  <r>
    <s v="CUST_8361_Canada_45141"/>
    <s v="CUST_8361"/>
    <x v="17"/>
    <x v="0"/>
    <x v="4"/>
    <n v="121.61"/>
    <n v="121.61"/>
    <n v="5"/>
    <n v="608.04999999999995"/>
    <n v="262"/>
    <n v="0"/>
    <s v="Beauty"/>
    <n v="36.4"/>
    <n v="36.4"/>
    <d v="2023-08-03T00:00:00"/>
    <n v="26"/>
    <n v="0.25"/>
    <n v="0"/>
  </r>
  <r>
    <s v="CUST_8362_Canada_44808"/>
    <s v="CUST_8362"/>
    <x v="61"/>
    <x v="0"/>
    <x v="4"/>
    <n v="63.69"/>
    <n v="63.69"/>
    <n v="12"/>
    <n v="764.28"/>
    <n v="108"/>
    <n v="0"/>
    <s v="Beauty"/>
    <n v="53.8"/>
    <n v="53.8"/>
    <d v="2022-09-04T00:00:00"/>
    <n v="81"/>
    <n v="0.17"/>
    <n v="0"/>
  </r>
  <r>
    <s v="CUST_8365_Japan_44646"/>
    <s v="CUST_8365"/>
    <x v="36"/>
    <x v="1"/>
    <x v="6"/>
    <n v="135.16"/>
    <n v="135.16"/>
    <n v="11"/>
    <n v="1486.76"/>
    <n v="262"/>
    <n v="0"/>
    <s v="Electronics"/>
    <n v="56.4"/>
    <n v="56.4"/>
    <d v="2022-03-26T00:00:00"/>
    <n v="21"/>
    <n v="0.5"/>
    <n v="0"/>
  </r>
  <r>
    <s v="CUST_8368_Brazil_44708"/>
    <s v="CUST_8368"/>
    <x v="35"/>
    <x v="1"/>
    <x v="8"/>
    <n v="84.86"/>
    <n v="84.86"/>
    <n v="12"/>
    <n v="1018.3199999999999"/>
    <n v="94"/>
    <n v="0"/>
    <s v="Home"/>
    <n v="3.6"/>
    <n v="3.6"/>
    <d v="2022-05-27T00:00:00"/>
    <n v="54"/>
    <n v="0.21"/>
    <n v="0"/>
  </r>
  <r>
    <s v="CUST_8368_Japan_44094"/>
    <s v="CUST_8368"/>
    <x v="34"/>
    <x v="0"/>
    <x v="6"/>
    <n v="25.21"/>
    <n v="25.21"/>
    <n v="9"/>
    <n v="226.89000000000001"/>
    <n v="3"/>
    <n v="0"/>
    <s v="Home"/>
    <n v="29.4"/>
    <n v="29.4"/>
    <d v="2020-09-20T00:00:00"/>
    <n v="71"/>
    <n v="0.06"/>
    <n v="0"/>
  </r>
  <r>
    <s v="CUST_8370_Germany_45448"/>
    <s v="CUST_8370"/>
    <x v="9"/>
    <x v="1"/>
    <x v="0"/>
    <n v="75.959999999999994"/>
    <n v="75.959999999999994"/>
    <n v="15"/>
    <n v="1139.3999999999999"/>
    <n v="288"/>
    <n v="0"/>
    <s v="Fashion"/>
    <n v="84.8"/>
    <n v="84.8"/>
    <d v="2024-06-05T00:00:00"/>
    <n v="30"/>
    <n v="0.34"/>
    <n v="0"/>
  </r>
  <r>
    <s v="CUST_8371_France_44476"/>
    <s v="CUST_8371"/>
    <x v="60"/>
    <x v="0"/>
    <x v="7"/>
    <n v="105.93"/>
    <n v="105.93"/>
    <n v="15"/>
    <n v="1588.95"/>
    <n v="213"/>
    <n v="0"/>
    <s v="Fashion"/>
    <n v="95.1"/>
    <n v="95.1"/>
    <d v="2021-10-07T00:00:00"/>
    <n v="5"/>
    <n v="0.35"/>
    <n v="0"/>
  </r>
  <r>
    <s v="CUST_8373_Japan_44833"/>
    <s v="CUST_8373"/>
    <x v="35"/>
    <x v="1"/>
    <x v="6"/>
    <n v="74.78"/>
    <n v="74.78"/>
    <n v="15"/>
    <n v="1121.7"/>
    <n v="193"/>
    <n v="0"/>
    <s v="Fashion"/>
    <n v="84.6"/>
    <n v="84.6"/>
    <d v="2022-09-29T00:00:00"/>
    <n v="96"/>
    <n v="0.35"/>
    <n v="0"/>
  </r>
  <r>
    <s v="CUST_8374_Germany_44574"/>
    <s v="CUST_8374"/>
    <x v="29"/>
    <x v="1"/>
    <x v="0"/>
    <n v="179.67"/>
    <n v="179.67"/>
    <n v="14"/>
    <n v="2515.3799999999997"/>
    <n v="206"/>
    <n v="0"/>
    <s v="Electronics"/>
    <n v="16"/>
    <n v="16"/>
    <d v="2022-01-13T00:00:00"/>
    <n v="9"/>
    <n v="0.32"/>
    <n v="0"/>
  </r>
  <r>
    <s v="CUST_8374_Japan_44653"/>
    <s v="CUST_8374"/>
    <x v="51"/>
    <x v="2"/>
    <x v="6"/>
    <n v="128.41"/>
    <n v="128.41"/>
    <n v="5"/>
    <n v="642.04999999999995"/>
    <n v="245"/>
    <n v="0"/>
    <s v="Electronics"/>
    <n v="92.1"/>
    <n v="92.1"/>
    <d v="2022-04-02T00:00:00"/>
    <n v="91"/>
    <n v="0.26"/>
    <n v="0"/>
  </r>
  <r>
    <s v="CUST_8378_India_45517"/>
    <s v="CUST_8378"/>
    <x v="56"/>
    <x v="1"/>
    <x v="5"/>
    <n v="104.04"/>
    <n v="104.04"/>
    <n v="13"/>
    <n v="1352.52"/>
    <n v="359"/>
    <n v="0"/>
    <s v="Home"/>
    <n v="37.5"/>
    <n v="37.5"/>
    <d v="2024-08-13T00:00:00"/>
    <n v="24"/>
    <n v="0.32"/>
    <n v="0"/>
  </r>
  <r>
    <s v="CUST_8380_China_45293"/>
    <s v="CUST_8380"/>
    <x v="18"/>
    <x v="2"/>
    <x v="9"/>
    <n v="49.34"/>
    <n v="49.34"/>
    <n v="8"/>
    <n v="394.72"/>
    <n v="333"/>
    <n v="0"/>
    <s v="Electronics"/>
    <n v="21.7"/>
    <n v="21.7"/>
    <d v="2024-01-02T00:00:00"/>
    <n v="92"/>
    <n v="0.23"/>
    <n v="0"/>
  </r>
  <r>
    <s v="CUST_8381_France_44737"/>
    <s v="CUST_8381"/>
    <x v="2"/>
    <x v="0"/>
    <x v="7"/>
    <n v="44.78"/>
    <n v="44.78"/>
    <n v="9"/>
    <n v="403.02"/>
    <n v="202"/>
    <n v="0"/>
    <s v="Home"/>
    <n v="94.2"/>
    <n v="94.2"/>
    <d v="2022-06-25T00:00:00"/>
    <n v="81"/>
    <n v="0.17"/>
    <n v="0"/>
  </r>
  <r>
    <s v="CUST_8382_India_45632"/>
    <s v="CUST_8382"/>
    <x v="10"/>
    <x v="1"/>
    <x v="5"/>
    <n v="198.29"/>
    <n v="198.29"/>
    <n v="10"/>
    <n v="1982.8999999999999"/>
    <n v="200"/>
    <n v="0"/>
    <s v="Beauty"/>
    <n v="22.2"/>
    <n v="22.2"/>
    <d v="2024-12-06T00:00:00"/>
    <n v="34"/>
    <n v="0.64"/>
    <n v="0"/>
  </r>
  <r>
    <s v="CUST_8382_USA_44824"/>
    <s v="CUST_8382"/>
    <x v="2"/>
    <x v="1"/>
    <x v="2"/>
    <n v="126.13"/>
    <n v="126.13"/>
    <n v="14"/>
    <n v="1765.82"/>
    <n v="279"/>
    <n v="0"/>
    <s v="Home"/>
    <n v="78.3"/>
    <n v="78.3"/>
    <d v="2022-09-20T00:00:00"/>
    <n v="41"/>
    <n v="0.43"/>
    <n v="0"/>
  </r>
  <r>
    <s v="CUST_8384_France_45057"/>
    <s v="CUST_8384"/>
    <x v="61"/>
    <x v="1"/>
    <x v="7"/>
    <n v="133.69"/>
    <n v="133.69"/>
    <n v="9"/>
    <n v="1203.21"/>
    <n v="100"/>
    <n v="0"/>
    <s v="Electronics"/>
    <n v="21.1"/>
    <n v="21.1"/>
    <d v="2023-05-11T00:00:00"/>
    <n v="40"/>
    <n v="0.52"/>
    <n v="0"/>
  </r>
  <r>
    <s v="CUST_8385_Germany_44770"/>
    <s v="CUST_8385"/>
    <x v="22"/>
    <x v="2"/>
    <x v="0"/>
    <n v="49.73"/>
    <n v="49.73"/>
    <n v="5"/>
    <n v="248.64999999999998"/>
    <n v="37"/>
    <n v="0"/>
    <s v="Home"/>
    <n v="5.5"/>
    <n v="5.5"/>
    <d v="2022-07-28T00:00:00"/>
    <n v="2"/>
    <n v="0.11"/>
    <n v="0"/>
  </r>
  <r>
    <s v="CUST_8389_Japan_45247"/>
    <s v="CUST_8389"/>
    <x v="49"/>
    <x v="0"/>
    <x v="6"/>
    <n v="101.92"/>
    <n v="101.92"/>
    <n v="8"/>
    <n v="815.36"/>
    <n v="207"/>
    <n v="0"/>
    <s v="Fashion"/>
    <n v="13.2"/>
    <n v="13.2"/>
    <d v="2023-11-17T00:00:00"/>
    <n v="75"/>
    <n v="0.22"/>
    <n v="0"/>
  </r>
  <r>
    <s v="CUST_8390_UK_44419"/>
    <s v="CUST_8390"/>
    <x v="44"/>
    <x v="0"/>
    <x v="1"/>
    <n v="88.6"/>
    <n v="88.6"/>
    <n v="14"/>
    <n v="1240.3999999999999"/>
    <n v="297"/>
    <n v="0"/>
    <s v="Home"/>
    <m/>
    <n v="0"/>
    <d v="2021-08-11T00:00:00"/>
    <n v="45"/>
    <n v="0.27"/>
    <n v="0"/>
  </r>
  <r>
    <s v="CUST_8392_France_44638"/>
    <s v="CUST_8392"/>
    <x v="42"/>
    <x v="1"/>
    <x v="7"/>
    <n v="222.22"/>
    <n v="222.22"/>
    <n v="15"/>
    <n v="3333.3"/>
    <n v="214"/>
    <n v="0"/>
    <s v="Fashion"/>
    <n v="78.400000000000006"/>
    <n v="78.400000000000006"/>
    <d v="2022-03-18T00:00:00"/>
    <n v="50"/>
    <n v="0.49"/>
    <n v="0"/>
  </r>
  <r>
    <s v="CUST_8392_France_45218"/>
    <s v="CUST_8392"/>
    <x v="33"/>
    <x v="1"/>
    <x v="7"/>
    <n v="58.54"/>
    <n v="58.54"/>
    <n v="7"/>
    <n v="409.78"/>
    <n v="148"/>
    <n v="0"/>
    <s v="Electronics"/>
    <m/>
    <n v="0"/>
    <d v="2023-10-19T00:00:00"/>
    <n v="19"/>
    <n v="0.27"/>
    <n v="0"/>
  </r>
  <r>
    <s v="CUST_8392_Germany_45307"/>
    <s v="CUST_8392"/>
    <x v="48"/>
    <x v="0"/>
    <x v="0"/>
    <n v="230.71"/>
    <n v="230.71"/>
    <n v="8"/>
    <n v="1845.68"/>
    <n v="340"/>
    <n v="0"/>
    <s v="Sports"/>
    <n v="39.9"/>
    <n v="39.9"/>
    <d v="2024-01-16T00:00:00"/>
    <n v="63"/>
    <n v="0.45"/>
    <n v="0"/>
  </r>
  <r>
    <s v="CUST_8394_China_44037"/>
    <s v="CUST_8394"/>
    <x v="11"/>
    <x v="0"/>
    <x v="9"/>
    <n v="123.59"/>
    <n v="123.59"/>
    <n v="14"/>
    <n v="1730.26"/>
    <n v="178"/>
    <n v="0"/>
    <s v="Electronics"/>
    <n v="47.8"/>
    <n v="47.8"/>
    <d v="2020-07-25T00:00:00"/>
    <n v="99"/>
    <n v="0.39"/>
    <n v="0"/>
  </r>
  <r>
    <s v="CUST_8395_India_44244"/>
    <s v="CUST_8395"/>
    <x v="41"/>
    <x v="0"/>
    <x v="5"/>
    <n v="52.05"/>
    <n v="52.05"/>
    <n v="9"/>
    <n v="468.45"/>
    <n v="66"/>
    <n v="0"/>
    <s v="Sports"/>
    <n v="88.9"/>
    <n v="88.9"/>
    <d v="2021-02-17T00:00:00"/>
    <n v="40"/>
    <n v="0.27"/>
    <n v="0"/>
  </r>
  <r>
    <s v="CUST_8396_USA_45451"/>
    <s v="CUST_8396"/>
    <x v="29"/>
    <x v="0"/>
    <x v="2"/>
    <n v="54.52"/>
    <n v="54.52"/>
    <n v="15"/>
    <n v="817.80000000000007"/>
    <n v="67"/>
    <n v="0"/>
    <s v="Fashion"/>
    <n v="44.7"/>
    <n v="44.7"/>
    <d v="2024-06-08T00:00:00"/>
    <n v="30"/>
    <n v="0.49"/>
    <n v="0"/>
  </r>
  <r>
    <s v="CUST_8397_Canada_44579"/>
    <s v="CUST_8397"/>
    <x v="29"/>
    <x v="1"/>
    <x v="4"/>
    <n v="38.85"/>
    <n v="38.85"/>
    <n v="14"/>
    <n v="543.9"/>
    <n v="294"/>
    <n v="0"/>
    <s v="Sports"/>
    <n v="81"/>
    <n v="81"/>
    <d v="2022-01-18T00:00:00"/>
    <n v="25"/>
    <n v="0.05"/>
    <n v="0"/>
  </r>
  <r>
    <s v="CUST_8398_France_44900"/>
    <s v="CUST_8398"/>
    <x v="59"/>
    <x v="2"/>
    <x v="7"/>
    <n v="112.16"/>
    <n v="112.16"/>
    <n v="12"/>
    <n v="1345.92"/>
    <n v="202"/>
    <n v="0"/>
    <s v="Sports"/>
    <n v="27"/>
    <n v="27"/>
    <d v="2022-12-05T00:00:00"/>
    <n v="51"/>
    <n v="0.33"/>
    <n v="0"/>
  </r>
  <r>
    <s v="CUST_8400_Brazil_45608"/>
    <s v="CUST_8400"/>
    <x v="35"/>
    <x v="0"/>
    <x v="8"/>
    <n v="36.35"/>
    <n v="36.35"/>
    <n v="9"/>
    <n v="327.15000000000003"/>
    <n v="310"/>
    <n v="0"/>
    <s v="Electronics"/>
    <n v="32.6"/>
    <n v="32.6"/>
    <d v="2024-11-12T00:00:00"/>
    <n v="33"/>
    <n v="0.22"/>
    <n v="0"/>
  </r>
  <r>
    <s v="CUST_8400_Japan_44242"/>
    <s v="CUST_8400"/>
    <x v="8"/>
    <x v="1"/>
    <x v="6"/>
    <n v="14.19"/>
    <n v="14.19"/>
    <n v="9"/>
    <n v="127.71"/>
    <n v="9"/>
    <n v="1"/>
    <s v="Electronics"/>
    <n v="73"/>
    <n v="73"/>
    <d v="2021-02-15T00:00:00"/>
    <n v="24"/>
    <n v="0.22"/>
    <n v="0"/>
  </r>
  <r>
    <s v="CUST_8404_Canada_44695"/>
    <s v="CUST_8404"/>
    <x v="12"/>
    <x v="0"/>
    <x v="4"/>
    <n v="26.36"/>
    <n v="26.36"/>
    <n v="11"/>
    <n v="289.95999999999998"/>
    <n v="251"/>
    <n v="0"/>
    <s v="Sports"/>
    <n v="98.7"/>
    <n v="98.7"/>
    <d v="2022-05-14T00:00:00"/>
    <n v="18"/>
    <n v="0.32"/>
    <n v="0"/>
  </r>
  <r>
    <s v="CUST_8404_UK_45008"/>
    <s v="CUST_8404"/>
    <x v="43"/>
    <x v="1"/>
    <x v="1"/>
    <n v="256.51"/>
    <n v="256.51"/>
    <n v="8"/>
    <n v="2052.08"/>
    <n v="255"/>
    <n v="0"/>
    <s v="Fashion"/>
    <n v="49.2"/>
    <n v="49.2"/>
    <d v="2023-03-23T00:00:00"/>
    <n v="60"/>
    <n v="0.56000000000000005"/>
    <n v="0"/>
  </r>
  <r>
    <s v="CUST_8408_UK_45317"/>
    <s v="CUST_8408"/>
    <x v="51"/>
    <x v="0"/>
    <x v="1"/>
    <n v="28.69"/>
    <n v="28.69"/>
    <n v="14"/>
    <n v="401.66"/>
    <n v="315"/>
    <n v="0"/>
    <s v="Home"/>
    <n v="72.599999999999994"/>
    <n v="72.599999999999994"/>
    <d v="2024-01-26T00:00:00"/>
    <n v="87"/>
    <n v="0.2"/>
    <n v="0"/>
  </r>
  <r>
    <s v="CUST_8409_Canada_44698"/>
    <s v="CUST_8409"/>
    <x v="36"/>
    <x v="1"/>
    <x v="4"/>
    <n v="103.65"/>
    <n v="103.65"/>
    <n v="11"/>
    <n v="1140.1500000000001"/>
    <n v="13"/>
    <n v="0"/>
    <s v="Fashion"/>
    <n v="46.8"/>
    <n v="46.8"/>
    <d v="2022-05-17T00:00:00"/>
    <n v="71"/>
    <n v="0.43"/>
    <n v="0"/>
  </r>
  <r>
    <s v="CUST_8409_France_45784"/>
    <s v="CUST_8409"/>
    <x v="51"/>
    <x v="0"/>
    <x v="7"/>
    <n v="140.24"/>
    <n v="140.24"/>
    <n v="13"/>
    <n v="1823.1200000000001"/>
    <n v="159"/>
    <n v="0"/>
    <s v="Home"/>
    <n v="83"/>
    <n v="83"/>
    <d v="2025-05-07T00:00:00"/>
    <n v="87"/>
    <n v="0.42"/>
    <n v="0"/>
  </r>
  <r>
    <s v="CUST_8411_China_45471"/>
    <s v="CUST_8411"/>
    <x v="6"/>
    <x v="2"/>
    <x v="9"/>
    <n v="51.12"/>
    <n v="51.12"/>
    <n v="8"/>
    <n v="408.96"/>
    <n v="37"/>
    <n v="0"/>
    <s v="Beauty"/>
    <n v="33.299999999999997"/>
    <n v="33.299999999999997"/>
    <d v="2024-06-28T00:00:00"/>
    <n v="31"/>
    <n v="0.28999999999999998"/>
    <n v="0"/>
  </r>
  <r>
    <s v="CUST_8415_India_45604"/>
    <s v="CUST_8415"/>
    <x v="53"/>
    <x v="0"/>
    <x v="5"/>
    <n v="94.32"/>
    <n v="94.32"/>
    <n v="7"/>
    <n v="660.24"/>
    <n v="254"/>
    <n v="0"/>
    <s v="Electronics"/>
    <n v="48.4"/>
    <n v="48.4"/>
    <d v="2024-11-08T00:00:00"/>
    <n v="31"/>
    <n v="0.34"/>
    <n v="0"/>
  </r>
  <r>
    <s v="CUST_8415_UK_45065"/>
    <s v="CUST_8415"/>
    <x v="42"/>
    <x v="2"/>
    <x v="1"/>
    <n v="214.95"/>
    <n v="214.95"/>
    <n v="8"/>
    <n v="1719.6"/>
    <n v="200"/>
    <n v="0"/>
    <s v="Fashion"/>
    <n v="65.7"/>
    <n v="65.7"/>
    <d v="2023-05-19T00:00:00"/>
    <n v="54"/>
    <n v="0.4"/>
    <n v="0"/>
  </r>
  <r>
    <s v="CUST_8418_China_44150"/>
    <s v="CUST_8418"/>
    <x v="13"/>
    <x v="1"/>
    <x v="9"/>
    <m/>
    <n v="0"/>
    <n v="10"/>
    <n v="0"/>
    <n v="7"/>
    <n v="0"/>
    <s v="Sports"/>
    <n v="55.3"/>
    <n v="55.3"/>
    <d v="2020-11-15T00:00:00"/>
    <n v="30"/>
    <n v="0.17"/>
    <n v="0"/>
  </r>
  <r>
    <s v="CUST_8418_USA_45026"/>
    <s v="CUST_8418"/>
    <x v="43"/>
    <x v="1"/>
    <x v="2"/>
    <n v="124.87"/>
    <n v="124.87"/>
    <n v="11"/>
    <n v="1373.5700000000002"/>
    <n v="233"/>
    <n v="0"/>
    <s v="Sports"/>
    <n v="84"/>
    <n v="84"/>
    <d v="2023-04-10T00:00:00"/>
    <n v="65"/>
    <n v="0.11"/>
    <n v="0"/>
  </r>
  <r>
    <s v="CUST_8419_Germany_44370"/>
    <s v="CUST_8419"/>
    <x v="2"/>
    <x v="0"/>
    <x v="0"/>
    <n v="17.940000000000001"/>
    <n v="17.940000000000001"/>
    <n v="4"/>
    <n v="71.760000000000005"/>
    <n v="233"/>
    <n v="0"/>
    <s v="Electronics"/>
    <n v="47.4"/>
    <n v="47.4"/>
    <d v="2021-06-23T00:00:00"/>
    <n v="60"/>
    <n v="0.1"/>
    <n v="0"/>
  </r>
  <r>
    <s v="CUST_8421_Germany_45372"/>
    <s v="CUST_8421"/>
    <x v="41"/>
    <x v="1"/>
    <x v="0"/>
    <n v="18.350000000000001"/>
    <n v="18.350000000000001"/>
    <n v="9"/>
    <n v="165.15"/>
    <n v="205"/>
    <n v="0"/>
    <s v="Home"/>
    <n v="86.6"/>
    <n v="86.6"/>
    <d v="2024-03-21T00:00:00"/>
    <n v="56"/>
    <n v="0.19"/>
    <n v="0"/>
  </r>
  <r>
    <s v="CUST_8421_USA_44453"/>
    <s v="CUST_8421"/>
    <x v="10"/>
    <x v="1"/>
    <x v="2"/>
    <n v="122.54"/>
    <n v="122.54"/>
    <n v="7"/>
    <n v="857.78000000000009"/>
    <n v="147"/>
    <n v="0"/>
    <s v="Electronics"/>
    <n v="32.4"/>
    <n v="32.4"/>
    <d v="2021-09-14T00:00:00"/>
    <n v="84"/>
    <n v="0.13"/>
    <n v="0"/>
  </r>
  <r>
    <s v="CUST_8423_Canada_45323"/>
    <s v="CUST_8423"/>
    <x v="22"/>
    <x v="0"/>
    <x v="4"/>
    <m/>
    <n v="0"/>
    <n v="12"/>
    <n v="0"/>
    <n v="255"/>
    <n v="0"/>
    <s v="Beauty"/>
    <n v="62.1"/>
    <n v="62.1"/>
    <d v="2024-02-01T00:00:00"/>
    <n v="62"/>
    <n v="0.4"/>
    <n v="0"/>
  </r>
  <r>
    <s v="CUST_8424_Australia_44319"/>
    <s v="CUST_8424"/>
    <x v="44"/>
    <x v="1"/>
    <x v="3"/>
    <n v="139.02000000000001"/>
    <n v="139.02000000000001"/>
    <n v="9"/>
    <n v="1251.18"/>
    <n v="261"/>
    <n v="0"/>
    <s v="Fashion"/>
    <n v="92.8"/>
    <n v="92.8"/>
    <d v="2021-05-03T00:00:00"/>
    <n v="22"/>
    <n v="0.47"/>
    <n v="0"/>
  </r>
  <r>
    <s v="CUST_8426_Australia_44514"/>
    <s v="CUST_8426"/>
    <x v="58"/>
    <x v="0"/>
    <x v="3"/>
    <n v="77.489999999999995"/>
    <n v="77.489999999999995"/>
    <n v="17"/>
    <n v="1317.33"/>
    <n v="201"/>
    <n v="0"/>
    <s v="Beauty"/>
    <n v="71.2"/>
    <n v="71.2"/>
    <d v="2021-11-14T00:00:00"/>
    <n v="14"/>
    <n v="0.45"/>
    <n v="0"/>
  </r>
  <r>
    <s v="CUST_8427_France_44937"/>
    <s v="CUST_8427"/>
    <x v="17"/>
    <x v="0"/>
    <x v="7"/>
    <n v="128.09"/>
    <n v="128.09"/>
    <n v="14"/>
    <n v="1793.26"/>
    <n v="254"/>
    <n v="0"/>
    <s v="Electronics"/>
    <n v="20.100000000000001"/>
    <n v="20.100000000000001"/>
    <d v="2023-01-11T00:00:00"/>
    <n v="11"/>
    <n v="0.34"/>
    <n v="0"/>
  </r>
  <r>
    <s v="CUST_8427_Germany_45797"/>
    <s v="CUST_8427"/>
    <x v="61"/>
    <x v="2"/>
    <x v="0"/>
    <n v="180.23"/>
    <n v="180.23"/>
    <n v="11"/>
    <n v="1982.53"/>
    <n v="146"/>
    <n v="0"/>
    <s v="Fashion"/>
    <n v="73.7"/>
    <n v="73.7"/>
    <d v="2025-05-20T00:00:00"/>
    <n v="88"/>
    <n v="0.23"/>
    <n v="0"/>
  </r>
  <r>
    <s v="CUST_8429_Australia_45234"/>
    <s v="CUST_8429"/>
    <x v="6"/>
    <x v="0"/>
    <x v="3"/>
    <n v="124.71"/>
    <n v="124.71"/>
    <n v="6"/>
    <n v="748.26"/>
    <n v="82"/>
    <n v="0"/>
    <s v="Home"/>
    <n v="44.1"/>
    <n v="44.1"/>
    <d v="2023-11-04T00:00:00"/>
    <n v="60"/>
    <n v="0.09"/>
    <n v="0"/>
  </r>
  <r>
    <s v="CUST_8430_Germany_45503"/>
    <s v="CUST_8430"/>
    <x v="24"/>
    <x v="0"/>
    <x v="0"/>
    <n v="47.26"/>
    <n v="47.26"/>
    <n v="8"/>
    <n v="378.08"/>
    <n v="21"/>
    <n v="0"/>
    <s v="Sports"/>
    <n v="42.3"/>
    <n v="42.3"/>
    <d v="2024-07-30T00:00:00"/>
    <n v="40"/>
    <n v="0.5"/>
    <n v="0"/>
  </r>
  <r>
    <s v="CUST_8431_France_45257"/>
    <s v="CUST_8431"/>
    <x v="46"/>
    <x v="1"/>
    <x v="7"/>
    <n v="64.52"/>
    <n v="64.52"/>
    <n v="9"/>
    <n v="580.67999999999995"/>
    <n v="334"/>
    <n v="0"/>
    <s v="Electronics"/>
    <n v="12.1"/>
    <n v="12.1"/>
    <d v="2023-11-27T00:00:00"/>
    <n v="64"/>
    <n v="0.31"/>
    <n v="0"/>
  </r>
  <r>
    <s v="CUST_8432_China_44097"/>
    <s v="CUST_8432"/>
    <x v="30"/>
    <x v="0"/>
    <x v="9"/>
    <n v="144.4"/>
    <n v="144.4"/>
    <n v="8"/>
    <n v="1155.2"/>
    <n v="308"/>
    <n v="0"/>
    <s v="Home"/>
    <n v="55.5"/>
    <n v="55.5"/>
    <d v="2020-09-23T00:00:00"/>
    <n v="23"/>
    <n v="0.31"/>
    <n v="0"/>
  </r>
  <r>
    <s v="CUST_8437_India_44302"/>
    <s v="CUST_8437"/>
    <x v="6"/>
    <x v="0"/>
    <x v="5"/>
    <n v="32.53"/>
    <n v="32.53"/>
    <n v="13"/>
    <n v="422.89"/>
    <n v="31"/>
    <n v="0"/>
    <s v="Sports"/>
    <n v="79.599999999999994"/>
    <n v="79.599999999999994"/>
    <d v="2021-04-16T00:00:00"/>
    <n v="65"/>
    <n v="0.34"/>
    <n v="0"/>
  </r>
  <r>
    <s v="CUST_8446_Canada_45579"/>
    <s v="CUST_8446"/>
    <x v="9"/>
    <x v="1"/>
    <x v="4"/>
    <n v="74.42"/>
    <n v="74.42"/>
    <n v="12"/>
    <n v="893.04"/>
    <n v="143"/>
    <n v="0"/>
    <s v="Sports"/>
    <n v="6.5"/>
    <n v="6.5"/>
    <d v="2024-10-14T00:00:00"/>
    <n v="72"/>
    <n v="0.6"/>
    <n v="0"/>
  </r>
  <r>
    <s v="CUST_8446_France_44799"/>
    <s v="CUST_8446"/>
    <x v="29"/>
    <x v="1"/>
    <x v="7"/>
    <n v="71.42"/>
    <n v="71.42"/>
    <n v="8"/>
    <n v="571.36"/>
    <n v="235"/>
    <n v="0"/>
    <s v="Home"/>
    <n v="69.900000000000006"/>
    <n v="69.900000000000006"/>
    <d v="2022-08-26T00:00:00"/>
    <n v="46"/>
    <n v="0.14000000000000001"/>
    <n v="0"/>
  </r>
  <r>
    <s v="CUST_8446_UK_45221"/>
    <s v="CUST_8446"/>
    <x v="57"/>
    <x v="0"/>
    <x v="1"/>
    <n v="62.65"/>
    <n v="62.65"/>
    <n v="5"/>
    <n v="313.25"/>
    <n v="88"/>
    <n v="0"/>
    <s v="Fashion"/>
    <n v="91.1"/>
    <n v="91.1"/>
    <d v="2023-10-22T00:00:00"/>
    <n v="81"/>
    <n v="0.14000000000000001"/>
    <n v="0"/>
  </r>
  <r>
    <s v="CUST_8449_UK_45712"/>
    <s v="CUST_8449"/>
    <x v="52"/>
    <x v="0"/>
    <x v="1"/>
    <m/>
    <n v="0"/>
    <n v="10"/>
    <n v="0"/>
    <n v="28"/>
    <n v="0"/>
    <s v="Electronics"/>
    <n v="9"/>
    <n v="9"/>
    <d v="2025-02-24T00:00:00"/>
    <n v="15"/>
    <n v="0.05"/>
    <n v="0"/>
  </r>
  <r>
    <s v="CUST_8451_France_45414"/>
    <s v="CUST_8451"/>
    <x v="54"/>
    <x v="0"/>
    <x v="7"/>
    <n v="122.16"/>
    <n v="122.16"/>
    <n v="6"/>
    <n v="732.96"/>
    <n v="218"/>
    <n v="0"/>
    <s v="Home"/>
    <n v="54.1"/>
    <n v="54.1"/>
    <d v="2024-05-02T00:00:00"/>
    <n v="82"/>
    <n v="0.28999999999999998"/>
    <n v="0"/>
  </r>
  <r>
    <s v="CUST_8452_UK_44257"/>
    <s v="CUST_8452"/>
    <x v="29"/>
    <x v="0"/>
    <x v="1"/>
    <n v="87.97"/>
    <n v="87.97"/>
    <n v="14"/>
    <n v="1231.58"/>
    <n v="275"/>
    <n v="0"/>
    <s v="Electronics"/>
    <n v="23.2"/>
    <n v="23.2"/>
    <d v="2021-03-02T00:00:00"/>
    <n v="86"/>
    <n v="0.26"/>
    <n v="0"/>
  </r>
  <r>
    <s v="CUST_8454_France_44608"/>
    <s v="CUST_8454"/>
    <x v="19"/>
    <x v="0"/>
    <x v="7"/>
    <n v="166.74"/>
    <n v="166.74"/>
    <n v="13"/>
    <n v="2167.62"/>
    <n v="33"/>
    <n v="0"/>
    <s v="Beauty"/>
    <n v="71.900000000000006"/>
    <n v="71.900000000000006"/>
    <d v="2022-02-16T00:00:00"/>
    <n v="13"/>
    <n v="0.43"/>
    <n v="0"/>
  </r>
  <r>
    <s v="CUST_8455_Germany_45421"/>
    <s v="CUST_8455"/>
    <x v="5"/>
    <x v="1"/>
    <x v="0"/>
    <n v="181.76"/>
    <n v="181.76"/>
    <n v="8"/>
    <n v="1454.08"/>
    <n v="60"/>
    <n v="0"/>
    <s v="Electronics"/>
    <n v="45.8"/>
    <n v="45.8"/>
    <d v="2024-05-09T00:00:00"/>
    <n v="34"/>
    <n v="0.18"/>
    <n v="0"/>
  </r>
  <r>
    <s v="CUST_8461_USA_44357"/>
    <s v="CUST_8461"/>
    <x v="47"/>
    <x v="0"/>
    <x v="2"/>
    <n v="16.77"/>
    <n v="16.77"/>
    <n v="9"/>
    <n v="150.93"/>
    <n v="26"/>
    <n v="0"/>
    <s v="Electronics"/>
    <n v="95"/>
    <n v="95"/>
    <d v="2021-06-10T00:00:00"/>
    <n v="7"/>
    <n v="0.27"/>
    <n v="0"/>
  </r>
  <r>
    <s v="CUST_8462_Brazil_44935"/>
    <s v="CUST_8462"/>
    <x v="17"/>
    <x v="1"/>
    <x v="8"/>
    <n v="69.97"/>
    <n v="69.97"/>
    <n v="14"/>
    <n v="979.57999999999993"/>
    <n v="74"/>
    <n v="0"/>
    <s v="Sports"/>
    <n v="7.7"/>
    <n v="7.7"/>
    <d v="2023-01-09T00:00:00"/>
    <n v="88"/>
    <n v="0.13"/>
    <n v="0"/>
  </r>
  <r>
    <s v="CUST_8465_Canada_44441"/>
    <s v="CUST_8465"/>
    <x v="34"/>
    <x v="0"/>
    <x v="4"/>
    <n v="75.569999999999993"/>
    <n v="75.569999999999993"/>
    <n v="6"/>
    <n v="453.41999999999996"/>
    <n v="326"/>
    <n v="0"/>
    <s v="Home"/>
    <n v="4.0999999999999996"/>
    <n v="4.0999999999999996"/>
    <d v="2021-09-02T00:00:00"/>
    <n v="77"/>
    <n v="0.49"/>
    <n v="0"/>
  </r>
  <r>
    <s v="CUST_8468_Germany_44320"/>
    <s v="CUST_8468"/>
    <x v="40"/>
    <x v="2"/>
    <x v="0"/>
    <n v="25.9"/>
    <n v="25.9"/>
    <n v="7"/>
    <n v="181.29999999999998"/>
    <n v="288"/>
    <n v="0"/>
    <s v="Fashion"/>
    <n v="82.9"/>
    <n v="82.9"/>
    <d v="2021-05-04T00:00:00"/>
    <n v="58"/>
    <n v="0.7"/>
    <n v="0"/>
  </r>
  <r>
    <s v="CUST_8468_USA_44059"/>
    <s v="CUST_8468"/>
    <x v="24"/>
    <x v="1"/>
    <x v="2"/>
    <m/>
    <n v="0"/>
    <n v="10"/>
    <n v="0"/>
    <n v="222"/>
    <n v="0"/>
    <s v="Sports"/>
    <n v="6.5"/>
    <n v="6.5"/>
    <d v="2020-08-16T00:00:00"/>
    <n v="43"/>
    <n v="0.28000000000000003"/>
    <n v="0"/>
  </r>
  <r>
    <s v="CUST_8469_India_45720"/>
    <s v="CUST_8469"/>
    <x v="53"/>
    <x v="0"/>
    <x v="5"/>
    <n v="54.29"/>
    <n v="54.29"/>
    <n v="10"/>
    <n v="542.9"/>
    <n v="110"/>
    <n v="0"/>
    <s v="Sports"/>
    <n v="17.7"/>
    <n v="17.7"/>
    <d v="2025-03-04T00:00:00"/>
    <n v="95"/>
    <n v="0.09"/>
    <n v="0"/>
  </r>
  <r>
    <s v="CUST_8470_Australia_44181"/>
    <s v="CUST_8470"/>
    <x v="8"/>
    <x v="0"/>
    <x v="3"/>
    <n v="165.63"/>
    <n v="165.63"/>
    <n v="11"/>
    <n v="1821.9299999999998"/>
    <n v="73"/>
    <n v="0"/>
    <s v="Fashion"/>
    <m/>
    <n v="0"/>
    <d v="2020-12-16T00:00:00"/>
    <n v="92"/>
    <n v="0.63"/>
    <n v="0"/>
  </r>
  <r>
    <s v="CUST_8470_Australia_45807"/>
    <s v="CUST_8470"/>
    <x v="48"/>
    <x v="0"/>
    <x v="3"/>
    <n v="35.619999999999997"/>
    <n v="35.619999999999997"/>
    <n v="9"/>
    <n v="320.58"/>
    <n v="53"/>
    <n v="0"/>
    <s v="Fashion"/>
    <n v="74.2"/>
    <n v="74.2"/>
    <d v="2025-05-30T00:00:00"/>
    <n v="10"/>
    <n v="0.43"/>
    <n v="0"/>
  </r>
  <r>
    <s v="CUST_8473_India_44063"/>
    <s v="CUST_8473"/>
    <x v="59"/>
    <x v="0"/>
    <x v="5"/>
    <n v="67.94"/>
    <n v="67.94"/>
    <n v="10"/>
    <n v="679.4"/>
    <n v="52"/>
    <n v="0"/>
    <s v="Beauty"/>
    <n v="30.3"/>
    <n v="30.3"/>
    <d v="2020-08-20T00:00:00"/>
    <n v="96"/>
    <n v="0.23"/>
    <n v="0"/>
  </r>
  <r>
    <s v="CUST_8478_Germany_44170"/>
    <s v="CUST_8478"/>
    <x v="16"/>
    <x v="1"/>
    <x v="0"/>
    <n v="24.71"/>
    <n v="24.71"/>
    <n v="11"/>
    <n v="271.81"/>
    <n v="264"/>
    <n v="0"/>
    <s v="Sports"/>
    <n v="52"/>
    <n v="52"/>
    <d v="2020-12-05T00:00:00"/>
    <n v="62"/>
    <n v="0.2"/>
    <n v="0"/>
  </r>
  <r>
    <s v="CUST_8479_Canada_45773"/>
    <s v="CUST_8479"/>
    <x v="46"/>
    <x v="0"/>
    <x v="4"/>
    <n v="164.55"/>
    <n v="164.55"/>
    <n v="9"/>
    <n v="1480.95"/>
    <n v="335"/>
    <n v="0"/>
    <s v="Sports"/>
    <n v="71.5"/>
    <n v="71.5"/>
    <d v="2025-04-26T00:00:00"/>
    <n v="94"/>
    <n v="0.34"/>
    <n v="0"/>
  </r>
  <r>
    <s v="CUST_8480_Canada_44158"/>
    <s v="CUST_8480"/>
    <x v="45"/>
    <x v="0"/>
    <x v="4"/>
    <n v="81.790000000000006"/>
    <n v="81.790000000000006"/>
    <n v="12"/>
    <n v="981.48"/>
    <n v="179"/>
    <n v="0"/>
    <s v="Beauty"/>
    <n v="61.9"/>
    <n v="61.9"/>
    <d v="2020-11-23T00:00:00"/>
    <n v="84"/>
    <n v="0.24"/>
    <n v="0"/>
  </r>
  <r>
    <s v="CUST_8480_Japan_45572"/>
    <s v="CUST_8480"/>
    <x v="39"/>
    <x v="1"/>
    <x v="6"/>
    <n v="167.18"/>
    <n v="167.18"/>
    <n v="11"/>
    <n v="1838.98"/>
    <n v="249"/>
    <n v="1"/>
    <s v="Electronics"/>
    <n v="19.7"/>
    <n v="19.7"/>
    <d v="2024-10-07T00:00:00"/>
    <n v="16"/>
    <n v="0.2"/>
    <n v="0"/>
  </r>
  <r>
    <s v="CUST_8483_Canada_44352"/>
    <s v="CUST_8483"/>
    <x v="49"/>
    <x v="0"/>
    <x v="4"/>
    <n v="159.74"/>
    <n v="159.74"/>
    <n v="9"/>
    <n v="1437.66"/>
    <n v="335"/>
    <n v="0"/>
    <s v="Fashion"/>
    <n v="43.7"/>
    <n v="43.7"/>
    <d v="2021-06-05T00:00:00"/>
    <n v="46"/>
    <n v="0.22"/>
    <n v="0"/>
  </r>
  <r>
    <s v="CUST_8483_China_44671"/>
    <s v="CUST_8483"/>
    <x v="19"/>
    <x v="1"/>
    <x v="9"/>
    <n v="407.48"/>
    <n v="407.48"/>
    <n v="8"/>
    <n v="3259.84"/>
    <n v="130"/>
    <n v="0"/>
    <s v="Electronics"/>
    <n v="22.1"/>
    <n v="22.1"/>
    <d v="2022-04-20T00:00:00"/>
    <n v="38"/>
    <n v="0.46"/>
    <n v="0"/>
  </r>
  <r>
    <s v="CUST_8485_France_44220"/>
    <s v="CUST_8485"/>
    <x v="24"/>
    <x v="0"/>
    <x v="7"/>
    <n v="99.72"/>
    <n v="99.72"/>
    <n v="11"/>
    <n v="1096.92"/>
    <n v="125"/>
    <n v="0"/>
    <s v="Electronics"/>
    <n v="14.3"/>
    <n v="14.3"/>
    <d v="2021-01-24T00:00:00"/>
    <n v="39"/>
    <n v="0.18"/>
    <n v="0"/>
  </r>
  <r>
    <s v="CUST_8486_Canada_45105"/>
    <s v="CUST_8486"/>
    <x v="25"/>
    <x v="1"/>
    <x v="4"/>
    <n v="82.46"/>
    <n v="82.46"/>
    <n v="12"/>
    <n v="989.52"/>
    <n v="88"/>
    <n v="0"/>
    <s v="Electronics"/>
    <n v="97.1"/>
    <n v="97.1"/>
    <d v="2023-06-28T00:00:00"/>
    <n v="11"/>
    <n v="0.22"/>
    <n v="0"/>
  </r>
  <r>
    <s v="CUST_8489_UK_45539"/>
    <s v="CUST_8489"/>
    <x v="34"/>
    <x v="1"/>
    <x v="1"/>
    <n v="120.36"/>
    <n v="120.36"/>
    <n v="13"/>
    <n v="1564.68"/>
    <n v="107"/>
    <n v="1"/>
    <s v="Fashion"/>
    <n v="80.3"/>
    <n v="80.3"/>
    <d v="2024-09-04T00:00:00"/>
    <n v="96"/>
    <n v="0.66"/>
    <n v="0"/>
  </r>
  <r>
    <s v="CUST_8490_Brazil_44427"/>
    <s v="CUST_8490"/>
    <x v="45"/>
    <x v="0"/>
    <x v="8"/>
    <n v="367.38"/>
    <n v="367.38"/>
    <n v="11"/>
    <n v="4041.18"/>
    <n v="86"/>
    <n v="0"/>
    <s v="Sports"/>
    <n v="51.6"/>
    <n v="51.6"/>
    <d v="2021-08-19T00:00:00"/>
    <n v="33"/>
    <n v="0.7"/>
    <n v="0"/>
  </r>
  <r>
    <s v="CUST_8491_UK_44727"/>
    <s v="CUST_8491"/>
    <x v="16"/>
    <x v="2"/>
    <x v="1"/>
    <n v="69.2"/>
    <n v="69.2"/>
    <n v="10"/>
    <n v="692"/>
    <n v="268"/>
    <n v="0"/>
    <s v="Electronics"/>
    <n v="74.2"/>
    <n v="74.2"/>
    <d v="2022-06-15T00:00:00"/>
    <n v="28"/>
    <n v="0.42"/>
    <n v="0"/>
  </r>
  <r>
    <s v="CUST_8493_UK_44275"/>
    <s v="CUST_8493"/>
    <x v="5"/>
    <x v="1"/>
    <x v="1"/>
    <m/>
    <n v="0"/>
    <n v="8"/>
    <n v="0"/>
    <n v="88"/>
    <n v="0"/>
    <s v="Electronics"/>
    <n v="46.1"/>
    <n v="46.1"/>
    <d v="2021-03-20T00:00:00"/>
    <n v="35"/>
    <n v="0.4"/>
    <n v="0"/>
  </r>
  <r>
    <s v="CUST_8494_Canada_45121"/>
    <s v="CUST_8494"/>
    <x v="49"/>
    <x v="0"/>
    <x v="4"/>
    <n v="161.82"/>
    <n v="161.82"/>
    <n v="6"/>
    <n v="970.92"/>
    <n v="342"/>
    <n v="0"/>
    <s v="Sports"/>
    <m/>
    <n v="0"/>
    <d v="2023-07-14T00:00:00"/>
    <n v="22"/>
    <n v="0.56999999999999995"/>
    <n v="0"/>
  </r>
  <r>
    <s v="CUST_8498_Brazil_44372"/>
    <s v="CUST_8498"/>
    <x v="2"/>
    <x v="2"/>
    <x v="8"/>
    <n v="114.33"/>
    <n v="114.33"/>
    <n v="6"/>
    <n v="685.98"/>
    <n v="104"/>
    <n v="0"/>
    <s v="Fashion"/>
    <n v="24.2"/>
    <n v="24.2"/>
    <d v="2021-06-25T00:00:00"/>
    <n v="38"/>
    <n v="0.23"/>
    <n v="0"/>
  </r>
  <r>
    <s v="CUST_8500_Australia_44586"/>
    <s v="CUST_8500"/>
    <x v="52"/>
    <x v="0"/>
    <x v="3"/>
    <n v="98.2"/>
    <n v="98.2"/>
    <n v="8"/>
    <n v="785.6"/>
    <n v="143"/>
    <n v="0"/>
    <s v="Sports"/>
    <n v="42.3"/>
    <n v="42.3"/>
    <d v="2022-01-25T00:00:00"/>
    <n v="59"/>
    <n v="0.25"/>
    <n v="0"/>
  </r>
  <r>
    <s v="CUST_8504_Germany_44230"/>
    <s v="CUST_8504"/>
    <x v="18"/>
    <x v="1"/>
    <x v="0"/>
    <n v="55.97"/>
    <n v="55.97"/>
    <n v="7"/>
    <n v="391.78999999999996"/>
    <n v="138"/>
    <n v="0"/>
    <s v="Electronics"/>
    <n v="98.6"/>
    <n v="98.6"/>
    <d v="2021-02-03T00:00:00"/>
    <n v="94"/>
    <n v="0.27"/>
    <n v="0"/>
  </r>
  <r>
    <s v="CUST_8504_USA_45052"/>
    <s v="CUST_8504"/>
    <x v="46"/>
    <x v="2"/>
    <x v="2"/>
    <m/>
    <n v="0"/>
    <n v="9"/>
    <n v="0"/>
    <n v="29"/>
    <n v="0"/>
    <s v="Beauty"/>
    <n v="73.3"/>
    <n v="73.3"/>
    <d v="2023-05-06T00:00:00"/>
    <n v="41"/>
    <n v="0.2"/>
    <n v="0"/>
  </r>
  <r>
    <s v="CUST_8509_Germany_44454"/>
    <s v="CUST_8509"/>
    <x v="2"/>
    <x v="0"/>
    <x v="0"/>
    <n v="96.2"/>
    <n v="96.2"/>
    <n v="9"/>
    <n v="865.80000000000007"/>
    <n v="203"/>
    <n v="0"/>
    <s v="Home"/>
    <n v="23.4"/>
    <n v="23.4"/>
    <d v="2021-09-15T00:00:00"/>
    <n v="83"/>
    <n v="0.28000000000000003"/>
    <n v="0"/>
  </r>
  <r>
    <s v="CUST_8511_India_44681"/>
    <s v="CUST_8511"/>
    <x v="58"/>
    <x v="2"/>
    <x v="5"/>
    <n v="242.07"/>
    <n v="242.07"/>
    <n v="10"/>
    <n v="2420.6999999999998"/>
    <n v="241"/>
    <n v="0"/>
    <s v="Fashion"/>
    <n v="19.7"/>
    <n v="19.7"/>
    <d v="2022-04-30T00:00:00"/>
    <n v="88"/>
    <n v="0.26"/>
    <n v="0"/>
  </r>
  <r>
    <s v="CUST_8513_Australia_44609"/>
    <s v="CUST_8513"/>
    <x v="31"/>
    <x v="1"/>
    <x v="3"/>
    <n v="48.94"/>
    <n v="48.94"/>
    <n v="11"/>
    <n v="538.33999999999992"/>
    <n v="5"/>
    <n v="0"/>
    <s v="Fashion"/>
    <n v="2.5"/>
    <n v="2.5"/>
    <d v="2022-02-17T00:00:00"/>
    <n v="85"/>
    <n v="0.14000000000000001"/>
    <n v="0"/>
  </r>
  <r>
    <s v="CUST_8519_France_45145"/>
    <s v="CUST_8519"/>
    <x v="18"/>
    <x v="0"/>
    <x v="7"/>
    <n v="100.23"/>
    <n v="100.23"/>
    <n v="11"/>
    <n v="1102.53"/>
    <n v="97"/>
    <n v="0"/>
    <s v="Home"/>
    <n v="3.7"/>
    <n v="3.7"/>
    <d v="2023-08-07T00:00:00"/>
    <n v="74"/>
    <n v="0.51"/>
    <n v="0"/>
  </r>
  <r>
    <s v="CUST_8519_UK_45448"/>
    <s v="CUST_8519"/>
    <x v="13"/>
    <x v="0"/>
    <x v="1"/>
    <n v="65.709999999999994"/>
    <n v="65.709999999999994"/>
    <n v="10"/>
    <n v="657.09999999999991"/>
    <n v="60"/>
    <n v="0"/>
    <s v="Sports"/>
    <n v="84.8"/>
    <n v="84.8"/>
    <d v="2024-06-05T00:00:00"/>
    <n v="19"/>
    <n v="0.37"/>
    <n v="0"/>
  </r>
  <r>
    <s v="CUST_8521_France_44666"/>
    <s v="CUST_8521"/>
    <x v="24"/>
    <x v="0"/>
    <x v="7"/>
    <n v="118.73"/>
    <n v="118.73"/>
    <n v="13"/>
    <n v="1543.49"/>
    <n v="147"/>
    <n v="0"/>
    <s v="Home"/>
    <n v="48.2"/>
    <n v="48.2"/>
    <d v="2022-04-15T00:00:00"/>
    <n v="57"/>
    <n v="0.21"/>
    <n v="0"/>
  </r>
  <r>
    <s v="CUST_8522_Japan_44688"/>
    <s v="CUST_8522"/>
    <x v="3"/>
    <x v="1"/>
    <x v="6"/>
    <n v="69.48"/>
    <n v="69.48"/>
    <n v="8"/>
    <n v="555.84"/>
    <n v="186"/>
    <n v="0"/>
    <s v="Electronics"/>
    <n v="23.4"/>
    <n v="23.4"/>
    <d v="2022-05-07T00:00:00"/>
    <n v="48"/>
    <n v="0.17"/>
    <n v="0"/>
  </r>
  <r>
    <s v="CUST_8526_Japan_44112"/>
    <s v="CUST_8526"/>
    <x v="33"/>
    <x v="0"/>
    <x v="6"/>
    <n v="97.4"/>
    <n v="97.4"/>
    <n v="7"/>
    <n v="681.80000000000007"/>
    <n v="358"/>
    <n v="0"/>
    <s v="Sports"/>
    <n v="97.9"/>
    <n v="97.9"/>
    <d v="2020-10-08T00:00:00"/>
    <n v="90"/>
    <n v="0.41"/>
    <n v="0"/>
  </r>
  <r>
    <s v="CUST_8527_USA_45538"/>
    <s v="CUST_8527"/>
    <x v="14"/>
    <x v="1"/>
    <x v="2"/>
    <n v="63.39"/>
    <n v="63.39"/>
    <n v="11"/>
    <n v="697.29"/>
    <n v="30"/>
    <n v="0"/>
    <s v="Electronics"/>
    <n v="80.099999999999994"/>
    <n v="80.099999999999994"/>
    <d v="2024-09-03T00:00:00"/>
    <n v="13"/>
    <n v="0.41"/>
    <n v="0"/>
  </r>
  <r>
    <s v="CUST_8531_Australia_45769"/>
    <s v="CUST_8531"/>
    <x v="36"/>
    <x v="0"/>
    <x v="3"/>
    <n v="51.86"/>
    <n v="51.86"/>
    <n v="11"/>
    <n v="570.46"/>
    <n v="294"/>
    <n v="0"/>
    <s v="Fashion"/>
    <n v="88.5"/>
    <n v="88.5"/>
    <d v="2025-04-22T00:00:00"/>
    <n v="45"/>
    <n v="0.11"/>
    <n v="0"/>
  </r>
  <r>
    <s v="CUST_8531_France_44665"/>
    <s v="CUST_8531"/>
    <x v="18"/>
    <x v="0"/>
    <x v="7"/>
    <n v="47.92"/>
    <n v="47.92"/>
    <n v="13"/>
    <n v="622.96"/>
    <n v="219"/>
    <n v="1"/>
    <s v="Sports"/>
    <n v="27.2"/>
    <n v="27.2"/>
    <d v="2022-04-14T00:00:00"/>
    <n v="93"/>
    <n v="0.61"/>
    <n v="0"/>
  </r>
  <r>
    <s v="CUST_8531_France_44961"/>
    <s v="CUST_8531"/>
    <x v="55"/>
    <x v="1"/>
    <x v="7"/>
    <n v="70.95"/>
    <n v="70.95"/>
    <n v="13"/>
    <n v="922.35"/>
    <n v="313"/>
    <n v="0"/>
    <s v="Electronics"/>
    <n v="25.5"/>
    <n v="25.5"/>
    <d v="2023-02-04T00:00:00"/>
    <n v="83"/>
    <n v="0.05"/>
    <n v="0"/>
  </r>
  <r>
    <s v="CUST_8533_UK_44121"/>
    <s v="CUST_8533"/>
    <x v="26"/>
    <x v="1"/>
    <x v="1"/>
    <n v="132.16"/>
    <n v="132.16"/>
    <n v="9"/>
    <n v="1189.44"/>
    <n v="306"/>
    <n v="0"/>
    <s v="Electronics"/>
    <n v="20.9"/>
    <n v="20.9"/>
    <d v="2020-10-17T00:00:00"/>
    <n v="13"/>
    <n v="0.33"/>
    <n v="0"/>
  </r>
  <r>
    <s v="CUST_8537_China_44163"/>
    <s v="CUST_8537"/>
    <x v="11"/>
    <x v="2"/>
    <x v="9"/>
    <n v="182.11"/>
    <n v="182.11"/>
    <n v="13"/>
    <n v="2367.4300000000003"/>
    <n v="80"/>
    <n v="0"/>
    <s v="Home"/>
    <n v="66.2"/>
    <n v="66.2"/>
    <d v="2020-11-28T00:00:00"/>
    <n v="19"/>
    <n v="0.11"/>
    <n v="0"/>
  </r>
  <r>
    <s v="CUST_8538_USA_45067"/>
    <s v="CUST_8538"/>
    <x v="56"/>
    <x v="1"/>
    <x v="2"/>
    <n v="154.38999999999999"/>
    <n v="154.38999999999999"/>
    <n v="12"/>
    <n v="1852.6799999999998"/>
    <n v="327"/>
    <n v="1"/>
    <s v="Home"/>
    <n v="70.8"/>
    <n v="70.8"/>
    <d v="2023-05-21T00:00:00"/>
    <n v="86"/>
    <n v="0.45"/>
    <n v="0"/>
  </r>
  <r>
    <s v="CUST_8542_Japan_44215"/>
    <s v="CUST_8542"/>
    <x v="3"/>
    <x v="0"/>
    <x v="6"/>
    <n v="170.82"/>
    <n v="170.82"/>
    <n v="14"/>
    <n v="2391.48"/>
    <n v="53"/>
    <n v="0"/>
    <s v="Sports"/>
    <n v="74.400000000000006"/>
    <n v="74.400000000000006"/>
    <d v="2021-01-19T00:00:00"/>
    <n v="63"/>
    <n v="0.12"/>
    <n v="0"/>
  </r>
  <r>
    <s v="CUST_8543_India_45403"/>
    <s v="CUST_8543"/>
    <x v="50"/>
    <x v="0"/>
    <x v="5"/>
    <n v="95.26"/>
    <n v="95.26"/>
    <n v="4"/>
    <n v="381.04"/>
    <n v="274"/>
    <n v="0"/>
    <s v="Electronics"/>
    <n v="6.2"/>
    <n v="6.2"/>
    <d v="2024-04-21T00:00:00"/>
    <n v="40"/>
    <n v="0.43"/>
    <n v="0"/>
  </r>
  <r>
    <s v="CUST_8544_France_45190"/>
    <s v="CUST_8544"/>
    <x v="45"/>
    <x v="1"/>
    <x v="7"/>
    <n v="90.29"/>
    <n v="90.29"/>
    <n v="15"/>
    <n v="1354.3500000000001"/>
    <n v="350"/>
    <n v="0"/>
    <s v="Beauty"/>
    <n v="63.2"/>
    <n v="63.2"/>
    <d v="2023-09-21T00:00:00"/>
    <n v="40"/>
    <n v="0.55000000000000004"/>
    <n v="0"/>
  </r>
  <r>
    <s v="CUST_8544_Germany_44264"/>
    <s v="CUST_8544"/>
    <x v="31"/>
    <x v="1"/>
    <x v="0"/>
    <n v="108.88"/>
    <n v="108.88"/>
    <n v="18"/>
    <n v="1959.84"/>
    <n v="81"/>
    <n v="0"/>
    <s v="Electronics"/>
    <n v="70.400000000000006"/>
    <n v="70.400000000000006"/>
    <d v="2021-03-09T00:00:00"/>
    <n v="14"/>
    <n v="0.4"/>
    <n v="0"/>
  </r>
  <r>
    <s v="CUST_8544_Japan_45297"/>
    <s v="CUST_8544"/>
    <x v="51"/>
    <x v="1"/>
    <x v="6"/>
    <m/>
    <n v="0"/>
    <n v="5"/>
    <n v="0"/>
    <n v="182"/>
    <n v="0"/>
    <s v="Sports"/>
    <n v="40.799999999999997"/>
    <n v="40.799999999999997"/>
    <d v="2024-01-06T00:00:00"/>
    <n v="72"/>
    <n v="0.37"/>
    <n v="0"/>
  </r>
  <r>
    <s v="CUST_8545_Germany_45400"/>
    <s v="CUST_8545"/>
    <x v="60"/>
    <x v="0"/>
    <x v="0"/>
    <n v="27.72"/>
    <n v="27.72"/>
    <n v="12"/>
    <n v="332.64"/>
    <n v="155"/>
    <n v="0"/>
    <s v="Beauty"/>
    <n v="77"/>
    <n v="77"/>
    <d v="2024-04-18T00:00:00"/>
    <n v="71"/>
    <n v="0.38"/>
    <n v="0"/>
  </r>
  <r>
    <s v="CUST_8546_France_45479"/>
    <s v="CUST_8546"/>
    <x v="48"/>
    <x v="0"/>
    <x v="7"/>
    <n v="163.5"/>
    <n v="163.5"/>
    <n v="9"/>
    <n v="1471.5"/>
    <n v="152"/>
    <n v="0"/>
    <s v="Home"/>
    <n v="3.2"/>
    <n v="3.2"/>
    <d v="2024-07-06T00:00:00"/>
    <n v="66"/>
    <n v="0.67"/>
    <n v="0"/>
  </r>
  <r>
    <s v="CUST_8547_UK_45554"/>
    <s v="CUST_8547"/>
    <x v="11"/>
    <x v="1"/>
    <x v="1"/>
    <n v="92.47"/>
    <n v="92.47"/>
    <n v="7"/>
    <n v="647.29"/>
    <n v="36"/>
    <n v="0"/>
    <s v="Beauty"/>
    <n v="38.9"/>
    <n v="38.9"/>
    <d v="2024-09-19T00:00:00"/>
    <n v="84"/>
    <n v="0.28000000000000003"/>
    <n v="0"/>
  </r>
  <r>
    <s v="CUST_8548_UK_45017"/>
    <s v="CUST_8548"/>
    <x v="23"/>
    <x v="2"/>
    <x v="1"/>
    <n v="95.28"/>
    <n v="95.28"/>
    <n v="8"/>
    <n v="762.24"/>
    <n v="91"/>
    <n v="0"/>
    <s v="Fashion"/>
    <n v="89.9"/>
    <n v="89.9"/>
    <d v="2023-04-01T00:00:00"/>
    <n v="79"/>
    <n v="0.2"/>
    <n v="0"/>
  </r>
  <r>
    <s v="CUST_8549_Brazil_45798"/>
    <s v="CUST_8549"/>
    <x v="31"/>
    <x v="1"/>
    <x v="8"/>
    <n v="130.16"/>
    <n v="130.16"/>
    <n v="8"/>
    <n v="1041.28"/>
    <n v="237"/>
    <n v="0"/>
    <s v="Sports"/>
    <n v="73.2"/>
    <n v="73.2"/>
    <d v="2025-05-21T00:00:00"/>
    <n v="94"/>
    <n v="0.15"/>
    <n v="0"/>
  </r>
  <r>
    <s v="CUST_8552_Brazil_45836"/>
    <s v="CUST_8552"/>
    <x v="60"/>
    <x v="0"/>
    <x v="8"/>
    <n v="75.209999999999994"/>
    <n v="75.209999999999994"/>
    <n v="4"/>
    <n v="300.83999999999997"/>
    <n v="269"/>
    <n v="0"/>
    <s v="Home"/>
    <n v="72.400000000000006"/>
    <n v="72.400000000000006"/>
    <d v="2025-06-28T00:00:00"/>
    <n v="95"/>
    <n v="0.49"/>
    <n v="0"/>
  </r>
  <r>
    <s v="CUST_8554_China_44166"/>
    <s v="CUST_8554"/>
    <x v="56"/>
    <x v="1"/>
    <x v="9"/>
    <n v="218.18"/>
    <n v="218.18"/>
    <n v="9"/>
    <n v="1963.6200000000001"/>
    <n v="356"/>
    <n v="0"/>
    <s v="Fashion"/>
    <n v="40"/>
    <n v="40"/>
    <d v="2020-12-01T00:00:00"/>
    <n v="33"/>
    <n v="0.16"/>
    <n v="0"/>
  </r>
  <r>
    <s v="CUST_8555_USA_44076"/>
    <s v="CUST_8555"/>
    <x v="35"/>
    <x v="0"/>
    <x v="2"/>
    <n v="26.6"/>
    <n v="26.6"/>
    <n v="7"/>
    <n v="186.20000000000002"/>
    <n v="79"/>
    <n v="0"/>
    <s v="Sports"/>
    <n v="99.9"/>
    <n v="99.9"/>
    <d v="2020-09-02T00:00:00"/>
    <n v="20"/>
    <n v="0.28000000000000003"/>
    <n v="0"/>
  </r>
  <r>
    <s v="CUST_8557_Australia_45691"/>
    <s v="CUST_8557"/>
    <x v="42"/>
    <x v="0"/>
    <x v="3"/>
    <n v="43.32"/>
    <n v="43.32"/>
    <n v="11"/>
    <n v="476.52"/>
    <n v="119"/>
    <n v="0"/>
    <s v="Electronics"/>
    <n v="99.3"/>
    <n v="99.3"/>
    <d v="2025-02-03T00:00:00"/>
    <n v="29"/>
    <n v="0.47"/>
    <n v="0"/>
  </r>
  <r>
    <s v="CUST_8560_Japan_45071"/>
    <s v="CUST_8560"/>
    <x v="3"/>
    <x v="0"/>
    <x v="6"/>
    <n v="61.73"/>
    <n v="61.73"/>
    <n v="9"/>
    <n v="555.56999999999994"/>
    <n v="134"/>
    <n v="0"/>
    <s v="Fashion"/>
    <n v="47.3"/>
    <n v="47.3"/>
    <d v="2023-05-25T00:00:00"/>
    <n v="93"/>
    <n v="0.05"/>
    <n v="0"/>
  </r>
  <r>
    <s v="CUST_8560_USA_45641"/>
    <s v="CUST_8560"/>
    <x v="44"/>
    <x v="0"/>
    <x v="2"/>
    <n v="96.33"/>
    <n v="96.33"/>
    <n v="7"/>
    <n v="674.31"/>
    <n v="299"/>
    <n v="0"/>
    <s v="Beauty"/>
    <n v="98.7"/>
    <n v="98.7"/>
    <d v="2024-12-15T00:00:00"/>
    <n v="71"/>
    <n v="0.24"/>
    <n v="0"/>
  </r>
  <r>
    <s v="CUST_8561_Brazil_45275"/>
    <s v="CUST_8561"/>
    <x v="33"/>
    <x v="0"/>
    <x v="8"/>
    <n v="70.87"/>
    <n v="70.87"/>
    <n v="11"/>
    <n v="779.57"/>
    <n v="2"/>
    <n v="0"/>
    <s v="Sports"/>
    <n v="15.7"/>
    <n v="15.7"/>
    <d v="2023-12-15T00:00:00"/>
    <n v="64"/>
    <n v="0.35"/>
    <n v="0"/>
  </r>
  <r>
    <s v="CUST_8561_France_45293"/>
    <s v="CUST_8561"/>
    <x v="23"/>
    <x v="0"/>
    <x v="7"/>
    <n v="21.75"/>
    <n v="21.75"/>
    <n v="13"/>
    <n v="282.75"/>
    <n v="130"/>
    <n v="0"/>
    <s v="Electronics"/>
    <n v="22.1"/>
    <n v="22.1"/>
    <d v="2024-01-02T00:00:00"/>
    <n v="87"/>
    <n v="0.19"/>
    <n v="0"/>
  </r>
  <r>
    <s v="CUST_8564_India_44335"/>
    <s v="CUST_8564"/>
    <x v="10"/>
    <x v="1"/>
    <x v="5"/>
    <n v="165.09"/>
    <n v="165.09"/>
    <n v="12"/>
    <n v="1981.08"/>
    <n v="80"/>
    <n v="0"/>
    <s v="Sports"/>
    <n v="95.8"/>
    <n v="95.8"/>
    <d v="2021-05-19T00:00:00"/>
    <n v="69"/>
    <n v="0.33"/>
    <n v="0"/>
  </r>
  <r>
    <s v="CUST_8566_Japan_44834"/>
    <s v="CUST_8566"/>
    <x v="5"/>
    <x v="0"/>
    <x v="6"/>
    <n v="155.54"/>
    <n v="155.54"/>
    <n v="12"/>
    <n v="1866.48"/>
    <n v="69"/>
    <n v="0"/>
    <s v="Fashion"/>
    <n v="79.599999999999994"/>
    <n v="79.599999999999994"/>
    <d v="2022-09-30T00:00:00"/>
    <n v="66"/>
    <n v="0.44"/>
    <n v="0"/>
  </r>
  <r>
    <s v="CUST_8568_USA_44038"/>
    <s v="CUST_8568"/>
    <x v="28"/>
    <x v="0"/>
    <x v="2"/>
    <n v="54.97"/>
    <n v="54.97"/>
    <n v="10"/>
    <n v="549.70000000000005"/>
    <n v="163"/>
    <n v="0"/>
    <s v="Sports"/>
    <n v="63.6"/>
    <n v="63.6"/>
    <d v="2020-07-26T00:00:00"/>
    <n v="39"/>
    <n v="0.26"/>
    <n v="0"/>
  </r>
  <r>
    <s v="CUST_8569_France_45786"/>
    <s v="CUST_8569"/>
    <x v="32"/>
    <x v="0"/>
    <x v="7"/>
    <n v="33.04"/>
    <n v="33.04"/>
    <n v="6"/>
    <n v="198.24"/>
    <n v="84"/>
    <n v="0"/>
    <s v="Electronics"/>
    <n v="35.5"/>
    <n v="35.5"/>
    <d v="2025-05-09T00:00:00"/>
    <n v="35"/>
    <n v="0.64"/>
    <n v="0"/>
  </r>
  <r>
    <s v="CUST_8570_France_45578"/>
    <s v="CUST_8570"/>
    <x v="40"/>
    <x v="0"/>
    <x v="7"/>
    <n v="95.44"/>
    <n v="95.44"/>
    <n v="4"/>
    <n v="381.76"/>
    <n v="81"/>
    <n v="0"/>
    <s v="Beauty"/>
    <n v="54.6"/>
    <n v="54.6"/>
    <d v="2024-10-13T00:00:00"/>
    <n v="10"/>
    <n v="0.18"/>
    <n v="0"/>
  </r>
  <r>
    <s v="CUST_8570_UK_44185"/>
    <s v="CUST_8570"/>
    <x v="17"/>
    <x v="1"/>
    <x v="1"/>
    <n v="28.62"/>
    <n v="28.62"/>
    <n v="10"/>
    <n v="286.2"/>
    <n v="182"/>
    <n v="0"/>
    <s v="Sports"/>
    <n v="82"/>
    <n v="82"/>
    <d v="2020-12-20T00:00:00"/>
    <n v="65"/>
    <n v="0.32"/>
    <n v="0"/>
  </r>
  <r>
    <s v="CUST_8574_India_44608"/>
    <s v="CUST_8574"/>
    <x v="2"/>
    <x v="1"/>
    <x v="5"/>
    <n v="59.91"/>
    <n v="59.91"/>
    <n v="11"/>
    <n v="659.01"/>
    <n v="347"/>
    <n v="0"/>
    <s v="Sports"/>
    <n v="12.8"/>
    <n v="12.8"/>
    <d v="2022-02-16T00:00:00"/>
    <n v="2"/>
    <n v="0.56000000000000005"/>
    <n v="0"/>
  </r>
  <r>
    <s v="CUST_8574_UK_44049"/>
    <s v="CUST_8574"/>
    <x v="44"/>
    <x v="1"/>
    <x v="1"/>
    <n v="97.97"/>
    <n v="97.97"/>
    <n v="15"/>
    <n v="1469.55"/>
    <n v="238"/>
    <n v="0"/>
    <s v="Sports"/>
    <n v="82.1"/>
    <n v="82.1"/>
    <d v="2020-08-06T00:00:00"/>
    <n v="69"/>
    <n v="0.06"/>
    <n v="0"/>
  </r>
  <r>
    <s v="CUST_8575_India_44077"/>
    <s v="CUST_8575"/>
    <x v="7"/>
    <x v="0"/>
    <x v="5"/>
    <n v="23.25"/>
    <n v="23.25"/>
    <n v="12"/>
    <n v="279"/>
    <n v="135"/>
    <n v="0"/>
    <s v="Home"/>
    <n v="45.4"/>
    <n v="45.4"/>
    <d v="2020-09-03T00:00:00"/>
    <n v="15"/>
    <n v="0.27"/>
    <n v="0"/>
  </r>
  <r>
    <s v="CUST_8576_Brazil_45575"/>
    <s v="CUST_8576"/>
    <x v="38"/>
    <x v="1"/>
    <x v="8"/>
    <n v="122.65"/>
    <n v="122.65"/>
    <n v="11"/>
    <n v="1349.15"/>
    <n v="271"/>
    <n v="0"/>
    <s v="Home"/>
    <n v="47.5"/>
    <n v="47.5"/>
    <d v="2024-10-10T00:00:00"/>
    <n v="51"/>
    <n v="0.38"/>
    <n v="0"/>
  </r>
  <r>
    <s v="CUST_8577_Australia_44756"/>
    <s v="CUST_8577"/>
    <x v="47"/>
    <x v="0"/>
    <x v="3"/>
    <n v="60.9"/>
    <n v="60.9"/>
    <n v="5"/>
    <n v="304.5"/>
    <n v="76"/>
    <n v="0"/>
    <s v="Electronics"/>
    <n v="47.5"/>
    <n v="47.5"/>
    <d v="2022-07-14T00:00:00"/>
    <n v="99"/>
    <n v="7.0000000000000007E-2"/>
    <n v="0"/>
  </r>
  <r>
    <s v="CUST_8579_France_45368"/>
    <s v="CUST_8579"/>
    <x v="30"/>
    <x v="1"/>
    <x v="7"/>
    <n v="78.150000000000006"/>
    <n v="78.150000000000006"/>
    <n v="12"/>
    <n v="937.80000000000007"/>
    <n v="66"/>
    <n v="0"/>
    <s v="Fashion"/>
    <n v="52.2"/>
    <n v="52.2"/>
    <d v="2024-03-17T00:00:00"/>
    <n v="78"/>
    <n v="0.24"/>
    <n v="0"/>
  </r>
  <r>
    <s v="CUST_8587_France_44990"/>
    <s v="CUST_8587"/>
    <x v="46"/>
    <x v="1"/>
    <x v="7"/>
    <n v="55.35"/>
    <n v="55.35"/>
    <n v="11"/>
    <n v="608.85"/>
    <n v="93"/>
    <n v="0"/>
    <s v="Home"/>
    <n v="75.8"/>
    <n v="75.8"/>
    <d v="2023-03-05T00:00:00"/>
    <n v="7"/>
    <n v="0.1"/>
    <n v="0"/>
  </r>
  <r>
    <s v="CUST_8587_India_44341"/>
    <s v="CUST_8587"/>
    <x v="40"/>
    <x v="1"/>
    <x v="5"/>
    <n v="81.900000000000006"/>
    <n v="81.900000000000006"/>
    <n v="9"/>
    <n v="737.1"/>
    <n v="160"/>
    <n v="0"/>
    <s v="Home"/>
    <n v="86.7"/>
    <n v="86.7"/>
    <d v="2021-05-25T00:00:00"/>
    <n v="62"/>
    <n v="0.19"/>
    <n v="0"/>
  </r>
  <r>
    <s v="CUST_8594_China_45529"/>
    <s v="CUST_8594"/>
    <x v="34"/>
    <x v="1"/>
    <x v="9"/>
    <n v="217.61"/>
    <n v="217.61"/>
    <n v="13"/>
    <n v="2828.9300000000003"/>
    <n v="204"/>
    <n v="0"/>
    <s v="Beauty"/>
    <n v="73.7"/>
    <n v="73.7"/>
    <d v="2024-08-25T00:00:00"/>
    <n v="22"/>
    <n v="0.56000000000000005"/>
    <n v="0"/>
  </r>
  <r>
    <s v="CUST_8595_Japan_44722"/>
    <s v="CUST_8595"/>
    <x v="40"/>
    <x v="1"/>
    <x v="6"/>
    <n v="152.27000000000001"/>
    <n v="152.27000000000001"/>
    <n v="14"/>
    <n v="2131.7800000000002"/>
    <n v="358"/>
    <n v="0"/>
    <s v="Sports"/>
    <n v="84.9"/>
    <n v="84.9"/>
    <d v="2022-06-10T00:00:00"/>
    <n v="3"/>
    <n v="0.47"/>
    <n v="0"/>
  </r>
  <r>
    <s v="CUST_8597_Canada_44401"/>
    <s v="CUST_8597"/>
    <x v="27"/>
    <x v="1"/>
    <x v="4"/>
    <n v="31.25"/>
    <n v="31.25"/>
    <n v="8"/>
    <n v="250"/>
    <n v="203"/>
    <n v="0"/>
    <s v="Home"/>
    <n v="36.4"/>
    <n v="36.4"/>
    <d v="2021-07-24T00:00:00"/>
    <n v="8"/>
    <n v="0.32"/>
    <n v="0"/>
  </r>
  <r>
    <s v="CUST_8604_China_45719"/>
    <s v="CUST_8604"/>
    <x v="13"/>
    <x v="0"/>
    <x v="9"/>
    <n v="10.7"/>
    <n v="10.7"/>
    <n v="6"/>
    <n v="64.199999999999989"/>
    <n v="170"/>
    <n v="0"/>
    <s v="Sports"/>
    <n v="84.5"/>
    <n v="84.5"/>
    <d v="2025-03-03T00:00:00"/>
    <n v="97"/>
    <n v="0.19"/>
    <n v="0"/>
  </r>
  <r>
    <s v="CUST_8604_France_45135"/>
    <s v="CUST_8604"/>
    <x v="5"/>
    <x v="1"/>
    <x v="7"/>
    <n v="34.409999999999997"/>
    <n v="34.409999999999997"/>
    <n v="6"/>
    <n v="206.45999999999998"/>
    <n v="110"/>
    <n v="0"/>
    <s v="Beauty"/>
    <n v="99.3"/>
    <n v="99.3"/>
    <d v="2023-07-28T00:00:00"/>
    <n v="3"/>
    <n v="0.16"/>
    <n v="0"/>
  </r>
  <r>
    <s v="CUST_8605_Australia_44811"/>
    <s v="CUST_8605"/>
    <x v="30"/>
    <x v="0"/>
    <x v="3"/>
    <n v="57.24"/>
    <n v="57.24"/>
    <n v="7"/>
    <n v="400.68"/>
    <n v="111"/>
    <n v="0"/>
    <s v="Sports"/>
    <n v="3.7"/>
    <n v="3.7"/>
    <d v="2022-09-07T00:00:00"/>
    <n v="52"/>
    <n v="0.17"/>
    <n v="0"/>
  </r>
  <r>
    <s v="CUST_8605_India_45027"/>
    <s v="CUST_8605"/>
    <x v="39"/>
    <x v="0"/>
    <x v="5"/>
    <n v="159.96"/>
    <n v="159.96"/>
    <n v="8"/>
    <n v="1279.68"/>
    <n v="153"/>
    <n v="0"/>
    <s v="Beauty"/>
    <n v="87.6"/>
    <n v="87.6"/>
    <d v="2023-04-11T00:00:00"/>
    <n v="40"/>
    <n v="0.32"/>
    <n v="0"/>
  </r>
  <r>
    <s v="CUST_8607_Canada_45549"/>
    <s v="CUST_8607"/>
    <x v="15"/>
    <x v="2"/>
    <x v="4"/>
    <n v="46.5"/>
    <n v="46.5"/>
    <n v="15"/>
    <n v="697.5"/>
    <n v="107"/>
    <n v="0"/>
    <s v="Beauty"/>
    <n v="54.1"/>
    <n v="54.1"/>
    <d v="2024-09-14T00:00:00"/>
    <n v="51"/>
    <n v="0.61"/>
    <n v="0"/>
  </r>
  <r>
    <s v="CUST_8609_Australia_44331"/>
    <s v="CUST_8609"/>
    <x v="22"/>
    <x v="0"/>
    <x v="3"/>
    <n v="270.18"/>
    <n v="270.18"/>
    <n v="12"/>
    <n v="3242.16"/>
    <n v="141"/>
    <n v="0"/>
    <s v="Sports"/>
    <n v="12.9"/>
    <n v="12.9"/>
    <d v="2021-05-15T00:00:00"/>
    <n v="76"/>
    <n v="0.45"/>
    <n v="0"/>
  </r>
  <r>
    <s v="CUST_8610_Australia_44779"/>
    <s v="CUST_8610"/>
    <x v="44"/>
    <x v="0"/>
    <x v="3"/>
    <n v="56.3"/>
    <n v="56.3"/>
    <n v="11"/>
    <n v="619.29999999999995"/>
    <n v="339"/>
    <n v="0"/>
    <s v="Sports"/>
    <n v="85.8"/>
    <n v="85.8"/>
    <d v="2022-08-06T00:00:00"/>
    <n v="6"/>
    <n v="0.38"/>
    <n v="0"/>
  </r>
  <r>
    <s v="CUST_8611_Brazil_45047"/>
    <s v="CUST_8611"/>
    <x v="28"/>
    <x v="1"/>
    <x v="8"/>
    <m/>
    <n v="0"/>
    <n v="8"/>
    <n v="0"/>
    <n v="76"/>
    <n v="0"/>
    <s v="Electronics"/>
    <n v="51"/>
    <n v="51"/>
    <d v="2023-05-01T00:00:00"/>
    <n v="92"/>
    <n v="0.22"/>
    <n v="0"/>
  </r>
  <r>
    <s v="CUST_8616_Brazil_45059"/>
    <s v="CUST_8616"/>
    <x v="26"/>
    <x v="1"/>
    <x v="8"/>
    <n v="60.81"/>
    <n v="60.81"/>
    <n v="11"/>
    <n v="668.91000000000008"/>
    <n v="151"/>
    <n v="0"/>
    <s v="Sports"/>
    <n v="76"/>
    <n v="76"/>
    <d v="2023-05-13T00:00:00"/>
    <n v="77"/>
    <n v="0.67"/>
    <n v="0"/>
  </r>
  <r>
    <s v="CUST_8616_UK_45706"/>
    <s v="CUST_8616"/>
    <x v="15"/>
    <x v="0"/>
    <x v="1"/>
    <n v="64.34"/>
    <n v="64.34"/>
    <n v="11"/>
    <n v="707.74"/>
    <n v="145"/>
    <n v="0"/>
    <s v="Fashion"/>
    <n v="2.5"/>
    <n v="2.5"/>
    <d v="2025-02-18T00:00:00"/>
    <n v="78"/>
    <n v="0.55000000000000004"/>
    <n v="0"/>
  </r>
  <r>
    <s v="CUST_8617_China_44015"/>
    <s v="CUST_8617"/>
    <x v="52"/>
    <x v="1"/>
    <x v="9"/>
    <n v="46.73"/>
    <n v="46.73"/>
    <n v="13"/>
    <n v="607.49"/>
    <n v="7"/>
    <n v="0"/>
    <s v="Beauty"/>
    <n v="38.6"/>
    <n v="38.6"/>
    <d v="2020-07-03T00:00:00"/>
    <n v="40"/>
    <n v="0.32"/>
    <n v="0"/>
  </r>
  <r>
    <s v="CUST_8618_Australia_45218"/>
    <s v="CUST_8618"/>
    <x v="38"/>
    <x v="2"/>
    <x v="3"/>
    <n v="178.49"/>
    <n v="178.49"/>
    <n v="8"/>
    <n v="1427.92"/>
    <n v="292"/>
    <n v="0"/>
    <s v="Home"/>
    <n v="28"/>
    <n v="28"/>
    <d v="2023-10-19T00:00:00"/>
    <n v="38"/>
    <n v="0.09"/>
    <n v="0"/>
  </r>
  <r>
    <s v="CUST_8619_China_44895"/>
    <s v="CUST_8619"/>
    <x v="41"/>
    <x v="0"/>
    <x v="9"/>
    <n v="99.21"/>
    <n v="99.21"/>
    <n v="11"/>
    <n v="1091.31"/>
    <n v="105"/>
    <n v="0"/>
    <s v="Beauty"/>
    <n v="8.8000000000000007"/>
    <n v="8.8000000000000007"/>
    <d v="2022-11-30T00:00:00"/>
    <n v="82"/>
    <n v="0.21"/>
    <n v="0"/>
  </r>
  <r>
    <s v="CUST_8619_Germany_45058"/>
    <s v="CUST_8619"/>
    <x v="50"/>
    <x v="1"/>
    <x v="0"/>
    <n v="131.94999999999999"/>
    <n v="131.94999999999999"/>
    <n v="9"/>
    <n v="1187.55"/>
    <n v="72"/>
    <n v="1"/>
    <s v="Beauty"/>
    <n v="53"/>
    <n v="53"/>
    <d v="2023-05-12T00:00:00"/>
    <n v="7"/>
    <n v="0.56000000000000005"/>
    <n v="0"/>
  </r>
  <r>
    <s v="CUST_8620_USA_44977"/>
    <s v="CUST_8620"/>
    <x v="40"/>
    <x v="2"/>
    <x v="2"/>
    <n v="150.13"/>
    <n v="150.13"/>
    <n v="13"/>
    <n v="1951.69"/>
    <n v="65"/>
    <n v="0"/>
    <s v="Sports"/>
    <n v="66"/>
    <n v="66"/>
    <d v="2023-02-20T00:00:00"/>
    <n v="69"/>
    <n v="0.17"/>
    <n v="0"/>
  </r>
  <r>
    <s v="CUST_8622_France_45404"/>
    <s v="CUST_8622"/>
    <x v="37"/>
    <x v="2"/>
    <x v="7"/>
    <n v="72.28"/>
    <n v="72.28"/>
    <n v="15"/>
    <n v="1084.2"/>
    <n v="62"/>
    <n v="0"/>
    <s v="Fashion"/>
    <n v="80.599999999999994"/>
    <n v="80.599999999999994"/>
    <d v="2024-04-22T00:00:00"/>
    <n v="7"/>
    <n v="0.14000000000000001"/>
    <n v="0"/>
  </r>
  <r>
    <s v="CUST_8629_China_44301"/>
    <s v="CUST_8629"/>
    <x v="51"/>
    <x v="1"/>
    <x v="9"/>
    <n v="25.66"/>
    <n v="25.66"/>
    <n v="12"/>
    <n v="307.92"/>
    <n v="69"/>
    <n v="0"/>
    <s v="Beauty"/>
    <n v="82.4"/>
    <n v="82.4"/>
    <d v="2021-04-15T00:00:00"/>
    <n v="38"/>
    <n v="0.33"/>
    <n v="0"/>
  </r>
  <r>
    <s v="CUST_8629_Germany_45708"/>
    <s v="CUST_8629"/>
    <x v="23"/>
    <x v="2"/>
    <x v="0"/>
    <m/>
    <n v="0"/>
    <n v="14"/>
    <n v="0"/>
    <n v="100"/>
    <n v="0"/>
    <s v="Fashion"/>
    <n v="33.200000000000003"/>
    <n v="33.200000000000003"/>
    <d v="2025-02-20T00:00:00"/>
    <n v="44"/>
    <n v="0.2"/>
    <n v="0"/>
  </r>
  <r>
    <s v="CUST_8638_Canada_44788"/>
    <s v="CUST_8638"/>
    <x v="44"/>
    <x v="1"/>
    <x v="4"/>
    <n v="100.13"/>
    <n v="100.13"/>
    <n v="6"/>
    <n v="600.78"/>
    <n v="146"/>
    <n v="0"/>
    <s v="Electronics"/>
    <n v="90.4"/>
    <n v="90.4"/>
    <d v="2022-08-15T00:00:00"/>
    <n v="5"/>
    <n v="0.5"/>
    <n v="0"/>
  </r>
  <r>
    <s v="CUST_8641_Australia_44679"/>
    <s v="CUST_8641"/>
    <x v="7"/>
    <x v="0"/>
    <x v="3"/>
    <n v="27.88"/>
    <n v="27.88"/>
    <n v="8"/>
    <n v="223.04"/>
    <n v="98"/>
    <n v="0"/>
    <s v="Sports"/>
    <n v="27.9"/>
    <n v="27.9"/>
    <d v="2022-04-28T00:00:00"/>
    <n v="47"/>
    <n v="0.21"/>
    <n v="0"/>
  </r>
  <r>
    <s v="CUST_8643_Brazil_44462"/>
    <s v="CUST_8643"/>
    <x v="11"/>
    <x v="0"/>
    <x v="8"/>
    <n v="287.44"/>
    <n v="287.44"/>
    <n v="10"/>
    <n v="2874.4"/>
    <n v="179"/>
    <n v="0"/>
    <s v="Sports"/>
    <n v="22.6"/>
    <n v="22.6"/>
    <d v="2021-09-23T00:00:00"/>
    <n v="87"/>
    <n v="0.28999999999999998"/>
    <n v="0"/>
  </r>
  <r>
    <s v="CUST_8643_China_45317"/>
    <s v="CUST_8643"/>
    <x v="42"/>
    <x v="0"/>
    <x v="9"/>
    <n v="206.84"/>
    <n v="206.84"/>
    <n v="8"/>
    <n v="1654.72"/>
    <n v="324"/>
    <n v="0"/>
    <s v="Home"/>
    <n v="49.3"/>
    <n v="49.3"/>
    <d v="2024-01-26T00:00:00"/>
    <n v="75"/>
    <n v="0.54"/>
    <n v="0"/>
  </r>
  <r>
    <s v="CUST_8644_Japan_44470"/>
    <s v="CUST_8644"/>
    <x v="36"/>
    <x v="1"/>
    <x v="6"/>
    <n v="62.03"/>
    <n v="62.03"/>
    <n v="13"/>
    <n v="806.39"/>
    <n v="325"/>
    <n v="0"/>
    <s v="Home"/>
    <n v="92.1"/>
    <n v="92.1"/>
    <d v="2021-10-01T00:00:00"/>
    <n v="4"/>
    <n v="0.52"/>
    <n v="0"/>
  </r>
  <r>
    <s v="CUST_8647_India_44727"/>
    <s v="CUST_8647"/>
    <x v="46"/>
    <x v="1"/>
    <x v="5"/>
    <n v="107.12"/>
    <n v="107.12"/>
    <n v="12"/>
    <n v="1285.44"/>
    <n v="85"/>
    <n v="0"/>
    <s v="Fashion"/>
    <m/>
    <n v="0"/>
    <d v="2022-06-15T00:00:00"/>
    <n v="5"/>
    <n v="0.53"/>
    <n v="0"/>
  </r>
  <r>
    <s v="CUST_8648_UK_44494"/>
    <s v="CUST_8648"/>
    <x v="12"/>
    <x v="0"/>
    <x v="1"/>
    <n v="112.97"/>
    <n v="112.97"/>
    <n v="11"/>
    <n v="1242.67"/>
    <n v="204"/>
    <n v="0"/>
    <s v="Electronics"/>
    <n v="57.6"/>
    <n v="57.6"/>
    <d v="2021-10-25T00:00:00"/>
    <n v="96"/>
    <n v="0.28999999999999998"/>
    <n v="0"/>
  </r>
  <r>
    <s v="CUST_8650_France_44050"/>
    <s v="CUST_8650"/>
    <x v="34"/>
    <x v="2"/>
    <x v="7"/>
    <n v="81.209999999999994"/>
    <n v="81.209999999999994"/>
    <n v="6"/>
    <n v="487.26"/>
    <n v="293"/>
    <n v="0"/>
    <s v="Home"/>
    <n v="59"/>
    <n v="59"/>
    <d v="2020-08-07T00:00:00"/>
    <n v="29"/>
    <n v="0.02"/>
    <n v="0"/>
  </r>
  <r>
    <s v="CUST_8651_Australia_45834"/>
    <s v="CUST_8651"/>
    <x v="23"/>
    <x v="1"/>
    <x v="3"/>
    <n v="71.8"/>
    <n v="71.8"/>
    <n v="8"/>
    <n v="574.4"/>
    <n v="37"/>
    <n v="0"/>
    <s v="Sports"/>
    <n v="66.900000000000006"/>
    <n v="66.900000000000006"/>
    <d v="2025-06-26T00:00:00"/>
    <n v="35"/>
    <n v="0.25"/>
    <n v="0"/>
  </r>
  <r>
    <s v="CUST_8651_Canada_45016"/>
    <s v="CUST_8651"/>
    <x v="15"/>
    <x v="1"/>
    <x v="4"/>
    <n v="233.88"/>
    <n v="233.88"/>
    <n v="18"/>
    <n v="4209.84"/>
    <n v="62"/>
    <n v="0"/>
    <s v="Beauty"/>
    <n v="81.099999999999994"/>
    <n v="81.099999999999994"/>
    <d v="2023-03-31T00:00:00"/>
    <n v="61"/>
    <n v="0.1"/>
    <n v="0"/>
  </r>
  <r>
    <s v="CUST_8657_China_45343"/>
    <s v="CUST_8657"/>
    <x v="6"/>
    <x v="0"/>
    <x v="9"/>
    <n v="101.04"/>
    <n v="101.04"/>
    <n v="10"/>
    <n v="1010.4000000000001"/>
    <n v="214"/>
    <n v="0"/>
    <s v="Electronics"/>
    <n v="2.2999999999999998"/>
    <n v="2.2999999999999998"/>
    <d v="2024-02-21T00:00:00"/>
    <n v="33"/>
    <n v="0.48"/>
    <n v="0"/>
  </r>
  <r>
    <s v="CUST_8657_France_44862"/>
    <s v="CUST_8657"/>
    <x v="35"/>
    <x v="1"/>
    <x v="7"/>
    <n v="55.1"/>
    <n v="55.1"/>
    <n v="8"/>
    <n v="440.8"/>
    <n v="327"/>
    <n v="0"/>
    <s v="Home"/>
    <n v="28.2"/>
    <n v="28.2"/>
    <d v="2022-10-28T00:00:00"/>
    <n v="31"/>
    <n v="0.3"/>
    <n v="0"/>
  </r>
  <r>
    <s v="CUST_8657_France_45468"/>
    <s v="CUST_8657"/>
    <x v="47"/>
    <x v="1"/>
    <x v="7"/>
    <n v="39.61"/>
    <n v="39.61"/>
    <n v="15"/>
    <n v="594.15"/>
    <n v="275"/>
    <n v="0"/>
    <s v="Fashion"/>
    <n v="19.5"/>
    <n v="19.5"/>
    <d v="2024-06-25T00:00:00"/>
    <n v="90"/>
    <n v="0.21"/>
    <n v="0"/>
  </r>
  <r>
    <s v="CUST_8658_France_44502"/>
    <s v="CUST_8658"/>
    <x v="37"/>
    <x v="0"/>
    <x v="7"/>
    <n v="34.72"/>
    <n v="34.72"/>
    <n v="10"/>
    <n v="347.2"/>
    <n v="169"/>
    <n v="0"/>
    <s v="Fashion"/>
    <n v="21.9"/>
    <n v="21.9"/>
    <d v="2021-11-02T00:00:00"/>
    <n v="57"/>
    <n v="0.25"/>
    <n v="0"/>
  </r>
  <r>
    <s v="CUST_8659_USA_45128"/>
    <s v="CUST_8659"/>
    <x v="48"/>
    <x v="1"/>
    <x v="2"/>
    <m/>
    <n v="0"/>
    <n v="13"/>
    <n v="0"/>
    <n v="224"/>
    <n v="0"/>
    <s v="Beauty"/>
    <n v="25"/>
    <n v="25"/>
    <d v="2023-07-21T00:00:00"/>
    <n v="32"/>
    <n v="0.15"/>
    <n v="0"/>
  </r>
  <r>
    <s v="CUST_8661_China_45687"/>
    <s v="CUST_8661"/>
    <x v="19"/>
    <x v="0"/>
    <x v="9"/>
    <n v="58.98"/>
    <n v="58.98"/>
    <n v="11"/>
    <n v="648.78"/>
    <n v="257"/>
    <n v="0"/>
    <s v="Beauty"/>
    <n v="19"/>
    <n v="19"/>
    <d v="2025-01-30T00:00:00"/>
    <n v="45"/>
    <n v="0.25"/>
    <n v="0"/>
  </r>
  <r>
    <s v="CUST_8667_China_45305"/>
    <s v="CUST_8667"/>
    <x v="22"/>
    <x v="1"/>
    <x v="9"/>
    <m/>
    <n v="0"/>
    <n v="19"/>
    <n v="0"/>
    <n v="319"/>
    <n v="0"/>
    <s v="Electronics"/>
    <n v="26.8"/>
    <n v="26.8"/>
    <d v="2024-01-14T00:00:00"/>
    <n v="66"/>
    <n v="0.18"/>
    <n v="0"/>
  </r>
  <r>
    <s v="CUST_8668_India_44821"/>
    <s v="CUST_8668"/>
    <x v="25"/>
    <x v="0"/>
    <x v="5"/>
    <n v="461.53"/>
    <n v="461.53"/>
    <n v="11"/>
    <n v="5076.83"/>
    <n v="248"/>
    <n v="0"/>
    <s v="Sports"/>
    <n v="75.3"/>
    <n v="75.3"/>
    <d v="2022-09-17T00:00:00"/>
    <n v="53"/>
    <n v="0.24"/>
    <n v="0"/>
  </r>
  <r>
    <s v="CUST_8669_UK_44470"/>
    <s v="CUST_8669"/>
    <x v="36"/>
    <x v="0"/>
    <x v="1"/>
    <n v="70.11"/>
    <n v="70.11"/>
    <n v="8"/>
    <n v="560.88"/>
    <n v="298"/>
    <n v="0"/>
    <s v="Beauty"/>
    <n v="36.9"/>
    <n v="36.9"/>
    <d v="2021-10-01T00:00:00"/>
    <n v="78"/>
    <n v="0.08"/>
    <n v="0"/>
  </r>
  <r>
    <s v="CUST_8673_India_44285"/>
    <s v="CUST_8673"/>
    <x v="16"/>
    <x v="0"/>
    <x v="5"/>
    <n v="41.56"/>
    <n v="41.56"/>
    <n v="11"/>
    <n v="457.16"/>
    <n v="226"/>
    <n v="0"/>
    <s v="Beauty"/>
    <m/>
    <n v="0"/>
    <d v="2021-03-30T00:00:00"/>
    <n v="71"/>
    <n v="0.16"/>
    <n v="0"/>
  </r>
  <r>
    <s v="CUST_8674_India_44171"/>
    <s v="CUST_8674"/>
    <x v="61"/>
    <x v="0"/>
    <x v="5"/>
    <n v="57.95"/>
    <n v="57.95"/>
    <n v="9"/>
    <n v="521.55000000000007"/>
    <n v="262"/>
    <n v="0"/>
    <s v="Fashion"/>
    <n v="32.9"/>
    <n v="32.9"/>
    <d v="2020-12-06T00:00:00"/>
    <n v="30"/>
    <n v="0.43"/>
    <n v="0"/>
  </r>
  <r>
    <s v="CUST_8674_India_44316"/>
    <s v="CUST_8674"/>
    <x v="32"/>
    <x v="0"/>
    <x v="5"/>
    <n v="64.099999999999994"/>
    <n v="64.099999999999994"/>
    <n v="10"/>
    <n v="641"/>
    <n v="358"/>
    <n v="0"/>
    <s v="Electronics"/>
    <n v="76.599999999999994"/>
    <n v="76.599999999999994"/>
    <d v="2021-04-30T00:00:00"/>
    <n v="72"/>
    <n v="0.13"/>
    <n v="0"/>
  </r>
  <r>
    <s v="CUST_8678_Brazil_44725"/>
    <s v="CUST_8678"/>
    <x v="22"/>
    <x v="0"/>
    <x v="8"/>
    <n v="85.72"/>
    <n v="85.72"/>
    <n v="6"/>
    <n v="514.31999999999994"/>
    <n v="288"/>
    <n v="0"/>
    <s v="Electronics"/>
    <n v="73.2"/>
    <n v="73.2"/>
    <d v="2022-06-13T00:00:00"/>
    <n v="10"/>
    <n v="0.41"/>
    <n v="0"/>
  </r>
  <r>
    <s v="CUST_8678_France_44200"/>
    <s v="CUST_8678"/>
    <x v="7"/>
    <x v="0"/>
    <x v="7"/>
    <n v="127.45"/>
    <n v="127.45"/>
    <n v="9"/>
    <n v="1147.05"/>
    <n v="157"/>
    <n v="0"/>
    <s v="Sports"/>
    <n v="83.6"/>
    <n v="83.6"/>
    <d v="2021-01-04T00:00:00"/>
    <n v="31"/>
    <n v="0.17"/>
    <n v="0"/>
  </r>
  <r>
    <s v="CUST_8679_France_44185"/>
    <s v="CUST_8679"/>
    <x v="29"/>
    <x v="0"/>
    <x v="7"/>
    <n v="287.42"/>
    <n v="287.42"/>
    <n v="4"/>
    <n v="1149.68"/>
    <n v="217"/>
    <n v="0"/>
    <s v="Sports"/>
    <n v="29.1"/>
    <n v="29.1"/>
    <d v="2020-12-20T00:00:00"/>
    <n v="98"/>
    <n v="0.15"/>
    <n v="0"/>
  </r>
  <r>
    <s v="CUST_8679_India_44973"/>
    <s v="CUST_8679"/>
    <x v="31"/>
    <x v="0"/>
    <x v="5"/>
    <n v="98.03"/>
    <n v="98.03"/>
    <n v="10"/>
    <n v="980.3"/>
    <n v="322"/>
    <n v="0"/>
    <s v="Fashion"/>
    <n v="51.3"/>
    <n v="51.3"/>
    <d v="2023-02-16T00:00:00"/>
    <n v="99"/>
    <n v="0.12"/>
    <n v="0"/>
  </r>
  <r>
    <s v="CUST_8680_Brazil_44858"/>
    <s v="CUST_8680"/>
    <x v="27"/>
    <x v="1"/>
    <x v="8"/>
    <n v="208.57"/>
    <n v="208.57"/>
    <n v="10"/>
    <n v="2085.6999999999998"/>
    <n v="332"/>
    <n v="1"/>
    <s v="Home"/>
    <n v="93.3"/>
    <n v="93.3"/>
    <d v="2022-10-24T00:00:00"/>
    <n v="1"/>
    <n v="0.21"/>
    <n v="0"/>
  </r>
  <r>
    <s v="CUST_8683_France_44348"/>
    <s v="CUST_8683"/>
    <x v="16"/>
    <x v="0"/>
    <x v="7"/>
    <n v="43.23"/>
    <n v="43.23"/>
    <n v="7"/>
    <n v="302.60999999999996"/>
    <n v="260"/>
    <n v="0"/>
    <s v="Home"/>
    <n v="45.6"/>
    <n v="45.6"/>
    <d v="2021-06-01T00:00:00"/>
    <n v="76"/>
    <n v="0.22"/>
    <n v="0"/>
  </r>
  <r>
    <s v="CUST_8684_USA_44148"/>
    <s v="CUST_8684"/>
    <x v="2"/>
    <x v="0"/>
    <x v="2"/>
    <n v="55.78"/>
    <n v="55.78"/>
    <n v="9"/>
    <n v="502.02"/>
    <n v="276"/>
    <n v="0"/>
    <s v="Beauty"/>
    <n v="74.8"/>
    <n v="74.8"/>
    <d v="2020-11-13T00:00:00"/>
    <n v="97"/>
    <n v="0.11"/>
    <n v="0"/>
  </r>
  <r>
    <s v="CUST_8686_Australia_44366"/>
    <s v="CUST_8686"/>
    <x v="17"/>
    <x v="1"/>
    <x v="3"/>
    <n v="66.91"/>
    <n v="66.91"/>
    <n v="9"/>
    <n v="602.18999999999994"/>
    <n v="200"/>
    <n v="0"/>
    <s v="Beauty"/>
    <n v="45.9"/>
    <n v="45.9"/>
    <d v="2021-06-19T00:00:00"/>
    <n v="27"/>
    <n v="0.15"/>
    <n v="0"/>
  </r>
  <r>
    <s v="CUST_8687_USA_44778"/>
    <s v="CUST_8687"/>
    <x v="27"/>
    <x v="1"/>
    <x v="2"/>
    <n v="18.309999999999999"/>
    <n v="18.309999999999999"/>
    <n v="10"/>
    <n v="183.1"/>
    <n v="262"/>
    <n v="0"/>
    <s v="Electronics"/>
    <n v="86.5"/>
    <n v="86.5"/>
    <d v="2022-08-05T00:00:00"/>
    <n v="69"/>
    <n v="0.17"/>
    <n v="0"/>
  </r>
  <r>
    <s v="CUST_8692_Brazil_44837"/>
    <s v="CUST_8692"/>
    <x v="61"/>
    <x v="0"/>
    <x v="8"/>
    <n v="36.57"/>
    <n v="36.57"/>
    <n v="6"/>
    <n v="219.42000000000002"/>
    <n v="259"/>
    <n v="0"/>
    <s v="Beauty"/>
    <n v="4.5"/>
    <n v="4.5"/>
    <d v="2022-10-03T00:00:00"/>
    <n v="29"/>
    <n v="0.25"/>
    <n v="0"/>
  </r>
  <r>
    <s v="CUST_8693_Australia_45076"/>
    <s v="CUST_8693"/>
    <x v="45"/>
    <x v="2"/>
    <x v="3"/>
    <n v="21.14"/>
    <n v="21.14"/>
    <n v="11"/>
    <n v="232.54000000000002"/>
    <n v="28"/>
    <n v="0"/>
    <s v="Home"/>
    <n v="50.3"/>
    <n v="50.3"/>
    <d v="2023-05-30T00:00:00"/>
    <n v="67"/>
    <n v="0.17"/>
    <n v="0"/>
  </r>
  <r>
    <s v="CUST_8693_France_45527"/>
    <s v="CUST_8693"/>
    <x v="1"/>
    <x v="0"/>
    <x v="7"/>
    <n v="37.6"/>
    <n v="37.6"/>
    <n v="10"/>
    <n v="376"/>
    <n v="188"/>
    <n v="0"/>
    <s v="Electronics"/>
    <n v="30.8"/>
    <n v="30.8"/>
    <d v="2024-08-23T00:00:00"/>
    <n v="75"/>
    <n v="0.19"/>
    <n v="0"/>
  </r>
  <r>
    <s v="CUST_8693_India_44471"/>
    <s v="CUST_8693"/>
    <x v="48"/>
    <x v="1"/>
    <x v="5"/>
    <m/>
    <n v="0"/>
    <n v="17"/>
    <n v="0"/>
    <n v="236"/>
    <n v="0"/>
    <s v="Sports"/>
    <n v="71.7"/>
    <n v="71.7"/>
    <d v="2021-10-02T00:00:00"/>
    <n v="16"/>
    <n v="0.35"/>
    <n v="0"/>
  </r>
  <r>
    <s v="CUST_8694_Australia_45245"/>
    <s v="CUST_8694"/>
    <x v="3"/>
    <x v="1"/>
    <x v="3"/>
    <n v="64.66"/>
    <n v="64.66"/>
    <n v="7"/>
    <n v="452.62"/>
    <n v="245"/>
    <n v="0"/>
    <s v="Beauty"/>
    <n v="56.8"/>
    <n v="56.8"/>
    <d v="2023-11-15T00:00:00"/>
    <n v="87"/>
    <n v="0.25"/>
    <n v="0"/>
  </r>
  <r>
    <s v="CUST_8697_China_44977"/>
    <s v="CUST_8697"/>
    <x v="40"/>
    <x v="1"/>
    <x v="9"/>
    <n v="30.84"/>
    <n v="30.84"/>
    <n v="10"/>
    <n v="308.39999999999998"/>
    <n v="4"/>
    <n v="0"/>
    <s v="Sports"/>
    <n v="73.8"/>
    <n v="73.8"/>
    <d v="2023-02-20T00:00:00"/>
    <n v="36"/>
    <n v="0.31"/>
    <n v="0"/>
  </r>
  <r>
    <s v="CUST_8697_Japan_45041"/>
    <s v="CUST_8697"/>
    <x v="21"/>
    <x v="0"/>
    <x v="6"/>
    <m/>
    <n v="0"/>
    <n v="12"/>
    <n v="0"/>
    <n v="25"/>
    <n v="0"/>
    <s v="Electronics"/>
    <n v="1.8"/>
    <n v="1.8"/>
    <d v="2023-04-25T00:00:00"/>
    <n v="65"/>
    <n v="0.11"/>
    <n v="0"/>
  </r>
  <r>
    <s v="CUST_8697_USA_45188"/>
    <s v="CUST_8697"/>
    <x v="35"/>
    <x v="1"/>
    <x v="2"/>
    <n v="91.9"/>
    <n v="91.9"/>
    <n v="12"/>
    <n v="1102.8000000000002"/>
    <n v="64"/>
    <n v="0"/>
    <s v="Electronics"/>
    <n v="100"/>
    <n v="100"/>
    <d v="2023-09-19T00:00:00"/>
    <n v="89"/>
    <n v="0.47"/>
    <n v="0"/>
  </r>
  <r>
    <s v="CUST_8701_Canada_44588"/>
    <s v="CUST_8701"/>
    <x v="56"/>
    <x v="1"/>
    <x v="4"/>
    <n v="171.37"/>
    <n v="171.37"/>
    <n v="8"/>
    <n v="1370.96"/>
    <n v="6"/>
    <n v="0"/>
    <s v="Electronics"/>
    <n v="63.5"/>
    <n v="63.5"/>
    <d v="2022-01-27T00:00:00"/>
    <n v="82"/>
    <n v="0.32"/>
    <n v="0"/>
  </r>
  <r>
    <s v="CUST_8701_Japan_44819"/>
    <s v="CUST_8701"/>
    <x v="44"/>
    <x v="0"/>
    <x v="6"/>
    <n v="125.47"/>
    <n v="125.47"/>
    <n v="12"/>
    <n v="1505.6399999999999"/>
    <n v="81"/>
    <n v="0"/>
    <s v="Fashion"/>
    <n v="29.6"/>
    <n v="29.6"/>
    <d v="2022-09-15T00:00:00"/>
    <n v="26"/>
    <n v="0.28999999999999998"/>
    <n v="0"/>
  </r>
  <r>
    <s v="CUST_8703_Japan_44856"/>
    <s v="CUST_8703"/>
    <x v="58"/>
    <x v="0"/>
    <x v="6"/>
    <n v="72.61"/>
    <n v="72.61"/>
    <n v="12"/>
    <n v="871.31999999999994"/>
    <n v="293"/>
    <n v="0"/>
    <s v="Beauty"/>
    <m/>
    <n v="0"/>
    <d v="2022-10-22T00:00:00"/>
    <n v="46"/>
    <n v="0.12"/>
    <n v="0"/>
  </r>
  <r>
    <s v="CUST_8705_Japan_45597"/>
    <s v="CUST_8705"/>
    <x v="30"/>
    <x v="0"/>
    <x v="6"/>
    <n v="214.83"/>
    <n v="214.83"/>
    <n v="14"/>
    <n v="3007.6200000000003"/>
    <n v="130"/>
    <n v="0"/>
    <s v="Beauty"/>
    <n v="11"/>
    <n v="11"/>
    <d v="2024-11-01T00:00:00"/>
    <n v="87"/>
    <n v="0.15"/>
    <n v="0"/>
  </r>
  <r>
    <s v="CUST_8707_UK_44813"/>
    <s v="CUST_8707"/>
    <x v="38"/>
    <x v="0"/>
    <x v="1"/>
    <n v="85.55"/>
    <n v="85.55"/>
    <n v="10"/>
    <n v="855.5"/>
    <n v="115"/>
    <n v="0"/>
    <s v="Fashion"/>
    <n v="71.8"/>
    <n v="71.8"/>
    <d v="2022-09-09T00:00:00"/>
    <n v="52"/>
    <n v="0.23"/>
    <n v="0"/>
  </r>
  <r>
    <s v="CUST_8710_USA_44659"/>
    <s v="CUST_8710"/>
    <x v="36"/>
    <x v="1"/>
    <x v="2"/>
    <n v="96.7"/>
    <n v="96.7"/>
    <n v="11"/>
    <n v="1063.7"/>
    <n v="20"/>
    <n v="0"/>
    <s v="Electronics"/>
    <n v="71.5"/>
    <n v="71.5"/>
    <d v="2022-04-08T00:00:00"/>
    <n v="20"/>
    <n v="0.28000000000000003"/>
    <n v="0"/>
  </r>
  <r>
    <s v="CUST_8714_USA_44269"/>
    <s v="CUST_8714"/>
    <x v="10"/>
    <x v="2"/>
    <x v="2"/>
    <m/>
    <n v="0"/>
    <n v="8"/>
    <n v="0"/>
    <n v="185"/>
    <n v="0"/>
    <s v="Fashion"/>
    <n v="32.200000000000003"/>
    <n v="32.200000000000003"/>
    <d v="2021-03-14T00:00:00"/>
    <n v="91"/>
    <n v="0.36"/>
    <n v="0"/>
  </r>
  <r>
    <s v="CUST_8715_India_44993"/>
    <s v="CUST_8715"/>
    <x v="17"/>
    <x v="0"/>
    <x v="5"/>
    <n v="50.13"/>
    <n v="50.13"/>
    <n v="11"/>
    <n v="551.43000000000006"/>
    <n v="197"/>
    <n v="0"/>
    <s v="Fashion"/>
    <n v="99.4"/>
    <n v="99.4"/>
    <d v="2023-03-08T00:00:00"/>
    <n v="98"/>
    <n v="0.36"/>
    <n v="0"/>
  </r>
  <r>
    <s v="CUST_8718_China_45734"/>
    <s v="CUST_8718"/>
    <x v="35"/>
    <x v="1"/>
    <x v="9"/>
    <n v="91.04"/>
    <n v="91.04"/>
    <n v="11"/>
    <n v="1001.44"/>
    <n v="154"/>
    <n v="0"/>
    <s v="Sports"/>
    <n v="50.3"/>
    <n v="50.3"/>
    <d v="2025-03-18T00:00:00"/>
    <n v="35"/>
    <n v="0.55000000000000004"/>
    <n v="0"/>
  </r>
  <r>
    <s v="CUST_8721_France_44759"/>
    <s v="CUST_8721"/>
    <x v="12"/>
    <x v="0"/>
    <x v="7"/>
    <n v="86.75"/>
    <n v="86.75"/>
    <n v="15"/>
    <n v="1301.25"/>
    <n v="155"/>
    <n v="0"/>
    <s v="Beauty"/>
    <n v="57.1"/>
    <n v="57.1"/>
    <d v="2022-07-17T00:00:00"/>
    <n v="21"/>
    <n v="0.12"/>
    <n v="0"/>
  </r>
  <r>
    <s v="CUST_8723_Germany_44742"/>
    <s v="CUST_8723"/>
    <x v="51"/>
    <x v="1"/>
    <x v="0"/>
    <n v="109.29"/>
    <n v="109.29"/>
    <n v="8"/>
    <n v="874.32"/>
    <n v="59"/>
    <n v="0"/>
    <s v="Fashion"/>
    <n v="27.2"/>
    <n v="27.2"/>
    <d v="2022-06-30T00:00:00"/>
    <n v="5"/>
    <n v="0.1"/>
    <n v="0"/>
  </r>
  <r>
    <s v="CUST_8725_France_44447"/>
    <s v="CUST_8725"/>
    <x v="52"/>
    <x v="2"/>
    <x v="7"/>
    <n v="132.27000000000001"/>
    <n v="132.27000000000001"/>
    <n v="8"/>
    <n v="1058.1600000000001"/>
    <n v="50"/>
    <n v="0"/>
    <s v="Fashion"/>
    <m/>
    <n v="0"/>
    <d v="2021-09-08T00:00:00"/>
    <n v="36"/>
    <n v="0.17"/>
    <n v="0"/>
  </r>
  <r>
    <s v="CUST_8730_Australia_45083"/>
    <s v="CUST_8730"/>
    <x v="46"/>
    <x v="1"/>
    <x v="3"/>
    <n v="138.21"/>
    <n v="138.21"/>
    <n v="10"/>
    <n v="1382.1000000000001"/>
    <n v="52"/>
    <n v="0"/>
    <s v="Home"/>
    <n v="63.6"/>
    <n v="63.6"/>
    <d v="2023-06-06T00:00:00"/>
    <n v="94"/>
    <n v="0.34"/>
    <n v="0"/>
  </r>
  <r>
    <s v="CUST_8730_Canada_45438"/>
    <s v="CUST_8730"/>
    <x v="15"/>
    <x v="1"/>
    <x v="4"/>
    <n v="96.08"/>
    <n v="96.08"/>
    <n v="6"/>
    <n v="576.48"/>
    <n v="341"/>
    <n v="0"/>
    <s v="Electronics"/>
    <n v="73.8"/>
    <n v="73.8"/>
    <d v="2024-05-26T00:00:00"/>
    <n v="82"/>
    <n v="0.32"/>
    <n v="0"/>
  </r>
  <r>
    <s v="CUST_8734_Australia_44429"/>
    <s v="CUST_8734"/>
    <x v="52"/>
    <x v="0"/>
    <x v="3"/>
    <n v="109.18"/>
    <n v="109.18"/>
    <n v="11"/>
    <n v="1200.98"/>
    <n v="252"/>
    <n v="0"/>
    <s v="Sports"/>
    <n v="58.6"/>
    <n v="58.6"/>
    <d v="2021-08-21T00:00:00"/>
    <n v="17"/>
    <n v="0.31"/>
    <n v="0"/>
  </r>
  <r>
    <s v="CUST_8736_India_45833"/>
    <s v="CUST_8736"/>
    <x v="7"/>
    <x v="1"/>
    <x v="5"/>
    <m/>
    <n v="0"/>
    <n v="12"/>
    <n v="0"/>
    <n v="219"/>
    <n v="0"/>
    <s v="Fashion"/>
    <n v="52.3"/>
    <n v="52.3"/>
    <d v="2025-06-25T00:00:00"/>
    <n v="35"/>
    <n v="0.18"/>
    <n v="0"/>
  </r>
  <r>
    <s v="CUST_8737_France_45416"/>
    <s v="CUST_8737"/>
    <x v="9"/>
    <x v="0"/>
    <x v="7"/>
    <n v="189.48"/>
    <n v="189.48"/>
    <n v="8"/>
    <n v="1515.84"/>
    <n v="261"/>
    <n v="0"/>
    <s v="Fashion"/>
    <n v="83.4"/>
    <n v="83.4"/>
    <d v="2024-05-04T00:00:00"/>
    <n v="5"/>
    <n v="0.39"/>
    <n v="0"/>
  </r>
  <r>
    <s v="CUST_8737_Germany_44621"/>
    <s v="CUST_8737"/>
    <x v="53"/>
    <x v="0"/>
    <x v="0"/>
    <m/>
    <n v="0"/>
    <n v="6"/>
    <n v="0"/>
    <n v="182"/>
    <n v="0"/>
    <s v="Electronics"/>
    <n v="34.700000000000003"/>
    <n v="34.700000000000003"/>
    <d v="2022-03-01T00:00:00"/>
    <n v="31"/>
    <n v="0.1"/>
    <n v="0"/>
  </r>
  <r>
    <s v="CUST_8739_USA_44053"/>
    <s v="CUST_8739"/>
    <x v="14"/>
    <x v="0"/>
    <x v="2"/>
    <n v="24.03"/>
    <n v="24.03"/>
    <n v="3"/>
    <n v="72.09"/>
    <n v="298"/>
    <n v="0"/>
    <s v="Beauty"/>
    <n v="42.9"/>
    <n v="42.9"/>
    <d v="2020-08-10T00:00:00"/>
    <n v="82"/>
    <n v="0.41"/>
    <n v="0"/>
  </r>
  <r>
    <s v="CUST_8742_Australia_45410"/>
    <s v="CUST_8742"/>
    <x v="41"/>
    <x v="0"/>
    <x v="3"/>
    <n v="192.88"/>
    <n v="192.88"/>
    <n v="11"/>
    <n v="2121.6799999999998"/>
    <n v="285"/>
    <n v="0"/>
    <s v="Electronics"/>
    <n v="52.2"/>
    <n v="52.2"/>
    <d v="2024-04-28T00:00:00"/>
    <n v="58"/>
    <n v="0.28000000000000003"/>
    <n v="0"/>
  </r>
  <r>
    <s v="CUST_8742_Japan_44196"/>
    <s v="CUST_8742"/>
    <x v="6"/>
    <x v="1"/>
    <x v="6"/>
    <n v="66.38"/>
    <n v="66.38"/>
    <n v="6"/>
    <n v="398.28"/>
    <n v="10"/>
    <n v="0"/>
    <s v="Sports"/>
    <n v="18"/>
    <n v="18"/>
    <d v="2020-12-31T00:00:00"/>
    <n v="16"/>
    <n v="0.14000000000000001"/>
    <n v="0"/>
  </r>
  <r>
    <s v="CUST_8751_USA_44491"/>
    <s v="CUST_8751"/>
    <x v="59"/>
    <x v="1"/>
    <x v="2"/>
    <n v="224.97"/>
    <n v="224.97"/>
    <n v="15"/>
    <n v="3374.55"/>
    <n v="132"/>
    <n v="0"/>
    <s v="Beauty"/>
    <n v="27.8"/>
    <n v="27.8"/>
    <d v="2021-10-22T00:00:00"/>
    <n v="87"/>
    <n v="0.21"/>
    <n v="0"/>
  </r>
  <r>
    <s v="CUST_8754_Japan_45055"/>
    <s v="CUST_8754"/>
    <x v="48"/>
    <x v="0"/>
    <x v="6"/>
    <n v="31.88"/>
    <n v="31.88"/>
    <n v="10"/>
    <n v="318.8"/>
    <n v="262"/>
    <n v="0"/>
    <s v="Home"/>
    <n v="65.3"/>
    <n v="65.3"/>
    <d v="2023-05-09T00:00:00"/>
    <n v="12"/>
    <n v="0.32"/>
    <n v="0"/>
  </r>
  <r>
    <s v="CUST_8755_India_45309"/>
    <s v="CUST_8755"/>
    <x v="59"/>
    <x v="2"/>
    <x v="5"/>
    <n v="19.309999999999999"/>
    <n v="19.309999999999999"/>
    <n v="9"/>
    <n v="173.79"/>
    <n v="212"/>
    <n v="0"/>
    <s v="Beauty"/>
    <n v="75.2"/>
    <n v="75.2"/>
    <d v="2024-01-18T00:00:00"/>
    <n v="91"/>
    <n v="0.17"/>
    <n v="0"/>
  </r>
  <r>
    <s v="CUST_8758_Japan_44408"/>
    <s v="CUST_8758"/>
    <x v="42"/>
    <x v="0"/>
    <x v="6"/>
    <n v="114.39"/>
    <n v="114.39"/>
    <n v="9"/>
    <n v="1029.51"/>
    <n v="71"/>
    <n v="1"/>
    <s v="Fashion"/>
    <n v="87.3"/>
    <n v="87.3"/>
    <d v="2021-07-31T00:00:00"/>
    <n v="60"/>
    <n v="0.32"/>
    <n v="0"/>
  </r>
  <r>
    <s v="CUST_8758_Japan_45166"/>
    <s v="CUST_8758"/>
    <x v="38"/>
    <x v="1"/>
    <x v="6"/>
    <n v="165.23"/>
    <n v="165.23"/>
    <n v="16"/>
    <n v="2643.68"/>
    <n v="235"/>
    <n v="0"/>
    <s v="Sports"/>
    <n v="38.700000000000003"/>
    <n v="38.700000000000003"/>
    <d v="2023-08-28T00:00:00"/>
    <n v="60"/>
    <n v="0.19"/>
    <n v="0"/>
  </r>
  <r>
    <s v="CUST_8761_France_45251"/>
    <s v="CUST_8761"/>
    <x v="18"/>
    <x v="1"/>
    <x v="7"/>
    <n v="93.54"/>
    <n v="93.54"/>
    <n v="11"/>
    <n v="1028.94"/>
    <n v="358"/>
    <n v="0"/>
    <s v="Fashion"/>
    <n v="1.5"/>
    <n v="1.5"/>
    <d v="2023-11-21T00:00:00"/>
    <n v="70"/>
    <n v="0.32"/>
    <n v="0"/>
  </r>
  <r>
    <s v="CUST_8763_India_44355"/>
    <s v="CUST_8763"/>
    <x v="50"/>
    <x v="1"/>
    <x v="5"/>
    <n v="117.44"/>
    <n v="117.44"/>
    <n v="5"/>
    <n v="587.20000000000005"/>
    <n v="95"/>
    <n v="0"/>
    <s v="Beauty"/>
    <n v="45.3"/>
    <n v="45.3"/>
    <d v="2021-06-08T00:00:00"/>
    <n v="49"/>
    <n v="0.67"/>
    <n v="0"/>
  </r>
  <r>
    <s v="CUST_8766_Japan_45756"/>
    <s v="CUST_8766"/>
    <x v="60"/>
    <x v="0"/>
    <x v="6"/>
    <n v="30.82"/>
    <n v="30.82"/>
    <n v="10"/>
    <n v="308.2"/>
    <n v="24"/>
    <n v="0"/>
    <s v="Beauty"/>
    <n v="59.8"/>
    <n v="59.8"/>
    <d v="2025-04-09T00:00:00"/>
    <n v="89"/>
    <n v="0.18"/>
    <n v="0"/>
  </r>
  <r>
    <s v="CUST_8774_Australia_45597"/>
    <s v="CUST_8774"/>
    <x v="20"/>
    <x v="0"/>
    <x v="3"/>
    <n v="194.07"/>
    <n v="194.07"/>
    <n v="17"/>
    <n v="3299.19"/>
    <n v="28"/>
    <n v="0"/>
    <s v="Fashion"/>
    <n v="95.8"/>
    <n v="95.8"/>
    <d v="2024-11-01T00:00:00"/>
    <n v="93"/>
    <n v="0.27"/>
    <n v="0"/>
  </r>
  <r>
    <s v="CUST_8776_Brazil_44123"/>
    <s v="CUST_8776"/>
    <x v="54"/>
    <x v="0"/>
    <x v="8"/>
    <n v="159.82"/>
    <n v="159.82"/>
    <n v="10"/>
    <n v="1598.1999999999998"/>
    <n v="181"/>
    <n v="0"/>
    <s v="Fashion"/>
    <n v="52.9"/>
    <n v="52.9"/>
    <d v="2020-10-19T00:00:00"/>
    <n v="57"/>
    <n v="0.16"/>
    <n v="0"/>
  </r>
  <r>
    <s v="CUST_8777_Brazil_44690"/>
    <s v="CUST_8777"/>
    <x v="41"/>
    <x v="1"/>
    <x v="8"/>
    <n v="42.89"/>
    <n v="42.89"/>
    <n v="14"/>
    <n v="600.46"/>
    <n v="320"/>
    <n v="0"/>
    <s v="Electronics"/>
    <n v="44.4"/>
    <n v="44.4"/>
    <d v="2022-05-09T00:00:00"/>
    <n v="78"/>
    <n v="0.2"/>
    <n v="0"/>
  </r>
  <r>
    <s v="CUST_8778_France_44775"/>
    <s v="CUST_8778"/>
    <x v="39"/>
    <x v="0"/>
    <x v="7"/>
    <m/>
    <n v="0"/>
    <n v="14"/>
    <n v="0"/>
    <n v="149"/>
    <n v="0"/>
    <s v="Electronics"/>
    <n v="80.3"/>
    <n v="80.3"/>
    <d v="2022-08-02T00:00:00"/>
    <n v="18"/>
    <n v="0.27"/>
    <n v="0"/>
  </r>
  <r>
    <s v="CUST_8778_USA_44679"/>
    <s v="CUST_8778"/>
    <x v="33"/>
    <x v="1"/>
    <x v="2"/>
    <n v="95.16"/>
    <n v="95.16"/>
    <n v="6"/>
    <n v="570.96"/>
    <n v="166"/>
    <n v="0"/>
    <s v="Sports"/>
    <n v="58.6"/>
    <n v="58.6"/>
    <d v="2022-04-28T00:00:00"/>
    <n v="31"/>
    <n v="0.28999999999999998"/>
    <n v="0"/>
  </r>
  <r>
    <s v="CUST_8783_Brazil_44057"/>
    <s v="CUST_8783"/>
    <x v="39"/>
    <x v="1"/>
    <x v="8"/>
    <n v="259.70999999999998"/>
    <n v="259.70999999999998"/>
    <n v="6"/>
    <n v="1558.2599999999998"/>
    <n v="81"/>
    <n v="0"/>
    <s v="Home"/>
    <n v="51.4"/>
    <n v="51.4"/>
    <d v="2020-08-14T00:00:00"/>
    <n v="38"/>
    <n v="0.36"/>
    <n v="0"/>
  </r>
  <r>
    <s v="CUST_8786_USA_44798"/>
    <s v="CUST_8786"/>
    <x v="3"/>
    <x v="1"/>
    <x v="2"/>
    <n v="55.22"/>
    <n v="55.22"/>
    <n v="12"/>
    <n v="662.64"/>
    <n v="162"/>
    <n v="1"/>
    <s v="Fashion"/>
    <n v="62.1"/>
    <n v="62.1"/>
    <d v="2022-08-25T00:00:00"/>
    <n v="63"/>
    <n v="0.11"/>
    <n v="0"/>
  </r>
  <r>
    <s v="CUST_8788_Japan_45807"/>
    <s v="CUST_8788"/>
    <x v="4"/>
    <x v="0"/>
    <x v="6"/>
    <n v="91.3"/>
    <n v="91.3"/>
    <n v="12"/>
    <n v="1095.5999999999999"/>
    <n v="318"/>
    <n v="0"/>
    <s v="Beauty"/>
    <n v="94.9"/>
    <n v="94.9"/>
    <d v="2025-05-30T00:00:00"/>
    <n v="20"/>
    <n v="0.21"/>
    <n v="0"/>
  </r>
  <r>
    <s v="CUST_8788_UK_45450"/>
    <s v="CUST_8788"/>
    <x v="58"/>
    <x v="1"/>
    <x v="1"/>
    <n v="256.89999999999998"/>
    <n v="256.89999999999998"/>
    <n v="6"/>
    <n v="1541.3999999999999"/>
    <n v="218"/>
    <n v="0"/>
    <s v="Home"/>
    <n v="57.6"/>
    <n v="57.6"/>
    <d v="2024-06-07T00:00:00"/>
    <n v="82"/>
    <n v="0.28000000000000003"/>
    <n v="0"/>
  </r>
  <r>
    <s v="CUST_8789_USA_44530"/>
    <s v="CUST_8789"/>
    <x v="17"/>
    <x v="0"/>
    <x v="2"/>
    <n v="95.93"/>
    <n v="95.93"/>
    <n v="12"/>
    <n v="1151.1600000000001"/>
    <n v="75"/>
    <n v="0"/>
    <s v="Sports"/>
    <n v="79.2"/>
    <n v="79.2"/>
    <d v="2021-11-30T00:00:00"/>
    <n v="51"/>
    <n v="0.25"/>
    <n v="0"/>
  </r>
  <r>
    <s v="CUST_8789_USA_44583"/>
    <s v="CUST_8789"/>
    <x v="15"/>
    <x v="0"/>
    <x v="2"/>
    <n v="167.26"/>
    <n v="167.26"/>
    <n v="11"/>
    <n v="1839.86"/>
    <n v="0"/>
    <n v="0"/>
    <s v="Beauty"/>
    <n v="25.4"/>
    <n v="25.4"/>
    <d v="2022-01-22T00:00:00"/>
    <n v="6"/>
    <n v="0.69"/>
    <n v="0"/>
  </r>
  <r>
    <s v="CUST_8790_Canada_45737"/>
    <s v="CUST_8790"/>
    <x v="12"/>
    <x v="1"/>
    <x v="4"/>
    <n v="79.42"/>
    <n v="79.42"/>
    <n v="11"/>
    <n v="873.62"/>
    <n v="25"/>
    <n v="0"/>
    <s v="Sports"/>
    <n v="36.1"/>
    <n v="36.1"/>
    <d v="2025-03-21T00:00:00"/>
    <n v="24"/>
    <n v="0.2"/>
    <n v="0"/>
  </r>
  <r>
    <s v="CUST_8797_India_45030"/>
    <s v="CUST_8797"/>
    <x v="28"/>
    <x v="0"/>
    <x v="5"/>
    <n v="66.319999999999993"/>
    <n v="66.319999999999993"/>
    <n v="9"/>
    <n v="596.87999999999988"/>
    <n v="38"/>
    <n v="0"/>
    <s v="Fashion"/>
    <n v="18.899999999999999"/>
    <n v="18.899999999999999"/>
    <d v="2023-04-14T00:00:00"/>
    <n v="46"/>
    <n v="0.51"/>
    <n v="0"/>
  </r>
  <r>
    <s v="CUST_8804_Australia_45158"/>
    <s v="CUST_8804"/>
    <x v="22"/>
    <x v="1"/>
    <x v="3"/>
    <n v="184.78"/>
    <n v="184.78"/>
    <n v="7"/>
    <n v="1293.46"/>
    <n v="312"/>
    <n v="0"/>
    <s v="Beauty"/>
    <n v="74.099999999999994"/>
    <n v="74.099999999999994"/>
    <d v="2023-08-20T00:00:00"/>
    <n v="23"/>
    <n v="0.11"/>
    <n v="0"/>
  </r>
  <r>
    <s v="CUST_8804_Canada_45565"/>
    <s v="CUST_8804"/>
    <x v="17"/>
    <x v="1"/>
    <x v="4"/>
    <m/>
    <n v="0"/>
    <n v="6"/>
    <n v="0"/>
    <n v="242"/>
    <n v="0"/>
    <s v="Electronics"/>
    <n v="72.3"/>
    <n v="72.3"/>
    <d v="2024-09-30T00:00:00"/>
    <n v="19"/>
    <n v="0.17"/>
    <n v="0"/>
  </r>
  <r>
    <s v="CUST_8805_Australia_45548"/>
    <s v="CUST_8805"/>
    <x v="49"/>
    <x v="1"/>
    <x v="3"/>
    <m/>
    <n v="0"/>
    <n v="11"/>
    <n v="0"/>
    <n v="197"/>
    <n v="0"/>
    <s v="Fashion"/>
    <n v="53.7"/>
    <n v="53.7"/>
    <d v="2024-09-13T00:00:00"/>
    <n v="97"/>
    <n v="0.34"/>
    <n v="0"/>
  </r>
  <r>
    <s v="CUST_8806_France_45393"/>
    <s v="CUST_8806"/>
    <x v="45"/>
    <x v="0"/>
    <x v="7"/>
    <n v="47.94"/>
    <n v="47.94"/>
    <n v="11"/>
    <n v="527.33999999999992"/>
    <n v="163"/>
    <n v="0"/>
    <s v="Sports"/>
    <n v="3.8"/>
    <n v="3.8"/>
    <d v="2024-04-11T00:00:00"/>
    <n v="67"/>
    <n v="0.59"/>
    <n v="0"/>
  </r>
  <r>
    <s v="CUST_8812_UK_44414"/>
    <s v="CUST_8812"/>
    <x v="50"/>
    <x v="1"/>
    <x v="1"/>
    <n v="56.28"/>
    <n v="56.28"/>
    <n v="12"/>
    <n v="675.36"/>
    <n v="112"/>
    <n v="0"/>
    <s v="Beauty"/>
    <n v="92.1"/>
    <n v="92.1"/>
    <d v="2021-08-06T00:00:00"/>
    <n v="25"/>
    <n v="0.06"/>
    <n v="0"/>
  </r>
  <r>
    <s v="CUST_8813_India_44329"/>
    <s v="CUST_8813"/>
    <x v="21"/>
    <x v="0"/>
    <x v="5"/>
    <n v="125.22"/>
    <n v="125.22"/>
    <n v="15"/>
    <n v="1878.3"/>
    <n v="120"/>
    <n v="0"/>
    <s v="Fashion"/>
    <n v="43.2"/>
    <n v="43.2"/>
    <d v="2021-05-13T00:00:00"/>
    <n v="12"/>
    <n v="0.12"/>
    <n v="0"/>
  </r>
  <r>
    <s v="CUST_8813_Japan_45773"/>
    <s v="CUST_8813"/>
    <x v="51"/>
    <x v="0"/>
    <x v="6"/>
    <m/>
    <n v="0"/>
    <n v="9"/>
    <n v="0"/>
    <n v="214"/>
    <n v="0"/>
    <s v="Home"/>
    <n v="91.1"/>
    <n v="91.1"/>
    <d v="2025-04-26T00:00:00"/>
    <n v="29"/>
    <n v="0.11"/>
    <n v="0"/>
  </r>
  <r>
    <s v="CUST_8815_Brazil_45083"/>
    <s v="CUST_8815"/>
    <x v="13"/>
    <x v="0"/>
    <x v="8"/>
    <n v="310.7"/>
    <n v="310.7"/>
    <n v="15"/>
    <n v="4660.5"/>
    <n v="247"/>
    <n v="0"/>
    <s v="Electronics"/>
    <n v="91.4"/>
    <n v="91.4"/>
    <d v="2023-06-06T00:00:00"/>
    <n v="14"/>
    <n v="0.4"/>
    <n v="0"/>
  </r>
  <r>
    <s v="CUST_8817_Brazil_45618"/>
    <s v="CUST_8817"/>
    <x v="17"/>
    <x v="0"/>
    <x v="8"/>
    <n v="35.950000000000003"/>
    <n v="35.950000000000003"/>
    <n v="6"/>
    <n v="215.70000000000002"/>
    <n v="228"/>
    <n v="0"/>
    <s v="Sports"/>
    <n v="3.1"/>
    <n v="3.1"/>
    <d v="2024-11-22T00:00:00"/>
    <n v="50"/>
    <n v="0.28999999999999998"/>
    <n v="0"/>
  </r>
  <r>
    <s v="CUST_8818_China_44869"/>
    <s v="CUST_8818"/>
    <x v="6"/>
    <x v="0"/>
    <x v="9"/>
    <n v="235.07"/>
    <n v="235.07"/>
    <n v="6"/>
    <n v="1410.42"/>
    <n v="9"/>
    <n v="0"/>
    <s v="Sports"/>
    <n v="40.1"/>
    <n v="40.1"/>
    <d v="2022-11-04T00:00:00"/>
    <n v="31"/>
    <n v="0.47"/>
    <n v="0"/>
  </r>
  <r>
    <s v="CUST_8823_Japan_45061"/>
    <s v="CUST_8823"/>
    <x v="40"/>
    <x v="1"/>
    <x v="6"/>
    <n v="99.22"/>
    <n v="99.22"/>
    <n v="10"/>
    <n v="992.2"/>
    <n v="124"/>
    <n v="0"/>
    <s v="Fashion"/>
    <n v="88.5"/>
    <n v="88.5"/>
    <d v="2023-05-15T00:00:00"/>
    <n v="16"/>
    <n v="0.08"/>
    <n v="0"/>
  </r>
  <r>
    <s v="CUST_8825_India_45025"/>
    <s v="CUST_8825"/>
    <x v="42"/>
    <x v="1"/>
    <x v="5"/>
    <n v="36.74"/>
    <n v="36.74"/>
    <n v="11"/>
    <n v="404.14000000000004"/>
    <n v="177"/>
    <n v="0"/>
    <s v="Home"/>
    <n v="96.1"/>
    <n v="96.1"/>
    <d v="2023-04-09T00:00:00"/>
    <n v="23"/>
    <n v="0.38"/>
    <n v="0"/>
  </r>
  <r>
    <s v="CUST_8827_India_45765"/>
    <s v="CUST_8827"/>
    <x v="52"/>
    <x v="2"/>
    <x v="5"/>
    <n v="216.95"/>
    <n v="216.95"/>
    <n v="16"/>
    <n v="3471.2"/>
    <n v="242"/>
    <n v="0"/>
    <s v="Electronics"/>
    <n v="5.7"/>
    <n v="5.7"/>
    <d v="2025-04-18T00:00:00"/>
    <n v="80"/>
    <n v="0.18"/>
    <n v="0"/>
  </r>
  <r>
    <s v="CUST_8829_France_45034"/>
    <s v="CUST_8829"/>
    <x v="27"/>
    <x v="1"/>
    <x v="7"/>
    <n v="30.92"/>
    <n v="30.92"/>
    <n v="10"/>
    <n v="309.20000000000005"/>
    <n v="107"/>
    <n v="0"/>
    <s v="Home"/>
    <n v="74.900000000000006"/>
    <n v="74.900000000000006"/>
    <d v="2023-04-18T00:00:00"/>
    <n v="3"/>
    <n v="0.17"/>
    <n v="0"/>
  </r>
  <r>
    <s v="CUST_8830_Japan_44652"/>
    <s v="CUST_8830"/>
    <x v="50"/>
    <x v="1"/>
    <x v="6"/>
    <n v="165.52"/>
    <n v="165.52"/>
    <n v="11"/>
    <n v="1820.72"/>
    <n v="364"/>
    <n v="0"/>
    <s v="Fashion"/>
    <n v="27.1"/>
    <n v="27.1"/>
    <d v="2022-04-01T00:00:00"/>
    <n v="59"/>
    <n v="0.37"/>
    <n v="0"/>
  </r>
  <r>
    <s v="CUST_8832_China_44528"/>
    <s v="CUST_8832"/>
    <x v="5"/>
    <x v="1"/>
    <x v="9"/>
    <n v="44.8"/>
    <n v="44.8"/>
    <n v="11"/>
    <n v="492.79999999999995"/>
    <n v="193"/>
    <n v="0"/>
    <s v="Electronics"/>
    <n v="15.9"/>
    <n v="15.9"/>
    <d v="2021-11-28T00:00:00"/>
    <n v="14"/>
    <n v="0.25"/>
    <n v="0"/>
  </r>
  <r>
    <s v="CUST_8832_Japan_45716"/>
    <s v="CUST_8832"/>
    <x v="2"/>
    <x v="0"/>
    <x v="6"/>
    <n v="46.73"/>
    <n v="46.73"/>
    <n v="7"/>
    <n v="327.10999999999996"/>
    <n v="213"/>
    <n v="0"/>
    <s v="Sports"/>
    <n v="71.900000000000006"/>
    <n v="71.900000000000006"/>
    <d v="2025-02-28T00:00:00"/>
    <n v="21"/>
    <n v="0.38"/>
    <n v="0"/>
  </r>
  <r>
    <s v="CUST_8833_Australia_44424"/>
    <s v="CUST_8833"/>
    <x v="42"/>
    <x v="2"/>
    <x v="3"/>
    <n v="92.19"/>
    <n v="92.19"/>
    <n v="10"/>
    <n v="921.9"/>
    <n v="279"/>
    <n v="0"/>
    <s v="Sports"/>
    <n v="81.599999999999994"/>
    <n v="81.599999999999994"/>
    <d v="2021-08-16T00:00:00"/>
    <n v="65"/>
    <n v="0.2"/>
    <n v="0"/>
  </r>
  <r>
    <s v="CUST_8833_Brazil_44780"/>
    <s v="CUST_8833"/>
    <x v="47"/>
    <x v="1"/>
    <x v="8"/>
    <n v="118.5"/>
    <n v="118.5"/>
    <n v="16"/>
    <n v="1896"/>
    <n v="97"/>
    <n v="0"/>
    <s v="Electronics"/>
    <n v="49.4"/>
    <n v="49.4"/>
    <d v="2022-08-07T00:00:00"/>
    <n v="25"/>
    <n v="0.54"/>
    <n v="0"/>
  </r>
  <r>
    <s v="CUST_8833_Canada_44164"/>
    <s v="CUST_8833"/>
    <x v="42"/>
    <x v="1"/>
    <x v="4"/>
    <n v="61.37"/>
    <n v="61.37"/>
    <n v="6"/>
    <n v="368.21999999999997"/>
    <n v="146"/>
    <n v="0"/>
    <s v="Beauty"/>
    <m/>
    <n v="0"/>
    <d v="2020-11-29T00:00:00"/>
    <n v="78"/>
    <n v="0.28000000000000003"/>
    <n v="0"/>
  </r>
  <r>
    <s v="CUST_8833_China_44972"/>
    <s v="CUST_8833"/>
    <x v="6"/>
    <x v="0"/>
    <x v="9"/>
    <n v="155.9"/>
    <n v="155.9"/>
    <n v="14"/>
    <n v="2182.6"/>
    <n v="29"/>
    <n v="0"/>
    <s v="Electronics"/>
    <n v="55.3"/>
    <n v="55.3"/>
    <d v="2023-02-15T00:00:00"/>
    <n v="68"/>
    <n v="0.15"/>
    <n v="0"/>
  </r>
  <r>
    <s v="CUST_8835_France_45361"/>
    <s v="CUST_8835"/>
    <x v="18"/>
    <x v="2"/>
    <x v="7"/>
    <n v="79.849999999999994"/>
    <n v="79.849999999999994"/>
    <n v="9"/>
    <n v="718.65"/>
    <n v="137"/>
    <n v="0"/>
    <s v="Fashion"/>
    <n v="39"/>
    <n v="39"/>
    <d v="2024-03-10T00:00:00"/>
    <n v="39"/>
    <n v="0.06"/>
    <n v="0"/>
  </r>
  <r>
    <s v="CUST_8837_Japan_45835"/>
    <s v="CUST_8837"/>
    <x v="7"/>
    <x v="0"/>
    <x v="6"/>
    <n v="146.24"/>
    <n v="146.24"/>
    <n v="7"/>
    <n v="1023.6800000000001"/>
    <n v="90"/>
    <n v="0"/>
    <s v="Electronics"/>
    <m/>
    <n v="0"/>
    <d v="2025-06-27T00:00:00"/>
    <n v="66"/>
    <n v="0.08"/>
    <n v="0"/>
  </r>
  <r>
    <s v="CUST_8842_France_45335"/>
    <s v="CUST_8842"/>
    <x v="0"/>
    <x v="1"/>
    <x v="7"/>
    <n v="307.41000000000003"/>
    <n v="307.41000000000003"/>
    <n v="5"/>
    <n v="1537.0500000000002"/>
    <n v="96"/>
    <n v="0"/>
    <s v="Sports"/>
    <n v="57.5"/>
    <n v="57.5"/>
    <d v="2024-02-13T00:00:00"/>
    <n v="25"/>
    <n v="0.35"/>
    <n v="0"/>
  </r>
  <r>
    <s v="CUST_8843_Canada_45774"/>
    <s v="CUST_8843"/>
    <x v="59"/>
    <x v="1"/>
    <x v="4"/>
    <n v="45.14"/>
    <n v="45.14"/>
    <n v="10"/>
    <n v="451.4"/>
    <n v="263"/>
    <n v="1"/>
    <s v="Sports"/>
    <n v="62.8"/>
    <n v="62.8"/>
    <d v="2025-04-27T00:00:00"/>
    <n v="12"/>
    <n v="0.15"/>
    <n v="0"/>
  </r>
  <r>
    <s v="CUST_8845_USA_45421"/>
    <s v="CUST_8845"/>
    <x v="39"/>
    <x v="0"/>
    <x v="2"/>
    <n v="120.9"/>
    <n v="120.9"/>
    <n v="6"/>
    <n v="725.40000000000009"/>
    <n v="247"/>
    <n v="0"/>
    <s v="Home"/>
    <n v="79.7"/>
    <n v="79.7"/>
    <d v="2024-05-09T00:00:00"/>
    <n v="23"/>
    <n v="0.26"/>
    <n v="0"/>
  </r>
  <r>
    <s v="CUST_8845_USA_45508"/>
    <s v="CUST_8845"/>
    <x v="7"/>
    <x v="2"/>
    <x v="2"/>
    <n v="53.83"/>
    <n v="53.83"/>
    <n v="9"/>
    <n v="484.46999999999997"/>
    <n v="244"/>
    <n v="0"/>
    <s v="Sports"/>
    <n v="10.4"/>
    <n v="10.4"/>
    <d v="2024-08-04T00:00:00"/>
    <n v="23"/>
    <n v="0.33"/>
    <n v="0"/>
  </r>
  <r>
    <s v="CUST_8846_Brazil_44342"/>
    <s v="CUST_8846"/>
    <x v="51"/>
    <x v="1"/>
    <x v="8"/>
    <n v="118.12"/>
    <n v="118.12"/>
    <n v="15"/>
    <n v="1771.8000000000002"/>
    <n v="160"/>
    <n v="0"/>
    <s v="Beauty"/>
    <n v="67.2"/>
    <n v="67.2"/>
    <d v="2021-05-26T00:00:00"/>
    <n v="60"/>
    <n v="0.26"/>
    <n v="0"/>
  </r>
  <r>
    <s v="CUST_8848_Japan_44396"/>
    <s v="CUST_8848"/>
    <x v="58"/>
    <x v="0"/>
    <x v="6"/>
    <n v="45.46"/>
    <n v="45.46"/>
    <n v="11"/>
    <n v="500.06"/>
    <n v="291"/>
    <n v="0"/>
    <s v="Sports"/>
    <n v="61.7"/>
    <n v="61.7"/>
    <d v="2021-07-19T00:00:00"/>
    <n v="72"/>
    <n v="0.3"/>
    <n v="0"/>
  </r>
  <r>
    <s v="CUST_8849_Japan_44338"/>
    <s v="CUST_8849"/>
    <x v="25"/>
    <x v="0"/>
    <x v="6"/>
    <n v="186.72"/>
    <n v="186.72"/>
    <n v="7"/>
    <n v="1307.04"/>
    <n v="17"/>
    <n v="0"/>
    <s v="Home"/>
    <n v="54.2"/>
    <n v="54.2"/>
    <d v="2021-05-22T00:00:00"/>
    <n v="33"/>
    <n v="0.08"/>
    <n v="0"/>
  </r>
  <r>
    <s v="CUST_8850_France_44871"/>
    <s v="CUST_8850"/>
    <x v="1"/>
    <x v="1"/>
    <x v="7"/>
    <n v="156.69"/>
    <n v="156.69"/>
    <n v="6"/>
    <n v="940.14"/>
    <n v="67"/>
    <n v="0"/>
    <s v="Electronics"/>
    <n v="59.4"/>
    <n v="59.4"/>
    <d v="2022-11-06T00:00:00"/>
    <n v="64"/>
    <n v="0.23"/>
    <n v="0"/>
  </r>
  <r>
    <s v="CUST_8851_UK_45639"/>
    <s v="CUST_8851"/>
    <x v="55"/>
    <x v="1"/>
    <x v="1"/>
    <n v="110.22"/>
    <n v="110.22"/>
    <n v="8"/>
    <n v="881.76"/>
    <n v="321"/>
    <n v="0"/>
    <s v="Fashion"/>
    <n v="17"/>
    <n v="17"/>
    <d v="2024-12-13T00:00:00"/>
    <n v="66"/>
    <n v="0.15"/>
    <n v="0"/>
  </r>
  <r>
    <s v="CUST_8857_Canada_45487"/>
    <s v="CUST_8857"/>
    <x v="5"/>
    <x v="0"/>
    <x v="4"/>
    <n v="110.21"/>
    <n v="110.21"/>
    <n v="12"/>
    <n v="1322.52"/>
    <n v="183"/>
    <n v="0"/>
    <s v="Sports"/>
    <n v="8"/>
    <n v="8"/>
    <d v="2024-07-14T00:00:00"/>
    <n v="54"/>
    <n v="0.21"/>
    <n v="0"/>
  </r>
  <r>
    <s v="CUST_8858_Japan_44093"/>
    <s v="CUST_8858"/>
    <x v="42"/>
    <x v="1"/>
    <x v="6"/>
    <n v="76.64"/>
    <n v="76.64"/>
    <n v="11"/>
    <n v="843.04"/>
    <n v="300"/>
    <n v="0"/>
    <s v="Home"/>
    <n v="60.4"/>
    <n v="60.4"/>
    <d v="2020-09-19T00:00:00"/>
    <n v="60"/>
    <n v="0.03"/>
    <n v="0"/>
  </r>
  <r>
    <s v="CUST_8860_Germany_45240"/>
    <s v="CUST_8860"/>
    <x v="40"/>
    <x v="0"/>
    <x v="0"/>
    <n v="138.76"/>
    <n v="138.76"/>
    <n v="16"/>
    <n v="2220.16"/>
    <n v="19"/>
    <n v="0"/>
    <s v="Electronics"/>
    <n v="11.8"/>
    <n v="11.8"/>
    <d v="2023-11-10T00:00:00"/>
    <n v="26"/>
    <n v="0.38"/>
    <n v="0"/>
  </r>
  <r>
    <s v="CUST_8863_Germany_45434"/>
    <s v="CUST_8863"/>
    <x v="51"/>
    <x v="2"/>
    <x v="0"/>
    <n v="253.22"/>
    <n v="253.22"/>
    <n v="12"/>
    <n v="3038.64"/>
    <n v="150"/>
    <n v="0"/>
    <s v="Sports"/>
    <n v="28.7"/>
    <n v="28.7"/>
    <d v="2024-05-22T00:00:00"/>
    <n v="73"/>
    <n v="0.31"/>
    <n v="0"/>
  </r>
  <r>
    <s v="CUST_8866_USA_44511"/>
    <s v="CUST_8866"/>
    <x v="57"/>
    <x v="0"/>
    <x v="2"/>
    <n v="32.69"/>
    <n v="32.69"/>
    <n v="8"/>
    <n v="261.52"/>
    <n v="353"/>
    <n v="0"/>
    <s v="Home"/>
    <n v="4.3"/>
    <n v="4.3"/>
    <d v="2021-11-11T00:00:00"/>
    <n v="52"/>
    <n v="0.38"/>
    <n v="0"/>
  </r>
  <r>
    <s v="CUST_8867_India_45725"/>
    <s v="CUST_8867"/>
    <x v="53"/>
    <x v="0"/>
    <x v="5"/>
    <n v="37.39"/>
    <n v="37.39"/>
    <n v="11"/>
    <n v="411.29"/>
    <n v="58"/>
    <n v="0"/>
    <s v="Home"/>
    <n v="38.9"/>
    <n v="38.9"/>
    <d v="2025-03-09T00:00:00"/>
    <n v="69"/>
    <n v="0.31"/>
    <n v="0"/>
  </r>
  <r>
    <s v="CUST_8869_USA_44137"/>
    <s v="CUST_8869"/>
    <x v="22"/>
    <x v="0"/>
    <x v="2"/>
    <n v="38.89"/>
    <n v="38.89"/>
    <n v="8"/>
    <n v="311.12"/>
    <n v="130"/>
    <n v="1"/>
    <s v="Home"/>
    <n v="30.6"/>
    <n v="30.6"/>
    <d v="2020-11-02T00:00:00"/>
    <n v="63"/>
    <n v="0.3"/>
    <n v="0"/>
  </r>
  <r>
    <s v="CUST_8869_USA_45135"/>
    <s v="CUST_8869"/>
    <x v="11"/>
    <x v="2"/>
    <x v="2"/>
    <n v="157.71"/>
    <n v="157.71"/>
    <n v="11"/>
    <n v="1734.8100000000002"/>
    <n v="286"/>
    <n v="0"/>
    <s v="Home"/>
    <n v="83.4"/>
    <n v="83.4"/>
    <d v="2023-07-28T00:00:00"/>
    <n v="43"/>
    <n v="0.16"/>
    <n v="0"/>
  </r>
  <r>
    <s v="CUST_8870_USA_45727"/>
    <s v="CUST_8870"/>
    <x v="14"/>
    <x v="1"/>
    <x v="2"/>
    <n v="111.5"/>
    <n v="111.5"/>
    <n v="7"/>
    <n v="780.5"/>
    <n v="145"/>
    <n v="0"/>
    <s v="Sports"/>
    <n v="76.099999999999994"/>
    <n v="76.099999999999994"/>
    <d v="2025-03-11T00:00:00"/>
    <n v="54"/>
    <n v="0.24"/>
    <n v="0"/>
  </r>
  <r>
    <s v="CUST_8871_UK_44228"/>
    <s v="CUST_8871"/>
    <x v="35"/>
    <x v="0"/>
    <x v="1"/>
    <n v="89.55"/>
    <n v="89.55"/>
    <n v="10"/>
    <n v="895.5"/>
    <n v="237"/>
    <n v="0"/>
    <s v="Electronics"/>
    <m/>
    <n v="0"/>
    <d v="2021-02-01T00:00:00"/>
    <n v="21"/>
    <n v="0.22"/>
    <n v="0"/>
  </r>
  <r>
    <s v="CUST_8875_Canada_44042"/>
    <s v="CUST_8875"/>
    <x v="41"/>
    <x v="2"/>
    <x v="4"/>
    <n v="132.71"/>
    <n v="132.71"/>
    <n v="12"/>
    <n v="1592.52"/>
    <n v="43"/>
    <n v="0"/>
    <s v="Fashion"/>
    <n v="33"/>
    <n v="33"/>
    <d v="2020-07-30T00:00:00"/>
    <n v="71"/>
    <n v="0.11"/>
    <n v="0"/>
  </r>
  <r>
    <s v="CUST_8876_Brazil_45409"/>
    <s v="CUST_8876"/>
    <x v="25"/>
    <x v="1"/>
    <x v="8"/>
    <n v="87.48"/>
    <n v="87.48"/>
    <n v="5"/>
    <n v="437.40000000000003"/>
    <n v="165"/>
    <n v="0"/>
    <s v="Electronics"/>
    <n v="56.2"/>
    <n v="56.2"/>
    <d v="2024-04-27T00:00:00"/>
    <n v="46"/>
    <n v="0.65"/>
    <n v="0"/>
  </r>
  <r>
    <s v="CUST_8876_USA_45587"/>
    <s v="CUST_8876"/>
    <x v="29"/>
    <x v="1"/>
    <x v="2"/>
    <n v="67.209999999999994"/>
    <n v="67.209999999999994"/>
    <n v="14"/>
    <n v="940.93999999999994"/>
    <n v="81"/>
    <n v="0"/>
    <s v="Beauty"/>
    <n v="35.6"/>
    <n v="35.6"/>
    <d v="2024-10-22T00:00:00"/>
    <n v="30"/>
    <n v="0.31"/>
    <n v="0"/>
  </r>
  <r>
    <s v="CUST_8878_Australia_45500"/>
    <s v="CUST_8878"/>
    <x v="7"/>
    <x v="2"/>
    <x v="3"/>
    <n v="86.23"/>
    <n v="86.23"/>
    <n v="9"/>
    <n v="776.07"/>
    <n v="278"/>
    <n v="0"/>
    <s v="Fashion"/>
    <n v="85.3"/>
    <n v="85.3"/>
    <d v="2024-07-27T00:00:00"/>
    <n v="53"/>
    <n v="0.32"/>
    <n v="0"/>
  </r>
  <r>
    <s v="CUST_8880_France_45422"/>
    <s v="CUST_8880"/>
    <x v="20"/>
    <x v="0"/>
    <x v="7"/>
    <n v="21.63"/>
    <n v="21.63"/>
    <n v="16"/>
    <n v="346.08"/>
    <n v="169"/>
    <n v="0"/>
    <s v="Home"/>
    <n v="35.1"/>
    <n v="35.1"/>
    <d v="2024-05-10T00:00:00"/>
    <n v="85"/>
    <n v="0.16"/>
    <n v="0"/>
  </r>
  <r>
    <s v="CUST_8888_France_45564"/>
    <s v="CUST_8888"/>
    <x v="51"/>
    <x v="1"/>
    <x v="7"/>
    <m/>
    <n v="0"/>
    <n v="12"/>
    <n v="0"/>
    <n v="305"/>
    <n v="0"/>
    <s v="Home"/>
    <m/>
    <n v="0"/>
    <d v="2024-09-29T00:00:00"/>
    <n v="28"/>
    <n v="0.19"/>
    <n v="0"/>
  </r>
  <r>
    <s v="CUST_8891_China_44100"/>
    <s v="CUST_8891"/>
    <x v="59"/>
    <x v="0"/>
    <x v="9"/>
    <n v="99.28"/>
    <n v="99.28"/>
    <n v="10"/>
    <n v="992.8"/>
    <n v="259"/>
    <n v="0"/>
    <s v="Home"/>
    <n v="91.8"/>
    <n v="91.8"/>
    <d v="2020-09-26T00:00:00"/>
    <n v="23"/>
    <n v="0.35"/>
    <n v="0"/>
  </r>
  <r>
    <s v="CUST_8891_USA_45436"/>
    <s v="CUST_8891"/>
    <x v="43"/>
    <x v="0"/>
    <x v="2"/>
    <n v="237.9"/>
    <n v="237.9"/>
    <n v="8"/>
    <n v="1903.2"/>
    <n v="277"/>
    <n v="0"/>
    <s v="Electronics"/>
    <n v="62.9"/>
    <n v="62.9"/>
    <d v="2024-05-24T00:00:00"/>
    <n v="13"/>
    <n v="0.11"/>
    <n v="0"/>
  </r>
  <r>
    <s v="CUST_8892_USA_45064"/>
    <s v="CUST_8892"/>
    <x v="43"/>
    <x v="0"/>
    <x v="2"/>
    <n v="177.53"/>
    <n v="177.53"/>
    <n v="4"/>
    <n v="710.12"/>
    <n v="247"/>
    <n v="0"/>
    <s v="Home"/>
    <n v="30.8"/>
    <n v="30.8"/>
    <d v="2023-05-18T00:00:00"/>
    <n v="73"/>
    <n v="0.26"/>
    <n v="0"/>
  </r>
  <r>
    <s v="CUST_8896_France_44451"/>
    <s v="CUST_8896"/>
    <x v="48"/>
    <x v="1"/>
    <x v="7"/>
    <n v="122.57"/>
    <n v="122.57"/>
    <n v="8"/>
    <n v="980.56"/>
    <n v="244"/>
    <n v="0"/>
    <s v="Home"/>
    <n v="8.6999999999999993"/>
    <n v="8.6999999999999993"/>
    <d v="2021-09-12T00:00:00"/>
    <n v="38"/>
    <n v="0.26"/>
    <n v="0"/>
  </r>
  <r>
    <s v="CUST_8898_Canada_45713"/>
    <s v="CUST_8898"/>
    <x v="9"/>
    <x v="1"/>
    <x v="4"/>
    <n v="289.68"/>
    <n v="289.68"/>
    <n v="5"/>
    <n v="1448.4"/>
    <n v="185"/>
    <n v="0"/>
    <s v="Home"/>
    <n v="79.400000000000006"/>
    <n v="79.400000000000006"/>
    <d v="2025-02-25T00:00:00"/>
    <n v="62"/>
    <n v="0.28000000000000003"/>
    <n v="0"/>
  </r>
  <r>
    <s v="CUST_8901_UK_44448"/>
    <s v="CUST_8901"/>
    <x v="29"/>
    <x v="0"/>
    <x v="1"/>
    <n v="41.04"/>
    <n v="41.04"/>
    <n v="9"/>
    <n v="369.36"/>
    <n v="182"/>
    <n v="0"/>
    <s v="Fashion"/>
    <n v="93.1"/>
    <n v="93.1"/>
    <d v="2021-09-09T00:00:00"/>
    <n v="83"/>
    <n v="0.32"/>
    <n v="0"/>
  </r>
  <r>
    <s v="CUST_8901_USA_45030"/>
    <s v="CUST_8901"/>
    <x v="43"/>
    <x v="0"/>
    <x v="2"/>
    <n v="97.52"/>
    <n v="97.52"/>
    <n v="12"/>
    <n v="1170.24"/>
    <n v="137"/>
    <n v="0"/>
    <s v="Sports"/>
    <n v="57.3"/>
    <n v="57.3"/>
    <d v="2023-04-14T00:00:00"/>
    <n v="71"/>
    <n v="0.4"/>
    <n v="0"/>
  </r>
  <r>
    <s v="CUST_8902_UK_45423"/>
    <s v="CUST_8902"/>
    <x v="5"/>
    <x v="0"/>
    <x v="1"/>
    <n v="42.95"/>
    <n v="42.95"/>
    <n v="8"/>
    <n v="343.6"/>
    <n v="130"/>
    <n v="0"/>
    <s v="Fashion"/>
    <n v="47.8"/>
    <n v="47.8"/>
    <d v="2024-05-11T00:00:00"/>
    <n v="84"/>
    <n v="0.54"/>
    <n v="0"/>
  </r>
  <r>
    <s v="CUST_8904_USA_44450"/>
    <s v="CUST_8904"/>
    <x v="43"/>
    <x v="1"/>
    <x v="2"/>
    <n v="20.54"/>
    <n v="20.54"/>
    <n v="17"/>
    <n v="349.18"/>
    <n v="126"/>
    <n v="0"/>
    <s v="Home"/>
    <n v="56.2"/>
    <n v="56.2"/>
    <d v="2021-09-11T00:00:00"/>
    <n v="17"/>
    <n v="0.23"/>
    <n v="0"/>
  </r>
  <r>
    <s v="CUST_8905_Brazil_45787"/>
    <s v="CUST_8905"/>
    <x v="50"/>
    <x v="1"/>
    <x v="8"/>
    <n v="76.459999999999994"/>
    <n v="76.459999999999994"/>
    <n v="8"/>
    <n v="611.67999999999995"/>
    <n v="229"/>
    <n v="0"/>
    <s v="Beauty"/>
    <n v="31.9"/>
    <n v="31.9"/>
    <d v="2025-05-10T00:00:00"/>
    <n v="19"/>
    <n v="0.56000000000000005"/>
    <n v="0"/>
  </r>
  <r>
    <s v="CUST_8906_Germany_44837"/>
    <s v="CUST_8906"/>
    <x v="40"/>
    <x v="0"/>
    <x v="0"/>
    <n v="153.5"/>
    <n v="153.5"/>
    <n v="10"/>
    <n v="1535"/>
    <n v="320"/>
    <n v="0"/>
    <s v="Beauty"/>
    <n v="75.5"/>
    <n v="75.5"/>
    <d v="2022-10-03T00:00:00"/>
    <n v="62"/>
    <n v="0.16"/>
    <n v="0"/>
  </r>
  <r>
    <s v="CUST_8909_USA_44136"/>
    <s v="CUST_8909"/>
    <x v="53"/>
    <x v="0"/>
    <x v="2"/>
    <n v="75.14"/>
    <n v="75.14"/>
    <n v="8"/>
    <n v="601.12"/>
    <n v="12"/>
    <n v="0"/>
    <s v="Beauty"/>
    <n v="45.4"/>
    <n v="45.4"/>
    <d v="2020-11-01T00:00:00"/>
    <n v="50"/>
    <n v="0.26"/>
    <n v="0"/>
  </r>
  <r>
    <s v="CUST_8910_France_45049"/>
    <s v="CUST_8910"/>
    <x v="44"/>
    <x v="2"/>
    <x v="7"/>
    <n v="100.03"/>
    <n v="100.03"/>
    <n v="10"/>
    <n v="1000.3"/>
    <n v="335"/>
    <n v="0"/>
    <s v="Beauty"/>
    <n v="60.9"/>
    <n v="60.9"/>
    <d v="2023-05-03T00:00:00"/>
    <n v="19"/>
    <n v="0.36"/>
    <n v="0"/>
  </r>
  <r>
    <s v="CUST_8913_Germany_45561"/>
    <s v="CUST_8913"/>
    <x v="18"/>
    <x v="1"/>
    <x v="0"/>
    <n v="57.88"/>
    <n v="57.88"/>
    <n v="6"/>
    <n v="347.28000000000003"/>
    <n v="321"/>
    <n v="0"/>
    <s v="Electronics"/>
    <n v="82.6"/>
    <n v="82.6"/>
    <d v="2024-09-26T00:00:00"/>
    <n v="48"/>
    <n v="0.33"/>
    <n v="0"/>
  </r>
  <r>
    <s v="CUST_8915_Japan_44099"/>
    <s v="CUST_8915"/>
    <x v="38"/>
    <x v="1"/>
    <x v="6"/>
    <n v="51.6"/>
    <n v="51.6"/>
    <n v="13"/>
    <n v="670.80000000000007"/>
    <n v="282"/>
    <n v="0"/>
    <s v="Home"/>
    <n v="5.8"/>
    <n v="5.8"/>
    <d v="2020-09-25T00:00:00"/>
    <n v="68"/>
    <n v="0.39"/>
    <n v="0"/>
  </r>
  <r>
    <s v="CUST_8916_Australia_45112"/>
    <s v="CUST_8916"/>
    <x v="11"/>
    <x v="1"/>
    <x v="3"/>
    <n v="36.64"/>
    <n v="36.64"/>
    <n v="13"/>
    <n v="476.32"/>
    <n v="229"/>
    <n v="0"/>
    <s v="Home"/>
    <n v="1.6"/>
    <n v="1.6"/>
    <d v="2023-07-05T00:00:00"/>
    <n v="48"/>
    <n v="0.35"/>
    <n v="0"/>
  </r>
  <r>
    <s v="CUST_8922_France_44084"/>
    <s v="CUST_8922"/>
    <x v="32"/>
    <x v="0"/>
    <x v="7"/>
    <n v="112.19"/>
    <n v="112.19"/>
    <n v="12"/>
    <n v="1346.28"/>
    <n v="349"/>
    <n v="0"/>
    <s v="Electronics"/>
    <n v="95.7"/>
    <n v="95.7"/>
    <d v="2020-09-10T00:00:00"/>
    <n v="94"/>
    <n v="0.27"/>
    <n v="0"/>
  </r>
  <r>
    <s v="CUST_8927_Australia_45047"/>
    <s v="CUST_8927"/>
    <x v="54"/>
    <x v="2"/>
    <x v="3"/>
    <n v="72.66"/>
    <n v="72.66"/>
    <n v="9"/>
    <n v="653.93999999999994"/>
    <n v="214"/>
    <n v="0"/>
    <s v="Sports"/>
    <n v="53.3"/>
    <n v="53.3"/>
    <d v="2023-05-01T00:00:00"/>
    <n v="74"/>
    <n v="0.08"/>
    <n v="0"/>
  </r>
  <r>
    <s v="CUST_8927_Brazil_45712"/>
    <s v="CUST_8927"/>
    <x v="61"/>
    <x v="1"/>
    <x v="8"/>
    <n v="229.43"/>
    <n v="229.43"/>
    <n v="10"/>
    <n v="2294.3000000000002"/>
    <n v="8"/>
    <n v="0"/>
    <s v="Fashion"/>
    <n v="16.7"/>
    <n v="16.7"/>
    <d v="2025-02-24T00:00:00"/>
    <n v="31"/>
    <n v="0.28000000000000003"/>
    <n v="0"/>
  </r>
  <r>
    <s v="CUST_8927_UK_45151"/>
    <s v="CUST_8927"/>
    <x v="50"/>
    <x v="1"/>
    <x v="1"/>
    <n v="143.51"/>
    <n v="143.51"/>
    <n v="5"/>
    <n v="717.55"/>
    <n v="309"/>
    <n v="0"/>
    <s v="Electronics"/>
    <n v="35.4"/>
    <n v="35.4"/>
    <d v="2023-08-13T00:00:00"/>
    <n v="81"/>
    <n v="0.2"/>
    <n v="0"/>
  </r>
  <r>
    <s v="CUST_8928_India_44414"/>
    <s v="CUST_8928"/>
    <x v="0"/>
    <x v="1"/>
    <x v="5"/>
    <n v="138.47999999999999"/>
    <n v="138.47999999999999"/>
    <n v="14"/>
    <n v="1938.7199999999998"/>
    <n v="47"/>
    <n v="0"/>
    <s v="Home"/>
    <n v="32.4"/>
    <n v="32.4"/>
    <d v="2021-08-06T00:00:00"/>
    <n v="25"/>
    <n v="0.08"/>
    <n v="0"/>
  </r>
  <r>
    <s v="CUST_8929_India_44754"/>
    <s v="CUST_8929"/>
    <x v="23"/>
    <x v="1"/>
    <x v="5"/>
    <n v="111.86"/>
    <n v="111.86"/>
    <n v="5"/>
    <n v="559.29999999999995"/>
    <n v="290"/>
    <n v="0"/>
    <s v="Electronics"/>
    <n v="60.5"/>
    <n v="60.5"/>
    <d v="2022-07-12T00:00:00"/>
    <n v="65"/>
    <n v="0.47"/>
    <n v="0"/>
  </r>
  <r>
    <s v="CUST_8933_China_45458"/>
    <s v="CUST_8933"/>
    <x v="50"/>
    <x v="1"/>
    <x v="9"/>
    <n v="40.369999999999997"/>
    <n v="40.369999999999997"/>
    <n v="11"/>
    <n v="444.07"/>
    <n v="16"/>
    <n v="0"/>
    <s v="Electronics"/>
    <n v="33.4"/>
    <n v="33.4"/>
    <d v="2024-06-15T00:00:00"/>
    <n v="98"/>
    <n v="0.17"/>
    <n v="0"/>
  </r>
  <r>
    <s v="CUST_8935_UK_45472"/>
    <s v="CUST_8935"/>
    <x v="4"/>
    <x v="0"/>
    <x v="1"/>
    <n v="51.73"/>
    <n v="51.73"/>
    <n v="12"/>
    <n v="620.76"/>
    <n v="244"/>
    <n v="0"/>
    <s v="Beauty"/>
    <n v="89.4"/>
    <n v="89.4"/>
    <d v="2024-06-29T00:00:00"/>
    <n v="94"/>
    <n v="0.37"/>
    <n v="0"/>
  </r>
  <r>
    <s v="CUST_8938_Germany_45012"/>
    <s v="CUST_8938"/>
    <x v="52"/>
    <x v="0"/>
    <x v="0"/>
    <n v="69.430000000000007"/>
    <n v="69.430000000000007"/>
    <n v="11"/>
    <n v="763.73"/>
    <n v="94"/>
    <n v="0"/>
    <s v="Electronics"/>
    <n v="80.400000000000006"/>
    <n v="80.400000000000006"/>
    <d v="2023-03-27T00:00:00"/>
    <n v="14"/>
    <n v="0.31"/>
    <n v="0"/>
  </r>
  <r>
    <s v="CUST_8939_Germany_45463"/>
    <s v="CUST_8939"/>
    <x v="24"/>
    <x v="1"/>
    <x v="0"/>
    <n v="410.82"/>
    <n v="410.82"/>
    <n v="8"/>
    <n v="3286.56"/>
    <n v="149"/>
    <n v="0"/>
    <s v="Beauty"/>
    <n v="53.4"/>
    <n v="53.4"/>
    <d v="2024-06-20T00:00:00"/>
    <n v="76"/>
    <n v="0.27"/>
    <n v="0"/>
  </r>
  <r>
    <s v="CUST_8939_Japan_45149"/>
    <s v="CUST_8939"/>
    <x v="3"/>
    <x v="1"/>
    <x v="6"/>
    <n v="65.72"/>
    <n v="65.72"/>
    <n v="4"/>
    <n v="262.88"/>
    <n v="353"/>
    <n v="1"/>
    <s v="Electronics"/>
    <n v="16.8"/>
    <n v="16.8"/>
    <d v="2023-08-11T00:00:00"/>
    <n v="54"/>
    <n v="0.13"/>
    <n v="0"/>
  </r>
  <r>
    <s v="CUST_8940_UK_44611"/>
    <s v="CUST_8940"/>
    <x v="12"/>
    <x v="0"/>
    <x v="1"/>
    <n v="118.94"/>
    <n v="118.94"/>
    <n v="9"/>
    <n v="1070.46"/>
    <n v="245"/>
    <n v="1"/>
    <s v="Beauty"/>
    <n v="85.5"/>
    <n v="85.5"/>
    <d v="2022-02-19T00:00:00"/>
    <n v="25"/>
    <n v="0.22"/>
    <n v="0"/>
  </r>
  <r>
    <s v="CUST_8941_Japan_45307"/>
    <s v="CUST_8941"/>
    <x v="19"/>
    <x v="0"/>
    <x v="6"/>
    <n v="279.57"/>
    <n v="279.57"/>
    <n v="10"/>
    <n v="2795.7"/>
    <n v="91"/>
    <n v="0"/>
    <s v="Sports"/>
    <n v="71.900000000000006"/>
    <n v="71.900000000000006"/>
    <d v="2024-01-16T00:00:00"/>
    <n v="96"/>
    <n v="0.25"/>
    <n v="0"/>
  </r>
  <r>
    <s v="CUST_8943_China_44183"/>
    <s v="CUST_8943"/>
    <x v="19"/>
    <x v="0"/>
    <x v="9"/>
    <n v="41.82"/>
    <n v="41.82"/>
    <n v="9"/>
    <n v="376.38"/>
    <n v="20"/>
    <n v="0"/>
    <s v="Fashion"/>
    <n v="28.1"/>
    <n v="28.1"/>
    <d v="2020-12-18T00:00:00"/>
    <n v="30"/>
    <n v="0.28999999999999998"/>
    <n v="0"/>
  </r>
  <r>
    <s v="CUST_8950_Brazil_44276"/>
    <s v="CUST_8950"/>
    <x v="46"/>
    <x v="1"/>
    <x v="8"/>
    <n v="38.049999999999997"/>
    <n v="38.049999999999997"/>
    <n v="12"/>
    <n v="456.59999999999997"/>
    <n v="169"/>
    <n v="1"/>
    <s v="Fashion"/>
    <n v="11.3"/>
    <n v="11.3"/>
    <d v="2021-03-21T00:00:00"/>
    <n v="41"/>
    <n v="0.25"/>
    <n v="0"/>
  </r>
  <r>
    <s v="CUST_8951_Germany_45024"/>
    <s v="CUST_8951"/>
    <x v="28"/>
    <x v="1"/>
    <x v="0"/>
    <n v="231.27"/>
    <n v="231.27"/>
    <n v="4"/>
    <n v="925.08"/>
    <n v="91"/>
    <n v="0"/>
    <s v="Sports"/>
    <n v="83.1"/>
    <n v="83.1"/>
    <d v="2023-04-08T00:00:00"/>
    <n v="6"/>
    <n v="0.68"/>
    <n v="0"/>
  </r>
  <r>
    <s v="CUST_8954_Japan_45568"/>
    <s v="CUST_8954"/>
    <x v="39"/>
    <x v="1"/>
    <x v="6"/>
    <n v="84.53"/>
    <n v="84.53"/>
    <n v="6"/>
    <n v="507.18"/>
    <n v="230"/>
    <n v="0"/>
    <s v="Electronics"/>
    <n v="98.2"/>
    <n v="98.2"/>
    <d v="2024-10-03T00:00:00"/>
    <n v="69"/>
    <n v="0.18"/>
    <n v="0"/>
  </r>
  <r>
    <s v="CUST_8954_USA_45165"/>
    <s v="CUST_8954"/>
    <x v="23"/>
    <x v="1"/>
    <x v="2"/>
    <n v="35.35"/>
    <n v="35.35"/>
    <n v="13"/>
    <n v="459.55"/>
    <n v="334"/>
    <n v="0"/>
    <s v="Home"/>
    <n v="58.2"/>
    <n v="58.2"/>
    <d v="2023-08-27T00:00:00"/>
    <n v="73"/>
    <n v="0.26"/>
    <n v="0"/>
  </r>
  <r>
    <s v="CUST_8956_France_44673"/>
    <s v="CUST_8956"/>
    <x v="60"/>
    <x v="0"/>
    <x v="7"/>
    <n v="77.349999999999994"/>
    <n v="77.349999999999994"/>
    <n v="5"/>
    <n v="386.75"/>
    <n v="62"/>
    <n v="0"/>
    <s v="Sports"/>
    <n v="71.5"/>
    <n v="71.5"/>
    <d v="2022-04-22T00:00:00"/>
    <n v="40"/>
    <n v="0.48"/>
    <n v="0"/>
  </r>
  <r>
    <s v="CUST_8957_Germany_45423"/>
    <s v="CUST_8957"/>
    <x v="0"/>
    <x v="1"/>
    <x v="0"/>
    <n v="192.83"/>
    <n v="192.83"/>
    <n v="10"/>
    <n v="1928.3000000000002"/>
    <n v="320"/>
    <n v="0"/>
    <s v="Home"/>
    <n v="30.8"/>
    <n v="30.8"/>
    <d v="2024-05-11T00:00:00"/>
    <n v="38"/>
    <n v="0.28000000000000003"/>
    <n v="0"/>
  </r>
  <r>
    <s v="CUST_8961_India_44609"/>
    <s v="CUST_8961"/>
    <x v="37"/>
    <x v="0"/>
    <x v="5"/>
    <n v="164.34"/>
    <n v="164.34"/>
    <n v="12"/>
    <n v="1972.08"/>
    <n v="165"/>
    <n v="0"/>
    <s v="Fashion"/>
    <n v="50.7"/>
    <n v="50.7"/>
    <d v="2022-02-17T00:00:00"/>
    <n v="23"/>
    <n v="0.46"/>
    <n v="0"/>
  </r>
  <r>
    <s v="CUST_8962_Canada_45061"/>
    <s v="CUST_8962"/>
    <x v="57"/>
    <x v="1"/>
    <x v="4"/>
    <n v="40.75"/>
    <n v="40.75"/>
    <n v="16"/>
    <n v="652"/>
    <n v="50"/>
    <n v="0"/>
    <s v="Electronics"/>
    <n v="71.7"/>
    <n v="71.7"/>
    <d v="2023-05-15T00:00:00"/>
    <n v="37"/>
    <n v="0.28999999999999998"/>
    <n v="0"/>
  </r>
  <r>
    <s v="CUST_8966_Australia_45770"/>
    <s v="CUST_8966"/>
    <x v="19"/>
    <x v="1"/>
    <x v="3"/>
    <n v="109.03"/>
    <n v="109.03"/>
    <n v="9"/>
    <n v="981.27"/>
    <n v="297"/>
    <n v="0"/>
    <s v="Home"/>
    <n v="11.6"/>
    <n v="11.6"/>
    <d v="2025-04-23T00:00:00"/>
    <n v="77"/>
    <n v="0.14000000000000001"/>
    <n v="0"/>
  </r>
  <r>
    <s v="CUST_8967_China_45131"/>
    <s v="CUST_8967"/>
    <x v="28"/>
    <x v="0"/>
    <x v="9"/>
    <n v="144.62"/>
    <n v="144.62"/>
    <n v="14"/>
    <n v="2024.68"/>
    <n v="113"/>
    <n v="0"/>
    <s v="Electronics"/>
    <n v="97.5"/>
    <n v="97.5"/>
    <d v="2023-07-24T00:00:00"/>
    <n v="30"/>
    <n v="0.36"/>
    <n v="0"/>
  </r>
  <r>
    <s v="CUST_8967_Japan_44889"/>
    <s v="CUST_8967"/>
    <x v="3"/>
    <x v="0"/>
    <x v="6"/>
    <n v="50.69"/>
    <n v="50.69"/>
    <n v="8"/>
    <n v="405.52"/>
    <n v="316"/>
    <n v="0"/>
    <s v="Fashion"/>
    <n v="58"/>
    <n v="58"/>
    <d v="2022-11-24T00:00:00"/>
    <n v="30"/>
    <n v="0.33"/>
    <n v="0"/>
  </r>
  <r>
    <s v="CUST_8970_China_44112"/>
    <s v="CUST_8970"/>
    <x v="20"/>
    <x v="2"/>
    <x v="9"/>
    <n v="78.34"/>
    <n v="78.34"/>
    <n v="9"/>
    <n v="705.06000000000006"/>
    <n v="53"/>
    <n v="0"/>
    <s v="Electronics"/>
    <n v="66.3"/>
    <n v="66.3"/>
    <d v="2020-10-08T00:00:00"/>
    <n v="88"/>
    <n v="0.36"/>
    <n v="0"/>
  </r>
  <r>
    <s v="CUST_8970_Japan_44264"/>
    <s v="CUST_8970"/>
    <x v="38"/>
    <x v="0"/>
    <x v="6"/>
    <n v="144.24"/>
    <n v="144.24"/>
    <n v="8"/>
    <n v="1153.92"/>
    <n v="17"/>
    <n v="0"/>
    <s v="Home"/>
    <n v="53.3"/>
    <n v="53.3"/>
    <d v="2021-03-09T00:00:00"/>
    <n v="99"/>
    <n v="0.53"/>
    <n v="0"/>
  </r>
  <r>
    <s v="CUST_8970_Japan_45127"/>
    <s v="CUST_8970"/>
    <x v="48"/>
    <x v="1"/>
    <x v="6"/>
    <n v="167.41"/>
    <n v="167.41"/>
    <n v="11"/>
    <n v="1841.51"/>
    <n v="224"/>
    <n v="0"/>
    <s v="Home"/>
    <n v="33"/>
    <n v="33"/>
    <d v="2023-07-20T00:00:00"/>
    <n v="76"/>
    <n v="0.17"/>
    <n v="0"/>
  </r>
  <r>
    <s v="CUST_8972_Canada_45685"/>
    <s v="CUST_8972"/>
    <x v="11"/>
    <x v="1"/>
    <x v="4"/>
    <n v="99.16"/>
    <n v="99.16"/>
    <n v="9"/>
    <n v="892.43999999999994"/>
    <n v="162"/>
    <n v="0"/>
    <s v="Sports"/>
    <n v="42.7"/>
    <n v="42.7"/>
    <d v="2025-01-28T00:00:00"/>
    <n v="18"/>
    <n v="0.17"/>
    <n v="0"/>
  </r>
  <r>
    <s v="CUST_8973_Australia_45149"/>
    <s v="CUST_8973"/>
    <x v="19"/>
    <x v="1"/>
    <x v="3"/>
    <n v="52.38"/>
    <n v="52.38"/>
    <n v="5"/>
    <n v="261.90000000000003"/>
    <n v="42"/>
    <n v="0"/>
    <s v="Electronics"/>
    <m/>
    <n v="0"/>
    <d v="2023-08-11T00:00:00"/>
    <n v="24"/>
    <n v="0.39"/>
    <n v="0"/>
  </r>
  <r>
    <s v="CUST_8977_Japan_45233"/>
    <s v="CUST_8977"/>
    <x v="38"/>
    <x v="1"/>
    <x v="6"/>
    <n v="103.12"/>
    <n v="103.12"/>
    <n v="8"/>
    <n v="824.96"/>
    <n v="133"/>
    <n v="0"/>
    <s v="Fashion"/>
    <n v="60.8"/>
    <n v="60.8"/>
    <d v="2023-11-03T00:00:00"/>
    <n v="47"/>
    <n v="0.16"/>
    <n v="0"/>
  </r>
  <r>
    <s v="CUST_8979_Germany_44796"/>
    <s v="CUST_8979"/>
    <x v="13"/>
    <x v="0"/>
    <x v="0"/>
    <n v="62.4"/>
    <n v="62.4"/>
    <n v="11"/>
    <n v="686.4"/>
    <n v="221"/>
    <n v="0"/>
    <s v="Fashion"/>
    <n v="15"/>
    <n v="15"/>
    <d v="2022-08-23T00:00:00"/>
    <n v="72"/>
    <n v="0.1"/>
    <n v="0"/>
  </r>
  <r>
    <s v="CUST_8979_Germany_44892"/>
    <s v="CUST_8979"/>
    <x v="57"/>
    <x v="0"/>
    <x v="0"/>
    <n v="95.2"/>
    <n v="95.2"/>
    <n v="12"/>
    <n v="1142.4000000000001"/>
    <n v="312"/>
    <n v="0"/>
    <s v="Sports"/>
    <n v="22.9"/>
    <n v="22.9"/>
    <d v="2022-11-27T00:00:00"/>
    <n v="84"/>
    <n v="0.22"/>
    <n v="0"/>
  </r>
  <r>
    <s v="CUST_8980_Canada_45529"/>
    <s v="CUST_8980"/>
    <x v="36"/>
    <x v="0"/>
    <x v="4"/>
    <n v="95.52"/>
    <n v="95.52"/>
    <n v="10"/>
    <n v="955.19999999999993"/>
    <n v="262"/>
    <n v="0"/>
    <s v="Fashion"/>
    <n v="55.3"/>
    <n v="55.3"/>
    <d v="2024-08-25T00:00:00"/>
    <n v="56"/>
    <n v="0.27"/>
    <n v="0"/>
  </r>
  <r>
    <s v="CUST_8980_China_44858"/>
    <s v="CUST_8980"/>
    <x v="8"/>
    <x v="1"/>
    <x v="9"/>
    <n v="97.15"/>
    <n v="97.15"/>
    <n v="8"/>
    <n v="777.2"/>
    <n v="21"/>
    <n v="0"/>
    <s v="Fashion"/>
    <n v="30.6"/>
    <n v="30.6"/>
    <d v="2022-10-24T00:00:00"/>
    <n v="29"/>
    <n v="0.54"/>
    <n v="0"/>
  </r>
  <r>
    <s v="CUST_8982_Australia_45248"/>
    <s v="CUST_8982"/>
    <x v="1"/>
    <x v="0"/>
    <x v="3"/>
    <n v="87.02"/>
    <n v="87.02"/>
    <n v="10"/>
    <n v="870.19999999999993"/>
    <n v="146"/>
    <n v="0"/>
    <s v="Fashion"/>
    <n v="66.3"/>
    <n v="66.3"/>
    <d v="2023-11-18T00:00:00"/>
    <n v="47"/>
    <n v="0.18"/>
    <n v="0"/>
  </r>
  <r>
    <s v="CUST_8982_China_45295"/>
    <s v="CUST_8982"/>
    <x v="21"/>
    <x v="1"/>
    <x v="9"/>
    <n v="123.46"/>
    <n v="123.46"/>
    <n v="8"/>
    <n v="987.68"/>
    <n v="91"/>
    <n v="0"/>
    <s v="Fashion"/>
    <n v="48.1"/>
    <n v="48.1"/>
    <d v="2024-01-04T00:00:00"/>
    <n v="61"/>
    <n v="0.4"/>
    <n v="0"/>
  </r>
  <r>
    <s v="CUST_8982_UK_45450"/>
    <s v="CUST_8982"/>
    <x v="53"/>
    <x v="0"/>
    <x v="1"/>
    <m/>
    <n v="0"/>
    <n v="11"/>
    <n v="0"/>
    <n v="345"/>
    <n v="0"/>
    <s v="Electronics"/>
    <n v="88.3"/>
    <n v="88.3"/>
    <d v="2024-06-07T00:00:00"/>
    <n v="22"/>
    <n v="0.32"/>
    <n v="0"/>
  </r>
  <r>
    <s v="CUST_8984_Australia_44312"/>
    <s v="CUST_8984"/>
    <x v="46"/>
    <x v="0"/>
    <x v="3"/>
    <n v="78.67"/>
    <n v="78.67"/>
    <n v="9"/>
    <n v="708.03"/>
    <n v="166"/>
    <n v="0"/>
    <s v="Fashion"/>
    <n v="8.1"/>
    <n v="8.1"/>
    <d v="2021-04-26T00:00:00"/>
    <n v="93"/>
    <n v="0.28999999999999998"/>
    <n v="0"/>
  </r>
  <r>
    <s v="CUST_8984_Brazil_44379"/>
    <s v="CUST_8984"/>
    <x v="61"/>
    <x v="0"/>
    <x v="8"/>
    <n v="20.96"/>
    <n v="20.96"/>
    <n v="6"/>
    <n v="125.76"/>
    <n v="155"/>
    <n v="0"/>
    <s v="Home"/>
    <n v="1.1000000000000001"/>
    <n v="1.1000000000000001"/>
    <d v="2021-07-02T00:00:00"/>
    <n v="85"/>
    <n v="0.3"/>
    <n v="0"/>
  </r>
  <r>
    <s v="CUST_8984_Germany_44720"/>
    <s v="CUST_8984"/>
    <x v="1"/>
    <x v="1"/>
    <x v="0"/>
    <n v="42.82"/>
    <n v="42.82"/>
    <n v="14"/>
    <n v="599.48"/>
    <n v="12"/>
    <n v="0"/>
    <s v="Beauty"/>
    <n v="79.7"/>
    <n v="79.7"/>
    <d v="2022-06-08T00:00:00"/>
    <n v="24"/>
    <n v="0.04"/>
    <n v="0"/>
  </r>
  <r>
    <s v="CUST_8986_Brazil_45149"/>
    <s v="CUST_8986"/>
    <x v="53"/>
    <x v="0"/>
    <x v="8"/>
    <n v="264.98"/>
    <n v="264.98"/>
    <n v="16"/>
    <n v="4239.68"/>
    <n v="287"/>
    <n v="0"/>
    <s v="Fashion"/>
    <n v="98.7"/>
    <n v="98.7"/>
    <d v="2023-08-11T00:00:00"/>
    <n v="60"/>
    <n v="0.19"/>
    <n v="0"/>
  </r>
  <r>
    <s v="CUST_8987_India_45570"/>
    <s v="CUST_8987"/>
    <x v="36"/>
    <x v="0"/>
    <x v="5"/>
    <n v="124.9"/>
    <n v="124.9"/>
    <n v="7"/>
    <n v="874.30000000000007"/>
    <n v="52"/>
    <n v="0"/>
    <s v="Fashion"/>
    <n v="81"/>
    <n v="81"/>
    <d v="2024-10-05T00:00:00"/>
    <n v="65"/>
    <n v="0.57999999999999996"/>
    <n v="0"/>
  </r>
  <r>
    <s v="CUST_8987_Japan_45080"/>
    <s v="CUST_8987"/>
    <x v="61"/>
    <x v="1"/>
    <x v="6"/>
    <n v="178.42"/>
    <n v="178.42"/>
    <n v="9"/>
    <n v="1605.78"/>
    <n v="222"/>
    <n v="0"/>
    <s v="Beauty"/>
    <n v="46.9"/>
    <n v="46.9"/>
    <d v="2023-06-03T00:00:00"/>
    <n v="53"/>
    <n v="0.39"/>
    <n v="0"/>
  </r>
  <r>
    <s v="CUST_8989_UK_44751"/>
    <s v="CUST_8989"/>
    <x v="45"/>
    <x v="2"/>
    <x v="1"/>
    <n v="64.39"/>
    <n v="64.39"/>
    <n v="10"/>
    <n v="643.9"/>
    <n v="39"/>
    <n v="0"/>
    <s v="Beauty"/>
    <n v="24.2"/>
    <n v="24.2"/>
    <d v="2022-07-09T00:00:00"/>
    <n v="22"/>
    <n v="0.4"/>
    <n v="0"/>
  </r>
  <r>
    <s v="CUST_8992_UK_44515"/>
    <s v="CUST_8992"/>
    <x v="9"/>
    <x v="0"/>
    <x v="1"/>
    <n v="244.25"/>
    <n v="244.25"/>
    <n v="8"/>
    <n v="1954"/>
    <n v="211"/>
    <n v="0"/>
    <s v="Beauty"/>
    <n v="83.8"/>
    <n v="83.8"/>
    <d v="2021-11-15T00:00:00"/>
    <n v="97"/>
    <n v="0.17"/>
    <n v="0"/>
  </r>
  <r>
    <s v="CUST_8992_UK_45427"/>
    <s v="CUST_8992"/>
    <x v="1"/>
    <x v="1"/>
    <x v="1"/>
    <n v="248.29"/>
    <n v="248.29"/>
    <n v="13"/>
    <n v="3227.77"/>
    <n v="120"/>
    <n v="0"/>
    <s v="Sports"/>
    <n v="62.6"/>
    <n v="62.6"/>
    <d v="2024-05-15T00:00:00"/>
    <n v="84"/>
    <n v="0.46"/>
    <n v="0"/>
  </r>
  <r>
    <s v="CUST_8993_France_44710"/>
    <s v="CUST_8993"/>
    <x v="31"/>
    <x v="0"/>
    <x v="7"/>
    <n v="97.75"/>
    <n v="97.75"/>
    <n v="8"/>
    <n v="782"/>
    <n v="100"/>
    <n v="0"/>
    <s v="Beauty"/>
    <n v="82.8"/>
    <n v="82.8"/>
    <d v="2022-05-29T00:00:00"/>
    <n v="69"/>
    <n v="0.04"/>
    <n v="0"/>
  </r>
  <r>
    <s v="CUST_8994_USA_44550"/>
    <s v="CUST_8994"/>
    <x v="43"/>
    <x v="1"/>
    <x v="2"/>
    <n v="71.680000000000007"/>
    <n v="71.680000000000007"/>
    <n v="9"/>
    <n v="645.12000000000012"/>
    <n v="336"/>
    <n v="0"/>
    <s v="Home"/>
    <n v="50.6"/>
    <n v="50.6"/>
    <d v="2021-12-20T00:00:00"/>
    <n v="76"/>
    <n v="0.15"/>
    <n v="0"/>
  </r>
  <r>
    <s v="CUST_8996_Japan_44993"/>
    <s v="CUST_8996"/>
    <x v="46"/>
    <x v="1"/>
    <x v="6"/>
    <n v="43.46"/>
    <n v="43.46"/>
    <n v="11"/>
    <n v="478.06"/>
    <n v="292"/>
    <n v="0"/>
    <s v="Fashion"/>
    <n v="90.4"/>
    <n v="90.4"/>
    <d v="2023-03-08T00:00:00"/>
    <n v="40"/>
    <n v="0.03"/>
    <n v="0"/>
  </r>
  <r>
    <s v="CUST_8997_UK_44347"/>
    <s v="CUST_8997"/>
    <x v="60"/>
    <x v="0"/>
    <x v="1"/>
    <n v="106.72"/>
    <n v="106.72"/>
    <n v="9"/>
    <n v="960.48"/>
    <n v="159"/>
    <n v="0"/>
    <s v="Electronics"/>
    <n v="54.1"/>
    <n v="54.1"/>
    <d v="2021-05-31T00:00:00"/>
    <n v="18"/>
    <n v="0.3"/>
    <n v="0"/>
  </r>
  <r>
    <s v="CUST_8999_Canada_45416"/>
    <s v="CUST_8999"/>
    <x v="56"/>
    <x v="0"/>
    <x v="4"/>
    <n v="35.81"/>
    <n v="35.81"/>
    <n v="8"/>
    <n v="286.48"/>
    <n v="302"/>
    <n v="0"/>
    <s v="Sports"/>
    <m/>
    <n v="0"/>
    <d v="2024-05-04T00:00:00"/>
    <n v="20"/>
    <n v="0.43"/>
    <n v="0"/>
  </r>
  <r>
    <s v="CUST_9002_Brazil_45290"/>
    <s v="CUST_9002"/>
    <x v="14"/>
    <x v="1"/>
    <x v="8"/>
    <n v="210.65"/>
    <n v="210.65"/>
    <n v="13"/>
    <n v="2738.4500000000003"/>
    <n v="209"/>
    <n v="0"/>
    <s v="Fashion"/>
    <n v="28.2"/>
    <n v="28.2"/>
    <d v="2023-12-30T00:00:00"/>
    <n v="62"/>
    <n v="0.54"/>
    <n v="0"/>
  </r>
  <r>
    <s v="CUST_9002_China_44872"/>
    <s v="CUST_9002"/>
    <x v="39"/>
    <x v="1"/>
    <x v="9"/>
    <n v="121.44"/>
    <n v="121.44"/>
    <n v="8"/>
    <n v="971.52"/>
    <n v="194"/>
    <n v="0"/>
    <s v="Sports"/>
    <n v="12"/>
    <n v="12"/>
    <d v="2022-11-07T00:00:00"/>
    <n v="6"/>
    <n v="0.48"/>
    <n v="0"/>
  </r>
  <r>
    <s v="CUST_9003_Australia_45131"/>
    <s v="CUST_9003"/>
    <x v="39"/>
    <x v="2"/>
    <x v="3"/>
    <n v="160.25"/>
    <n v="160.25"/>
    <n v="6"/>
    <n v="961.5"/>
    <n v="268"/>
    <n v="1"/>
    <s v="Electronics"/>
    <n v="7.3"/>
    <n v="7.3"/>
    <d v="2023-07-24T00:00:00"/>
    <n v="35"/>
    <n v="0.19"/>
    <n v="0"/>
  </r>
  <r>
    <s v="CUST_9004_China_45484"/>
    <s v="CUST_9004"/>
    <x v="20"/>
    <x v="0"/>
    <x v="9"/>
    <n v="70.099999999999994"/>
    <n v="70.099999999999994"/>
    <n v="12"/>
    <n v="841.19999999999993"/>
    <n v="54"/>
    <n v="0"/>
    <s v="Fashion"/>
    <n v="93.6"/>
    <n v="93.6"/>
    <d v="2024-07-11T00:00:00"/>
    <n v="71"/>
    <n v="0.51"/>
    <n v="0"/>
  </r>
  <r>
    <s v="CUST_9004_UK_44525"/>
    <s v="CUST_9004"/>
    <x v="26"/>
    <x v="1"/>
    <x v="1"/>
    <n v="31.75"/>
    <n v="31.75"/>
    <n v="8"/>
    <n v="254"/>
    <n v="44"/>
    <n v="0"/>
    <s v="Home"/>
    <n v="41.6"/>
    <n v="41.6"/>
    <d v="2021-11-25T00:00:00"/>
    <n v="2"/>
    <n v="0.16"/>
    <n v="0"/>
  </r>
  <r>
    <s v="CUST_9006_Canada_44723"/>
    <s v="CUST_9006"/>
    <x v="6"/>
    <x v="2"/>
    <x v="4"/>
    <n v="123.09"/>
    <n v="123.09"/>
    <n v="6"/>
    <n v="738.54"/>
    <n v="262"/>
    <n v="0"/>
    <s v="Beauty"/>
    <n v="90.1"/>
    <n v="90.1"/>
    <d v="2022-06-11T00:00:00"/>
    <n v="46"/>
    <n v="0.28999999999999998"/>
    <n v="0"/>
  </r>
  <r>
    <s v="CUST_9007_India_45472"/>
    <s v="CUST_9007"/>
    <x v="41"/>
    <x v="1"/>
    <x v="5"/>
    <n v="208.98"/>
    <n v="208.98"/>
    <n v="10"/>
    <n v="2089.7999999999997"/>
    <n v="106"/>
    <n v="0"/>
    <s v="Sports"/>
    <n v="63.7"/>
    <n v="63.7"/>
    <d v="2024-06-29T00:00:00"/>
    <n v="54"/>
    <n v="0.8"/>
    <n v="0"/>
  </r>
  <r>
    <s v="CUST_9007_USA_44070"/>
    <s v="CUST_9007"/>
    <x v="19"/>
    <x v="1"/>
    <x v="2"/>
    <n v="76.25"/>
    <n v="76.25"/>
    <n v="13"/>
    <n v="991.25"/>
    <n v="33"/>
    <n v="0"/>
    <s v="Home"/>
    <n v="88.3"/>
    <n v="88.3"/>
    <d v="2020-08-27T00:00:00"/>
    <n v="1"/>
    <n v="0.23"/>
    <n v="0"/>
  </r>
  <r>
    <s v="CUST_9010_Japan_44435"/>
    <s v="CUST_9010"/>
    <x v="39"/>
    <x v="1"/>
    <x v="6"/>
    <n v="67.78"/>
    <n v="67.78"/>
    <n v="13"/>
    <n v="881.14"/>
    <n v="48"/>
    <n v="0"/>
    <s v="Beauty"/>
    <n v="84.6"/>
    <n v="84.6"/>
    <d v="2021-08-27T00:00:00"/>
    <n v="11"/>
    <n v="0.11"/>
    <n v="0"/>
  </r>
  <r>
    <s v="CUST_9016_Canada_44916"/>
    <s v="CUST_9016"/>
    <x v="34"/>
    <x v="1"/>
    <x v="4"/>
    <m/>
    <n v="0"/>
    <n v="13"/>
    <n v="0"/>
    <n v="218"/>
    <n v="0"/>
    <s v="Home"/>
    <n v="8.6999999999999993"/>
    <n v="8.6999999999999993"/>
    <d v="2022-12-21T00:00:00"/>
    <n v="55"/>
    <n v="0.41"/>
    <n v="0"/>
  </r>
  <r>
    <s v="CUST_9016_France_44235"/>
    <s v="CUST_9016"/>
    <x v="38"/>
    <x v="0"/>
    <x v="7"/>
    <n v="180.8"/>
    <n v="180.8"/>
    <n v="8"/>
    <n v="1446.4"/>
    <n v="334"/>
    <n v="0"/>
    <s v="Fashion"/>
    <n v="25.4"/>
    <n v="25.4"/>
    <d v="2021-02-08T00:00:00"/>
    <n v="74"/>
    <n v="0.08"/>
    <n v="0"/>
  </r>
  <r>
    <s v="CUST_9017_Brazil_44955"/>
    <s v="CUST_9017"/>
    <x v="43"/>
    <x v="1"/>
    <x v="8"/>
    <n v="90.63"/>
    <n v="90.63"/>
    <n v="12"/>
    <n v="1087.56"/>
    <n v="169"/>
    <n v="0"/>
    <s v="Home"/>
    <n v="55.2"/>
    <n v="55.2"/>
    <d v="2023-01-29T00:00:00"/>
    <n v="1"/>
    <n v="0.24"/>
    <n v="0"/>
  </r>
  <r>
    <s v="CUST_9017_India_44074"/>
    <s v="CUST_9017"/>
    <x v="27"/>
    <x v="0"/>
    <x v="5"/>
    <n v="174.78"/>
    <n v="174.78"/>
    <n v="7"/>
    <n v="1223.46"/>
    <n v="77"/>
    <n v="0"/>
    <s v="Electronics"/>
    <n v="58.1"/>
    <n v="58.1"/>
    <d v="2020-08-31T00:00:00"/>
    <n v="94"/>
    <n v="0.75"/>
    <n v="0"/>
  </r>
  <r>
    <s v="CUST_9017_India_45348"/>
    <s v="CUST_9017"/>
    <x v="27"/>
    <x v="0"/>
    <x v="5"/>
    <n v="259.27999999999997"/>
    <n v="259.27999999999997"/>
    <n v="14"/>
    <n v="3629.9199999999996"/>
    <n v="300"/>
    <n v="0"/>
    <s v="Beauty"/>
    <n v="97"/>
    <n v="97"/>
    <d v="2024-02-26T00:00:00"/>
    <n v="66"/>
    <n v="0.39"/>
    <n v="0"/>
  </r>
  <r>
    <s v="CUST_9022_France_44027"/>
    <s v="CUST_9022"/>
    <x v="34"/>
    <x v="0"/>
    <x v="7"/>
    <n v="188.93"/>
    <n v="188.93"/>
    <n v="15"/>
    <n v="2833.9500000000003"/>
    <n v="118"/>
    <n v="0"/>
    <s v="Home"/>
    <n v="88.7"/>
    <n v="88.7"/>
    <d v="2020-07-15T00:00:00"/>
    <n v="70"/>
    <n v="0.17"/>
    <n v="0"/>
  </r>
  <r>
    <s v="CUST_9024_Canada_44340"/>
    <s v="CUST_9024"/>
    <x v="38"/>
    <x v="1"/>
    <x v="4"/>
    <n v="57.98"/>
    <n v="57.98"/>
    <n v="8"/>
    <n v="463.84"/>
    <n v="157"/>
    <n v="0"/>
    <s v="Electronics"/>
    <n v="55.3"/>
    <n v="55.3"/>
    <d v="2021-05-24T00:00:00"/>
    <n v="57"/>
    <n v="0.51"/>
    <n v="0"/>
  </r>
  <r>
    <s v="CUST_9026_Germany_44569"/>
    <s v="CUST_9026"/>
    <x v="45"/>
    <x v="1"/>
    <x v="0"/>
    <n v="170.56"/>
    <n v="170.56"/>
    <n v="16"/>
    <n v="2728.96"/>
    <n v="267"/>
    <n v="0"/>
    <s v="Electronics"/>
    <m/>
    <n v="0"/>
    <d v="2022-01-08T00:00:00"/>
    <n v="23"/>
    <n v="0.22"/>
    <n v="0"/>
  </r>
  <r>
    <s v="CUST_9032_India_44956"/>
    <s v="CUST_9032"/>
    <x v="1"/>
    <x v="1"/>
    <x v="5"/>
    <n v="42.81"/>
    <n v="42.81"/>
    <n v="18"/>
    <n v="770.58"/>
    <n v="359"/>
    <n v="0"/>
    <s v="Beauty"/>
    <n v="14.4"/>
    <n v="14.4"/>
    <d v="2023-01-30T00:00:00"/>
    <n v="40"/>
    <n v="0.2"/>
    <n v="0"/>
  </r>
  <r>
    <s v="CUST_9033_France_44414"/>
    <s v="CUST_9033"/>
    <x v="14"/>
    <x v="0"/>
    <x v="7"/>
    <n v="55.71"/>
    <n v="55.71"/>
    <n v="11"/>
    <n v="612.81000000000006"/>
    <n v="301"/>
    <n v="0"/>
    <s v="Sports"/>
    <n v="95.6"/>
    <n v="95.6"/>
    <d v="2021-08-06T00:00:00"/>
    <n v="23"/>
    <n v="0.15"/>
    <n v="0"/>
  </r>
  <r>
    <s v="CUST_9033_USA_44080"/>
    <s v="CUST_9033"/>
    <x v="61"/>
    <x v="1"/>
    <x v="2"/>
    <n v="173.09"/>
    <n v="173.09"/>
    <n v="11"/>
    <n v="1903.99"/>
    <n v="271"/>
    <n v="0"/>
    <s v="Fashion"/>
    <n v="78.8"/>
    <n v="78.8"/>
    <d v="2020-09-06T00:00:00"/>
    <n v="59"/>
    <n v="0.53"/>
    <n v="0"/>
  </r>
  <r>
    <s v="CUST_9036_UK_44701"/>
    <s v="CUST_9036"/>
    <x v="57"/>
    <x v="1"/>
    <x v="1"/>
    <n v="58.58"/>
    <n v="58.58"/>
    <n v="16"/>
    <n v="937.28"/>
    <n v="240"/>
    <n v="0"/>
    <s v="Home"/>
    <n v="68.3"/>
    <n v="68.3"/>
    <d v="2022-05-20T00:00:00"/>
    <n v="63"/>
    <n v="0.84"/>
    <n v="0"/>
  </r>
  <r>
    <s v="CUST_9038_UK_45097"/>
    <s v="CUST_9038"/>
    <x v="58"/>
    <x v="0"/>
    <x v="1"/>
    <n v="184.31"/>
    <n v="184.31"/>
    <n v="7"/>
    <n v="1290.17"/>
    <n v="352"/>
    <n v="0"/>
    <s v="Fashion"/>
    <n v="14.4"/>
    <n v="14.4"/>
    <d v="2023-06-20T00:00:00"/>
    <n v="62"/>
    <n v="0.24"/>
    <n v="0"/>
  </r>
  <r>
    <s v="CUST_9039_Brazil_45012"/>
    <s v="CUST_9039"/>
    <x v="56"/>
    <x v="1"/>
    <x v="8"/>
    <n v="27.21"/>
    <n v="27.21"/>
    <n v="10"/>
    <n v="272.10000000000002"/>
    <n v="135"/>
    <n v="0"/>
    <s v="Electronics"/>
    <n v="47.1"/>
    <n v="47.1"/>
    <d v="2023-03-27T00:00:00"/>
    <n v="12"/>
    <n v="0.1"/>
    <n v="0"/>
  </r>
  <r>
    <s v="CUST_9041_Australia_44938"/>
    <s v="CUST_9041"/>
    <x v="61"/>
    <x v="1"/>
    <x v="3"/>
    <n v="118.03"/>
    <n v="118.03"/>
    <n v="9"/>
    <n v="1062.27"/>
    <n v="134"/>
    <n v="0"/>
    <s v="Electronics"/>
    <n v="65.2"/>
    <n v="65.2"/>
    <d v="2023-01-12T00:00:00"/>
    <n v="61"/>
    <n v="0.12"/>
    <n v="0"/>
  </r>
  <r>
    <s v="CUST_9043_Germany_44932"/>
    <s v="CUST_9043"/>
    <x v="6"/>
    <x v="0"/>
    <x v="0"/>
    <m/>
    <n v="0"/>
    <n v="9"/>
    <n v="0"/>
    <n v="149"/>
    <n v="1"/>
    <s v="Fashion"/>
    <n v="51.2"/>
    <n v="51.2"/>
    <d v="2023-01-06T00:00:00"/>
    <n v="71"/>
    <n v="0.19"/>
    <n v="0"/>
  </r>
  <r>
    <s v="CUST_9044_China_44557"/>
    <s v="CUST_9044"/>
    <x v="36"/>
    <x v="1"/>
    <x v="9"/>
    <n v="28.08"/>
    <n v="28.08"/>
    <n v="13"/>
    <n v="365.03999999999996"/>
    <n v="229"/>
    <n v="0"/>
    <s v="Sports"/>
    <n v="76.400000000000006"/>
    <n v="76.400000000000006"/>
    <d v="2021-12-27T00:00:00"/>
    <n v="47"/>
    <n v="0.21"/>
    <n v="0"/>
  </r>
  <r>
    <s v="CUST_9044_France_44601"/>
    <s v="CUST_9044"/>
    <x v="36"/>
    <x v="1"/>
    <x v="7"/>
    <n v="63.47"/>
    <n v="63.47"/>
    <n v="11"/>
    <n v="698.17"/>
    <n v="170"/>
    <n v="0"/>
    <s v="Home"/>
    <n v="64.3"/>
    <n v="64.3"/>
    <d v="2022-02-09T00:00:00"/>
    <n v="89"/>
    <n v="0.32"/>
    <n v="0"/>
  </r>
  <r>
    <s v="CUST_9050_India_44627"/>
    <s v="CUST_9050"/>
    <x v="12"/>
    <x v="1"/>
    <x v="5"/>
    <n v="165.18"/>
    <n v="165.18"/>
    <n v="12"/>
    <n v="1982.16"/>
    <n v="351"/>
    <n v="0"/>
    <s v="Beauty"/>
    <n v="86.3"/>
    <n v="86.3"/>
    <d v="2022-03-07T00:00:00"/>
    <n v="72"/>
    <n v="0.51"/>
    <n v="0"/>
  </r>
  <r>
    <s v="CUST_9052_USA_45235"/>
    <s v="CUST_9052"/>
    <x v="34"/>
    <x v="1"/>
    <x v="2"/>
    <n v="41.06"/>
    <n v="41.06"/>
    <n v="7"/>
    <n v="287.42"/>
    <n v="58"/>
    <n v="0"/>
    <s v="Sports"/>
    <n v="75"/>
    <n v="75"/>
    <d v="2023-11-05T00:00:00"/>
    <n v="81"/>
    <n v="0.47"/>
    <n v="0"/>
  </r>
  <r>
    <s v="CUST_9053_Japan_44490"/>
    <s v="CUST_9053"/>
    <x v="2"/>
    <x v="1"/>
    <x v="6"/>
    <n v="40.74"/>
    <n v="40.74"/>
    <n v="8"/>
    <n v="325.92"/>
    <n v="58"/>
    <n v="0"/>
    <s v="Sports"/>
    <n v="98.1"/>
    <n v="98.1"/>
    <d v="2021-10-21T00:00:00"/>
    <n v="2"/>
    <n v="0.13"/>
    <n v="0"/>
  </r>
  <r>
    <s v="CUST_9056_UK_44175"/>
    <s v="CUST_9056"/>
    <x v="51"/>
    <x v="0"/>
    <x v="1"/>
    <n v="128.30000000000001"/>
    <n v="128.30000000000001"/>
    <n v="11"/>
    <n v="1411.3000000000002"/>
    <n v="144"/>
    <n v="0"/>
    <s v="Fashion"/>
    <n v="11.7"/>
    <n v="11.7"/>
    <d v="2020-12-10T00:00:00"/>
    <n v="86"/>
    <n v="0.13"/>
    <n v="0"/>
  </r>
  <r>
    <s v="CUST_9058_France_44809"/>
    <s v="CUST_9058"/>
    <x v="34"/>
    <x v="1"/>
    <x v="7"/>
    <n v="82.5"/>
    <n v="82.5"/>
    <n v="14"/>
    <n v="1155"/>
    <n v="152"/>
    <n v="0"/>
    <s v="Home"/>
    <n v="34.5"/>
    <n v="34.5"/>
    <d v="2022-09-05T00:00:00"/>
    <n v="86"/>
    <n v="0.56000000000000005"/>
    <n v="0"/>
  </r>
  <r>
    <s v="CUST_9058_France_44937"/>
    <s v="CUST_9058"/>
    <x v="41"/>
    <x v="1"/>
    <x v="7"/>
    <n v="179.55"/>
    <n v="179.55"/>
    <n v="12"/>
    <n v="2154.6000000000004"/>
    <n v="132"/>
    <n v="0"/>
    <s v="Sports"/>
    <n v="80.599999999999994"/>
    <n v="80.599999999999994"/>
    <d v="2023-01-11T00:00:00"/>
    <n v="52"/>
    <n v="0.08"/>
    <n v="0"/>
  </r>
  <r>
    <s v="CUST_9068_Australia_45494"/>
    <s v="CUST_9068"/>
    <x v="61"/>
    <x v="1"/>
    <x v="3"/>
    <n v="200.2"/>
    <n v="200.2"/>
    <n v="11"/>
    <n v="2202.1999999999998"/>
    <n v="198"/>
    <n v="0"/>
    <s v="Electronics"/>
    <n v="32"/>
    <n v="32"/>
    <d v="2024-07-21T00:00:00"/>
    <n v="26"/>
    <n v="0.18"/>
    <n v="0"/>
  </r>
  <r>
    <s v="CUST_9069_Brazil_44709"/>
    <s v="CUST_9069"/>
    <x v="15"/>
    <x v="0"/>
    <x v="8"/>
    <n v="41.52"/>
    <n v="41.52"/>
    <n v="11"/>
    <n v="456.72"/>
    <n v="89"/>
    <n v="0"/>
    <s v="Sports"/>
    <n v="49.5"/>
    <n v="49.5"/>
    <d v="2022-05-28T00:00:00"/>
    <n v="12"/>
    <n v="0.27"/>
    <n v="0"/>
  </r>
  <r>
    <s v="CUST_9070_USA_45822"/>
    <s v="CUST_9070"/>
    <x v="2"/>
    <x v="2"/>
    <x v="2"/>
    <m/>
    <n v="0"/>
    <n v="11"/>
    <n v="0"/>
    <n v="260"/>
    <n v="0"/>
    <s v="Home"/>
    <m/>
    <n v="0"/>
    <d v="2025-06-14T00:00:00"/>
    <n v="35"/>
    <n v="0.25"/>
    <n v="0"/>
  </r>
  <r>
    <s v="CUST_9073_France_45557"/>
    <s v="CUST_9073"/>
    <x v="34"/>
    <x v="0"/>
    <x v="7"/>
    <n v="253.43"/>
    <n v="253.43"/>
    <n v="17"/>
    <n v="4308.3100000000004"/>
    <n v="217"/>
    <n v="0"/>
    <s v="Fashion"/>
    <n v="34.5"/>
    <n v="34.5"/>
    <d v="2024-09-22T00:00:00"/>
    <n v="53"/>
    <n v="0.66"/>
    <n v="0"/>
  </r>
  <r>
    <s v="CUST_9078_India_44604"/>
    <s v="CUST_9078"/>
    <x v="27"/>
    <x v="0"/>
    <x v="5"/>
    <n v="176.29"/>
    <n v="176.29"/>
    <n v="11"/>
    <n v="1939.1899999999998"/>
    <n v="303"/>
    <n v="0"/>
    <s v="Beauty"/>
    <n v="68.8"/>
    <n v="68.8"/>
    <d v="2022-02-12T00:00:00"/>
    <n v="24"/>
    <n v="0.1"/>
    <n v="0"/>
  </r>
  <r>
    <s v="CUST_9080_Brazil_45257"/>
    <s v="CUST_9080"/>
    <x v="23"/>
    <x v="0"/>
    <x v="8"/>
    <m/>
    <n v="0"/>
    <n v="11"/>
    <n v="0"/>
    <n v="322"/>
    <n v="0"/>
    <s v="Beauty"/>
    <n v="71.8"/>
    <n v="71.8"/>
    <d v="2023-11-27T00:00:00"/>
    <n v="38"/>
    <n v="0.18"/>
    <n v="0"/>
  </r>
  <r>
    <s v="CUST_9080_UK_45068"/>
    <s v="CUST_9080"/>
    <x v="23"/>
    <x v="1"/>
    <x v="1"/>
    <n v="43.76"/>
    <n v="43.76"/>
    <n v="15"/>
    <n v="656.4"/>
    <n v="359"/>
    <n v="0"/>
    <s v="Fashion"/>
    <n v="37.700000000000003"/>
    <n v="37.700000000000003"/>
    <d v="2023-05-22T00:00:00"/>
    <n v="23"/>
    <n v="0.53"/>
    <n v="0"/>
  </r>
  <r>
    <s v="CUST_9082_Canada_44744"/>
    <s v="CUST_9082"/>
    <x v="8"/>
    <x v="1"/>
    <x v="4"/>
    <n v="63.61"/>
    <n v="63.61"/>
    <n v="8"/>
    <n v="508.88"/>
    <n v="87"/>
    <n v="0"/>
    <s v="Home"/>
    <n v="79"/>
    <n v="79"/>
    <d v="2022-07-02T00:00:00"/>
    <n v="9"/>
    <n v="0.22"/>
    <n v="0"/>
  </r>
  <r>
    <s v="CUST_9087_China_45005"/>
    <s v="CUST_9087"/>
    <x v="47"/>
    <x v="1"/>
    <x v="9"/>
    <n v="110.47"/>
    <n v="110.47"/>
    <n v="13"/>
    <n v="1436.11"/>
    <n v="146"/>
    <n v="0"/>
    <s v="Electronics"/>
    <n v="31.1"/>
    <n v="31.1"/>
    <d v="2023-03-20T00:00:00"/>
    <n v="80"/>
    <n v="0.41"/>
    <n v="0"/>
  </r>
  <r>
    <s v="CUST_9088_Australia_45748"/>
    <s v="CUST_9088"/>
    <x v="49"/>
    <x v="2"/>
    <x v="3"/>
    <m/>
    <n v="0"/>
    <n v="13"/>
    <n v="0"/>
    <n v="188"/>
    <n v="0"/>
    <s v="Electronics"/>
    <n v="79.5"/>
    <n v="79.5"/>
    <d v="2025-04-01T00:00:00"/>
    <n v="67"/>
    <n v="0.46"/>
    <n v="0"/>
  </r>
  <r>
    <s v="CUST_9089_Canada_45300"/>
    <s v="CUST_9089"/>
    <x v="42"/>
    <x v="1"/>
    <x v="4"/>
    <n v="20.25"/>
    <n v="20.25"/>
    <n v="9"/>
    <n v="182.25"/>
    <n v="18"/>
    <n v="0"/>
    <s v="Fashion"/>
    <n v="68.599999999999994"/>
    <n v="68.599999999999994"/>
    <d v="2024-01-09T00:00:00"/>
    <n v="96"/>
    <n v="0.14000000000000001"/>
    <n v="0"/>
  </r>
  <r>
    <s v="CUST_9090_Germany_44607"/>
    <s v="CUST_9090"/>
    <x v="52"/>
    <x v="1"/>
    <x v="0"/>
    <n v="103.59"/>
    <n v="103.59"/>
    <n v="8"/>
    <n v="828.72"/>
    <n v="51"/>
    <n v="0"/>
    <s v="Beauty"/>
    <n v="81.7"/>
    <n v="81.7"/>
    <d v="2022-02-15T00:00:00"/>
    <n v="37"/>
    <n v="0.4"/>
    <n v="0"/>
  </r>
  <r>
    <s v="CUST_9092_UK_45378"/>
    <s v="CUST_9092"/>
    <x v="48"/>
    <x v="0"/>
    <x v="1"/>
    <m/>
    <n v="0"/>
    <n v="10"/>
    <n v="0"/>
    <n v="207"/>
    <n v="0"/>
    <s v="Sports"/>
    <n v="59.2"/>
    <n v="59.2"/>
    <d v="2024-03-27T00:00:00"/>
    <n v="40"/>
    <n v="0.45"/>
    <n v="0"/>
  </r>
  <r>
    <s v="CUST_9095_Australia_44459"/>
    <s v="CUST_9095"/>
    <x v="36"/>
    <x v="2"/>
    <x v="3"/>
    <n v="184.51"/>
    <n v="184.51"/>
    <n v="11"/>
    <n v="2029.61"/>
    <n v="129"/>
    <n v="0"/>
    <s v="Electronics"/>
    <n v="53.8"/>
    <n v="53.8"/>
    <d v="2021-09-20T00:00:00"/>
    <n v="75"/>
    <n v="0.42"/>
    <n v="0"/>
  </r>
  <r>
    <s v="CUST_9096_Brazil_45679"/>
    <s v="CUST_9096"/>
    <x v="14"/>
    <x v="1"/>
    <x v="8"/>
    <n v="27.39"/>
    <n v="27.39"/>
    <n v="10"/>
    <n v="273.89999999999998"/>
    <n v="237"/>
    <n v="0"/>
    <s v="Sports"/>
    <m/>
    <n v="0"/>
    <d v="2025-01-22T00:00:00"/>
    <n v="27"/>
    <n v="0.47"/>
    <n v="0"/>
  </r>
  <r>
    <s v="CUST_9100_Brazil_45593"/>
    <s v="CUST_9100"/>
    <x v="6"/>
    <x v="1"/>
    <x v="8"/>
    <n v="26.76"/>
    <n v="26.76"/>
    <n v="10"/>
    <n v="267.60000000000002"/>
    <n v="49"/>
    <n v="1"/>
    <s v="Home"/>
    <n v="32"/>
    <n v="32"/>
    <d v="2024-10-28T00:00:00"/>
    <n v="39"/>
    <n v="0.03"/>
    <n v="0"/>
  </r>
  <r>
    <s v="CUST_9100_Germany_44301"/>
    <s v="CUST_9100"/>
    <x v="19"/>
    <x v="1"/>
    <x v="0"/>
    <n v="70.3"/>
    <n v="70.3"/>
    <n v="15"/>
    <n v="1054.5"/>
    <n v="60"/>
    <n v="0"/>
    <s v="Beauty"/>
    <n v="59.3"/>
    <n v="59.3"/>
    <d v="2021-04-15T00:00:00"/>
    <n v="30"/>
    <n v="0.2"/>
    <n v="0"/>
  </r>
  <r>
    <s v="CUST_9102_Japan_44234"/>
    <s v="CUST_9102"/>
    <x v="42"/>
    <x v="1"/>
    <x v="6"/>
    <n v="107.34"/>
    <n v="107.34"/>
    <n v="12"/>
    <n v="1288.08"/>
    <n v="158"/>
    <n v="0"/>
    <s v="Electronics"/>
    <n v="45"/>
    <n v="45"/>
    <d v="2021-02-07T00:00:00"/>
    <n v="6"/>
    <n v="0.21"/>
    <n v="0"/>
  </r>
  <r>
    <s v="CUST_9103_Australia_44011"/>
    <s v="CUST_9103"/>
    <x v="14"/>
    <x v="1"/>
    <x v="3"/>
    <n v="73.510000000000005"/>
    <n v="73.510000000000005"/>
    <n v="8"/>
    <n v="588.08000000000004"/>
    <n v="282"/>
    <n v="0"/>
    <s v="Home"/>
    <n v="73.599999999999994"/>
    <n v="73.599999999999994"/>
    <d v="2020-06-29T00:00:00"/>
    <n v="62"/>
    <n v="0.12"/>
    <n v="0"/>
  </r>
  <r>
    <s v="CUST_9105_Canada_44633"/>
    <s v="CUST_9105"/>
    <x v="6"/>
    <x v="1"/>
    <x v="4"/>
    <n v="99.35"/>
    <n v="99.35"/>
    <n v="13"/>
    <n v="1291.55"/>
    <n v="221"/>
    <n v="0"/>
    <s v="Home"/>
    <n v="12"/>
    <n v="12"/>
    <d v="2022-03-13T00:00:00"/>
    <n v="32"/>
    <n v="0.09"/>
    <n v="0"/>
  </r>
  <r>
    <s v="CUST_9105_China_45522"/>
    <s v="CUST_9105"/>
    <x v="30"/>
    <x v="0"/>
    <x v="9"/>
    <n v="223.06"/>
    <n v="223.06"/>
    <n v="11"/>
    <n v="2453.66"/>
    <n v="18"/>
    <n v="0"/>
    <s v="Electronics"/>
    <n v="41.4"/>
    <n v="41.4"/>
    <d v="2024-08-18T00:00:00"/>
    <n v="52"/>
    <n v="0.03"/>
    <n v="0"/>
  </r>
  <r>
    <s v="CUST_9106_UK_44171"/>
    <s v="CUST_9106"/>
    <x v="23"/>
    <x v="1"/>
    <x v="1"/>
    <n v="86.16"/>
    <n v="86.16"/>
    <n v="8"/>
    <n v="689.28"/>
    <n v="315"/>
    <n v="0"/>
    <s v="Sports"/>
    <n v="20.3"/>
    <n v="20.3"/>
    <d v="2020-12-06T00:00:00"/>
    <n v="44"/>
    <n v="0.2"/>
    <n v="0"/>
  </r>
  <r>
    <s v="CUST_9110_India_45247"/>
    <s v="CUST_9110"/>
    <x v="24"/>
    <x v="1"/>
    <x v="5"/>
    <n v="158.27000000000001"/>
    <n v="158.27000000000001"/>
    <n v="9"/>
    <n v="1424.43"/>
    <n v="236"/>
    <n v="0"/>
    <s v="Sports"/>
    <m/>
    <n v="0"/>
    <d v="2023-11-17T00:00:00"/>
    <n v="89"/>
    <n v="0.19"/>
    <n v="0"/>
  </r>
  <r>
    <s v="CUST_9111_India_45022"/>
    <s v="CUST_9111"/>
    <x v="1"/>
    <x v="0"/>
    <x v="5"/>
    <n v="243.68"/>
    <n v="243.68"/>
    <n v="16"/>
    <n v="3898.88"/>
    <n v="201"/>
    <n v="0"/>
    <s v="Fashion"/>
    <n v="64"/>
    <n v="64"/>
    <d v="2023-04-06T00:00:00"/>
    <n v="19"/>
    <n v="0.13"/>
    <n v="0"/>
  </r>
  <r>
    <s v="CUST_9112_Canada_44112"/>
    <s v="CUST_9112"/>
    <x v="53"/>
    <x v="1"/>
    <x v="4"/>
    <m/>
    <n v="0"/>
    <n v="9"/>
    <n v="0"/>
    <n v="254"/>
    <n v="0"/>
    <s v="Fashion"/>
    <n v="96.8"/>
    <n v="96.8"/>
    <d v="2020-10-08T00:00:00"/>
    <n v="5"/>
    <n v="0.18"/>
    <n v="0"/>
  </r>
  <r>
    <s v="CUST_9112_Canada_45637"/>
    <s v="CUST_9112"/>
    <x v="0"/>
    <x v="0"/>
    <x v="4"/>
    <n v="107.61"/>
    <n v="107.61"/>
    <n v="8"/>
    <n v="860.88"/>
    <n v="136"/>
    <n v="0"/>
    <s v="Home"/>
    <n v="70.8"/>
    <n v="70.8"/>
    <d v="2024-12-11T00:00:00"/>
    <n v="57"/>
    <n v="0.32"/>
    <n v="0"/>
  </r>
  <r>
    <s v="CUST_9120_Australia_45750"/>
    <s v="CUST_9120"/>
    <x v="26"/>
    <x v="0"/>
    <x v="3"/>
    <n v="168.02"/>
    <n v="168.02"/>
    <n v="10"/>
    <n v="1680.2"/>
    <n v="15"/>
    <n v="0"/>
    <s v="Electronics"/>
    <n v="84.9"/>
    <n v="84.9"/>
    <d v="2025-04-03T00:00:00"/>
    <n v="11"/>
    <n v="0.2"/>
    <n v="0"/>
  </r>
  <r>
    <s v="CUST_9120_India_44913"/>
    <s v="CUST_9120"/>
    <x v="2"/>
    <x v="0"/>
    <x v="5"/>
    <n v="69.92"/>
    <n v="69.92"/>
    <n v="10"/>
    <n v="699.2"/>
    <n v="217"/>
    <n v="0"/>
    <s v="Sports"/>
    <n v="8.4"/>
    <n v="8.4"/>
    <d v="2022-12-18T00:00:00"/>
    <n v="8"/>
    <n v="0.62"/>
    <n v="0"/>
  </r>
  <r>
    <s v="CUST_9120_UK_45673"/>
    <s v="CUST_9120"/>
    <x v="52"/>
    <x v="1"/>
    <x v="1"/>
    <n v="131.12"/>
    <n v="131.12"/>
    <n v="10"/>
    <n v="1311.2"/>
    <n v="216"/>
    <n v="0"/>
    <s v="Home"/>
    <n v="15.9"/>
    <n v="15.9"/>
    <d v="2025-01-16T00:00:00"/>
    <n v="88"/>
    <n v="0.18"/>
    <n v="0"/>
  </r>
  <r>
    <s v="CUST_9123_India_44084"/>
    <s v="CUST_9123"/>
    <x v="59"/>
    <x v="1"/>
    <x v="5"/>
    <n v="139.65"/>
    <n v="139.65"/>
    <n v="6"/>
    <n v="837.90000000000009"/>
    <n v="160"/>
    <n v="0"/>
    <s v="Beauty"/>
    <n v="5.2"/>
    <n v="5.2"/>
    <d v="2020-09-10T00:00:00"/>
    <n v="94"/>
    <n v="0.32"/>
    <n v="0"/>
  </r>
  <r>
    <s v="CUST_9125_Brazil_44725"/>
    <s v="CUST_9125"/>
    <x v="54"/>
    <x v="0"/>
    <x v="8"/>
    <n v="126.23"/>
    <n v="126.23"/>
    <n v="3"/>
    <n v="378.69"/>
    <n v="251"/>
    <n v="0"/>
    <s v="Fashion"/>
    <n v="96.7"/>
    <n v="96.7"/>
    <d v="2022-06-13T00:00:00"/>
    <n v="59"/>
    <n v="0.21"/>
    <n v="0"/>
  </r>
  <r>
    <s v="CUST_9125_Canada_44012"/>
    <s v="CUST_9125"/>
    <x v="9"/>
    <x v="0"/>
    <x v="4"/>
    <n v="69.22"/>
    <n v="69.22"/>
    <n v="9"/>
    <n v="622.98"/>
    <n v="8"/>
    <n v="0"/>
    <s v="Sports"/>
    <n v="8.9"/>
    <n v="8.9"/>
    <d v="2020-06-30T00:00:00"/>
    <n v="80"/>
    <n v="0.13"/>
    <n v="0"/>
  </r>
  <r>
    <s v="CUST_9125_China_45748"/>
    <s v="CUST_9125"/>
    <x v="44"/>
    <x v="1"/>
    <x v="9"/>
    <n v="71.2"/>
    <n v="71.2"/>
    <n v="8"/>
    <n v="569.6"/>
    <n v="100"/>
    <n v="0"/>
    <s v="Beauty"/>
    <n v="41.2"/>
    <n v="41.2"/>
    <d v="2025-04-01T00:00:00"/>
    <n v="86"/>
    <n v="0.06"/>
    <n v="0"/>
  </r>
  <r>
    <s v="CUST_9130_Australia_45376"/>
    <s v="CUST_9130"/>
    <x v="30"/>
    <x v="0"/>
    <x v="3"/>
    <n v="137.6"/>
    <n v="137.6"/>
    <n v="10"/>
    <n v="1376"/>
    <n v="101"/>
    <n v="0"/>
    <s v="Beauty"/>
    <n v="72.3"/>
    <n v="72.3"/>
    <d v="2024-03-25T00:00:00"/>
    <n v="82"/>
    <n v="0.57999999999999996"/>
    <n v="0"/>
  </r>
  <r>
    <s v="CUST_9133_France_44368"/>
    <s v="CUST_9133"/>
    <x v="11"/>
    <x v="0"/>
    <x v="7"/>
    <n v="55.91"/>
    <n v="55.91"/>
    <n v="20"/>
    <n v="1118.1999999999998"/>
    <n v="10"/>
    <n v="0"/>
    <s v="Fashion"/>
    <n v="58.6"/>
    <n v="58.6"/>
    <d v="2021-06-21T00:00:00"/>
    <n v="37"/>
    <n v="0.08"/>
    <n v="0"/>
  </r>
  <r>
    <s v="CUST_9134_India_44384"/>
    <s v="CUST_9134"/>
    <x v="57"/>
    <x v="0"/>
    <x v="5"/>
    <m/>
    <n v="0"/>
    <n v="9"/>
    <n v="0"/>
    <n v="342"/>
    <n v="0"/>
    <s v="Home"/>
    <n v="17"/>
    <n v="17"/>
    <d v="2021-07-07T00:00:00"/>
    <n v="83"/>
    <n v="0.19"/>
    <n v="0"/>
  </r>
  <r>
    <s v="CUST_9135_Canada_45720"/>
    <s v="CUST_9135"/>
    <x v="6"/>
    <x v="0"/>
    <x v="4"/>
    <n v="240.59"/>
    <n v="240.59"/>
    <n v="10"/>
    <n v="2405.9"/>
    <n v="220"/>
    <n v="0"/>
    <s v="Fashion"/>
    <n v="41.3"/>
    <n v="41.3"/>
    <d v="2025-03-04T00:00:00"/>
    <n v="9"/>
    <n v="0.13"/>
    <n v="0"/>
  </r>
  <r>
    <s v="CUST_9135_USA_44921"/>
    <s v="CUST_9135"/>
    <x v="32"/>
    <x v="1"/>
    <x v="2"/>
    <n v="112.74"/>
    <n v="112.74"/>
    <n v="8"/>
    <n v="901.92"/>
    <n v="238"/>
    <n v="0"/>
    <s v="Beauty"/>
    <n v="85.9"/>
    <n v="85.9"/>
    <d v="2022-12-26T00:00:00"/>
    <n v="87"/>
    <n v="0.06"/>
    <n v="0"/>
  </r>
  <r>
    <s v="CUST_9143_Brazil_45387"/>
    <s v="CUST_9143"/>
    <x v="10"/>
    <x v="0"/>
    <x v="8"/>
    <n v="139.59"/>
    <n v="139.59"/>
    <n v="7"/>
    <n v="977.13"/>
    <n v="68"/>
    <n v="0"/>
    <s v="Beauty"/>
    <n v="18.399999999999999"/>
    <n v="18.399999999999999"/>
    <d v="2024-04-05T00:00:00"/>
    <n v="86"/>
    <n v="0.72"/>
    <n v="0"/>
  </r>
  <r>
    <s v="CUST_9148_France_44695"/>
    <s v="CUST_9148"/>
    <x v="58"/>
    <x v="0"/>
    <x v="7"/>
    <n v="135.09"/>
    <n v="135.09"/>
    <n v="10"/>
    <n v="1350.9"/>
    <n v="149"/>
    <n v="0"/>
    <s v="Fashion"/>
    <n v="46.4"/>
    <n v="46.4"/>
    <d v="2022-05-14T00:00:00"/>
    <n v="57"/>
    <n v="0.09"/>
    <n v="0"/>
  </r>
  <r>
    <s v="CUST_9150_USA_44768"/>
    <s v="CUST_9150"/>
    <x v="35"/>
    <x v="1"/>
    <x v="2"/>
    <n v="116.57"/>
    <n v="116.57"/>
    <n v="13"/>
    <n v="1515.4099999999999"/>
    <n v="63"/>
    <n v="0"/>
    <s v="Sports"/>
    <n v="82"/>
    <n v="82"/>
    <d v="2022-07-26T00:00:00"/>
    <n v="89"/>
    <n v="0.1"/>
    <n v="0"/>
  </r>
  <r>
    <s v="CUST_9151_India_45640"/>
    <s v="CUST_9151"/>
    <x v="48"/>
    <x v="1"/>
    <x v="5"/>
    <n v="45.14"/>
    <n v="45.14"/>
    <n v="11"/>
    <n v="496.54"/>
    <n v="356"/>
    <n v="0"/>
    <s v="Fashion"/>
    <n v="80.3"/>
    <n v="80.3"/>
    <d v="2024-12-14T00:00:00"/>
    <n v="45"/>
    <n v="0.46"/>
    <n v="0"/>
  </r>
  <r>
    <s v="CUST_9152_Canada_45314"/>
    <s v="CUST_9152"/>
    <x v="18"/>
    <x v="1"/>
    <x v="4"/>
    <n v="90.69"/>
    <n v="90.69"/>
    <n v="8"/>
    <n v="725.52"/>
    <n v="125"/>
    <n v="0"/>
    <s v="Sports"/>
    <n v="38.700000000000003"/>
    <n v="38.700000000000003"/>
    <d v="2024-01-23T00:00:00"/>
    <n v="65"/>
    <n v="0.18"/>
    <n v="0"/>
  </r>
  <r>
    <s v="CUST_9154_France_45460"/>
    <s v="CUST_9154"/>
    <x v="57"/>
    <x v="0"/>
    <x v="7"/>
    <n v="23.25"/>
    <n v="23.25"/>
    <n v="13"/>
    <n v="302.25"/>
    <n v="174"/>
    <n v="0"/>
    <s v="Home"/>
    <n v="93.4"/>
    <n v="93.4"/>
    <d v="2024-06-17T00:00:00"/>
    <n v="19"/>
    <n v="0.59"/>
    <n v="0"/>
  </r>
  <r>
    <s v="CUST_9155_Germany_45523"/>
    <s v="CUST_9155"/>
    <x v="60"/>
    <x v="0"/>
    <x v="0"/>
    <n v="59.38"/>
    <n v="59.38"/>
    <n v="11"/>
    <n v="653.18000000000006"/>
    <n v="13"/>
    <n v="0"/>
    <s v="Electronics"/>
    <n v="4.9000000000000004"/>
    <n v="4.9000000000000004"/>
    <d v="2024-08-19T00:00:00"/>
    <n v="35"/>
    <n v="7.0000000000000007E-2"/>
    <n v="0"/>
  </r>
  <r>
    <s v="CUST_9155_India_45566"/>
    <s v="CUST_9155"/>
    <x v="50"/>
    <x v="0"/>
    <x v="5"/>
    <n v="131.28"/>
    <n v="131.28"/>
    <n v="5"/>
    <n v="656.4"/>
    <n v="304"/>
    <n v="0"/>
    <s v="Electronics"/>
    <n v="71.900000000000006"/>
    <n v="71.900000000000006"/>
    <d v="2024-10-01T00:00:00"/>
    <n v="84"/>
    <n v="0.47"/>
    <n v="0"/>
  </r>
  <r>
    <s v="CUST_9160_Australia_45635"/>
    <s v="CUST_9160"/>
    <x v="14"/>
    <x v="1"/>
    <x v="3"/>
    <n v="46.73"/>
    <n v="46.73"/>
    <n v="8"/>
    <n v="373.84"/>
    <n v="120"/>
    <n v="0"/>
    <s v="Home"/>
    <n v="56.1"/>
    <n v="56.1"/>
    <d v="2024-12-09T00:00:00"/>
    <n v="29"/>
    <n v="0.52"/>
    <n v="0"/>
  </r>
  <r>
    <s v="CUST_9162_Brazil_45234"/>
    <s v="CUST_9162"/>
    <x v="8"/>
    <x v="1"/>
    <x v="8"/>
    <n v="45.73"/>
    <n v="45.73"/>
    <n v="12"/>
    <n v="548.76"/>
    <n v="113"/>
    <n v="0"/>
    <s v="Beauty"/>
    <m/>
    <n v="0"/>
    <d v="2023-11-04T00:00:00"/>
    <n v="96"/>
    <n v="0.3"/>
    <n v="0"/>
  </r>
  <r>
    <s v="CUST_9164_China_45730"/>
    <s v="CUST_9164"/>
    <x v="7"/>
    <x v="2"/>
    <x v="9"/>
    <n v="211.42"/>
    <n v="211.42"/>
    <n v="10"/>
    <n v="2114.1999999999998"/>
    <n v="118"/>
    <n v="0"/>
    <s v="Fashion"/>
    <n v="77.900000000000006"/>
    <n v="77.900000000000006"/>
    <d v="2025-03-14T00:00:00"/>
    <n v="53"/>
    <n v="0.09"/>
    <n v="0"/>
  </r>
  <r>
    <s v="CUST_9172_USA_44317"/>
    <s v="CUST_9172"/>
    <x v="57"/>
    <x v="0"/>
    <x v="2"/>
    <n v="171.3"/>
    <n v="171.3"/>
    <n v="16"/>
    <n v="2740.8"/>
    <n v="191"/>
    <n v="0"/>
    <s v="Fashion"/>
    <n v="40.9"/>
    <n v="40.9"/>
    <d v="2021-05-01T00:00:00"/>
    <n v="67"/>
    <n v="0.14000000000000001"/>
    <n v="0"/>
  </r>
  <r>
    <s v="CUST_9173_China_45349"/>
    <s v="CUST_9173"/>
    <x v="26"/>
    <x v="0"/>
    <x v="9"/>
    <n v="81.92"/>
    <n v="81.92"/>
    <n v="9"/>
    <n v="737.28"/>
    <n v="55"/>
    <n v="0"/>
    <s v="Home"/>
    <n v="53.4"/>
    <n v="53.4"/>
    <d v="2024-02-27T00:00:00"/>
    <n v="26"/>
    <n v="0.03"/>
    <n v="0"/>
  </r>
  <r>
    <s v="CUST_9173_France_45229"/>
    <s v="CUST_9173"/>
    <x v="1"/>
    <x v="1"/>
    <x v="7"/>
    <n v="231.03"/>
    <n v="231.03"/>
    <n v="9"/>
    <n v="2079.27"/>
    <n v="135"/>
    <n v="0"/>
    <s v="Home"/>
    <n v="12.3"/>
    <n v="12.3"/>
    <d v="2023-10-30T00:00:00"/>
    <n v="63"/>
    <n v="0.12"/>
    <n v="0"/>
  </r>
  <r>
    <s v="CUST_9173_UK_44633"/>
    <s v="CUST_9173"/>
    <x v="43"/>
    <x v="0"/>
    <x v="1"/>
    <n v="132.9"/>
    <n v="132.9"/>
    <n v="17"/>
    <n v="2259.3000000000002"/>
    <n v="240"/>
    <n v="0"/>
    <s v="Electronics"/>
    <n v="5"/>
    <n v="5"/>
    <d v="2022-03-13T00:00:00"/>
    <n v="65"/>
    <n v="0.31"/>
    <n v="0"/>
  </r>
  <r>
    <s v="CUST_9174_Japan_45523"/>
    <s v="CUST_9174"/>
    <x v="18"/>
    <x v="1"/>
    <x v="6"/>
    <n v="38.03"/>
    <n v="38.03"/>
    <n v="6"/>
    <n v="228.18"/>
    <n v="306"/>
    <n v="0"/>
    <s v="Electronics"/>
    <n v="9.3000000000000007"/>
    <n v="9.3000000000000007"/>
    <d v="2024-08-19T00:00:00"/>
    <n v="61"/>
    <n v="0.47"/>
    <n v="0"/>
  </r>
  <r>
    <s v="CUST_9175_China_44336"/>
    <s v="CUST_9175"/>
    <x v="4"/>
    <x v="1"/>
    <x v="9"/>
    <n v="49.73"/>
    <n v="49.73"/>
    <n v="9"/>
    <n v="447.57"/>
    <n v="68"/>
    <n v="0"/>
    <s v="Beauty"/>
    <m/>
    <n v="0"/>
    <d v="2021-05-20T00:00:00"/>
    <n v="40"/>
    <n v="0.33"/>
    <n v="0"/>
  </r>
  <r>
    <s v="CUST_9179_France_45443"/>
    <s v="CUST_9179"/>
    <x v="4"/>
    <x v="0"/>
    <x v="7"/>
    <n v="43.4"/>
    <n v="43.4"/>
    <n v="9"/>
    <n v="390.59999999999997"/>
    <n v="84"/>
    <n v="0"/>
    <s v="Sports"/>
    <n v="30.5"/>
    <n v="30.5"/>
    <d v="2024-05-31T00:00:00"/>
    <n v="89"/>
    <n v="0.24"/>
    <n v="0"/>
  </r>
  <r>
    <s v="CUST_9181_USA_45095"/>
    <s v="CUST_9181"/>
    <x v="60"/>
    <x v="1"/>
    <x v="2"/>
    <n v="81.83"/>
    <n v="81.83"/>
    <n v="9"/>
    <n v="736.47"/>
    <n v="11"/>
    <n v="0"/>
    <s v="Fashion"/>
    <n v="76.2"/>
    <n v="76.2"/>
    <d v="2023-06-18T00:00:00"/>
    <n v="93"/>
    <n v="0.24"/>
    <n v="0"/>
  </r>
  <r>
    <s v="CUST_9182_Japan_44120"/>
    <s v="CUST_9182"/>
    <x v="44"/>
    <x v="0"/>
    <x v="6"/>
    <n v="46.16"/>
    <n v="46.16"/>
    <n v="6"/>
    <n v="276.95999999999998"/>
    <n v="158"/>
    <n v="0"/>
    <s v="Home"/>
    <n v="0.3"/>
    <n v="0.3"/>
    <d v="2020-10-16T00:00:00"/>
    <n v="82"/>
    <n v="0.11"/>
    <n v="0"/>
  </r>
  <r>
    <s v="CUST_9185_India_44464"/>
    <s v="CUST_9185"/>
    <x v="36"/>
    <x v="0"/>
    <x v="5"/>
    <n v="75.28"/>
    <n v="75.28"/>
    <n v="11"/>
    <n v="828.08"/>
    <n v="89"/>
    <n v="0"/>
    <s v="Sports"/>
    <n v="25.2"/>
    <n v="25.2"/>
    <d v="2021-09-25T00:00:00"/>
    <n v="89"/>
    <n v="0.11"/>
    <n v="0"/>
  </r>
  <r>
    <s v="CUST_9186_USA_45664"/>
    <s v="CUST_9186"/>
    <x v="35"/>
    <x v="0"/>
    <x v="2"/>
    <n v="154.85"/>
    <n v="154.85"/>
    <n v="13"/>
    <n v="2013.05"/>
    <n v="350"/>
    <n v="0"/>
    <s v="Electronics"/>
    <n v="47.4"/>
    <n v="47.4"/>
    <d v="2025-01-07T00:00:00"/>
    <n v="43"/>
    <n v="0.25"/>
    <n v="0"/>
  </r>
  <r>
    <s v="CUST_9189_India_44607"/>
    <s v="CUST_9189"/>
    <x v="20"/>
    <x v="0"/>
    <x v="5"/>
    <n v="41.59"/>
    <n v="41.59"/>
    <n v="11"/>
    <n v="457.49"/>
    <n v="361"/>
    <n v="0"/>
    <s v="Fashion"/>
    <n v="74.099999999999994"/>
    <n v="74.099999999999994"/>
    <d v="2022-02-15T00:00:00"/>
    <n v="81"/>
    <n v="0.43"/>
    <n v="0"/>
  </r>
  <r>
    <s v="CUST_9190_USA_45297"/>
    <s v="CUST_9190"/>
    <x v="1"/>
    <x v="1"/>
    <x v="2"/>
    <n v="132.35"/>
    <n v="132.35"/>
    <n v="7"/>
    <n v="926.44999999999993"/>
    <n v="209"/>
    <n v="0"/>
    <s v="Beauty"/>
    <m/>
    <n v="0"/>
    <d v="2024-01-06T00:00:00"/>
    <n v="61"/>
    <n v="0.24"/>
    <n v="0"/>
  </r>
  <r>
    <s v="CUST_9194_Australia_45642"/>
    <s v="CUST_9194"/>
    <x v="37"/>
    <x v="1"/>
    <x v="3"/>
    <n v="41.7"/>
    <n v="41.7"/>
    <n v="8"/>
    <n v="333.6"/>
    <n v="364"/>
    <n v="0"/>
    <s v="Fashion"/>
    <n v="81"/>
    <n v="81"/>
    <d v="2024-12-16T00:00:00"/>
    <n v="97"/>
    <n v="0.83"/>
    <n v="0"/>
  </r>
  <r>
    <s v="CUST_9195_Japan_44882"/>
    <s v="CUST_9195"/>
    <x v="48"/>
    <x v="0"/>
    <x v="6"/>
    <n v="117.29"/>
    <n v="117.29"/>
    <n v="7"/>
    <n v="821.03000000000009"/>
    <n v="138"/>
    <n v="0"/>
    <s v="Home"/>
    <n v="8.5"/>
    <n v="8.5"/>
    <d v="2022-11-17T00:00:00"/>
    <n v="68"/>
    <n v="0.27"/>
    <n v="0"/>
  </r>
  <r>
    <s v="CUST_9199_France_45632"/>
    <s v="CUST_9199"/>
    <x v="6"/>
    <x v="0"/>
    <x v="7"/>
    <n v="85.86"/>
    <n v="85.86"/>
    <n v="12"/>
    <n v="1030.32"/>
    <n v="25"/>
    <n v="0"/>
    <s v="Fashion"/>
    <n v="2.5"/>
    <n v="2.5"/>
    <d v="2024-12-06T00:00:00"/>
    <n v="3"/>
    <n v="0.16"/>
    <n v="0"/>
  </r>
  <r>
    <s v="CUST_9202_Japan_45598"/>
    <s v="CUST_9202"/>
    <x v="43"/>
    <x v="0"/>
    <x v="6"/>
    <n v="114.9"/>
    <n v="114.9"/>
    <n v="4"/>
    <n v="459.6"/>
    <n v="100"/>
    <n v="0"/>
    <s v="Sports"/>
    <n v="60"/>
    <n v="60"/>
    <d v="2024-11-02T00:00:00"/>
    <n v="54"/>
    <n v="0.31"/>
    <n v="0"/>
  </r>
  <r>
    <s v="CUST_9207_UK_44488"/>
    <s v="CUST_9207"/>
    <x v="6"/>
    <x v="1"/>
    <x v="1"/>
    <n v="59.88"/>
    <n v="59.88"/>
    <n v="15"/>
    <n v="898.2"/>
    <n v="109"/>
    <n v="0"/>
    <s v="Beauty"/>
    <n v="67.5"/>
    <n v="67.5"/>
    <d v="2021-10-19T00:00:00"/>
    <n v="18"/>
    <n v="0.06"/>
    <n v="0"/>
  </r>
  <r>
    <s v="CUST_9208_Canada_45632"/>
    <s v="CUST_9208"/>
    <x v="23"/>
    <x v="1"/>
    <x v="4"/>
    <n v="199.79"/>
    <n v="199.79"/>
    <n v="8"/>
    <n v="1598.32"/>
    <n v="9"/>
    <n v="0"/>
    <s v="Fashion"/>
    <n v="98.3"/>
    <n v="98.3"/>
    <d v="2024-12-06T00:00:00"/>
    <n v="45"/>
    <n v="0.43"/>
    <n v="0"/>
  </r>
  <r>
    <s v="CUST_9210_Germany_45410"/>
    <s v="CUST_9210"/>
    <x v="24"/>
    <x v="1"/>
    <x v="0"/>
    <n v="196.16"/>
    <n v="196.16"/>
    <n v="7"/>
    <n v="1373.12"/>
    <n v="341"/>
    <n v="0"/>
    <s v="Home"/>
    <n v="33.200000000000003"/>
    <n v="33.200000000000003"/>
    <d v="2024-04-28T00:00:00"/>
    <n v="99"/>
    <n v="0.34"/>
    <n v="0"/>
  </r>
  <r>
    <s v="CUST_9210_India_44622"/>
    <s v="CUST_9210"/>
    <x v="2"/>
    <x v="1"/>
    <x v="5"/>
    <n v="79.19"/>
    <n v="79.19"/>
    <n v="6"/>
    <n v="475.14"/>
    <n v="359"/>
    <n v="0"/>
    <s v="Home"/>
    <n v="27.1"/>
    <n v="27.1"/>
    <d v="2022-03-02T00:00:00"/>
    <n v="98"/>
    <n v="0.11"/>
    <n v="0"/>
  </r>
  <r>
    <s v="CUST_9210_UK_44564"/>
    <s v="CUST_9210"/>
    <x v="14"/>
    <x v="2"/>
    <x v="1"/>
    <m/>
    <n v="0"/>
    <n v="15"/>
    <n v="0"/>
    <n v="302"/>
    <n v="0"/>
    <s v="Electronics"/>
    <n v="60.8"/>
    <n v="60.8"/>
    <d v="2022-01-03T00:00:00"/>
    <n v="39"/>
    <n v="0.23"/>
    <n v="0"/>
  </r>
  <r>
    <s v="CUST_9212_India_44904"/>
    <s v="CUST_9212"/>
    <x v="49"/>
    <x v="2"/>
    <x v="5"/>
    <n v="208.57"/>
    <n v="208.57"/>
    <n v="7"/>
    <n v="1459.99"/>
    <n v="352"/>
    <n v="0"/>
    <s v="Sports"/>
    <n v="97.3"/>
    <n v="97.3"/>
    <d v="2022-12-09T00:00:00"/>
    <n v="44"/>
    <n v="0.22"/>
    <n v="0"/>
  </r>
  <r>
    <s v="CUST_9213_France_44204"/>
    <s v="CUST_9213"/>
    <x v="12"/>
    <x v="0"/>
    <x v="7"/>
    <n v="208.73"/>
    <n v="208.73"/>
    <n v="9"/>
    <n v="1878.57"/>
    <n v="39"/>
    <n v="0"/>
    <s v="Electronics"/>
    <n v="69.400000000000006"/>
    <n v="69.400000000000006"/>
    <d v="2021-01-08T00:00:00"/>
    <n v="82"/>
    <n v="0.66"/>
    <n v="0"/>
  </r>
  <r>
    <s v="CUST_9219_China_44438"/>
    <s v="CUST_9219"/>
    <x v="57"/>
    <x v="2"/>
    <x v="9"/>
    <n v="170.35"/>
    <n v="170.35"/>
    <n v="13"/>
    <n v="2214.5499999999997"/>
    <n v="170"/>
    <n v="0"/>
    <s v="Home"/>
    <n v="84.5"/>
    <n v="84.5"/>
    <d v="2021-08-30T00:00:00"/>
    <n v="85"/>
    <n v="0.21"/>
    <n v="0"/>
  </r>
  <r>
    <s v="CUST_9219_UK_45558"/>
    <s v="CUST_9219"/>
    <x v="56"/>
    <x v="1"/>
    <x v="1"/>
    <n v="189.48"/>
    <n v="189.48"/>
    <n v="7"/>
    <n v="1326.36"/>
    <n v="229"/>
    <n v="0"/>
    <s v="Beauty"/>
    <n v="71.099999999999994"/>
    <n v="71.099999999999994"/>
    <d v="2024-09-23T00:00:00"/>
    <n v="83"/>
    <n v="0.13"/>
    <n v="0"/>
  </r>
  <r>
    <s v="CUST_9220_China_44887"/>
    <s v="CUST_9220"/>
    <x v="21"/>
    <x v="0"/>
    <x v="9"/>
    <n v="69.41"/>
    <n v="69.41"/>
    <n v="5"/>
    <n v="347.04999999999995"/>
    <n v="102"/>
    <n v="0"/>
    <s v="Beauty"/>
    <n v="10.5"/>
    <n v="10.5"/>
    <d v="2022-11-22T00:00:00"/>
    <n v="90"/>
    <n v="0.36"/>
    <n v="0"/>
  </r>
  <r>
    <s v="CUST_9220_China_45591"/>
    <s v="CUST_9220"/>
    <x v="6"/>
    <x v="0"/>
    <x v="9"/>
    <n v="40.049999999999997"/>
    <n v="40.049999999999997"/>
    <n v="10"/>
    <n v="400.5"/>
    <n v="274"/>
    <n v="0"/>
    <s v="Beauty"/>
    <n v="86.6"/>
    <n v="86.6"/>
    <d v="2024-10-26T00:00:00"/>
    <n v="58"/>
    <n v="0.28000000000000003"/>
    <n v="0"/>
  </r>
  <r>
    <s v="CUST_9224_USA_45738"/>
    <s v="CUST_9224"/>
    <x v="25"/>
    <x v="0"/>
    <x v="2"/>
    <n v="159.58000000000001"/>
    <n v="159.58000000000001"/>
    <n v="12"/>
    <n v="1914.96"/>
    <n v="72"/>
    <n v="0"/>
    <s v="Home"/>
    <n v="6.4"/>
    <n v="6.4"/>
    <d v="2025-03-22T00:00:00"/>
    <n v="46"/>
    <n v="0.22"/>
    <n v="0"/>
  </r>
  <r>
    <s v="CUST_9226_Brazil_45647"/>
    <s v="CUST_9226"/>
    <x v="20"/>
    <x v="1"/>
    <x v="8"/>
    <n v="94.15"/>
    <n v="94.15"/>
    <n v="13"/>
    <n v="1223.95"/>
    <n v="336"/>
    <n v="0"/>
    <s v="Electronics"/>
    <n v="77.3"/>
    <n v="77.3"/>
    <d v="2024-12-21T00:00:00"/>
    <n v="79"/>
    <n v="0.13"/>
    <n v="0"/>
  </r>
  <r>
    <s v="CUST_9226_Japan_44575"/>
    <s v="CUST_9226"/>
    <x v="31"/>
    <x v="0"/>
    <x v="6"/>
    <n v="107.61"/>
    <n v="107.61"/>
    <n v="14"/>
    <n v="1506.54"/>
    <n v="264"/>
    <n v="0"/>
    <s v="Beauty"/>
    <n v="37.700000000000003"/>
    <n v="37.700000000000003"/>
    <d v="2022-01-14T00:00:00"/>
    <n v="31"/>
    <n v="0.25"/>
    <n v="0"/>
  </r>
  <r>
    <s v="CUST_9227_USA_44087"/>
    <s v="CUST_9227"/>
    <x v="5"/>
    <x v="0"/>
    <x v="2"/>
    <n v="38.67"/>
    <n v="38.67"/>
    <n v="9"/>
    <n v="348.03000000000003"/>
    <n v="65"/>
    <n v="0"/>
    <s v="Fashion"/>
    <n v="57.1"/>
    <n v="57.1"/>
    <d v="2020-09-13T00:00:00"/>
    <n v="1"/>
    <n v="0.06"/>
    <n v="0"/>
  </r>
  <r>
    <s v="CUST_9228_China_44787"/>
    <s v="CUST_9228"/>
    <x v="8"/>
    <x v="0"/>
    <x v="9"/>
    <n v="48.46"/>
    <n v="48.46"/>
    <n v="8"/>
    <n v="387.68"/>
    <n v="319"/>
    <n v="0"/>
    <s v="Fashion"/>
    <n v="92.4"/>
    <n v="92.4"/>
    <d v="2022-08-14T00:00:00"/>
    <n v="90"/>
    <n v="0.32"/>
    <n v="0"/>
  </r>
  <r>
    <s v="CUST_9230_France_45336"/>
    <s v="CUST_9230"/>
    <x v="33"/>
    <x v="1"/>
    <x v="7"/>
    <m/>
    <n v="0"/>
    <n v="6"/>
    <n v="0"/>
    <n v="149"/>
    <n v="0"/>
    <s v="Electronics"/>
    <n v="20.399999999999999"/>
    <n v="20.399999999999999"/>
    <d v="2024-02-14T00:00:00"/>
    <n v="8"/>
    <n v="0.16"/>
    <n v="0"/>
  </r>
  <r>
    <s v="CUST_9232_USA_45117"/>
    <s v="CUST_9232"/>
    <x v="48"/>
    <x v="0"/>
    <x v="2"/>
    <n v="102.06"/>
    <n v="102.06"/>
    <n v="10"/>
    <n v="1020.6"/>
    <n v="188"/>
    <n v="0"/>
    <s v="Home"/>
    <n v="7.7"/>
    <n v="7.7"/>
    <d v="2023-07-10T00:00:00"/>
    <n v="68"/>
    <n v="0.46"/>
    <n v="0"/>
  </r>
  <r>
    <s v="CUST_9234_Canada_44648"/>
    <s v="CUST_9234"/>
    <x v="6"/>
    <x v="2"/>
    <x v="4"/>
    <n v="76.260000000000005"/>
    <n v="76.260000000000005"/>
    <n v="8"/>
    <n v="610.08000000000004"/>
    <n v="72"/>
    <n v="0"/>
    <s v="Electronics"/>
    <n v="29.7"/>
    <n v="29.7"/>
    <d v="2022-03-28T00:00:00"/>
    <n v="61"/>
    <n v="0.09"/>
    <n v="0"/>
  </r>
  <r>
    <s v="CUST_9234_India_44087"/>
    <s v="CUST_9234"/>
    <x v="20"/>
    <x v="0"/>
    <x v="5"/>
    <n v="269.45999999999998"/>
    <n v="269.45999999999998"/>
    <n v="9"/>
    <n v="2425.14"/>
    <n v="254"/>
    <n v="0"/>
    <s v="Electronics"/>
    <n v="54.9"/>
    <n v="54.9"/>
    <d v="2020-09-13T00:00:00"/>
    <n v="90"/>
    <n v="0.11"/>
    <n v="0"/>
  </r>
  <r>
    <s v="CUST_9235_Australia_44284"/>
    <s v="CUST_9235"/>
    <x v="20"/>
    <x v="0"/>
    <x v="3"/>
    <n v="256.39999999999998"/>
    <n v="256.39999999999998"/>
    <n v="9"/>
    <n v="2307.6"/>
    <n v="128"/>
    <n v="0"/>
    <s v="Sports"/>
    <n v="82.3"/>
    <n v="82.3"/>
    <d v="2021-03-29T00:00:00"/>
    <n v="48"/>
    <n v="0.21"/>
    <n v="0"/>
  </r>
  <r>
    <s v="CUST_9236_China_44341"/>
    <s v="CUST_9236"/>
    <x v="58"/>
    <x v="0"/>
    <x v="9"/>
    <n v="93.83"/>
    <n v="93.83"/>
    <n v="13"/>
    <n v="1219.79"/>
    <n v="230"/>
    <n v="0"/>
    <s v="Sports"/>
    <n v="59.7"/>
    <n v="59.7"/>
    <d v="2021-05-25T00:00:00"/>
    <n v="3"/>
    <n v="0.35"/>
    <n v="0"/>
  </r>
  <r>
    <s v="CUST_9238_China_45113"/>
    <s v="CUST_9238"/>
    <x v="11"/>
    <x v="1"/>
    <x v="9"/>
    <n v="49.74"/>
    <n v="49.74"/>
    <n v="6"/>
    <n v="298.44"/>
    <n v="120"/>
    <n v="0"/>
    <s v="Fashion"/>
    <n v="64.8"/>
    <n v="64.8"/>
    <d v="2023-07-06T00:00:00"/>
    <n v="75"/>
    <n v="0.2"/>
    <n v="0"/>
  </r>
  <r>
    <s v="CUST_9244_USA_45277"/>
    <s v="CUST_9244"/>
    <x v="59"/>
    <x v="0"/>
    <x v="2"/>
    <n v="40.39"/>
    <n v="40.39"/>
    <n v="11"/>
    <n v="444.29"/>
    <n v="297"/>
    <n v="0"/>
    <s v="Electronics"/>
    <n v="62.6"/>
    <n v="62.6"/>
    <d v="2023-12-17T00:00:00"/>
    <n v="10"/>
    <n v="0.38"/>
    <n v="0"/>
  </r>
  <r>
    <s v="CUST_9245_Brazil_45461"/>
    <s v="CUST_9245"/>
    <x v="18"/>
    <x v="0"/>
    <x v="8"/>
    <n v="100.87"/>
    <n v="100.87"/>
    <n v="10"/>
    <n v="1008.7"/>
    <n v="258"/>
    <n v="0"/>
    <s v="Beauty"/>
    <n v="33.1"/>
    <n v="33.1"/>
    <d v="2024-06-18T00:00:00"/>
    <n v="46"/>
    <n v="0.14000000000000001"/>
    <n v="0"/>
  </r>
  <r>
    <s v="CUST_9252_France_44541"/>
    <s v="CUST_9252"/>
    <x v="56"/>
    <x v="0"/>
    <x v="7"/>
    <n v="95.18"/>
    <n v="95.18"/>
    <n v="9"/>
    <n v="856.62000000000012"/>
    <n v="336"/>
    <n v="0"/>
    <s v="Home"/>
    <n v="14"/>
    <n v="14"/>
    <d v="2021-12-11T00:00:00"/>
    <n v="4"/>
    <n v="0.13"/>
    <n v="0"/>
  </r>
  <r>
    <s v="CUST_9258_Germany_44792"/>
    <s v="CUST_9258"/>
    <x v="3"/>
    <x v="1"/>
    <x v="0"/>
    <n v="67.45"/>
    <n v="67.45"/>
    <n v="8"/>
    <n v="539.6"/>
    <n v="209"/>
    <n v="0"/>
    <s v="Electronics"/>
    <m/>
    <n v="0"/>
    <d v="2022-08-19T00:00:00"/>
    <n v="2"/>
    <n v="0.37"/>
    <n v="0"/>
  </r>
  <r>
    <s v="CUST_9258_USA_44739"/>
    <s v="CUST_9258"/>
    <x v="38"/>
    <x v="1"/>
    <x v="2"/>
    <n v="71.349999999999994"/>
    <n v="71.349999999999994"/>
    <n v="14"/>
    <n v="998.89999999999986"/>
    <n v="156"/>
    <n v="0"/>
    <s v="Sports"/>
    <n v="83.3"/>
    <n v="83.3"/>
    <d v="2022-06-27T00:00:00"/>
    <n v="20"/>
    <n v="0.2"/>
    <n v="0"/>
  </r>
  <r>
    <s v="CUST_9259_USA_44686"/>
    <s v="CUST_9259"/>
    <x v="58"/>
    <x v="0"/>
    <x v="2"/>
    <n v="149.9"/>
    <n v="149.9"/>
    <n v="5"/>
    <n v="749.5"/>
    <n v="106"/>
    <n v="0"/>
    <s v="Fashion"/>
    <n v="26.2"/>
    <n v="26.2"/>
    <d v="2022-05-05T00:00:00"/>
    <n v="48"/>
    <n v="0.31"/>
    <n v="0"/>
  </r>
  <r>
    <s v="CUST_9263_India_44711"/>
    <s v="CUST_9263"/>
    <x v="49"/>
    <x v="1"/>
    <x v="5"/>
    <n v="37.08"/>
    <n v="37.08"/>
    <n v="2"/>
    <n v="74.16"/>
    <n v="290"/>
    <n v="0"/>
    <s v="Beauty"/>
    <n v="33.5"/>
    <n v="33.5"/>
    <d v="2022-05-30T00:00:00"/>
    <n v="74"/>
    <n v="0.17"/>
    <n v="0"/>
  </r>
  <r>
    <s v="CUST_9263_USA_44448"/>
    <s v="CUST_9263"/>
    <x v="52"/>
    <x v="0"/>
    <x v="2"/>
    <n v="65.14"/>
    <n v="65.14"/>
    <n v="11"/>
    <n v="716.54"/>
    <n v="270"/>
    <n v="0"/>
    <s v="Beauty"/>
    <n v="77.3"/>
    <n v="77.3"/>
    <d v="2021-09-09T00:00:00"/>
    <n v="1"/>
    <n v="0.25"/>
    <n v="0"/>
  </r>
  <r>
    <s v="CUST_9264_Australia_45519"/>
    <s v="CUST_9264"/>
    <x v="52"/>
    <x v="1"/>
    <x v="3"/>
    <n v="72.709999999999994"/>
    <n v="72.709999999999994"/>
    <n v="14"/>
    <n v="1017.9399999999999"/>
    <n v="276"/>
    <n v="0"/>
    <s v="Electronics"/>
    <n v="94"/>
    <n v="94"/>
    <d v="2024-08-15T00:00:00"/>
    <n v="34"/>
    <n v="0.4"/>
    <n v="0"/>
  </r>
  <r>
    <s v="CUST_9264_Germany_45331"/>
    <s v="CUST_9264"/>
    <x v="9"/>
    <x v="1"/>
    <x v="0"/>
    <n v="87.15"/>
    <n v="87.15"/>
    <n v="14"/>
    <n v="1220.1000000000001"/>
    <n v="61"/>
    <n v="0"/>
    <s v="Home"/>
    <n v="92.1"/>
    <n v="92.1"/>
    <d v="2024-02-09T00:00:00"/>
    <n v="17"/>
    <n v="0.32"/>
    <n v="0"/>
  </r>
  <r>
    <s v="CUST_9266_Japan_44752"/>
    <s v="CUST_9266"/>
    <x v="37"/>
    <x v="0"/>
    <x v="6"/>
    <n v="225.25"/>
    <n v="225.25"/>
    <n v="8"/>
    <n v="1802"/>
    <n v="116"/>
    <n v="1"/>
    <s v="Sports"/>
    <n v="10.3"/>
    <n v="10.3"/>
    <d v="2022-07-10T00:00:00"/>
    <n v="23"/>
    <n v="0.15"/>
    <n v="0"/>
  </r>
  <r>
    <s v="CUST_9275_France_44183"/>
    <s v="CUST_9275"/>
    <x v="35"/>
    <x v="0"/>
    <x v="7"/>
    <n v="122.73"/>
    <n v="122.73"/>
    <n v="5"/>
    <n v="613.65"/>
    <n v="85"/>
    <n v="0"/>
    <s v="Fashion"/>
    <n v="33.700000000000003"/>
    <n v="33.700000000000003"/>
    <d v="2020-12-18T00:00:00"/>
    <n v="29"/>
    <n v="0.56000000000000005"/>
    <n v="0"/>
  </r>
  <r>
    <s v="CUST_9277_India_44913"/>
    <s v="CUST_9277"/>
    <x v="52"/>
    <x v="1"/>
    <x v="5"/>
    <n v="122.23"/>
    <n v="122.23"/>
    <n v="11"/>
    <n v="1344.53"/>
    <n v="69"/>
    <n v="0"/>
    <s v="Home"/>
    <n v="4.7"/>
    <n v="4.7"/>
    <d v="2022-12-18T00:00:00"/>
    <n v="71"/>
    <n v="0.35"/>
    <n v="0"/>
  </r>
  <r>
    <s v="CUST_9281_France_45658"/>
    <s v="CUST_9281"/>
    <x v="58"/>
    <x v="1"/>
    <x v="7"/>
    <n v="74.05"/>
    <n v="74.05"/>
    <n v="12"/>
    <n v="888.59999999999991"/>
    <n v="29"/>
    <n v="0"/>
    <s v="Electronics"/>
    <n v="82.9"/>
    <n v="82.9"/>
    <d v="2025-01-01T00:00:00"/>
    <n v="78"/>
    <n v="0.38"/>
    <n v="0"/>
  </r>
  <r>
    <s v="CUST_9286_Germany_45676"/>
    <s v="CUST_9286"/>
    <x v="57"/>
    <x v="0"/>
    <x v="0"/>
    <n v="146.37"/>
    <n v="146.37"/>
    <n v="7"/>
    <n v="1024.5900000000001"/>
    <n v="189"/>
    <n v="0"/>
    <s v="Home"/>
    <n v="5.0999999999999996"/>
    <n v="5.0999999999999996"/>
    <d v="2025-01-19T00:00:00"/>
    <n v="61"/>
    <n v="0.38"/>
    <n v="0"/>
  </r>
  <r>
    <s v="CUST_9301_Australia_45451"/>
    <s v="CUST_9301"/>
    <x v="24"/>
    <x v="2"/>
    <x v="3"/>
    <m/>
    <n v="0"/>
    <n v="14"/>
    <n v="0"/>
    <n v="256"/>
    <n v="0"/>
    <s v="Beauty"/>
    <m/>
    <n v="0"/>
    <d v="2024-06-08T00:00:00"/>
    <n v="9"/>
    <n v="0.3"/>
    <n v="0"/>
  </r>
  <r>
    <s v="CUST_9305_India_45712"/>
    <s v="CUST_9305"/>
    <x v="14"/>
    <x v="0"/>
    <x v="5"/>
    <n v="117.11"/>
    <n v="117.11"/>
    <n v="11"/>
    <n v="1288.21"/>
    <n v="347"/>
    <n v="0"/>
    <s v="Fashion"/>
    <n v="67.8"/>
    <n v="67.8"/>
    <d v="2025-02-24T00:00:00"/>
    <n v="29"/>
    <n v="0.3"/>
    <n v="0"/>
  </r>
  <r>
    <s v="CUST_9306_Japan_44144"/>
    <s v="CUST_9306"/>
    <x v="29"/>
    <x v="0"/>
    <x v="6"/>
    <n v="56.93"/>
    <n v="56.93"/>
    <n v="10"/>
    <n v="569.29999999999995"/>
    <n v="47"/>
    <n v="0"/>
    <s v="Electronics"/>
    <n v="22.4"/>
    <n v="22.4"/>
    <d v="2020-11-09T00:00:00"/>
    <n v="92"/>
    <n v="0.13"/>
    <n v="0"/>
  </r>
  <r>
    <s v="CUST_9306_UK_45807"/>
    <s v="CUST_9306"/>
    <x v="1"/>
    <x v="2"/>
    <x v="1"/>
    <n v="46.97"/>
    <n v="46.97"/>
    <n v="11"/>
    <n v="516.66999999999996"/>
    <n v="182"/>
    <n v="0"/>
    <s v="Electronics"/>
    <n v="32.9"/>
    <n v="32.9"/>
    <d v="2025-05-30T00:00:00"/>
    <n v="94"/>
    <n v="0.2"/>
    <n v="0"/>
  </r>
  <r>
    <s v="CUST_9307_Canada_44440"/>
    <s v="CUST_9307"/>
    <x v="33"/>
    <x v="0"/>
    <x v="4"/>
    <n v="235.86"/>
    <n v="235.86"/>
    <n v="5"/>
    <n v="1179.3000000000002"/>
    <n v="286"/>
    <n v="0"/>
    <s v="Fashion"/>
    <n v="49.7"/>
    <n v="49.7"/>
    <d v="2021-09-01T00:00:00"/>
    <n v="47"/>
    <n v="0.21"/>
    <n v="0"/>
  </r>
  <r>
    <s v="CUST_9307_France_44532"/>
    <s v="CUST_9307"/>
    <x v="16"/>
    <x v="0"/>
    <x v="7"/>
    <n v="67.27"/>
    <n v="67.27"/>
    <n v="8"/>
    <n v="538.16"/>
    <n v="251"/>
    <n v="0"/>
    <s v="Electronics"/>
    <n v="5"/>
    <n v="5"/>
    <d v="2021-12-02T00:00:00"/>
    <n v="29"/>
    <n v="0.44"/>
    <n v="0"/>
  </r>
  <r>
    <s v="CUST_9308_Australia_44327"/>
    <s v="CUST_9308"/>
    <x v="31"/>
    <x v="0"/>
    <x v="3"/>
    <n v="24.61"/>
    <n v="24.61"/>
    <n v="5"/>
    <n v="123.05"/>
    <n v="204"/>
    <n v="0"/>
    <s v="Electronics"/>
    <n v="96.2"/>
    <n v="96.2"/>
    <d v="2021-05-11T00:00:00"/>
    <n v="96"/>
    <n v="0.37"/>
    <n v="0"/>
  </r>
  <r>
    <s v="CUST_9311_India_45369"/>
    <s v="CUST_9311"/>
    <x v="10"/>
    <x v="1"/>
    <x v="5"/>
    <n v="273.29000000000002"/>
    <n v="273.29000000000002"/>
    <n v="11"/>
    <n v="3006.19"/>
    <n v="339"/>
    <n v="0"/>
    <s v="Home"/>
    <n v="44.9"/>
    <n v="44.9"/>
    <d v="2024-03-18T00:00:00"/>
    <n v="78"/>
    <n v="0.24"/>
    <n v="0"/>
  </r>
  <r>
    <s v="CUST_9312_China_44532"/>
    <s v="CUST_9312"/>
    <x v="52"/>
    <x v="1"/>
    <x v="9"/>
    <n v="64.06"/>
    <n v="64.06"/>
    <n v="9"/>
    <n v="576.54"/>
    <n v="150"/>
    <n v="0"/>
    <s v="Sports"/>
    <m/>
    <n v="0"/>
    <d v="2021-12-02T00:00:00"/>
    <n v="62"/>
    <n v="0.39"/>
    <n v="0"/>
  </r>
  <r>
    <s v="CUST_9315_Australia_44522"/>
    <s v="CUST_9315"/>
    <x v="16"/>
    <x v="0"/>
    <x v="3"/>
    <n v="86.36"/>
    <n v="86.36"/>
    <n v="11"/>
    <n v="949.96"/>
    <n v="212"/>
    <n v="0"/>
    <s v="Beauty"/>
    <n v="39"/>
    <n v="39"/>
    <d v="2021-11-22T00:00:00"/>
    <n v="28"/>
    <n v="0.42"/>
    <n v="0"/>
  </r>
  <r>
    <s v="CUST_9319_Australia_44510"/>
    <s v="CUST_9319"/>
    <x v="10"/>
    <x v="0"/>
    <x v="3"/>
    <n v="107.96"/>
    <n v="107.96"/>
    <n v="10"/>
    <n v="1079.5999999999999"/>
    <n v="55"/>
    <n v="0"/>
    <s v="Sports"/>
    <n v="71.8"/>
    <n v="71.8"/>
    <d v="2021-11-10T00:00:00"/>
    <n v="66"/>
    <n v="0.28999999999999998"/>
    <n v="0"/>
  </r>
  <r>
    <s v="CUST_9319_China_44077"/>
    <s v="CUST_9319"/>
    <x v="32"/>
    <x v="0"/>
    <x v="9"/>
    <n v="67.31"/>
    <n v="67.31"/>
    <n v="9"/>
    <n v="605.79"/>
    <n v="336"/>
    <n v="0"/>
    <s v="Fashion"/>
    <n v="49.8"/>
    <n v="49.8"/>
    <d v="2020-09-03T00:00:00"/>
    <n v="18"/>
    <n v="0.25"/>
    <n v="0"/>
  </r>
  <r>
    <s v="CUST_9320_Germany_45257"/>
    <s v="CUST_9320"/>
    <x v="43"/>
    <x v="1"/>
    <x v="0"/>
    <n v="68.86"/>
    <n v="68.86"/>
    <n v="11"/>
    <n v="757.46"/>
    <n v="185"/>
    <n v="0"/>
    <s v="Electronics"/>
    <m/>
    <n v="0"/>
    <d v="2023-11-27T00:00:00"/>
    <n v="67"/>
    <n v="0.11"/>
    <n v="0"/>
  </r>
  <r>
    <s v="CUST_9320_Japan_45134"/>
    <s v="CUST_9320"/>
    <x v="28"/>
    <x v="0"/>
    <x v="6"/>
    <n v="26.67"/>
    <n v="26.67"/>
    <n v="10"/>
    <n v="266.70000000000005"/>
    <n v="96"/>
    <n v="0"/>
    <s v="Beauty"/>
    <n v="93.2"/>
    <n v="93.2"/>
    <d v="2023-07-27T00:00:00"/>
    <n v="78"/>
    <n v="0.28999999999999998"/>
    <n v="0"/>
  </r>
  <r>
    <s v="CUST_9321_Japan_44771"/>
    <s v="CUST_9321"/>
    <x v="37"/>
    <x v="1"/>
    <x v="6"/>
    <n v="35.51"/>
    <n v="35.51"/>
    <n v="7"/>
    <n v="248.57"/>
    <n v="319"/>
    <n v="0"/>
    <s v="Home"/>
    <n v="93.4"/>
    <n v="93.4"/>
    <d v="2022-07-29T00:00:00"/>
    <n v="37"/>
    <n v="0.59"/>
    <n v="0"/>
  </r>
  <r>
    <s v="CUST_9322_France_45347"/>
    <s v="CUST_9322"/>
    <x v="5"/>
    <x v="0"/>
    <x v="7"/>
    <n v="55.93"/>
    <n v="55.93"/>
    <n v="4"/>
    <n v="223.72"/>
    <n v="12"/>
    <n v="0"/>
    <s v="Fashion"/>
    <n v="68.8"/>
    <n v="68.8"/>
    <d v="2024-02-25T00:00:00"/>
    <n v="63"/>
    <n v="0.52"/>
    <n v="0"/>
  </r>
  <r>
    <s v="CUST_9325_Brazil_45482"/>
    <s v="CUST_9325"/>
    <x v="41"/>
    <x v="0"/>
    <x v="8"/>
    <n v="32.200000000000003"/>
    <n v="32.200000000000003"/>
    <n v="10"/>
    <n v="322"/>
    <n v="113"/>
    <n v="0"/>
    <s v="Fashion"/>
    <m/>
    <n v="0"/>
    <d v="2024-07-09T00:00:00"/>
    <n v="68"/>
    <n v="0.44"/>
    <n v="0"/>
  </r>
  <r>
    <s v="CUST_9326_Australia_44163"/>
    <s v="CUST_9326"/>
    <x v="22"/>
    <x v="0"/>
    <x v="3"/>
    <n v="145.24"/>
    <n v="145.24"/>
    <n v="10"/>
    <n v="1452.4"/>
    <n v="121"/>
    <n v="0"/>
    <s v="Fashion"/>
    <n v="2.1"/>
    <n v="2.1"/>
    <d v="2020-11-28T00:00:00"/>
    <n v="91"/>
    <n v="0.37"/>
    <n v="0"/>
  </r>
  <r>
    <s v="CUST_9328_Japan_45081"/>
    <s v="CUST_9328"/>
    <x v="53"/>
    <x v="1"/>
    <x v="6"/>
    <n v="33.270000000000003"/>
    <n v="33.270000000000003"/>
    <n v="4"/>
    <n v="133.08000000000001"/>
    <n v="325"/>
    <n v="0"/>
    <s v="Fashion"/>
    <n v="96.9"/>
    <n v="96.9"/>
    <d v="2023-06-04T00:00:00"/>
    <n v="46"/>
    <n v="0.64"/>
    <n v="0"/>
  </r>
  <r>
    <s v="CUST_9329_Australia_45670"/>
    <s v="CUST_9329"/>
    <x v="16"/>
    <x v="1"/>
    <x v="3"/>
    <n v="33.96"/>
    <n v="33.96"/>
    <n v="8"/>
    <n v="271.68"/>
    <n v="263"/>
    <n v="0"/>
    <s v="Sports"/>
    <n v="62"/>
    <n v="62"/>
    <d v="2025-01-13T00:00:00"/>
    <n v="2"/>
    <n v="0.31"/>
    <n v="0"/>
  </r>
  <r>
    <s v="CUST_9333_USA_44485"/>
    <s v="CUST_9333"/>
    <x v="13"/>
    <x v="1"/>
    <x v="2"/>
    <n v="106.54"/>
    <n v="106.54"/>
    <n v="20"/>
    <n v="2130.8000000000002"/>
    <n v="305"/>
    <n v="0"/>
    <s v="Fashion"/>
    <n v="78.7"/>
    <n v="78.7"/>
    <d v="2021-10-16T00:00:00"/>
    <n v="83"/>
    <n v="0.18"/>
    <n v="0"/>
  </r>
  <r>
    <s v="CUST_9334_Canada_45802"/>
    <s v="CUST_9334"/>
    <x v="54"/>
    <x v="2"/>
    <x v="4"/>
    <n v="69.41"/>
    <n v="69.41"/>
    <n v="13"/>
    <n v="902.32999999999993"/>
    <n v="78"/>
    <n v="0"/>
    <s v="Electronics"/>
    <n v="55.5"/>
    <n v="55.5"/>
    <d v="2025-05-25T00:00:00"/>
    <n v="24"/>
    <n v="0.4"/>
    <n v="0"/>
  </r>
  <r>
    <s v="CUST_9335_Japan_44426"/>
    <s v="CUST_9335"/>
    <x v="12"/>
    <x v="1"/>
    <x v="6"/>
    <n v="59.25"/>
    <n v="59.25"/>
    <n v="8"/>
    <n v="474"/>
    <n v="249"/>
    <n v="0"/>
    <s v="Electronics"/>
    <n v="74.599999999999994"/>
    <n v="74.599999999999994"/>
    <d v="2021-08-18T00:00:00"/>
    <n v="64"/>
    <n v="0.35"/>
    <n v="0"/>
  </r>
  <r>
    <s v="CUST_9338_China_45140"/>
    <s v="CUST_9338"/>
    <x v="22"/>
    <x v="1"/>
    <x v="9"/>
    <n v="16.18"/>
    <n v="16.18"/>
    <n v="7"/>
    <n v="113.25999999999999"/>
    <n v="164"/>
    <n v="0"/>
    <s v="Sports"/>
    <n v="18.899999999999999"/>
    <n v="18.899999999999999"/>
    <d v="2023-08-02T00:00:00"/>
    <n v="52"/>
    <n v="0.48"/>
    <n v="0"/>
  </r>
  <r>
    <s v="CUST_9339_Germany_44239"/>
    <s v="CUST_9339"/>
    <x v="15"/>
    <x v="0"/>
    <x v="0"/>
    <n v="99.57"/>
    <n v="99.57"/>
    <n v="6"/>
    <n v="597.41999999999996"/>
    <n v="83"/>
    <n v="0"/>
    <s v="Fashion"/>
    <n v="72.8"/>
    <n v="72.8"/>
    <d v="2021-02-12T00:00:00"/>
    <n v="18"/>
    <n v="0.22"/>
    <n v="0"/>
  </r>
  <r>
    <s v="CUST_9340_Germany_45739"/>
    <s v="CUST_9340"/>
    <x v="4"/>
    <x v="1"/>
    <x v="0"/>
    <n v="10.66"/>
    <n v="10.66"/>
    <n v="13"/>
    <n v="138.58000000000001"/>
    <n v="346"/>
    <n v="0"/>
    <s v="Electronics"/>
    <n v="97.9"/>
    <n v="97.9"/>
    <d v="2025-03-23T00:00:00"/>
    <n v="19"/>
    <n v="0.14000000000000001"/>
    <n v="0"/>
  </r>
  <r>
    <s v="CUST_9342_Canada_45104"/>
    <s v="CUST_9342"/>
    <x v="42"/>
    <x v="0"/>
    <x v="4"/>
    <n v="79.95"/>
    <n v="79.95"/>
    <n v="10"/>
    <n v="799.5"/>
    <n v="337"/>
    <n v="0"/>
    <s v="Sports"/>
    <n v="31.4"/>
    <n v="31.4"/>
    <d v="2023-06-27T00:00:00"/>
    <n v="7"/>
    <n v="0.49"/>
    <n v="0"/>
  </r>
  <r>
    <s v="CUST_9345_Australia_44097"/>
    <s v="CUST_9345"/>
    <x v="32"/>
    <x v="0"/>
    <x v="3"/>
    <n v="42.83"/>
    <n v="42.83"/>
    <n v="10"/>
    <n v="428.29999999999995"/>
    <n v="13"/>
    <n v="0"/>
    <s v="Sports"/>
    <n v="80.3"/>
    <n v="80.3"/>
    <d v="2020-09-23T00:00:00"/>
    <n v="10"/>
    <n v="0.68"/>
    <n v="0"/>
  </r>
  <r>
    <s v="CUST_9345_India_44074"/>
    <s v="CUST_9345"/>
    <x v="26"/>
    <x v="0"/>
    <x v="5"/>
    <m/>
    <n v="0"/>
    <n v="11"/>
    <n v="0"/>
    <n v="45"/>
    <n v="0"/>
    <s v="Beauty"/>
    <n v="66.2"/>
    <n v="66.2"/>
    <d v="2020-08-31T00:00:00"/>
    <n v="61"/>
    <n v="0.28000000000000003"/>
    <n v="0"/>
  </r>
  <r>
    <s v="CUST_9346_Canada_44228"/>
    <s v="CUST_9346"/>
    <x v="46"/>
    <x v="1"/>
    <x v="4"/>
    <n v="210.95"/>
    <n v="210.95"/>
    <n v="15"/>
    <n v="3164.25"/>
    <n v="118"/>
    <n v="0"/>
    <s v="Beauty"/>
    <n v="0.8"/>
    <n v="0.8"/>
    <d v="2021-02-01T00:00:00"/>
    <n v="91"/>
    <n v="0.67"/>
    <n v="0"/>
  </r>
  <r>
    <s v="CUST_9347_USA_44609"/>
    <s v="CUST_9347"/>
    <x v="24"/>
    <x v="0"/>
    <x v="2"/>
    <n v="50.86"/>
    <n v="50.86"/>
    <n v="11"/>
    <n v="559.46"/>
    <n v="279"/>
    <n v="0"/>
    <s v="Electronics"/>
    <n v="96.6"/>
    <n v="96.6"/>
    <d v="2022-02-17T00:00:00"/>
    <n v="15"/>
    <n v="0.39"/>
    <n v="0"/>
  </r>
  <r>
    <s v="CUST_9350_Germany_45195"/>
    <s v="CUST_9350"/>
    <x v="20"/>
    <x v="1"/>
    <x v="0"/>
    <m/>
    <n v="0"/>
    <n v="11"/>
    <n v="0"/>
    <n v="272"/>
    <n v="0"/>
    <s v="Fashion"/>
    <n v="76.400000000000006"/>
    <n v="76.400000000000006"/>
    <d v="2023-09-26T00:00:00"/>
    <n v="91"/>
    <n v="0.1"/>
    <n v="0"/>
  </r>
  <r>
    <s v="CUST_9352_Canada_44239"/>
    <s v="CUST_9352"/>
    <x v="14"/>
    <x v="0"/>
    <x v="4"/>
    <m/>
    <n v="0"/>
    <n v="10"/>
    <n v="0"/>
    <n v="76"/>
    <n v="0"/>
    <s v="Home"/>
    <n v="77"/>
    <n v="77"/>
    <d v="2021-02-12T00:00:00"/>
    <n v="89"/>
    <n v="0.54"/>
    <n v="0"/>
  </r>
  <r>
    <s v="CUST_9353_Japan_44676"/>
    <s v="CUST_9353"/>
    <x v="23"/>
    <x v="2"/>
    <x v="6"/>
    <n v="69.290000000000006"/>
    <n v="69.290000000000006"/>
    <n v="10"/>
    <n v="692.90000000000009"/>
    <n v="337"/>
    <n v="0"/>
    <s v="Electronics"/>
    <n v="48.4"/>
    <n v="48.4"/>
    <d v="2022-04-25T00:00:00"/>
    <n v="2"/>
    <n v="0.46"/>
    <n v="0"/>
  </r>
  <r>
    <s v="CUST_9356_Japan_44322"/>
    <s v="CUST_9356"/>
    <x v="46"/>
    <x v="1"/>
    <x v="6"/>
    <n v="64.959999999999994"/>
    <n v="64.959999999999994"/>
    <n v="13"/>
    <n v="844.4799999999999"/>
    <n v="44"/>
    <n v="0"/>
    <s v="Home"/>
    <n v="45.2"/>
    <n v="45.2"/>
    <d v="2021-05-06T00:00:00"/>
    <n v="6"/>
    <n v="0.46"/>
    <n v="0"/>
  </r>
  <r>
    <s v="CUST_9357_Canada_45099"/>
    <s v="CUST_9357"/>
    <x v="31"/>
    <x v="1"/>
    <x v="4"/>
    <n v="194.08"/>
    <n v="194.08"/>
    <n v="9"/>
    <n v="1746.72"/>
    <n v="207"/>
    <n v="0"/>
    <s v="Beauty"/>
    <n v="3"/>
    <n v="3"/>
    <d v="2023-06-22T00:00:00"/>
    <n v="64"/>
    <n v="0.36"/>
    <n v="0"/>
  </r>
  <r>
    <s v="CUST_9362_France_44858"/>
    <s v="CUST_9362"/>
    <x v="60"/>
    <x v="0"/>
    <x v="7"/>
    <n v="56.93"/>
    <n v="56.93"/>
    <n v="7"/>
    <n v="398.51"/>
    <n v="293"/>
    <n v="0"/>
    <s v="Beauty"/>
    <n v="93.9"/>
    <n v="93.9"/>
    <d v="2022-10-24T00:00:00"/>
    <n v="86"/>
    <n v="0.41"/>
    <n v="0"/>
  </r>
  <r>
    <s v="CUST_9363_USA_45166"/>
    <s v="CUST_9363"/>
    <x v="49"/>
    <x v="0"/>
    <x v="2"/>
    <n v="155.21"/>
    <n v="155.21"/>
    <n v="6"/>
    <n v="931.26"/>
    <n v="300"/>
    <n v="0"/>
    <s v="Sports"/>
    <n v="34.4"/>
    <n v="34.4"/>
    <d v="2023-08-28T00:00:00"/>
    <n v="60"/>
    <n v="0.42"/>
    <n v="0"/>
  </r>
  <r>
    <s v="CUST_9365_USA_44073"/>
    <s v="CUST_9365"/>
    <x v="61"/>
    <x v="1"/>
    <x v="2"/>
    <n v="57.65"/>
    <n v="57.65"/>
    <n v="8"/>
    <n v="461.2"/>
    <n v="323"/>
    <n v="0"/>
    <s v="Sports"/>
    <n v="17.3"/>
    <n v="17.3"/>
    <d v="2020-08-30T00:00:00"/>
    <n v="91"/>
    <n v="0.14000000000000001"/>
    <n v="0"/>
  </r>
  <r>
    <s v="CUST_9367_Canada_45727"/>
    <s v="CUST_9367"/>
    <x v="10"/>
    <x v="1"/>
    <x v="4"/>
    <n v="84.48"/>
    <n v="84.48"/>
    <n v="13"/>
    <n v="1098.24"/>
    <n v="329"/>
    <n v="0"/>
    <s v="Beauty"/>
    <n v="67.599999999999994"/>
    <n v="67.599999999999994"/>
    <d v="2025-03-11T00:00:00"/>
    <n v="95"/>
    <n v="0.21"/>
    <n v="0"/>
  </r>
  <r>
    <s v="CUST_9376_Germany_44012"/>
    <s v="CUST_9376"/>
    <x v="26"/>
    <x v="1"/>
    <x v="0"/>
    <n v="87.14"/>
    <n v="87.14"/>
    <n v="15"/>
    <n v="1307.0999999999999"/>
    <n v="48"/>
    <n v="1"/>
    <s v="Fashion"/>
    <n v="60.4"/>
    <n v="60.4"/>
    <d v="2020-06-30T00:00:00"/>
    <n v="42"/>
    <n v="0.17"/>
    <n v="0"/>
  </r>
  <r>
    <s v="CUST_9378_Brazil_44442"/>
    <s v="CUST_9378"/>
    <x v="2"/>
    <x v="1"/>
    <x v="8"/>
    <n v="119.1"/>
    <n v="119.1"/>
    <n v="10"/>
    <n v="1191"/>
    <n v="244"/>
    <n v="0"/>
    <s v="Sports"/>
    <n v="35.4"/>
    <n v="35.4"/>
    <d v="2021-09-03T00:00:00"/>
    <n v="49"/>
    <n v="0.18"/>
    <n v="0"/>
  </r>
  <r>
    <s v="CUST_9378_Germany_44764"/>
    <s v="CUST_9378"/>
    <x v="2"/>
    <x v="1"/>
    <x v="0"/>
    <m/>
    <n v="0"/>
    <n v="7"/>
    <n v="0"/>
    <n v="188"/>
    <n v="0"/>
    <s v="Sports"/>
    <n v="91.7"/>
    <n v="91.7"/>
    <d v="2022-07-22T00:00:00"/>
    <n v="74"/>
    <n v="0.23"/>
    <n v="0"/>
  </r>
  <r>
    <s v="CUST_9378_Germany_45119"/>
    <s v="CUST_9378"/>
    <x v="37"/>
    <x v="0"/>
    <x v="0"/>
    <n v="121.22"/>
    <n v="121.22"/>
    <n v="10"/>
    <n v="1212.2"/>
    <n v="283"/>
    <n v="0"/>
    <s v="Home"/>
    <n v="51.5"/>
    <n v="51.5"/>
    <d v="2023-07-12T00:00:00"/>
    <n v="42"/>
    <n v="0.12"/>
    <n v="0"/>
  </r>
  <r>
    <s v="CUST_9381_Germany_44895"/>
    <s v="CUST_9381"/>
    <x v="48"/>
    <x v="1"/>
    <x v="0"/>
    <n v="81.72"/>
    <n v="81.72"/>
    <n v="15"/>
    <n v="1225.8"/>
    <n v="187"/>
    <n v="1"/>
    <s v="Beauty"/>
    <n v="43.6"/>
    <n v="43.6"/>
    <d v="2022-11-30T00:00:00"/>
    <n v="49"/>
    <n v="0.55000000000000004"/>
    <n v="0"/>
  </r>
  <r>
    <s v="CUST_9383_Brazil_45366"/>
    <s v="CUST_9383"/>
    <x v="31"/>
    <x v="0"/>
    <x v="8"/>
    <n v="67.680000000000007"/>
    <n v="67.680000000000007"/>
    <n v="4"/>
    <n v="270.72000000000003"/>
    <n v="108"/>
    <n v="0"/>
    <s v="Sports"/>
    <n v="42.1"/>
    <n v="42.1"/>
    <d v="2024-03-15T00:00:00"/>
    <n v="4"/>
    <n v="0.27"/>
    <n v="0"/>
  </r>
  <r>
    <s v="CUST_9385_China_44537"/>
    <s v="CUST_9385"/>
    <x v="11"/>
    <x v="1"/>
    <x v="9"/>
    <n v="42.99"/>
    <n v="42.99"/>
    <n v="12"/>
    <n v="515.88"/>
    <n v="65"/>
    <n v="0"/>
    <s v="Beauty"/>
    <n v="71.3"/>
    <n v="71.3"/>
    <d v="2021-12-07T00:00:00"/>
    <n v="81"/>
    <n v="0.16"/>
    <n v="0"/>
  </r>
  <r>
    <s v="CUST_9386_Germany_45307"/>
    <s v="CUST_9386"/>
    <x v="54"/>
    <x v="1"/>
    <x v="0"/>
    <n v="180.44"/>
    <n v="180.44"/>
    <n v="9"/>
    <n v="1623.96"/>
    <n v="121"/>
    <n v="0"/>
    <s v="Fashion"/>
    <n v="0.5"/>
    <n v="0.5"/>
    <d v="2024-01-16T00:00:00"/>
    <n v="56"/>
    <n v="0.3"/>
    <n v="0"/>
  </r>
  <r>
    <s v="CUST_9386_UK_44234"/>
    <s v="CUST_9386"/>
    <x v="59"/>
    <x v="0"/>
    <x v="1"/>
    <n v="264.66000000000003"/>
    <n v="264.66000000000003"/>
    <n v="12"/>
    <n v="3175.92"/>
    <n v="136"/>
    <n v="0"/>
    <s v="Electronics"/>
    <n v="29.9"/>
    <n v="29.9"/>
    <d v="2021-02-07T00:00:00"/>
    <n v="70"/>
    <n v="0.32"/>
    <n v="0"/>
  </r>
  <r>
    <s v="CUST_9389_Canada_44323"/>
    <s v="CUST_9389"/>
    <x v="38"/>
    <x v="1"/>
    <x v="4"/>
    <n v="94.69"/>
    <n v="94.69"/>
    <n v="9"/>
    <n v="852.21"/>
    <n v="138"/>
    <n v="0"/>
    <s v="Home"/>
    <m/>
    <n v="0"/>
    <d v="2021-05-07T00:00:00"/>
    <n v="44"/>
    <n v="0.23"/>
    <n v="0"/>
  </r>
  <r>
    <s v="CUST_9389_Canada_44588"/>
    <s v="CUST_9389"/>
    <x v="58"/>
    <x v="1"/>
    <x v="4"/>
    <n v="123.56"/>
    <n v="123.56"/>
    <n v="11"/>
    <n v="1359.16"/>
    <n v="39"/>
    <n v="0"/>
    <s v="Home"/>
    <n v="98.9"/>
    <n v="98.9"/>
    <d v="2022-01-27T00:00:00"/>
    <n v="38"/>
    <n v="0.39"/>
    <n v="0"/>
  </r>
  <r>
    <s v="CUST_9392_Germany_45524"/>
    <s v="CUST_9392"/>
    <x v="35"/>
    <x v="2"/>
    <x v="0"/>
    <n v="115.25"/>
    <n v="115.25"/>
    <n v="9"/>
    <n v="1037.25"/>
    <n v="34"/>
    <n v="0"/>
    <s v="Home"/>
    <n v="55.2"/>
    <n v="55.2"/>
    <d v="2024-08-20T00:00:00"/>
    <n v="39"/>
    <n v="0.38"/>
    <n v="0"/>
  </r>
  <r>
    <s v="CUST_9392_India_45515"/>
    <s v="CUST_9392"/>
    <x v="36"/>
    <x v="0"/>
    <x v="5"/>
    <n v="60.96"/>
    <n v="60.96"/>
    <n v="4"/>
    <n v="243.84"/>
    <n v="114"/>
    <n v="0"/>
    <s v="Home"/>
    <n v="4.3"/>
    <n v="4.3"/>
    <d v="2024-08-11T00:00:00"/>
    <n v="58"/>
    <n v="0.33"/>
    <n v="0"/>
  </r>
  <r>
    <s v="CUST_9393_France_44036"/>
    <s v="CUST_9393"/>
    <x v="52"/>
    <x v="0"/>
    <x v="7"/>
    <n v="33.74"/>
    <n v="33.74"/>
    <n v="8"/>
    <n v="269.92"/>
    <n v="39"/>
    <n v="0"/>
    <s v="Beauty"/>
    <n v="86.2"/>
    <n v="86.2"/>
    <d v="2020-07-24T00:00:00"/>
    <n v="86"/>
    <n v="0.23"/>
    <n v="0"/>
  </r>
  <r>
    <s v="CUST_9397_India_45497"/>
    <s v="CUST_9397"/>
    <x v="5"/>
    <x v="1"/>
    <x v="5"/>
    <n v="68.12"/>
    <n v="68.12"/>
    <n v="13"/>
    <n v="885.56000000000006"/>
    <n v="125"/>
    <n v="0"/>
    <s v="Fashion"/>
    <n v="49.1"/>
    <n v="49.1"/>
    <d v="2024-07-24T00:00:00"/>
    <n v="2"/>
    <n v="0.1"/>
    <n v="0"/>
  </r>
  <r>
    <s v="CUST_9399_China_45181"/>
    <s v="CUST_9399"/>
    <x v="55"/>
    <x v="0"/>
    <x v="9"/>
    <n v="155.57"/>
    <n v="155.57"/>
    <n v="12"/>
    <n v="1866.84"/>
    <n v="123"/>
    <n v="0"/>
    <s v="Home"/>
    <n v="94.4"/>
    <n v="94.4"/>
    <d v="2023-09-12T00:00:00"/>
    <n v="92"/>
    <n v="0.39"/>
    <n v="0"/>
  </r>
  <r>
    <s v="CUST_9407_Australia_45079"/>
    <s v="CUST_9407"/>
    <x v="13"/>
    <x v="0"/>
    <x v="3"/>
    <n v="45.37"/>
    <n v="45.37"/>
    <n v="16"/>
    <n v="725.92"/>
    <n v="228"/>
    <n v="0"/>
    <s v="Sports"/>
    <n v="47.4"/>
    <n v="47.4"/>
    <d v="2023-06-02T00:00:00"/>
    <n v="57"/>
    <n v="0.18"/>
    <n v="0"/>
  </r>
  <r>
    <s v="CUST_9411_China_44419"/>
    <s v="CUST_9411"/>
    <x v="21"/>
    <x v="2"/>
    <x v="9"/>
    <n v="106.34"/>
    <n v="106.34"/>
    <n v="12"/>
    <n v="1276.08"/>
    <n v="62"/>
    <n v="0"/>
    <s v="Sports"/>
    <n v="69.8"/>
    <n v="69.8"/>
    <d v="2021-08-11T00:00:00"/>
    <n v="73"/>
    <n v="0.43"/>
    <n v="0"/>
  </r>
  <r>
    <s v="CUST_9411_Japan_45284"/>
    <s v="CUST_9411"/>
    <x v="24"/>
    <x v="1"/>
    <x v="6"/>
    <n v="43.96"/>
    <n v="43.96"/>
    <n v="9"/>
    <n v="395.64"/>
    <n v="87"/>
    <n v="0"/>
    <s v="Electronics"/>
    <n v="50.7"/>
    <n v="50.7"/>
    <d v="2023-12-24T00:00:00"/>
    <n v="35"/>
    <n v="0.46"/>
    <n v="0"/>
  </r>
  <r>
    <s v="CUST_9411_USA_45336"/>
    <s v="CUST_9411"/>
    <x v="35"/>
    <x v="1"/>
    <x v="2"/>
    <n v="31.85"/>
    <n v="31.85"/>
    <n v="10"/>
    <n v="318.5"/>
    <n v="362"/>
    <n v="0"/>
    <s v="Home"/>
    <n v="49.1"/>
    <n v="49.1"/>
    <d v="2024-02-14T00:00:00"/>
    <n v="40"/>
    <n v="0.26"/>
    <n v="0"/>
  </r>
  <r>
    <s v="CUST_9415_China_44362"/>
    <s v="CUST_9415"/>
    <x v="27"/>
    <x v="0"/>
    <x v="9"/>
    <n v="40.549999999999997"/>
    <n v="40.549999999999997"/>
    <n v="14"/>
    <n v="567.69999999999993"/>
    <n v="168"/>
    <n v="0"/>
    <s v="Home"/>
    <n v="16.399999999999999"/>
    <n v="16.399999999999999"/>
    <d v="2021-06-15T00:00:00"/>
    <n v="21"/>
    <n v="0.3"/>
    <n v="0"/>
  </r>
  <r>
    <s v="CUST_9415_USA_45477"/>
    <s v="CUST_9415"/>
    <x v="47"/>
    <x v="1"/>
    <x v="2"/>
    <n v="153.31"/>
    <n v="153.31"/>
    <n v="6"/>
    <n v="919.86"/>
    <n v="140"/>
    <n v="0"/>
    <s v="Beauty"/>
    <n v="8"/>
    <n v="8"/>
    <d v="2024-07-04T00:00:00"/>
    <n v="5"/>
    <n v="0.25"/>
    <n v="0"/>
  </r>
  <r>
    <s v="CUST_9417_UK_44654"/>
    <s v="CUST_9417"/>
    <x v="45"/>
    <x v="1"/>
    <x v="1"/>
    <n v="132.96"/>
    <n v="132.96"/>
    <n v="14"/>
    <n v="1861.44"/>
    <n v="105"/>
    <n v="0"/>
    <s v="Electronics"/>
    <n v="90.2"/>
    <n v="90.2"/>
    <d v="2022-04-03T00:00:00"/>
    <n v="96"/>
    <n v="0.42"/>
    <n v="0"/>
  </r>
  <r>
    <s v="CUST_9418_Japan_44374"/>
    <s v="CUST_9418"/>
    <x v="53"/>
    <x v="0"/>
    <x v="6"/>
    <n v="142.83000000000001"/>
    <n v="142.83000000000001"/>
    <n v="13"/>
    <n v="1856.7900000000002"/>
    <n v="196"/>
    <n v="0"/>
    <s v="Electronics"/>
    <n v="93.4"/>
    <n v="93.4"/>
    <d v="2021-06-27T00:00:00"/>
    <n v="3"/>
    <n v="0.32"/>
    <n v="0"/>
  </r>
  <r>
    <s v="CUST_9427_UK_45638"/>
    <s v="CUST_9427"/>
    <x v="22"/>
    <x v="1"/>
    <x v="1"/>
    <n v="41.96"/>
    <n v="41.96"/>
    <n v="9"/>
    <n v="377.64"/>
    <n v="344"/>
    <n v="0"/>
    <s v="Fashion"/>
    <n v="13"/>
    <n v="13"/>
    <d v="2024-12-12T00:00:00"/>
    <n v="85"/>
    <n v="0.06"/>
    <n v="0"/>
  </r>
  <r>
    <s v="CUST_9428_Australia_44432"/>
    <s v="CUST_9428"/>
    <x v="2"/>
    <x v="1"/>
    <x v="3"/>
    <n v="39.14"/>
    <n v="39.14"/>
    <n v="12"/>
    <n v="469.68"/>
    <n v="37"/>
    <n v="0"/>
    <s v="Beauty"/>
    <n v="45.6"/>
    <n v="45.6"/>
    <d v="2021-08-24T00:00:00"/>
    <n v="80"/>
    <n v="0.09"/>
    <n v="0"/>
  </r>
  <r>
    <s v="CUST_9429_USA_44968"/>
    <s v="CUST_9429"/>
    <x v="47"/>
    <x v="0"/>
    <x v="2"/>
    <n v="36.6"/>
    <n v="36.6"/>
    <n v="16"/>
    <n v="585.6"/>
    <n v="314"/>
    <n v="0"/>
    <s v="Sports"/>
    <n v="60.4"/>
    <n v="60.4"/>
    <d v="2023-02-11T00:00:00"/>
    <n v="75"/>
    <n v="0.55000000000000004"/>
    <n v="0"/>
  </r>
  <r>
    <s v="CUST_9430_France_45377"/>
    <s v="CUST_9430"/>
    <x v="0"/>
    <x v="0"/>
    <x v="7"/>
    <n v="112.04"/>
    <n v="112.04"/>
    <n v="13"/>
    <n v="1456.52"/>
    <n v="294"/>
    <n v="0"/>
    <s v="Electronics"/>
    <n v="53.3"/>
    <n v="53.3"/>
    <d v="2024-03-26T00:00:00"/>
    <n v="21"/>
    <n v="0.21"/>
    <n v="0"/>
  </r>
  <r>
    <s v="CUST_9432_USA_44708"/>
    <s v="CUST_9432"/>
    <x v="42"/>
    <x v="1"/>
    <x v="2"/>
    <n v="102.7"/>
    <n v="102.7"/>
    <n v="11"/>
    <n v="1129.7"/>
    <n v="301"/>
    <n v="0"/>
    <s v="Fashion"/>
    <n v="49.1"/>
    <n v="49.1"/>
    <d v="2022-05-27T00:00:00"/>
    <n v="80"/>
    <n v="0.43"/>
    <n v="0"/>
  </r>
  <r>
    <s v="CUST_9433_Brazil_45066"/>
    <s v="CUST_9433"/>
    <x v="34"/>
    <x v="0"/>
    <x v="8"/>
    <n v="78.44"/>
    <n v="78.44"/>
    <n v="9"/>
    <n v="705.96"/>
    <n v="294"/>
    <n v="0"/>
    <s v="Home"/>
    <n v="38.4"/>
    <n v="38.4"/>
    <d v="2023-05-20T00:00:00"/>
    <n v="54"/>
    <n v="0.42"/>
    <n v="0"/>
  </r>
  <r>
    <s v="CUST_9433_Canada_45573"/>
    <s v="CUST_9433"/>
    <x v="39"/>
    <x v="1"/>
    <x v="4"/>
    <n v="123.11"/>
    <n v="123.11"/>
    <n v="7"/>
    <n v="861.77"/>
    <n v="30"/>
    <n v="0"/>
    <s v="Beauty"/>
    <n v="41.1"/>
    <n v="41.1"/>
    <d v="2024-10-08T00:00:00"/>
    <n v="66"/>
    <n v="0.27"/>
    <n v="0"/>
  </r>
  <r>
    <s v="CUST_9433_USA_45682"/>
    <s v="CUST_9433"/>
    <x v="61"/>
    <x v="1"/>
    <x v="2"/>
    <n v="43.35"/>
    <n v="43.35"/>
    <n v="13"/>
    <n v="563.55000000000007"/>
    <n v="56"/>
    <n v="0"/>
    <s v="Electronics"/>
    <n v="19.100000000000001"/>
    <n v="19.100000000000001"/>
    <d v="2025-01-25T00:00:00"/>
    <n v="33"/>
    <n v="0.08"/>
    <n v="0"/>
  </r>
  <r>
    <s v="CUST_9434_UK_45199"/>
    <s v="CUST_9434"/>
    <x v="25"/>
    <x v="1"/>
    <x v="1"/>
    <n v="242.13"/>
    <n v="242.13"/>
    <n v="13"/>
    <n v="3147.69"/>
    <n v="341"/>
    <n v="0"/>
    <s v="Fashion"/>
    <n v="53.1"/>
    <n v="53.1"/>
    <d v="2023-09-30T00:00:00"/>
    <n v="33"/>
    <n v="0.5"/>
    <n v="0"/>
  </r>
  <r>
    <s v="CUST_9435_Germany_44311"/>
    <s v="CUST_9435"/>
    <x v="51"/>
    <x v="1"/>
    <x v="0"/>
    <n v="71.23"/>
    <n v="71.23"/>
    <n v="13"/>
    <n v="925.99"/>
    <n v="120"/>
    <n v="0"/>
    <s v="Sports"/>
    <n v="78.7"/>
    <n v="78.7"/>
    <d v="2021-04-25T00:00:00"/>
    <n v="57"/>
    <n v="0.25"/>
    <n v="0"/>
  </r>
  <r>
    <s v="CUST_9435_UK_45421"/>
    <s v="CUST_9435"/>
    <x v="50"/>
    <x v="0"/>
    <x v="1"/>
    <m/>
    <n v="0"/>
    <n v="9"/>
    <n v="0"/>
    <n v="59"/>
    <n v="0"/>
    <s v="Sports"/>
    <n v="49.1"/>
    <n v="49.1"/>
    <d v="2024-05-09T00:00:00"/>
    <n v="85"/>
    <n v="0.37"/>
    <n v="0"/>
  </r>
  <r>
    <s v="CUST_9436_Brazil_45166"/>
    <s v="CUST_9436"/>
    <x v="60"/>
    <x v="1"/>
    <x v="8"/>
    <n v="195.85"/>
    <n v="195.85"/>
    <n v="7"/>
    <n v="1370.95"/>
    <n v="303"/>
    <n v="0"/>
    <s v="Home"/>
    <n v="9.1999999999999993"/>
    <n v="9.1999999999999993"/>
    <d v="2023-08-28T00:00:00"/>
    <n v="15"/>
    <n v="0.25"/>
    <n v="0"/>
  </r>
  <r>
    <s v="CUST_9436_Germany_45498"/>
    <s v="CUST_9436"/>
    <x v="35"/>
    <x v="1"/>
    <x v="0"/>
    <n v="89.35"/>
    <n v="89.35"/>
    <n v="7"/>
    <n v="625.44999999999993"/>
    <n v="184"/>
    <n v="0"/>
    <s v="Home"/>
    <m/>
    <n v="0"/>
    <d v="2024-07-25T00:00:00"/>
    <n v="12"/>
    <n v="0.37"/>
    <n v="0"/>
  </r>
  <r>
    <s v="CUST_9438_Brazil_44656"/>
    <s v="CUST_9438"/>
    <x v="58"/>
    <x v="0"/>
    <x v="8"/>
    <n v="184.94"/>
    <n v="184.94"/>
    <n v="10"/>
    <n v="1849.4"/>
    <n v="224"/>
    <n v="0"/>
    <s v="Beauty"/>
    <n v="78.5"/>
    <n v="78.5"/>
    <d v="2022-04-05T00:00:00"/>
    <n v="5"/>
    <n v="0.4"/>
    <n v="0"/>
  </r>
  <r>
    <s v="CUST_9442_Japan_45824"/>
    <s v="CUST_9442"/>
    <x v="27"/>
    <x v="1"/>
    <x v="6"/>
    <n v="159.37"/>
    <n v="159.37"/>
    <n v="9"/>
    <n v="1434.33"/>
    <n v="268"/>
    <n v="0"/>
    <s v="Sports"/>
    <n v="16.399999999999999"/>
    <n v="16.399999999999999"/>
    <d v="2025-06-16T00:00:00"/>
    <n v="96"/>
    <n v="0.21"/>
    <n v="0"/>
  </r>
  <r>
    <s v="CUST_9442_USA_45642"/>
    <s v="CUST_9442"/>
    <x v="36"/>
    <x v="1"/>
    <x v="2"/>
    <n v="229.37"/>
    <n v="229.37"/>
    <n v="13"/>
    <n v="2981.81"/>
    <n v="318"/>
    <n v="0"/>
    <s v="Home"/>
    <n v="15.8"/>
    <n v="15.8"/>
    <d v="2024-12-16T00:00:00"/>
    <n v="35"/>
    <n v="0.17"/>
    <n v="0"/>
  </r>
  <r>
    <s v="CUST_9445_India_44795"/>
    <s v="CUST_9445"/>
    <x v="14"/>
    <x v="0"/>
    <x v="5"/>
    <m/>
    <n v="0"/>
    <n v="10"/>
    <n v="0"/>
    <n v="155"/>
    <n v="0"/>
    <s v="Beauty"/>
    <n v="58"/>
    <n v="58"/>
    <d v="2022-08-22T00:00:00"/>
    <n v="12"/>
    <n v="0.18"/>
    <n v="0"/>
  </r>
  <r>
    <s v="CUST_9445_India_45820"/>
    <s v="CUST_9445"/>
    <x v="51"/>
    <x v="0"/>
    <x v="5"/>
    <n v="58.5"/>
    <n v="58.5"/>
    <n v="20"/>
    <n v="1170"/>
    <n v="225"/>
    <n v="0"/>
    <s v="Home"/>
    <n v="74.5"/>
    <n v="74.5"/>
    <d v="2025-06-12T00:00:00"/>
    <n v="96"/>
    <n v="0.3"/>
    <n v="0"/>
  </r>
  <r>
    <s v="CUST_9448_Australia_44941"/>
    <s v="CUST_9448"/>
    <x v="13"/>
    <x v="0"/>
    <x v="3"/>
    <n v="49.83"/>
    <n v="49.83"/>
    <n v="5"/>
    <n v="249.14999999999998"/>
    <n v="235"/>
    <n v="0"/>
    <s v="Fashion"/>
    <n v="13.9"/>
    <n v="13.9"/>
    <d v="2023-01-15T00:00:00"/>
    <n v="40"/>
    <n v="0.43"/>
    <n v="0"/>
  </r>
  <r>
    <s v="CUST_9448_Japan_45297"/>
    <s v="CUST_9448"/>
    <x v="9"/>
    <x v="0"/>
    <x v="6"/>
    <n v="67.349999999999994"/>
    <n v="67.349999999999994"/>
    <n v="9"/>
    <n v="606.15"/>
    <n v="208"/>
    <n v="0"/>
    <s v="Beauty"/>
    <n v="18.3"/>
    <n v="18.3"/>
    <d v="2024-01-06T00:00:00"/>
    <n v="23"/>
    <n v="0.3"/>
    <n v="0"/>
  </r>
  <r>
    <s v="CUST_9453_Brazil_45420"/>
    <s v="CUST_9453"/>
    <x v="44"/>
    <x v="0"/>
    <x v="8"/>
    <n v="94.15"/>
    <n v="94.15"/>
    <n v="7"/>
    <n v="659.05000000000007"/>
    <n v="209"/>
    <n v="0"/>
    <s v="Beauty"/>
    <m/>
    <n v="0"/>
    <d v="2024-05-08T00:00:00"/>
    <n v="71"/>
    <n v="0.26"/>
    <n v="0"/>
  </r>
  <r>
    <s v="CUST_9456_Germany_44457"/>
    <s v="CUST_9456"/>
    <x v="50"/>
    <x v="2"/>
    <x v="0"/>
    <n v="173.06"/>
    <n v="173.06"/>
    <n v="9"/>
    <n v="1557.54"/>
    <n v="153"/>
    <n v="0"/>
    <s v="Beauty"/>
    <n v="34.9"/>
    <n v="34.9"/>
    <d v="2021-09-18T00:00:00"/>
    <n v="46"/>
    <n v="0.35"/>
    <n v="0"/>
  </r>
  <r>
    <s v="CUST_9458_USA_45695"/>
    <s v="CUST_9458"/>
    <x v="18"/>
    <x v="0"/>
    <x v="2"/>
    <n v="119.55"/>
    <n v="119.55"/>
    <n v="10"/>
    <n v="1195.5"/>
    <n v="217"/>
    <n v="0"/>
    <s v="Beauty"/>
    <m/>
    <n v="0"/>
    <d v="2025-02-07T00:00:00"/>
    <n v="46"/>
    <n v="0.38"/>
    <n v="0"/>
  </r>
  <r>
    <s v="CUST_9461_China_45684"/>
    <s v="CUST_9461"/>
    <x v="23"/>
    <x v="0"/>
    <x v="9"/>
    <n v="87.25"/>
    <n v="87.25"/>
    <n v="14"/>
    <n v="1221.5"/>
    <n v="88"/>
    <n v="0"/>
    <s v="Electronics"/>
    <n v="26.7"/>
    <n v="26.7"/>
    <d v="2025-01-27T00:00:00"/>
    <n v="16"/>
    <n v="0.31"/>
    <n v="0"/>
  </r>
  <r>
    <s v="CUST_9462_Brazil_44301"/>
    <s v="CUST_9462"/>
    <x v="2"/>
    <x v="0"/>
    <x v="8"/>
    <n v="113.74"/>
    <n v="113.74"/>
    <n v="12"/>
    <n v="1364.8799999999999"/>
    <n v="287"/>
    <n v="0"/>
    <s v="Home"/>
    <n v="8"/>
    <n v="8"/>
    <d v="2021-04-15T00:00:00"/>
    <n v="74"/>
    <n v="0.24"/>
    <n v="0"/>
  </r>
  <r>
    <s v="CUST_9463_USA_44662"/>
    <s v="CUST_9463"/>
    <x v="18"/>
    <x v="0"/>
    <x v="2"/>
    <n v="167.94"/>
    <n v="167.94"/>
    <n v="9"/>
    <n v="1511.46"/>
    <n v="68"/>
    <n v="0"/>
    <s v="Home"/>
    <n v="95.2"/>
    <n v="95.2"/>
    <d v="2022-04-11T00:00:00"/>
    <n v="65"/>
    <n v="0.62"/>
    <n v="0"/>
  </r>
  <r>
    <s v="CUST_9464_Japan_44197"/>
    <s v="CUST_9464"/>
    <x v="55"/>
    <x v="0"/>
    <x v="6"/>
    <n v="148.61000000000001"/>
    <n v="148.61000000000001"/>
    <n v="6"/>
    <n v="891.66000000000008"/>
    <n v="277"/>
    <n v="0"/>
    <s v="Electronics"/>
    <n v="85.2"/>
    <n v="85.2"/>
    <d v="2021-01-01T00:00:00"/>
    <n v="34"/>
    <n v="0.08"/>
    <n v="0"/>
  </r>
  <r>
    <s v="CUST_9465_Brazil_44168"/>
    <s v="CUST_9465"/>
    <x v="2"/>
    <x v="1"/>
    <x v="8"/>
    <n v="74.98"/>
    <n v="74.98"/>
    <n v="6"/>
    <n v="449.88"/>
    <n v="142"/>
    <n v="0"/>
    <s v="Beauty"/>
    <n v="51.7"/>
    <n v="51.7"/>
    <d v="2020-12-03T00:00:00"/>
    <n v="42"/>
    <n v="0.3"/>
    <n v="0"/>
  </r>
  <r>
    <s v="CUST_9465_China_45631"/>
    <s v="CUST_9465"/>
    <x v="56"/>
    <x v="0"/>
    <x v="9"/>
    <n v="108.94"/>
    <n v="108.94"/>
    <n v="8"/>
    <n v="871.52"/>
    <n v="184"/>
    <n v="0"/>
    <s v="Fashion"/>
    <n v="17.3"/>
    <n v="17.3"/>
    <d v="2024-12-05T00:00:00"/>
    <n v="39"/>
    <n v="0.06"/>
    <n v="0"/>
  </r>
  <r>
    <s v="CUST_9465_USA_45331"/>
    <s v="CUST_9465"/>
    <x v="5"/>
    <x v="1"/>
    <x v="2"/>
    <m/>
    <n v="0"/>
    <n v="5"/>
    <n v="0"/>
    <n v="67"/>
    <n v="0"/>
    <s v="Beauty"/>
    <n v="31.8"/>
    <n v="31.8"/>
    <d v="2024-02-09T00:00:00"/>
    <n v="73"/>
    <n v="0.12"/>
    <n v="0"/>
  </r>
  <r>
    <s v="CUST_9467_UK_44547"/>
    <s v="CUST_9467"/>
    <x v="54"/>
    <x v="0"/>
    <x v="1"/>
    <n v="44.95"/>
    <n v="44.95"/>
    <n v="8"/>
    <n v="359.6"/>
    <n v="222"/>
    <n v="0"/>
    <s v="Fashion"/>
    <n v="51.2"/>
    <n v="51.2"/>
    <d v="2021-12-17T00:00:00"/>
    <n v="63"/>
    <n v="0.11"/>
    <n v="0"/>
  </r>
  <r>
    <s v="CUST_9467_USA_44249"/>
    <s v="CUST_9467"/>
    <x v="49"/>
    <x v="1"/>
    <x v="2"/>
    <n v="137.41"/>
    <n v="137.41"/>
    <n v="7"/>
    <n v="961.87"/>
    <n v="44"/>
    <n v="0"/>
    <s v="Sports"/>
    <n v="7.6"/>
    <n v="7.6"/>
    <d v="2021-02-22T00:00:00"/>
    <n v="51"/>
    <n v="0.12"/>
    <n v="0"/>
  </r>
  <r>
    <s v="CUST_9468_USA_44915"/>
    <s v="CUST_9468"/>
    <x v="48"/>
    <x v="0"/>
    <x v="2"/>
    <n v="115.33"/>
    <n v="115.33"/>
    <n v="11"/>
    <n v="1268.6299999999999"/>
    <n v="219"/>
    <n v="0"/>
    <s v="Sports"/>
    <n v="26.9"/>
    <n v="26.9"/>
    <d v="2022-12-20T00:00:00"/>
    <n v="43"/>
    <n v="0.11"/>
    <n v="0"/>
  </r>
  <r>
    <s v="CUST_9469_China_45044"/>
    <s v="CUST_9469"/>
    <x v="16"/>
    <x v="0"/>
    <x v="9"/>
    <m/>
    <n v="0"/>
    <n v="7"/>
    <n v="0"/>
    <n v="53"/>
    <n v="0"/>
    <s v="Fashion"/>
    <n v="51.2"/>
    <n v="51.2"/>
    <d v="2023-04-28T00:00:00"/>
    <n v="51"/>
    <n v="0.18"/>
    <n v="0"/>
  </r>
  <r>
    <s v="CUST_9472_Canada_45209"/>
    <s v="CUST_9472"/>
    <x v="20"/>
    <x v="1"/>
    <x v="4"/>
    <n v="101.75"/>
    <n v="101.75"/>
    <n v="9"/>
    <n v="915.75"/>
    <n v="244"/>
    <n v="0"/>
    <s v="Beauty"/>
    <n v="15.5"/>
    <n v="15.5"/>
    <d v="2023-10-10T00:00:00"/>
    <n v="86"/>
    <n v="0.43"/>
    <n v="0"/>
  </r>
  <r>
    <s v="CUST_9472_UK_45600"/>
    <s v="CUST_9472"/>
    <x v="6"/>
    <x v="0"/>
    <x v="1"/>
    <n v="72.62"/>
    <n v="72.62"/>
    <n v="8"/>
    <n v="580.96"/>
    <n v="294"/>
    <n v="0"/>
    <s v="Beauty"/>
    <n v="81.3"/>
    <n v="81.3"/>
    <d v="2024-11-04T00:00:00"/>
    <n v="42"/>
    <n v="0.19"/>
    <n v="0"/>
  </r>
  <r>
    <s v="CUST_9474_Australia_45527"/>
    <s v="CUST_9474"/>
    <x v="24"/>
    <x v="1"/>
    <x v="3"/>
    <m/>
    <n v="0"/>
    <n v="10"/>
    <n v="0"/>
    <n v="178"/>
    <n v="0"/>
    <s v="Home"/>
    <n v="55.9"/>
    <n v="55.9"/>
    <d v="2024-08-23T00:00:00"/>
    <n v="57"/>
    <n v="0.42"/>
    <n v="0"/>
  </r>
  <r>
    <s v="CUST_9475_Germany_44132"/>
    <s v="CUST_9475"/>
    <x v="59"/>
    <x v="1"/>
    <x v="0"/>
    <n v="134.24"/>
    <n v="134.24"/>
    <n v="13"/>
    <n v="1745.1200000000001"/>
    <n v="263"/>
    <n v="0"/>
    <s v="Home"/>
    <n v="58.9"/>
    <n v="58.9"/>
    <d v="2020-10-28T00:00:00"/>
    <n v="85"/>
    <n v="0.14000000000000001"/>
    <n v="0"/>
  </r>
  <r>
    <s v="CUST_9476_Brazil_45674"/>
    <s v="CUST_9476"/>
    <x v="29"/>
    <x v="2"/>
    <x v="8"/>
    <n v="58.87"/>
    <n v="58.87"/>
    <n v="13"/>
    <n v="765.31"/>
    <n v="268"/>
    <n v="0"/>
    <s v="Home"/>
    <n v="6.4"/>
    <n v="6.4"/>
    <d v="2025-01-17T00:00:00"/>
    <n v="16"/>
    <n v="0.4"/>
    <n v="0"/>
  </r>
  <r>
    <s v="CUST_9476_Germany_44813"/>
    <s v="CUST_9476"/>
    <x v="1"/>
    <x v="1"/>
    <x v="0"/>
    <n v="57.07"/>
    <n v="57.07"/>
    <n v="5"/>
    <n v="285.35000000000002"/>
    <n v="290"/>
    <n v="0"/>
    <s v="Fashion"/>
    <n v="14.8"/>
    <n v="14.8"/>
    <d v="2022-09-09T00:00:00"/>
    <n v="69"/>
    <n v="0.34"/>
    <n v="0"/>
  </r>
  <r>
    <s v="CUST_9477_Germany_45618"/>
    <s v="CUST_9477"/>
    <x v="47"/>
    <x v="0"/>
    <x v="0"/>
    <n v="134.5"/>
    <n v="134.5"/>
    <n v="8"/>
    <n v="1076"/>
    <n v="210"/>
    <n v="0"/>
    <s v="Fashion"/>
    <n v="78.5"/>
    <n v="78.5"/>
    <d v="2024-11-22T00:00:00"/>
    <n v="62"/>
    <n v="0.26"/>
    <n v="0"/>
  </r>
  <r>
    <s v="CUST_9479_Germany_44826"/>
    <s v="CUST_9479"/>
    <x v="60"/>
    <x v="1"/>
    <x v="0"/>
    <n v="119.88"/>
    <n v="119.88"/>
    <n v="11"/>
    <n v="1318.6799999999998"/>
    <n v="83"/>
    <n v="0"/>
    <s v="Home"/>
    <n v="2.5"/>
    <n v="2.5"/>
    <d v="2022-09-22T00:00:00"/>
    <n v="32"/>
    <n v="0.24"/>
    <n v="0"/>
  </r>
  <r>
    <s v="CUST_9488_India_45727"/>
    <s v="CUST_9488"/>
    <x v="53"/>
    <x v="1"/>
    <x v="5"/>
    <m/>
    <n v="0"/>
    <n v="8"/>
    <n v="0"/>
    <n v="124"/>
    <n v="0"/>
    <s v="Sports"/>
    <n v="96.3"/>
    <n v="96.3"/>
    <d v="2025-03-11T00:00:00"/>
    <n v="99"/>
    <n v="0.17"/>
    <n v="0"/>
  </r>
  <r>
    <s v="CUST_9490_India_44702"/>
    <s v="CUST_9490"/>
    <x v="33"/>
    <x v="2"/>
    <x v="5"/>
    <n v="145.88999999999999"/>
    <n v="145.88999999999999"/>
    <n v="8"/>
    <n v="1167.1199999999999"/>
    <n v="146"/>
    <n v="0"/>
    <s v="Home"/>
    <n v="43.4"/>
    <n v="43.4"/>
    <d v="2022-05-21T00:00:00"/>
    <n v="26"/>
    <n v="0.09"/>
    <n v="0"/>
  </r>
  <r>
    <s v="CUST_9491_Canada_44260"/>
    <s v="CUST_9491"/>
    <x v="1"/>
    <x v="0"/>
    <x v="4"/>
    <n v="46.91"/>
    <n v="46.91"/>
    <n v="10"/>
    <n v="469.09999999999997"/>
    <n v="182"/>
    <n v="0"/>
    <s v="Fashion"/>
    <n v="20.7"/>
    <n v="20.7"/>
    <d v="2021-03-05T00:00:00"/>
    <n v="96"/>
    <n v="0.5"/>
    <n v="0"/>
  </r>
  <r>
    <s v="CUST_9497_Germany_45179"/>
    <s v="CUST_9497"/>
    <x v="28"/>
    <x v="1"/>
    <x v="0"/>
    <n v="34.590000000000003"/>
    <n v="34.590000000000003"/>
    <n v="6"/>
    <n v="207.54000000000002"/>
    <n v="277"/>
    <n v="0"/>
    <s v="Beauty"/>
    <n v="92.3"/>
    <n v="92.3"/>
    <d v="2023-09-10T00:00:00"/>
    <n v="78"/>
    <n v="0.17"/>
    <n v="0"/>
  </r>
  <r>
    <s v="CUST_9497_USA_44466"/>
    <s v="CUST_9497"/>
    <x v="8"/>
    <x v="1"/>
    <x v="2"/>
    <n v="59.56"/>
    <n v="59.56"/>
    <n v="11"/>
    <n v="655.16000000000008"/>
    <n v="37"/>
    <n v="0"/>
    <s v="Sports"/>
    <n v="42.5"/>
    <n v="42.5"/>
    <d v="2021-09-27T00:00:00"/>
    <n v="69"/>
    <n v="0.69"/>
    <n v="0"/>
  </r>
  <r>
    <s v="CUST_9501_France_45447"/>
    <s v="CUST_9501"/>
    <x v="60"/>
    <x v="1"/>
    <x v="7"/>
    <n v="111.64"/>
    <n v="111.64"/>
    <n v="9"/>
    <n v="1004.76"/>
    <n v="32"/>
    <n v="0"/>
    <s v="Sports"/>
    <n v="46"/>
    <n v="46"/>
    <d v="2024-06-04T00:00:00"/>
    <n v="4"/>
    <n v="0.16"/>
    <n v="0"/>
  </r>
  <r>
    <s v="CUST_9502_UK_45714"/>
    <s v="CUST_9502"/>
    <x v="30"/>
    <x v="0"/>
    <x v="1"/>
    <m/>
    <n v="0"/>
    <n v="12"/>
    <n v="0"/>
    <n v="163"/>
    <n v="0"/>
    <s v="Electronics"/>
    <n v="52.7"/>
    <n v="52.7"/>
    <d v="2025-02-26T00:00:00"/>
    <n v="25"/>
    <n v="0.27"/>
    <n v="0"/>
  </r>
  <r>
    <s v="CUST_9503_Canada_44151"/>
    <s v="CUST_9503"/>
    <x v="6"/>
    <x v="1"/>
    <x v="4"/>
    <n v="88.31"/>
    <n v="88.31"/>
    <n v="7"/>
    <n v="618.17000000000007"/>
    <n v="350"/>
    <n v="0"/>
    <s v="Sports"/>
    <n v="66.3"/>
    <n v="66.3"/>
    <d v="2020-11-16T00:00:00"/>
    <n v="93"/>
    <n v="0.4"/>
    <n v="0"/>
  </r>
  <r>
    <s v="CUST_9504_Australia_45047"/>
    <s v="CUST_9504"/>
    <x v="51"/>
    <x v="0"/>
    <x v="3"/>
    <n v="192.47"/>
    <n v="192.47"/>
    <n v="11"/>
    <n v="2117.17"/>
    <n v="296"/>
    <n v="0"/>
    <s v="Beauty"/>
    <n v="0.8"/>
    <n v="0.8"/>
    <d v="2023-05-01T00:00:00"/>
    <n v="32"/>
    <n v="0.33"/>
    <n v="0"/>
  </r>
  <r>
    <s v="CUST_9505_France_44194"/>
    <s v="CUST_9505"/>
    <x v="33"/>
    <x v="1"/>
    <x v="7"/>
    <n v="54.74"/>
    <n v="54.74"/>
    <n v="11"/>
    <n v="602.14"/>
    <n v="61"/>
    <n v="0"/>
    <s v="Beauty"/>
    <n v="97.1"/>
    <n v="97.1"/>
    <d v="2020-12-29T00:00:00"/>
    <n v="2"/>
    <n v="0.35"/>
    <n v="0"/>
  </r>
  <r>
    <s v="CUST_9508_France_44382"/>
    <s v="CUST_9508"/>
    <x v="11"/>
    <x v="0"/>
    <x v="7"/>
    <n v="137.19999999999999"/>
    <n v="137.19999999999999"/>
    <n v="5"/>
    <n v="686"/>
    <n v="45"/>
    <n v="0"/>
    <s v="Home"/>
    <n v="16.399999999999999"/>
    <n v="16.399999999999999"/>
    <d v="2021-07-05T00:00:00"/>
    <n v="82"/>
    <n v="0.64"/>
    <n v="0"/>
  </r>
  <r>
    <s v="CUST_9512_Canada_45638"/>
    <s v="CUST_9512"/>
    <x v="53"/>
    <x v="0"/>
    <x v="4"/>
    <n v="65.59"/>
    <n v="65.59"/>
    <n v="12"/>
    <n v="787.08"/>
    <n v="142"/>
    <n v="0"/>
    <s v="Sports"/>
    <n v="26.9"/>
    <n v="26.9"/>
    <d v="2024-12-12T00:00:00"/>
    <n v="54"/>
    <n v="0.56999999999999995"/>
    <n v="0"/>
  </r>
  <r>
    <s v="CUST_9514_USA_44296"/>
    <s v="CUST_9514"/>
    <x v="4"/>
    <x v="0"/>
    <x v="2"/>
    <n v="129.96"/>
    <n v="129.96"/>
    <n v="10"/>
    <n v="1299.6000000000001"/>
    <n v="59"/>
    <n v="0"/>
    <s v="Electronics"/>
    <n v="28.9"/>
    <n v="28.9"/>
    <d v="2021-04-10T00:00:00"/>
    <n v="66"/>
    <n v="0.34"/>
    <n v="0"/>
  </r>
  <r>
    <s v="CUST_9519_China_44855"/>
    <s v="CUST_9519"/>
    <x v="58"/>
    <x v="1"/>
    <x v="9"/>
    <n v="157.71"/>
    <n v="157.71"/>
    <n v="8"/>
    <n v="1261.68"/>
    <n v="16"/>
    <n v="0"/>
    <s v="Fashion"/>
    <n v="0"/>
    <n v="0"/>
    <d v="2022-10-21T00:00:00"/>
    <n v="65"/>
    <n v="0.19"/>
    <n v="0"/>
  </r>
  <r>
    <s v="CUST_9519_India_44240"/>
    <s v="CUST_9519"/>
    <x v="36"/>
    <x v="2"/>
    <x v="5"/>
    <n v="192.98"/>
    <n v="192.98"/>
    <n v="10"/>
    <n v="1929.8"/>
    <n v="281"/>
    <n v="0"/>
    <s v="Beauty"/>
    <n v="59"/>
    <n v="59"/>
    <d v="2021-02-13T00:00:00"/>
    <n v="72"/>
    <n v="0.36"/>
    <n v="0"/>
  </r>
  <r>
    <s v="CUST_9527_India_44752"/>
    <s v="CUST_9527"/>
    <x v="23"/>
    <x v="1"/>
    <x v="5"/>
    <n v="32.32"/>
    <n v="32.32"/>
    <n v="7"/>
    <n v="226.24"/>
    <n v="111"/>
    <n v="0"/>
    <s v="Home"/>
    <n v="47.6"/>
    <n v="47.6"/>
    <d v="2022-07-10T00:00:00"/>
    <n v="17"/>
    <n v="0.1"/>
    <n v="0"/>
  </r>
  <r>
    <s v="CUST_9529_Japan_45196"/>
    <s v="CUST_9529"/>
    <x v="20"/>
    <x v="1"/>
    <x v="6"/>
    <n v="99.99"/>
    <n v="99.99"/>
    <n v="8"/>
    <n v="799.92"/>
    <n v="88"/>
    <n v="0"/>
    <s v="Beauty"/>
    <n v="1.1000000000000001"/>
    <n v="1.1000000000000001"/>
    <d v="2023-09-27T00:00:00"/>
    <n v="24"/>
    <n v="0.19"/>
    <n v="0"/>
  </r>
  <r>
    <s v="CUST_9531_Japan_45518"/>
    <s v="CUST_9531"/>
    <x v="46"/>
    <x v="0"/>
    <x v="6"/>
    <n v="52.21"/>
    <n v="52.21"/>
    <n v="7"/>
    <n v="365.47"/>
    <n v="283"/>
    <n v="0"/>
    <s v="Beauty"/>
    <m/>
    <n v="0"/>
    <d v="2024-08-14T00:00:00"/>
    <n v="40"/>
    <n v="0.05"/>
    <n v="0"/>
  </r>
  <r>
    <s v="CUST_9532_France_44573"/>
    <s v="CUST_9532"/>
    <x v="28"/>
    <x v="0"/>
    <x v="7"/>
    <m/>
    <n v="0"/>
    <n v="7"/>
    <n v="0"/>
    <n v="290"/>
    <n v="0"/>
    <s v="Fashion"/>
    <n v="29.5"/>
    <n v="29.5"/>
    <d v="2022-01-12T00:00:00"/>
    <n v="58"/>
    <n v="0.16"/>
    <n v="0"/>
  </r>
  <r>
    <s v="CUST_9533_China_44518"/>
    <s v="CUST_9533"/>
    <x v="57"/>
    <x v="0"/>
    <x v="9"/>
    <n v="62.41"/>
    <n v="62.41"/>
    <n v="13"/>
    <n v="811.32999999999993"/>
    <n v="70"/>
    <n v="0"/>
    <s v="Fashion"/>
    <n v="75.900000000000006"/>
    <n v="75.900000000000006"/>
    <d v="2021-11-18T00:00:00"/>
    <n v="80"/>
    <n v="0.35"/>
    <n v="0"/>
  </r>
  <r>
    <s v="CUST_9533_Japan_44062"/>
    <s v="CUST_9533"/>
    <x v="8"/>
    <x v="0"/>
    <x v="6"/>
    <n v="345"/>
    <n v="345"/>
    <n v="14"/>
    <n v="4830"/>
    <n v="138"/>
    <n v="0"/>
    <s v="Sports"/>
    <m/>
    <n v="0"/>
    <d v="2020-08-19T00:00:00"/>
    <n v="23"/>
    <n v="0.2"/>
    <n v="0"/>
  </r>
  <r>
    <s v="CUST_9533_UK_44748"/>
    <s v="CUST_9533"/>
    <x v="43"/>
    <x v="0"/>
    <x v="1"/>
    <n v="27.06"/>
    <n v="27.06"/>
    <n v="9"/>
    <n v="243.54"/>
    <n v="20"/>
    <n v="0"/>
    <s v="Electronics"/>
    <n v="21.8"/>
    <n v="21.8"/>
    <d v="2022-07-06T00:00:00"/>
    <n v="29"/>
    <n v="0.21"/>
    <n v="0"/>
  </r>
  <r>
    <s v="CUST_9535_USA_45113"/>
    <s v="CUST_9535"/>
    <x v="0"/>
    <x v="0"/>
    <x v="2"/>
    <n v="45.79"/>
    <n v="45.79"/>
    <n v="7"/>
    <n v="320.52999999999997"/>
    <n v="98"/>
    <n v="0"/>
    <s v="Beauty"/>
    <n v="56.8"/>
    <n v="56.8"/>
    <d v="2023-07-06T00:00:00"/>
    <n v="48"/>
    <n v="0.52"/>
    <n v="0"/>
  </r>
  <r>
    <s v="CUST_9536_France_44068"/>
    <s v="CUST_9536"/>
    <x v="23"/>
    <x v="1"/>
    <x v="7"/>
    <n v="148.55000000000001"/>
    <n v="148.55000000000001"/>
    <n v="8"/>
    <n v="1188.4000000000001"/>
    <n v="324"/>
    <n v="0"/>
    <s v="Beauty"/>
    <n v="42.7"/>
    <n v="42.7"/>
    <d v="2020-08-25T00:00:00"/>
    <n v="20"/>
    <n v="0.35"/>
    <n v="0"/>
  </r>
  <r>
    <s v="CUST_9547_India_44107"/>
    <s v="CUST_9547"/>
    <x v="13"/>
    <x v="1"/>
    <x v="5"/>
    <n v="37.15"/>
    <n v="37.15"/>
    <n v="13"/>
    <n v="482.95"/>
    <n v="74"/>
    <n v="0"/>
    <s v="Home"/>
    <n v="93.9"/>
    <n v="93.9"/>
    <d v="2020-10-03T00:00:00"/>
    <n v="90"/>
    <n v="0.28999999999999998"/>
    <n v="0"/>
  </r>
  <r>
    <s v="CUST_9548_Australia_45553"/>
    <s v="CUST_9548"/>
    <x v="42"/>
    <x v="0"/>
    <x v="3"/>
    <n v="179.35"/>
    <n v="179.35"/>
    <n v="7"/>
    <n v="1255.45"/>
    <n v="181"/>
    <n v="0"/>
    <s v="Home"/>
    <n v="19.100000000000001"/>
    <n v="19.100000000000001"/>
    <d v="2024-09-18T00:00:00"/>
    <n v="59"/>
    <n v="0.47"/>
    <n v="0"/>
  </r>
  <r>
    <s v="CUST_9549_Canada_45724"/>
    <s v="CUST_9549"/>
    <x v="29"/>
    <x v="0"/>
    <x v="4"/>
    <n v="41.85"/>
    <n v="41.85"/>
    <n v="9"/>
    <n v="376.65000000000003"/>
    <n v="201"/>
    <n v="0"/>
    <s v="Beauty"/>
    <n v="38.6"/>
    <n v="38.6"/>
    <d v="2025-03-08T00:00:00"/>
    <n v="29"/>
    <n v="0.12"/>
    <n v="0"/>
  </r>
  <r>
    <s v="CUST_9549_China_44631"/>
    <s v="CUST_9549"/>
    <x v="33"/>
    <x v="2"/>
    <x v="9"/>
    <n v="86.68"/>
    <n v="86.68"/>
    <n v="9"/>
    <n v="780.12000000000012"/>
    <n v="321"/>
    <n v="0"/>
    <s v="Sports"/>
    <n v="38.799999999999997"/>
    <n v="38.799999999999997"/>
    <d v="2022-03-11T00:00:00"/>
    <n v="5"/>
    <n v="0.14000000000000001"/>
    <n v="0"/>
  </r>
  <r>
    <s v="CUST_9551_China_45309"/>
    <s v="CUST_9551"/>
    <x v="0"/>
    <x v="0"/>
    <x v="9"/>
    <n v="60.72"/>
    <n v="60.72"/>
    <n v="11"/>
    <n v="667.92"/>
    <n v="360"/>
    <n v="0"/>
    <s v="Home"/>
    <n v="59"/>
    <n v="59"/>
    <d v="2024-01-18T00:00:00"/>
    <n v="28"/>
    <n v="0.18"/>
    <n v="0"/>
  </r>
  <r>
    <s v="CUST_9551_India_45605"/>
    <s v="CUST_9551"/>
    <x v="6"/>
    <x v="0"/>
    <x v="5"/>
    <n v="90.42"/>
    <n v="90.42"/>
    <n v="18"/>
    <n v="1627.56"/>
    <n v="19"/>
    <n v="0"/>
    <s v="Fashion"/>
    <n v="81.8"/>
    <n v="81.8"/>
    <d v="2024-11-09T00:00:00"/>
    <n v="98"/>
    <n v="0.21"/>
    <n v="0"/>
  </r>
  <r>
    <s v="CUST_9553_Canada_44576"/>
    <s v="CUST_9553"/>
    <x v="15"/>
    <x v="0"/>
    <x v="4"/>
    <n v="149.30000000000001"/>
    <n v="149.30000000000001"/>
    <n v="5"/>
    <n v="746.5"/>
    <n v="358"/>
    <n v="0"/>
    <s v="Home"/>
    <n v="42.6"/>
    <n v="42.6"/>
    <d v="2022-01-15T00:00:00"/>
    <n v="41"/>
    <n v="0.24"/>
    <n v="0"/>
  </r>
  <r>
    <s v="CUST_9554_USA_45561"/>
    <s v="CUST_9554"/>
    <x v="17"/>
    <x v="0"/>
    <x v="2"/>
    <n v="86.03"/>
    <n v="86.03"/>
    <n v="16"/>
    <n v="1376.48"/>
    <n v="306"/>
    <n v="0"/>
    <s v="Sports"/>
    <n v="50.7"/>
    <n v="50.7"/>
    <d v="2024-09-26T00:00:00"/>
    <n v="44"/>
    <n v="0.38"/>
    <n v="0"/>
  </r>
  <r>
    <s v="CUST_9555_Australia_45543"/>
    <s v="CUST_9555"/>
    <x v="21"/>
    <x v="1"/>
    <x v="3"/>
    <n v="43.42"/>
    <n v="43.42"/>
    <n v="8"/>
    <n v="347.36"/>
    <n v="32"/>
    <n v="0"/>
    <s v="Electronics"/>
    <n v="17.7"/>
    <n v="17.7"/>
    <d v="2024-09-08T00:00:00"/>
    <n v="72"/>
    <n v="0.08"/>
    <n v="0"/>
  </r>
  <r>
    <s v="CUST_9556_Germany_45815"/>
    <s v="CUST_9556"/>
    <x v="31"/>
    <x v="1"/>
    <x v="0"/>
    <n v="57.62"/>
    <n v="57.62"/>
    <n v="8"/>
    <n v="460.96"/>
    <n v="130"/>
    <n v="0"/>
    <s v="Sports"/>
    <n v="76.900000000000006"/>
    <n v="76.900000000000006"/>
    <d v="2025-06-07T00:00:00"/>
    <n v="26"/>
    <n v="0.6"/>
    <n v="0"/>
  </r>
  <r>
    <s v="CUST_9557_Germany_44584"/>
    <s v="CUST_9557"/>
    <x v="51"/>
    <x v="0"/>
    <x v="0"/>
    <n v="137.55000000000001"/>
    <n v="137.55000000000001"/>
    <n v="4"/>
    <n v="550.20000000000005"/>
    <n v="19"/>
    <n v="0"/>
    <s v="Sports"/>
    <n v="17.600000000000001"/>
    <n v="17.600000000000001"/>
    <d v="2022-01-23T00:00:00"/>
    <n v="41"/>
    <n v="0.18"/>
    <n v="0"/>
  </r>
  <r>
    <s v="CUST_9558_Brazil_45673"/>
    <s v="CUST_9558"/>
    <x v="22"/>
    <x v="0"/>
    <x v="8"/>
    <m/>
    <n v="0"/>
    <n v="14"/>
    <n v="0"/>
    <n v="59"/>
    <n v="0"/>
    <s v="Electronics"/>
    <n v="54.7"/>
    <n v="54.7"/>
    <d v="2025-01-16T00:00:00"/>
    <n v="58"/>
    <n v="0.28000000000000003"/>
    <n v="0"/>
  </r>
  <r>
    <s v="CUST_9560_Australia_44754"/>
    <s v="CUST_9560"/>
    <x v="20"/>
    <x v="0"/>
    <x v="3"/>
    <n v="40.340000000000003"/>
    <n v="40.340000000000003"/>
    <n v="18"/>
    <n v="726.12000000000012"/>
    <n v="294"/>
    <n v="0"/>
    <s v="Sports"/>
    <n v="60.2"/>
    <n v="60.2"/>
    <d v="2022-07-12T00:00:00"/>
    <n v="84"/>
    <n v="0.52"/>
    <n v="0"/>
  </r>
  <r>
    <s v="CUST_9560_France_45383"/>
    <s v="CUST_9560"/>
    <x v="11"/>
    <x v="2"/>
    <x v="7"/>
    <n v="209.3"/>
    <n v="209.3"/>
    <n v="13"/>
    <n v="2720.9"/>
    <n v="176"/>
    <n v="0"/>
    <s v="Beauty"/>
    <n v="80.2"/>
    <n v="80.2"/>
    <d v="2024-04-01T00:00:00"/>
    <n v="13"/>
    <n v="0.11"/>
    <n v="0"/>
  </r>
  <r>
    <s v="CUST_9561_Brazil_45440"/>
    <s v="CUST_9561"/>
    <x v="39"/>
    <x v="0"/>
    <x v="8"/>
    <n v="40.9"/>
    <n v="40.9"/>
    <n v="14"/>
    <n v="572.6"/>
    <n v="0"/>
    <n v="0"/>
    <s v="Fashion"/>
    <n v="22"/>
    <n v="22"/>
    <d v="2024-05-28T00:00:00"/>
    <n v="84"/>
    <n v="0.23"/>
    <n v="0"/>
  </r>
  <r>
    <s v="CUST_9562_Canada_45180"/>
    <s v="CUST_9562"/>
    <x v="17"/>
    <x v="1"/>
    <x v="4"/>
    <n v="139.79"/>
    <n v="139.79"/>
    <n v="7"/>
    <n v="978.53"/>
    <n v="129"/>
    <n v="0"/>
    <s v="Electronics"/>
    <n v="98.5"/>
    <n v="98.5"/>
    <d v="2023-09-11T00:00:00"/>
    <n v="25"/>
    <n v="0.21"/>
    <n v="0"/>
  </r>
  <r>
    <s v="CUST_9564_Australia_44828"/>
    <s v="CUST_9564"/>
    <x v="29"/>
    <x v="1"/>
    <x v="3"/>
    <n v="86.9"/>
    <n v="86.9"/>
    <n v="6"/>
    <n v="521.40000000000009"/>
    <n v="1"/>
    <n v="0"/>
    <s v="Fashion"/>
    <n v="93.5"/>
    <n v="93.5"/>
    <d v="2022-09-24T00:00:00"/>
    <n v="45"/>
    <n v="0.38"/>
    <n v="0"/>
  </r>
  <r>
    <s v="CUST_9566_Germany_44945"/>
    <s v="CUST_9566"/>
    <x v="61"/>
    <x v="0"/>
    <x v="0"/>
    <n v="100.94"/>
    <n v="100.94"/>
    <n v="7"/>
    <n v="706.57999999999993"/>
    <n v="1"/>
    <n v="0"/>
    <s v="Electronics"/>
    <n v="56.7"/>
    <n v="56.7"/>
    <d v="2023-01-19T00:00:00"/>
    <n v="40"/>
    <n v="0.12"/>
    <n v="0"/>
  </r>
  <r>
    <s v="CUST_9566_India_45434"/>
    <s v="CUST_9566"/>
    <x v="47"/>
    <x v="1"/>
    <x v="5"/>
    <n v="169.33"/>
    <n v="169.33"/>
    <n v="13"/>
    <n v="2201.29"/>
    <n v="121"/>
    <n v="0"/>
    <s v="Fashion"/>
    <n v="41.7"/>
    <n v="41.7"/>
    <d v="2024-05-22T00:00:00"/>
    <n v="64"/>
    <n v="0.31"/>
    <n v="0"/>
  </r>
  <r>
    <s v="CUST_9566_UK_44862"/>
    <s v="CUST_9566"/>
    <x v="32"/>
    <x v="1"/>
    <x v="1"/>
    <n v="130.81"/>
    <n v="130.81"/>
    <n v="12"/>
    <n v="1569.72"/>
    <n v="82"/>
    <n v="0"/>
    <s v="Home"/>
    <n v="11.3"/>
    <n v="11.3"/>
    <d v="2022-10-28T00:00:00"/>
    <n v="24"/>
    <n v="0.24"/>
    <n v="0"/>
  </r>
  <r>
    <s v="CUST_9567_Australia_45287"/>
    <s v="CUST_9567"/>
    <x v="29"/>
    <x v="1"/>
    <x v="3"/>
    <n v="70.27"/>
    <n v="70.27"/>
    <n v="12"/>
    <n v="843.24"/>
    <n v="27"/>
    <n v="1"/>
    <s v="Home"/>
    <n v="1.9"/>
    <n v="1.9"/>
    <d v="2023-12-27T00:00:00"/>
    <n v="17"/>
    <n v="0.28999999999999998"/>
    <n v="0"/>
  </r>
  <r>
    <s v="CUST_9567_Brazil_44973"/>
    <s v="CUST_9567"/>
    <x v="35"/>
    <x v="1"/>
    <x v="8"/>
    <n v="51.09"/>
    <n v="51.09"/>
    <n v="17"/>
    <n v="868.53000000000009"/>
    <n v="222"/>
    <n v="0"/>
    <s v="Electronics"/>
    <n v="12"/>
    <n v="12"/>
    <d v="2023-02-16T00:00:00"/>
    <n v="26"/>
    <n v="0.32"/>
    <n v="0"/>
  </r>
  <r>
    <s v="CUST_9569_India_44859"/>
    <s v="CUST_9569"/>
    <x v="27"/>
    <x v="2"/>
    <x v="5"/>
    <n v="139.18"/>
    <n v="139.18"/>
    <n v="8"/>
    <n v="1113.44"/>
    <n v="30"/>
    <n v="0"/>
    <s v="Electronics"/>
    <n v="24.4"/>
    <n v="24.4"/>
    <d v="2022-10-25T00:00:00"/>
    <n v="10"/>
    <n v="0.12"/>
    <n v="0"/>
  </r>
  <r>
    <s v="CUST_9571_USA_44075"/>
    <s v="CUST_9571"/>
    <x v="23"/>
    <x v="0"/>
    <x v="2"/>
    <n v="97.41"/>
    <n v="97.41"/>
    <n v="14"/>
    <n v="1363.74"/>
    <n v="237"/>
    <n v="0"/>
    <s v="Electronics"/>
    <n v="21.6"/>
    <n v="21.6"/>
    <d v="2020-09-01T00:00:00"/>
    <n v="65"/>
    <n v="0.46"/>
    <n v="0"/>
  </r>
  <r>
    <s v="CUST_9572_USA_44026"/>
    <s v="CUST_9572"/>
    <x v="47"/>
    <x v="0"/>
    <x v="2"/>
    <n v="46.29"/>
    <n v="46.29"/>
    <n v="16"/>
    <n v="740.64"/>
    <n v="321"/>
    <n v="0"/>
    <s v="Fashion"/>
    <n v="57.5"/>
    <n v="57.5"/>
    <d v="2020-07-14T00:00:00"/>
    <n v="84"/>
    <n v="7.0000000000000007E-2"/>
    <n v="0"/>
  </r>
  <r>
    <s v="CUST_9575_Australia_45655"/>
    <s v="CUST_9575"/>
    <x v="16"/>
    <x v="0"/>
    <x v="3"/>
    <n v="74.59"/>
    <n v="74.59"/>
    <n v="8"/>
    <n v="596.72"/>
    <n v="126"/>
    <n v="0"/>
    <s v="Sports"/>
    <n v="10"/>
    <n v="10"/>
    <d v="2024-12-29T00:00:00"/>
    <n v="58"/>
    <n v="0.18"/>
    <n v="0"/>
  </r>
  <r>
    <s v="CUST_9575_Canada_44187"/>
    <s v="CUST_9575"/>
    <x v="15"/>
    <x v="1"/>
    <x v="4"/>
    <n v="86.8"/>
    <n v="86.8"/>
    <n v="12"/>
    <n v="1041.5999999999999"/>
    <n v="207"/>
    <n v="0"/>
    <s v="Beauty"/>
    <n v="77.400000000000006"/>
    <n v="77.400000000000006"/>
    <d v="2020-12-22T00:00:00"/>
    <n v="29"/>
    <n v="0.57999999999999996"/>
    <n v="0"/>
  </r>
  <r>
    <s v="CUST_9577_Germany_44409"/>
    <s v="CUST_9577"/>
    <x v="22"/>
    <x v="1"/>
    <x v="0"/>
    <n v="92.4"/>
    <n v="92.4"/>
    <n v="10"/>
    <n v="924"/>
    <n v="3"/>
    <n v="0"/>
    <s v="Fashion"/>
    <n v="73.099999999999994"/>
    <n v="73.099999999999994"/>
    <d v="2021-08-01T00:00:00"/>
    <n v="74"/>
    <n v="0.2"/>
    <n v="0"/>
  </r>
  <r>
    <s v="CUST_9578_Japan_45124"/>
    <s v="CUST_9578"/>
    <x v="21"/>
    <x v="0"/>
    <x v="6"/>
    <m/>
    <n v="0"/>
    <n v="16"/>
    <n v="0"/>
    <n v="332"/>
    <n v="0"/>
    <s v="Fashion"/>
    <n v="8.1"/>
    <n v="8.1"/>
    <d v="2023-07-17T00:00:00"/>
    <n v="26"/>
    <n v="7.0000000000000007E-2"/>
    <n v="0"/>
  </r>
  <r>
    <s v="CUST_9579_India_45635"/>
    <s v="CUST_9579"/>
    <x v="19"/>
    <x v="1"/>
    <x v="5"/>
    <n v="60.4"/>
    <n v="60.4"/>
    <n v="12"/>
    <n v="724.8"/>
    <n v="110"/>
    <n v="0"/>
    <s v="Beauty"/>
    <n v="29.1"/>
    <n v="29.1"/>
    <d v="2024-12-09T00:00:00"/>
    <n v="20"/>
    <n v="0.24"/>
    <n v="0"/>
  </r>
  <r>
    <s v="CUST_9580_Australia_44340"/>
    <s v="CUST_9580"/>
    <x v="5"/>
    <x v="0"/>
    <x v="3"/>
    <n v="96.3"/>
    <n v="96.3"/>
    <n v="14"/>
    <n v="1348.2"/>
    <n v="200"/>
    <n v="0"/>
    <s v="Fashion"/>
    <n v="65.5"/>
    <n v="65.5"/>
    <d v="2021-05-24T00:00:00"/>
    <n v="80"/>
    <n v="0.47"/>
    <n v="0"/>
  </r>
  <r>
    <s v="CUST_9584_Germany_44838"/>
    <s v="CUST_9584"/>
    <x v="60"/>
    <x v="0"/>
    <x v="0"/>
    <n v="102.63"/>
    <n v="102.63"/>
    <n v="11"/>
    <n v="1128.9299999999998"/>
    <n v="107"/>
    <n v="0"/>
    <s v="Sports"/>
    <n v="18.7"/>
    <n v="18.7"/>
    <d v="2022-10-04T00:00:00"/>
    <n v="86"/>
    <n v="0.35"/>
    <n v="0"/>
  </r>
  <r>
    <s v="CUST_9586_Australia_44490"/>
    <s v="CUST_9586"/>
    <x v="54"/>
    <x v="0"/>
    <x v="3"/>
    <n v="145.13999999999999"/>
    <n v="145.13999999999999"/>
    <n v="8"/>
    <n v="1161.1199999999999"/>
    <n v="237"/>
    <n v="0"/>
    <s v="Beauty"/>
    <n v="0.1"/>
    <n v="0.1"/>
    <d v="2021-10-21T00:00:00"/>
    <n v="54"/>
    <n v="0.19"/>
    <n v="0"/>
  </r>
  <r>
    <s v="CUST_9588_India_44880"/>
    <s v="CUST_9588"/>
    <x v="37"/>
    <x v="1"/>
    <x v="5"/>
    <n v="231.69"/>
    <n v="231.69"/>
    <n v="9"/>
    <n v="2085.21"/>
    <n v="9"/>
    <n v="0"/>
    <s v="Fashion"/>
    <n v="35.200000000000003"/>
    <n v="35.200000000000003"/>
    <d v="2022-11-15T00:00:00"/>
    <n v="94"/>
    <n v="0.3"/>
    <n v="0"/>
  </r>
  <r>
    <s v="CUST_9590_China_44057"/>
    <s v="CUST_9590"/>
    <x v="61"/>
    <x v="0"/>
    <x v="9"/>
    <n v="89.7"/>
    <n v="89.7"/>
    <n v="8"/>
    <n v="717.6"/>
    <n v="185"/>
    <n v="0"/>
    <s v="Home"/>
    <n v="86.6"/>
    <n v="86.6"/>
    <d v="2020-08-14T00:00:00"/>
    <n v="88"/>
    <n v="0.39"/>
    <n v="0"/>
  </r>
  <r>
    <s v="CUST_9591_India_44730"/>
    <s v="CUST_9591"/>
    <x v="44"/>
    <x v="1"/>
    <x v="5"/>
    <m/>
    <n v="0"/>
    <n v="7"/>
    <n v="0"/>
    <n v="79"/>
    <n v="0"/>
    <s v="Sports"/>
    <n v="34.299999999999997"/>
    <n v="34.299999999999997"/>
    <d v="2022-06-18T00:00:00"/>
    <n v="23"/>
    <n v="0.12"/>
    <n v="0"/>
  </r>
  <r>
    <s v="CUST_9592_Brazil_44576"/>
    <s v="CUST_9592"/>
    <x v="4"/>
    <x v="1"/>
    <x v="8"/>
    <m/>
    <n v="0"/>
    <n v="14"/>
    <n v="0"/>
    <n v="23"/>
    <n v="0"/>
    <s v="Home"/>
    <n v="86.8"/>
    <n v="86.8"/>
    <d v="2022-01-15T00:00:00"/>
    <n v="76"/>
    <n v="0.19"/>
    <n v="0"/>
  </r>
  <r>
    <s v="CUST_9595_Brazil_45642"/>
    <s v="CUST_9595"/>
    <x v="18"/>
    <x v="1"/>
    <x v="8"/>
    <n v="193.02"/>
    <n v="193.02"/>
    <n v="12"/>
    <n v="2316.2400000000002"/>
    <n v="172"/>
    <n v="0"/>
    <s v="Fashion"/>
    <m/>
    <n v="0"/>
    <d v="2024-12-16T00:00:00"/>
    <n v="36"/>
    <n v="0.24"/>
    <n v="0"/>
  </r>
  <r>
    <s v="CUST_9597_Canada_45229"/>
    <s v="CUST_9597"/>
    <x v="45"/>
    <x v="1"/>
    <x v="4"/>
    <n v="354.7"/>
    <n v="354.7"/>
    <n v="12"/>
    <n v="4256.3999999999996"/>
    <n v="134"/>
    <n v="0"/>
    <s v="Sports"/>
    <n v="78.599999999999994"/>
    <n v="78.599999999999994"/>
    <d v="2023-10-30T00:00:00"/>
    <n v="33"/>
    <n v="0.38"/>
    <n v="0"/>
  </r>
  <r>
    <s v="CUST_9597_UK_45014"/>
    <s v="CUST_9597"/>
    <x v="58"/>
    <x v="1"/>
    <x v="1"/>
    <n v="208.16"/>
    <n v="208.16"/>
    <n v="8"/>
    <n v="1665.28"/>
    <n v="211"/>
    <n v="0"/>
    <s v="Beauty"/>
    <n v="74.7"/>
    <n v="74.7"/>
    <d v="2023-03-29T00:00:00"/>
    <n v="47"/>
    <n v="0.27"/>
    <n v="0"/>
  </r>
  <r>
    <s v="CUST_9599_Japan_45404"/>
    <s v="CUST_9599"/>
    <x v="53"/>
    <x v="0"/>
    <x v="6"/>
    <n v="78.75"/>
    <n v="78.75"/>
    <n v="11"/>
    <n v="866.25"/>
    <n v="94"/>
    <n v="0"/>
    <s v="Electronics"/>
    <n v="67.900000000000006"/>
    <n v="67.900000000000006"/>
    <d v="2024-04-22T00:00:00"/>
    <n v="94"/>
    <n v="0.26"/>
    <n v="0"/>
  </r>
  <r>
    <s v="CUST_9601_Germany_44445"/>
    <s v="CUST_9601"/>
    <x v="61"/>
    <x v="1"/>
    <x v="0"/>
    <m/>
    <n v="0"/>
    <n v="11"/>
    <n v="0"/>
    <n v="101"/>
    <n v="0"/>
    <s v="Sports"/>
    <n v="61.8"/>
    <n v="61.8"/>
    <d v="2021-09-06T00:00:00"/>
    <n v="28"/>
    <n v="0.31"/>
    <n v="0"/>
  </r>
  <r>
    <s v="CUST_9605_USA_44728"/>
    <s v="CUST_9605"/>
    <x v="22"/>
    <x v="0"/>
    <x v="2"/>
    <n v="37.409999999999997"/>
    <n v="37.409999999999997"/>
    <n v="5"/>
    <n v="187.04999999999998"/>
    <n v="38"/>
    <n v="0"/>
    <s v="Sports"/>
    <n v="58.2"/>
    <n v="58.2"/>
    <d v="2022-06-16T00:00:00"/>
    <n v="25"/>
    <n v="0.28999999999999998"/>
    <n v="0"/>
  </r>
  <r>
    <s v="CUST_9609_China_45443"/>
    <s v="CUST_9609"/>
    <x v="5"/>
    <x v="0"/>
    <x v="9"/>
    <n v="28.65"/>
    <n v="28.65"/>
    <n v="15"/>
    <n v="429.75"/>
    <n v="36"/>
    <n v="0"/>
    <s v="Sports"/>
    <n v="30.1"/>
    <n v="30.1"/>
    <d v="2024-05-31T00:00:00"/>
    <n v="44"/>
    <n v="0.17"/>
    <n v="0"/>
  </r>
  <r>
    <s v="CUST_9611_Brazil_44608"/>
    <s v="CUST_9611"/>
    <x v="2"/>
    <x v="1"/>
    <x v="8"/>
    <n v="52.78"/>
    <n v="52.78"/>
    <n v="19"/>
    <n v="1002.82"/>
    <n v="310"/>
    <n v="0"/>
    <s v="Sports"/>
    <n v="94.2"/>
    <n v="94.2"/>
    <d v="2022-02-16T00:00:00"/>
    <n v="94"/>
    <n v="0.13"/>
    <n v="0"/>
  </r>
  <r>
    <s v="CUST_9611_UK_44762"/>
    <s v="CUST_9611"/>
    <x v="44"/>
    <x v="0"/>
    <x v="1"/>
    <n v="195.16"/>
    <n v="195.16"/>
    <n v="18"/>
    <n v="3512.88"/>
    <n v="148"/>
    <n v="0"/>
    <s v="Electronics"/>
    <n v="67"/>
    <n v="67"/>
    <d v="2022-07-20T00:00:00"/>
    <n v="67"/>
    <n v="0.24"/>
    <n v="0"/>
  </r>
  <r>
    <s v="CUST_9615_USA_44171"/>
    <s v="CUST_9615"/>
    <x v="39"/>
    <x v="0"/>
    <x v="2"/>
    <n v="63.86"/>
    <n v="63.86"/>
    <n v="13"/>
    <n v="830.18"/>
    <n v="226"/>
    <n v="1"/>
    <s v="Home"/>
    <n v="70.5"/>
    <n v="70.5"/>
    <d v="2020-12-06T00:00:00"/>
    <n v="40"/>
    <n v="0.17"/>
    <n v="0"/>
  </r>
  <r>
    <s v="CUST_9616_India_44458"/>
    <s v="CUST_9616"/>
    <x v="22"/>
    <x v="0"/>
    <x v="5"/>
    <n v="133.21"/>
    <n v="133.21"/>
    <n v="14"/>
    <n v="1864.94"/>
    <n v="100"/>
    <n v="0"/>
    <s v="Electronics"/>
    <n v="84.3"/>
    <n v="84.3"/>
    <d v="2021-09-19T00:00:00"/>
    <n v="99"/>
    <n v="0.2"/>
    <n v="0"/>
  </r>
  <r>
    <s v="CUST_9616_Japan_44168"/>
    <s v="CUST_9616"/>
    <x v="51"/>
    <x v="1"/>
    <x v="6"/>
    <n v="82.84"/>
    <n v="82.84"/>
    <n v="10"/>
    <n v="828.40000000000009"/>
    <n v="289"/>
    <n v="0"/>
    <s v="Beauty"/>
    <n v="64.900000000000006"/>
    <n v="64.900000000000006"/>
    <d v="2020-12-03T00:00:00"/>
    <n v="55"/>
    <n v="0.22"/>
    <n v="0"/>
  </r>
  <r>
    <s v="CUST_9619_China_45319"/>
    <s v="CUST_9619"/>
    <x v="7"/>
    <x v="2"/>
    <x v="9"/>
    <n v="97.44"/>
    <n v="97.44"/>
    <n v="8"/>
    <n v="779.52"/>
    <n v="62"/>
    <n v="0"/>
    <s v="Home"/>
    <n v="49.3"/>
    <n v="49.3"/>
    <d v="2024-01-28T00:00:00"/>
    <n v="22"/>
    <n v="0.18"/>
    <n v="0"/>
  </r>
  <r>
    <s v="CUST_9622_Germany_44194"/>
    <s v="CUST_9622"/>
    <x v="12"/>
    <x v="0"/>
    <x v="0"/>
    <n v="72.5"/>
    <n v="72.5"/>
    <n v="8"/>
    <n v="580"/>
    <n v="178"/>
    <n v="0"/>
    <s v="Home"/>
    <n v="73.5"/>
    <n v="73.5"/>
    <d v="2020-12-29T00:00:00"/>
    <n v="89"/>
    <n v="0.34"/>
    <n v="0"/>
  </r>
  <r>
    <s v="CUST_9623_France_45809"/>
    <s v="CUST_9623"/>
    <x v="41"/>
    <x v="1"/>
    <x v="7"/>
    <n v="15.83"/>
    <n v="15.83"/>
    <n v="14"/>
    <n v="221.62"/>
    <n v="219"/>
    <n v="0"/>
    <s v="Beauty"/>
    <n v="95.3"/>
    <n v="95.3"/>
    <d v="2025-06-01T00:00:00"/>
    <n v="58"/>
    <n v="0.06"/>
    <n v="0"/>
  </r>
  <r>
    <s v="CUST_9623_Germany_44488"/>
    <s v="CUST_9623"/>
    <x v="53"/>
    <x v="2"/>
    <x v="0"/>
    <n v="125.43"/>
    <n v="125.43"/>
    <n v="12"/>
    <n v="1505.16"/>
    <n v="123"/>
    <n v="0"/>
    <s v="Home"/>
    <n v="8.8000000000000007"/>
    <n v="8.8000000000000007"/>
    <d v="2021-10-19T00:00:00"/>
    <n v="4"/>
    <n v="0.51"/>
    <n v="0"/>
  </r>
  <r>
    <s v="CUST_9632_UK_44360"/>
    <s v="CUST_9632"/>
    <x v="61"/>
    <x v="1"/>
    <x v="1"/>
    <n v="190.93"/>
    <n v="190.93"/>
    <n v="11"/>
    <n v="2100.23"/>
    <n v="58"/>
    <n v="0"/>
    <s v="Fashion"/>
    <n v="72.900000000000006"/>
    <n v="72.900000000000006"/>
    <d v="2021-06-13T00:00:00"/>
    <n v="84"/>
    <n v="0.01"/>
    <n v="0"/>
  </r>
  <r>
    <s v="CUST_9633_UK_44042"/>
    <s v="CUST_9633"/>
    <x v="15"/>
    <x v="0"/>
    <x v="1"/>
    <n v="45.25"/>
    <n v="45.25"/>
    <n v="7"/>
    <n v="316.75"/>
    <n v="214"/>
    <n v="0"/>
    <s v="Sports"/>
    <n v="47.9"/>
    <n v="47.9"/>
    <d v="2020-07-30T00:00:00"/>
    <n v="38"/>
    <n v="0.3"/>
    <n v="0"/>
  </r>
  <r>
    <s v="CUST_9635_Australia_45041"/>
    <s v="CUST_9635"/>
    <x v="34"/>
    <x v="0"/>
    <x v="3"/>
    <n v="248.79"/>
    <n v="248.79"/>
    <n v="13"/>
    <n v="3234.27"/>
    <n v="114"/>
    <n v="0"/>
    <s v="Electronics"/>
    <n v="12.1"/>
    <n v="12.1"/>
    <d v="2023-04-25T00:00:00"/>
    <n v="61"/>
    <n v="0.09"/>
    <n v="0"/>
  </r>
  <r>
    <s v="CUST_9636_France_44942"/>
    <s v="CUST_9636"/>
    <x v="17"/>
    <x v="1"/>
    <x v="7"/>
    <n v="93.17"/>
    <n v="93.17"/>
    <n v="14"/>
    <n v="1304.3800000000001"/>
    <n v="8"/>
    <n v="0"/>
    <s v="Sports"/>
    <n v="32.299999999999997"/>
    <n v="32.299999999999997"/>
    <d v="2023-01-16T00:00:00"/>
    <n v="95"/>
    <n v="0.38"/>
    <n v="0"/>
  </r>
  <r>
    <s v="CUST_9636_UK_45663"/>
    <s v="CUST_9636"/>
    <x v="18"/>
    <x v="0"/>
    <x v="1"/>
    <n v="68.98"/>
    <n v="68.98"/>
    <n v="8"/>
    <n v="551.84"/>
    <n v="15"/>
    <n v="0"/>
    <s v="Home"/>
    <n v="29.9"/>
    <n v="29.9"/>
    <d v="2025-01-06T00:00:00"/>
    <n v="36"/>
    <n v="0.24"/>
    <n v="0"/>
  </r>
  <r>
    <s v="CUST_9640_Australia_44532"/>
    <s v="CUST_9640"/>
    <x v="12"/>
    <x v="1"/>
    <x v="3"/>
    <n v="25.65"/>
    <n v="25.65"/>
    <n v="10"/>
    <n v="256.5"/>
    <n v="283"/>
    <n v="0"/>
    <s v="Fashion"/>
    <n v="81.400000000000006"/>
    <n v="81.400000000000006"/>
    <d v="2021-12-02T00:00:00"/>
    <n v="45"/>
    <n v="0.43"/>
    <n v="0"/>
  </r>
  <r>
    <s v="CUST_9643_Germany_45590"/>
    <s v="CUST_9643"/>
    <x v="8"/>
    <x v="1"/>
    <x v="0"/>
    <n v="41.58"/>
    <n v="41.58"/>
    <n v="9"/>
    <n v="374.21999999999997"/>
    <n v="25"/>
    <n v="0"/>
    <s v="Home"/>
    <n v="77.599999999999994"/>
    <n v="77.599999999999994"/>
    <d v="2024-10-25T00:00:00"/>
    <n v="42"/>
    <n v="0.49"/>
    <n v="0"/>
  </r>
  <r>
    <s v="CUST_9644_Canada_44421"/>
    <s v="CUST_9644"/>
    <x v="24"/>
    <x v="0"/>
    <x v="4"/>
    <n v="117.58"/>
    <n v="117.58"/>
    <n v="12"/>
    <n v="1410.96"/>
    <n v="226"/>
    <n v="0"/>
    <s v="Electronics"/>
    <n v="90.4"/>
    <n v="90.4"/>
    <d v="2021-08-13T00:00:00"/>
    <n v="6"/>
    <n v="0.14000000000000001"/>
    <n v="0"/>
  </r>
  <r>
    <s v="CUST_9646_Germany_45639"/>
    <s v="CUST_9646"/>
    <x v="31"/>
    <x v="0"/>
    <x v="0"/>
    <n v="94.42"/>
    <n v="94.42"/>
    <n v="12"/>
    <n v="1133.04"/>
    <n v="14"/>
    <n v="0"/>
    <s v="Electronics"/>
    <n v="62.4"/>
    <n v="62.4"/>
    <d v="2024-12-13T00:00:00"/>
    <n v="7"/>
    <n v="0.26"/>
    <n v="0"/>
  </r>
  <r>
    <s v="CUST_9647_Germany_45517"/>
    <s v="CUST_9647"/>
    <x v="58"/>
    <x v="1"/>
    <x v="0"/>
    <n v="48.38"/>
    <n v="48.38"/>
    <n v="7"/>
    <n v="338.66"/>
    <n v="165"/>
    <n v="0"/>
    <s v="Fashion"/>
    <n v="94.4"/>
    <n v="94.4"/>
    <d v="2024-08-13T00:00:00"/>
    <n v="20"/>
    <n v="0.24"/>
    <n v="0"/>
  </r>
  <r>
    <s v="CUST_9648_Brazil_45390"/>
    <s v="CUST_9648"/>
    <x v="33"/>
    <x v="1"/>
    <x v="8"/>
    <n v="58.99"/>
    <n v="58.99"/>
    <n v="14"/>
    <n v="825.86"/>
    <n v="22"/>
    <n v="0"/>
    <s v="Sports"/>
    <n v="91.4"/>
    <n v="91.4"/>
    <d v="2024-04-08T00:00:00"/>
    <n v="19"/>
    <n v="0.13"/>
    <n v="0"/>
  </r>
  <r>
    <s v="CUST_9652_France_44624"/>
    <s v="CUST_9652"/>
    <x v="2"/>
    <x v="0"/>
    <x v="7"/>
    <n v="73.459999999999994"/>
    <n v="73.459999999999994"/>
    <n v="5"/>
    <n v="367.29999999999995"/>
    <n v="239"/>
    <n v="0"/>
    <s v="Fashion"/>
    <n v="29.8"/>
    <n v="29.8"/>
    <d v="2022-03-04T00:00:00"/>
    <n v="28"/>
    <n v="0.16"/>
    <n v="0"/>
  </r>
  <r>
    <s v="CUST_9652_India_45424"/>
    <s v="CUST_9652"/>
    <x v="35"/>
    <x v="2"/>
    <x v="5"/>
    <n v="149.62"/>
    <n v="149.62"/>
    <n v="9"/>
    <n v="1346.58"/>
    <n v="163"/>
    <n v="0"/>
    <s v="Electronics"/>
    <n v="43.4"/>
    <n v="43.4"/>
    <d v="2024-05-12T00:00:00"/>
    <n v="79"/>
    <n v="0.12"/>
    <n v="0"/>
  </r>
  <r>
    <s v="CUST_9656_India_45504"/>
    <s v="CUST_9656"/>
    <x v="13"/>
    <x v="1"/>
    <x v="5"/>
    <n v="167.84"/>
    <n v="167.84"/>
    <n v="7"/>
    <n v="1174.8800000000001"/>
    <n v="300"/>
    <n v="0"/>
    <s v="Beauty"/>
    <n v="87.3"/>
    <n v="87.3"/>
    <d v="2024-07-31T00:00:00"/>
    <n v="29"/>
    <n v="0.48"/>
    <n v="0"/>
  </r>
  <r>
    <s v="CUST_9659_Germany_45745"/>
    <s v="CUST_9659"/>
    <x v="60"/>
    <x v="1"/>
    <x v="0"/>
    <n v="145.22999999999999"/>
    <n v="145.22999999999999"/>
    <n v="13"/>
    <n v="1887.9899999999998"/>
    <n v="106"/>
    <n v="0"/>
    <s v="Fashion"/>
    <n v="37.700000000000003"/>
    <n v="37.700000000000003"/>
    <d v="2025-03-29T00:00:00"/>
    <n v="29"/>
    <n v="0.45"/>
    <n v="0"/>
  </r>
  <r>
    <s v="CUST_9662_Germany_44233"/>
    <s v="CUST_9662"/>
    <x v="31"/>
    <x v="0"/>
    <x v="0"/>
    <n v="234.76"/>
    <n v="234.76"/>
    <n v="6"/>
    <n v="1408.56"/>
    <n v="247"/>
    <n v="0"/>
    <s v="Electronics"/>
    <n v="41.5"/>
    <n v="41.5"/>
    <d v="2021-02-06T00:00:00"/>
    <n v="89"/>
    <n v="0.44"/>
    <n v="0"/>
  </r>
  <r>
    <s v="CUST_9662_Germany_45639"/>
    <s v="CUST_9662"/>
    <x v="8"/>
    <x v="1"/>
    <x v="0"/>
    <n v="52.48"/>
    <n v="52.48"/>
    <n v="10"/>
    <n v="524.79999999999995"/>
    <n v="128"/>
    <n v="0"/>
    <s v="Electronics"/>
    <n v="74"/>
    <n v="74"/>
    <d v="2024-12-13T00:00:00"/>
    <n v="88"/>
    <n v="0.34"/>
    <n v="0"/>
  </r>
  <r>
    <s v="CUST_9662_UK_45420"/>
    <s v="CUST_9662"/>
    <x v="26"/>
    <x v="0"/>
    <x v="1"/>
    <n v="90.76"/>
    <n v="90.76"/>
    <n v="6"/>
    <n v="544.56000000000006"/>
    <n v="94"/>
    <n v="0"/>
    <s v="Home"/>
    <n v="50"/>
    <n v="50"/>
    <d v="2024-05-08T00:00:00"/>
    <n v="31"/>
    <n v="0.31"/>
    <n v="0"/>
  </r>
  <r>
    <s v="CUST_9666_UK_45473"/>
    <s v="CUST_9666"/>
    <x v="2"/>
    <x v="1"/>
    <x v="1"/>
    <n v="191.86"/>
    <n v="191.86"/>
    <n v="8"/>
    <n v="1534.88"/>
    <n v="227"/>
    <n v="0"/>
    <s v="Home"/>
    <n v="24.8"/>
    <n v="24.8"/>
    <d v="2024-06-30T00:00:00"/>
    <n v="2"/>
    <n v="0.31"/>
    <n v="0"/>
  </r>
  <r>
    <s v="CUST_9666_USA_45729"/>
    <s v="CUST_9666"/>
    <x v="33"/>
    <x v="0"/>
    <x v="2"/>
    <n v="118.18"/>
    <n v="118.18"/>
    <n v="16"/>
    <n v="1890.88"/>
    <n v="57"/>
    <n v="0"/>
    <s v="Beauty"/>
    <n v="91.5"/>
    <n v="91.5"/>
    <d v="2025-03-13T00:00:00"/>
    <n v="20"/>
    <n v="0.18"/>
    <n v="0"/>
  </r>
  <r>
    <s v="CUST_9667_Germany_44412"/>
    <s v="CUST_9667"/>
    <x v="42"/>
    <x v="0"/>
    <x v="0"/>
    <n v="74.75"/>
    <n v="74.75"/>
    <n v="10"/>
    <n v="747.5"/>
    <n v="85"/>
    <n v="0"/>
    <s v="Home"/>
    <n v="5.6"/>
    <n v="5.6"/>
    <d v="2021-08-04T00:00:00"/>
    <n v="24"/>
    <n v="0.19"/>
    <n v="0"/>
  </r>
  <r>
    <s v="CUST_9669_UK_44209"/>
    <s v="CUST_9669"/>
    <x v="25"/>
    <x v="0"/>
    <x v="1"/>
    <n v="55.36"/>
    <n v="55.36"/>
    <n v="10"/>
    <n v="553.6"/>
    <n v="75"/>
    <n v="0"/>
    <s v="Sports"/>
    <m/>
    <n v="0"/>
    <d v="2021-01-13T00:00:00"/>
    <n v="5"/>
    <n v="0.35"/>
    <n v="0"/>
  </r>
  <r>
    <s v="CUST_9671_UK_44300"/>
    <s v="CUST_9671"/>
    <x v="8"/>
    <x v="0"/>
    <x v="1"/>
    <n v="115.83"/>
    <n v="115.83"/>
    <n v="10"/>
    <n v="1158.3"/>
    <n v="208"/>
    <n v="0"/>
    <s v="Fashion"/>
    <n v="8.1"/>
    <n v="8.1"/>
    <d v="2021-04-14T00:00:00"/>
    <n v="16"/>
    <n v="0.62"/>
    <n v="0"/>
  </r>
  <r>
    <s v="CUST_9671_UK_44570"/>
    <s v="CUST_9671"/>
    <x v="24"/>
    <x v="0"/>
    <x v="1"/>
    <n v="93.28"/>
    <n v="93.28"/>
    <n v="8"/>
    <n v="746.24"/>
    <n v="295"/>
    <n v="0"/>
    <s v="Beauty"/>
    <n v="23.6"/>
    <n v="23.6"/>
    <d v="2022-01-09T00:00:00"/>
    <n v="35"/>
    <n v="0.09"/>
    <n v="0"/>
  </r>
  <r>
    <s v="CUST_9676_China_45252"/>
    <s v="CUST_9676"/>
    <x v="43"/>
    <x v="0"/>
    <x v="9"/>
    <n v="49.11"/>
    <n v="49.11"/>
    <n v="13"/>
    <n v="638.42999999999995"/>
    <n v="157"/>
    <n v="0"/>
    <s v="Sports"/>
    <n v="0.8"/>
    <n v="0.8"/>
    <d v="2023-11-22T00:00:00"/>
    <n v="3"/>
    <n v="0.55000000000000004"/>
    <n v="0"/>
  </r>
  <r>
    <s v="CUST_9676_USA_44321"/>
    <s v="CUST_9676"/>
    <x v="52"/>
    <x v="1"/>
    <x v="2"/>
    <n v="40.94"/>
    <n v="40.94"/>
    <n v="4"/>
    <n v="163.76"/>
    <n v="15"/>
    <n v="0"/>
    <s v="Fashion"/>
    <n v="99.3"/>
    <n v="99.3"/>
    <d v="2021-05-05T00:00:00"/>
    <n v="1"/>
    <n v="0.23"/>
    <n v="0"/>
  </r>
  <r>
    <s v="CUST_9680_Australia_45373"/>
    <s v="CUST_9680"/>
    <x v="15"/>
    <x v="1"/>
    <x v="3"/>
    <m/>
    <n v="0"/>
    <n v="10"/>
    <n v="0"/>
    <n v="61"/>
    <n v="0"/>
    <s v="Sports"/>
    <n v="64.599999999999994"/>
    <n v="64.599999999999994"/>
    <d v="2024-03-22T00:00:00"/>
    <n v="4"/>
    <n v="0.35"/>
    <n v="0"/>
  </r>
  <r>
    <s v="CUST_9680_Japan_44438"/>
    <s v="CUST_9680"/>
    <x v="37"/>
    <x v="1"/>
    <x v="6"/>
    <n v="41.23"/>
    <n v="41.23"/>
    <n v="14"/>
    <n v="577.21999999999991"/>
    <n v="262"/>
    <n v="0"/>
    <s v="Beauty"/>
    <n v="41.8"/>
    <n v="41.8"/>
    <d v="2021-08-30T00:00:00"/>
    <n v="60"/>
    <n v="0.32"/>
    <n v="0"/>
  </r>
  <r>
    <s v="CUST_9680_USA_45315"/>
    <s v="CUST_9680"/>
    <x v="52"/>
    <x v="0"/>
    <x v="2"/>
    <n v="109.97"/>
    <n v="109.97"/>
    <n v="8"/>
    <n v="879.76"/>
    <n v="185"/>
    <n v="0"/>
    <s v="Home"/>
    <m/>
    <n v="0"/>
    <d v="2024-01-24T00:00:00"/>
    <n v="27"/>
    <n v="0.43"/>
    <n v="0"/>
  </r>
  <r>
    <s v="CUST_9681_France_44346"/>
    <s v="CUST_9681"/>
    <x v="54"/>
    <x v="0"/>
    <x v="7"/>
    <n v="36.39"/>
    <n v="36.39"/>
    <n v="10"/>
    <n v="363.9"/>
    <n v="360"/>
    <n v="0"/>
    <s v="Electronics"/>
    <n v="61"/>
    <n v="61"/>
    <d v="2021-05-30T00:00:00"/>
    <n v="93"/>
    <n v="0.17"/>
    <n v="0"/>
  </r>
  <r>
    <s v="CUST_9682_Germany_44100"/>
    <s v="CUST_9682"/>
    <x v="46"/>
    <x v="1"/>
    <x v="0"/>
    <n v="83.91"/>
    <n v="83.91"/>
    <n v="5"/>
    <n v="419.54999999999995"/>
    <n v="302"/>
    <n v="0"/>
    <s v="Sports"/>
    <n v="13.2"/>
    <n v="13.2"/>
    <d v="2020-09-26T00:00:00"/>
    <n v="2"/>
    <n v="0.49"/>
    <n v="0"/>
  </r>
  <r>
    <s v="CUST_9684_India_44658"/>
    <s v="CUST_9684"/>
    <x v="57"/>
    <x v="0"/>
    <x v="5"/>
    <n v="194.66"/>
    <n v="194.66"/>
    <n v="10"/>
    <n v="1946.6"/>
    <n v="171"/>
    <n v="0"/>
    <s v="Beauty"/>
    <n v="96.9"/>
    <n v="96.9"/>
    <d v="2022-04-07T00:00:00"/>
    <n v="37"/>
    <n v="0.33"/>
    <n v="0"/>
  </r>
  <r>
    <s v="CUST_9684_Japan_45182"/>
    <s v="CUST_9684"/>
    <x v="6"/>
    <x v="0"/>
    <x v="6"/>
    <n v="111.72"/>
    <n v="111.72"/>
    <n v="6"/>
    <n v="670.31999999999994"/>
    <n v="174"/>
    <n v="0"/>
    <s v="Home"/>
    <n v="73.400000000000006"/>
    <n v="73.400000000000006"/>
    <d v="2023-09-13T00:00:00"/>
    <n v="60"/>
    <n v="0.33"/>
    <n v="0"/>
  </r>
  <r>
    <s v="CUST_9684_USA_44506"/>
    <s v="CUST_9684"/>
    <x v="55"/>
    <x v="0"/>
    <x v="2"/>
    <n v="48.48"/>
    <n v="48.48"/>
    <n v="12"/>
    <n v="581.76"/>
    <n v="190"/>
    <n v="0"/>
    <s v="Electronics"/>
    <m/>
    <n v="0"/>
    <d v="2021-11-06T00:00:00"/>
    <n v="23"/>
    <n v="0.06"/>
    <n v="0"/>
  </r>
  <r>
    <s v="CUST_9685_Australia_44919"/>
    <s v="CUST_9685"/>
    <x v="33"/>
    <x v="1"/>
    <x v="3"/>
    <n v="71.319999999999993"/>
    <n v="71.319999999999993"/>
    <n v="2"/>
    <n v="142.63999999999999"/>
    <n v="97"/>
    <n v="0"/>
    <s v="Fashion"/>
    <m/>
    <n v="0"/>
    <d v="2022-12-24T00:00:00"/>
    <n v="96"/>
    <n v="0.21"/>
    <n v="0"/>
  </r>
  <r>
    <s v="CUST_9690_Australia_44951"/>
    <s v="CUST_9690"/>
    <x v="38"/>
    <x v="1"/>
    <x v="3"/>
    <n v="89.07"/>
    <n v="89.07"/>
    <n v="10"/>
    <n v="890.69999999999993"/>
    <n v="60"/>
    <n v="0"/>
    <s v="Electronics"/>
    <n v="62.7"/>
    <n v="62.7"/>
    <d v="2023-01-25T00:00:00"/>
    <n v="77"/>
    <n v="0.22"/>
    <n v="0"/>
  </r>
  <r>
    <s v="CUST_9690_Brazil_44200"/>
    <s v="CUST_9690"/>
    <x v="4"/>
    <x v="1"/>
    <x v="8"/>
    <n v="107.52"/>
    <n v="107.52"/>
    <n v="12"/>
    <n v="1290.24"/>
    <n v="117"/>
    <n v="0"/>
    <s v="Home"/>
    <n v="86.9"/>
    <n v="86.9"/>
    <d v="2021-01-04T00:00:00"/>
    <n v="56"/>
    <n v="0.28999999999999998"/>
    <n v="0"/>
  </r>
  <r>
    <s v="CUST_9691_Australia_44613"/>
    <s v="CUST_9691"/>
    <x v="6"/>
    <x v="1"/>
    <x v="3"/>
    <n v="66.52"/>
    <n v="66.52"/>
    <n v="11"/>
    <n v="731.71999999999991"/>
    <n v="220"/>
    <n v="0"/>
    <s v="Beauty"/>
    <n v="66.8"/>
    <n v="66.8"/>
    <d v="2022-02-21T00:00:00"/>
    <n v="88"/>
    <n v="0.45"/>
    <n v="0"/>
  </r>
  <r>
    <s v="CUST_9691_Brazil_45596"/>
    <s v="CUST_9691"/>
    <x v="24"/>
    <x v="0"/>
    <x v="8"/>
    <n v="141.83000000000001"/>
    <n v="141.83000000000001"/>
    <n v="10"/>
    <n v="1418.3000000000002"/>
    <n v="355"/>
    <n v="0"/>
    <s v="Electronics"/>
    <n v="39.299999999999997"/>
    <n v="39.299999999999997"/>
    <d v="2024-10-31T00:00:00"/>
    <n v="89"/>
    <n v="0.44"/>
    <n v="0"/>
  </r>
  <r>
    <s v="CUST_9693_Canada_45204"/>
    <s v="CUST_9693"/>
    <x v="58"/>
    <x v="1"/>
    <x v="4"/>
    <n v="184.76"/>
    <n v="184.76"/>
    <n v="12"/>
    <n v="2217.12"/>
    <n v="62"/>
    <n v="0"/>
    <s v="Home"/>
    <n v="13.3"/>
    <n v="13.3"/>
    <d v="2023-10-05T00:00:00"/>
    <n v="46"/>
    <n v="0.31"/>
    <n v="0"/>
  </r>
  <r>
    <s v="CUST_9697_China_45416"/>
    <s v="CUST_9697"/>
    <x v="11"/>
    <x v="0"/>
    <x v="9"/>
    <n v="263.41000000000003"/>
    <n v="263.41000000000003"/>
    <n v="19"/>
    <n v="5004.7900000000009"/>
    <n v="179"/>
    <n v="0"/>
    <s v="Fashion"/>
    <n v="26.1"/>
    <n v="26.1"/>
    <d v="2024-05-04T00:00:00"/>
    <n v="5"/>
    <n v="0.34"/>
    <n v="0"/>
  </r>
  <r>
    <s v="CUST_9702_Australia_45554"/>
    <s v="CUST_9702"/>
    <x v="2"/>
    <x v="0"/>
    <x v="3"/>
    <n v="97.95"/>
    <n v="97.95"/>
    <n v="16"/>
    <n v="1567.2"/>
    <n v="73"/>
    <n v="0"/>
    <s v="Home"/>
    <n v="92.4"/>
    <n v="92.4"/>
    <d v="2024-09-19T00:00:00"/>
    <n v="87"/>
    <n v="0.23"/>
    <n v="0"/>
  </r>
  <r>
    <s v="CUST_9702_UK_44638"/>
    <s v="CUST_9702"/>
    <x v="1"/>
    <x v="0"/>
    <x v="1"/>
    <n v="48.6"/>
    <n v="48.6"/>
    <n v="20"/>
    <n v="972"/>
    <n v="169"/>
    <n v="0"/>
    <s v="Home"/>
    <n v="82"/>
    <n v="82"/>
    <d v="2022-03-18T00:00:00"/>
    <n v="99"/>
    <n v="0.18"/>
    <n v="0"/>
  </r>
  <r>
    <s v="CUST_9705_India_45490"/>
    <s v="CUST_9705"/>
    <x v="28"/>
    <x v="1"/>
    <x v="5"/>
    <n v="175.76"/>
    <n v="175.76"/>
    <n v="10"/>
    <n v="1757.6"/>
    <n v="241"/>
    <n v="0"/>
    <s v="Electronics"/>
    <n v="34.799999999999997"/>
    <n v="34.799999999999997"/>
    <d v="2024-07-17T00:00:00"/>
    <n v="18"/>
    <n v="0.12"/>
    <n v="0"/>
  </r>
  <r>
    <s v="CUST_9706_Canada_44437"/>
    <s v="CUST_9706"/>
    <x v="42"/>
    <x v="0"/>
    <x v="4"/>
    <n v="64.5"/>
    <n v="64.5"/>
    <n v="9"/>
    <n v="580.5"/>
    <n v="116"/>
    <n v="0"/>
    <s v="Fashion"/>
    <n v="30.7"/>
    <n v="30.7"/>
    <d v="2021-08-29T00:00:00"/>
    <n v="73"/>
    <n v="7.0000000000000007E-2"/>
    <n v="0"/>
  </r>
  <r>
    <s v="CUST_9706_Canada_45777"/>
    <s v="CUST_9706"/>
    <x v="2"/>
    <x v="0"/>
    <x v="4"/>
    <n v="99.97"/>
    <n v="99.97"/>
    <n v="8"/>
    <n v="799.76"/>
    <n v="171"/>
    <n v="0"/>
    <s v="Fashion"/>
    <n v="51.2"/>
    <n v="51.2"/>
    <d v="2025-04-30T00:00:00"/>
    <n v="73"/>
    <n v="0.04"/>
    <n v="0"/>
  </r>
  <r>
    <s v="CUST_9707_Brazil_45121"/>
    <s v="CUST_9707"/>
    <x v="28"/>
    <x v="0"/>
    <x v="8"/>
    <n v="173.56"/>
    <n v="173.56"/>
    <n v="16"/>
    <n v="2776.96"/>
    <n v="137"/>
    <n v="0"/>
    <s v="Sports"/>
    <n v="28.5"/>
    <n v="28.5"/>
    <d v="2023-07-14T00:00:00"/>
    <n v="16"/>
    <n v="0.31"/>
    <n v="0"/>
  </r>
  <r>
    <s v="CUST_9707_France_45375"/>
    <s v="CUST_9707"/>
    <x v="33"/>
    <x v="2"/>
    <x v="7"/>
    <n v="226.74"/>
    <n v="226.74"/>
    <n v="11"/>
    <n v="2494.1400000000003"/>
    <n v="353"/>
    <n v="0"/>
    <s v="Fashion"/>
    <m/>
    <n v="0"/>
    <d v="2024-03-24T00:00:00"/>
    <n v="81"/>
    <n v="0.33"/>
    <n v="0"/>
  </r>
  <r>
    <s v="CUST_9708_Japan_45411"/>
    <s v="CUST_9708"/>
    <x v="35"/>
    <x v="1"/>
    <x v="6"/>
    <n v="104.58"/>
    <n v="104.58"/>
    <n v="7"/>
    <n v="732.06"/>
    <n v="63"/>
    <n v="1"/>
    <s v="Beauty"/>
    <n v="69.099999999999994"/>
    <n v="69.099999999999994"/>
    <d v="2024-04-29T00:00:00"/>
    <n v="58"/>
    <n v="0.39"/>
    <n v="0"/>
  </r>
  <r>
    <s v="CUST_9711_Australia_45668"/>
    <s v="CUST_9711"/>
    <x v="31"/>
    <x v="1"/>
    <x v="3"/>
    <n v="97.73"/>
    <n v="97.73"/>
    <n v="17"/>
    <n v="1661.41"/>
    <n v="238"/>
    <n v="0"/>
    <s v="Fashion"/>
    <m/>
    <n v="0"/>
    <d v="2025-01-11T00:00:00"/>
    <n v="98"/>
    <n v="0.51"/>
    <n v="0"/>
  </r>
  <r>
    <s v="CUST_9711_France_44423"/>
    <s v="CUST_9711"/>
    <x v="57"/>
    <x v="1"/>
    <x v="7"/>
    <n v="103.53"/>
    <n v="103.53"/>
    <n v="4"/>
    <n v="414.12"/>
    <n v="111"/>
    <n v="0"/>
    <s v="Sports"/>
    <n v="63.6"/>
    <n v="63.6"/>
    <d v="2021-08-15T00:00:00"/>
    <n v="36"/>
    <n v="0.24"/>
    <n v="0"/>
  </r>
  <r>
    <s v="CUST_9711_India_45006"/>
    <s v="CUST_9711"/>
    <x v="43"/>
    <x v="1"/>
    <x v="5"/>
    <n v="186.16"/>
    <n v="186.16"/>
    <n v="9"/>
    <n v="1675.44"/>
    <n v="27"/>
    <n v="0"/>
    <s v="Beauty"/>
    <n v="48.1"/>
    <n v="48.1"/>
    <d v="2023-03-21T00:00:00"/>
    <n v="26"/>
    <n v="0.33"/>
    <n v="0"/>
  </r>
  <r>
    <s v="CUST_9712_India_44537"/>
    <s v="CUST_9712"/>
    <x v="38"/>
    <x v="0"/>
    <x v="5"/>
    <n v="57.35"/>
    <n v="57.35"/>
    <n v="11"/>
    <n v="630.85"/>
    <n v="299"/>
    <n v="0"/>
    <s v="Fashion"/>
    <n v="62.4"/>
    <n v="62.4"/>
    <d v="2021-12-07T00:00:00"/>
    <n v="61"/>
    <n v="0.28000000000000003"/>
    <n v="0"/>
  </r>
  <r>
    <s v="CUST_9712_UK_45110"/>
    <s v="CUST_9712"/>
    <x v="15"/>
    <x v="0"/>
    <x v="1"/>
    <n v="361.66"/>
    <n v="361.66"/>
    <n v="9"/>
    <n v="3254.94"/>
    <n v="122"/>
    <n v="0"/>
    <s v="Sports"/>
    <n v="44.5"/>
    <n v="44.5"/>
    <d v="2023-07-03T00:00:00"/>
    <n v="63"/>
    <n v="0.15"/>
    <n v="0"/>
  </r>
  <r>
    <s v="CUST_9713_Brazil_45806"/>
    <s v="CUST_9713"/>
    <x v="27"/>
    <x v="1"/>
    <x v="8"/>
    <n v="140.46"/>
    <n v="140.46"/>
    <n v="3"/>
    <n v="421.38"/>
    <n v="356"/>
    <n v="0"/>
    <s v="Home"/>
    <n v="25.7"/>
    <n v="25.7"/>
    <d v="2025-05-29T00:00:00"/>
    <n v="14"/>
    <n v="0.06"/>
    <n v="0"/>
  </r>
  <r>
    <s v="CUST_9714_Canada_44516"/>
    <s v="CUST_9714"/>
    <x v="11"/>
    <x v="1"/>
    <x v="4"/>
    <n v="117.31"/>
    <n v="117.31"/>
    <n v="7"/>
    <n v="821.17000000000007"/>
    <n v="78"/>
    <n v="0"/>
    <s v="Beauty"/>
    <n v="34.6"/>
    <n v="34.6"/>
    <d v="2021-11-16T00:00:00"/>
    <n v="81"/>
    <n v="0.28999999999999998"/>
    <n v="0"/>
  </r>
  <r>
    <s v="CUST_9716_Australia_45344"/>
    <s v="CUST_9716"/>
    <x v="22"/>
    <x v="1"/>
    <x v="3"/>
    <n v="102.67"/>
    <n v="102.67"/>
    <n v="13"/>
    <n v="1334.71"/>
    <n v="115"/>
    <n v="0"/>
    <s v="Home"/>
    <m/>
    <n v="0"/>
    <d v="2024-02-22T00:00:00"/>
    <n v="30"/>
    <n v="0.12"/>
    <n v="0"/>
  </r>
  <r>
    <s v="CUST_9717_Germany_44755"/>
    <s v="CUST_9717"/>
    <x v="15"/>
    <x v="1"/>
    <x v="0"/>
    <n v="113.93"/>
    <n v="113.93"/>
    <n v="11"/>
    <n v="1253.23"/>
    <n v="305"/>
    <n v="0"/>
    <s v="Fashion"/>
    <n v="27"/>
    <n v="27"/>
    <d v="2022-07-13T00:00:00"/>
    <n v="41"/>
    <n v="0.4"/>
    <n v="0"/>
  </r>
  <r>
    <s v="CUST_9718_Australia_44478"/>
    <s v="CUST_9718"/>
    <x v="21"/>
    <x v="0"/>
    <x v="3"/>
    <n v="108.13"/>
    <n v="108.13"/>
    <n v="6"/>
    <n v="648.78"/>
    <n v="312"/>
    <n v="0"/>
    <s v="Beauty"/>
    <n v="35.6"/>
    <n v="35.6"/>
    <d v="2021-10-09T00:00:00"/>
    <n v="84"/>
    <n v="0.06"/>
    <n v="0"/>
  </r>
  <r>
    <s v="CUST_9721_USA_45820"/>
    <s v="CUST_9721"/>
    <x v="56"/>
    <x v="0"/>
    <x v="2"/>
    <n v="33.549999999999997"/>
    <n v="33.549999999999997"/>
    <n v="6"/>
    <n v="201.29999999999998"/>
    <n v="139"/>
    <n v="0"/>
    <s v="Home"/>
    <n v="44.5"/>
    <n v="44.5"/>
    <d v="2025-06-12T00:00:00"/>
    <n v="43"/>
    <n v="0.21"/>
    <n v="0"/>
  </r>
  <r>
    <s v="CUST_9728_Germany_44151"/>
    <s v="CUST_9728"/>
    <x v="16"/>
    <x v="1"/>
    <x v="0"/>
    <m/>
    <n v="0"/>
    <n v="12"/>
    <n v="0"/>
    <n v="278"/>
    <n v="0"/>
    <s v="Home"/>
    <n v="19.100000000000001"/>
    <n v="19.100000000000001"/>
    <d v="2020-11-16T00:00:00"/>
    <n v="16"/>
    <n v="0.06"/>
    <n v="0"/>
  </r>
  <r>
    <s v="CUST_9733_India_44870"/>
    <s v="CUST_9733"/>
    <x v="37"/>
    <x v="1"/>
    <x v="5"/>
    <n v="57.16"/>
    <n v="57.16"/>
    <n v="12"/>
    <n v="685.92"/>
    <n v="263"/>
    <n v="0"/>
    <s v="Home"/>
    <n v="19.2"/>
    <n v="19.2"/>
    <d v="2022-11-05T00:00:00"/>
    <n v="61"/>
    <n v="0.16"/>
    <n v="0"/>
  </r>
  <r>
    <s v="CUST_9734_Canada_45044"/>
    <s v="CUST_9734"/>
    <x v="61"/>
    <x v="0"/>
    <x v="4"/>
    <n v="111.56"/>
    <n v="111.56"/>
    <n v="14"/>
    <n v="1561.8400000000001"/>
    <n v="1"/>
    <n v="0"/>
    <s v="Beauty"/>
    <n v="70.5"/>
    <n v="70.5"/>
    <d v="2023-04-28T00:00:00"/>
    <n v="59"/>
    <n v="0.31"/>
    <n v="0"/>
  </r>
  <r>
    <s v="CUST_9737_China_45092"/>
    <s v="CUST_9737"/>
    <x v="54"/>
    <x v="1"/>
    <x v="9"/>
    <n v="40.89"/>
    <n v="40.89"/>
    <n v="9"/>
    <n v="368.01"/>
    <n v="313"/>
    <n v="0"/>
    <s v="Beauty"/>
    <n v="57.2"/>
    <n v="57.2"/>
    <d v="2023-06-15T00:00:00"/>
    <n v="91"/>
    <n v="0.45"/>
    <n v="0"/>
  </r>
  <r>
    <s v="CUST_9738_Germany_44261"/>
    <s v="CUST_9738"/>
    <x v="55"/>
    <x v="2"/>
    <x v="0"/>
    <n v="228.01"/>
    <n v="228.01"/>
    <n v="16"/>
    <n v="3648.16"/>
    <n v="266"/>
    <n v="0"/>
    <s v="Sports"/>
    <n v="30.1"/>
    <n v="30.1"/>
    <d v="2021-03-06T00:00:00"/>
    <n v="34"/>
    <n v="0.36"/>
    <n v="0"/>
  </r>
  <r>
    <s v="CUST_9745_Brazil_45151"/>
    <s v="CUST_9745"/>
    <x v="47"/>
    <x v="0"/>
    <x v="8"/>
    <n v="294.41000000000003"/>
    <n v="294.41000000000003"/>
    <n v="11"/>
    <n v="3238.51"/>
    <n v="119"/>
    <n v="0"/>
    <s v="Home"/>
    <n v="30.8"/>
    <n v="30.8"/>
    <d v="2023-08-13T00:00:00"/>
    <n v="24"/>
    <n v="0.04"/>
    <n v="0"/>
  </r>
  <r>
    <s v="CUST_9750_Germany_44468"/>
    <s v="CUST_9750"/>
    <x v="45"/>
    <x v="2"/>
    <x v="0"/>
    <n v="63.75"/>
    <n v="63.75"/>
    <n v="10"/>
    <n v="637.5"/>
    <n v="299"/>
    <n v="0"/>
    <s v="Beauty"/>
    <n v="61.9"/>
    <n v="61.9"/>
    <d v="2021-09-29T00:00:00"/>
    <n v="72"/>
    <n v="0.3"/>
    <n v="0"/>
  </r>
  <r>
    <s v="CUST_9751_Japan_44524"/>
    <s v="CUST_9751"/>
    <x v="40"/>
    <x v="0"/>
    <x v="6"/>
    <n v="35.49"/>
    <n v="35.49"/>
    <n v="9"/>
    <n v="319.41000000000003"/>
    <n v="64"/>
    <n v="0"/>
    <s v="Sports"/>
    <n v="54.5"/>
    <n v="54.5"/>
    <d v="2021-11-24T00:00:00"/>
    <n v="34"/>
    <n v="0.55000000000000004"/>
    <n v="0"/>
  </r>
  <r>
    <s v="CUST_9752_Australia_45233"/>
    <s v="CUST_9752"/>
    <x v="31"/>
    <x v="1"/>
    <x v="3"/>
    <n v="143.69999999999999"/>
    <n v="143.69999999999999"/>
    <n v="12"/>
    <n v="1724.3999999999999"/>
    <n v="207"/>
    <n v="0"/>
    <s v="Beauty"/>
    <n v="89.4"/>
    <n v="89.4"/>
    <d v="2023-11-03T00:00:00"/>
    <n v="9"/>
    <n v="7.0000000000000007E-2"/>
    <n v="0"/>
  </r>
  <r>
    <s v="CUST_9754_Australia_44435"/>
    <s v="CUST_9754"/>
    <x v="50"/>
    <x v="1"/>
    <x v="3"/>
    <n v="43.68"/>
    <n v="43.68"/>
    <n v="14"/>
    <n v="611.52"/>
    <n v="129"/>
    <n v="0"/>
    <s v="Fashion"/>
    <n v="73.2"/>
    <n v="73.2"/>
    <d v="2021-08-27T00:00:00"/>
    <n v="21"/>
    <n v="0.09"/>
    <n v="0"/>
  </r>
  <r>
    <s v="CUST_9754_Canada_44180"/>
    <s v="CUST_9754"/>
    <x v="14"/>
    <x v="0"/>
    <x v="4"/>
    <n v="109.3"/>
    <n v="109.3"/>
    <n v="11"/>
    <n v="1202.3"/>
    <n v="11"/>
    <n v="0"/>
    <s v="Beauty"/>
    <n v="21"/>
    <n v="21"/>
    <d v="2020-12-15T00:00:00"/>
    <n v="3"/>
    <n v="0.15"/>
    <n v="0"/>
  </r>
  <r>
    <s v="CUST_9755_Brazil_45383"/>
    <s v="CUST_9755"/>
    <x v="55"/>
    <x v="1"/>
    <x v="8"/>
    <n v="76.180000000000007"/>
    <n v="76.180000000000007"/>
    <n v="12"/>
    <n v="914.16000000000008"/>
    <n v="177"/>
    <n v="0"/>
    <s v="Sports"/>
    <n v="72.7"/>
    <n v="72.7"/>
    <d v="2024-04-01T00:00:00"/>
    <n v="13"/>
    <n v="0.19"/>
    <n v="0"/>
  </r>
  <r>
    <s v="CUST_9758_Japan_45099"/>
    <s v="CUST_9758"/>
    <x v="27"/>
    <x v="1"/>
    <x v="6"/>
    <n v="20.16"/>
    <n v="20.16"/>
    <n v="10"/>
    <n v="201.6"/>
    <n v="4"/>
    <n v="0"/>
    <s v="Fashion"/>
    <n v="68.400000000000006"/>
    <n v="68.400000000000006"/>
    <d v="2023-06-22T00:00:00"/>
    <n v="4"/>
    <n v="0.39"/>
    <n v="0"/>
  </r>
  <r>
    <s v="CUST_9766_China_44910"/>
    <s v="CUST_9766"/>
    <x v="52"/>
    <x v="0"/>
    <x v="9"/>
    <n v="31.91"/>
    <n v="31.91"/>
    <n v="9"/>
    <n v="287.19"/>
    <n v="171"/>
    <n v="0"/>
    <s v="Sports"/>
    <n v="47.6"/>
    <n v="47.6"/>
    <d v="2022-12-15T00:00:00"/>
    <n v="73"/>
    <n v="0.74"/>
    <n v="0"/>
  </r>
  <r>
    <s v="CUST_9766_China_45603"/>
    <s v="CUST_9766"/>
    <x v="50"/>
    <x v="0"/>
    <x v="9"/>
    <n v="63.01"/>
    <n v="63.01"/>
    <n v="5"/>
    <n v="315.05"/>
    <n v="196"/>
    <n v="0"/>
    <s v="Beauty"/>
    <n v="79.400000000000006"/>
    <n v="79.400000000000006"/>
    <d v="2024-11-07T00:00:00"/>
    <n v="99"/>
    <n v="0.3"/>
    <n v="0"/>
  </r>
  <r>
    <s v="CUST_9767_Brazil_45342"/>
    <s v="CUST_9767"/>
    <x v="14"/>
    <x v="1"/>
    <x v="8"/>
    <n v="58.87"/>
    <n v="58.87"/>
    <n v="8"/>
    <n v="470.96"/>
    <n v="316"/>
    <n v="0"/>
    <s v="Beauty"/>
    <n v="66.8"/>
    <n v="66.8"/>
    <d v="2024-02-20T00:00:00"/>
    <n v="55"/>
    <n v="0.46"/>
    <n v="0"/>
  </r>
  <r>
    <s v="CUST_9770_USA_45103"/>
    <s v="CUST_9770"/>
    <x v="0"/>
    <x v="1"/>
    <x v="2"/>
    <n v="185.29"/>
    <n v="185.29"/>
    <n v="12"/>
    <n v="2223.48"/>
    <n v="211"/>
    <n v="0"/>
    <s v="Electronics"/>
    <n v="32.9"/>
    <n v="32.9"/>
    <d v="2023-06-26T00:00:00"/>
    <n v="66"/>
    <n v="0.31"/>
    <n v="0"/>
  </r>
  <r>
    <s v="CUST_9775_Germany_44081"/>
    <s v="CUST_9775"/>
    <x v="39"/>
    <x v="2"/>
    <x v="0"/>
    <n v="101.58"/>
    <n v="101.58"/>
    <n v="5"/>
    <n v="507.9"/>
    <n v="289"/>
    <n v="0"/>
    <s v="Beauty"/>
    <n v="31.1"/>
    <n v="31.1"/>
    <d v="2020-09-07T00:00:00"/>
    <n v="44"/>
    <n v="0.41"/>
    <n v="0"/>
  </r>
  <r>
    <s v="CUST_9780_India_45410"/>
    <s v="CUST_9780"/>
    <x v="59"/>
    <x v="1"/>
    <x v="5"/>
    <n v="104.58"/>
    <n v="104.58"/>
    <n v="10"/>
    <n v="1045.8"/>
    <n v="343"/>
    <n v="0"/>
    <s v="Beauty"/>
    <n v="3.4"/>
    <n v="3.4"/>
    <d v="2024-04-28T00:00:00"/>
    <n v="95"/>
    <n v="0.35"/>
    <n v="0"/>
  </r>
  <r>
    <s v="CUST_9782_Australia_44619"/>
    <s v="CUST_9782"/>
    <x v="58"/>
    <x v="0"/>
    <x v="3"/>
    <n v="42.45"/>
    <n v="42.45"/>
    <n v="7"/>
    <n v="297.15000000000003"/>
    <n v="108"/>
    <n v="0"/>
    <s v="Fashion"/>
    <n v="79.8"/>
    <n v="79.8"/>
    <d v="2022-02-27T00:00:00"/>
    <n v="19"/>
    <n v="0.05"/>
    <n v="0"/>
  </r>
  <r>
    <s v="CUST_9783_Germany_45435"/>
    <s v="CUST_9783"/>
    <x v="60"/>
    <x v="1"/>
    <x v="0"/>
    <n v="119.82"/>
    <n v="119.82"/>
    <n v="9"/>
    <n v="1078.3799999999999"/>
    <n v="6"/>
    <n v="0"/>
    <s v="Electronics"/>
    <n v="4.2"/>
    <n v="4.2"/>
    <d v="2024-05-23T00:00:00"/>
    <n v="32"/>
    <n v="0.48"/>
    <n v="0"/>
  </r>
  <r>
    <s v="CUST_9785_Germany_44454"/>
    <s v="CUST_9785"/>
    <x v="14"/>
    <x v="0"/>
    <x v="0"/>
    <n v="170.36"/>
    <n v="170.36"/>
    <n v="12"/>
    <n v="2044.3200000000002"/>
    <n v="230"/>
    <n v="0"/>
    <s v="Beauty"/>
    <n v="23.8"/>
    <n v="23.8"/>
    <d v="2021-09-15T00:00:00"/>
    <n v="85"/>
    <n v="0.26"/>
    <n v="0"/>
  </r>
  <r>
    <s v="CUST_9787_France_44951"/>
    <s v="CUST_9787"/>
    <x v="13"/>
    <x v="0"/>
    <x v="7"/>
    <n v="53.48"/>
    <n v="53.48"/>
    <n v="9"/>
    <n v="481.32"/>
    <n v="244"/>
    <n v="0"/>
    <s v="Beauty"/>
    <n v="56.8"/>
    <n v="56.8"/>
    <d v="2023-01-25T00:00:00"/>
    <n v="25"/>
    <n v="0.2"/>
    <n v="0"/>
  </r>
  <r>
    <s v="CUST_9787_France_45511"/>
    <s v="CUST_9787"/>
    <x v="7"/>
    <x v="0"/>
    <x v="7"/>
    <n v="208.18"/>
    <n v="208.18"/>
    <n v="15"/>
    <n v="3122.7000000000003"/>
    <n v="51"/>
    <n v="0"/>
    <s v="Fashion"/>
    <n v="88.8"/>
    <n v="88.8"/>
    <d v="2024-08-07T00:00:00"/>
    <n v="72"/>
    <n v="0.41"/>
    <n v="0"/>
  </r>
  <r>
    <s v="CUST_9789_Germany_45325"/>
    <s v="CUST_9789"/>
    <x v="50"/>
    <x v="0"/>
    <x v="0"/>
    <n v="131.6"/>
    <n v="131.6"/>
    <n v="12"/>
    <n v="1579.1999999999998"/>
    <n v="9"/>
    <n v="0"/>
    <s v="Home"/>
    <n v="88.5"/>
    <n v="88.5"/>
    <d v="2024-02-03T00:00:00"/>
    <n v="18"/>
    <n v="0.22"/>
    <n v="0"/>
  </r>
  <r>
    <s v="CUST_9790_Germany_45314"/>
    <s v="CUST_9790"/>
    <x v="2"/>
    <x v="1"/>
    <x v="0"/>
    <n v="88.12"/>
    <n v="88.12"/>
    <n v="11"/>
    <n v="969.32"/>
    <n v="86"/>
    <n v="1"/>
    <s v="Fashion"/>
    <n v="71.3"/>
    <n v="71.3"/>
    <d v="2024-01-23T00:00:00"/>
    <n v="87"/>
    <n v="0.04"/>
    <n v="0"/>
  </r>
  <r>
    <s v="CUST_9792_Canada_45611"/>
    <s v="CUST_9792"/>
    <x v="11"/>
    <x v="0"/>
    <x v="4"/>
    <n v="103.97"/>
    <n v="103.97"/>
    <n v="13"/>
    <n v="1351.61"/>
    <n v="253"/>
    <n v="0"/>
    <s v="Beauty"/>
    <n v="44.7"/>
    <n v="44.7"/>
    <d v="2024-11-15T00:00:00"/>
    <n v="83"/>
    <n v="0.09"/>
    <n v="0"/>
  </r>
  <r>
    <s v="CUST_9792_France_45258"/>
    <s v="CUST_9792"/>
    <x v="29"/>
    <x v="1"/>
    <x v="7"/>
    <n v="160.01"/>
    <n v="160.01"/>
    <n v="14"/>
    <n v="2240.14"/>
    <n v="200"/>
    <n v="0"/>
    <s v="Fashion"/>
    <n v="3.7"/>
    <n v="3.7"/>
    <d v="2023-11-28T00:00:00"/>
    <n v="4"/>
    <n v="0.66"/>
    <n v="0"/>
  </r>
  <r>
    <s v="CUST_9792_UK_45520"/>
    <s v="CUST_9792"/>
    <x v="28"/>
    <x v="1"/>
    <x v="1"/>
    <n v="71.8"/>
    <n v="71.8"/>
    <n v="19"/>
    <n v="1364.2"/>
    <n v="188"/>
    <n v="0"/>
    <s v="Sports"/>
    <n v="11.5"/>
    <n v="11.5"/>
    <d v="2024-08-16T00:00:00"/>
    <n v="94"/>
    <n v="0.02"/>
    <n v="0"/>
  </r>
  <r>
    <s v="CUST_9795_Australia_45833"/>
    <s v="CUST_9795"/>
    <x v="29"/>
    <x v="1"/>
    <x v="3"/>
    <n v="111.07"/>
    <n v="111.07"/>
    <n v="12"/>
    <n v="1332.84"/>
    <n v="3"/>
    <n v="0"/>
    <s v="Sports"/>
    <n v="86.2"/>
    <n v="86.2"/>
    <d v="2025-06-25T00:00:00"/>
    <n v="70"/>
    <n v="0.24"/>
    <n v="0"/>
  </r>
  <r>
    <s v="CUST_9799_Canada_44500"/>
    <s v="CUST_9799"/>
    <x v="10"/>
    <x v="0"/>
    <x v="4"/>
    <n v="51.8"/>
    <n v="51.8"/>
    <n v="9"/>
    <n v="466.2"/>
    <n v="155"/>
    <n v="0"/>
    <s v="Home"/>
    <n v="91.8"/>
    <n v="91.8"/>
    <d v="2021-10-31T00:00:00"/>
    <n v="4"/>
    <n v="0.3"/>
    <n v="0"/>
  </r>
  <r>
    <s v="CUST_9800_Australia_44229"/>
    <s v="CUST_9800"/>
    <x v="2"/>
    <x v="1"/>
    <x v="3"/>
    <n v="202.76"/>
    <n v="202.76"/>
    <n v="10"/>
    <n v="2027.6"/>
    <n v="103"/>
    <n v="0"/>
    <s v="Home"/>
    <n v="4.8"/>
    <n v="4.8"/>
    <d v="2021-02-02T00:00:00"/>
    <n v="29"/>
    <n v="0.59"/>
    <n v="0"/>
  </r>
  <r>
    <s v="CUST_9800_France_45207"/>
    <s v="CUST_9800"/>
    <x v="25"/>
    <x v="1"/>
    <x v="7"/>
    <n v="98.73"/>
    <n v="98.73"/>
    <n v="12"/>
    <n v="1184.76"/>
    <n v="58"/>
    <n v="0"/>
    <s v="Sports"/>
    <n v="16"/>
    <n v="16"/>
    <d v="2023-10-08T00:00:00"/>
    <n v="4"/>
    <n v="0.23"/>
    <n v="0"/>
  </r>
  <r>
    <s v="CUST_9801_Brazil_45801"/>
    <s v="CUST_9801"/>
    <x v="16"/>
    <x v="1"/>
    <x v="8"/>
    <n v="40.4"/>
    <n v="40.4"/>
    <n v="10"/>
    <n v="404"/>
    <n v="298"/>
    <n v="0"/>
    <s v="Fashion"/>
    <n v="74.099999999999994"/>
    <n v="74.099999999999994"/>
    <d v="2025-05-24T00:00:00"/>
    <n v="63"/>
    <n v="0.25"/>
    <n v="0"/>
  </r>
  <r>
    <s v="CUST_9801_Canada_45659"/>
    <s v="CUST_9801"/>
    <x v="47"/>
    <x v="1"/>
    <x v="4"/>
    <m/>
    <n v="0"/>
    <n v="4"/>
    <n v="0"/>
    <n v="268"/>
    <n v="0"/>
    <s v="Electronics"/>
    <n v="81.099999999999994"/>
    <n v="81.099999999999994"/>
    <d v="2025-01-02T00:00:00"/>
    <n v="10"/>
    <n v="0.17"/>
    <n v="0"/>
  </r>
  <r>
    <s v="CUST_9804_China_45790"/>
    <s v="CUST_9804"/>
    <x v="5"/>
    <x v="0"/>
    <x v="9"/>
    <n v="15.58"/>
    <n v="15.58"/>
    <n v="13"/>
    <n v="202.54"/>
    <n v="216"/>
    <n v="0"/>
    <s v="Sports"/>
    <n v="64.8"/>
    <n v="64.8"/>
    <d v="2025-05-13T00:00:00"/>
    <n v="37"/>
    <n v="0.32"/>
    <n v="0"/>
  </r>
  <r>
    <s v="CUST_9806_China_45451"/>
    <s v="CUST_9806"/>
    <x v="5"/>
    <x v="0"/>
    <x v="9"/>
    <n v="57.14"/>
    <n v="57.14"/>
    <n v="8"/>
    <n v="457.12"/>
    <n v="245"/>
    <n v="0"/>
    <s v="Sports"/>
    <n v="13.3"/>
    <n v="13.3"/>
    <d v="2024-06-08T00:00:00"/>
    <n v="89"/>
    <n v="0.24"/>
    <n v="0"/>
  </r>
  <r>
    <s v="CUST_9808_USA_45645"/>
    <s v="CUST_9808"/>
    <x v="27"/>
    <x v="1"/>
    <x v="2"/>
    <n v="135.25"/>
    <n v="135.25"/>
    <n v="8"/>
    <n v="1082"/>
    <n v="250"/>
    <n v="0"/>
    <s v="Home"/>
    <n v="5.2"/>
    <n v="5.2"/>
    <d v="2024-12-19T00:00:00"/>
    <n v="83"/>
    <n v="0.25"/>
    <n v="0"/>
  </r>
  <r>
    <s v="CUST_9811_Canada_45223"/>
    <s v="CUST_9811"/>
    <x v="27"/>
    <x v="0"/>
    <x v="4"/>
    <n v="44.51"/>
    <n v="44.51"/>
    <n v="9"/>
    <n v="400.59"/>
    <n v="184"/>
    <n v="0"/>
    <s v="Electronics"/>
    <n v="68.8"/>
    <n v="68.8"/>
    <d v="2023-10-24T00:00:00"/>
    <n v="83"/>
    <n v="0.04"/>
    <n v="0"/>
  </r>
  <r>
    <s v="CUST_9815_Australia_45026"/>
    <s v="CUST_9815"/>
    <x v="51"/>
    <x v="0"/>
    <x v="3"/>
    <n v="77.2"/>
    <n v="77.2"/>
    <n v="15"/>
    <n v="1158"/>
    <n v="101"/>
    <n v="0"/>
    <s v="Home"/>
    <n v="37.6"/>
    <n v="37.6"/>
    <d v="2023-04-10T00:00:00"/>
    <n v="3"/>
    <n v="0.05"/>
    <n v="0"/>
  </r>
  <r>
    <s v="CUST_9820_USA_44255"/>
    <s v="CUST_9820"/>
    <x v="29"/>
    <x v="2"/>
    <x v="2"/>
    <n v="84.28"/>
    <n v="84.28"/>
    <n v="8"/>
    <n v="674.24"/>
    <n v="171"/>
    <n v="0"/>
    <s v="Home"/>
    <n v="45.1"/>
    <n v="45.1"/>
    <d v="2021-02-28T00:00:00"/>
    <n v="54"/>
    <n v="0.04"/>
    <n v="0"/>
  </r>
  <r>
    <s v="CUST_9828_Brazil_45088"/>
    <s v="CUST_9828"/>
    <x v="27"/>
    <x v="1"/>
    <x v="8"/>
    <n v="170.49"/>
    <n v="170.49"/>
    <n v="11"/>
    <n v="1875.39"/>
    <n v="206"/>
    <n v="0"/>
    <s v="Fashion"/>
    <n v="90.8"/>
    <n v="90.8"/>
    <d v="2023-06-11T00:00:00"/>
    <n v="42"/>
    <n v="0.21"/>
    <n v="0"/>
  </r>
  <r>
    <s v="CUST_9831_France_44314"/>
    <s v="CUST_9831"/>
    <x v="26"/>
    <x v="1"/>
    <x v="7"/>
    <n v="167.11"/>
    <n v="167.11"/>
    <n v="7"/>
    <n v="1169.77"/>
    <n v="315"/>
    <n v="0"/>
    <s v="Fashion"/>
    <m/>
    <n v="0"/>
    <d v="2021-04-28T00:00:00"/>
    <n v="56"/>
    <n v="0.47"/>
    <n v="0"/>
  </r>
  <r>
    <s v="CUST_9832_Japan_45657"/>
    <s v="CUST_9832"/>
    <x v="48"/>
    <x v="1"/>
    <x v="6"/>
    <n v="193.14"/>
    <n v="193.14"/>
    <n v="7"/>
    <n v="1351.98"/>
    <n v="342"/>
    <n v="0"/>
    <s v="Electronics"/>
    <n v="88.5"/>
    <n v="88.5"/>
    <d v="2024-12-31T00:00:00"/>
    <n v="3"/>
    <n v="0.17"/>
    <n v="0"/>
  </r>
  <r>
    <s v="CUST_9835_Japan_44702"/>
    <s v="CUST_9835"/>
    <x v="5"/>
    <x v="2"/>
    <x v="6"/>
    <n v="44.99"/>
    <n v="44.99"/>
    <n v="4"/>
    <n v="179.96"/>
    <n v="305"/>
    <n v="0"/>
    <s v="Electronics"/>
    <n v="47"/>
    <n v="47"/>
    <d v="2022-05-21T00:00:00"/>
    <n v="47"/>
    <n v="0.21"/>
    <n v="0"/>
  </r>
  <r>
    <s v="CUST_9837_China_44717"/>
    <s v="CUST_9837"/>
    <x v="45"/>
    <x v="1"/>
    <x v="9"/>
    <n v="39.21"/>
    <n v="39.21"/>
    <n v="9"/>
    <n v="352.89"/>
    <n v="72"/>
    <n v="0"/>
    <s v="Electronics"/>
    <m/>
    <n v="0"/>
    <d v="2022-06-05T00:00:00"/>
    <n v="80"/>
    <n v="0.41"/>
    <n v="0"/>
  </r>
  <r>
    <s v="CUST_9837_Japan_45534"/>
    <s v="CUST_9837"/>
    <x v="8"/>
    <x v="0"/>
    <x v="6"/>
    <n v="47.69"/>
    <n v="47.69"/>
    <n v="15"/>
    <n v="715.34999999999991"/>
    <n v="71"/>
    <n v="0"/>
    <s v="Electronics"/>
    <n v="97.8"/>
    <n v="97.8"/>
    <d v="2024-08-30T00:00:00"/>
    <n v="10"/>
    <n v="0.5"/>
    <n v="0"/>
  </r>
  <r>
    <s v="CUST_9838_China_44501"/>
    <s v="CUST_9838"/>
    <x v="21"/>
    <x v="2"/>
    <x v="9"/>
    <n v="175.73"/>
    <n v="175.73"/>
    <n v="14"/>
    <n v="2460.2199999999998"/>
    <n v="221"/>
    <n v="0"/>
    <s v="Fashion"/>
    <n v="76.099999999999994"/>
    <n v="76.099999999999994"/>
    <d v="2021-11-01T00:00:00"/>
    <n v="5"/>
    <n v="0.33"/>
    <n v="0"/>
  </r>
  <r>
    <s v="CUST_9841_Canada_45355"/>
    <s v="CUST_9841"/>
    <x v="19"/>
    <x v="0"/>
    <x v="4"/>
    <n v="194.41"/>
    <n v="194.41"/>
    <n v="10"/>
    <n v="1944.1"/>
    <n v="56"/>
    <n v="0"/>
    <s v="Beauty"/>
    <n v="75.099999999999994"/>
    <n v="75.099999999999994"/>
    <d v="2024-03-04T00:00:00"/>
    <n v="80"/>
    <n v="0.42"/>
    <n v="0"/>
  </r>
  <r>
    <s v="CUST_9841_UK_45327"/>
    <s v="CUST_9841"/>
    <x v="7"/>
    <x v="1"/>
    <x v="1"/>
    <n v="44.56"/>
    <n v="44.56"/>
    <n v="11"/>
    <n v="490.16"/>
    <n v="250"/>
    <n v="0"/>
    <s v="Electronics"/>
    <n v="78.8"/>
    <n v="78.8"/>
    <d v="2024-02-05T00:00:00"/>
    <n v="15"/>
    <n v="7.0000000000000007E-2"/>
    <n v="0"/>
  </r>
  <r>
    <s v="CUST_9843_China_44705"/>
    <s v="CUST_9843"/>
    <x v="44"/>
    <x v="0"/>
    <x v="9"/>
    <n v="58.63"/>
    <n v="58.63"/>
    <n v="10"/>
    <n v="586.30000000000007"/>
    <n v="164"/>
    <n v="0"/>
    <s v="Electronics"/>
    <n v="3.6"/>
    <n v="3.6"/>
    <d v="2022-05-24T00:00:00"/>
    <n v="28"/>
    <n v="0.51"/>
    <n v="0"/>
  </r>
  <r>
    <s v="CUST_9844_UK_45109"/>
    <s v="CUST_9844"/>
    <x v="15"/>
    <x v="0"/>
    <x v="1"/>
    <n v="36.19"/>
    <n v="36.19"/>
    <n v="8"/>
    <n v="289.52"/>
    <n v="277"/>
    <n v="0"/>
    <s v="Electronics"/>
    <n v="64.900000000000006"/>
    <n v="64.900000000000006"/>
    <d v="2023-07-02T00:00:00"/>
    <n v="17"/>
    <n v="0.16"/>
    <n v="0"/>
  </r>
  <r>
    <s v="CUST_9848_Germany_45573"/>
    <s v="CUST_9848"/>
    <x v="47"/>
    <x v="1"/>
    <x v="0"/>
    <n v="38.56"/>
    <n v="38.56"/>
    <n v="5"/>
    <n v="192.8"/>
    <n v="160"/>
    <n v="0"/>
    <s v="Sports"/>
    <m/>
    <n v="0"/>
    <d v="2024-10-08T00:00:00"/>
    <n v="93"/>
    <n v="0.15"/>
    <n v="0"/>
  </r>
  <r>
    <s v="CUST_9848_India_44383"/>
    <s v="CUST_9848"/>
    <x v="53"/>
    <x v="1"/>
    <x v="5"/>
    <n v="164.02"/>
    <n v="164.02"/>
    <n v="8"/>
    <n v="1312.16"/>
    <n v="89"/>
    <n v="0"/>
    <s v="Fashion"/>
    <n v="43.5"/>
    <n v="43.5"/>
    <d v="2021-07-06T00:00:00"/>
    <n v="29"/>
    <n v="0.02"/>
    <n v="0"/>
  </r>
  <r>
    <s v="CUST_9849_Canada_44992"/>
    <s v="CUST_9849"/>
    <x v="54"/>
    <x v="1"/>
    <x v="4"/>
    <n v="61.09"/>
    <n v="61.09"/>
    <n v="16"/>
    <n v="977.44"/>
    <n v="239"/>
    <n v="0"/>
    <s v="Electronics"/>
    <n v="99.2"/>
    <n v="99.2"/>
    <d v="2023-03-07T00:00:00"/>
    <n v="60"/>
    <n v="0.18"/>
    <n v="0"/>
  </r>
  <r>
    <s v="CUST_9850_Germany_45532"/>
    <s v="CUST_9850"/>
    <x v="46"/>
    <x v="1"/>
    <x v="0"/>
    <n v="212.48"/>
    <n v="212.48"/>
    <n v="11"/>
    <n v="2337.2799999999997"/>
    <n v="118"/>
    <n v="0"/>
    <s v="Home"/>
    <n v="65.5"/>
    <n v="65.5"/>
    <d v="2024-08-28T00:00:00"/>
    <n v="23"/>
    <n v="0.34"/>
    <n v="0"/>
  </r>
  <r>
    <s v="CUST_9851_UK_45314"/>
    <s v="CUST_9851"/>
    <x v="43"/>
    <x v="1"/>
    <x v="1"/>
    <n v="59.56"/>
    <n v="59.56"/>
    <n v="8"/>
    <n v="476.48"/>
    <n v="357"/>
    <n v="0"/>
    <s v="Fashion"/>
    <n v="91.2"/>
    <n v="91.2"/>
    <d v="2024-01-23T00:00:00"/>
    <n v="15"/>
    <n v="0.03"/>
    <n v="0"/>
  </r>
  <r>
    <s v="CUST_9853_China_45007"/>
    <s v="CUST_9853"/>
    <x v="24"/>
    <x v="0"/>
    <x v="9"/>
    <n v="150.62"/>
    <n v="150.62"/>
    <n v="12"/>
    <n v="1807.44"/>
    <n v="358"/>
    <n v="0"/>
    <s v="Beauty"/>
    <n v="82.1"/>
    <n v="82.1"/>
    <d v="2023-03-22T00:00:00"/>
    <n v="82"/>
    <n v="0.28999999999999998"/>
    <n v="0"/>
  </r>
  <r>
    <s v="CUST_9853_USA_44720"/>
    <s v="CUST_9853"/>
    <x v="28"/>
    <x v="1"/>
    <x v="2"/>
    <n v="294.39"/>
    <n v="294.39"/>
    <n v="15"/>
    <n v="4415.8499999999995"/>
    <n v="156"/>
    <n v="0"/>
    <s v="Fashion"/>
    <n v="25.8"/>
    <n v="25.8"/>
    <d v="2022-06-08T00:00:00"/>
    <n v="34"/>
    <n v="0.25"/>
    <n v="0"/>
  </r>
  <r>
    <s v="CUST_9858_Germany_44407"/>
    <s v="CUST_9858"/>
    <x v="49"/>
    <x v="1"/>
    <x v="0"/>
    <m/>
    <n v="0"/>
    <n v="8"/>
    <n v="0"/>
    <n v="193"/>
    <n v="0"/>
    <s v="Fashion"/>
    <n v="33.4"/>
    <n v="33.4"/>
    <d v="2021-07-30T00:00:00"/>
    <n v="77"/>
    <n v="0.16"/>
    <n v="0"/>
  </r>
  <r>
    <s v="CUST_9859_China_45098"/>
    <s v="CUST_9859"/>
    <x v="28"/>
    <x v="2"/>
    <x v="9"/>
    <n v="63.28"/>
    <n v="63.28"/>
    <n v="15"/>
    <n v="949.2"/>
    <n v="62"/>
    <n v="0"/>
    <s v="Fashion"/>
    <n v="34.1"/>
    <n v="34.1"/>
    <d v="2023-06-21T00:00:00"/>
    <n v="8"/>
    <n v="0.16"/>
    <n v="0"/>
  </r>
  <r>
    <s v="CUST_9864_Australia_45346"/>
    <s v="CUST_9864"/>
    <x v="38"/>
    <x v="0"/>
    <x v="3"/>
    <n v="75.44"/>
    <n v="75.44"/>
    <n v="6"/>
    <n v="452.64"/>
    <n v="193"/>
    <n v="0"/>
    <s v="Fashion"/>
    <n v="69"/>
    <n v="69"/>
    <d v="2024-02-24T00:00:00"/>
    <n v="18"/>
    <n v="0.26"/>
    <n v="0"/>
  </r>
  <r>
    <s v="CUST_9865_France_44635"/>
    <s v="CUST_9865"/>
    <x v="26"/>
    <x v="0"/>
    <x v="7"/>
    <n v="258.77"/>
    <n v="258.77"/>
    <n v="12"/>
    <n v="3105.24"/>
    <n v="114"/>
    <n v="0"/>
    <s v="Fashion"/>
    <n v="28.7"/>
    <n v="28.7"/>
    <d v="2022-03-15T00:00:00"/>
    <n v="98"/>
    <n v="0.2"/>
    <n v="0"/>
  </r>
  <r>
    <s v="CUST_9867_Germany_44920"/>
    <s v="CUST_9867"/>
    <x v="9"/>
    <x v="0"/>
    <x v="0"/>
    <n v="104.24"/>
    <n v="104.24"/>
    <n v="12"/>
    <n v="1250.8799999999999"/>
    <n v="187"/>
    <n v="0"/>
    <s v="Home"/>
    <n v="21.8"/>
    <n v="21.8"/>
    <d v="2022-12-25T00:00:00"/>
    <n v="11"/>
    <n v="0.32"/>
    <n v="0"/>
  </r>
  <r>
    <s v="CUST_9869_China_44431"/>
    <s v="CUST_9869"/>
    <x v="12"/>
    <x v="0"/>
    <x v="9"/>
    <n v="156.47"/>
    <n v="156.47"/>
    <n v="12"/>
    <n v="1877.6399999999999"/>
    <n v="25"/>
    <n v="1"/>
    <s v="Electronics"/>
    <n v="31.9"/>
    <n v="31.9"/>
    <d v="2021-08-23T00:00:00"/>
    <n v="45"/>
    <n v="0.46"/>
    <n v="0"/>
  </r>
  <r>
    <s v="CUST_9872_UK_44701"/>
    <s v="CUST_9872"/>
    <x v="20"/>
    <x v="0"/>
    <x v="1"/>
    <n v="43.55"/>
    <n v="43.55"/>
    <n v="3"/>
    <n v="130.64999999999998"/>
    <n v="255"/>
    <n v="0"/>
    <s v="Fashion"/>
    <n v="2.4"/>
    <n v="2.4"/>
    <d v="2022-05-20T00:00:00"/>
    <n v="7"/>
    <n v="0.41"/>
    <n v="0"/>
  </r>
  <r>
    <s v="CUST_9876_China_45424"/>
    <s v="CUST_9876"/>
    <x v="22"/>
    <x v="1"/>
    <x v="9"/>
    <n v="34.619999999999997"/>
    <n v="34.619999999999997"/>
    <n v="8"/>
    <n v="276.95999999999998"/>
    <n v="335"/>
    <n v="0"/>
    <s v="Sports"/>
    <n v="1.3"/>
    <n v="1.3"/>
    <d v="2024-05-12T00:00:00"/>
    <n v="15"/>
    <n v="0.14000000000000001"/>
    <n v="0"/>
  </r>
  <r>
    <s v="CUST_9884_Brazil_44408"/>
    <s v="CUST_9884"/>
    <x v="44"/>
    <x v="1"/>
    <x v="8"/>
    <n v="48.37"/>
    <n v="48.37"/>
    <n v="13"/>
    <n v="628.80999999999995"/>
    <n v="93"/>
    <n v="0"/>
    <s v="Fashion"/>
    <n v="93.4"/>
    <n v="93.4"/>
    <d v="2021-07-31T00:00:00"/>
    <n v="84"/>
    <n v="0.08"/>
    <n v="0"/>
  </r>
  <r>
    <s v="CUST_9890_India_44512"/>
    <s v="CUST_9890"/>
    <x v="26"/>
    <x v="2"/>
    <x v="5"/>
    <n v="303.77999999999997"/>
    <n v="303.77999999999997"/>
    <n v="12"/>
    <n v="3645.3599999999997"/>
    <n v="18"/>
    <n v="0"/>
    <s v="Home"/>
    <n v="97.8"/>
    <n v="97.8"/>
    <d v="2021-11-12T00:00:00"/>
    <n v="25"/>
    <n v="0.28999999999999998"/>
    <n v="0"/>
  </r>
  <r>
    <s v="CUST_9891_China_44617"/>
    <s v="CUST_9891"/>
    <x v="1"/>
    <x v="0"/>
    <x v="9"/>
    <n v="107.47"/>
    <n v="107.47"/>
    <n v="6"/>
    <n v="644.81999999999994"/>
    <n v="43"/>
    <n v="0"/>
    <s v="Beauty"/>
    <n v="3.8"/>
    <n v="3.8"/>
    <d v="2022-02-25T00:00:00"/>
    <n v="30"/>
    <n v="0.57999999999999996"/>
    <n v="0"/>
  </r>
  <r>
    <s v="CUST_9894_France_44555"/>
    <s v="CUST_9894"/>
    <x v="7"/>
    <x v="1"/>
    <x v="7"/>
    <n v="68.64"/>
    <n v="68.64"/>
    <n v="9"/>
    <n v="617.76"/>
    <n v="355"/>
    <n v="0"/>
    <s v="Sports"/>
    <n v="95.6"/>
    <n v="95.6"/>
    <d v="2021-12-25T00:00:00"/>
    <n v="22"/>
    <n v="0.31"/>
    <n v="0"/>
  </r>
  <r>
    <s v="CUST_9895_China_44207"/>
    <s v="CUST_9895"/>
    <x v="10"/>
    <x v="1"/>
    <x v="9"/>
    <n v="165.57"/>
    <n v="165.57"/>
    <n v="8"/>
    <n v="1324.56"/>
    <n v="99"/>
    <n v="0"/>
    <s v="Fashion"/>
    <n v="72.400000000000006"/>
    <n v="72.400000000000006"/>
    <d v="2021-01-11T00:00:00"/>
    <n v="79"/>
    <n v="0.28000000000000003"/>
    <n v="0"/>
  </r>
  <r>
    <s v="CUST_9896_India_45566"/>
    <s v="CUST_9896"/>
    <x v="15"/>
    <x v="0"/>
    <x v="5"/>
    <n v="343.49"/>
    <n v="343.49"/>
    <n v="9"/>
    <n v="3091.41"/>
    <n v="90"/>
    <n v="0"/>
    <s v="Fashion"/>
    <n v="5.8"/>
    <n v="5.8"/>
    <d v="2024-10-01T00:00:00"/>
    <n v="45"/>
    <n v="0.3"/>
    <n v="0"/>
  </r>
  <r>
    <s v="CUST_9901_France_44858"/>
    <s v="CUST_9901"/>
    <x v="22"/>
    <x v="0"/>
    <x v="7"/>
    <n v="90.34"/>
    <n v="90.34"/>
    <n v="9"/>
    <n v="813.06000000000006"/>
    <n v="8"/>
    <n v="0"/>
    <s v="Beauty"/>
    <n v="3"/>
    <n v="3"/>
    <d v="2022-10-24T00:00:00"/>
    <n v="61"/>
    <n v="0.5"/>
    <n v="0"/>
  </r>
  <r>
    <s v="CUST_9901_Japan_44666"/>
    <s v="CUST_9901"/>
    <x v="53"/>
    <x v="0"/>
    <x v="6"/>
    <n v="85.4"/>
    <n v="85.4"/>
    <n v="6"/>
    <n v="512.40000000000009"/>
    <n v="248"/>
    <n v="0"/>
    <s v="Home"/>
    <n v="37.1"/>
    <n v="37.1"/>
    <d v="2022-04-15T00:00:00"/>
    <n v="27"/>
    <n v="0.14000000000000001"/>
    <n v="0"/>
  </r>
  <r>
    <s v="CUST_9901_USA_44169"/>
    <s v="CUST_9901"/>
    <x v="5"/>
    <x v="0"/>
    <x v="2"/>
    <n v="54.65"/>
    <n v="54.65"/>
    <n v="9"/>
    <n v="491.84999999999997"/>
    <n v="99"/>
    <n v="0"/>
    <s v="Electronics"/>
    <n v="13.2"/>
    <n v="13.2"/>
    <d v="2020-12-04T00:00:00"/>
    <n v="23"/>
    <n v="0.32"/>
    <n v="0"/>
  </r>
  <r>
    <s v="CUST_9905_Brazil_44852"/>
    <s v="CUST_9905"/>
    <x v="3"/>
    <x v="0"/>
    <x v="8"/>
    <n v="64.180000000000007"/>
    <n v="64.180000000000007"/>
    <n v="9"/>
    <n v="577.62000000000012"/>
    <n v="292"/>
    <n v="0"/>
    <s v="Beauty"/>
    <n v="94.1"/>
    <n v="94.1"/>
    <d v="2022-10-18T00:00:00"/>
    <n v="72"/>
    <n v="0.59"/>
    <n v="0"/>
  </r>
  <r>
    <s v="CUST_9905_France_44515"/>
    <s v="CUST_9905"/>
    <x v="49"/>
    <x v="1"/>
    <x v="7"/>
    <n v="81.11"/>
    <n v="81.11"/>
    <n v="12"/>
    <n v="973.31999999999994"/>
    <n v="343"/>
    <n v="0"/>
    <s v="Home"/>
    <n v="25.9"/>
    <n v="25.9"/>
    <d v="2021-11-15T00:00:00"/>
    <n v="94"/>
    <n v="0.4"/>
    <n v="0"/>
  </r>
  <r>
    <s v="CUST_9905_Germany_45773"/>
    <s v="CUST_9905"/>
    <x v="4"/>
    <x v="1"/>
    <x v="0"/>
    <n v="190.77"/>
    <n v="190.77"/>
    <n v="14"/>
    <n v="2670.78"/>
    <n v="139"/>
    <n v="0"/>
    <s v="Electronics"/>
    <n v="27.4"/>
    <n v="27.4"/>
    <d v="2025-04-26T00:00:00"/>
    <n v="3"/>
    <n v="0.38"/>
    <n v="0"/>
  </r>
  <r>
    <s v="CUST_9906_Australia_44884"/>
    <s v="CUST_9906"/>
    <x v="57"/>
    <x v="2"/>
    <x v="3"/>
    <n v="138.04"/>
    <n v="138.04"/>
    <n v="9"/>
    <n v="1242.3599999999999"/>
    <n v="112"/>
    <n v="0"/>
    <s v="Home"/>
    <n v="52.7"/>
    <n v="52.7"/>
    <d v="2022-11-19T00:00:00"/>
    <n v="61"/>
    <n v="0.17"/>
    <n v="0"/>
  </r>
  <r>
    <s v="CUST_9906_Japan_44273"/>
    <s v="CUST_9906"/>
    <x v="9"/>
    <x v="1"/>
    <x v="6"/>
    <n v="144.18"/>
    <n v="144.18"/>
    <n v="12"/>
    <n v="1730.16"/>
    <n v="280"/>
    <n v="0"/>
    <s v="Fashion"/>
    <n v="74.8"/>
    <n v="74.8"/>
    <d v="2021-03-18T00:00:00"/>
    <n v="40"/>
    <n v="0.51"/>
    <n v="0"/>
  </r>
  <r>
    <s v="CUST_9907_UK_45819"/>
    <s v="CUST_9907"/>
    <x v="21"/>
    <x v="0"/>
    <x v="1"/>
    <n v="71.53"/>
    <n v="71.53"/>
    <n v="7"/>
    <n v="500.71000000000004"/>
    <n v="240"/>
    <n v="0"/>
    <s v="Fashion"/>
    <n v="17"/>
    <n v="17"/>
    <d v="2025-06-11T00:00:00"/>
    <n v="75"/>
    <n v="0.56999999999999995"/>
    <n v="0"/>
  </r>
  <r>
    <s v="CUST_9912_USA_44065"/>
    <s v="CUST_9912"/>
    <x v="12"/>
    <x v="1"/>
    <x v="2"/>
    <n v="139.41999999999999"/>
    <n v="139.41999999999999"/>
    <n v="10"/>
    <n v="1394.1999999999998"/>
    <n v="132"/>
    <n v="1"/>
    <s v="Home"/>
    <n v="28.9"/>
    <n v="28.9"/>
    <d v="2020-08-22T00:00:00"/>
    <n v="22"/>
    <n v="0.19"/>
    <n v="0"/>
  </r>
  <r>
    <s v="CUST_9914_China_44914"/>
    <s v="CUST_9914"/>
    <x v="51"/>
    <x v="2"/>
    <x v="9"/>
    <n v="155.41"/>
    <n v="155.41"/>
    <n v="10"/>
    <n v="1554.1"/>
    <n v="176"/>
    <n v="0"/>
    <s v="Home"/>
    <n v="18.3"/>
    <n v="18.3"/>
    <d v="2022-12-19T00:00:00"/>
    <n v="18"/>
    <n v="0.39"/>
    <n v="0"/>
  </r>
  <r>
    <s v="CUST_9915_France_45025"/>
    <s v="CUST_9915"/>
    <x v="32"/>
    <x v="2"/>
    <x v="7"/>
    <n v="192.98"/>
    <n v="192.98"/>
    <n v="10"/>
    <n v="1929.8"/>
    <n v="301"/>
    <n v="0"/>
    <s v="Electronics"/>
    <n v="93.9"/>
    <n v="93.9"/>
    <d v="2023-04-09T00:00:00"/>
    <n v="48"/>
    <n v="0.18"/>
    <n v="0"/>
  </r>
  <r>
    <s v="CUST_9915_India_45674"/>
    <s v="CUST_9915"/>
    <x v="12"/>
    <x v="2"/>
    <x v="5"/>
    <n v="77.7"/>
    <n v="77.7"/>
    <n v="12"/>
    <n v="932.40000000000009"/>
    <n v="126"/>
    <n v="0"/>
    <s v="Fashion"/>
    <n v="75.599999999999994"/>
    <n v="75.599999999999994"/>
    <d v="2025-01-17T00:00:00"/>
    <n v="70"/>
    <n v="0.66"/>
    <n v="0"/>
  </r>
  <r>
    <s v="CUST_9920_UK_44362"/>
    <s v="CUST_9920"/>
    <x v="60"/>
    <x v="1"/>
    <x v="1"/>
    <n v="110.13"/>
    <n v="110.13"/>
    <n v="8"/>
    <n v="881.04"/>
    <n v="322"/>
    <n v="0"/>
    <s v="Beauty"/>
    <n v="77.2"/>
    <n v="77.2"/>
    <d v="2021-06-15T00:00:00"/>
    <n v="86"/>
    <n v="0.25"/>
    <n v="0"/>
  </r>
  <r>
    <s v="CUST_9921_Japan_44414"/>
    <s v="CUST_9921"/>
    <x v="2"/>
    <x v="0"/>
    <x v="6"/>
    <n v="83.84"/>
    <n v="83.84"/>
    <n v="9"/>
    <n v="754.56000000000006"/>
    <n v="70"/>
    <n v="0"/>
    <s v="Home"/>
    <n v="50.9"/>
    <n v="50.9"/>
    <d v="2021-08-06T00:00:00"/>
    <n v="72"/>
    <n v="0.38"/>
    <n v="0"/>
  </r>
  <r>
    <s v="CUST_9921_Japan_44648"/>
    <s v="CUST_9921"/>
    <x v="6"/>
    <x v="0"/>
    <x v="6"/>
    <n v="23.59"/>
    <n v="23.59"/>
    <n v="13"/>
    <n v="306.67"/>
    <n v="117"/>
    <n v="0"/>
    <s v="Home"/>
    <n v="19.399999999999999"/>
    <n v="19.399999999999999"/>
    <d v="2022-03-28T00:00:00"/>
    <n v="50"/>
    <n v="0.22"/>
    <n v="0"/>
  </r>
  <r>
    <s v="CUST_9923_China_44014"/>
    <s v="CUST_9923"/>
    <x v="57"/>
    <x v="0"/>
    <x v="9"/>
    <n v="200.44"/>
    <n v="200.44"/>
    <n v="4"/>
    <n v="801.76"/>
    <n v="129"/>
    <n v="0"/>
    <s v="Sports"/>
    <n v="68.3"/>
    <n v="68.3"/>
    <d v="2020-07-02T00:00:00"/>
    <n v="53"/>
    <n v="0.19"/>
    <n v="0"/>
  </r>
  <r>
    <s v="CUST_9923_France_44019"/>
    <s v="CUST_9923"/>
    <x v="36"/>
    <x v="2"/>
    <x v="7"/>
    <n v="130.81"/>
    <n v="130.81"/>
    <n v="9"/>
    <n v="1177.29"/>
    <n v="192"/>
    <n v="0"/>
    <s v="Beauty"/>
    <n v="89.7"/>
    <n v="89.7"/>
    <d v="2020-07-07T00:00:00"/>
    <n v="64"/>
    <n v="0.64"/>
    <n v="0"/>
  </r>
  <r>
    <s v="CUST_9924_France_44068"/>
    <s v="CUST_9924"/>
    <x v="26"/>
    <x v="0"/>
    <x v="7"/>
    <n v="42.33"/>
    <n v="42.33"/>
    <n v="9"/>
    <n v="380.96999999999997"/>
    <n v="355"/>
    <n v="0"/>
    <s v="Fashion"/>
    <n v="73.099999999999994"/>
    <n v="73.099999999999994"/>
    <d v="2020-08-25T00:00:00"/>
    <n v="73"/>
    <n v="0.22"/>
    <n v="0"/>
  </r>
  <r>
    <s v="CUST_9924_UK_44851"/>
    <s v="CUST_9924"/>
    <x v="7"/>
    <x v="0"/>
    <x v="1"/>
    <n v="130.30000000000001"/>
    <n v="130.30000000000001"/>
    <n v="10"/>
    <n v="1303"/>
    <n v="33"/>
    <n v="0"/>
    <s v="Sports"/>
    <n v="37.299999999999997"/>
    <n v="37.299999999999997"/>
    <d v="2022-10-17T00:00:00"/>
    <n v="81"/>
    <n v="0.05"/>
    <n v="0"/>
  </r>
  <r>
    <s v="CUST_9927_Australia_45533"/>
    <s v="CUST_9927"/>
    <x v="47"/>
    <x v="1"/>
    <x v="3"/>
    <n v="120.79"/>
    <n v="120.79"/>
    <n v="7"/>
    <n v="845.53000000000009"/>
    <n v="237"/>
    <n v="0"/>
    <s v="Fashion"/>
    <n v="68"/>
    <n v="68"/>
    <d v="2024-08-29T00:00:00"/>
    <n v="50"/>
    <n v="0.27"/>
    <n v="0"/>
  </r>
  <r>
    <s v="CUST_9930_Brazil_44055"/>
    <s v="CUST_9930"/>
    <x v="58"/>
    <x v="1"/>
    <x v="8"/>
    <n v="161.21"/>
    <n v="161.21"/>
    <n v="6"/>
    <n v="967.26"/>
    <n v="296"/>
    <n v="0"/>
    <s v="Sports"/>
    <n v="33.200000000000003"/>
    <n v="33.200000000000003"/>
    <d v="2020-08-12T00:00:00"/>
    <n v="88"/>
    <n v="0.11"/>
    <n v="0"/>
  </r>
  <r>
    <s v="CUST_9931_Japan_44417"/>
    <s v="CUST_9931"/>
    <x v="25"/>
    <x v="0"/>
    <x v="6"/>
    <n v="25.21"/>
    <n v="25.21"/>
    <n v="8"/>
    <n v="201.68"/>
    <n v="185"/>
    <n v="0"/>
    <s v="Sports"/>
    <n v="81"/>
    <n v="81"/>
    <d v="2021-08-09T00:00:00"/>
    <n v="97"/>
    <n v="0.2"/>
    <n v="0"/>
  </r>
  <r>
    <s v="CUST_9932_France_44181"/>
    <s v="CUST_9932"/>
    <x v="55"/>
    <x v="2"/>
    <x v="7"/>
    <n v="80"/>
    <n v="80"/>
    <n v="13"/>
    <n v="1040"/>
    <n v="295"/>
    <n v="0"/>
    <s v="Electronics"/>
    <n v="79.5"/>
    <n v="79.5"/>
    <d v="2020-12-16T00:00:00"/>
    <n v="92"/>
    <n v="0.02"/>
    <n v="0"/>
  </r>
  <r>
    <s v="CUST_9933_India_45290"/>
    <s v="CUST_9933"/>
    <x v="4"/>
    <x v="1"/>
    <x v="5"/>
    <n v="238.58"/>
    <n v="238.58"/>
    <n v="14"/>
    <n v="3340.1200000000003"/>
    <n v="26"/>
    <n v="0"/>
    <s v="Beauty"/>
    <n v="98.9"/>
    <n v="98.9"/>
    <d v="2023-12-30T00:00:00"/>
    <n v="59"/>
    <n v="0.11"/>
    <n v="0"/>
  </r>
  <r>
    <s v="CUST_9938_Brazil_45428"/>
    <s v="CUST_9938"/>
    <x v="4"/>
    <x v="1"/>
    <x v="8"/>
    <n v="62.34"/>
    <n v="62.34"/>
    <n v="13"/>
    <n v="810.42000000000007"/>
    <n v="69"/>
    <n v="0"/>
    <s v="Home"/>
    <n v="68.7"/>
    <n v="68.7"/>
    <d v="2024-05-16T00:00:00"/>
    <n v="21"/>
    <n v="0.42"/>
    <n v="0"/>
  </r>
  <r>
    <s v="CUST_9941_China_45832"/>
    <s v="CUST_9941"/>
    <x v="35"/>
    <x v="0"/>
    <x v="9"/>
    <n v="63.76"/>
    <n v="63.76"/>
    <n v="10"/>
    <n v="637.6"/>
    <n v="170"/>
    <n v="0"/>
    <s v="Sports"/>
    <n v="34.6"/>
    <n v="34.6"/>
    <d v="2025-06-24T00:00:00"/>
    <n v="51"/>
    <n v="0.09"/>
    <n v="0"/>
  </r>
  <r>
    <s v="CUST_9942_Brazil_45003"/>
    <s v="CUST_9942"/>
    <x v="42"/>
    <x v="1"/>
    <x v="8"/>
    <n v="103.98"/>
    <n v="103.98"/>
    <n v="15"/>
    <n v="1559.7"/>
    <n v="15"/>
    <n v="0"/>
    <s v="Electronics"/>
    <n v="4"/>
    <n v="4"/>
    <d v="2023-03-18T00:00:00"/>
    <n v="37"/>
    <n v="0.18"/>
    <n v="0"/>
  </r>
  <r>
    <s v="CUST_9945_France_45351"/>
    <s v="CUST_9945"/>
    <x v="55"/>
    <x v="1"/>
    <x v="7"/>
    <n v="134.44"/>
    <n v="134.44"/>
    <n v="9"/>
    <n v="1209.96"/>
    <n v="235"/>
    <n v="0"/>
    <s v="Fashion"/>
    <n v="6"/>
    <n v="6"/>
    <d v="2024-02-29T00:00:00"/>
    <n v="31"/>
    <n v="0.22"/>
    <n v="0"/>
  </r>
  <r>
    <s v="CUST_9946_Australia_45007"/>
    <s v="CUST_9946"/>
    <x v="17"/>
    <x v="0"/>
    <x v="3"/>
    <n v="87.24"/>
    <n v="87.24"/>
    <n v="9"/>
    <n v="785.16"/>
    <n v="80"/>
    <n v="0"/>
    <s v="Home"/>
    <n v="65.599999999999994"/>
    <n v="65.599999999999994"/>
    <d v="2023-03-22T00:00:00"/>
    <n v="21"/>
    <n v="0.3"/>
    <n v="0"/>
  </r>
  <r>
    <s v="CUST_9947_China_44405"/>
    <s v="CUST_9947"/>
    <x v="35"/>
    <x v="1"/>
    <x v="9"/>
    <n v="97.47"/>
    <n v="97.47"/>
    <n v="11"/>
    <n v="1072.17"/>
    <n v="224"/>
    <n v="0"/>
    <s v="Sports"/>
    <n v="17.5"/>
    <n v="17.5"/>
    <d v="2021-07-28T00:00:00"/>
    <n v="21"/>
    <n v="0.11"/>
    <n v="0"/>
  </r>
  <r>
    <s v="CUST_9954_China_44040"/>
    <s v="CUST_9954"/>
    <x v="46"/>
    <x v="2"/>
    <x v="9"/>
    <n v="96.33"/>
    <n v="96.33"/>
    <n v="11"/>
    <n v="1059.6299999999999"/>
    <n v="147"/>
    <n v="0"/>
    <s v="Fashion"/>
    <n v="91"/>
    <n v="91"/>
    <d v="2020-07-28T00:00:00"/>
    <n v="22"/>
    <n v="0.22"/>
    <n v="0"/>
  </r>
  <r>
    <s v="CUST_9954_India_45283"/>
    <s v="CUST_9954"/>
    <x v="51"/>
    <x v="0"/>
    <x v="5"/>
    <n v="119.44"/>
    <n v="119.44"/>
    <n v="6"/>
    <n v="716.64"/>
    <n v="347"/>
    <n v="0"/>
    <s v="Sports"/>
    <n v="39.799999999999997"/>
    <n v="39.799999999999997"/>
    <d v="2023-12-23T00:00:00"/>
    <n v="56"/>
    <n v="0.1"/>
    <n v="0"/>
  </r>
  <r>
    <s v="CUST_9958_Germany_45374"/>
    <s v="CUST_9958"/>
    <x v="48"/>
    <x v="0"/>
    <x v="0"/>
    <n v="152.84"/>
    <n v="152.84"/>
    <n v="16"/>
    <n v="2445.44"/>
    <n v="287"/>
    <n v="0"/>
    <s v="Beauty"/>
    <n v="71.7"/>
    <n v="71.7"/>
    <d v="2024-03-23T00:00:00"/>
    <n v="80"/>
    <n v="0.28999999999999998"/>
    <n v="0"/>
  </r>
  <r>
    <s v="CUST_9960_China_45769"/>
    <s v="CUST_9960"/>
    <x v="34"/>
    <x v="0"/>
    <x v="9"/>
    <n v="178.8"/>
    <n v="178.8"/>
    <n v="13"/>
    <n v="2324.4"/>
    <n v="183"/>
    <n v="0"/>
    <s v="Sports"/>
    <n v="17.3"/>
    <n v="17.3"/>
    <d v="2025-04-22T00:00:00"/>
    <n v="98"/>
    <n v="0.12"/>
    <n v="0"/>
  </r>
  <r>
    <s v="CUST_9964_India_44880"/>
    <s v="CUST_9964"/>
    <x v="47"/>
    <x v="0"/>
    <x v="5"/>
    <n v="167.89"/>
    <n v="167.89"/>
    <n v="8"/>
    <n v="1343.12"/>
    <n v="35"/>
    <n v="0"/>
    <s v="Sports"/>
    <n v="51.8"/>
    <n v="51.8"/>
    <d v="2022-11-15T00:00:00"/>
    <n v="35"/>
    <n v="0.28000000000000003"/>
    <n v="0"/>
  </r>
  <r>
    <s v="CUST_9966_Canada_45006"/>
    <s v="CUST_9966"/>
    <x v="35"/>
    <x v="0"/>
    <x v="4"/>
    <n v="110.49"/>
    <n v="110.49"/>
    <n v="11"/>
    <n v="1215.3899999999999"/>
    <n v="110"/>
    <n v="0"/>
    <s v="Electronics"/>
    <n v="95"/>
    <n v="95"/>
    <d v="2023-03-21T00:00:00"/>
    <n v="54"/>
    <n v="0.43"/>
    <n v="0"/>
  </r>
  <r>
    <s v="CUST_9967_France_45054"/>
    <s v="CUST_9967"/>
    <x v="54"/>
    <x v="0"/>
    <x v="7"/>
    <n v="117.96"/>
    <n v="117.96"/>
    <n v="7"/>
    <n v="825.71999999999991"/>
    <n v="331"/>
    <n v="0"/>
    <s v="Fashion"/>
    <n v="66.599999999999994"/>
    <n v="66.599999999999994"/>
    <d v="2023-05-08T00:00:00"/>
    <n v="98"/>
    <n v="0.5"/>
    <n v="0"/>
  </r>
  <r>
    <s v="CUST_9967_Germany_44725"/>
    <s v="CUST_9967"/>
    <x v="30"/>
    <x v="0"/>
    <x v="0"/>
    <n v="101.71"/>
    <n v="101.71"/>
    <n v="10"/>
    <n v="1017.0999999999999"/>
    <n v="166"/>
    <n v="0"/>
    <s v="Electronics"/>
    <n v="19.3"/>
    <n v="19.3"/>
    <d v="2022-06-13T00:00:00"/>
    <n v="36"/>
    <n v="0.19"/>
    <n v="0"/>
  </r>
  <r>
    <s v="CUST_9970_Canada_45386"/>
    <s v="CUST_9970"/>
    <x v="43"/>
    <x v="1"/>
    <x v="4"/>
    <m/>
    <n v="0"/>
    <n v="9"/>
    <n v="0"/>
    <n v="241"/>
    <n v="0"/>
    <s v="Electronics"/>
    <n v="97.3"/>
    <n v="97.3"/>
    <d v="2024-04-04T00:00:00"/>
    <n v="96"/>
    <n v="0.39"/>
    <n v="0"/>
  </r>
  <r>
    <s v="CUST_9975_Germany_44043"/>
    <s v="CUST_9975"/>
    <x v="61"/>
    <x v="2"/>
    <x v="0"/>
    <n v="119.83"/>
    <n v="119.83"/>
    <n v="11"/>
    <n v="1318.1299999999999"/>
    <n v="175"/>
    <n v="0"/>
    <s v="Beauty"/>
    <n v="83"/>
    <n v="83"/>
    <d v="2020-07-31T00:00:00"/>
    <n v="91"/>
    <n v="0.32"/>
    <n v="0"/>
  </r>
  <r>
    <s v="CUST_9975_UK_45639"/>
    <s v="CUST_9975"/>
    <x v="25"/>
    <x v="1"/>
    <x v="1"/>
    <n v="49.79"/>
    <n v="49.79"/>
    <n v="8"/>
    <n v="398.32"/>
    <n v="135"/>
    <n v="1"/>
    <s v="Electronics"/>
    <n v="96.6"/>
    <n v="96.6"/>
    <d v="2024-12-13T00:00:00"/>
    <n v="82"/>
    <n v="0.13"/>
    <n v="0"/>
  </r>
  <r>
    <s v="CUST_9976_Germany_44841"/>
    <s v="CUST_9976"/>
    <x v="37"/>
    <x v="0"/>
    <x v="0"/>
    <n v="41.6"/>
    <n v="41.6"/>
    <n v="7"/>
    <n v="291.2"/>
    <n v="206"/>
    <n v="0"/>
    <s v="Electronics"/>
    <n v="78"/>
    <n v="78"/>
    <d v="2022-10-07T00:00:00"/>
    <n v="40"/>
    <n v="0.21"/>
    <n v="0"/>
  </r>
  <r>
    <s v="CUST_9980_Brazil_44407"/>
    <s v="CUST_9980"/>
    <x v="53"/>
    <x v="1"/>
    <x v="8"/>
    <n v="196.95"/>
    <n v="196.95"/>
    <n v="6"/>
    <n v="1181.6999999999998"/>
    <n v="252"/>
    <n v="0"/>
    <s v="Beauty"/>
    <n v="12.1"/>
    <n v="12.1"/>
    <d v="2021-07-30T00:00:00"/>
    <n v="87"/>
    <n v="0.14000000000000001"/>
    <n v="0"/>
  </r>
  <r>
    <s v="CUST_9982_Canada_44686"/>
    <s v="CUST_9982"/>
    <x v="25"/>
    <x v="0"/>
    <x v="4"/>
    <n v="224.79"/>
    <n v="224.79"/>
    <n v="10"/>
    <n v="2247.9"/>
    <n v="264"/>
    <n v="0"/>
    <s v="Fashion"/>
    <n v="52"/>
    <n v="52"/>
    <d v="2022-05-05T00:00:00"/>
    <n v="28"/>
    <n v="0.27"/>
    <n v="0"/>
  </r>
  <r>
    <s v="CUST_9984_France_45471"/>
    <s v="CUST_9984"/>
    <x v="10"/>
    <x v="0"/>
    <x v="7"/>
    <m/>
    <n v="0"/>
    <n v="10"/>
    <n v="0"/>
    <n v="224"/>
    <n v="0"/>
    <s v="Beauty"/>
    <n v="43.2"/>
    <n v="43.2"/>
    <d v="2024-06-28T00:00:00"/>
    <n v="93"/>
    <n v="0.3"/>
    <n v="0"/>
  </r>
  <r>
    <s v="CUST_9984_USA_45155"/>
    <s v="CUST_9984"/>
    <x v="32"/>
    <x v="1"/>
    <x v="2"/>
    <n v="35.24"/>
    <n v="35.24"/>
    <n v="7"/>
    <n v="246.68"/>
    <n v="191"/>
    <n v="0"/>
    <s v="Fashion"/>
    <n v="57.9"/>
    <n v="57.9"/>
    <d v="2023-08-17T00:00:00"/>
    <n v="71"/>
    <n v="0.56000000000000005"/>
    <n v="0"/>
  </r>
  <r>
    <s v="CUST_9987_Japan_45019"/>
    <s v="CUST_9987"/>
    <x v="51"/>
    <x v="0"/>
    <x v="6"/>
    <n v="98.4"/>
    <n v="98.4"/>
    <n v="7"/>
    <n v="688.80000000000007"/>
    <n v="214"/>
    <n v="0"/>
    <s v="Sports"/>
    <n v="97.3"/>
    <n v="97.3"/>
    <d v="2023-04-03T00:00:00"/>
    <n v="94"/>
    <n v="0.3"/>
    <n v="0"/>
  </r>
  <r>
    <s v="CUST_9988_Canada_45470"/>
    <s v="CUST_9988"/>
    <x v="18"/>
    <x v="1"/>
    <x v="4"/>
    <n v="30.75"/>
    <n v="30.75"/>
    <n v="6"/>
    <n v="184.5"/>
    <n v="334"/>
    <n v="0"/>
    <s v="Electronics"/>
    <m/>
    <n v="0"/>
    <d v="2024-06-27T00:00:00"/>
    <n v="43"/>
    <n v="0.28000000000000003"/>
    <n v="0"/>
  </r>
  <r>
    <s v="CUST_9988_Canada_45718"/>
    <s v="CUST_9988"/>
    <x v="2"/>
    <x v="1"/>
    <x v="4"/>
    <n v="52.15"/>
    <n v="52.15"/>
    <n v="9"/>
    <n v="469.34999999999997"/>
    <n v="44"/>
    <n v="0"/>
    <s v="Electronics"/>
    <n v="0.8"/>
    <n v="0.8"/>
    <d v="2025-03-02T00:00:00"/>
    <n v="58"/>
    <n v="0.06"/>
    <n v="0"/>
  </r>
  <r>
    <s v="CUST_9989_Brazil_44314"/>
    <s v="CUST_9989"/>
    <x v="50"/>
    <x v="1"/>
    <x v="8"/>
    <n v="120.82"/>
    <n v="120.82"/>
    <n v="9"/>
    <n v="1087.3799999999999"/>
    <n v="297"/>
    <n v="0"/>
    <s v="Fashion"/>
    <n v="34.5"/>
    <n v="34.5"/>
    <d v="2021-04-28T00:00:00"/>
    <n v="10"/>
    <n v="0.21"/>
    <n v="0"/>
  </r>
  <r>
    <s v="CUST_9989_USA_44169"/>
    <s v="CUST_9989"/>
    <x v="40"/>
    <x v="0"/>
    <x v="2"/>
    <n v="200.68"/>
    <n v="200.68"/>
    <n v="12"/>
    <n v="2408.16"/>
    <n v="58"/>
    <n v="0"/>
    <s v="Home"/>
    <n v="41.6"/>
    <n v="41.6"/>
    <d v="2020-12-04T00:00:00"/>
    <n v="35"/>
    <n v="0.3"/>
    <n v="0"/>
  </r>
  <r>
    <s v="CUST_9995_Canada_45237"/>
    <s v="CUST_9995"/>
    <x v="33"/>
    <x v="0"/>
    <x v="4"/>
    <n v="175.24"/>
    <n v="175.24"/>
    <n v="10"/>
    <n v="1752.4"/>
    <n v="108"/>
    <n v="0"/>
    <s v="Beauty"/>
    <m/>
    <n v="0"/>
    <d v="2023-11-07T00:00:00"/>
    <n v="93"/>
    <n v="0.51"/>
    <n v="0"/>
  </r>
  <r>
    <s v="CUST_9996_France_45246"/>
    <s v="CUST_9996"/>
    <x v="33"/>
    <x v="1"/>
    <x v="7"/>
    <n v="62.08"/>
    <n v="62.08"/>
    <n v="9"/>
    <n v="558.72"/>
    <n v="10"/>
    <n v="0"/>
    <s v="Beauty"/>
    <n v="97.2"/>
    <n v="97.2"/>
    <d v="2023-11-16T00:00:00"/>
    <n v="73"/>
    <n v="0.41"/>
    <n v="0"/>
  </r>
  <r>
    <s v="CUST_9996_Germany_45720"/>
    <s v="CUST_9996"/>
    <x v="58"/>
    <x v="0"/>
    <x v="0"/>
    <n v="39.24"/>
    <n v="39.24"/>
    <n v="12"/>
    <n v="470.88"/>
    <n v="45"/>
    <n v="0"/>
    <s v="Home"/>
    <n v="32.5"/>
    <n v="32.5"/>
    <d v="2025-03-04T00:00:00"/>
    <n v="44"/>
    <n v="0.18"/>
    <n v="0"/>
  </r>
  <r>
    <s v="CUST_9996_USA_44644"/>
    <s v="CUST_9996"/>
    <x v="14"/>
    <x v="1"/>
    <x v="2"/>
    <n v="107.24"/>
    <n v="107.24"/>
    <n v="11"/>
    <n v="1179.6399999999999"/>
    <n v="364"/>
    <n v="0"/>
    <s v="Electronics"/>
    <n v="67"/>
    <n v="67"/>
    <d v="2022-03-24T00:00:00"/>
    <n v="69"/>
    <n v="0.2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935B5-64F7-4EBF-93DB-D251F7AB3540}" name="VentaE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Edad">
  <location ref="P7:Q17" firstHeaderRow="1" firstDataRow="1" firstDataCol="1"/>
  <pivotFields count="18">
    <pivotField showAll="0"/>
    <pivotField showAll="0"/>
    <pivotField axis="axisRow" showAll="0" sortType="descending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2"/>
  </rowFields>
  <rowItems count="10">
    <i>
      <x v="4"/>
    </i>
    <i>
      <x v="3"/>
    </i>
    <i>
      <x v="7"/>
    </i>
    <i>
      <x v="6"/>
    </i>
    <i>
      <x v="9"/>
    </i>
    <i>
      <x v="5"/>
    </i>
    <i>
      <x v="8"/>
    </i>
    <i>
      <x v="2"/>
    </i>
    <i>
      <x v="10"/>
    </i>
    <i t="grand">
      <x/>
    </i>
  </rowItems>
  <colItems count="1">
    <i/>
  </colItems>
  <dataFields count="1">
    <dataField name="Suma de venta_total_cliente" fld="8" baseField="0" baseItem="0" numFmtId="167"/>
  </dataFields>
  <formats count="1">
    <format dxfId="0">
      <pivotArea outline="0" collapsedLevelsAreSubtotals="1" fieldPosition="0"/>
    </format>
  </formats>
  <chartFormats count="1">
    <chartFormat chart="1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48A5E-D950-4850-89F7-3FE5C75D9989}" name="RecuentoPa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 rowHeaderCaption="Pais">
  <location ref="B31:C42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axis="axisRow" dataField="1" showAll="0" sortType="descending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11">
    <i>
      <x/>
    </i>
    <i>
      <x v="9"/>
    </i>
    <i>
      <x v="6"/>
    </i>
    <i>
      <x v="5"/>
    </i>
    <i>
      <x v="1"/>
    </i>
    <i>
      <x v="4"/>
    </i>
    <i>
      <x v="3"/>
    </i>
    <i>
      <x v="2"/>
    </i>
    <i>
      <x v="8"/>
    </i>
    <i>
      <x v="7"/>
    </i>
    <i t="grand">
      <x/>
    </i>
  </rowItems>
  <colItems count="1">
    <i/>
  </colItems>
  <dataFields count="1">
    <dataField name="Recuento" fld="4" subtotal="count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CC8B5-690C-4E75-A47C-CA8E6FA82D26}" name="TablaDinámica2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Edad">
  <location ref="W7:X17" firstHeaderRow="1" firstDataRow="1" firstDataCol="1"/>
  <pivotFields count="18">
    <pivotField showAll="0"/>
    <pivotField showAll="0"/>
    <pivotField axis="axisRow" showAll="0" sortType="ascending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</pivotFields>
  <rowFields count="1">
    <field x="2"/>
  </rowFields>
  <rowItems count="10">
    <i>
      <x v="10"/>
    </i>
    <i>
      <x v="3"/>
    </i>
    <i>
      <x v="4"/>
    </i>
    <i>
      <x v="5"/>
    </i>
    <i>
      <x v="7"/>
    </i>
    <i>
      <x v="6"/>
    </i>
    <i>
      <x v="2"/>
    </i>
    <i>
      <x v="8"/>
    </i>
    <i>
      <x v="9"/>
    </i>
    <i t="grand">
      <x/>
    </i>
  </rowItems>
  <colItems count="1">
    <i/>
  </colItems>
  <dataFields count="1">
    <dataField name="Promedio de churn_risk" fld="16" subtotal="average" baseField="2" baseItem="2" numFmtId="164"/>
  </dataFields>
  <formats count="1">
    <format dxfId="1">
      <pivotArea outline="0" collapsedLevelsAreSubtotals="1" fieldPosition="0"/>
    </format>
  </formats>
  <chartFormats count="1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DD852-6955-4111-9B30-AD433D785B40}" name="ValorPedidoE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Edad">
  <location ref="F7:G17" firstHeaderRow="1" firstDataRow="1" firstDataCol="1"/>
  <pivotFields count="18">
    <pivotField showAll="0"/>
    <pivotField showAll="0"/>
    <pivotField axis="axisRow" showAll="0" sortType="de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2"/>
  </rowFields>
  <rowItems count="10">
    <i>
      <x v="9"/>
    </i>
    <i>
      <x v="3"/>
    </i>
    <i>
      <x v="2"/>
    </i>
    <i>
      <x v="8"/>
    </i>
    <i>
      <x v="5"/>
    </i>
    <i>
      <x v="7"/>
    </i>
    <i>
      <x v="1"/>
    </i>
    <i>
      <x v="4"/>
    </i>
    <i>
      <x v="6"/>
    </i>
    <i t="grand">
      <x/>
    </i>
  </rowItems>
  <colItems count="1">
    <i/>
  </colItems>
  <dataFields count="1">
    <dataField name="Promedio de avgValorOrdenDesc" fld="6" subtotal="average" baseField="0" baseItem="0" numFmtId="167"/>
  </dataFields>
  <formats count="1">
    <format dxfId="2">
      <pivotArea outline="0" collapsedLevelsAreSubtotals="1" fieldPosition="0"/>
    </format>
  </formats>
  <chartFormats count="1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CEF26-9D45-47E0-8245-5D4DFBB0CCCA}" name="PromedioCantPedi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2:I3" firstHeaderRow="1" firstDataRow="1" firstDataCol="0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Items count="1">
    <i/>
  </rowItems>
  <colItems count="1">
    <i/>
  </colItems>
  <dataFields count="1">
    <dataField name="Promedio de total_orders" fld="7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1AF90-7822-4364-908E-795CA98CE80A}" name="TablaDinámica1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2:P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venta_total_cliente" fld="0" baseField="0" baseItem="0" numFmtId="167"/>
  </dataFields>
  <formats count="1">
    <format dxfId="4">
      <pivotArea outline="0" collapsedLevelsAreSubtotals="1" fieldPosition="0"/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_Dashboard.xlsx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7DC0D-91C4-48A7-9075-5B0E42406B7F}" name="RecuentoGene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Genero">
  <location ref="B19:C23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dataField="1" showAll="0" sortType="descending">
      <items count="4">
        <item n="Mujer" x="1"/>
        <item n="Hombre" x="0"/>
        <item n="Otros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Recuento" fld="3" subtotal="count" baseField="0" baseItem="0"/>
  </dataFields>
  <chartFormats count="4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7A02E-CC51-4A32-A9E1-9ED2B4A9FE60}" name="CantPedidoPa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ais">
  <location ref="I31:J42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descending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11">
    <i>
      <x v="3"/>
    </i>
    <i>
      <x v="6"/>
    </i>
    <i>
      <x v="2"/>
    </i>
    <i>
      <x v="1"/>
    </i>
    <i>
      <x v="8"/>
    </i>
    <i>
      <x v="9"/>
    </i>
    <i>
      <x/>
    </i>
    <i>
      <x v="7"/>
    </i>
    <i>
      <x v="5"/>
    </i>
    <i>
      <x v="4"/>
    </i>
    <i t="grand">
      <x/>
    </i>
  </rowItems>
  <colItems count="1">
    <i/>
  </colItems>
  <dataFields count="1">
    <dataField name="Promedio de total_orders" fld="7" subtotal="average" baseField="4" baseItem="0" numFmtId="165"/>
  </dataFields>
  <formats count="1">
    <format dxfId="5">
      <pivotArea outline="0" collapsedLevelsAreSubtotals="1" fieldPosition="0"/>
    </format>
  </formats>
  <chartFormats count="1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E8F00-910F-40B4-BD3D-4731C5AD6C46}" name="FraudulentoGene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Genero">
  <location ref="L19:M23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 sortType="descending">
      <items count="4">
        <item n="Mujer" x="1"/>
        <item n="Hombre" x="0"/>
        <item n="Otros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is_fraudulent" fld="10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CC34A-41B9-42A7-BB20-96BA6D52CD05}" name="ClientesNuevos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Fecha">
  <location ref="T2:U70" firstHeaderRow="1" firstDataRow="1" firstDataCol="1"/>
  <pivotFields count="4">
    <pivotField dataField="1" subtotalTop="0" showAll="0" defaultSubtotal="0"/>
    <pivotField allDrilled="1" subtotalTop="0" showAll="0" sortType="ascending" defaultSubtotal="0" defaultAttributeDrillState="1">
      <items count="1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3"/>
    <field x="2"/>
  </rowFields>
  <rowItems count="6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 v="7"/>
    </i>
    <i r="1">
      <x v="8"/>
    </i>
    <i r="1">
      <x v="9"/>
    </i>
    <i r="1">
      <x v="10"/>
    </i>
    <i r="1">
      <x v="11"/>
    </i>
    <i r="1">
      <x/>
    </i>
    <i t="grand">
      <x/>
    </i>
  </rowItems>
  <colItems count="1">
    <i/>
  </colItems>
  <dataFields count="1">
    <dataField name="Recuento de customer_since" fld="0" subtotal="count" baseField="0" baseItem="0"/>
  </dataFields>
  <formats count="1">
    <format dxfId="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_Dashboard.xlsx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1CD4C-F0D5-4611-9154-6527D9AF2D53}" name="ValorPedidoPa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Pais">
  <location ref="F31:G42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descending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11">
    <i>
      <x v="1"/>
    </i>
    <i>
      <x v="6"/>
    </i>
    <i>
      <x v="9"/>
    </i>
    <i>
      <x v="5"/>
    </i>
    <i>
      <x v="2"/>
    </i>
    <i>
      <x v="7"/>
    </i>
    <i>
      <x v="4"/>
    </i>
    <i>
      <x v="3"/>
    </i>
    <i>
      <x/>
    </i>
    <i>
      <x v="8"/>
    </i>
    <i t="grand">
      <x/>
    </i>
  </rowItems>
  <colItems count="1">
    <i/>
  </colItems>
  <dataFields count="1">
    <dataField name="Promedio de avgValorOrdenDesc" fld="6" subtotal="average" baseField="0" baseItem="0" numFmtId="167"/>
  </dataFields>
  <formats count="1">
    <format dxfId="8">
      <pivotArea outline="0" collapsedLevelsAreSubtotals="1" fieldPosition="0"/>
    </format>
  </formats>
  <chartFormats count="1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09B4D-C043-412D-9784-09CBB71024C4}" name="FraudulentoE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Edad">
  <location ref="L7:M17" firstHeaderRow="1" firstDataRow="1" firstDataCol="1"/>
  <pivotFields count="18">
    <pivotField showAll="0"/>
    <pivotField showAll="0"/>
    <pivotField axis="axisRow" showAll="0" sortType="de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2"/>
  </rowFields>
  <rowItems count="10">
    <i>
      <x v="3"/>
    </i>
    <i>
      <x v="2"/>
    </i>
    <i>
      <x v="6"/>
    </i>
    <i>
      <x v="8"/>
    </i>
    <i>
      <x v="9"/>
    </i>
    <i>
      <x v="4"/>
    </i>
    <i>
      <x v="5"/>
    </i>
    <i>
      <x v="1"/>
    </i>
    <i>
      <x v="7"/>
    </i>
    <i t="grand">
      <x/>
    </i>
  </rowItems>
  <colItems count="1">
    <i/>
  </colItems>
  <dataFields count="1">
    <dataField name="Suma de is_fraudulent" fld="10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CA1C2-16E4-41EC-BCEB-6249428CF7F9}" name="RecuentoEdad" cacheId="0" dataOnRows="1" applyNumberFormats="0" applyBorderFormats="0" applyFontFormats="0" applyPatternFormats="0" applyAlignmentFormats="0" applyWidthHeightFormats="1" dataCaption="Edad" updatedVersion="8" minRefreshableVersion="3" useAutoFormatting="1" rowGrandTotals="0" colGrandTotals="0" itemPrintTitles="1" createdVersion="8" indent="0" outline="1" outlineData="1" multipleFieldFilters="0" chartFormat="25" rowHeaderCaption="Edad">
  <location ref="B7:C16" firstHeaderRow="1" firstDataRow="1" firstDataCol="1"/>
  <pivotFields count="18">
    <pivotField showAll="0"/>
    <pivotField showAll="0"/>
    <pivotField axis="axisRow" dataField="1" showAll="0" sortType="de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2"/>
  </rowFields>
  <rowItems count="9">
    <i>
      <x v="3"/>
    </i>
    <i>
      <x v="2"/>
    </i>
    <i>
      <x v="6"/>
    </i>
    <i>
      <x v="4"/>
    </i>
    <i>
      <x v="1"/>
    </i>
    <i>
      <x v="5"/>
    </i>
    <i>
      <x v="8"/>
    </i>
    <i>
      <x v="7"/>
    </i>
    <i>
      <x v="9"/>
    </i>
  </rowItems>
  <colItems count="1">
    <i/>
  </colItems>
  <dataFields count="1">
    <dataField name="Recuento" fld="2" subtotal="count" baseField="2" baseItem="0"/>
  </dataFields>
  <formats count="1">
    <format dxfId="10">
      <pivotArea outline="0" collapsedLevelsAreSubtotals="1" fieldPosition="0"/>
    </format>
  </formats>
  <chartFormats count="1">
    <chartFormat chart="1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BDF33-B1CC-4C67-B004-B7C252E6E319}" name="CantPedidoE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Edad">
  <location ref="I7:J17" firstHeaderRow="1" firstDataRow="1" firstDataCol="1"/>
  <pivotFields count="18">
    <pivotField showAll="0"/>
    <pivotField showAll="0"/>
    <pivotField axis="axisRow" showAll="0" sortType="de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2"/>
  </rowFields>
  <rowItems count="10">
    <i>
      <x v="9"/>
    </i>
    <i>
      <x v="7"/>
    </i>
    <i>
      <x v="3"/>
    </i>
    <i>
      <x v="4"/>
    </i>
    <i>
      <x v="6"/>
    </i>
    <i>
      <x v="8"/>
    </i>
    <i>
      <x v="5"/>
    </i>
    <i>
      <x v="2"/>
    </i>
    <i>
      <x v="1"/>
    </i>
    <i t="grand">
      <x/>
    </i>
  </rowItems>
  <colItems count="1">
    <i/>
  </colItems>
  <dataFields count="1">
    <dataField name="Promedio de total_orders" fld="7" subtotal="average" baseField="2" baseItem="1" numFmtId="165"/>
  </dataFields>
  <formats count="1">
    <format dxfId="11">
      <pivotArea outline="0" collapsedLevelsAreSubtotals="1" fieldPosition="0"/>
    </format>
  </formats>
  <chartFormats count="2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F39A3-692C-4DDA-8656-617D87938655}" name="VentaPa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 rowHeaderCaption="Pais">
  <location ref="P31:Q42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descending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11">
    <i>
      <x v="1"/>
    </i>
    <i>
      <x v="9"/>
    </i>
    <i>
      <x v="6"/>
    </i>
    <i>
      <x v="5"/>
    </i>
    <i>
      <x/>
    </i>
    <i>
      <x v="2"/>
    </i>
    <i>
      <x v="3"/>
    </i>
    <i>
      <x v="4"/>
    </i>
    <i>
      <x v="7"/>
    </i>
    <i>
      <x v="8"/>
    </i>
    <i t="grand">
      <x/>
    </i>
  </rowItems>
  <colItems count="1">
    <i/>
  </colItems>
  <dataFields count="1">
    <dataField name="Suma de venta_total_cliente" fld="8" baseField="0" baseItem="0" numFmtId="167"/>
  </dataFields>
  <formats count="2">
    <format dxfId="13">
      <pivotArea dataOnly="0" labelOnly="1" outline="0" axis="axisValues" fieldPosition="0"/>
    </format>
    <format dxfId="12">
      <pivotArea outline="0" collapsedLevelsAreSubtotals="1" fieldPosition="0"/>
    </format>
  </formats>
  <chartFormats count="1"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F243D-32B6-4292-A7FB-4A26F5F6E402}" name="PromedioRecuento" cacheId="0" dataOnRows="1" applyNumberFormats="0" applyBorderFormats="0" applyFontFormats="0" applyPatternFormats="0" applyAlignmentFormats="0" applyWidthHeightFormats="1" dataCaption="Edad" updatedVersion="8" minRefreshableVersion="3" useAutoFormatting="1" itemPrintTitles="1" createdVersion="8" indent="0" outline="1" outlineData="1" multipleFieldFilters="0">
  <location ref="B2:B3" firstHeaderRow="1" firstDataRow="1" firstDataCol="0"/>
  <pivotFields count="18">
    <pivotField showAll="0"/>
    <pivotField showAll="0"/>
    <pivotField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Items count="1">
    <i/>
  </rowItems>
  <colItems count="1">
    <i/>
  </colItems>
  <dataFields count="1">
    <dataField name="Promedio de age" fld="2" subtotal="average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535DB-0AEC-497D-A98F-985FAE9B4B51}" name="FraudulentoPa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Pais">
  <location ref="L31:M42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descending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11">
    <i>
      <x v="1"/>
    </i>
    <i>
      <x v="7"/>
    </i>
    <i>
      <x v="9"/>
    </i>
    <i>
      <x v="8"/>
    </i>
    <i>
      <x v="5"/>
    </i>
    <i>
      <x v="6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name="Suma de is_fraudulent" fld="10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E398-64A7-4E7F-B80D-499052C22959}" name="VentaGene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 rowHeaderCaption="Genero">
  <location ref="P19:Q23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 sortType="descending">
      <items count="4">
        <item n="Mujer" x="1"/>
        <item n="Hombre" x="0"/>
        <item n="Otros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a de venta_total_cliente" fld="8" baseField="0" baseItem="0" numFmtId="167"/>
  </dataFields>
  <formats count="2">
    <format dxfId="17">
      <pivotArea dataOnly="0" labelOnly="1" outline="0" axis="axisValues" fieldPosition="0"/>
    </format>
    <format dxfId="16">
      <pivotArea outline="0" collapsedLevelsAreSubtotals="1" fieldPosition="0"/>
    </format>
  </formats>
  <chartFormats count="4">
    <chartFormat chart="1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B41F1-704F-4A58-ACAD-7E3F8E28E6D6}" name="TablaDinámica3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 rowHeaderCaption="Pais">
  <location ref="W31:X42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ascending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</pivotFields>
  <rowFields count="1">
    <field x="4"/>
  </rowFields>
  <rowItems count="11">
    <i>
      <x v="3"/>
    </i>
    <i>
      <x v="7"/>
    </i>
    <i>
      <x v="9"/>
    </i>
    <i>
      <x v="2"/>
    </i>
    <i>
      <x v="1"/>
    </i>
    <i>
      <x v="8"/>
    </i>
    <i>
      <x/>
    </i>
    <i>
      <x v="4"/>
    </i>
    <i>
      <x v="5"/>
    </i>
    <i>
      <x v="6"/>
    </i>
    <i t="grand">
      <x/>
    </i>
  </rowItems>
  <colItems count="1">
    <i/>
  </colItems>
  <dataFields count="1">
    <dataField name="Promedio de churn_risk" fld="16" subtotal="average" baseField="4" baseItem="0" numFmtId="164"/>
  </dataFields>
  <formats count="6">
    <format dxfId="23">
      <pivotArea type="all" dataOnly="0" outline="0" fieldPosition="0"/>
    </format>
    <format dxfId="22">
      <pivotArea field="4" type="button" dataOnly="0" labelOnly="1" outline="0" axis="axisRow" fieldPosition="0"/>
    </format>
    <format dxfId="21">
      <pivotArea dataOnly="0" labelOnly="1" fieldPosition="0">
        <references count="1">
          <reference field="4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outline="0" collapsedLevelsAreSubtotals="1" fieldPosition="0"/>
    </format>
  </formats>
  <chartFormats count="1">
    <chartFormat chart="1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53380-E9FB-4A2D-9613-F076174EC4D1}" name="PromedioValorPedi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:F3" firstHeaderRow="1" firstDataRow="1" firstDataCol="0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Items count="1">
    <i/>
  </rowItems>
  <colItems count="1">
    <i/>
  </colItems>
  <dataFields count="1">
    <dataField name="PromedioValorPedido" fld="6" subtotal="average" baseField="0" baseItem="0" numFmtId="16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8A0C1-A971-44D9-9559-FA18A7AC9909}" name="CantPedidoGene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Genero">
  <location ref="I19:J23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 sortType="descending">
      <items count="4">
        <item n="Mujer" x="1"/>
        <item n="Hombre" x="0"/>
        <item n="Otros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Promedio de total_orders" fld="7" subtotal="average" baseField="3" baseItem="1" numFmtId="165"/>
  </dataFields>
  <formats count="1">
    <format dxfId="25">
      <pivotArea outline="0" collapsedLevelsAreSubtotals="1" fieldPosition="0"/>
    </format>
  </formats>
  <chartFormats count="4"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C0AC9-F9F6-4698-AE46-E2B4601FA055}" name="TablaDinámica3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 rowHeaderCaption="Edad">
  <location ref="W19:X23" firstHeaderRow="1" firstDataRow="1" firstDataCol="1"/>
  <pivotFields count="18">
    <pivotField showAll="0"/>
    <pivotField showAll="0"/>
    <pivotField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 sortType="ascending">
      <items count="4">
        <item n="Mujer" x="1"/>
        <item n="Hombre" x="0"/>
        <item n="Otros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Promedio de churn_risk" fld="16" subtotal="average" baseField="2" baseItem="2" numFmtId="164"/>
  </dataFields>
  <formats count="1">
    <format dxfId="26">
      <pivotArea outline="0" collapsedLevelsAreSubtotals="1" fieldPosition="0"/>
    </format>
  </formats>
  <chartFormats count="1"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6EDBE-A3E6-4CAD-994C-B984E8125585}" name="ValorPedidoGene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Genero">
  <location ref="F19:G23" firstHeaderRow="1" firstDataRow="1" firstDataCol="1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 sortType="descending">
      <items count="4">
        <item n="Mujer" x="1"/>
        <item n="Hombre" x="0"/>
        <item n="Otros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Promedio de avgValorOrdenDesc" fld="6" subtotal="average" baseField="0" baseItem="0" numFmtId="167"/>
  </dataFields>
  <formats count="1">
    <format dxfId="27">
      <pivotArea outline="0" collapsedLevelsAreSubtotals="1" fieldPosition="0"/>
    </format>
  </formats>
  <chartFormats count="4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1C729-2B9E-4DA8-85C4-3B60D51BCB13}" name="SumaFraudulent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2:L3" firstHeaderRow="1" firstDataRow="1" firstDataCol="0"/>
  <pivotFields count="18"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1">
        <item x="3"/>
        <item x="8"/>
        <item x="4"/>
        <item x="9"/>
        <item x="7"/>
        <item x="0"/>
        <item x="5"/>
        <item x="6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</pivotFields>
  <rowItems count="1">
    <i/>
  </rowItems>
  <colItems count="1">
    <i/>
  </colItems>
  <dataFields count="1">
    <dataField name="Suma de is_fraudulent" fld="10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3B62F76-1F9F-4DA1-B7AD-A67DDE2CB7CD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4" dataBound="0" tableColumnId="14"/>
      <queryTableField id="1" name="customer_id" tableColumnId="1"/>
      <queryTableField id="2" name="age" tableColumnId="2"/>
      <queryTableField id="3" name="gender" tableColumnId="3"/>
      <queryTableField id="4" name="country" tableColumnId="4"/>
      <queryTableField id="5" name="avg_order_value" tableColumnId="5"/>
      <queryTableField id="16" dataBound="0" tableColumnId="16"/>
      <queryTableField id="6" name="total_orders" tableColumnId="6"/>
      <queryTableField id="18" dataBound="0" tableColumnId="18"/>
      <queryTableField id="7" name="last_purchase" tableColumnId="7"/>
      <queryTableField id="8" name="is_fraudulent" tableColumnId="8"/>
      <queryTableField id="9" name="preferred_category" tableColumnId="9"/>
      <queryTableField id="10" name="email_open_rate" tableColumnId="10"/>
      <queryTableField id="17" dataBound="0" tableColumnId="17"/>
      <queryTableField id="11" name="customer_since" tableColumnId="11"/>
      <queryTableField id="12" name="loyalty_score" tableColumnId="12"/>
      <queryTableField id="13" name="churn_risk" tableColumnId="13"/>
      <queryTableField id="15" dataBound="0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DB2FD6E0-9691-4D53-8806-AEC2430FCCFF}" sourceName="age">
  <pivotTables>
    <pivotTable tabId="4" name="CantPedidoPais"/>
    <pivotTable tabId="4" name="RecuentoGenero"/>
    <pivotTable tabId="4" name="CantPedidoGenero"/>
    <pivotTable tabId="4" name="ValorPedidoGenero"/>
    <pivotTable tabId="4" name="CantPedidoEdad"/>
    <pivotTable tabId="4" name="RecuentoEdad"/>
    <pivotTable tabId="4" name="RecuentoPais"/>
    <pivotTable tabId="4" name="ValorPedidoEdad"/>
    <pivotTable tabId="4" name="ValorPedidoPais"/>
    <pivotTable tabId="4" name="FraudulentoEdad"/>
    <pivotTable tabId="4" name="FraudulentoGenero"/>
    <pivotTable tabId="4" name="FraudulentoPais"/>
    <pivotTable tabId="4" name="PromedioCantPedido"/>
    <pivotTable tabId="4" name="PromedioRecuento"/>
    <pivotTable tabId="4" name="PromedioValorPedido"/>
    <pivotTable tabId="4" name="SumaFraudulentos"/>
    <pivotTable tabId="4" name="VentaEdad"/>
    <pivotTable tabId="4" name="VentaGenero"/>
    <pivotTable tabId="4" name="VentaPais"/>
    <pivotTable tabId="4" name="TablaDinámica29"/>
    <pivotTable tabId="4" name="TablaDinámica31"/>
    <pivotTable tabId="4" name="TablaDinámica32"/>
  </pivotTables>
  <data>
    <tabular pivotCacheId="430257780">
      <items count="11">
        <i x="1" s="1"/>
        <i x="2" s="1"/>
        <i x="3" s="1"/>
        <i x="4" s="1"/>
        <i x="5" s="1"/>
        <i x="6" s="1"/>
        <i x="7" s="1"/>
        <i x="8" s="1"/>
        <i x="9" s="1"/>
        <i x="0" s="1" nd="1"/>
        <i x="1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der" xr10:uid="{D83BB04D-336B-4127-9F07-567D3B53F56F}" sourceName="gender">
  <pivotTables>
    <pivotTable tabId="4" name="CantPedidoPais"/>
    <pivotTable tabId="4" name="CantPedidoEdad"/>
    <pivotTable tabId="4" name="CantPedidoGenero"/>
    <pivotTable tabId="4" name="FraudulentoEdad"/>
    <pivotTable tabId="4" name="FraudulentoGenero"/>
    <pivotTable tabId="4" name="FraudulentoPais"/>
    <pivotTable tabId="4" name="PromedioCantPedido"/>
    <pivotTable tabId="4" name="PromedioRecuento"/>
    <pivotTable tabId="4" name="PromedioValorPedido"/>
    <pivotTable tabId="4" name="RecuentoEdad"/>
    <pivotTable tabId="4" name="RecuentoGenero"/>
    <pivotTable tabId="4" name="RecuentoPais"/>
    <pivotTable tabId="4" name="SumaFraudulentos"/>
    <pivotTable tabId="4" name="ValorPedidoEdad"/>
    <pivotTable tabId="4" name="ValorPedidoGenero"/>
    <pivotTable tabId="4" name="ValorPedidoPais"/>
    <pivotTable tabId="4" name="VentaEdad"/>
    <pivotTable tabId="4" name="VentaGenero"/>
    <pivotTable tabId="4" name="VentaPais"/>
    <pivotTable tabId="4" name="TablaDinámica29"/>
    <pivotTable tabId="4" name="TablaDinámica31"/>
    <pivotTable tabId="4" name="TablaDinámica32"/>
  </pivotTables>
  <data>
    <tabular pivotCacheId="43025778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1AFECE1E-34CC-434F-9773-8F7A7A132566}" sourceName="country">
  <pivotTables>
    <pivotTable tabId="4" name="CantPedidoPais"/>
    <pivotTable tabId="4" name="CantPedidoEdad"/>
    <pivotTable tabId="4" name="CantPedidoGenero"/>
    <pivotTable tabId="4" name="FraudulentoEdad"/>
    <pivotTable tabId="4" name="FraudulentoGenero"/>
    <pivotTable tabId="4" name="FraudulentoPais"/>
    <pivotTable tabId="4" name="PromedioCantPedido"/>
    <pivotTable tabId="4" name="PromedioRecuento"/>
    <pivotTable tabId="4" name="PromedioValorPedido"/>
    <pivotTable tabId="4" name="RecuentoEdad"/>
    <pivotTable tabId="4" name="RecuentoGenero"/>
    <pivotTable tabId="4" name="RecuentoPais"/>
    <pivotTable tabId="4" name="SumaFraudulentos"/>
    <pivotTable tabId="4" name="ValorPedidoEdad"/>
    <pivotTable tabId="4" name="ValorPedidoGenero"/>
    <pivotTable tabId="4" name="ValorPedidoPais"/>
    <pivotTable tabId="4" name="VentaEdad"/>
    <pivotTable tabId="4" name="VentaGenero"/>
    <pivotTable tabId="4" name="VentaPais"/>
    <pivotTable tabId="4" name="TablaDinámica29"/>
    <pivotTable tabId="4" name="TablaDinámica31"/>
    <pivotTable tabId="4" name="TablaDinámica32"/>
  </pivotTables>
  <data>
    <tabular pivotCacheId="430257780">
      <items count="10">
        <i x="3" s="1"/>
        <i x="8" s="1"/>
        <i x="4" s="1"/>
        <i x="9" s="1"/>
        <i x="7" s="1"/>
        <i x="0" s="1"/>
        <i x="5" s="1"/>
        <i x="6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" xr10:uid="{21199E5E-B281-471C-AA60-E99114556544}" cache="SegmentaciónDeDatos_age" caption="Edad" columnCount="4" style="SlicerStyleLight6" rowHeight="234950"/>
  <slicer name="gender" xr10:uid="{DBBA7A83-1D26-41EC-B05B-634EC9E15907}" cache="SegmentaciónDeDatos_gender" caption="Genero" columnCount="3" style="SlicerStyleLight6" rowHeight="234950"/>
  <slicer name="country" xr10:uid="{64E79AA7-F03D-4197-9FFF-E162A445AD88}" cache="SegmentaciónDeDatos_country" caption="Pais" columnCount="3" style="SlicerStyleLight6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8CA1E-73FA-4C6D-B522-0194A594D1C0}" name="DATOS" displayName="DATOS" ref="A1:R5001" tableType="queryTable" totalsRowShown="0">
  <autoFilter ref="A1:R5001" xr:uid="{05D8CA1E-73FA-4C6D-B522-0194A594D1C0}"/>
  <sortState xmlns:xlrd2="http://schemas.microsoft.com/office/spreadsheetml/2017/richdata2" ref="A2:R5001">
    <sortCondition ref="A1:A5001"/>
  </sortState>
  <tableColumns count="18">
    <tableColumn id="14" xr3:uid="{5FDFDF55-CA8E-4A90-A299-78660CB776BE}" uniqueName="14" name="IdUnico" queryTableFieldId="14" dataDxfId="38">
      <calculatedColumnFormula>CONCATENATE(DATOS[[#This Row],[customer_id]],"_",DATOS[[#This Row],[country]],"_",DATOS[[#This Row],[customer_since]])</calculatedColumnFormula>
    </tableColumn>
    <tableColumn id="1" xr3:uid="{79C2E5FD-8BF2-4E68-BC88-C8CDC1516B1A}" uniqueName="1" name="customer_id" queryTableFieldId="1" dataDxfId="37"/>
    <tableColumn id="2" xr3:uid="{E4D51914-B1EC-46B0-B66D-07EAEF9D7A93}" uniqueName="2" name="age" queryTableFieldId="2"/>
    <tableColumn id="3" xr3:uid="{47C160DB-0139-4361-B595-5E739B80C9A4}" uniqueName="3" name="gender" queryTableFieldId="3" dataDxfId="36"/>
    <tableColumn id="4" xr3:uid="{E5F03E87-8232-4E6B-BC36-D0BACFDF01A8}" uniqueName="4" name="country" queryTableFieldId="4" dataDxfId="35"/>
    <tableColumn id="5" xr3:uid="{22B3B2CE-58A0-43FC-9E51-00AFA5082B51}" uniqueName="5" name="avg_order_value" queryTableFieldId="5"/>
    <tableColumn id="16" xr3:uid="{EA1BE4EA-C561-4724-9704-273D0C6E6389}" uniqueName="16" name="avgValorOrdenDesc" queryTableFieldId="16" dataDxfId="34">
      <calculatedColumnFormula>IF(DATOS[[#This Row],[avg_order_value]]="",0,DATOS[[#This Row],[avg_order_value]])</calculatedColumnFormula>
    </tableColumn>
    <tableColumn id="6" xr3:uid="{D184CE81-D610-4250-9B73-D025D24DBC24}" uniqueName="6" name="total_orders" queryTableFieldId="6"/>
    <tableColumn id="18" xr3:uid="{3A1C4173-64DA-49A4-BFAD-2FE7FDF2AD3A}" uniqueName="18" name="venta_total_cliente" queryTableFieldId="18" dataDxfId="33">
      <calculatedColumnFormula>DATOS[[#This Row],[avgValorOrdenDesc]]*DATOS[[#This Row],[total_orders]]</calculatedColumnFormula>
    </tableColumn>
    <tableColumn id="7" xr3:uid="{66DFE70B-D92F-4217-8172-02A598ECDAD3}" uniqueName="7" name="last_purchase" queryTableFieldId="7"/>
    <tableColumn id="8" xr3:uid="{913A9949-502E-4393-A6A9-CE38CC10C31A}" uniqueName="8" name="is_fraudulent" queryTableFieldId="8"/>
    <tableColumn id="9" xr3:uid="{D5ABBAE7-D621-49A7-A1E1-05FAD87E081E}" uniqueName="9" name="preferred_category" queryTableFieldId="9" dataDxfId="32"/>
    <tableColumn id="10" xr3:uid="{DD1495CB-81FA-47CD-8081-F4801AEDD1F3}" uniqueName="10" name="email_open_rate" queryTableFieldId="10"/>
    <tableColumn id="17" xr3:uid="{32BE64F7-DB92-4769-BF9D-D2097EFC004F}" uniqueName="17" name="emailRatioDesc" queryTableFieldId="17" dataDxfId="31">
      <calculatedColumnFormula>IF(DATOS[[#This Row],[email_open_rate]]="",0,DATOS[[#This Row],[email_open_rate]])</calculatedColumnFormula>
    </tableColumn>
    <tableColumn id="11" xr3:uid="{12F3EABC-677C-42DA-8992-877104005276}" uniqueName="11" name="customer_since" queryTableFieldId="11" dataDxfId="30"/>
    <tableColumn id="12" xr3:uid="{C57F4D61-34E9-4AB8-93F1-36E9BB802AE1}" uniqueName="12" name="loyalty_score" queryTableFieldId="12"/>
    <tableColumn id="13" xr3:uid="{269C0779-3F0B-4F97-8CAD-A2044542AE2A}" uniqueName="13" name="churn_risk" queryTableFieldId="13"/>
    <tableColumn id="15" xr3:uid="{771FAAA6-D89B-4768-94CE-740E9542D2DE}" uniqueName="15" name="Duplicados" queryTableFieldId="15" dataDxfId="29">
      <calculatedColumnFormula>IF(IFERROR(VLOOKUP(DATOS[[#This Row],[IdUnico]],A3:$A$5002,1,FALSE),0),1,0)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B3D6-5411-4652-905D-294CFF195425}">
  <sheetPr>
    <tabColor theme="9" tint="0.59999389629810485"/>
  </sheetPr>
  <dimension ref="A1:R5001"/>
  <sheetViews>
    <sheetView workbookViewId="0">
      <selection activeCell="I2" sqref="I2"/>
    </sheetView>
  </sheetViews>
  <sheetFormatPr baseColWidth="10" defaultRowHeight="14.4" x14ac:dyDescent="0.3"/>
  <cols>
    <col min="1" max="1" width="24.88671875" bestFit="1" customWidth="1"/>
    <col min="2" max="2" width="13.6640625" bestFit="1" customWidth="1"/>
    <col min="3" max="3" width="6.21875" bestFit="1" customWidth="1"/>
    <col min="4" max="4" width="9.109375" bestFit="1" customWidth="1"/>
    <col min="5" max="5" width="9.77734375" bestFit="1" customWidth="1"/>
    <col min="6" max="6" width="17.33203125" bestFit="1" customWidth="1"/>
    <col min="7" max="7" width="19.88671875" bestFit="1" customWidth="1"/>
    <col min="8" max="8" width="13.44140625" bestFit="1" customWidth="1"/>
    <col min="9" max="9" width="13.44140625" customWidth="1"/>
    <col min="10" max="10" width="14.77734375" bestFit="1" customWidth="1"/>
    <col min="11" max="11" width="14.33203125" bestFit="1" customWidth="1"/>
    <col min="12" max="12" width="19.5546875" bestFit="1" customWidth="1"/>
    <col min="13" max="13" width="17.44140625" bestFit="1" customWidth="1"/>
    <col min="14" max="14" width="16" bestFit="1" customWidth="1"/>
    <col min="15" max="15" width="16.33203125" bestFit="1" customWidth="1"/>
    <col min="16" max="16" width="14.33203125" bestFit="1" customWidth="1"/>
    <col min="17" max="17" width="12" bestFit="1" customWidth="1"/>
    <col min="18" max="18" width="12.44140625" bestFit="1" customWidth="1"/>
  </cols>
  <sheetData>
    <row r="1" spans="1:18" x14ac:dyDescent="0.3">
      <c r="A1" t="s">
        <v>3875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3880</v>
      </c>
      <c r="H1" t="s">
        <v>5</v>
      </c>
      <c r="I1" t="s">
        <v>3909</v>
      </c>
      <c r="J1" t="s">
        <v>6</v>
      </c>
      <c r="K1" t="s">
        <v>7</v>
      </c>
      <c r="L1" t="s">
        <v>8</v>
      </c>
      <c r="M1" t="s">
        <v>9</v>
      </c>
      <c r="N1" t="s">
        <v>3881</v>
      </c>
      <c r="O1" t="s">
        <v>10</v>
      </c>
      <c r="P1" t="s">
        <v>11</v>
      </c>
      <c r="Q1" t="s">
        <v>12</v>
      </c>
      <c r="R1" t="s">
        <v>3874</v>
      </c>
    </row>
    <row r="2" spans="1:18" x14ac:dyDescent="0.3">
      <c r="A2" t="str">
        <f>CONCATENATE(DATOS[[#This Row],[customer_id]],"_",DATOS[[#This Row],[country]],"_",DATOS[[#This Row],[customer_since]])</f>
        <v>CUST_1001_Germany_44679</v>
      </c>
      <c r="B2" t="s">
        <v>1367</v>
      </c>
      <c r="C2">
        <v>64</v>
      </c>
      <c r="D2" t="s">
        <v>21</v>
      </c>
      <c r="E2" t="s">
        <v>50</v>
      </c>
      <c r="F2">
        <v>112.85</v>
      </c>
      <c r="G2">
        <f>IF(DATOS[[#This Row],[avg_order_value]]="",0,DATOS[[#This Row],[avg_order_value]])</f>
        <v>112.85</v>
      </c>
      <c r="H2">
        <v>9</v>
      </c>
      <c r="I2">
        <f>DATOS[[#This Row],[avgValorOrdenDesc]]*DATOS[[#This Row],[total_orders]]</f>
        <v>1015.65</v>
      </c>
      <c r="J2">
        <v>73</v>
      </c>
      <c r="K2">
        <v>0</v>
      </c>
      <c r="L2" t="s">
        <v>19</v>
      </c>
      <c r="M2">
        <v>50.5</v>
      </c>
      <c r="N2">
        <f>IF(DATOS[[#This Row],[email_open_rate]]="",0,DATOS[[#This Row],[email_open_rate]])</f>
        <v>50.5</v>
      </c>
      <c r="O2" s="1">
        <v>44679</v>
      </c>
      <c r="P2">
        <v>51</v>
      </c>
      <c r="Q2">
        <v>0.37</v>
      </c>
      <c r="R2">
        <f>IF(IFERROR(VLOOKUP(DATOS[[#This Row],[IdUnico]],A3:$A$5002,1,FALSE),0),1,0)</f>
        <v>0</v>
      </c>
    </row>
    <row r="3" spans="1:18" x14ac:dyDescent="0.3">
      <c r="A3" t="str">
        <f>CONCATENATE(DATOS[[#This Row],[customer_id]],"_",DATOS[[#This Row],[country]],"_",DATOS[[#This Row],[customer_since]])</f>
        <v>CUST_1001_UK_44055</v>
      </c>
      <c r="B3" t="s">
        <v>1367</v>
      </c>
      <c r="C3">
        <v>35</v>
      </c>
      <c r="D3" t="s">
        <v>21</v>
      </c>
      <c r="E3" t="s">
        <v>52</v>
      </c>
      <c r="F3">
        <v>252.38</v>
      </c>
      <c r="G3">
        <f>IF(DATOS[[#This Row],[avg_order_value]]="",0,DATOS[[#This Row],[avg_order_value]])</f>
        <v>252.38</v>
      </c>
      <c r="H3">
        <v>13</v>
      </c>
      <c r="I3">
        <f>DATOS[[#This Row],[avgValorOrdenDesc]]*DATOS[[#This Row],[total_orders]]</f>
        <v>3280.94</v>
      </c>
      <c r="J3">
        <v>224</v>
      </c>
      <c r="K3">
        <v>0</v>
      </c>
      <c r="L3" t="s">
        <v>29</v>
      </c>
      <c r="M3">
        <v>86.8</v>
      </c>
      <c r="N3">
        <f>IF(DATOS[[#This Row],[email_open_rate]]="",0,DATOS[[#This Row],[email_open_rate]])</f>
        <v>86.8</v>
      </c>
      <c r="O3" s="1">
        <v>44055</v>
      </c>
      <c r="P3">
        <v>99</v>
      </c>
      <c r="Q3">
        <v>0.15</v>
      </c>
      <c r="R3">
        <f>IF(IFERROR(VLOOKUP(DATOS[[#This Row],[IdUnico]],A4:$A$5002,1,FALSE),0),1,0)</f>
        <v>0</v>
      </c>
    </row>
    <row r="4" spans="1:18" x14ac:dyDescent="0.3">
      <c r="A4" t="str">
        <f>CONCATENATE(DATOS[[#This Row],[customer_id]],"_",DATOS[[#This Row],[country]],"_",DATOS[[#This Row],[customer_since]])</f>
        <v>CUST_1002_Germany_44033</v>
      </c>
      <c r="B4" t="s">
        <v>2977</v>
      </c>
      <c r="C4">
        <v>40</v>
      </c>
      <c r="D4" t="s">
        <v>14</v>
      </c>
      <c r="E4" t="s">
        <v>50</v>
      </c>
      <c r="F4">
        <v>90.38</v>
      </c>
      <c r="G4">
        <f>IF(DATOS[[#This Row],[avg_order_value]]="",0,DATOS[[#This Row],[avg_order_value]])</f>
        <v>90.38</v>
      </c>
      <c r="H4">
        <v>7</v>
      </c>
      <c r="I4">
        <f>DATOS[[#This Row],[avgValorOrdenDesc]]*DATOS[[#This Row],[total_orders]]</f>
        <v>632.66</v>
      </c>
      <c r="J4">
        <v>255</v>
      </c>
      <c r="K4">
        <v>1</v>
      </c>
      <c r="L4" t="s">
        <v>16</v>
      </c>
      <c r="M4">
        <v>63.4</v>
      </c>
      <c r="N4">
        <f>IF(DATOS[[#This Row],[email_open_rate]]="",0,DATOS[[#This Row],[email_open_rate]])</f>
        <v>63.4</v>
      </c>
      <c r="O4" s="1">
        <v>44033</v>
      </c>
      <c r="P4">
        <v>92</v>
      </c>
      <c r="Q4">
        <v>0.1</v>
      </c>
      <c r="R4">
        <f>IF(IFERROR(VLOOKUP(DATOS[[#This Row],[IdUnico]],A5:$A$5002,1,FALSE),0),1,0)</f>
        <v>0</v>
      </c>
    </row>
    <row r="5" spans="1:18" x14ac:dyDescent="0.3">
      <c r="A5" t="str">
        <f>CONCATENATE(DATOS[[#This Row],[customer_id]],"_",DATOS[[#This Row],[country]],"_",DATOS[[#This Row],[customer_since]])</f>
        <v>CUST_1004_Germany_44063</v>
      </c>
      <c r="B5" t="s">
        <v>368</v>
      </c>
      <c r="C5">
        <v>73</v>
      </c>
      <c r="D5" t="s">
        <v>14</v>
      </c>
      <c r="E5" t="s">
        <v>50</v>
      </c>
      <c r="F5">
        <v>94.98</v>
      </c>
      <c r="G5">
        <f>IF(DATOS[[#This Row],[avg_order_value]]="",0,DATOS[[#This Row],[avg_order_value]])</f>
        <v>94.98</v>
      </c>
      <c r="H5">
        <v>9</v>
      </c>
      <c r="I5">
        <f>DATOS[[#This Row],[avgValorOrdenDesc]]*DATOS[[#This Row],[total_orders]]</f>
        <v>854.82</v>
      </c>
      <c r="J5">
        <v>150</v>
      </c>
      <c r="K5">
        <v>0</v>
      </c>
      <c r="L5" t="s">
        <v>29</v>
      </c>
      <c r="M5">
        <v>32</v>
      </c>
      <c r="N5">
        <f>IF(DATOS[[#This Row],[email_open_rate]]="",0,DATOS[[#This Row],[email_open_rate]])</f>
        <v>32</v>
      </c>
      <c r="O5" s="1">
        <v>44063</v>
      </c>
      <c r="P5">
        <v>49</v>
      </c>
      <c r="Q5">
        <v>0.2</v>
      </c>
      <c r="R5">
        <f>IF(IFERROR(VLOOKUP(DATOS[[#This Row],[IdUnico]],A6:$A$5002,1,FALSE),0),1,0)</f>
        <v>0</v>
      </c>
    </row>
    <row r="6" spans="1:18" x14ac:dyDescent="0.3">
      <c r="A6" t="str">
        <f>CONCATENATE(DATOS[[#This Row],[customer_id]],"_",DATOS[[#This Row],[country]],"_",DATOS[[#This Row],[customer_since]])</f>
        <v>CUST_1005_USA_45211</v>
      </c>
      <c r="B6" t="s">
        <v>781</v>
      </c>
      <c r="C6">
        <v>43</v>
      </c>
      <c r="D6" t="s">
        <v>21</v>
      </c>
      <c r="E6" t="s">
        <v>18</v>
      </c>
      <c r="F6">
        <v>27.5</v>
      </c>
      <c r="G6">
        <f>IF(DATOS[[#This Row],[avg_order_value]]="",0,DATOS[[#This Row],[avg_order_value]])</f>
        <v>27.5</v>
      </c>
      <c r="H6">
        <v>10</v>
      </c>
      <c r="I6">
        <f>DATOS[[#This Row],[avgValorOrdenDesc]]*DATOS[[#This Row],[total_orders]]</f>
        <v>275</v>
      </c>
      <c r="J6">
        <v>150</v>
      </c>
      <c r="K6">
        <v>0</v>
      </c>
      <c r="L6" t="s">
        <v>16</v>
      </c>
      <c r="M6">
        <v>76.599999999999994</v>
      </c>
      <c r="N6">
        <f>IF(DATOS[[#This Row],[email_open_rate]]="",0,DATOS[[#This Row],[email_open_rate]])</f>
        <v>76.599999999999994</v>
      </c>
      <c r="O6" s="1">
        <v>45211</v>
      </c>
      <c r="P6">
        <v>13</v>
      </c>
      <c r="Q6">
        <v>0.14000000000000001</v>
      </c>
      <c r="R6">
        <f>IF(IFERROR(VLOOKUP(DATOS[[#This Row],[IdUnico]],A7:$A$5002,1,FALSE),0),1,0)</f>
        <v>0</v>
      </c>
    </row>
    <row r="7" spans="1:18" x14ac:dyDescent="0.3">
      <c r="A7" t="str">
        <f>CONCATENATE(DATOS[[#This Row],[customer_id]],"_",DATOS[[#This Row],[country]],"_",DATOS[[#This Row],[customer_since]])</f>
        <v>CUST_1006_Germany_44630</v>
      </c>
      <c r="B7" t="s">
        <v>2268</v>
      </c>
      <c r="C7">
        <v>26</v>
      </c>
      <c r="D7" t="s">
        <v>21</v>
      </c>
      <c r="E7" t="s">
        <v>50</v>
      </c>
      <c r="F7">
        <v>33.15</v>
      </c>
      <c r="G7">
        <f>IF(DATOS[[#This Row],[avg_order_value]]="",0,DATOS[[#This Row],[avg_order_value]])</f>
        <v>33.15</v>
      </c>
      <c r="H7">
        <v>6</v>
      </c>
      <c r="I7">
        <f>DATOS[[#This Row],[avgValorOrdenDesc]]*DATOS[[#This Row],[total_orders]]</f>
        <v>198.89999999999998</v>
      </c>
      <c r="J7">
        <v>46</v>
      </c>
      <c r="K7">
        <v>0</v>
      </c>
      <c r="L7" t="s">
        <v>29</v>
      </c>
      <c r="N7">
        <f>IF(DATOS[[#This Row],[email_open_rate]]="",0,DATOS[[#This Row],[email_open_rate]])</f>
        <v>0</v>
      </c>
      <c r="O7" s="1">
        <v>44630</v>
      </c>
      <c r="P7">
        <v>58</v>
      </c>
      <c r="Q7">
        <v>0.32</v>
      </c>
      <c r="R7">
        <f>IF(IFERROR(VLOOKUP(DATOS[[#This Row],[IdUnico]],A8:$A$5002,1,FALSE),0),1,0)</f>
        <v>0</v>
      </c>
    </row>
    <row r="8" spans="1:18" x14ac:dyDescent="0.3">
      <c r="A8" t="str">
        <f>CONCATENATE(DATOS[[#This Row],[customer_id]],"_",DATOS[[#This Row],[country]],"_",DATOS[[#This Row],[customer_since]])</f>
        <v>CUST_1007_Germany_44110</v>
      </c>
      <c r="B8" t="s">
        <v>2036</v>
      </c>
      <c r="C8">
        <v>36</v>
      </c>
      <c r="D8" t="s">
        <v>21</v>
      </c>
      <c r="E8" t="s">
        <v>50</v>
      </c>
      <c r="F8">
        <v>161.06</v>
      </c>
      <c r="G8">
        <f>IF(DATOS[[#This Row],[avg_order_value]]="",0,DATOS[[#This Row],[avg_order_value]])</f>
        <v>161.06</v>
      </c>
      <c r="H8">
        <v>17</v>
      </c>
      <c r="I8">
        <f>DATOS[[#This Row],[avgValorOrdenDesc]]*DATOS[[#This Row],[total_orders]]</f>
        <v>2738.02</v>
      </c>
      <c r="J8">
        <v>116</v>
      </c>
      <c r="K8">
        <v>0</v>
      </c>
      <c r="L8" t="s">
        <v>23</v>
      </c>
      <c r="M8">
        <v>10.1</v>
      </c>
      <c r="N8">
        <f>IF(DATOS[[#This Row],[email_open_rate]]="",0,DATOS[[#This Row],[email_open_rate]])</f>
        <v>10.1</v>
      </c>
      <c r="O8" s="1">
        <v>44110</v>
      </c>
      <c r="P8">
        <v>87</v>
      </c>
      <c r="Q8">
        <v>0.13</v>
      </c>
      <c r="R8">
        <f>IF(IFERROR(VLOOKUP(DATOS[[#This Row],[IdUnico]],A9:$A$5002,1,FALSE),0),1,0)</f>
        <v>0</v>
      </c>
    </row>
    <row r="9" spans="1:18" x14ac:dyDescent="0.3">
      <c r="A9" t="str">
        <f>CONCATENATE(DATOS[[#This Row],[customer_id]],"_",DATOS[[#This Row],[country]],"_",DATOS[[#This Row],[customer_since]])</f>
        <v>CUST_1009_Australia_45477</v>
      </c>
      <c r="B9" t="s">
        <v>606</v>
      </c>
      <c r="C9">
        <v>58</v>
      </c>
      <c r="D9" t="s">
        <v>21</v>
      </c>
      <c r="E9" t="s">
        <v>22</v>
      </c>
      <c r="F9">
        <v>114.96</v>
      </c>
      <c r="G9">
        <f>IF(DATOS[[#This Row],[avg_order_value]]="",0,DATOS[[#This Row],[avg_order_value]])</f>
        <v>114.96</v>
      </c>
      <c r="H9">
        <v>9</v>
      </c>
      <c r="I9">
        <f>DATOS[[#This Row],[avgValorOrdenDesc]]*DATOS[[#This Row],[total_orders]]</f>
        <v>1034.6399999999999</v>
      </c>
      <c r="J9">
        <v>75</v>
      </c>
      <c r="K9">
        <v>0</v>
      </c>
      <c r="L9" t="s">
        <v>16</v>
      </c>
      <c r="M9">
        <v>95.2</v>
      </c>
      <c r="N9">
        <f>IF(DATOS[[#This Row],[email_open_rate]]="",0,DATOS[[#This Row],[email_open_rate]])</f>
        <v>95.2</v>
      </c>
      <c r="O9" s="1">
        <v>45477</v>
      </c>
      <c r="P9">
        <v>55</v>
      </c>
      <c r="Q9">
        <v>0.18</v>
      </c>
      <c r="R9">
        <f>IF(IFERROR(VLOOKUP(DATOS[[#This Row],[IdUnico]],A10:$A$5002,1,FALSE),0),1,0)</f>
        <v>0</v>
      </c>
    </row>
    <row r="10" spans="1:18" x14ac:dyDescent="0.3">
      <c r="A10" t="str">
        <f>CONCATENATE(DATOS[[#This Row],[customer_id]],"_",DATOS[[#This Row],[country]],"_",DATOS[[#This Row],[customer_since]])</f>
        <v>CUST_1009_Canada_45349</v>
      </c>
      <c r="B10" t="s">
        <v>606</v>
      </c>
      <c r="C10">
        <v>57</v>
      </c>
      <c r="D10" t="s">
        <v>14</v>
      </c>
      <c r="E10" t="s">
        <v>28</v>
      </c>
      <c r="F10">
        <v>54.13</v>
      </c>
      <c r="G10">
        <f>IF(DATOS[[#This Row],[avg_order_value]]="",0,DATOS[[#This Row],[avg_order_value]])</f>
        <v>54.13</v>
      </c>
      <c r="H10">
        <v>11</v>
      </c>
      <c r="I10">
        <f>DATOS[[#This Row],[avgValorOrdenDesc]]*DATOS[[#This Row],[total_orders]]</f>
        <v>595.43000000000006</v>
      </c>
      <c r="J10">
        <v>254</v>
      </c>
      <c r="K10">
        <v>0</v>
      </c>
      <c r="L10" t="s">
        <v>23</v>
      </c>
      <c r="N10">
        <f>IF(DATOS[[#This Row],[email_open_rate]]="",0,DATOS[[#This Row],[email_open_rate]])</f>
        <v>0</v>
      </c>
      <c r="O10" s="1">
        <v>45349</v>
      </c>
      <c r="P10">
        <v>75</v>
      </c>
      <c r="Q10">
        <v>0.44</v>
      </c>
      <c r="R10">
        <f>IF(IFERROR(VLOOKUP(DATOS[[#This Row],[IdUnico]],A11:$A$5002,1,FALSE),0),1,0)</f>
        <v>0</v>
      </c>
    </row>
    <row r="11" spans="1:18" x14ac:dyDescent="0.3">
      <c r="A11" t="str">
        <f>CONCATENATE(DATOS[[#This Row],[customer_id]],"_",DATOS[[#This Row],[country]],"_",DATOS[[#This Row],[customer_since]])</f>
        <v>CUST_1009_UK_44671</v>
      </c>
      <c r="B11" t="s">
        <v>606</v>
      </c>
      <c r="C11">
        <v>20</v>
      </c>
      <c r="D11" t="s">
        <v>21</v>
      </c>
      <c r="E11" t="s">
        <v>52</v>
      </c>
      <c r="F11">
        <v>151.41999999999999</v>
      </c>
      <c r="G11">
        <f>IF(DATOS[[#This Row],[avg_order_value]]="",0,DATOS[[#This Row],[avg_order_value]])</f>
        <v>151.41999999999999</v>
      </c>
      <c r="H11">
        <v>8</v>
      </c>
      <c r="I11">
        <f>DATOS[[#This Row],[avgValorOrdenDesc]]*DATOS[[#This Row],[total_orders]]</f>
        <v>1211.3599999999999</v>
      </c>
      <c r="J11">
        <v>63</v>
      </c>
      <c r="K11">
        <v>0</v>
      </c>
      <c r="L11" t="s">
        <v>40</v>
      </c>
      <c r="M11">
        <v>14</v>
      </c>
      <c r="N11">
        <f>IF(DATOS[[#This Row],[email_open_rate]]="",0,DATOS[[#This Row],[email_open_rate]])</f>
        <v>14</v>
      </c>
      <c r="O11" s="1">
        <v>44671</v>
      </c>
      <c r="P11">
        <v>57</v>
      </c>
      <c r="Q11">
        <v>0.27</v>
      </c>
      <c r="R11">
        <f>IF(IFERROR(VLOOKUP(DATOS[[#This Row],[IdUnico]],A12:$A$5002,1,FALSE),0),1,0)</f>
        <v>0</v>
      </c>
    </row>
    <row r="12" spans="1:18" x14ac:dyDescent="0.3">
      <c r="A12" t="str">
        <f>CONCATENATE(DATOS[[#This Row],[customer_id]],"_",DATOS[[#This Row],[country]],"_",DATOS[[#This Row],[customer_since]])</f>
        <v>CUST_1011_Australia_44697</v>
      </c>
      <c r="B12" t="s">
        <v>1560</v>
      </c>
      <c r="C12">
        <v>68</v>
      </c>
      <c r="D12" t="s">
        <v>21</v>
      </c>
      <c r="E12" t="s">
        <v>22</v>
      </c>
      <c r="F12">
        <v>58.97</v>
      </c>
      <c r="G12">
        <f>IF(DATOS[[#This Row],[avg_order_value]]="",0,DATOS[[#This Row],[avg_order_value]])</f>
        <v>58.97</v>
      </c>
      <c r="H12">
        <v>8</v>
      </c>
      <c r="I12">
        <f>DATOS[[#This Row],[avgValorOrdenDesc]]*DATOS[[#This Row],[total_orders]]</f>
        <v>471.76</v>
      </c>
      <c r="J12">
        <v>115</v>
      </c>
      <c r="K12">
        <v>0</v>
      </c>
      <c r="L12" t="s">
        <v>40</v>
      </c>
      <c r="M12">
        <v>83.5</v>
      </c>
      <c r="N12">
        <f>IF(DATOS[[#This Row],[email_open_rate]]="",0,DATOS[[#This Row],[email_open_rate]])</f>
        <v>83.5</v>
      </c>
      <c r="O12" s="1">
        <v>44697</v>
      </c>
      <c r="P12">
        <v>15</v>
      </c>
      <c r="Q12">
        <v>0.15</v>
      </c>
      <c r="R12">
        <f>IF(IFERROR(VLOOKUP(DATOS[[#This Row],[IdUnico]],A13:$A$5002,1,FALSE),0),1,0)</f>
        <v>0</v>
      </c>
    </row>
    <row r="13" spans="1:18" x14ac:dyDescent="0.3">
      <c r="A13" t="str">
        <f>CONCATENATE(DATOS[[#This Row],[customer_id]],"_",DATOS[[#This Row],[country]],"_",DATOS[[#This Row],[customer_since]])</f>
        <v>CUST_1011_Germany_44869</v>
      </c>
      <c r="B13" t="s">
        <v>1560</v>
      </c>
      <c r="C13">
        <v>42</v>
      </c>
      <c r="D13" t="s">
        <v>14</v>
      </c>
      <c r="E13" t="s">
        <v>50</v>
      </c>
      <c r="F13">
        <v>29.11</v>
      </c>
      <c r="G13">
        <f>IF(DATOS[[#This Row],[avg_order_value]]="",0,DATOS[[#This Row],[avg_order_value]])</f>
        <v>29.11</v>
      </c>
      <c r="H13">
        <v>8</v>
      </c>
      <c r="I13">
        <f>DATOS[[#This Row],[avgValorOrdenDesc]]*DATOS[[#This Row],[total_orders]]</f>
        <v>232.88</v>
      </c>
      <c r="J13">
        <v>179</v>
      </c>
      <c r="K13">
        <v>1</v>
      </c>
      <c r="L13" t="s">
        <v>19</v>
      </c>
      <c r="M13">
        <v>60.3</v>
      </c>
      <c r="N13">
        <f>IF(DATOS[[#This Row],[email_open_rate]]="",0,DATOS[[#This Row],[email_open_rate]])</f>
        <v>60.3</v>
      </c>
      <c r="O13" s="1">
        <v>44869</v>
      </c>
      <c r="P13">
        <v>74</v>
      </c>
      <c r="Q13">
        <v>0.09</v>
      </c>
      <c r="R13">
        <f>IF(IFERROR(VLOOKUP(DATOS[[#This Row],[IdUnico]],A14:$A$5002,1,FALSE),0),1,0)</f>
        <v>0</v>
      </c>
    </row>
    <row r="14" spans="1:18" x14ac:dyDescent="0.3">
      <c r="A14" t="str">
        <f>CONCATENATE(DATOS[[#This Row],[customer_id]],"_",DATOS[[#This Row],[country]],"_",DATOS[[#This Row],[customer_since]])</f>
        <v>CUST_1013_India_45664</v>
      </c>
      <c r="B14" t="s">
        <v>1451</v>
      </c>
      <c r="C14">
        <v>34</v>
      </c>
      <c r="D14" t="s">
        <v>14</v>
      </c>
      <c r="E14" t="s">
        <v>37</v>
      </c>
      <c r="F14">
        <v>75.03</v>
      </c>
      <c r="G14">
        <f>IF(DATOS[[#This Row],[avg_order_value]]="",0,DATOS[[#This Row],[avg_order_value]])</f>
        <v>75.03</v>
      </c>
      <c r="H14">
        <v>10</v>
      </c>
      <c r="I14">
        <f>DATOS[[#This Row],[avgValorOrdenDesc]]*DATOS[[#This Row],[total_orders]]</f>
        <v>750.3</v>
      </c>
      <c r="J14">
        <v>221</v>
      </c>
      <c r="K14">
        <v>0</v>
      </c>
      <c r="L14" t="s">
        <v>19</v>
      </c>
      <c r="M14">
        <v>96</v>
      </c>
      <c r="N14">
        <f>IF(DATOS[[#This Row],[email_open_rate]]="",0,DATOS[[#This Row],[email_open_rate]])</f>
        <v>96</v>
      </c>
      <c r="O14" s="1">
        <v>45664</v>
      </c>
      <c r="P14">
        <v>54</v>
      </c>
      <c r="Q14">
        <v>0.31</v>
      </c>
      <c r="R14">
        <f>IF(IFERROR(VLOOKUP(DATOS[[#This Row],[IdUnico]],A15:$A$5002,1,FALSE),0),1,0)</f>
        <v>0</v>
      </c>
    </row>
    <row r="15" spans="1:18" x14ac:dyDescent="0.3">
      <c r="A15" t="str">
        <f>CONCATENATE(DATOS[[#This Row],[customer_id]],"_",DATOS[[#This Row],[country]],"_",DATOS[[#This Row],[customer_since]])</f>
        <v>CUST_1016_India_44577</v>
      </c>
      <c r="B15" t="s">
        <v>1781</v>
      </c>
      <c r="C15">
        <v>68</v>
      </c>
      <c r="D15" t="s">
        <v>25</v>
      </c>
      <c r="E15" t="s">
        <v>37</v>
      </c>
      <c r="F15">
        <v>86.01</v>
      </c>
      <c r="G15">
        <f>IF(DATOS[[#This Row],[avg_order_value]]="",0,DATOS[[#This Row],[avg_order_value]])</f>
        <v>86.01</v>
      </c>
      <c r="H15">
        <v>12</v>
      </c>
      <c r="I15">
        <f>DATOS[[#This Row],[avgValorOrdenDesc]]*DATOS[[#This Row],[total_orders]]</f>
        <v>1032.1200000000001</v>
      </c>
      <c r="J15">
        <v>85</v>
      </c>
      <c r="K15">
        <v>0</v>
      </c>
      <c r="L15" t="s">
        <v>16</v>
      </c>
      <c r="M15">
        <v>94.1</v>
      </c>
      <c r="N15">
        <f>IF(DATOS[[#This Row],[email_open_rate]]="",0,DATOS[[#This Row],[email_open_rate]])</f>
        <v>94.1</v>
      </c>
      <c r="O15" s="1">
        <v>44577</v>
      </c>
      <c r="P15">
        <v>63</v>
      </c>
      <c r="Q15">
        <v>0.17</v>
      </c>
      <c r="R15">
        <f>IF(IFERROR(VLOOKUP(DATOS[[#This Row],[IdUnico]],A16:$A$5002,1,FALSE),0),1,0)</f>
        <v>0</v>
      </c>
    </row>
    <row r="16" spans="1:18" x14ac:dyDescent="0.3">
      <c r="A16" t="str">
        <f>CONCATENATE(DATOS[[#This Row],[customer_id]],"_",DATOS[[#This Row],[country]],"_",DATOS[[#This Row],[customer_since]])</f>
        <v>CUST_1016_Japan_45197</v>
      </c>
      <c r="B16" t="s">
        <v>1781</v>
      </c>
      <c r="C16">
        <v>26</v>
      </c>
      <c r="D16" t="s">
        <v>14</v>
      </c>
      <c r="E16" t="s">
        <v>26</v>
      </c>
      <c r="F16">
        <v>67.95</v>
      </c>
      <c r="G16">
        <f>IF(DATOS[[#This Row],[avg_order_value]]="",0,DATOS[[#This Row],[avg_order_value]])</f>
        <v>67.95</v>
      </c>
      <c r="H16">
        <v>9</v>
      </c>
      <c r="I16">
        <f>DATOS[[#This Row],[avgValorOrdenDesc]]*DATOS[[#This Row],[total_orders]]</f>
        <v>611.55000000000007</v>
      </c>
      <c r="J16">
        <v>157</v>
      </c>
      <c r="K16">
        <v>0</v>
      </c>
      <c r="L16" t="s">
        <v>40</v>
      </c>
      <c r="M16">
        <v>55.5</v>
      </c>
      <c r="N16">
        <f>IF(DATOS[[#This Row],[email_open_rate]]="",0,DATOS[[#This Row],[email_open_rate]])</f>
        <v>55.5</v>
      </c>
      <c r="O16" s="1">
        <v>45197</v>
      </c>
      <c r="P16">
        <v>30</v>
      </c>
      <c r="Q16">
        <v>0.32</v>
      </c>
      <c r="R16">
        <f>IF(IFERROR(VLOOKUP(DATOS[[#This Row],[IdUnico]],A17:$A$5002,1,FALSE),0),1,0)</f>
        <v>0</v>
      </c>
    </row>
    <row r="17" spans="1:18" x14ac:dyDescent="0.3">
      <c r="A17" t="str">
        <f>CONCATENATE(DATOS[[#This Row],[customer_id]],"_",DATOS[[#This Row],[country]],"_",DATOS[[#This Row],[customer_since]])</f>
        <v>CUST_1018_Canada_45393</v>
      </c>
      <c r="B17" t="s">
        <v>2772</v>
      </c>
      <c r="C17">
        <v>44</v>
      </c>
      <c r="D17" t="s">
        <v>21</v>
      </c>
      <c r="E17" t="s">
        <v>28</v>
      </c>
      <c r="F17">
        <v>74.84</v>
      </c>
      <c r="G17">
        <f>IF(DATOS[[#This Row],[avg_order_value]]="",0,DATOS[[#This Row],[avg_order_value]])</f>
        <v>74.84</v>
      </c>
      <c r="H17">
        <v>15</v>
      </c>
      <c r="I17">
        <f>DATOS[[#This Row],[avgValorOrdenDesc]]*DATOS[[#This Row],[total_orders]]</f>
        <v>1122.6000000000001</v>
      </c>
      <c r="J17">
        <v>273</v>
      </c>
      <c r="K17">
        <v>0</v>
      </c>
      <c r="L17" t="s">
        <v>19</v>
      </c>
      <c r="M17">
        <v>38.9</v>
      </c>
      <c r="N17">
        <f>IF(DATOS[[#This Row],[email_open_rate]]="",0,DATOS[[#This Row],[email_open_rate]])</f>
        <v>38.9</v>
      </c>
      <c r="O17" s="1">
        <v>45393</v>
      </c>
      <c r="P17">
        <v>45</v>
      </c>
      <c r="Q17">
        <v>0.27</v>
      </c>
      <c r="R17">
        <f>IF(IFERROR(VLOOKUP(DATOS[[#This Row],[IdUnico]],A18:$A$5002,1,FALSE),0),1,0)</f>
        <v>0</v>
      </c>
    </row>
    <row r="18" spans="1:18" x14ac:dyDescent="0.3">
      <c r="A18" t="str">
        <f>CONCATENATE(DATOS[[#This Row],[customer_id]],"_",DATOS[[#This Row],[country]],"_",DATOS[[#This Row],[customer_since]])</f>
        <v>CUST_1018_USA_45577</v>
      </c>
      <c r="B18" t="s">
        <v>2772</v>
      </c>
      <c r="C18">
        <v>46</v>
      </c>
      <c r="D18" t="s">
        <v>21</v>
      </c>
      <c r="E18" t="s">
        <v>18</v>
      </c>
      <c r="F18">
        <v>202.57</v>
      </c>
      <c r="G18">
        <f>IF(DATOS[[#This Row],[avg_order_value]]="",0,DATOS[[#This Row],[avg_order_value]])</f>
        <v>202.57</v>
      </c>
      <c r="H18">
        <v>9</v>
      </c>
      <c r="I18">
        <f>DATOS[[#This Row],[avgValorOrdenDesc]]*DATOS[[#This Row],[total_orders]]</f>
        <v>1823.1299999999999</v>
      </c>
      <c r="J18">
        <v>5</v>
      </c>
      <c r="K18">
        <v>0</v>
      </c>
      <c r="L18" t="s">
        <v>40</v>
      </c>
      <c r="M18">
        <v>94.7</v>
      </c>
      <c r="N18">
        <f>IF(DATOS[[#This Row],[email_open_rate]]="",0,DATOS[[#This Row],[email_open_rate]])</f>
        <v>94.7</v>
      </c>
      <c r="O18" s="1">
        <v>45577</v>
      </c>
      <c r="P18">
        <v>56</v>
      </c>
      <c r="Q18">
        <v>0.21</v>
      </c>
      <c r="R18">
        <f>IF(IFERROR(VLOOKUP(DATOS[[#This Row],[IdUnico]],A19:$A$5002,1,FALSE),0),1,0)</f>
        <v>0</v>
      </c>
    </row>
    <row r="19" spans="1:18" x14ac:dyDescent="0.3">
      <c r="A19" t="str">
        <f>CONCATENATE(DATOS[[#This Row],[customer_id]],"_",DATOS[[#This Row],[country]],"_",DATOS[[#This Row],[customer_since]])</f>
        <v>CUST_1021_Australia_44106</v>
      </c>
      <c r="B19" t="s">
        <v>1397</v>
      </c>
      <c r="C19">
        <v>70</v>
      </c>
      <c r="D19" t="s">
        <v>14</v>
      </c>
      <c r="E19" t="s">
        <v>22</v>
      </c>
      <c r="F19">
        <v>88.24</v>
      </c>
      <c r="G19">
        <f>IF(DATOS[[#This Row],[avg_order_value]]="",0,DATOS[[#This Row],[avg_order_value]])</f>
        <v>88.24</v>
      </c>
      <c r="H19">
        <v>7</v>
      </c>
      <c r="I19">
        <f>DATOS[[#This Row],[avgValorOrdenDesc]]*DATOS[[#This Row],[total_orders]]</f>
        <v>617.67999999999995</v>
      </c>
      <c r="J19">
        <v>155</v>
      </c>
      <c r="K19">
        <v>0</v>
      </c>
      <c r="L19" t="s">
        <v>19</v>
      </c>
      <c r="M19">
        <v>97.6</v>
      </c>
      <c r="N19">
        <f>IF(DATOS[[#This Row],[email_open_rate]]="",0,DATOS[[#This Row],[email_open_rate]])</f>
        <v>97.6</v>
      </c>
      <c r="O19" s="1">
        <v>44106</v>
      </c>
      <c r="P19">
        <v>33</v>
      </c>
      <c r="Q19">
        <v>0.66</v>
      </c>
      <c r="R19">
        <f>IF(IFERROR(VLOOKUP(DATOS[[#This Row],[IdUnico]],A20:$A$5002,1,FALSE),0),1,0)</f>
        <v>0</v>
      </c>
    </row>
    <row r="20" spans="1:18" x14ac:dyDescent="0.3">
      <c r="A20" t="str">
        <f>CONCATENATE(DATOS[[#This Row],[customer_id]],"_",DATOS[[#This Row],[country]],"_",DATOS[[#This Row],[customer_since]])</f>
        <v>CUST_1022_Japan_44132</v>
      </c>
      <c r="B20" t="s">
        <v>1867</v>
      </c>
      <c r="C20">
        <v>33</v>
      </c>
      <c r="D20" t="s">
        <v>21</v>
      </c>
      <c r="E20" t="s">
        <v>26</v>
      </c>
      <c r="F20">
        <v>316.06</v>
      </c>
      <c r="G20">
        <f>IF(DATOS[[#This Row],[avg_order_value]]="",0,DATOS[[#This Row],[avg_order_value]])</f>
        <v>316.06</v>
      </c>
      <c r="H20">
        <v>10</v>
      </c>
      <c r="I20">
        <f>DATOS[[#This Row],[avgValorOrdenDesc]]*DATOS[[#This Row],[total_orders]]</f>
        <v>3160.6</v>
      </c>
      <c r="J20">
        <v>92</v>
      </c>
      <c r="K20">
        <v>0</v>
      </c>
      <c r="L20" t="s">
        <v>40</v>
      </c>
      <c r="M20">
        <v>82.7</v>
      </c>
      <c r="N20">
        <f>IF(DATOS[[#This Row],[email_open_rate]]="",0,DATOS[[#This Row],[email_open_rate]])</f>
        <v>82.7</v>
      </c>
      <c r="O20" s="1">
        <v>44132</v>
      </c>
      <c r="P20">
        <v>84</v>
      </c>
      <c r="Q20">
        <v>0.16</v>
      </c>
      <c r="R20">
        <f>IF(IFERROR(VLOOKUP(DATOS[[#This Row],[IdUnico]],A21:$A$5002,1,FALSE),0),1,0)</f>
        <v>0</v>
      </c>
    </row>
    <row r="21" spans="1:18" x14ac:dyDescent="0.3">
      <c r="A21" t="str">
        <f>CONCATENATE(DATOS[[#This Row],[customer_id]],"_",DATOS[[#This Row],[country]],"_",DATOS[[#This Row],[customer_since]])</f>
        <v>CUST_1024_India_44753</v>
      </c>
      <c r="B21" t="s">
        <v>2391</v>
      </c>
      <c r="C21">
        <v>22</v>
      </c>
      <c r="D21" t="s">
        <v>21</v>
      </c>
      <c r="E21" t="s">
        <v>37</v>
      </c>
      <c r="F21">
        <v>193.23</v>
      </c>
      <c r="G21">
        <f>IF(DATOS[[#This Row],[avg_order_value]]="",0,DATOS[[#This Row],[avg_order_value]])</f>
        <v>193.23</v>
      </c>
      <c r="H21">
        <v>7</v>
      </c>
      <c r="I21">
        <f>DATOS[[#This Row],[avgValorOrdenDesc]]*DATOS[[#This Row],[total_orders]]</f>
        <v>1352.61</v>
      </c>
      <c r="J21">
        <v>43</v>
      </c>
      <c r="K21">
        <v>0</v>
      </c>
      <c r="L21" t="s">
        <v>23</v>
      </c>
      <c r="M21">
        <v>31.5</v>
      </c>
      <c r="N21">
        <f>IF(DATOS[[#This Row],[email_open_rate]]="",0,DATOS[[#This Row],[email_open_rate]])</f>
        <v>31.5</v>
      </c>
      <c r="O21" s="1">
        <v>44753</v>
      </c>
      <c r="P21">
        <v>22</v>
      </c>
      <c r="Q21">
        <v>0.18</v>
      </c>
      <c r="R21">
        <f>IF(IFERROR(VLOOKUP(DATOS[[#This Row],[IdUnico]],A22:$A$5002,1,FALSE),0),1,0)</f>
        <v>0</v>
      </c>
    </row>
    <row r="22" spans="1:18" x14ac:dyDescent="0.3">
      <c r="A22" t="str">
        <f>CONCATENATE(DATOS[[#This Row],[customer_id]],"_",DATOS[[#This Row],[country]],"_",DATOS[[#This Row],[customer_since]])</f>
        <v>CUST_1025_USA_45697</v>
      </c>
      <c r="B22" t="s">
        <v>2553</v>
      </c>
      <c r="C22">
        <v>56</v>
      </c>
      <c r="D22" t="s">
        <v>14</v>
      </c>
      <c r="E22" t="s">
        <v>18</v>
      </c>
      <c r="F22">
        <v>53.56</v>
      </c>
      <c r="G22">
        <f>IF(DATOS[[#This Row],[avg_order_value]]="",0,DATOS[[#This Row],[avg_order_value]])</f>
        <v>53.56</v>
      </c>
      <c r="H22">
        <v>10</v>
      </c>
      <c r="I22">
        <f>DATOS[[#This Row],[avgValorOrdenDesc]]*DATOS[[#This Row],[total_orders]]</f>
        <v>535.6</v>
      </c>
      <c r="J22">
        <v>120</v>
      </c>
      <c r="K22">
        <v>0</v>
      </c>
      <c r="L22" t="s">
        <v>16</v>
      </c>
      <c r="M22">
        <v>42.7</v>
      </c>
      <c r="N22">
        <f>IF(DATOS[[#This Row],[email_open_rate]]="",0,DATOS[[#This Row],[email_open_rate]])</f>
        <v>42.7</v>
      </c>
      <c r="O22" s="1">
        <v>45697</v>
      </c>
      <c r="P22">
        <v>23</v>
      </c>
      <c r="Q22">
        <v>0.16</v>
      </c>
      <c r="R22">
        <f>IF(IFERROR(VLOOKUP(DATOS[[#This Row],[IdUnico]],A23:$A$5002,1,FALSE),0),1,0)</f>
        <v>0</v>
      </c>
    </row>
    <row r="23" spans="1:18" x14ac:dyDescent="0.3">
      <c r="A23" t="str">
        <f>CONCATENATE(DATOS[[#This Row],[customer_id]],"_",DATOS[[#This Row],[country]],"_",DATOS[[#This Row],[customer_since]])</f>
        <v>CUST_1038_USA_44070</v>
      </c>
      <c r="B23" t="s">
        <v>1298</v>
      </c>
      <c r="C23">
        <v>37</v>
      </c>
      <c r="D23" t="s">
        <v>21</v>
      </c>
      <c r="E23" t="s">
        <v>18</v>
      </c>
      <c r="F23">
        <v>25.5</v>
      </c>
      <c r="G23">
        <f>IF(DATOS[[#This Row],[avg_order_value]]="",0,DATOS[[#This Row],[avg_order_value]])</f>
        <v>25.5</v>
      </c>
      <c r="H23">
        <v>12</v>
      </c>
      <c r="I23">
        <f>DATOS[[#This Row],[avgValorOrdenDesc]]*DATOS[[#This Row],[total_orders]]</f>
        <v>306</v>
      </c>
      <c r="J23">
        <v>99</v>
      </c>
      <c r="K23">
        <v>0</v>
      </c>
      <c r="L23" t="s">
        <v>16</v>
      </c>
      <c r="M23">
        <v>3.7</v>
      </c>
      <c r="N23">
        <f>IF(DATOS[[#This Row],[email_open_rate]]="",0,DATOS[[#This Row],[email_open_rate]])</f>
        <v>3.7</v>
      </c>
      <c r="O23" s="1">
        <v>44070</v>
      </c>
      <c r="P23">
        <v>58</v>
      </c>
      <c r="Q23">
        <v>0.36</v>
      </c>
      <c r="R23">
        <f>IF(IFERROR(VLOOKUP(DATOS[[#This Row],[IdUnico]],A24:$A$5002,1,FALSE),0),1,0)</f>
        <v>0</v>
      </c>
    </row>
    <row r="24" spans="1:18" x14ac:dyDescent="0.3">
      <c r="A24" t="str">
        <f>CONCATENATE(DATOS[[#This Row],[customer_id]],"_",DATOS[[#This Row],[country]],"_",DATOS[[#This Row],[customer_since]])</f>
        <v>CUST_1038_USA_44516</v>
      </c>
      <c r="B24" t="s">
        <v>1298</v>
      </c>
      <c r="C24">
        <v>70</v>
      </c>
      <c r="D24" t="s">
        <v>14</v>
      </c>
      <c r="E24" t="s">
        <v>18</v>
      </c>
      <c r="F24">
        <v>71.069999999999993</v>
      </c>
      <c r="G24">
        <f>IF(DATOS[[#This Row],[avg_order_value]]="",0,DATOS[[#This Row],[avg_order_value]])</f>
        <v>71.069999999999993</v>
      </c>
      <c r="H24">
        <v>12</v>
      </c>
      <c r="I24">
        <f>DATOS[[#This Row],[avgValorOrdenDesc]]*DATOS[[#This Row],[total_orders]]</f>
        <v>852.83999999999992</v>
      </c>
      <c r="J24">
        <v>18</v>
      </c>
      <c r="K24">
        <v>0</v>
      </c>
      <c r="L24" t="s">
        <v>23</v>
      </c>
      <c r="M24">
        <v>35.4</v>
      </c>
      <c r="N24">
        <f>IF(DATOS[[#This Row],[email_open_rate]]="",0,DATOS[[#This Row],[email_open_rate]])</f>
        <v>35.4</v>
      </c>
      <c r="O24" s="1">
        <v>44516</v>
      </c>
      <c r="P24">
        <v>13</v>
      </c>
      <c r="Q24">
        <v>0.27</v>
      </c>
      <c r="R24">
        <f>IF(IFERROR(VLOOKUP(DATOS[[#This Row],[IdUnico]],A25:$A$5002,1,FALSE),0),1,0)</f>
        <v>0</v>
      </c>
    </row>
    <row r="25" spans="1:18" x14ac:dyDescent="0.3">
      <c r="A25" t="str">
        <f>CONCATENATE(DATOS[[#This Row],[customer_id]],"_",DATOS[[#This Row],[country]],"_",DATOS[[#This Row],[customer_since]])</f>
        <v>CUST_1040_UK_45784</v>
      </c>
      <c r="B25" t="s">
        <v>2145</v>
      </c>
      <c r="C25">
        <v>20</v>
      </c>
      <c r="D25" t="s">
        <v>14</v>
      </c>
      <c r="E25" t="s">
        <v>52</v>
      </c>
      <c r="F25">
        <v>266.3</v>
      </c>
      <c r="G25">
        <f>IF(DATOS[[#This Row],[avg_order_value]]="",0,DATOS[[#This Row],[avg_order_value]])</f>
        <v>266.3</v>
      </c>
      <c r="H25">
        <v>7</v>
      </c>
      <c r="I25">
        <f>DATOS[[#This Row],[avgValorOrdenDesc]]*DATOS[[#This Row],[total_orders]]</f>
        <v>1864.1000000000001</v>
      </c>
      <c r="J25">
        <v>10</v>
      </c>
      <c r="K25">
        <v>0</v>
      </c>
      <c r="L25" t="s">
        <v>16</v>
      </c>
      <c r="M25">
        <v>94</v>
      </c>
      <c r="N25">
        <f>IF(DATOS[[#This Row],[email_open_rate]]="",0,DATOS[[#This Row],[email_open_rate]])</f>
        <v>94</v>
      </c>
      <c r="O25" s="1">
        <v>45784</v>
      </c>
      <c r="P25">
        <v>4</v>
      </c>
      <c r="Q25">
        <v>0.48</v>
      </c>
      <c r="R25">
        <f>IF(IFERROR(VLOOKUP(DATOS[[#This Row],[IdUnico]],A26:$A$5002,1,FALSE),0),1,0)</f>
        <v>0</v>
      </c>
    </row>
    <row r="26" spans="1:18" x14ac:dyDescent="0.3">
      <c r="A26" t="str">
        <f>CONCATENATE(DATOS[[#This Row],[customer_id]],"_",DATOS[[#This Row],[country]],"_",DATOS[[#This Row],[customer_since]])</f>
        <v>CUST_1044_UK_45533</v>
      </c>
      <c r="B26" t="s">
        <v>3461</v>
      </c>
      <c r="C26">
        <v>61</v>
      </c>
      <c r="D26" t="s">
        <v>14</v>
      </c>
      <c r="E26" t="s">
        <v>52</v>
      </c>
      <c r="F26">
        <v>123.98</v>
      </c>
      <c r="G26">
        <f>IF(DATOS[[#This Row],[avg_order_value]]="",0,DATOS[[#This Row],[avg_order_value]])</f>
        <v>123.98</v>
      </c>
      <c r="H26">
        <v>12</v>
      </c>
      <c r="I26">
        <f>DATOS[[#This Row],[avgValorOrdenDesc]]*DATOS[[#This Row],[total_orders]]</f>
        <v>1487.76</v>
      </c>
      <c r="J26">
        <v>214</v>
      </c>
      <c r="K26">
        <v>0</v>
      </c>
      <c r="L26" t="s">
        <v>16</v>
      </c>
      <c r="M26">
        <v>82.3</v>
      </c>
      <c r="N26">
        <f>IF(DATOS[[#This Row],[email_open_rate]]="",0,DATOS[[#This Row],[email_open_rate]])</f>
        <v>82.3</v>
      </c>
      <c r="O26" s="1">
        <v>45533</v>
      </c>
      <c r="P26">
        <v>34</v>
      </c>
      <c r="Q26">
        <v>0.22</v>
      </c>
      <c r="R26">
        <f>IF(IFERROR(VLOOKUP(DATOS[[#This Row],[IdUnico]],A27:$A$5002,1,FALSE),0),1,0)</f>
        <v>0</v>
      </c>
    </row>
    <row r="27" spans="1:18" x14ac:dyDescent="0.3">
      <c r="A27" t="str">
        <f>CONCATENATE(DATOS[[#This Row],[customer_id]],"_",DATOS[[#This Row],[country]],"_",DATOS[[#This Row],[customer_since]])</f>
        <v>CUST_1049_Japan_44863</v>
      </c>
      <c r="B27" t="s">
        <v>2769</v>
      </c>
      <c r="C27">
        <v>62</v>
      </c>
      <c r="D27" t="s">
        <v>25</v>
      </c>
      <c r="E27" t="s">
        <v>26</v>
      </c>
      <c r="F27">
        <v>109.17</v>
      </c>
      <c r="G27">
        <f>IF(DATOS[[#This Row],[avg_order_value]]="",0,DATOS[[#This Row],[avg_order_value]])</f>
        <v>109.17</v>
      </c>
      <c r="H27">
        <v>9</v>
      </c>
      <c r="I27">
        <f>DATOS[[#This Row],[avgValorOrdenDesc]]*DATOS[[#This Row],[total_orders]]</f>
        <v>982.53</v>
      </c>
      <c r="J27">
        <v>357</v>
      </c>
      <c r="K27">
        <v>0</v>
      </c>
      <c r="L27" t="s">
        <v>40</v>
      </c>
      <c r="M27">
        <v>100</v>
      </c>
      <c r="N27">
        <f>IF(DATOS[[#This Row],[email_open_rate]]="",0,DATOS[[#This Row],[email_open_rate]])</f>
        <v>100</v>
      </c>
      <c r="O27" s="1">
        <v>44863</v>
      </c>
      <c r="P27">
        <v>97</v>
      </c>
      <c r="Q27">
        <v>0.47</v>
      </c>
      <c r="R27">
        <f>IF(IFERROR(VLOOKUP(DATOS[[#This Row],[IdUnico]],A28:$A$5002,1,FALSE),0),1,0)</f>
        <v>0</v>
      </c>
    </row>
    <row r="28" spans="1:18" x14ac:dyDescent="0.3">
      <c r="A28" t="str">
        <f>CONCATENATE(DATOS[[#This Row],[customer_id]],"_",DATOS[[#This Row],[country]],"_",DATOS[[#This Row],[customer_since]])</f>
        <v>CUST_1052_France_45772</v>
      </c>
      <c r="B28" t="s">
        <v>3198</v>
      </c>
      <c r="C28">
        <v>41</v>
      </c>
      <c r="D28" t="s">
        <v>25</v>
      </c>
      <c r="E28" t="s">
        <v>35</v>
      </c>
      <c r="F28">
        <v>142.38</v>
      </c>
      <c r="G28">
        <f>IF(DATOS[[#This Row],[avg_order_value]]="",0,DATOS[[#This Row],[avg_order_value]])</f>
        <v>142.38</v>
      </c>
      <c r="H28">
        <v>12</v>
      </c>
      <c r="I28">
        <f>DATOS[[#This Row],[avgValorOrdenDesc]]*DATOS[[#This Row],[total_orders]]</f>
        <v>1708.56</v>
      </c>
      <c r="J28">
        <v>121</v>
      </c>
      <c r="K28">
        <v>0</v>
      </c>
      <c r="L28" t="s">
        <v>19</v>
      </c>
      <c r="M28">
        <v>46.9</v>
      </c>
      <c r="N28">
        <f>IF(DATOS[[#This Row],[email_open_rate]]="",0,DATOS[[#This Row],[email_open_rate]])</f>
        <v>46.9</v>
      </c>
      <c r="O28" s="1">
        <v>45772</v>
      </c>
      <c r="P28">
        <v>86</v>
      </c>
      <c r="Q28">
        <v>0.81</v>
      </c>
      <c r="R28">
        <f>IF(IFERROR(VLOOKUP(DATOS[[#This Row],[IdUnico]],A29:$A$5002,1,FALSE),0),1,0)</f>
        <v>0</v>
      </c>
    </row>
    <row r="29" spans="1:18" x14ac:dyDescent="0.3">
      <c r="A29" t="str">
        <f>CONCATENATE(DATOS[[#This Row],[customer_id]],"_",DATOS[[#This Row],[country]],"_",DATOS[[#This Row],[customer_since]])</f>
        <v>CUST_1053_France_44211</v>
      </c>
      <c r="B29" t="s">
        <v>3007</v>
      </c>
      <c r="C29">
        <v>66</v>
      </c>
      <c r="D29" t="s">
        <v>14</v>
      </c>
      <c r="E29" t="s">
        <v>35</v>
      </c>
      <c r="F29">
        <v>72.36</v>
      </c>
      <c r="G29">
        <f>IF(DATOS[[#This Row],[avg_order_value]]="",0,DATOS[[#This Row],[avg_order_value]])</f>
        <v>72.36</v>
      </c>
      <c r="H29">
        <v>5</v>
      </c>
      <c r="I29">
        <f>DATOS[[#This Row],[avgValorOrdenDesc]]*DATOS[[#This Row],[total_orders]]</f>
        <v>361.8</v>
      </c>
      <c r="J29">
        <v>82</v>
      </c>
      <c r="K29">
        <v>0</v>
      </c>
      <c r="L29" t="s">
        <v>19</v>
      </c>
      <c r="M29">
        <v>91.9</v>
      </c>
      <c r="N29">
        <f>IF(DATOS[[#This Row],[email_open_rate]]="",0,DATOS[[#This Row],[email_open_rate]])</f>
        <v>91.9</v>
      </c>
      <c r="O29" s="1">
        <v>44211</v>
      </c>
      <c r="P29">
        <v>92</v>
      </c>
      <c r="Q29">
        <v>0.19</v>
      </c>
      <c r="R29">
        <f>IF(IFERROR(VLOOKUP(DATOS[[#This Row],[IdUnico]],A30:$A$5002,1,FALSE),0),1,0)</f>
        <v>0</v>
      </c>
    </row>
    <row r="30" spans="1:18" x14ac:dyDescent="0.3">
      <c r="A30" t="str">
        <f>CONCATENATE(DATOS[[#This Row],[customer_id]],"_",DATOS[[#This Row],[country]],"_",DATOS[[#This Row],[customer_since]])</f>
        <v>CUST_1054_India_44783</v>
      </c>
      <c r="B30" t="s">
        <v>983</v>
      </c>
      <c r="C30">
        <v>43</v>
      </c>
      <c r="D30" t="s">
        <v>14</v>
      </c>
      <c r="E30" t="s">
        <v>37</v>
      </c>
      <c r="F30">
        <v>155.13999999999999</v>
      </c>
      <c r="G30">
        <f>IF(DATOS[[#This Row],[avg_order_value]]="",0,DATOS[[#This Row],[avg_order_value]])</f>
        <v>155.13999999999999</v>
      </c>
      <c r="H30">
        <v>8</v>
      </c>
      <c r="I30">
        <f>DATOS[[#This Row],[avgValorOrdenDesc]]*DATOS[[#This Row],[total_orders]]</f>
        <v>1241.1199999999999</v>
      </c>
      <c r="J30">
        <v>51</v>
      </c>
      <c r="K30">
        <v>0</v>
      </c>
      <c r="L30" t="s">
        <v>16</v>
      </c>
      <c r="M30">
        <v>2</v>
      </c>
      <c r="N30">
        <f>IF(DATOS[[#This Row],[email_open_rate]]="",0,DATOS[[#This Row],[email_open_rate]])</f>
        <v>2</v>
      </c>
      <c r="O30" s="1">
        <v>44783</v>
      </c>
      <c r="P30">
        <v>32</v>
      </c>
      <c r="Q30">
        <v>0.13</v>
      </c>
      <c r="R30">
        <f>IF(IFERROR(VLOOKUP(DATOS[[#This Row],[IdUnico]],A31:$A$5002,1,FALSE),0),1,0)</f>
        <v>0</v>
      </c>
    </row>
    <row r="31" spans="1:18" x14ac:dyDescent="0.3">
      <c r="A31" t="str">
        <f>CONCATENATE(DATOS[[#This Row],[customer_id]],"_",DATOS[[#This Row],[country]],"_",DATOS[[#This Row],[customer_since]])</f>
        <v>CUST_1055_USA_44193</v>
      </c>
      <c r="B31" t="s">
        <v>726</v>
      </c>
      <c r="C31">
        <v>53</v>
      </c>
      <c r="D31" t="s">
        <v>14</v>
      </c>
      <c r="E31" t="s">
        <v>18</v>
      </c>
      <c r="F31">
        <v>122.8</v>
      </c>
      <c r="G31">
        <f>IF(DATOS[[#This Row],[avg_order_value]]="",0,DATOS[[#This Row],[avg_order_value]])</f>
        <v>122.8</v>
      </c>
      <c r="H31">
        <v>13</v>
      </c>
      <c r="I31">
        <f>DATOS[[#This Row],[avgValorOrdenDesc]]*DATOS[[#This Row],[total_orders]]</f>
        <v>1596.3999999999999</v>
      </c>
      <c r="J31">
        <v>57</v>
      </c>
      <c r="K31">
        <v>0</v>
      </c>
      <c r="L31" t="s">
        <v>19</v>
      </c>
      <c r="M31">
        <v>72.599999999999994</v>
      </c>
      <c r="N31">
        <f>IF(DATOS[[#This Row],[email_open_rate]]="",0,DATOS[[#This Row],[email_open_rate]])</f>
        <v>72.599999999999994</v>
      </c>
      <c r="O31" s="1">
        <v>44193</v>
      </c>
      <c r="P31">
        <v>83</v>
      </c>
      <c r="Q31">
        <v>0.37</v>
      </c>
      <c r="R31">
        <f>IF(IFERROR(VLOOKUP(DATOS[[#This Row],[IdUnico]],A32:$A$5002,1,FALSE),0),1,0)</f>
        <v>0</v>
      </c>
    </row>
    <row r="32" spans="1:18" x14ac:dyDescent="0.3">
      <c r="A32" t="str">
        <f>CONCATENATE(DATOS[[#This Row],[customer_id]],"_",DATOS[[#This Row],[country]],"_",DATOS[[#This Row],[customer_since]])</f>
        <v>CUST_1060_Brazil_44702</v>
      </c>
      <c r="B32" t="s">
        <v>1091</v>
      </c>
      <c r="C32">
        <v>31</v>
      </c>
      <c r="D32" t="s">
        <v>21</v>
      </c>
      <c r="E32" t="s">
        <v>15</v>
      </c>
      <c r="F32">
        <v>181.46</v>
      </c>
      <c r="G32">
        <f>IF(DATOS[[#This Row],[avg_order_value]]="",0,DATOS[[#This Row],[avg_order_value]])</f>
        <v>181.46</v>
      </c>
      <c r="H32">
        <v>15</v>
      </c>
      <c r="I32">
        <f>DATOS[[#This Row],[avgValorOrdenDesc]]*DATOS[[#This Row],[total_orders]]</f>
        <v>2721.9</v>
      </c>
      <c r="J32">
        <v>175</v>
      </c>
      <c r="K32">
        <v>0</v>
      </c>
      <c r="L32" t="s">
        <v>23</v>
      </c>
      <c r="M32">
        <v>81.7</v>
      </c>
      <c r="N32">
        <f>IF(DATOS[[#This Row],[email_open_rate]]="",0,DATOS[[#This Row],[email_open_rate]])</f>
        <v>81.7</v>
      </c>
      <c r="O32" s="1">
        <v>44702</v>
      </c>
      <c r="P32">
        <v>61</v>
      </c>
      <c r="Q32">
        <v>0.5</v>
      </c>
      <c r="R32">
        <f>IF(IFERROR(VLOOKUP(DATOS[[#This Row],[IdUnico]],A33:$A$5002,1,FALSE),0),1,0)</f>
        <v>0</v>
      </c>
    </row>
    <row r="33" spans="1:18" x14ac:dyDescent="0.3">
      <c r="A33" t="str">
        <f>CONCATENATE(DATOS[[#This Row],[customer_id]],"_",DATOS[[#This Row],[country]],"_",DATOS[[#This Row],[customer_since]])</f>
        <v>CUST_1060_Canada_44048</v>
      </c>
      <c r="B33" t="s">
        <v>1091</v>
      </c>
      <c r="C33">
        <v>49</v>
      </c>
      <c r="D33" t="s">
        <v>14</v>
      </c>
      <c r="E33" t="s">
        <v>28</v>
      </c>
      <c r="F33">
        <v>129.04</v>
      </c>
      <c r="G33">
        <f>IF(DATOS[[#This Row],[avg_order_value]]="",0,DATOS[[#This Row],[avg_order_value]])</f>
        <v>129.04</v>
      </c>
      <c r="H33">
        <v>19</v>
      </c>
      <c r="I33">
        <f>DATOS[[#This Row],[avgValorOrdenDesc]]*DATOS[[#This Row],[total_orders]]</f>
        <v>2451.7599999999998</v>
      </c>
      <c r="J33">
        <v>239</v>
      </c>
      <c r="K33">
        <v>0</v>
      </c>
      <c r="L33" t="s">
        <v>19</v>
      </c>
      <c r="M33">
        <v>56.7</v>
      </c>
      <c r="N33">
        <f>IF(DATOS[[#This Row],[email_open_rate]]="",0,DATOS[[#This Row],[email_open_rate]])</f>
        <v>56.7</v>
      </c>
      <c r="O33" s="1">
        <v>44048</v>
      </c>
      <c r="P33">
        <v>99</v>
      </c>
      <c r="Q33">
        <v>0.32</v>
      </c>
      <c r="R33">
        <f>IF(IFERROR(VLOOKUP(DATOS[[#This Row],[IdUnico]],A34:$A$5002,1,FALSE),0),1,0)</f>
        <v>0</v>
      </c>
    </row>
    <row r="34" spans="1:18" x14ac:dyDescent="0.3">
      <c r="A34" t="str">
        <f>CONCATENATE(DATOS[[#This Row],[customer_id]],"_",DATOS[[#This Row],[country]],"_",DATOS[[#This Row],[customer_since]])</f>
        <v>CUST_1062_UK_44069</v>
      </c>
      <c r="B34" t="s">
        <v>2877</v>
      </c>
      <c r="C34">
        <v>72</v>
      </c>
      <c r="D34" t="s">
        <v>25</v>
      </c>
      <c r="E34" t="s">
        <v>52</v>
      </c>
      <c r="F34">
        <v>16.12</v>
      </c>
      <c r="G34">
        <f>IF(DATOS[[#This Row],[avg_order_value]]="",0,DATOS[[#This Row],[avg_order_value]])</f>
        <v>16.12</v>
      </c>
      <c r="H34">
        <v>8</v>
      </c>
      <c r="I34">
        <f>DATOS[[#This Row],[avgValorOrdenDesc]]*DATOS[[#This Row],[total_orders]]</f>
        <v>128.96</v>
      </c>
      <c r="J34">
        <v>364</v>
      </c>
      <c r="K34">
        <v>0</v>
      </c>
      <c r="L34" t="s">
        <v>29</v>
      </c>
      <c r="M34">
        <v>57.7</v>
      </c>
      <c r="N34">
        <f>IF(DATOS[[#This Row],[email_open_rate]]="",0,DATOS[[#This Row],[email_open_rate]])</f>
        <v>57.7</v>
      </c>
      <c r="O34" s="1">
        <v>44069</v>
      </c>
      <c r="P34">
        <v>48</v>
      </c>
      <c r="Q34">
        <v>0.13</v>
      </c>
      <c r="R34">
        <f>IF(IFERROR(VLOOKUP(DATOS[[#This Row],[IdUnico]],A35:$A$5002,1,FALSE),0),1,0)</f>
        <v>0</v>
      </c>
    </row>
    <row r="35" spans="1:18" x14ac:dyDescent="0.3">
      <c r="A35" t="str">
        <f>CONCATENATE(DATOS[[#This Row],[customer_id]],"_",DATOS[[#This Row],[country]],"_",DATOS[[#This Row],[customer_since]])</f>
        <v>CUST_1064_Canada_44706</v>
      </c>
      <c r="B35" t="s">
        <v>109</v>
      </c>
      <c r="C35">
        <v>47</v>
      </c>
      <c r="D35" t="s">
        <v>21</v>
      </c>
      <c r="E35" t="s">
        <v>28</v>
      </c>
      <c r="F35">
        <v>54.59</v>
      </c>
      <c r="G35">
        <f>IF(DATOS[[#This Row],[avg_order_value]]="",0,DATOS[[#This Row],[avg_order_value]])</f>
        <v>54.59</v>
      </c>
      <c r="H35">
        <v>11</v>
      </c>
      <c r="I35">
        <f>DATOS[[#This Row],[avgValorOrdenDesc]]*DATOS[[#This Row],[total_orders]]</f>
        <v>600.49</v>
      </c>
      <c r="J35">
        <v>169</v>
      </c>
      <c r="K35">
        <v>0</v>
      </c>
      <c r="L35" t="s">
        <v>23</v>
      </c>
      <c r="M35">
        <v>55.5</v>
      </c>
      <c r="N35">
        <f>IF(DATOS[[#This Row],[email_open_rate]]="",0,DATOS[[#This Row],[email_open_rate]])</f>
        <v>55.5</v>
      </c>
      <c r="O35" s="1">
        <v>44706</v>
      </c>
      <c r="P35">
        <v>65</v>
      </c>
      <c r="Q35">
        <v>0.39</v>
      </c>
      <c r="R35">
        <f>IF(IFERROR(VLOOKUP(DATOS[[#This Row],[IdUnico]],A36:$A$5002,1,FALSE),0),1,0)</f>
        <v>0</v>
      </c>
    </row>
    <row r="36" spans="1:18" x14ac:dyDescent="0.3">
      <c r="A36" t="str">
        <f>CONCATENATE(DATOS[[#This Row],[customer_id]],"_",DATOS[[#This Row],[country]],"_",DATOS[[#This Row],[customer_since]])</f>
        <v>CUST_1066_France_44276</v>
      </c>
      <c r="B36" t="s">
        <v>3837</v>
      </c>
      <c r="C36">
        <v>73</v>
      </c>
      <c r="D36" t="s">
        <v>21</v>
      </c>
      <c r="E36" t="s">
        <v>35</v>
      </c>
      <c r="F36">
        <v>135.85</v>
      </c>
      <c r="G36">
        <f>IF(DATOS[[#This Row],[avg_order_value]]="",0,DATOS[[#This Row],[avg_order_value]])</f>
        <v>135.85</v>
      </c>
      <c r="H36">
        <v>12</v>
      </c>
      <c r="I36">
        <f>DATOS[[#This Row],[avgValorOrdenDesc]]*DATOS[[#This Row],[total_orders]]</f>
        <v>1630.1999999999998</v>
      </c>
      <c r="J36">
        <v>243</v>
      </c>
      <c r="K36">
        <v>0</v>
      </c>
      <c r="L36" t="s">
        <v>40</v>
      </c>
      <c r="M36">
        <v>19.100000000000001</v>
      </c>
      <c r="N36">
        <f>IF(DATOS[[#This Row],[email_open_rate]]="",0,DATOS[[#This Row],[email_open_rate]])</f>
        <v>19.100000000000001</v>
      </c>
      <c r="O36" s="1">
        <v>44276</v>
      </c>
      <c r="P36">
        <v>52</v>
      </c>
      <c r="Q36">
        <v>0.33</v>
      </c>
      <c r="R36">
        <f>IF(IFERROR(VLOOKUP(DATOS[[#This Row],[IdUnico]],A37:$A$5002,1,FALSE),0),1,0)</f>
        <v>0</v>
      </c>
    </row>
    <row r="37" spans="1:18" x14ac:dyDescent="0.3">
      <c r="A37" t="str">
        <f>CONCATENATE(DATOS[[#This Row],[customer_id]],"_",DATOS[[#This Row],[country]],"_",DATOS[[#This Row],[customer_since]])</f>
        <v>CUST_1067_Australia_44218</v>
      </c>
      <c r="B37" t="s">
        <v>3064</v>
      </c>
      <c r="C37">
        <v>29</v>
      </c>
      <c r="D37" t="s">
        <v>21</v>
      </c>
      <c r="E37" t="s">
        <v>22</v>
      </c>
      <c r="F37">
        <v>21.58</v>
      </c>
      <c r="G37">
        <f>IF(DATOS[[#This Row],[avg_order_value]]="",0,DATOS[[#This Row],[avg_order_value]])</f>
        <v>21.58</v>
      </c>
      <c r="H37">
        <v>5</v>
      </c>
      <c r="I37">
        <f>DATOS[[#This Row],[avgValorOrdenDesc]]*DATOS[[#This Row],[total_orders]]</f>
        <v>107.89999999999999</v>
      </c>
      <c r="J37">
        <v>42</v>
      </c>
      <c r="K37">
        <v>0</v>
      </c>
      <c r="L37" t="s">
        <v>19</v>
      </c>
      <c r="M37">
        <v>88.3</v>
      </c>
      <c r="N37">
        <f>IF(DATOS[[#This Row],[email_open_rate]]="",0,DATOS[[#This Row],[email_open_rate]])</f>
        <v>88.3</v>
      </c>
      <c r="O37" s="1">
        <v>44218</v>
      </c>
      <c r="P37">
        <v>77</v>
      </c>
      <c r="Q37">
        <v>0.13</v>
      </c>
      <c r="R37">
        <f>IF(IFERROR(VLOOKUP(DATOS[[#This Row],[IdUnico]],A38:$A$5002,1,FALSE),0),1,0)</f>
        <v>0</v>
      </c>
    </row>
    <row r="38" spans="1:18" x14ac:dyDescent="0.3">
      <c r="A38" t="str">
        <f>CONCATENATE(DATOS[[#This Row],[customer_id]],"_",DATOS[[#This Row],[country]],"_",DATOS[[#This Row],[customer_since]])</f>
        <v>CUST_1071_India_44616</v>
      </c>
      <c r="B38" t="s">
        <v>3343</v>
      </c>
      <c r="C38">
        <v>60</v>
      </c>
      <c r="D38" t="s">
        <v>21</v>
      </c>
      <c r="E38" t="s">
        <v>37</v>
      </c>
      <c r="F38">
        <v>81.69</v>
      </c>
      <c r="G38">
        <f>IF(DATOS[[#This Row],[avg_order_value]]="",0,DATOS[[#This Row],[avg_order_value]])</f>
        <v>81.69</v>
      </c>
      <c r="H38">
        <v>9</v>
      </c>
      <c r="I38">
        <f>DATOS[[#This Row],[avgValorOrdenDesc]]*DATOS[[#This Row],[total_orders]]</f>
        <v>735.21</v>
      </c>
      <c r="J38">
        <v>221</v>
      </c>
      <c r="K38">
        <v>0</v>
      </c>
      <c r="L38" t="s">
        <v>19</v>
      </c>
      <c r="M38">
        <v>26.1</v>
      </c>
      <c r="N38">
        <f>IF(DATOS[[#This Row],[email_open_rate]]="",0,DATOS[[#This Row],[email_open_rate]])</f>
        <v>26.1</v>
      </c>
      <c r="O38" s="1">
        <v>44616</v>
      </c>
      <c r="P38">
        <v>80</v>
      </c>
      <c r="Q38">
        <v>0.49</v>
      </c>
      <c r="R38">
        <f>IF(IFERROR(VLOOKUP(DATOS[[#This Row],[IdUnico]],A39:$A$5002,1,FALSE),0),1,0)</f>
        <v>0</v>
      </c>
    </row>
    <row r="39" spans="1:18" x14ac:dyDescent="0.3">
      <c r="A39" t="str">
        <f>CONCATENATE(DATOS[[#This Row],[customer_id]],"_",DATOS[[#This Row],[country]],"_",DATOS[[#This Row],[customer_since]])</f>
        <v>CUST_1072_India_45771</v>
      </c>
      <c r="B39" t="s">
        <v>1636</v>
      </c>
      <c r="C39">
        <v>75</v>
      </c>
      <c r="D39" t="s">
        <v>21</v>
      </c>
      <c r="E39" t="s">
        <v>37</v>
      </c>
      <c r="F39">
        <v>73.02</v>
      </c>
      <c r="G39">
        <f>IF(DATOS[[#This Row],[avg_order_value]]="",0,DATOS[[#This Row],[avg_order_value]])</f>
        <v>73.02</v>
      </c>
      <c r="H39">
        <v>15</v>
      </c>
      <c r="I39">
        <f>DATOS[[#This Row],[avgValorOrdenDesc]]*DATOS[[#This Row],[total_orders]]</f>
        <v>1095.3</v>
      </c>
      <c r="J39">
        <v>242</v>
      </c>
      <c r="K39">
        <v>0</v>
      </c>
      <c r="L39" t="s">
        <v>19</v>
      </c>
      <c r="M39">
        <v>66.599999999999994</v>
      </c>
      <c r="N39">
        <f>IF(DATOS[[#This Row],[email_open_rate]]="",0,DATOS[[#This Row],[email_open_rate]])</f>
        <v>66.599999999999994</v>
      </c>
      <c r="O39" s="1">
        <v>45771</v>
      </c>
      <c r="P39">
        <v>96</v>
      </c>
      <c r="Q39">
        <v>0.35</v>
      </c>
      <c r="R39">
        <f>IF(IFERROR(VLOOKUP(DATOS[[#This Row],[IdUnico]],A40:$A$5002,1,FALSE),0),1,0)</f>
        <v>0</v>
      </c>
    </row>
    <row r="40" spans="1:18" x14ac:dyDescent="0.3">
      <c r="A40" t="str">
        <f>CONCATENATE(DATOS[[#This Row],[customer_id]],"_",DATOS[[#This Row],[country]],"_",DATOS[[#This Row],[customer_since]])</f>
        <v>CUST_1074_China_45527</v>
      </c>
      <c r="B40" t="s">
        <v>1042</v>
      </c>
      <c r="C40">
        <v>25</v>
      </c>
      <c r="D40" t="s">
        <v>14</v>
      </c>
      <c r="E40" t="s">
        <v>44</v>
      </c>
      <c r="F40">
        <v>272.02999999999997</v>
      </c>
      <c r="G40">
        <f>IF(DATOS[[#This Row],[avg_order_value]]="",0,DATOS[[#This Row],[avg_order_value]])</f>
        <v>272.02999999999997</v>
      </c>
      <c r="H40">
        <v>9</v>
      </c>
      <c r="I40">
        <f>DATOS[[#This Row],[avgValorOrdenDesc]]*DATOS[[#This Row],[total_orders]]</f>
        <v>2448.2699999999995</v>
      </c>
      <c r="J40">
        <v>64</v>
      </c>
      <c r="K40">
        <v>0</v>
      </c>
      <c r="L40" t="s">
        <v>19</v>
      </c>
      <c r="M40">
        <v>81</v>
      </c>
      <c r="N40">
        <f>IF(DATOS[[#This Row],[email_open_rate]]="",0,DATOS[[#This Row],[email_open_rate]])</f>
        <v>81</v>
      </c>
      <c r="O40" s="1">
        <v>45527</v>
      </c>
      <c r="P40">
        <v>87</v>
      </c>
      <c r="Q40">
        <v>0.08</v>
      </c>
      <c r="R40">
        <f>IF(IFERROR(VLOOKUP(DATOS[[#This Row],[IdUnico]],A41:$A$5002,1,FALSE),0),1,0)</f>
        <v>0</v>
      </c>
    </row>
    <row r="41" spans="1:18" x14ac:dyDescent="0.3">
      <c r="A41" t="str">
        <f>CONCATENATE(DATOS[[#This Row],[customer_id]],"_",DATOS[[#This Row],[country]],"_",DATOS[[#This Row],[customer_since]])</f>
        <v>CUST_1075_India_44138</v>
      </c>
      <c r="B41" t="s">
        <v>3431</v>
      </c>
      <c r="C41">
        <v>25</v>
      </c>
      <c r="D41" t="s">
        <v>14</v>
      </c>
      <c r="E41" t="s">
        <v>37</v>
      </c>
      <c r="G41">
        <f>IF(DATOS[[#This Row],[avg_order_value]]="",0,DATOS[[#This Row],[avg_order_value]])</f>
        <v>0</v>
      </c>
      <c r="H41">
        <v>9</v>
      </c>
      <c r="I41">
        <f>DATOS[[#This Row],[avgValorOrdenDesc]]*DATOS[[#This Row],[total_orders]]</f>
        <v>0</v>
      </c>
      <c r="J41">
        <v>322</v>
      </c>
      <c r="K41">
        <v>0</v>
      </c>
      <c r="L41" t="s">
        <v>29</v>
      </c>
      <c r="M41">
        <v>67.3</v>
      </c>
      <c r="N41">
        <f>IF(DATOS[[#This Row],[email_open_rate]]="",0,DATOS[[#This Row],[email_open_rate]])</f>
        <v>67.3</v>
      </c>
      <c r="O41" s="1">
        <v>44138</v>
      </c>
      <c r="P41">
        <v>10</v>
      </c>
      <c r="Q41">
        <v>0.14000000000000001</v>
      </c>
      <c r="R41">
        <f>IF(IFERROR(VLOOKUP(DATOS[[#This Row],[IdUnico]],A42:$A$5002,1,FALSE),0),1,0)</f>
        <v>0</v>
      </c>
    </row>
    <row r="42" spans="1:18" x14ac:dyDescent="0.3">
      <c r="A42" t="str">
        <f>CONCATENATE(DATOS[[#This Row],[customer_id]],"_",DATOS[[#This Row],[country]],"_",DATOS[[#This Row],[customer_since]])</f>
        <v>CUST_1077_USA_44226</v>
      </c>
      <c r="B42" t="s">
        <v>834</v>
      </c>
      <c r="C42">
        <v>24</v>
      </c>
      <c r="D42" t="s">
        <v>21</v>
      </c>
      <c r="E42" t="s">
        <v>18</v>
      </c>
      <c r="F42">
        <v>56.1</v>
      </c>
      <c r="G42">
        <f>IF(DATOS[[#This Row],[avg_order_value]]="",0,DATOS[[#This Row],[avg_order_value]])</f>
        <v>56.1</v>
      </c>
      <c r="H42">
        <v>16</v>
      </c>
      <c r="I42">
        <f>DATOS[[#This Row],[avgValorOrdenDesc]]*DATOS[[#This Row],[total_orders]]</f>
        <v>897.6</v>
      </c>
      <c r="J42">
        <v>202</v>
      </c>
      <c r="K42">
        <v>0</v>
      </c>
      <c r="L42" t="s">
        <v>29</v>
      </c>
      <c r="M42">
        <v>94</v>
      </c>
      <c r="N42">
        <f>IF(DATOS[[#This Row],[email_open_rate]]="",0,DATOS[[#This Row],[email_open_rate]])</f>
        <v>94</v>
      </c>
      <c r="O42" s="1">
        <v>44226</v>
      </c>
      <c r="P42">
        <v>75</v>
      </c>
      <c r="Q42">
        <v>0.22</v>
      </c>
      <c r="R42">
        <f>IF(IFERROR(VLOOKUP(DATOS[[#This Row],[IdUnico]],A43:$A$5002,1,FALSE),0),1,0)</f>
        <v>0</v>
      </c>
    </row>
    <row r="43" spans="1:18" x14ac:dyDescent="0.3">
      <c r="A43" t="str">
        <f>CONCATENATE(DATOS[[#This Row],[customer_id]],"_",DATOS[[#This Row],[country]],"_",DATOS[[#This Row],[customer_since]])</f>
        <v>CUST_1078_Australia_45275</v>
      </c>
      <c r="B43" t="s">
        <v>1795</v>
      </c>
      <c r="C43">
        <v>38</v>
      </c>
      <c r="D43" t="s">
        <v>21</v>
      </c>
      <c r="E43" t="s">
        <v>22</v>
      </c>
      <c r="F43">
        <v>46.98</v>
      </c>
      <c r="G43">
        <f>IF(DATOS[[#This Row],[avg_order_value]]="",0,DATOS[[#This Row],[avg_order_value]])</f>
        <v>46.98</v>
      </c>
      <c r="H43">
        <v>11</v>
      </c>
      <c r="I43">
        <f>DATOS[[#This Row],[avgValorOrdenDesc]]*DATOS[[#This Row],[total_orders]]</f>
        <v>516.78</v>
      </c>
      <c r="J43">
        <v>339</v>
      </c>
      <c r="K43">
        <v>0</v>
      </c>
      <c r="L43" t="s">
        <v>29</v>
      </c>
      <c r="M43">
        <v>79.099999999999994</v>
      </c>
      <c r="N43">
        <f>IF(DATOS[[#This Row],[email_open_rate]]="",0,DATOS[[#This Row],[email_open_rate]])</f>
        <v>79.099999999999994</v>
      </c>
      <c r="O43" s="1">
        <v>45275</v>
      </c>
      <c r="P43">
        <v>43</v>
      </c>
      <c r="Q43">
        <v>0.15</v>
      </c>
      <c r="R43">
        <f>IF(IFERROR(VLOOKUP(DATOS[[#This Row],[IdUnico]],A44:$A$5002,1,FALSE),0),1,0)</f>
        <v>0</v>
      </c>
    </row>
    <row r="44" spans="1:18" x14ac:dyDescent="0.3">
      <c r="A44" t="str">
        <f>CONCATENATE(DATOS[[#This Row],[customer_id]],"_",DATOS[[#This Row],[country]],"_",DATOS[[#This Row],[customer_since]])</f>
        <v>CUST_1082_Brazil_45759</v>
      </c>
      <c r="B44" t="s">
        <v>2818</v>
      </c>
      <c r="C44">
        <v>75</v>
      </c>
      <c r="D44" t="s">
        <v>21</v>
      </c>
      <c r="E44" t="s">
        <v>15</v>
      </c>
      <c r="F44">
        <v>109.33</v>
      </c>
      <c r="G44">
        <f>IF(DATOS[[#This Row],[avg_order_value]]="",0,DATOS[[#This Row],[avg_order_value]])</f>
        <v>109.33</v>
      </c>
      <c r="H44">
        <v>12</v>
      </c>
      <c r="I44">
        <f>DATOS[[#This Row],[avgValorOrdenDesc]]*DATOS[[#This Row],[total_orders]]</f>
        <v>1311.96</v>
      </c>
      <c r="J44">
        <v>100</v>
      </c>
      <c r="K44">
        <v>0</v>
      </c>
      <c r="L44" t="s">
        <v>16</v>
      </c>
      <c r="M44">
        <v>85.5</v>
      </c>
      <c r="N44">
        <f>IF(DATOS[[#This Row],[email_open_rate]]="",0,DATOS[[#This Row],[email_open_rate]])</f>
        <v>85.5</v>
      </c>
      <c r="O44" s="1">
        <v>45759</v>
      </c>
      <c r="P44">
        <v>89</v>
      </c>
      <c r="Q44">
        <v>0.38</v>
      </c>
      <c r="R44">
        <f>IF(IFERROR(VLOOKUP(DATOS[[#This Row],[IdUnico]],A45:$A$5002,1,FALSE),0),1,0)</f>
        <v>0</v>
      </c>
    </row>
    <row r="45" spans="1:18" x14ac:dyDescent="0.3">
      <c r="A45" t="str">
        <f>CONCATENATE(DATOS[[#This Row],[customer_id]],"_",DATOS[[#This Row],[country]],"_",DATOS[[#This Row],[customer_since]])</f>
        <v>CUST_1086_Japan_45254</v>
      </c>
      <c r="B45" t="s">
        <v>2912</v>
      </c>
      <c r="C45">
        <v>60</v>
      </c>
      <c r="D45" t="s">
        <v>21</v>
      </c>
      <c r="E45" t="s">
        <v>26</v>
      </c>
      <c r="G45">
        <f>IF(DATOS[[#This Row],[avg_order_value]]="",0,DATOS[[#This Row],[avg_order_value]])</f>
        <v>0</v>
      </c>
      <c r="H45">
        <v>8</v>
      </c>
      <c r="I45">
        <f>DATOS[[#This Row],[avgValorOrdenDesc]]*DATOS[[#This Row],[total_orders]]</f>
        <v>0</v>
      </c>
      <c r="J45">
        <v>134</v>
      </c>
      <c r="K45">
        <v>0</v>
      </c>
      <c r="L45" t="s">
        <v>23</v>
      </c>
      <c r="M45">
        <v>7.5</v>
      </c>
      <c r="N45">
        <f>IF(DATOS[[#This Row],[email_open_rate]]="",0,DATOS[[#This Row],[email_open_rate]])</f>
        <v>7.5</v>
      </c>
      <c r="O45" s="1">
        <v>45254</v>
      </c>
      <c r="P45">
        <v>67</v>
      </c>
      <c r="Q45">
        <v>0.13</v>
      </c>
      <c r="R45">
        <f>IF(IFERROR(VLOOKUP(DATOS[[#This Row],[IdUnico]],A46:$A$5002,1,FALSE),0),1,0)</f>
        <v>0</v>
      </c>
    </row>
    <row r="46" spans="1:18" x14ac:dyDescent="0.3">
      <c r="A46" t="str">
        <f>CONCATENATE(DATOS[[#This Row],[customer_id]],"_",DATOS[[#This Row],[country]],"_",DATOS[[#This Row],[customer_since]])</f>
        <v>CUST_1089_France_44086</v>
      </c>
      <c r="B46" t="s">
        <v>1375</v>
      </c>
      <c r="C46">
        <v>71</v>
      </c>
      <c r="D46" t="s">
        <v>21</v>
      </c>
      <c r="E46" t="s">
        <v>35</v>
      </c>
      <c r="F46">
        <v>52.07</v>
      </c>
      <c r="G46">
        <f>IF(DATOS[[#This Row],[avg_order_value]]="",0,DATOS[[#This Row],[avg_order_value]])</f>
        <v>52.07</v>
      </c>
      <c r="H46">
        <v>8</v>
      </c>
      <c r="I46">
        <f>DATOS[[#This Row],[avgValorOrdenDesc]]*DATOS[[#This Row],[total_orders]]</f>
        <v>416.56</v>
      </c>
      <c r="J46">
        <v>160</v>
      </c>
      <c r="K46">
        <v>0</v>
      </c>
      <c r="L46" t="s">
        <v>23</v>
      </c>
      <c r="M46">
        <v>89.7</v>
      </c>
      <c r="N46">
        <f>IF(DATOS[[#This Row],[email_open_rate]]="",0,DATOS[[#This Row],[email_open_rate]])</f>
        <v>89.7</v>
      </c>
      <c r="O46" s="1">
        <v>44086</v>
      </c>
      <c r="P46">
        <v>46</v>
      </c>
      <c r="Q46">
        <v>7.0000000000000007E-2</v>
      </c>
      <c r="R46">
        <f>IF(IFERROR(VLOOKUP(DATOS[[#This Row],[IdUnico]],A47:$A$5002,1,FALSE),0),1,0)</f>
        <v>0</v>
      </c>
    </row>
    <row r="47" spans="1:18" x14ac:dyDescent="0.3">
      <c r="A47" t="str">
        <f>CONCATENATE(DATOS[[#This Row],[customer_id]],"_",DATOS[[#This Row],[country]],"_",DATOS[[#This Row],[customer_since]])</f>
        <v>CUST_1089_USA_45398</v>
      </c>
      <c r="B47" t="s">
        <v>1375</v>
      </c>
      <c r="C47">
        <v>20</v>
      </c>
      <c r="D47" t="s">
        <v>25</v>
      </c>
      <c r="E47" t="s">
        <v>18</v>
      </c>
      <c r="F47">
        <v>86.08</v>
      </c>
      <c r="G47">
        <f>IF(DATOS[[#This Row],[avg_order_value]]="",0,DATOS[[#This Row],[avg_order_value]])</f>
        <v>86.08</v>
      </c>
      <c r="H47">
        <v>11</v>
      </c>
      <c r="I47">
        <f>DATOS[[#This Row],[avgValorOrdenDesc]]*DATOS[[#This Row],[total_orders]]</f>
        <v>946.88</v>
      </c>
      <c r="J47">
        <v>276</v>
      </c>
      <c r="K47">
        <v>0</v>
      </c>
      <c r="L47" t="s">
        <v>29</v>
      </c>
      <c r="M47">
        <v>79.400000000000006</v>
      </c>
      <c r="N47">
        <f>IF(DATOS[[#This Row],[email_open_rate]]="",0,DATOS[[#This Row],[email_open_rate]])</f>
        <v>79.400000000000006</v>
      </c>
      <c r="O47" s="1">
        <v>45398</v>
      </c>
      <c r="P47">
        <v>66</v>
      </c>
      <c r="Q47">
        <v>0.28000000000000003</v>
      </c>
      <c r="R47">
        <f>IF(IFERROR(VLOOKUP(DATOS[[#This Row],[IdUnico]],A48:$A$5002,1,FALSE),0),1,0)</f>
        <v>0</v>
      </c>
    </row>
    <row r="48" spans="1:18" x14ac:dyDescent="0.3">
      <c r="A48" t="str">
        <f>CONCATENATE(DATOS[[#This Row],[customer_id]],"_",DATOS[[#This Row],[country]],"_",DATOS[[#This Row],[customer_since]])</f>
        <v>CUST_1090_India_44168</v>
      </c>
      <c r="B48" t="s">
        <v>3303</v>
      </c>
      <c r="C48">
        <v>68</v>
      </c>
      <c r="D48" t="s">
        <v>14</v>
      </c>
      <c r="E48" t="s">
        <v>37</v>
      </c>
      <c r="F48">
        <v>271.20999999999998</v>
      </c>
      <c r="G48">
        <f>IF(DATOS[[#This Row],[avg_order_value]]="",0,DATOS[[#This Row],[avg_order_value]])</f>
        <v>271.20999999999998</v>
      </c>
      <c r="H48">
        <v>8</v>
      </c>
      <c r="I48">
        <f>DATOS[[#This Row],[avgValorOrdenDesc]]*DATOS[[#This Row],[total_orders]]</f>
        <v>2169.6799999999998</v>
      </c>
      <c r="J48">
        <v>229</v>
      </c>
      <c r="K48">
        <v>0</v>
      </c>
      <c r="L48" t="s">
        <v>29</v>
      </c>
      <c r="N48">
        <f>IF(DATOS[[#This Row],[email_open_rate]]="",0,DATOS[[#This Row],[email_open_rate]])</f>
        <v>0</v>
      </c>
      <c r="O48" s="1">
        <v>44168</v>
      </c>
      <c r="P48">
        <v>69</v>
      </c>
      <c r="Q48">
        <v>0.49</v>
      </c>
      <c r="R48">
        <f>IF(IFERROR(VLOOKUP(DATOS[[#This Row],[IdUnico]],A49:$A$5002,1,FALSE),0),1,0)</f>
        <v>0</v>
      </c>
    </row>
    <row r="49" spans="1:18" x14ac:dyDescent="0.3">
      <c r="A49" t="str">
        <f>CONCATENATE(DATOS[[#This Row],[customer_id]],"_",DATOS[[#This Row],[country]],"_",DATOS[[#This Row],[customer_since]])</f>
        <v>CUST_1094_Australia_44171</v>
      </c>
      <c r="B49" t="s">
        <v>885</v>
      </c>
      <c r="C49">
        <v>59</v>
      </c>
      <c r="D49" t="s">
        <v>21</v>
      </c>
      <c r="E49" t="s">
        <v>22</v>
      </c>
      <c r="F49">
        <v>118.28</v>
      </c>
      <c r="G49">
        <f>IF(DATOS[[#This Row],[avg_order_value]]="",0,DATOS[[#This Row],[avg_order_value]])</f>
        <v>118.28</v>
      </c>
      <c r="H49">
        <v>16</v>
      </c>
      <c r="I49">
        <f>DATOS[[#This Row],[avgValorOrdenDesc]]*DATOS[[#This Row],[total_orders]]</f>
        <v>1892.48</v>
      </c>
      <c r="J49">
        <v>32</v>
      </c>
      <c r="K49">
        <v>0</v>
      </c>
      <c r="L49" t="s">
        <v>16</v>
      </c>
      <c r="M49">
        <v>93.7</v>
      </c>
      <c r="N49">
        <f>IF(DATOS[[#This Row],[email_open_rate]]="",0,DATOS[[#This Row],[email_open_rate]])</f>
        <v>93.7</v>
      </c>
      <c r="O49" s="1">
        <v>44171</v>
      </c>
      <c r="P49">
        <v>96</v>
      </c>
      <c r="Q49">
        <v>0.27</v>
      </c>
      <c r="R49">
        <f>IF(IFERROR(VLOOKUP(DATOS[[#This Row],[IdUnico]],A50:$A$5002,1,FALSE),0),1,0)</f>
        <v>0</v>
      </c>
    </row>
    <row r="50" spans="1:18" x14ac:dyDescent="0.3">
      <c r="A50" t="str">
        <f>CONCATENATE(DATOS[[#This Row],[customer_id]],"_",DATOS[[#This Row],[country]],"_",DATOS[[#This Row],[customer_since]])</f>
        <v>CUST_1097_USA_45504</v>
      </c>
      <c r="B50" t="s">
        <v>2008</v>
      </c>
      <c r="C50">
        <v>61</v>
      </c>
      <c r="D50" t="s">
        <v>21</v>
      </c>
      <c r="E50" t="s">
        <v>18</v>
      </c>
      <c r="F50">
        <v>19.43</v>
      </c>
      <c r="G50">
        <f>IF(DATOS[[#This Row],[avg_order_value]]="",0,DATOS[[#This Row],[avg_order_value]])</f>
        <v>19.43</v>
      </c>
      <c r="H50">
        <v>10</v>
      </c>
      <c r="I50">
        <f>DATOS[[#This Row],[avgValorOrdenDesc]]*DATOS[[#This Row],[total_orders]]</f>
        <v>194.3</v>
      </c>
      <c r="J50">
        <v>224</v>
      </c>
      <c r="K50">
        <v>0</v>
      </c>
      <c r="L50" t="s">
        <v>40</v>
      </c>
      <c r="N50">
        <f>IF(DATOS[[#This Row],[email_open_rate]]="",0,DATOS[[#This Row],[email_open_rate]])</f>
        <v>0</v>
      </c>
      <c r="O50" s="1">
        <v>45504</v>
      </c>
      <c r="P50">
        <v>82</v>
      </c>
      <c r="Q50">
        <v>0.3</v>
      </c>
      <c r="R50">
        <f>IF(IFERROR(VLOOKUP(DATOS[[#This Row],[IdUnico]],A51:$A$5002,1,FALSE),0),1,0)</f>
        <v>0</v>
      </c>
    </row>
    <row r="51" spans="1:18" x14ac:dyDescent="0.3">
      <c r="A51" t="str">
        <f>CONCATENATE(DATOS[[#This Row],[customer_id]],"_",DATOS[[#This Row],[country]],"_",DATOS[[#This Row],[customer_since]])</f>
        <v>CUST_1098_Canada_44144</v>
      </c>
      <c r="B51" t="s">
        <v>263</v>
      </c>
      <c r="C51">
        <v>31</v>
      </c>
      <c r="D51" t="s">
        <v>14</v>
      </c>
      <c r="E51" t="s">
        <v>28</v>
      </c>
      <c r="F51">
        <v>70.17</v>
      </c>
      <c r="G51">
        <f>IF(DATOS[[#This Row],[avg_order_value]]="",0,DATOS[[#This Row],[avg_order_value]])</f>
        <v>70.17</v>
      </c>
      <c r="H51">
        <v>9</v>
      </c>
      <c r="I51">
        <f>DATOS[[#This Row],[avgValorOrdenDesc]]*DATOS[[#This Row],[total_orders]]</f>
        <v>631.53</v>
      </c>
      <c r="J51">
        <v>298</v>
      </c>
      <c r="K51">
        <v>0</v>
      </c>
      <c r="L51" t="s">
        <v>16</v>
      </c>
      <c r="M51">
        <v>25.8</v>
      </c>
      <c r="N51">
        <f>IF(DATOS[[#This Row],[email_open_rate]]="",0,DATOS[[#This Row],[email_open_rate]])</f>
        <v>25.8</v>
      </c>
      <c r="O51" s="1">
        <v>44144</v>
      </c>
      <c r="P51">
        <v>9</v>
      </c>
      <c r="Q51">
        <v>0.22</v>
      </c>
      <c r="R51">
        <f>IF(IFERROR(VLOOKUP(DATOS[[#This Row],[IdUnico]],A52:$A$5002,1,FALSE),0),1,0)</f>
        <v>0</v>
      </c>
    </row>
    <row r="52" spans="1:18" x14ac:dyDescent="0.3">
      <c r="A52" t="str">
        <f>CONCATENATE(DATOS[[#This Row],[customer_id]],"_",DATOS[[#This Row],[country]],"_",DATOS[[#This Row],[customer_since]])</f>
        <v>CUST_1105_Australia_45505</v>
      </c>
      <c r="B52" t="s">
        <v>1378</v>
      </c>
      <c r="C52">
        <v>52</v>
      </c>
      <c r="D52" t="s">
        <v>21</v>
      </c>
      <c r="E52" t="s">
        <v>22</v>
      </c>
      <c r="F52">
        <v>82.1</v>
      </c>
      <c r="G52">
        <f>IF(DATOS[[#This Row],[avg_order_value]]="",0,DATOS[[#This Row],[avg_order_value]])</f>
        <v>82.1</v>
      </c>
      <c r="H52">
        <v>9</v>
      </c>
      <c r="I52">
        <f>DATOS[[#This Row],[avgValorOrdenDesc]]*DATOS[[#This Row],[total_orders]]</f>
        <v>738.9</v>
      </c>
      <c r="J52">
        <v>249</v>
      </c>
      <c r="K52">
        <v>0</v>
      </c>
      <c r="L52" t="s">
        <v>29</v>
      </c>
      <c r="M52">
        <v>45</v>
      </c>
      <c r="N52">
        <f>IF(DATOS[[#This Row],[email_open_rate]]="",0,DATOS[[#This Row],[email_open_rate]])</f>
        <v>45</v>
      </c>
      <c r="O52" s="1">
        <v>45505</v>
      </c>
      <c r="P52">
        <v>93</v>
      </c>
      <c r="Q52">
        <v>0.08</v>
      </c>
      <c r="R52">
        <f>IF(IFERROR(VLOOKUP(DATOS[[#This Row],[IdUnico]],A53:$A$5002,1,FALSE),0),1,0)</f>
        <v>0</v>
      </c>
    </row>
    <row r="53" spans="1:18" x14ac:dyDescent="0.3">
      <c r="A53" t="str">
        <f>CONCATENATE(DATOS[[#This Row],[customer_id]],"_",DATOS[[#This Row],[country]],"_",DATOS[[#This Row],[customer_since]])</f>
        <v>CUST_1105_Germany_44870</v>
      </c>
      <c r="B53" t="s">
        <v>1378</v>
      </c>
      <c r="C53">
        <v>24</v>
      </c>
      <c r="D53" t="s">
        <v>14</v>
      </c>
      <c r="E53" t="s">
        <v>50</v>
      </c>
      <c r="F53">
        <v>94.65</v>
      </c>
      <c r="G53">
        <f>IF(DATOS[[#This Row],[avg_order_value]]="",0,DATOS[[#This Row],[avg_order_value]])</f>
        <v>94.65</v>
      </c>
      <c r="H53">
        <v>7</v>
      </c>
      <c r="I53">
        <f>DATOS[[#This Row],[avgValorOrdenDesc]]*DATOS[[#This Row],[total_orders]]</f>
        <v>662.55000000000007</v>
      </c>
      <c r="J53">
        <v>47</v>
      </c>
      <c r="K53">
        <v>0</v>
      </c>
      <c r="L53" t="s">
        <v>16</v>
      </c>
      <c r="M53">
        <v>77.5</v>
      </c>
      <c r="N53">
        <f>IF(DATOS[[#This Row],[email_open_rate]]="",0,DATOS[[#This Row],[email_open_rate]])</f>
        <v>77.5</v>
      </c>
      <c r="O53" s="1">
        <v>44870</v>
      </c>
      <c r="P53">
        <v>43</v>
      </c>
      <c r="Q53">
        <v>0.46</v>
      </c>
      <c r="R53">
        <f>IF(IFERROR(VLOOKUP(DATOS[[#This Row],[IdUnico]],A54:$A$5002,1,FALSE),0),1,0)</f>
        <v>0</v>
      </c>
    </row>
    <row r="54" spans="1:18" x14ac:dyDescent="0.3">
      <c r="A54" t="str">
        <f>CONCATENATE(DATOS[[#This Row],[customer_id]],"_",DATOS[[#This Row],[country]],"_",DATOS[[#This Row],[customer_since]])</f>
        <v>CUST_1112_Australia_44954</v>
      </c>
      <c r="B54" t="s">
        <v>2756</v>
      </c>
      <c r="C54">
        <v>50</v>
      </c>
      <c r="D54" t="s">
        <v>14</v>
      </c>
      <c r="E54" t="s">
        <v>22</v>
      </c>
      <c r="F54">
        <v>89.61</v>
      </c>
      <c r="G54">
        <f>IF(DATOS[[#This Row],[avg_order_value]]="",0,DATOS[[#This Row],[avg_order_value]])</f>
        <v>89.61</v>
      </c>
      <c r="H54">
        <v>9</v>
      </c>
      <c r="I54">
        <f>DATOS[[#This Row],[avgValorOrdenDesc]]*DATOS[[#This Row],[total_orders]]</f>
        <v>806.49</v>
      </c>
      <c r="J54">
        <v>200</v>
      </c>
      <c r="K54">
        <v>0</v>
      </c>
      <c r="L54" t="s">
        <v>16</v>
      </c>
      <c r="N54">
        <f>IF(DATOS[[#This Row],[email_open_rate]]="",0,DATOS[[#This Row],[email_open_rate]])</f>
        <v>0</v>
      </c>
      <c r="O54" s="1">
        <v>44954</v>
      </c>
      <c r="P54">
        <v>3</v>
      </c>
      <c r="Q54">
        <v>0.31</v>
      </c>
      <c r="R54">
        <f>IF(IFERROR(VLOOKUP(DATOS[[#This Row],[IdUnico]],A55:$A$5002,1,FALSE),0),1,0)</f>
        <v>0</v>
      </c>
    </row>
    <row r="55" spans="1:18" x14ac:dyDescent="0.3">
      <c r="A55" t="str">
        <f>CONCATENATE(DATOS[[#This Row],[customer_id]],"_",DATOS[[#This Row],[country]],"_",DATOS[[#This Row],[customer_since]])</f>
        <v>CUST_1115_India_44070</v>
      </c>
      <c r="B55" t="s">
        <v>2361</v>
      </c>
      <c r="C55">
        <v>56</v>
      </c>
      <c r="D55" t="s">
        <v>14</v>
      </c>
      <c r="E55" t="s">
        <v>37</v>
      </c>
      <c r="F55">
        <v>71.959999999999994</v>
      </c>
      <c r="G55">
        <f>IF(DATOS[[#This Row],[avg_order_value]]="",0,DATOS[[#This Row],[avg_order_value]])</f>
        <v>71.959999999999994</v>
      </c>
      <c r="H55">
        <v>9</v>
      </c>
      <c r="I55">
        <f>DATOS[[#This Row],[avgValorOrdenDesc]]*DATOS[[#This Row],[total_orders]]</f>
        <v>647.64</v>
      </c>
      <c r="J55">
        <v>88</v>
      </c>
      <c r="K55">
        <v>0</v>
      </c>
      <c r="L55" t="s">
        <v>16</v>
      </c>
      <c r="N55">
        <f>IF(DATOS[[#This Row],[email_open_rate]]="",0,DATOS[[#This Row],[email_open_rate]])</f>
        <v>0</v>
      </c>
      <c r="O55" s="1">
        <v>44070</v>
      </c>
      <c r="P55">
        <v>95</v>
      </c>
      <c r="Q55">
        <v>0.25</v>
      </c>
      <c r="R55">
        <f>IF(IFERROR(VLOOKUP(DATOS[[#This Row],[IdUnico]],A56:$A$5002,1,FALSE),0),1,0)</f>
        <v>0</v>
      </c>
    </row>
    <row r="56" spans="1:18" x14ac:dyDescent="0.3">
      <c r="A56" t="str">
        <f>CONCATENATE(DATOS[[#This Row],[customer_id]],"_",DATOS[[#This Row],[country]],"_",DATOS[[#This Row],[customer_since]])</f>
        <v>CUST_1116_Germany_44935</v>
      </c>
      <c r="B56" t="s">
        <v>1347</v>
      </c>
      <c r="C56">
        <v>53</v>
      </c>
      <c r="D56" t="s">
        <v>14</v>
      </c>
      <c r="E56" t="s">
        <v>50</v>
      </c>
      <c r="F56">
        <v>62.27</v>
      </c>
      <c r="G56">
        <f>IF(DATOS[[#This Row],[avg_order_value]]="",0,DATOS[[#This Row],[avg_order_value]])</f>
        <v>62.27</v>
      </c>
      <c r="H56">
        <v>9</v>
      </c>
      <c r="I56">
        <f>DATOS[[#This Row],[avgValorOrdenDesc]]*DATOS[[#This Row],[total_orders]]</f>
        <v>560.43000000000006</v>
      </c>
      <c r="J56">
        <v>111</v>
      </c>
      <c r="K56">
        <v>0</v>
      </c>
      <c r="L56" t="s">
        <v>23</v>
      </c>
      <c r="M56">
        <v>49.9</v>
      </c>
      <c r="N56">
        <f>IF(DATOS[[#This Row],[email_open_rate]]="",0,DATOS[[#This Row],[email_open_rate]])</f>
        <v>49.9</v>
      </c>
      <c r="O56" s="1">
        <v>44935</v>
      </c>
      <c r="P56">
        <v>83</v>
      </c>
      <c r="Q56">
        <v>0.51</v>
      </c>
      <c r="R56">
        <f>IF(IFERROR(VLOOKUP(DATOS[[#This Row],[IdUnico]],A57:$A$5002,1,FALSE),0),1,0)</f>
        <v>0</v>
      </c>
    </row>
    <row r="57" spans="1:18" x14ac:dyDescent="0.3">
      <c r="A57" t="str">
        <f>CONCATENATE(DATOS[[#This Row],[customer_id]],"_",DATOS[[#This Row],[country]],"_",DATOS[[#This Row],[customer_since]])</f>
        <v>CUST_1117_UK_45058</v>
      </c>
      <c r="B57" t="s">
        <v>787</v>
      </c>
      <c r="C57">
        <v>19</v>
      </c>
      <c r="D57" t="s">
        <v>14</v>
      </c>
      <c r="E57" t="s">
        <v>52</v>
      </c>
      <c r="F57">
        <v>70.48</v>
      </c>
      <c r="G57">
        <f>IF(DATOS[[#This Row],[avg_order_value]]="",0,DATOS[[#This Row],[avg_order_value]])</f>
        <v>70.48</v>
      </c>
      <c r="H57">
        <v>8</v>
      </c>
      <c r="I57">
        <f>DATOS[[#This Row],[avgValorOrdenDesc]]*DATOS[[#This Row],[total_orders]]</f>
        <v>563.84</v>
      </c>
      <c r="J57">
        <v>110</v>
      </c>
      <c r="K57">
        <v>0</v>
      </c>
      <c r="L57" t="s">
        <v>16</v>
      </c>
      <c r="M57">
        <v>85.8</v>
      </c>
      <c r="N57">
        <f>IF(DATOS[[#This Row],[email_open_rate]]="",0,DATOS[[#This Row],[email_open_rate]])</f>
        <v>85.8</v>
      </c>
      <c r="O57" s="1">
        <v>45058</v>
      </c>
      <c r="P57">
        <v>76</v>
      </c>
      <c r="Q57">
        <v>0.14000000000000001</v>
      </c>
      <c r="R57">
        <f>IF(IFERROR(VLOOKUP(DATOS[[#This Row],[IdUnico]],A58:$A$5002,1,FALSE),0),1,0)</f>
        <v>0</v>
      </c>
    </row>
    <row r="58" spans="1:18" x14ac:dyDescent="0.3">
      <c r="A58" t="str">
        <f>CONCATENATE(DATOS[[#This Row],[customer_id]],"_",DATOS[[#This Row],[country]],"_",DATOS[[#This Row],[customer_since]])</f>
        <v>CUST_1124_Canada_45598</v>
      </c>
      <c r="B58" t="s">
        <v>3409</v>
      </c>
      <c r="C58">
        <v>63</v>
      </c>
      <c r="D58" t="s">
        <v>21</v>
      </c>
      <c r="E58" t="s">
        <v>28</v>
      </c>
      <c r="F58">
        <v>102.79</v>
      </c>
      <c r="G58">
        <f>IF(DATOS[[#This Row],[avg_order_value]]="",0,DATOS[[#This Row],[avg_order_value]])</f>
        <v>102.79</v>
      </c>
      <c r="H58">
        <v>9</v>
      </c>
      <c r="I58">
        <f>DATOS[[#This Row],[avgValorOrdenDesc]]*DATOS[[#This Row],[total_orders]]</f>
        <v>925.11</v>
      </c>
      <c r="J58">
        <v>344</v>
      </c>
      <c r="K58">
        <v>0</v>
      </c>
      <c r="L58" t="s">
        <v>23</v>
      </c>
      <c r="M58">
        <v>61.4</v>
      </c>
      <c r="N58">
        <f>IF(DATOS[[#This Row],[email_open_rate]]="",0,DATOS[[#This Row],[email_open_rate]])</f>
        <v>61.4</v>
      </c>
      <c r="O58" s="1">
        <v>45598</v>
      </c>
      <c r="P58">
        <v>36</v>
      </c>
      <c r="Q58">
        <v>0.25</v>
      </c>
      <c r="R58">
        <f>IF(IFERROR(VLOOKUP(DATOS[[#This Row],[IdUnico]],A59:$A$5002,1,FALSE),0),1,0)</f>
        <v>0</v>
      </c>
    </row>
    <row r="59" spans="1:18" x14ac:dyDescent="0.3">
      <c r="A59" t="str">
        <f>CONCATENATE(DATOS[[#This Row],[customer_id]],"_",DATOS[[#This Row],[country]],"_",DATOS[[#This Row],[customer_since]])</f>
        <v>CUST_1125_France_44107</v>
      </c>
      <c r="B59" t="s">
        <v>751</v>
      </c>
      <c r="C59">
        <v>35</v>
      </c>
      <c r="D59" t="s">
        <v>21</v>
      </c>
      <c r="E59" t="s">
        <v>35</v>
      </c>
      <c r="F59">
        <v>22.69</v>
      </c>
      <c r="G59">
        <f>IF(DATOS[[#This Row],[avg_order_value]]="",0,DATOS[[#This Row],[avg_order_value]])</f>
        <v>22.69</v>
      </c>
      <c r="H59">
        <v>14</v>
      </c>
      <c r="I59">
        <f>DATOS[[#This Row],[avgValorOrdenDesc]]*DATOS[[#This Row],[total_orders]]</f>
        <v>317.66000000000003</v>
      </c>
      <c r="J59">
        <v>80</v>
      </c>
      <c r="K59">
        <v>0</v>
      </c>
      <c r="L59" t="s">
        <v>29</v>
      </c>
      <c r="M59">
        <v>78.8</v>
      </c>
      <c r="N59">
        <f>IF(DATOS[[#This Row],[email_open_rate]]="",0,DATOS[[#This Row],[email_open_rate]])</f>
        <v>78.8</v>
      </c>
      <c r="O59" s="1">
        <v>44107</v>
      </c>
      <c r="P59">
        <v>20</v>
      </c>
      <c r="Q59">
        <v>0.51</v>
      </c>
      <c r="R59">
        <f>IF(IFERROR(VLOOKUP(DATOS[[#This Row],[IdUnico]],A60:$A$5002,1,FALSE),0),1,0)</f>
        <v>0</v>
      </c>
    </row>
    <row r="60" spans="1:18" x14ac:dyDescent="0.3">
      <c r="A60" t="str">
        <f>CONCATENATE(DATOS[[#This Row],[customer_id]],"_",DATOS[[#This Row],[country]],"_",DATOS[[#This Row],[customer_since]])</f>
        <v>CUST_1125_Japan_45006</v>
      </c>
      <c r="B60" t="s">
        <v>751</v>
      </c>
      <c r="C60">
        <v>31</v>
      </c>
      <c r="D60" t="s">
        <v>14</v>
      </c>
      <c r="E60" t="s">
        <v>26</v>
      </c>
      <c r="F60">
        <v>212.53</v>
      </c>
      <c r="G60">
        <f>IF(DATOS[[#This Row],[avg_order_value]]="",0,DATOS[[#This Row],[avg_order_value]])</f>
        <v>212.53</v>
      </c>
      <c r="H60">
        <v>12</v>
      </c>
      <c r="I60">
        <f>DATOS[[#This Row],[avgValorOrdenDesc]]*DATOS[[#This Row],[total_orders]]</f>
        <v>2550.36</v>
      </c>
      <c r="J60">
        <v>329</v>
      </c>
      <c r="K60">
        <v>0</v>
      </c>
      <c r="L60" t="s">
        <v>19</v>
      </c>
      <c r="M60">
        <v>35.200000000000003</v>
      </c>
      <c r="N60">
        <f>IF(DATOS[[#This Row],[email_open_rate]]="",0,DATOS[[#This Row],[email_open_rate]])</f>
        <v>35.200000000000003</v>
      </c>
      <c r="O60" s="1">
        <v>45006</v>
      </c>
      <c r="P60">
        <v>10</v>
      </c>
      <c r="Q60">
        <v>0.35</v>
      </c>
      <c r="R60">
        <f>IF(IFERROR(VLOOKUP(DATOS[[#This Row],[IdUnico]],A61:$A$5002,1,FALSE),0),1,0)</f>
        <v>0</v>
      </c>
    </row>
    <row r="61" spans="1:18" x14ac:dyDescent="0.3">
      <c r="A61" t="str">
        <f>CONCATENATE(DATOS[[#This Row],[customer_id]],"_",DATOS[[#This Row],[country]],"_",DATOS[[#This Row],[customer_since]])</f>
        <v>CUST_1126_Canada_44752</v>
      </c>
      <c r="B61" t="s">
        <v>905</v>
      </c>
      <c r="C61">
        <v>69</v>
      </c>
      <c r="D61" t="s">
        <v>21</v>
      </c>
      <c r="E61" t="s">
        <v>28</v>
      </c>
      <c r="F61">
        <v>66.16</v>
      </c>
      <c r="G61">
        <f>IF(DATOS[[#This Row],[avg_order_value]]="",0,DATOS[[#This Row],[avg_order_value]])</f>
        <v>66.16</v>
      </c>
      <c r="H61">
        <v>14</v>
      </c>
      <c r="I61">
        <f>DATOS[[#This Row],[avgValorOrdenDesc]]*DATOS[[#This Row],[total_orders]]</f>
        <v>926.24</v>
      </c>
      <c r="J61">
        <v>307</v>
      </c>
      <c r="K61">
        <v>0</v>
      </c>
      <c r="L61" t="s">
        <v>19</v>
      </c>
      <c r="M61">
        <v>40.4</v>
      </c>
      <c r="N61">
        <f>IF(DATOS[[#This Row],[email_open_rate]]="",0,DATOS[[#This Row],[email_open_rate]])</f>
        <v>40.4</v>
      </c>
      <c r="O61" s="1">
        <v>44752</v>
      </c>
      <c r="P61">
        <v>55</v>
      </c>
      <c r="Q61">
        <v>0.43</v>
      </c>
      <c r="R61">
        <f>IF(IFERROR(VLOOKUP(DATOS[[#This Row],[IdUnico]],A62:$A$5002,1,FALSE),0),1,0)</f>
        <v>0</v>
      </c>
    </row>
    <row r="62" spans="1:18" x14ac:dyDescent="0.3">
      <c r="A62" t="str">
        <f>CONCATENATE(DATOS[[#This Row],[customer_id]],"_",DATOS[[#This Row],[country]],"_",DATOS[[#This Row],[customer_since]])</f>
        <v>CUST_1126_China_44633</v>
      </c>
      <c r="B62" t="s">
        <v>905</v>
      </c>
      <c r="C62">
        <v>28</v>
      </c>
      <c r="D62" t="s">
        <v>21</v>
      </c>
      <c r="E62" t="s">
        <v>44</v>
      </c>
      <c r="F62">
        <v>101.26</v>
      </c>
      <c r="G62">
        <f>IF(DATOS[[#This Row],[avg_order_value]]="",0,DATOS[[#This Row],[avg_order_value]])</f>
        <v>101.26</v>
      </c>
      <c r="H62">
        <v>4</v>
      </c>
      <c r="I62">
        <f>DATOS[[#This Row],[avgValorOrdenDesc]]*DATOS[[#This Row],[total_orders]]</f>
        <v>405.04</v>
      </c>
      <c r="J62">
        <v>100</v>
      </c>
      <c r="K62">
        <v>0</v>
      </c>
      <c r="L62" t="s">
        <v>29</v>
      </c>
      <c r="M62">
        <v>52.7</v>
      </c>
      <c r="N62">
        <f>IF(DATOS[[#This Row],[email_open_rate]]="",0,DATOS[[#This Row],[email_open_rate]])</f>
        <v>52.7</v>
      </c>
      <c r="O62" s="1">
        <v>44633</v>
      </c>
      <c r="P62">
        <v>81</v>
      </c>
      <c r="Q62">
        <v>0.4</v>
      </c>
      <c r="R62">
        <f>IF(IFERROR(VLOOKUP(DATOS[[#This Row],[IdUnico]],A63:$A$5002,1,FALSE),0),1,0)</f>
        <v>0</v>
      </c>
    </row>
    <row r="63" spans="1:18" x14ac:dyDescent="0.3">
      <c r="A63" t="str">
        <f>CONCATENATE(DATOS[[#This Row],[customer_id]],"_",DATOS[[#This Row],[country]],"_",DATOS[[#This Row],[customer_since]])</f>
        <v>CUST_1128_Japan_44167</v>
      </c>
      <c r="B63" t="s">
        <v>3293</v>
      </c>
      <c r="C63">
        <v>75</v>
      </c>
      <c r="D63" t="s">
        <v>14</v>
      </c>
      <c r="E63" t="s">
        <v>26</v>
      </c>
      <c r="G63">
        <f>IF(DATOS[[#This Row],[avg_order_value]]="",0,DATOS[[#This Row],[avg_order_value]])</f>
        <v>0</v>
      </c>
      <c r="H63">
        <v>8</v>
      </c>
      <c r="I63">
        <f>DATOS[[#This Row],[avgValorOrdenDesc]]*DATOS[[#This Row],[total_orders]]</f>
        <v>0</v>
      </c>
      <c r="J63">
        <v>322</v>
      </c>
      <c r="K63">
        <v>0</v>
      </c>
      <c r="L63" t="s">
        <v>19</v>
      </c>
      <c r="M63">
        <v>57.7</v>
      </c>
      <c r="N63">
        <f>IF(DATOS[[#This Row],[email_open_rate]]="",0,DATOS[[#This Row],[email_open_rate]])</f>
        <v>57.7</v>
      </c>
      <c r="O63" s="1">
        <v>44167</v>
      </c>
      <c r="P63">
        <v>64</v>
      </c>
      <c r="Q63">
        <v>0.12</v>
      </c>
      <c r="R63">
        <f>IF(IFERROR(VLOOKUP(DATOS[[#This Row],[IdUnico]],A64:$A$5002,1,FALSE),0),1,0)</f>
        <v>0</v>
      </c>
    </row>
    <row r="64" spans="1:18" x14ac:dyDescent="0.3">
      <c r="A64" t="str">
        <f>CONCATENATE(DATOS[[#This Row],[customer_id]],"_",DATOS[[#This Row],[country]],"_",DATOS[[#This Row],[customer_since]])</f>
        <v>CUST_1129_Brazil_45600</v>
      </c>
      <c r="B64" t="s">
        <v>3482</v>
      </c>
      <c r="C64">
        <v>21</v>
      </c>
      <c r="D64" t="s">
        <v>21</v>
      </c>
      <c r="E64" t="s">
        <v>15</v>
      </c>
      <c r="F64">
        <v>186.82</v>
      </c>
      <c r="G64">
        <f>IF(DATOS[[#This Row],[avg_order_value]]="",0,DATOS[[#This Row],[avg_order_value]])</f>
        <v>186.82</v>
      </c>
      <c r="H64">
        <v>8</v>
      </c>
      <c r="I64">
        <f>DATOS[[#This Row],[avgValorOrdenDesc]]*DATOS[[#This Row],[total_orders]]</f>
        <v>1494.56</v>
      </c>
      <c r="J64">
        <v>210</v>
      </c>
      <c r="K64">
        <v>0</v>
      </c>
      <c r="L64" t="s">
        <v>19</v>
      </c>
      <c r="M64">
        <v>34.799999999999997</v>
      </c>
      <c r="N64">
        <f>IF(DATOS[[#This Row],[email_open_rate]]="",0,DATOS[[#This Row],[email_open_rate]])</f>
        <v>34.799999999999997</v>
      </c>
      <c r="O64" s="1">
        <v>45600</v>
      </c>
      <c r="P64">
        <v>74</v>
      </c>
      <c r="Q64">
        <v>0.32</v>
      </c>
      <c r="R64">
        <f>IF(IFERROR(VLOOKUP(DATOS[[#This Row],[IdUnico]],A65:$A$5002,1,FALSE),0),1,0)</f>
        <v>0</v>
      </c>
    </row>
    <row r="65" spans="1:18" x14ac:dyDescent="0.3">
      <c r="A65" t="str">
        <f>CONCATENATE(DATOS[[#This Row],[customer_id]],"_",DATOS[[#This Row],[country]],"_",DATOS[[#This Row],[customer_since]])</f>
        <v>CUST_1130_UK_45442</v>
      </c>
      <c r="B65" t="s">
        <v>1144</v>
      </c>
      <c r="C65">
        <v>55</v>
      </c>
      <c r="D65" t="s">
        <v>14</v>
      </c>
      <c r="E65" t="s">
        <v>52</v>
      </c>
      <c r="F65">
        <v>53.6</v>
      </c>
      <c r="G65">
        <f>IF(DATOS[[#This Row],[avg_order_value]]="",0,DATOS[[#This Row],[avg_order_value]])</f>
        <v>53.6</v>
      </c>
      <c r="H65">
        <v>9</v>
      </c>
      <c r="I65">
        <f>DATOS[[#This Row],[avgValorOrdenDesc]]*DATOS[[#This Row],[total_orders]]</f>
        <v>482.40000000000003</v>
      </c>
      <c r="J65">
        <v>337</v>
      </c>
      <c r="K65">
        <v>1</v>
      </c>
      <c r="L65" t="s">
        <v>19</v>
      </c>
      <c r="M65">
        <v>55.5</v>
      </c>
      <c r="N65">
        <f>IF(DATOS[[#This Row],[email_open_rate]]="",0,DATOS[[#This Row],[email_open_rate]])</f>
        <v>55.5</v>
      </c>
      <c r="O65" s="1">
        <v>45442</v>
      </c>
      <c r="P65">
        <v>52</v>
      </c>
      <c r="Q65">
        <v>0.33</v>
      </c>
      <c r="R65">
        <f>IF(IFERROR(VLOOKUP(DATOS[[#This Row],[IdUnico]],A66:$A$5002,1,FALSE),0),1,0)</f>
        <v>0</v>
      </c>
    </row>
    <row r="66" spans="1:18" x14ac:dyDescent="0.3">
      <c r="A66" t="str">
        <f>CONCATENATE(DATOS[[#This Row],[customer_id]],"_",DATOS[[#This Row],[country]],"_",DATOS[[#This Row],[customer_since]])</f>
        <v>CUST_1133_Australia_44886</v>
      </c>
      <c r="B66" t="s">
        <v>559</v>
      </c>
      <c r="C66">
        <v>72</v>
      </c>
      <c r="D66" t="s">
        <v>14</v>
      </c>
      <c r="E66" t="s">
        <v>22</v>
      </c>
      <c r="F66">
        <v>238.78</v>
      </c>
      <c r="G66">
        <f>IF(DATOS[[#This Row],[avg_order_value]]="",0,DATOS[[#This Row],[avg_order_value]])</f>
        <v>238.78</v>
      </c>
      <c r="H66">
        <v>12</v>
      </c>
      <c r="I66">
        <f>DATOS[[#This Row],[avgValorOrdenDesc]]*DATOS[[#This Row],[total_orders]]</f>
        <v>2865.36</v>
      </c>
      <c r="J66">
        <v>136</v>
      </c>
      <c r="K66">
        <v>0</v>
      </c>
      <c r="L66" t="s">
        <v>19</v>
      </c>
      <c r="M66">
        <v>22.2</v>
      </c>
      <c r="N66">
        <f>IF(DATOS[[#This Row],[email_open_rate]]="",0,DATOS[[#This Row],[email_open_rate]])</f>
        <v>22.2</v>
      </c>
      <c r="O66" s="1">
        <v>44886</v>
      </c>
      <c r="P66">
        <v>36</v>
      </c>
      <c r="Q66">
        <v>0.35</v>
      </c>
      <c r="R66">
        <f>IF(IFERROR(VLOOKUP(DATOS[[#This Row],[IdUnico]],A67:$A$5002,1,FALSE),0),1,0)</f>
        <v>0</v>
      </c>
    </row>
    <row r="67" spans="1:18" x14ac:dyDescent="0.3">
      <c r="A67" t="str">
        <f>CONCATENATE(DATOS[[#This Row],[customer_id]],"_",DATOS[[#This Row],[country]],"_",DATOS[[#This Row],[customer_since]])</f>
        <v>CUST_1136_UK_45818</v>
      </c>
      <c r="B67" t="s">
        <v>2909</v>
      </c>
      <c r="C67">
        <v>75</v>
      </c>
      <c r="D67" t="s">
        <v>25</v>
      </c>
      <c r="E67" t="s">
        <v>52</v>
      </c>
      <c r="F67">
        <v>53.69</v>
      </c>
      <c r="G67">
        <f>IF(DATOS[[#This Row],[avg_order_value]]="",0,DATOS[[#This Row],[avg_order_value]])</f>
        <v>53.69</v>
      </c>
      <c r="H67">
        <v>8</v>
      </c>
      <c r="I67">
        <f>DATOS[[#This Row],[avgValorOrdenDesc]]*DATOS[[#This Row],[total_orders]]</f>
        <v>429.52</v>
      </c>
      <c r="J67">
        <v>63</v>
      </c>
      <c r="K67">
        <v>0</v>
      </c>
      <c r="L67" t="s">
        <v>16</v>
      </c>
      <c r="M67">
        <v>15.7</v>
      </c>
      <c r="N67">
        <f>IF(DATOS[[#This Row],[email_open_rate]]="",0,DATOS[[#This Row],[email_open_rate]])</f>
        <v>15.7</v>
      </c>
      <c r="O67" s="1">
        <v>45818</v>
      </c>
      <c r="P67">
        <v>1</v>
      </c>
      <c r="Q67">
        <v>0.11</v>
      </c>
      <c r="R67">
        <f>IF(IFERROR(VLOOKUP(DATOS[[#This Row],[IdUnico]],A68:$A$5002,1,FALSE),0),1,0)</f>
        <v>0</v>
      </c>
    </row>
    <row r="68" spans="1:18" x14ac:dyDescent="0.3">
      <c r="A68" t="str">
        <f>CONCATENATE(DATOS[[#This Row],[customer_id]],"_",DATOS[[#This Row],[country]],"_",DATOS[[#This Row],[customer_since]])</f>
        <v>CUST_1137_USA_44717</v>
      </c>
      <c r="B68" t="s">
        <v>675</v>
      </c>
      <c r="C68">
        <v>26</v>
      </c>
      <c r="D68" t="s">
        <v>14</v>
      </c>
      <c r="E68" t="s">
        <v>18</v>
      </c>
      <c r="F68">
        <v>138.83000000000001</v>
      </c>
      <c r="G68">
        <f>IF(DATOS[[#This Row],[avg_order_value]]="",0,DATOS[[#This Row],[avg_order_value]])</f>
        <v>138.83000000000001</v>
      </c>
      <c r="H68">
        <v>11</v>
      </c>
      <c r="I68">
        <f>DATOS[[#This Row],[avgValorOrdenDesc]]*DATOS[[#This Row],[total_orders]]</f>
        <v>1527.13</v>
      </c>
      <c r="J68">
        <v>359</v>
      </c>
      <c r="K68">
        <v>0</v>
      </c>
      <c r="L68" t="s">
        <v>16</v>
      </c>
      <c r="M68">
        <v>12.3</v>
      </c>
      <c r="N68">
        <f>IF(DATOS[[#This Row],[email_open_rate]]="",0,DATOS[[#This Row],[email_open_rate]])</f>
        <v>12.3</v>
      </c>
      <c r="O68" s="1">
        <v>44717</v>
      </c>
      <c r="P68">
        <v>59</v>
      </c>
      <c r="Q68">
        <v>0.12</v>
      </c>
      <c r="R68">
        <f>IF(IFERROR(VLOOKUP(DATOS[[#This Row],[IdUnico]],A69:$A$5002,1,FALSE),0),1,0)</f>
        <v>0</v>
      </c>
    </row>
    <row r="69" spans="1:18" x14ac:dyDescent="0.3">
      <c r="A69" t="str">
        <f>CONCATENATE(DATOS[[#This Row],[customer_id]],"_",DATOS[[#This Row],[country]],"_",DATOS[[#This Row],[customer_since]])</f>
        <v>CUST_1138_Australia_44518</v>
      </c>
      <c r="B69" t="s">
        <v>2319</v>
      </c>
      <c r="C69">
        <v>26</v>
      </c>
      <c r="D69" t="s">
        <v>14</v>
      </c>
      <c r="E69" t="s">
        <v>22</v>
      </c>
      <c r="F69">
        <v>131.44</v>
      </c>
      <c r="G69">
        <f>IF(DATOS[[#This Row],[avg_order_value]]="",0,DATOS[[#This Row],[avg_order_value]])</f>
        <v>131.44</v>
      </c>
      <c r="H69">
        <v>7</v>
      </c>
      <c r="I69">
        <f>DATOS[[#This Row],[avgValorOrdenDesc]]*DATOS[[#This Row],[total_orders]]</f>
        <v>920.07999999999993</v>
      </c>
      <c r="J69">
        <v>206</v>
      </c>
      <c r="K69">
        <v>0</v>
      </c>
      <c r="L69" t="s">
        <v>19</v>
      </c>
      <c r="M69">
        <v>85.7</v>
      </c>
      <c r="N69">
        <f>IF(DATOS[[#This Row],[email_open_rate]]="",0,DATOS[[#This Row],[email_open_rate]])</f>
        <v>85.7</v>
      </c>
      <c r="O69" s="1">
        <v>44518</v>
      </c>
      <c r="P69">
        <v>42</v>
      </c>
      <c r="Q69">
        <v>0.31</v>
      </c>
      <c r="R69">
        <f>IF(IFERROR(VLOOKUP(DATOS[[#This Row],[IdUnico]],A70:$A$5002,1,FALSE),0),1,0)</f>
        <v>0</v>
      </c>
    </row>
    <row r="70" spans="1:18" x14ac:dyDescent="0.3">
      <c r="A70" t="str">
        <f>CONCATENATE(DATOS[[#This Row],[customer_id]],"_",DATOS[[#This Row],[country]],"_",DATOS[[#This Row],[customer_since]])</f>
        <v>CUST_1139_USA_45320</v>
      </c>
      <c r="B70" t="s">
        <v>2759</v>
      </c>
      <c r="C70">
        <v>61</v>
      </c>
      <c r="D70" t="s">
        <v>25</v>
      </c>
      <c r="E70" t="s">
        <v>18</v>
      </c>
      <c r="F70">
        <v>99.31</v>
      </c>
      <c r="G70">
        <f>IF(DATOS[[#This Row],[avg_order_value]]="",0,DATOS[[#This Row],[avg_order_value]])</f>
        <v>99.31</v>
      </c>
      <c r="H70">
        <v>9</v>
      </c>
      <c r="I70">
        <f>DATOS[[#This Row],[avgValorOrdenDesc]]*DATOS[[#This Row],[total_orders]]</f>
        <v>893.79</v>
      </c>
      <c r="J70">
        <v>217</v>
      </c>
      <c r="K70">
        <v>0</v>
      </c>
      <c r="L70" t="s">
        <v>40</v>
      </c>
      <c r="M70">
        <v>22</v>
      </c>
      <c r="N70">
        <f>IF(DATOS[[#This Row],[email_open_rate]]="",0,DATOS[[#This Row],[email_open_rate]])</f>
        <v>22</v>
      </c>
      <c r="O70" s="1">
        <v>45320</v>
      </c>
      <c r="P70">
        <v>82</v>
      </c>
      <c r="Q70">
        <v>0.49</v>
      </c>
      <c r="R70">
        <f>IF(IFERROR(VLOOKUP(DATOS[[#This Row],[IdUnico]],A71:$A$5002,1,FALSE),0),1,0)</f>
        <v>0</v>
      </c>
    </row>
    <row r="71" spans="1:18" x14ac:dyDescent="0.3">
      <c r="A71" t="str">
        <f>CONCATENATE(DATOS[[#This Row],[customer_id]],"_",DATOS[[#This Row],[country]],"_",DATOS[[#This Row],[customer_since]])</f>
        <v>CUST_1140_France_45528</v>
      </c>
      <c r="B71" t="s">
        <v>1571</v>
      </c>
      <c r="C71">
        <v>37</v>
      </c>
      <c r="D71" t="s">
        <v>21</v>
      </c>
      <c r="E71" t="s">
        <v>35</v>
      </c>
      <c r="F71">
        <v>75.290000000000006</v>
      </c>
      <c r="G71">
        <f>IF(DATOS[[#This Row],[avg_order_value]]="",0,DATOS[[#This Row],[avg_order_value]])</f>
        <v>75.290000000000006</v>
      </c>
      <c r="H71">
        <v>14</v>
      </c>
      <c r="I71">
        <f>DATOS[[#This Row],[avgValorOrdenDesc]]*DATOS[[#This Row],[total_orders]]</f>
        <v>1054.0600000000002</v>
      </c>
      <c r="J71">
        <v>241</v>
      </c>
      <c r="K71">
        <v>0</v>
      </c>
      <c r="L71" t="s">
        <v>16</v>
      </c>
      <c r="M71">
        <v>95.3</v>
      </c>
      <c r="N71">
        <f>IF(DATOS[[#This Row],[email_open_rate]]="",0,DATOS[[#This Row],[email_open_rate]])</f>
        <v>95.3</v>
      </c>
      <c r="O71" s="1">
        <v>45528</v>
      </c>
      <c r="P71">
        <v>98</v>
      </c>
      <c r="Q71">
        <v>0.14000000000000001</v>
      </c>
      <c r="R71">
        <f>IF(IFERROR(VLOOKUP(DATOS[[#This Row],[IdUnico]],A72:$A$5002,1,FALSE),0),1,0)</f>
        <v>0</v>
      </c>
    </row>
    <row r="72" spans="1:18" x14ac:dyDescent="0.3">
      <c r="A72" t="str">
        <f>CONCATENATE(DATOS[[#This Row],[customer_id]],"_",DATOS[[#This Row],[country]],"_",DATOS[[#This Row],[customer_since]])</f>
        <v>CUST_1140_UK_44840</v>
      </c>
      <c r="B72" t="s">
        <v>1571</v>
      </c>
      <c r="C72">
        <v>39</v>
      </c>
      <c r="D72" t="s">
        <v>21</v>
      </c>
      <c r="E72" t="s">
        <v>52</v>
      </c>
      <c r="F72">
        <v>119</v>
      </c>
      <c r="G72">
        <f>IF(DATOS[[#This Row],[avg_order_value]]="",0,DATOS[[#This Row],[avg_order_value]])</f>
        <v>119</v>
      </c>
      <c r="H72">
        <v>11</v>
      </c>
      <c r="I72">
        <f>DATOS[[#This Row],[avgValorOrdenDesc]]*DATOS[[#This Row],[total_orders]]</f>
        <v>1309</v>
      </c>
      <c r="J72">
        <v>268</v>
      </c>
      <c r="K72">
        <v>0</v>
      </c>
      <c r="L72" t="s">
        <v>40</v>
      </c>
      <c r="M72">
        <v>30.9</v>
      </c>
      <c r="N72">
        <f>IF(DATOS[[#This Row],[email_open_rate]]="",0,DATOS[[#This Row],[email_open_rate]])</f>
        <v>30.9</v>
      </c>
      <c r="O72" s="1">
        <v>44840</v>
      </c>
      <c r="P72">
        <v>75</v>
      </c>
      <c r="Q72">
        <v>0.25</v>
      </c>
      <c r="R72">
        <f>IF(IFERROR(VLOOKUP(DATOS[[#This Row],[IdUnico]],A73:$A$5002,1,FALSE),0),1,0)</f>
        <v>0</v>
      </c>
    </row>
    <row r="73" spans="1:18" x14ac:dyDescent="0.3">
      <c r="A73" t="str">
        <f>CONCATENATE(DATOS[[#This Row],[customer_id]],"_",DATOS[[#This Row],[country]],"_",DATOS[[#This Row],[customer_since]])</f>
        <v>CUST_1141_Germany_44554</v>
      </c>
      <c r="B73" t="s">
        <v>2128</v>
      </c>
      <c r="C73">
        <v>72</v>
      </c>
      <c r="D73" t="s">
        <v>14</v>
      </c>
      <c r="E73" t="s">
        <v>50</v>
      </c>
      <c r="F73">
        <v>315.13</v>
      </c>
      <c r="G73">
        <f>IF(DATOS[[#This Row],[avg_order_value]]="",0,DATOS[[#This Row],[avg_order_value]])</f>
        <v>315.13</v>
      </c>
      <c r="H73">
        <v>7</v>
      </c>
      <c r="I73">
        <f>DATOS[[#This Row],[avgValorOrdenDesc]]*DATOS[[#This Row],[total_orders]]</f>
        <v>2205.91</v>
      </c>
      <c r="J73">
        <v>11</v>
      </c>
      <c r="K73">
        <v>0</v>
      </c>
      <c r="L73" t="s">
        <v>16</v>
      </c>
      <c r="M73">
        <v>48.7</v>
      </c>
      <c r="N73">
        <f>IF(DATOS[[#This Row],[email_open_rate]]="",0,DATOS[[#This Row],[email_open_rate]])</f>
        <v>48.7</v>
      </c>
      <c r="O73" s="1">
        <v>44554</v>
      </c>
      <c r="P73">
        <v>86</v>
      </c>
      <c r="Q73">
        <v>0.54</v>
      </c>
      <c r="R73">
        <f>IF(IFERROR(VLOOKUP(DATOS[[#This Row],[IdUnico]],A74:$A$5002,1,FALSE),0),1,0)</f>
        <v>0</v>
      </c>
    </row>
    <row r="74" spans="1:18" x14ac:dyDescent="0.3">
      <c r="A74" t="str">
        <f>CONCATENATE(DATOS[[#This Row],[customer_id]],"_",DATOS[[#This Row],[country]],"_",DATOS[[#This Row],[customer_since]])</f>
        <v>CUST_1142_China_45630</v>
      </c>
      <c r="B74" t="s">
        <v>3235</v>
      </c>
      <c r="C74">
        <v>19</v>
      </c>
      <c r="D74" t="s">
        <v>21</v>
      </c>
      <c r="E74" t="s">
        <v>44</v>
      </c>
      <c r="F74">
        <v>169.56</v>
      </c>
      <c r="G74">
        <f>IF(DATOS[[#This Row],[avg_order_value]]="",0,DATOS[[#This Row],[avg_order_value]])</f>
        <v>169.56</v>
      </c>
      <c r="H74">
        <v>7</v>
      </c>
      <c r="I74">
        <f>DATOS[[#This Row],[avgValorOrdenDesc]]*DATOS[[#This Row],[total_orders]]</f>
        <v>1186.92</v>
      </c>
      <c r="J74">
        <v>90</v>
      </c>
      <c r="K74">
        <v>0</v>
      </c>
      <c r="L74" t="s">
        <v>40</v>
      </c>
      <c r="M74">
        <v>78.3</v>
      </c>
      <c r="N74">
        <f>IF(DATOS[[#This Row],[email_open_rate]]="",0,DATOS[[#This Row],[email_open_rate]])</f>
        <v>78.3</v>
      </c>
      <c r="O74" s="1">
        <v>45630</v>
      </c>
      <c r="P74">
        <v>88</v>
      </c>
      <c r="Q74">
        <v>0.39</v>
      </c>
      <c r="R74">
        <f>IF(IFERROR(VLOOKUP(DATOS[[#This Row],[IdUnico]],A75:$A$5002,1,FALSE),0),1,0)</f>
        <v>0</v>
      </c>
    </row>
    <row r="75" spans="1:18" x14ac:dyDescent="0.3">
      <c r="A75" t="str">
        <f>CONCATENATE(DATOS[[#This Row],[customer_id]],"_",DATOS[[#This Row],[country]],"_",DATOS[[#This Row],[customer_since]])</f>
        <v>CUST_1143_UK_44847</v>
      </c>
      <c r="B75" t="s">
        <v>3486</v>
      </c>
      <c r="C75">
        <v>34</v>
      </c>
      <c r="D75" t="s">
        <v>14</v>
      </c>
      <c r="E75" t="s">
        <v>52</v>
      </c>
      <c r="F75">
        <v>178.09</v>
      </c>
      <c r="G75">
        <f>IF(DATOS[[#This Row],[avg_order_value]]="",0,DATOS[[#This Row],[avg_order_value]])</f>
        <v>178.09</v>
      </c>
      <c r="H75">
        <v>13</v>
      </c>
      <c r="I75">
        <f>DATOS[[#This Row],[avgValorOrdenDesc]]*DATOS[[#This Row],[total_orders]]</f>
        <v>2315.17</v>
      </c>
      <c r="J75">
        <v>192</v>
      </c>
      <c r="K75">
        <v>0</v>
      </c>
      <c r="L75" t="s">
        <v>29</v>
      </c>
      <c r="M75">
        <v>89.7</v>
      </c>
      <c r="N75">
        <f>IF(DATOS[[#This Row],[email_open_rate]]="",0,DATOS[[#This Row],[email_open_rate]])</f>
        <v>89.7</v>
      </c>
      <c r="O75" s="1">
        <v>44847</v>
      </c>
      <c r="P75">
        <v>59</v>
      </c>
      <c r="Q75">
        <v>0.44</v>
      </c>
      <c r="R75">
        <f>IF(IFERROR(VLOOKUP(DATOS[[#This Row],[IdUnico]],A76:$A$5002,1,FALSE),0),1,0)</f>
        <v>0</v>
      </c>
    </row>
    <row r="76" spans="1:18" x14ac:dyDescent="0.3">
      <c r="A76" t="str">
        <f>CONCATENATE(DATOS[[#This Row],[customer_id]],"_",DATOS[[#This Row],[country]],"_",DATOS[[#This Row],[customer_since]])</f>
        <v>CUST_1145_Canada_45593</v>
      </c>
      <c r="B76" t="s">
        <v>1174</v>
      </c>
      <c r="C76">
        <v>54</v>
      </c>
      <c r="D76" t="s">
        <v>14</v>
      </c>
      <c r="E76" t="s">
        <v>28</v>
      </c>
      <c r="F76">
        <v>137.6</v>
      </c>
      <c r="G76">
        <f>IF(DATOS[[#This Row],[avg_order_value]]="",0,DATOS[[#This Row],[avg_order_value]])</f>
        <v>137.6</v>
      </c>
      <c r="H76">
        <v>10</v>
      </c>
      <c r="I76">
        <f>DATOS[[#This Row],[avgValorOrdenDesc]]*DATOS[[#This Row],[total_orders]]</f>
        <v>1376</v>
      </c>
      <c r="J76">
        <v>255</v>
      </c>
      <c r="K76">
        <v>0</v>
      </c>
      <c r="L76" t="s">
        <v>29</v>
      </c>
      <c r="M76">
        <v>44.4</v>
      </c>
      <c r="N76">
        <f>IF(DATOS[[#This Row],[email_open_rate]]="",0,DATOS[[#This Row],[email_open_rate]])</f>
        <v>44.4</v>
      </c>
      <c r="O76" s="1">
        <v>45593</v>
      </c>
      <c r="P76">
        <v>7</v>
      </c>
      <c r="Q76">
        <v>0.19</v>
      </c>
      <c r="R76">
        <f>IF(IFERROR(VLOOKUP(DATOS[[#This Row],[IdUnico]],A77:$A$5002,1,FALSE),0),1,0)</f>
        <v>0</v>
      </c>
    </row>
    <row r="77" spans="1:18" x14ac:dyDescent="0.3">
      <c r="A77" t="str">
        <f>CONCATENATE(DATOS[[#This Row],[customer_id]],"_",DATOS[[#This Row],[country]],"_",DATOS[[#This Row],[customer_since]])</f>
        <v>CUST_1145_India_45012</v>
      </c>
      <c r="B77" t="s">
        <v>1174</v>
      </c>
      <c r="C77">
        <v>21</v>
      </c>
      <c r="D77" t="s">
        <v>14</v>
      </c>
      <c r="E77" t="s">
        <v>37</v>
      </c>
      <c r="F77">
        <v>31.16</v>
      </c>
      <c r="G77">
        <f>IF(DATOS[[#This Row],[avg_order_value]]="",0,DATOS[[#This Row],[avg_order_value]])</f>
        <v>31.16</v>
      </c>
      <c r="H77">
        <v>11</v>
      </c>
      <c r="I77">
        <f>DATOS[[#This Row],[avgValorOrdenDesc]]*DATOS[[#This Row],[total_orders]]</f>
        <v>342.76</v>
      </c>
      <c r="J77">
        <v>311</v>
      </c>
      <c r="K77">
        <v>0</v>
      </c>
      <c r="L77" t="s">
        <v>16</v>
      </c>
      <c r="M77">
        <v>96.6</v>
      </c>
      <c r="N77">
        <f>IF(DATOS[[#This Row],[email_open_rate]]="",0,DATOS[[#This Row],[email_open_rate]])</f>
        <v>96.6</v>
      </c>
      <c r="O77" s="1">
        <v>45012</v>
      </c>
      <c r="P77">
        <v>88</v>
      </c>
      <c r="Q77">
        <v>0.61</v>
      </c>
      <c r="R77">
        <f>IF(IFERROR(VLOOKUP(DATOS[[#This Row],[IdUnico]],A78:$A$5002,1,FALSE),0),1,0)</f>
        <v>0</v>
      </c>
    </row>
    <row r="78" spans="1:18" x14ac:dyDescent="0.3">
      <c r="A78" t="str">
        <f>CONCATENATE(DATOS[[#This Row],[customer_id]],"_",DATOS[[#This Row],[country]],"_",DATOS[[#This Row],[customer_since]])</f>
        <v>CUST_1146_Brazil_45203</v>
      </c>
      <c r="B78" t="s">
        <v>2931</v>
      </c>
      <c r="C78">
        <v>44</v>
      </c>
      <c r="D78" t="s">
        <v>21</v>
      </c>
      <c r="E78" t="s">
        <v>15</v>
      </c>
      <c r="F78">
        <v>114.05</v>
      </c>
      <c r="G78">
        <f>IF(DATOS[[#This Row],[avg_order_value]]="",0,DATOS[[#This Row],[avg_order_value]])</f>
        <v>114.05</v>
      </c>
      <c r="H78">
        <v>10</v>
      </c>
      <c r="I78">
        <f>DATOS[[#This Row],[avgValorOrdenDesc]]*DATOS[[#This Row],[total_orders]]</f>
        <v>1140.5</v>
      </c>
      <c r="J78">
        <v>83</v>
      </c>
      <c r="K78">
        <v>0</v>
      </c>
      <c r="L78" t="s">
        <v>19</v>
      </c>
      <c r="M78">
        <v>27.8</v>
      </c>
      <c r="N78">
        <f>IF(DATOS[[#This Row],[email_open_rate]]="",0,DATOS[[#This Row],[email_open_rate]])</f>
        <v>27.8</v>
      </c>
      <c r="O78" s="1">
        <v>45203</v>
      </c>
      <c r="P78">
        <v>68</v>
      </c>
      <c r="Q78">
        <v>0.54</v>
      </c>
      <c r="R78">
        <f>IF(IFERROR(VLOOKUP(DATOS[[#This Row],[IdUnico]],A79:$A$5002,1,FALSE),0),1,0)</f>
        <v>0</v>
      </c>
    </row>
    <row r="79" spans="1:18" x14ac:dyDescent="0.3">
      <c r="A79" t="str">
        <f>CONCATENATE(DATOS[[#This Row],[customer_id]],"_",DATOS[[#This Row],[country]],"_",DATOS[[#This Row],[customer_since]])</f>
        <v>CUST_1147_Germany_44506</v>
      </c>
      <c r="B79" t="s">
        <v>1806</v>
      </c>
      <c r="C79">
        <v>55</v>
      </c>
      <c r="D79" t="s">
        <v>21</v>
      </c>
      <c r="E79" t="s">
        <v>50</v>
      </c>
      <c r="F79">
        <v>63.35</v>
      </c>
      <c r="G79">
        <f>IF(DATOS[[#This Row],[avg_order_value]]="",0,DATOS[[#This Row],[avg_order_value]])</f>
        <v>63.35</v>
      </c>
      <c r="H79">
        <v>8</v>
      </c>
      <c r="I79">
        <f>DATOS[[#This Row],[avgValorOrdenDesc]]*DATOS[[#This Row],[total_orders]]</f>
        <v>506.8</v>
      </c>
      <c r="J79">
        <v>325</v>
      </c>
      <c r="K79">
        <v>0</v>
      </c>
      <c r="L79" t="s">
        <v>16</v>
      </c>
      <c r="M79">
        <v>5.5</v>
      </c>
      <c r="N79">
        <f>IF(DATOS[[#This Row],[email_open_rate]]="",0,DATOS[[#This Row],[email_open_rate]])</f>
        <v>5.5</v>
      </c>
      <c r="O79" s="1">
        <v>44506</v>
      </c>
      <c r="P79">
        <v>14</v>
      </c>
      <c r="Q79">
        <v>0.38</v>
      </c>
      <c r="R79">
        <f>IF(IFERROR(VLOOKUP(DATOS[[#This Row],[IdUnico]],A80:$A$5002,1,FALSE),0),1,0)</f>
        <v>0</v>
      </c>
    </row>
    <row r="80" spans="1:18" x14ac:dyDescent="0.3">
      <c r="A80" t="str">
        <f>CONCATENATE(DATOS[[#This Row],[customer_id]],"_",DATOS[[#This Row],[country]],"_",DATOS[[#This Row],[customer_since]])</f>
        <v>CUST_1148_China_44552</v>
      </c>
      <c r="B80" t="s">
        <v>1662</v>
      </c>
      <c r="C80">
        <v>19</v>
      </c>
      <c r="D80" t="s">
        <v>14</v>
      </c>
      <c r="E80" t="s">
        <v>44</v>
      </c>
      <c r="F80">
        <v>149.41999999999999</v>
      </c>
      <c r="G80">
        <f>IF(DATOS[[#This Row],[avg_order_value]]="",0,DATOS[[#This Row],[avg_order_value]])</f>
        <v>149.41999999999999</v>
      </c>
      <c r="H80">
        <v>11</v>
      </c>
      <c r="I80">
        <f>DATOS[[#This Row],[avgValorOrdenDesc]]*DATOS[[#This Row],[total_orders]]</f>
        <v>1643.62</v>
      </c>
      <c r="J80">
        <v>363</v>
      </c>
      <c r="K80">
        <v>0</v>
      </c>
      <c r="L80" t="s">
        <v>16</v>
      </c>
      <c r="M80">
        <v>11.3</v>
      </c>
      <c r="N80">
        <f>IF(DATOS[[#This Row],[email_open_rate]]="",0,DATOS[[#This Row],[email_open_rate]])</f>
        <v>11.3</v>
      </c>
      <c r="O80" s="1">
        <v>44552</v>
      </c>
      <c r="P80">
        <v>4</v>
      </c>
      <c r="Q80">
        <v>0.12</v>
      </c>
      <c r="R80">
        <f>IF(IFERROR(VLOOKUP(DATOS[[#This Row],[IdUnico]],A81:$A$5002,1,FALSE),0),1,0)</f>
        <v>0</v>
      </c>
    </row>
    <row r="81" spans="1:18" x14ac:dyDescent="0.3">
      <c r="A81" t="str">
        <f>CONCATENATE(DATOS[[#This Row],[customer_id]],"_",DATOS[[#This Row],[country]],"_",DATOS[[#This Row],[customer_since]])</f>
        <v>CUST_1152_China_45316</v>
      </c>
      <c r="B81" t="s">
        <v>2690</v>
      </c>
      <c r="C81">
        <v>61</v>
      </c>
      <c r="D81" t="s">
        <v>14</v>
      </c>
      <c r="E81" t="s">
        <v>44</v>
      </c>
      <c r="F81">
        <v>137.99</v>
      </c>
      <c r="G81">
        <f>IF(DATOS[[#This Row],[avg_order_value]]="",0,DATOS[[#This Row],[avg_order_value]])</f>
        <v>137.99</v>
      </c>
      <c r="H81">
        <v>8</v>
      </c>
      <c r="I81">
        <f>DATOS[[#This Row],[avgValorOrdenDesc]]*DATOS[[#This Row],[total_orders]]</f>
        <v>1103.92</v>
      </c>
      <c r="J81">
        <v>137</v>
      </c>
      <c r="K81">
        <v>0</v>
      </c>
      <c r="L81" t="s">
        <v>19</v>
      </c>
      <c r="M81">
        <v>76.7</v>
      </c>
      <c r="N81">
        <f>IF(DATOS[[#This Row],[email_open_rate]]="",0,DATOS[[#This Row],[email_open_rate]])</f>
        <v>76.7</v>
      </c>
      <c r="O81" s="1">
        <v>45316</v>
      </c>
      <c r="P81">
        <v>38</v>
      </c>
      <c r="Q81">
        <v>0.12</v>
      </c>
      <c r="R81">
        <f>IF(IFERROR(VLOOKUP(DATOS[[#This Row],[IdUnico]],A82:$A$5002,1,FALSE),0),1,0)</f>
        <v>0</v>
      </c>
    </row>
    <row r="82" spans="1:18" x14ac:dyDescent="0.3">
      <c r="A82" t="str">
        <f>CONCATENATE(DATOS[[#This Row],[customer_id]],"_",DATOS[[#This Row],[country]],"_",DATOS[[#This Row],[customer_since]])</f>
        <v>CUST_1153_Canada_45247</v>
      </c>
      <c r="B82" t="s">
        <v>1083</v>
      </c>
      <c r="C82">
        <v>63</v>
      </c>
      <c r="D82" t="s">
        <v>14</v>
      </c>
      <c r="E82" t="s">
        <v>28</v>
      </c>
      <c r="F82">
        <v>144.01</v>
      </c>
      <c r="G82">
        <f>IF(DATOS[[#This Row],[avg_order_value]]="",0,DATOS[[#This Row],[avg_order_value]])</f>
        <v>144.01</v>
      </c>
      <c r="H82">
        <v>16</v>
      </c>
      <c r="I82">
        <f>DATOS[[#This Row],[avgValorOrdenDesc]]*DATOS[[#This Row],[total_orders]]</f>
        <v>2304.16</v>
      </c>
      <c r="J82">
        <v>308</v>
      </c>
      <c r="K82">
        <v>0</v>
      </c>
      <c r="L82" t="s">
        <v>16</v>
      </c>
      <c r="M82">
        <v>51.8</v>
      </c>
      <c r="N82">
        <f>IF(DATOS[[#This Row],[email_open_rate]]="",0,DATOS[[#This Row],[email_open_rate]])</f>
        <v>51.8</v>
      </c>
      <c r="O82" s="1">
        <v>45247</v>
      </c>
      <c r="P82">
        <v>33</v>
      </c>
      <c r="Q82">
        <v>0.42</v>
      </c>
      <c r="R82">
        <f>IF(IFERROR(VLOOKUP(DATOS[[#This Row],[IdUnico]],A83:$A$5002,1,FALSE),0),1,0)</f>
        <v>0</v>
      </c>
    </row>
    <row r="83" spans="1:18" x14ac:dyDescent="0.3">
      <c r="A83" t="str">
        <f>CONCATENATE(DATOS[[#This Row],[customer_id]],"_",DATOS[[#This Row],[country]],"_",DATOS[[#This Row],[customer_since]])</f>
        <v>CUST_1154_China_44632</v>
      </c>
      <c r="B83" t="s">
        <v>328</v>
      </c>
      <c r="C83">
        <v>39</v>
      </c>
      <c r="D83" t="s">
        <v>14</v>
      </c>
      <c r="E83" t="s">
        <v>44</v>
      </c>
      <c r="F83">
        <v>220.81</v>
      </c>
      <c r="G83">
        <f>IF(DATOS[[#This Row],[avg_order_value]]="",0,DATOS[[#This Row],[avg_order_value]])</f>
        <v>220.81</v>
      </c>
      <c r="H83">
        <v>7</v>
      </c>
      <c r="I83">
        <f>DATOS[[#This Row],[avgValorOrdenDesc]]*DATOS[[#This Row],[total_orders]]</f>
        <v>1545.67</v>
      </c>
      <c r="J83">
        <v>8</v>
      </c>
      <c r="K83">
        <v>0</v>
      </c>
      <c r="L83" t="s">
        <v>40</v>
      </c>
      <c r="M83">
        <v>34.4</v>
      </c>
      <c r="N83">
        <f>IF(DATOS[[#This Row],[email_open_rate]]="",0,DATOS[[#This Row],[email_open_rate]])</f>
        <v>34.4</v>
      </c>
      <c r="O83" s="1">
        <v>44632</v>
      </c>
      <c r="P83">
        <v>58</v>
      </c>
      <c r="Q83">
        <v>0.15</v>
      </c>
      <c r="R83">
        <f>IF(IFERROR(VLOOKUP(DATOS[[#This Row],[IdUnico]],A84:$A$5002,1,FALSE),0),1,0)</f>
        <v>0</v>
      </c>
    </row>
    <row r="84" spans="1:18" x14ac:dyDescent="0.3">
      <c r="A84" t="str">
        <f>CONCATENATE(DATOS[[#This Row],[customer_id]],"_",DATOS[[#This Row],[country]],"_",DATOS[[#This Row],[customer_since]])</f>
        <v>CUST_1155_Japan_45494</v>
      </c>
      <c r="B84" t="s">
        <v>2100</v>
      </c>
      <c r="C84">
        <v>22</v>
      </c>
      <c r="D84" t="s">
        <v>14</v>
      </c>
      <c r="E84" t="s">
        <v>26</v>
      </c>
      <c r="F84">
        <v>35.08</v>
      </c>
      <c r="G84">
        <f>IF(DATOS[[#This Row],[avg_order_value]]="",0,DATOS[[#This Row],[avg_order_value]])</f>
        <v>35.08</v>
      </c>
      <c r="H84">
        <v>2</v>
      </c>
      <c r="I84">
        <f>DATOS[[#This Row],[avgValorOrdenDesc]]*DATOS[[#This Row],[total_orders]]</f>
        <v>70.16</v>
      </c>
      <c r="J84">
        <v>269</v>
      </c>
      <c r="K84">
        <v>0</v>
      </c>
      <c r="L84" t="s">
        <v>23</v>
      </c>
      <c r="M84">
        <v>14</v>
      </c>
      <c r="N84">
        <f>IF(DATOS[[#This Row],[email_open_rate]]="",0,DATOS[[#This Row],[email_open_rate]])</f>
        <v>14</v>
      </c>
      <c r="O84" s="1">
        <v>45494</v>
      </c>
      <c r="P84">
        <v>15</v>
      </c>
      <c r="Q84">
        <v>0.31</v>
      </c>
      <c r="R84">
        <f>IF(IFERROR(VLOOKUP(DATOS[[#This Row],[IdUnico]],A85:$A$5002,1,FALSE),0),1,0)</f>
        <v>0</v>
      </c>
    </row>
    <row r="85" spans="1:18" x14ac:dyDescent="0.3">
      <c r="A85" t="str">
        <f>CONCATENATE(DATOS[[#This Row],[customer_id]],"_",DATOS[[#This Row],[country]],"_",DATOS[[#This Row],[customer_since]])</f>
        <v>CUST_1158_Australia_44467</v>
      </c>
      <c r="B85" t="s">
        <v>1427</v>
      </c>
      <c r="C85">
        <v>76</v>
      </c>
      <c r="D85" t="s">
        <v>14</v>
      </c>
      <c r="E85" t="s">
        <v>22</v>
      </c>
      <c r="F85">
        <v>124.33</v>
      </c>
      <c r="G85">
        <f>IF(DATOS[[#This Row],[avg_order_value]]="",0,DATOS[[#This Row],[avg_order_value]])</f>
        <v>124.33</v>
      </c>
      <c r="H85">
        <v>6</v>
      </c>
      <c r="I85">
        <f>DATOS[[#This Row],[avgValorOrdenDesc]]*DATOS[[#This Row],[total_orders]]</f>
        <v>745.98</v>
      </c>
      <c r="J85">
        <v>192</v>
      </c>
      <c r="K85">
        <v>0</v>
      </c>
      <c r="L85" t="s">
        <v>29</v>
      </c>
      <c r="M85">
        <v>59.5</v>
      </c>
      <c r="N85">
        <f>IF(DATOS[[#This Row],[email_open_rate]]="",0,DATOS[[#This Row],[email_open_rate]])</f>
        <v>59.5</v>
      </c>
      <c r="O85" s="1">
        <v>44467</v>
      </c>
      <c r="P85">
        <v>67</v>
      </c>
      <c r="Q85">
        <v>0.47</v>
      </c>
      <c r="R85">
        <f>IF(IFERROR(VLOOKUP(DATOS[[#This Row],[IdUnico]],A86:$A$5002,1,FALSE),0),1,0)</f>
        <v>0</v>
      </c>
    </row>
    <row r="86" spans="1:18" x14ac:dyDescent="0.3">
      <c r="A86" t="str">
        <f>CONCATENATE(DATOS[[#This Row],[customer_id]],"_",DATOS[[#This Row],[country]],"_",DATOS[[#This Row],[customer_since]])</f>
        <v>CUST_1159_USA_44143</v>
      </c>
      <c r="B86" t="s">
        <v>2434</v>
      </c>
      <c r="C86">
        <v>43</v>
      </c>
      <c r="D86" t="s">
        <v>14</v>
      </c>
      <c r="E86" t="s">
        <v>18</v>
      </c>
      <c r="F86">
        <v>129.32</v>
      </c>
      <c r="G86">
        <f>IF(DATOS[[#This Row],[avg_order_value]]="",0,DATOS[[#This Row],[avg_order_value]])</f>
        <v>129.32</v>
      </c>
      <c r="H86">
        <v>5</v>
      </c>
      <c r="I86">
        <f>DATOS[[#This Row],[avgValorOrdenDesc]]*DATOS[[#This Row],[total_orders]]</f>
        <v>646.59999999999991</v>
      </c>
      <c r="J86">
        <v>58</v>
      </c>
      <c r="K86">
        <v>0</v>
      </c>
      <c r="L86" t="s">
        <v>16</v>
      </c>
      <c r="N86">
        <f>IF(DATOS[[#This Row],[email_open_rate]]="",0,DATOS[[#This Row],[email_open_rate]])</f>
        <v>0</v>
      </c>
      <c r="O86" s="1">
        <v>44143</v>
      </c>
      <c r="P86">
        <v>85</v>
      </c>
      <c r="Q86">
        <v>0.5</v>
      </c>
      <c r="R86">
        <f>IF(IFERROR(VLOOKUP(DATOS[[#This Row],[IdUnico]],A87:$A$5002,1,FALSE),0),1,0)</f>
        <v>0</v>
      </c>
    </row>
    <row r="87" spans="1:18" x14ac:dyDescent="0.3">
      <c r="A87" t="str">
        <f>CONCATENATE(DATOS[[#This Row],[customer_id]],"_",DATOS[[#This Row],[country]],"_",DATOS[[#This Row],[customer_since]])</f>
        <v>CUST_1160_Brazil_44840</v>
      </c>
      <c r="B87" t="s">
        <v>3036</v>
      </c>
      <c r="C87">
        <v>29</v>
      </c>
      <c r="D87" t="s">
        <v>14</v>
      </c>
      <c r="E87" t="s">
        <v>15</v>
      </c>
      <c r="F87">
        <v>59.66</v>
      </c>
      <c r="G87">
        <f>IF(DATOS[[#This Row],[avg_order_value]]="",0,DATOS[[#This Row],[avg_order_value]])</f>
        <v>59.66</v>
      </c>
      <c r="H87">
        <v>8</v>
      </c>
      <c r="I87">
        <f>DATOS[[#This Row],[avgValorOrdenDesc]]*DATOS[[#This Row],[total_orders]]</f>
        <v>477.28</v>
      </c>
      <c r="J87">
        <v>320</v>
      </c>
      <c r="K87">
        <v>0</v>
      </c>
      <c r="L87" t="s">
        <v>23</v>
      </c>
      <c r="M87">
        <v>17.2</v>
      </c>
      <c r="N87">
        <f>IF(DATOS[[#This Row],[email_open_rate]]="",0,DATOS[[#This Row],[email_open_rate]])</f>
        <v>17.2</v>
      </c>
      <c r="O87" s="1">
        <v>44840</v>
      </c>
      <c r="P87">
        <v>66</v>
      </c>
      <c r="Q87">
        <v>0.38</v>
      </c>
      <c r="R87">
        <f>IF(IFERROR(VLOOKUP(DATOS[[#This Row],[IdUnico]],A88:$A$5002,1,FALSE),0),1,0)</f>
        <v>0</v>
      </c>
    </row>
    <row r="88" spans="1:18" x14ac:dyDescent="0.3">
      <c r="A88" t="str">
        <f>CONCATENATE(DATOS[[#This Row],[customer_id]],"_",DATOS[[#This Row],[country]],"_",DATOS[[#This Row],[customer_since]])</f>
        <v>CUST_1161_Japan_44493</v>
      </c>
      <c r="B88" t="s">
        <v>89</v>
      </c>
      <c r="C88">
        <v>56</v>
      </c>
      <c r="D88" t="s">
        <v>14</v>
      </c>
      <c r="E88" t="s">
        <v>26</v>
      </c>
      <c r="F88">
        <v>76.28</v>
      </c>
      <c r="G88">
        <f>IF(DATOS[[#This Row],[avg_order_value]]="",0,DATOS[[#This Row],[avg_order_value]])</f>
        <v>76.28</v>
      </c>
      <c r="H88">
        <v>9</v>
      </c>
      <c r="I88">
        <f>DATOS[[#This Row],[avgValorOrdenDesc]]*DATOS[[#This Row],[total_orders]]</f>
        <v>686.52</v>
      </c>
      <c r="J88">
        <v>174</v>
      </c>
      <c r="K88">
        <v>0</v>
      </c>
      <c r="L88" t="s">
        <v>23</v>
      </c>
      <c r="M88">
        <v>59.7</v>
      </c>
      <c r="N88">
        <f>IF(DATOS[[#This Row],[email_open_rate]]="",0,DATOS[[#This Row],[email_open_rate]])</f>
        <v>59.7</v>
      </c>
      <c r="O88" s="1">
        <v>44493</v>
      </c>
      <c r="P88">
        <v>87</v>
      </c>
      <c r="Q88">
        <v>7.0000000000000007E-2</v>
      </c>
      <c r="R88">
        <f>IF(IFERROR(VLOOKUP(DATOS[[#This Row],[IdUnico]],A89:$A$5002,1,FALSE),0),1,0)</f>
        <v>0</v>
      </c>
    </row>
    <row r="89" spans="1:18" x14ac:dyDescent="0.3">
      <c r="A89" t="str">
        <f>CONCATENATE(DATOS[[#This Row],[customer_id]],"_",DATOS[[#This Row],[country]],"_",DATOS[[#This Row],[customer_since]])</f>
        <v>CUST_1161_Japan_44979</v>
      </c>
      <c r="B89" t="s">
        <v>89</v>
      </c>
      <c r="C89">
        <v>36</v>
      </c>
      <c r="D89" t="s">
        <v>21</v>
      </c>
      <c r="E89" t="s">
        <v>26</v>
      </c>
      <c r="G89">
        <f>IF(DATOS[[#This Row],[avg_order_value]]="",0,DATOS[[#This Row],[avg_order_value]])</f>
        <v>0</v>
      </c>
      <c r="H89">
        <v>12</v>
      </c>
      <c r="I89">
        <f>DATOS[[#This Row],[avgValorOrdenDesc]]*DATOS[[#This Row],[total_orders]]</f>
        <v>0</v>
      </c>
      <c r="J89">
        <v>85</v>
      </c>
      <c r="K89">
        <v>0</v>
      </c>
      <c r="L89" t="s">
        <v>16</v>
      </c>
      <c r="M89">
        <v>2.9</v>
      </c>
      <c r="N89">
        <f>IF(DATOS[[#This Row],[email_open_rate]]="",0,DATOS[[#This Row],[email_open_rate]])</f>
        <v>2.9</v>
      </c>
      <c r="O89" s="1">
        <v>44979</v>
      </c>
      <c r="P89">
        <v>45</v>
      </c>
      <c r="Q89">
        <v>0.35</v>
      </c>
      <c r="R89">
        <f>IF(IFERROR(VLOOKUP(DATOS[[#This Row],[IdUnico]],A90:$A$5002,1,FALSE),0),1,0)</f>
        <v>0</v>
      </c>
    </row>
    <row r="90" spans="1:18" x14ac:dyDescent="0.3">
      <c r="A90" t="str">
        <f>CONCATENATE(DATOS[[#This Row],[customer_id]],"_",DATOS[[#This Row],[country]],"_",DATOS[[#This Row],[customer_since]])</f>
        <v>CUST_1162_India_45487</v>
      </c>
      <c r="B90" t="s">
        <v>1964</v>
      </c>
      <c r="C90">
        <v>20</v>
      </c>
      <c r="D90" t="s">
        <v>14</v>
      </c>
      <c r="E90" t="s">
        <v>37</v>
      </c>
      <c r="G90">
        <f>IF(DATOS[[#This Row],[avg_order_value]]="",0,DATOS[[#This Row],[avg_order_value]])</f>
        <v>0</v>
      </c>
      <c r="H90">
        <v>15</v>
      </c>
      <c r="I90">
        <f>DATOS[[#This Row],[avgValorOrdenDesc]]*DATOS[[#This Row],[total_orders]]</f>
        <v>0</v>
      </c>
      <c r="J90">
        <v>265</v>
      </c>
      <c r="K90">
        <v>0</v>
      </c>
      <c r="L90" t="s">
        <v>16</v>
      </c>
      <c r="M90">
        <v>18.3</v>
      </c>
      <c r="N90">
        <f>IF(DATOS[[#This Row],[email_open_rate]]="",0,DATOS[[#This Row],[email_open_rate]])</f>
        <v>18.3</v>
      </c>
      <c r="O90" s="1">
        <v>45487</v>
      </c>
      <c r="P90">
        <v>13</v>
      </c>
      <c r="Q90">
        <v>0.09</v>
      </c>
      <c r="R90">
        <f>IF(IFERROR(VLOOKUP(DATOS[[#This Row],[IdUnico]],A91:$A$5002,1,FALSE),0),1,0)</f>
        <v>0</v>
      </c>
    </row>
    <row r="91" spans="1:18" x14ac:dyDescent="0.3">
      <c r="A91" t="str">
        <f>CONCATENATE(DATOS[[#This Row],[customer_id]],"_",DATOS[[#This Row],[country]],"_",DATOS[[#This Row],[customer_since]])</f>
        <v>CUST_1163_China_45348</v>
      </c>
      <c r="B91" t="s">
        <v>1764</v>
      </c>
      <c r="C91">
        <v>19</v>
      </c>
      <c r="D91" t="s">
        <v>21</v>
      </c>
      <c r="E91" t="s">
        <v>44</v>
      </c>
      <c r="F91">
        <v>115.7</v>
      </c>
      <c r="G91">
        <f>IF(DATOS[[#This Row],[avg_order_value]]="",0,DATOS[[#This Row],[avg_order_value]])</f>
        <v>115.7</v>
      </c>
      <c r="H91">
        <v>13</v>
      </c>
      <c r="I91">
        <f>DATOS[[#This Row],[avgValorOrdenDesc]]*DATOS[[#This Row],[total_orders]]</f>
        <v>1504.1000000000001</v>
      </c>
      <c r="J91">
        <v>183</v>
      </c>
      <c r="K91">
        <v>0</v>
      </c>
      <c r="L91" t="s">
        <v>29</v>
      </c>
      <c r="M91">
        <v>44.3</v>
      </c>
      <c r="N91">
        <f>IF(DATOS[[#This Row],[email_open_rate]]="",0,DATOS[[#This Row],[email_open_rate]])</f>
        <v>44.3</v>
      </c>
      <c r="O91" s="1">
        <v>45348</v>
      </c>
      <c r="P91">
        <v>20</v>
      </c>
      <c r="Q91">
        <v>0.31</v>
      </c>
      <c r="R91">
        <f>IF(IFERROR(VLOOKUP(DATOS[[#This Row],[IdUnico]],A92:$A$5002,1,FALSE),0),1,0)</f>
        <v>0</v>
      </c>
    </row>
    <row r="92" spans="1:18" x14ac:dyDescent="0.3">
      <c r="A92" t="str">
        <f>CONCATENATE(DATOS[[#This Row],[customer_id]],"_",DATOS[[#This Row],[country]],"_",DATOS[[#This Row],[customer_since]])</f>
        <v>CUST_1165_Germany_44582</v>
      </c>
      <c r="B92" t="s">
        <v>3057</v>
      </c>
      <c r="C92">
        <v>50</v>
      </c>
      <c r="D92" t="s">
        <v>21</v>
      </c>
      <c r="E92" t="s">
        <v>50</v>
      </c>
      <c r="F92">
        <v>27.62</v>
      </c>
      <c r="G92">
        <f>IF(DATOS[[#This Row],[avg_order_value]]="",0,DATOS[[#This Row],[avg_order_value]])</f>
        <v>27.62</v>
      </c>
      <c r="H92">
        <v>13</v>
      </c>
      <c r="I92">
        <f>DATOS[[#This Row],[avgValorOrdenDesc]]*DATOS[[#This Row],[total_orders]]</f>
        <v>359.06</v>
      </c>
      <c r="J92">
        <v>16</v>
      </c>
      <c r="K92">
        <v>0</v>
      </c>
      <c r="L92" t="s">
        <v>16</v>
      </c>
      <c r="M92">
        <v>64.599999999999994</v>
      </c>
      <c r="N92">
        <f>IF(DATOS[[#This Row],[email_open_rate]]="",0,DATOS[[#This Row],[email_open_rate]])</f>
        <v>64.599999999999994</v>
      </c>
      <c r="O92" s="1">
        <v>44582</v>
      </c>
      <c r="P92">
        <v>55</v>
      </c>
      <c r="Q92">
        <v>0.47</v>
      </c>
      <c r="R92">
        <f>IF(IFERROR(VLOOKUP(DATOS[[#This Row],[IdUnico]],A93:$A$5002,1,FALSE),0),1,0)</f>
        <v>0</v>
      </c>
    </row>
    <row r="93" spans="1:18" x14ac:dyDescent="0.3">
      <c r="A93" t="str">
        <f>CONCATENATE(DATOS[[#This Row],[customer_id]],"_",DATOS[[#This Row],[country]],"_",DATOS[[#This Row],[customer_since]])</f>
        <v>CUST_1165_USA_45645</v>
      </c>
      <c r="B93" t="s">
        <v>3057</v>
      </c>
      <c r="C93">
        <v>59</v>
      </c>
      <c r="D93" t="s">
        <v>21</v>
      </c>
      <c r="E93" t="s">
        <v>18</v>
      </c>
      <c r="F93">
        <v>68.23</v>
      </c>
      <c r="G93">
        <f>IF(DATOS[[#This Row],[avg_order_value]]="",0,DATOS[[#This Row],[avg_order_value]])</f>
        <v>68.23</v>
      </c>
      <c r="H93">
        <v>12</v>
      </c>
      <c r="I93">
        <f>DATOS[[#This Row],[avgValorOrdenDesc]]*DATOS[[#This Row],[total_orders]]</f>
        <v>818.76</v>
      </c>
      <c r="J93">
        <v>330</v>
      </c>
      <c r="K93">
        <v>0</v>
      </c>
      <c r="L93" t="s">
        <v>23</v>
      </c>
      <c r="M93">
        <v>20.8</v>
      </c>
      <c r="N93">
        <f>IF(DATOS[[#This Row],[email_open_rate]]="",0,DATOS[[#This Row],[email_open_rate]])</f>
        <v>20.8</v>
      </c>
      <c r="O93" s="1">
        <v>45645</v>
      </c>
      <c r="P93">
        <v>22</v>
      </c>
      <c r="Q93">
        <v>0.13</v>
      </c>
      <c r="R93">
        <f>IF(IFERROR(VLOOKUP(DATOS[[#This Row],[IdUnico]],A94:$A$5002,1,FALSE),0),1,0)</f>
        <v>0</v>
      </c>
    </row>
    <row r="94" spans="1:18" x14ac:dyDescent="0.3">
      <c r="A94" t="str">
        <f>CONCATENATE(DATOS[[#This Row],[customer_id]],"_",DATOS[[#This Row],[country]],"_",DATOS[[#This Row],[customer_since]])</f>
        <v>CUST_1166_France_45411</v>
      </c>
      <c r="B94" t="s">
        <v>2698</v>
      </c>
      <c r="C94">
        <v>36</v>
      </c>
      <c r="D94" t="s">
        <v>14</v>
      </c>
      <c r="E94" t="s">
        <v>35</v>
      </c>
      <c r="F94">
        <v>44.25</v>
      </c>
      <c r="G94">
        <f>IF(DATOS[[#This Row],[avg_order_value]]="",0,DATOS[[#This Row],[avg_order_value]])</f>
        <v>44.25</v>
      </c>
      <c r="H94">
        <v>13</v>
      </c>
      <c r="I94">
        <f>DATOS[[#This Row],[avgValorOrdenDesc]]*DATOS[[#This Row],[total_orders]]</f>
        <v>575.25</v>
      </c>
      <c r="J94">
        <v>317</v>
      </c>
      <c r="K94">
        <v>0</v>
      </c>
      <c r="L94" t="s">
        <v>16</v>
      </c>
      <c r="M94">
        <v>5.9</v>
      </c>
      <c r="N94">
        <f>IF(DATOS[[#This Row],[email_open_rate]]="",0,DATOS[[#This Row],[email_open_rate]])</f>
        <v>5.9</v>
      </c>
      <c r="O94" s="1">
        <v>45411</v>
      </c>
      <c r="P94">
        <v>93</v>
      </c>
      <c r="Q94">
        <v>0.16</v>
      </c>
      <c r="R94">
        <f>IF(IFERROR(VLOOKUP(DATOS[[#This Row],[IdUnico]],A95:$A$5002,1,FALSE),0),1,0)</f>
        <v>0</v>
      </c>
    </row>
    <row r="95" spans="1:18" x14ac:dyDescent="0.3">
      <c r="A95" t="str">
        <f>CONCATENATE(DATOS[[#This Row],[customer_id]],"_",DATOS[[#This Row],[country]],"_",DATOS[[#This Row],[customer_since]])</f>
        <v>CUST_1171_UK_44084</v>
      </c>
      <c r="B95" t="s">
        <v>3692</v>
      </c>
      <c r="C95">
        <v>33</v>
      </c>
      <c r="D95" t="s">
        <v>21</v>
      </c>
      <c r="E95" t="s">
        <v>52</v>
      </c>
      <c r="F95">
        <v>20.04</v>
      </c>
      <c r="G95">
        <f>IF(DATOS[[#This Row],[avg_order_value]]="",0,DATOS[[#This Row],[avg_order_value]])</f>
        <v>20.04</v>
      </c>
      <c r="H95">
        <v>17</v>
      </c>
      <c r="I95">
        <f>DATOS[[#This Row],[avgValorOrdenDesc]]*DATOS[[#This Row],[total_orders]]</f>
        <v>340.68</v>
      </c>
      <c r="J95">
        <v>236</v>
      </c>
      <c r="K95">
        <v>0</v>
      </c>
      <c r="L95" t="s">
        <v>19</v>
      </c>
      <c r="M95">
        <v>19.899999999999999</v>
      </c>
      <c r="N95">
        <f>IF(DATOS[[#This Row],[email_open_rate]]="",0,DATOS[[#This Row],[email_open_rate]])</f>
        <v>19.899999999999999</v>
      </c>
      <c r="O95" s="1">
        <v>44084</v>
      </c>
      <c r="P95">
        <v>69</v>
      </c>
      <c r="Q95">
        <v>0.2</v>
      </c>
      <c r="R95">
        <f>IF(IFERROR(VLOOKUP(DATOS[[#This Row],[IdUnico]],A96:$A$5002,1,FALSE),0),1,0)</f>
        <v>0</v>
      </c>
    </row>
    <row r="96" spans="1:18" x14ac:dyDescent="0.3">
      <c r="A96" t="str">
        <f>CONCATENATE(DATOS[[#This Row],[customer_id]],"_",DATOS[[#This Row],[country]],"_",DATOS[[#This Row],[customer_since]])</f>
        <v>CUST_1174_Brazil_44993</v>
      </c>
      <c r="B96" t="s">
        <v>2711</v>
      </c>
      <c r="C96">
        <v>65</v>
      </c>
      <c r="D96" t="s">
        <v>14</v>
      </c>
      <c r="E96" t="s">
        <v>15</v>
      </c>
      <c r="F96">
        <v>54.24</v>
      </c>
      <c r="G96">
        <f>IF(DATOS[[#This Row],[avg_order_value]]="",0,DATOS[[#This Row],[avg_order_value]])</f>
        <v>54.24</v>
      </c>
      <c r="H96">
        <v>8</v>
      </c>
      <c r="I96">
        <f>DATOS[[#This Row],[avgValorOrdenDesc]]*DATOS[[#This Row],[total_orders]]</f>
        <v>433.92</v>
      </c>
      <c r="J96">
        <v>316</v>
      </c>
      <c r="K96">
        <v>0</v>
      </c>
      <c r="L96" t="s">
        <v>23</v>
      </c>
      <c r="M96">
        <v>71.5</v>
      </c>
      <c r="N96">
        <f>IF(DATOS[[#This Row],[email_open_rate]]="",0,DATOS[[#This Row],[email_open_rate]])</f>
        <v>71.5</v>
      </c>
      <c r="O96" s="1">
        <v>44993</v>
      </c>
      <c r="P96">
        <v>57</v>
      </c>
      <c r="Q96">
        <v>0.45</v>
      </c>
      <c r="R96">
        <f>IF(IFERROR(VLOOKUP(DATOS[[#This Row],[IdUnico]],A97:$A$5002,1,FALSE),0),1,0)</f>
        <v>0</v>
      </c>
    </row>
    <row r="97" spans="1:18" x14ac:dyDescent="0.3">
      <c r="A97" t="str">
        <f>CONCATENATE(DATOS[[#This Row],[customer_id]],"_",DATOS[[#This Row],[country]],"_",DATOS[[#This Row],[customer_since]])</f>
        <v>CUST_1182_Canada_44539</v>
      </c>
      <c r="B97" t="s">
        <v>2203</v>
      </c>
      <c r="C97">
        <v>33</v>
      </c>
      <c r="D97" t="s">
        <v>21</v>
      </c>
      <c r="E97" t="s">
        <v>28</v>
      </c>
      <c r="F97">
        <v>74.13</v>
      </c>
      <c r="G97">
        <f>IF(DATOS[[#This Row],[avg_order_value]]="",0,DATOS[[#This Row],[avg_order_value]])</f>
        <v>74.13</v>
      </c>
      <c r="H97">
        <v>4</v>
      </c>
      <c r="I97">
        <f>DATOS[[#This Row],[avgValorOrdenDesc]]*DATOS[[#This Row],[total_orders]]</f>
        <v>296.52</v>
      </c>
      <c r="J97">
        <v>283</v>
      </c>
      <c r="K97">
        <v>0</v>
      </c>
      <c r="L97" t="s">
        <v>23</v>
      </c>
      <c r="M97">
        <v>56.3</v>
      </c>
      <c r="N97">
        <f>IF(DATOS[[#This Row],[email_open_rate]]="",0,DATOS[[#This Row],[email_open_rate]])</f>
        <v>56.3</v>
      </c>
      <c r="O97" s="1">
        <v>44539</v>
      </c>
      <c r="P97">
        <v>35</v>
      </c>
      <c r="Q97">
        <v>0.16</v>
      </c>
      <c r="R97">
        <f>IF(IFERROR(VLOOKUP(DATOS[[#This Row],[IdUnico]],A98:$A$5002,1,FALSE),0),1,0)</f>
        <v>0</v>
      </c>
    </row>
    <row r="98" spans="1:18" x14ac:dyDescent="0.3">
      <c r="A98" t="str">
        <f>CONCATENATE(DATOS[[#This Row],[customer_id]],"_",DATOS[[#This Row],[country]],"_",DATOS[[#This Row],[customer_since]])</f>
        <v>CUST_1182_Germany_45057</v>
      </c>
      <c r="B98" t="s">
        <v>2203</v>
      </c>
      <c r="C98">
        <v>22</v>
      </c>
      <c r="D98" t="s">
        <v>21</v>
      </c>
      <c r="E98" t="s">
        <v>50</v>
      </c>
      <c r="F98">
        <v>28.63</v>
      </c>
      <c r="G98">
        <f>IF(DATOS[[#This Row],[avg_order_value]]="",0,DATOS[[#This Row],[avg_order_value]])</f>
        <v>28.63</v>
      </c>
      <c r="H98">
        <v>6</v>
      </c>
      <c r="I98">
        <f>DATOS[[#This Row],[avgValorOrdenDesc]]*DATOS[[#This Row],[total_orders]]</f>
        <v>171.78</v>
      </c>
      <c r="J98">
        <v>147</v>
      </c>
      <c r="K98">
        <v>0</v>
      </c>
      <c r="L98" t="s">
        <v>29</v>
      </c>
      <c r="M98">
        <v>33.200000000000003</v>
      </c>
      <c r="N98">
        <f>IF(DATOS[[#This Row],[email_open_rate]]="",0,DATOS[[#This Row],[email_open_rate]])</f>
        <v>33.200000000000003</v>
      </c>
      <c r="O98" s="1">
        <v>45057</v>
      </c>
      <c r="P98">
        <v>2</v>
      </c>
      <c r="Q98">
        <v>0.48</v>
      </c>
      <c r="R98">
        <f>IF(IFERROR(VLOOKUP(DATOS[[#This Row],[IdUnico]],A99:$A$5002,1,FALSE),0),1,0)</f>
        <v>0</v>
      </c>
    </row>
    <row r="99" spans="1:18" x14ac:dyDescent="0.3">
      <c r="A99" t="str">
        <f>CONCATENATE(DATOS[[#This Row],[customer_id]],"_",DATOS[[#This Row],[country]],"_",DATOS[[#This Row],[customer_since]])</f>
        <v>CUST_1183_China_45740</v>
      </c>
      <c r="B99" t="s">
        <v>3276</v>
      </c>
      <c r="C99">
        <v>41</v>
      </c>
      <c r="D99" t="s">
        <v>14</v>
      </c>
      <c r="E99" t="s">
        <v>44</v>
      </c>
      <c r="F99">
        <v>23.3</v>
      </c>
      <c r="G99">
        <f>IF(DATOS[[#This Row],[avg_order_value]]="",0,DATOS[[#This Row],[avg_order_value]])</f>
        <v>23.3</v>
      </c>
      <c r="H99">
        <v>9</v>
      </c>
      <c r="I99">
        <f>DATOS[[#This Row],[avgValorOrdenDesc]]*DATOS[[#This Row],[total_orders]]</f>
        <v>209.70000000000002</v>
      </c>
      <c r="J99">
        <v>287</v>
      </c>
      <c r="K99">
        <v>0</v>
      </c>
      <c r="L99" t="s">
        <v>40</v>
      </c>
      <c r="M99">
        <v>93.2</v>
      </c>
      <c r="N99">
        <f>IF(DATOS[[#This Row],[email_open_rate]]="",0,DATOS[[#This Row],[email_open_rate]])</f>
        <v>93.2</v>
      </c>
      <c r="O99" s="1">
        <v>45740</v>
      </c>
      <c r="P99">
        <v>66</v>
      </c>
      <c r="Q99">
        <v>0.11</v>
      </c>
      <c r="R99">
        <f>IF(IFERROR(VLOOKUP(DATOS[[#This Row],[IdUnico]],A100:$A$5002,1,FALSE),0),1,0)</f>
        <v>0</v>
      </c>
    </row>
    <row r="100" spans="1:18" x14ac:dyDescent="0.3">
      <c r="A100" t="str">
        <f>CONCATENATE(DATOS[[#This Row],[customer_id]],"_",DATOS[[#This Row],[country]],"_",DATOS[[#This Row],[customer_since]])</f>
        <v>CUST_1186_China_44132</v>
      </c>
      <c r="B100" t="s">
        <v>3188</v>
      </c>
      <c r="C100">
        <v>46</v>
      </c>
      <c r="D100" t="s">
        <v>25</v>
      </c>
      <c r="E100" t="s">
        <v>44</v>
      </c>
      <c r="F100">
        <v>72.010000000000005</v>
      </c>
      <c r="G100">
        <f>IF(DATOS[[#This Row],[avg_order_value]]="",0,DATOS[[#This Row],[avg_order_value]])</f>
        <v>72.010000000000005</v>
      </c>
      <c r="H100">
        <v>7</v>
      </c>
      <c r="I100">
        <f>DATOS[[#This Row],[avgValorOrdenDesc]]*DATOS[[#This Row],[total_orders]]</f>
        <v>504.07000000000005</v>
      </c>
      <c r="J100">
        <v>67</v>
      </c>
      <c r="K100">
        <v>1</v>
      </c>
      <c r="L100" t="s">
        <v>29</v>
      </c>
      <c r="M100">
        <v>95</v>
      </c>
      <c r="N100">
        <f>IF(DATOS[[#This Row],[email_open_rate]]="",0,DATOS[[#This Row],[email_open_rate]])</f>
        <v>95</v>
      </c>
      <c r="O100" s="1">
        <v>44132</v>
      </c>
      <c r="P100">
        <v>68</v>
      </c>
      <c r="Q100">
        <v>0.41</v>
      </c>
      <c r="R100">
        <f>IF(IFERROR(VLOOKUP(DATOS[[#This Row],[IdUnico]],A101:$A$5002,1,FALSE),0),1,0)</f>
        <v>0</v>
      </c>
    </row>
    <row r="101" spans="1:18" x14ac:dyDescent="0.3">
      <c r="A101" t="str">
        <f>CONCATENATE(DATOS[[#This Row],[customer_id]],"_",DATOS[[#This Row],[country]],"_",DATOS[[#This Row],[customer_since]])</f>
        <v>CUST_1187_Japan_44897</v>
      </c>
      <c r="B101" t="s">
        <v>2405</v>
      </c>
      <c r="C101">
        <v>37</v>
      </c>
      <c r="D101" t="s">
        <v>21</v>
      </c>
      <c r="E101" t="s">
        <v>26</v>
      </c>
      <c r="F101">
        <v>306.02</v>
      </c>
      <c r="G101">
        <f>IF(DATOS[[#This Row],[avg_order_value]]="",0,DATOS[[#This Row],[avg_order_value]])</f>
        <v>306.02</v>
      </c>
      <c r="H101">
        <v>8</v>
      </c>
      <c r="I101">
        <f>DATOS[[#This Row],[avgValorOrdenDesc]]*DATOS[[#This Row],[total_orders]]</f>
        <v>2448.16</v>
      </c>
      <c r="J101">
        <v>62</v>
      </c>
      <c r="K101">
        <v>0</v>
      </c>
      <c r="L101" t="s">
        <v>23</v>
      </c>
      <c r="M101">
        <v>63</v>
      </c>
      <c r="N101">
        <f>IF(DATOS[[#This Row],[email_open_rate]]="",0,DATOS[[#This Row],[email_open_rate]])</f>
        <v>63</v>
      </c>
      <c r="O101" s="1">
        <v>44897</v>
      </c>
      <c r="P101">
        <v>23</v>
      </c>
      <c r="Q101">
        <v>0.44</v>
      </c>
      <c r="R101">
        <f>IF(IFERROR(VLOOKUP(DATOS[[#This Row],[IdUnico]],A102:$A$5002,1,FALSE),0),1,0)</f>
        <v>0</v>
      </c>
    </row>
    <row r="102" spans="1:18" x14ac:dyDescent="0.3">
      <c r="A102" t="str">
        <f>CONCATENATE(DATOS[[#This Row],[customer_id]],"_",DATOS[[#This Row],[country]],"_",DATOS[[#This Row],[customer_since]])</f>
        <v>CUST_1189_Brazil_44307</v>
      </c>
      <c r="B102" t="s">
        <v>57</v>
      </c>
      <c r="C102">
        <v>22</v>
      </c>
      <c r="D102" t="s">
        <v>14</v>
      </c>
      <c r="E102" t="s">
        <v>15</v>
      </c>
      <c r="F102">
        <v>137.27000000000001</v>
      </c>
      <c r="G102">
        <f>IF(DATOS[[#This Row],[avg_order_value]]="",0,DATOS[[#This Row],[avg_order_value]])</f>
        <v>137.27000000000001</v>
      </c>
      <c r="H102">
        <v>6</v>
      </c>
      <c r="I102">
        <f>DATOS[[#This Row],[avgValorOrdenDesc]]*DATOS[[#This Row],[total_orders]]</f>
        <v>823.62000000000012</v>
      </c>
      <c r="J102">
        <v>323</v>
      </c>
      <c r="K102">
        <v>0</v>
      </c>
      <c r="L102" t="s">
        <v>29</v>
      </c>
      <c r="M102">
        <v>72.8</v>
      </c>
      <c r="N102">
        <f>IF(DATOS[[#This Row],[email_open_rate]]="",0,DATOS[[#This Row],[email_open_rate]])</f>
        <v>72.8</v>
      </c>
      <c r="O102" s="1">
        <v>44307</v>
      </c>
      <c r="P102">
        <v>7</v>
      </c>
      <c r="Q102">
        <v>0.43</v>
      </c>
      <c r="R102">
        <f>IF(IFERROR(VLOOKUP(DATOS[[#This Row],[IdUnico]],A103:$A$5002,1,FALSE),0),1,0)</f>
        <v>0</v>
      </c>
    </row>
    <row r="103" spans="1:18" x14ac:dyDescent="0.3">
      <c r="A103" t="str">
        <f>CONCATENATE(DATOS[[#This Row],[customer_id]],"_",DATOS[[#This Row],[country]],"_",DATOS[[#This Row],[customer_since]])</f>
        <v>CUST_1190_France_45162</v>
      </c>
      <c r="B103" t="s">
        <v>308</v>
      </c>
      <c r="C103">
        <v>34</v>
      </c>
      <c r="D103" t="s">
        <v>21</v>
      </c>
      <c r="E103" t="s">
        <v>35</v>
      </c>
      <c r="F103">
        <v>114.02</v>
      </c>
      <c r="G103">
        <f>IF(DATOS[[#This Row],[avg_order_value]]="",0,DATOS[[#This Row],[avg_order_value]])</f>
        <v>114.02</v>
      </c>
      <c r="H103">
        <v>9</v>
      </c>
      <c r="I103">
        <f>DATOS[[#This Row],[avgValorOrdenDesc]]*DATOS[[#This Row],[total_orders]]</f>
        <v>1026.18</v>
      </c>
      <c r="J103">
        <v>262</v>
      </c>
      <c r="K103">
        <v>0</v>
      </c>
      <c r="L103" t="s">
        <v>40</v>
      </c>
      <c r="M103">
        <v>18</v>
      </c>
      <c r="N103">
        <f>IF(DATOS[[#This Row],[email_open_rate]]="",0,DATOS[[#This Row],[email_open_rate]])</f>
        <v>18</v>
      </c>
      <c r="O103" s="1">
        <v>45162</v>
      </c>
      <c r="P103">
        <v>61</v>
      </c>
      <c r="Q103">
        <v>0.2</v>
      </c>
      <c r="R103">
        <f>IF(IFERROR(VLOOKUP(DATOS[[#This Row],[IdUnico]],A104:$A$5002,1,FALSE),0),1,0)</f>
        <v>0</v>
      </c>
    </row>
    <row r="104" spans="1:18" x14ac:dyDescent="0.3">
      <c r="A104" t="str">
        <f>CONCATENATE(DATOS[[#This Row],[customer_id]],"_",DATOS[[#This Row],[country]],"_",DATOS[[#This Row],[customer_since]])</f>
        <v>CUST_1191_India_45193</v>
      </c>
      <c r="B104" t="s">
        <v>3149</v>
      </c>
      <c r="C104">
        <v>60</v>
      </c>
      <c r="D104" t="s">
        <v>21</v>
      </c>
      <c r="E104" t="s">
        <v>37</v>
      </c>
      <c r="F104">
        <v>251.52</v>
      </c>
      <c r="G104">
        <f>IF(DATOS[[#This Row],[avg_order_value]]="",0,DATOS[[#This Row],[avg_order_value]])</f>
        <v>251.52</v>
      </c>
      <c r="H104">
        <v>8</v>
      </c>
      <c r="I104">
        <f>DATOS[[#This Row],[avgValorOrdenDesc]]*DATOS[[#This Row],[total_orders]]</f>
        <v>2012.16</v>
      </c>
      <c r="J104">
        <v>1</v>
      </c>
      <c r="K104">
        <v>0</v>
      </c>
      <c r="L104" t="s">
        <v>29</v>
      </c>
      <c r="M104">
        <v>1.1000000000000001</v>
      </c>
      <c r="N104">
        <f>IF(DATOS[[#This Row],[email_open_rate]]="",0,DATOS[[#This Row],[email_open_rate]])</f>
        <v>1.1000000000000001</v>
      </c>
      <c r="O104" s="1">
        <v>45193</v>
      </c>
      <c r="P104">
        <v>23</v>
      </c>
      <c r="Q104">
        <v>0.05</v>
      </c>
      <c r="R104">
        <f>IF(IFERROR(VLOOKUP(DATOS[[#This Row],[IdUnico]],A105:$A$5002,1,FALSE),0),1,0)</f>
        <v>0</v>
      </c>
    </row>
    <row r="105" spans="1:18" x14ac:dyDescent="0.3">
      <c r="A105" t="str">
        <f>CONCATENATE(DATOS[[#This Row],[customer_id]],"_",DATOS[[#This Row],[country]],"_",DATOS[[#This Row],[customer_since]])</f>
        <v>CUST_1191_UK_44900</v>
      </c>
      <c r="B105" t="s">
        <v>3149</v>
      </c>
      <c r="C105">
        <v>23</v>
      </c>
      <c r="D105" t="s">
        <v>21</v>
      </c>
      <c r="E105" t="s">
        <v>52</v>
      </c>
      <c r="F105">
        <v>346.3</v>
      </c>
      <c r="G105">
        <f>IF(DATOS[[#This Row],[avg_order_value]]="",0,DATOS[[#This Row],[avg_order_value]])</f>
        <v>346.3</v>
      </c>
      <c r="H105">
        <v>7</v>
      </c>
      <c r="I105">
        <f>DATOS[[#This Row],[avgValorOrdenDesc]]*DATOS[[#This Row],[total_orders]]</f>
        <v>2424.1</v>
      </c>
      <c r="J105">
        <v>72</v>
      </c>
      <c r="K105">
        <v>0</v>
      </c>
      <c r="L105" t="s">
        <v>16</v>
      </c>
      <c r="M105">
        <v>49.3</v>
      </c>
      <c r="N105">
        <f>IF(DATOS[[#This Row],[email_open_rate]]="",0,DATOS[[#This Row],[email_open_rate]])</f>
        <v>49.3</v>
      </c>
      <c r="O105" s="1">
        <v>44900</v>
      </c>
      <c r="P105">
        <v>63</v>
      </c>
      <c r="Q105">
        <v>0.16</v>
      </c>
      <c r="R105">
        <f>IF(IFERROR(VLOOKUP(DATOS[[#This Row],[IdUnico]],A106:$A$5002,1,FALSE),0),1,0)</f>
        <v>0</v>
      </c>
    </row>
    <row r="106" spans="1:18" x14ac:dyDescent="0.3">
      <c r="A106" t="str">
        <f>CONCATENATE(DATOS[[#This Row],[customer_id]],"_",DATOS[[#This Row],[country]],"_",DATOS[[#This Row],[customer_since]])</f>
        <v>CUST_1192_Brazil_44393</v>
      </c>
      <c r="B106" t="s">
        <v>2949</v>
      </c>
      <c r="C106">
        <v>34</v>
      </c>
      <c r="D106" t="s">
        <v>14</v>
      </c>
      <c r="E106" t="s">
        <v>15</v>
      </c>
      <c r="F106">
        <v>80.7</v>
      </c>
      <c r="G106">
        <f>IF(DATOS[[#This Row],[avg_order_value]]="",0,DATOS[[#This Row],[avg_order_value]])</f>
        <v>80.7</v>
      </c>
      <c r="H106">
        <v>6</v>
      </c>
      <c r="I106">
        <f>DATOS[[#This Row],[avgValorOrdenDesc]]*DATOS[[#This Row],[total_orders]]</f>
        <v>484.20000000000005</v>
      </c>
      <c r="J106">
        <v>303</v>
      </c>
      <c r="K106">
        <v>0</v>
      </c>
      <c r="L106" t="s">
        <v>16</v>
      </c>
      <c r="N106">
        <f>IF(DATOS[[#This Row],[email_open_rate]]="",0,DATOS[[#This Row],[email_open_rate]])</f>
        <v>0</v>
      </c>
      <c r="O106" s="1">
        <v>44393</v>
      </c>
      <c r="P106">
        <v>58</v>
      </c>
      <c r="Q106">
        <v>0.26</v>
      </c>
      <c r="R106">
        <f>IF(IFERROR(VLOOKUP(DATOS[[#This Row],[IdUnico]],A107:$A$5002,1,FALSE),0),1,0)</f>
        <v>0</v>
      </c>
    </row>
    <row r="107" spans="1:18" x14ac:dyDescent="0.3">
      <c r="A107" t="str">
        <f>CONCATENATE(DATOS[[#This Row],[customer_id]],"_",DATOS[[#This Row],[country]],"_",DATOS[[#This Row],[customer_since]])</f>
        <v>CUST_1193_Germany_45770</v>
      </c>
      <c r="B107" t="s">
        <v>2173</v>
      </c>
      <c r="C107">
        <v>26</v>
      </c>
      <c r="D107" t="s">
        <v>21</v>
      </c>
      <c r="E107" t="s">
        <v>50</v>
      </c>
      <c r="F107">
        <v>249.33</v>
      </c>
      <c r="G107">
        <f>IF(DATOS[[#This Row],[avg_order_value]]="",0,DATOS[[#This Row],[avg_order_value]])</f>
        <v>249.33</v>
      </c>
      <c r="H107">
        <v>7</v>
      </c>
      <c r="I107">
        <f>DATOS[[#This Row],[avgValorOrdenDesc]]*DATOS[[#This Row],[total_orders]]</f>
        <v>1745.3100000000002</v>
      </c>
      <c r="J107">
        <v>52</v>
      </c>
      <c r="K107">
        <v>0</v>
      </c>
      <c r="L107" t="s">
        <v>40</v>
      </c>
      <c r="M107">
        <v>11.8</v>
      </c>
      <c r="N107">
        <f>IF(DATOS[[#This Row],[email_open_rate]]="",0,DATOS[[#This Row],[email_open_rate]])</f>
        <v>11.8</v>
      </c>
      <c r="O107" s="1">
        <v>45770</v>
      </c>
      <c r="P107">
        <v>52</v>
      </c>
      <c r="Q107">
        <v>0.14000000000000001</v>
      </c>
      <c r="R107">
        <f>IF(IFERROR(VLOOKUP(DATOS[[#This Row],[IdUnico]],A108:$A$5002,1,FALSE),0),1,0)</f>
        <v>0</v>
      </c>
    </row>
    <row r="108" spans="1:18" x14ac:dyDescent="0.3">
      <c r="A108" t="str">
        <f>CONCATENATE(DATOS[[#This Row],[customer_id]],"_",DATOS[[#This Row],[country]],"_",DATOS[[#This Row],[customer_since]])</f>
        <v>CUST_1194_Australia_45642</v>
      </c>
      <c r="B108" t="s">
        <v>3506</v>
      </c>
      <c r="C108">
        <v>19</v>
      </c>
      <c r="D108" t="s">
        <v>21</v>
      </c>
      <c r="E108" t="s">
        <v>22</v>
      </c>
      <c r="F108">
        <v>29.14</v>
      </c>
      <c r="G108">
        <f>IF(DATOS[[#This Row],[avg_order_value]]="",0,DATOS[[#This Row],[avg_order_value]])</f>
        <v>29.14</v>
      </c>
      <c r="H108">
        <v>11</v>
      </c>
      <c r="I108">
        <f>DATOS[[#This Row],[avgValorOrdenDesc]]*DATOS[[#This Row],[total_orders]]</f>
        <v>320.54000000000002</v>
      </c>
      <c r="J108">
        <v>131</v>
      </c>
      <c r="K108">
        <v>0</v>
      </c>
      <c r="L108" t="s">
        <v>29</v>
      </c>
      <c r="M108">
        <v>16.600000000000001</v>
      </c>
      <c r="N108">
        <f>IF(DATOS[[#This Row],[email_open_rate]]="",0,DATOS[[#This Row],[email_open_rate]])</f>
        <v>16.600000000000001</v>
      </c>
      <c r="O108" s="1">
        <v>45642</v>
      </c>
      <c r="P108">
        <v>16</v>
      </c>
      <c r="Q108">
        <v>0.22</v>
      </c>
      <c r="R108">
        <f>IF(IFERROR(VLOOKUP(DATOS[[#This Row],[IdUnico]],A109:$A$5002,1,FALSE),0),1,0)</f>
        <v>0</v>
      </c>
    </row>
    <row r="109" spans="1:18" x14ac:dyDescent="0.3">
      <c r="A109" t="str">
        <f>CONCATENATE(DATOS[[#This Row],[customer_id]],"_",DATOS[[#This Row],[country]],"_",DATOS[[#This Row],[customer_since]])</f>
        <v>CUST_1195_Japan_45001</v>
      </c>
      <c r="B109" t="s">
        <v>2896</v>
      </c>
      <c r="C109">
        <v>54</v>
      </c>
      <c r="D109" t="s">
        <v>21</v>
      </c>
      <c r="E109" t="s">
        <v>26</v>
      </c>
      <c r="F109">
        <v>23.6</v>
      </c>
      <c r="G109">
        <f>IF(DATOS[[#This Row],[avg_order_value]]="",0,DATOS[[#This Row],[avg_order_value]])</f>
        <v>23.6</v>
      </c>
      <c r="H109">
        <v>8</v>
      </c>
      <c r="I109">
        <f>DATOS[[#This Row],[avgValorOrdenDesc]]*DATOS[[#This Row],[total_orders]]</f>
        <v>188.8</v>
      </c>
      <c r="J109">
        <v>279</v>
      </c>
      <c r="K109">
        <v>0</v>
      </c>
      <c r="L109" t="s">
        <v>16</v>
      </c>
      <c r="M109">
        <v>2.4</v>
      </c>
      <c r="N109">
        <f>IF(DATOS[[#This Row],[email_open_rate]]="",0,DATOS[[#This Row],[email_open_rate]])</f>
        <v>2.4</v>
      </c>
      <c r="O109" s="1">
        <v>45001</v>
      </c>
      <c r="P109">
        <v>52</v>
      </c>
      <c r="Q109">
        <v>0.26</v>
      </c>
      <c r="R109">
        <f>IF(IFERROR(VLOOKUP(DATOS[[#This Row],[IdUnico]],A110:$A$5002,1,FALSE),0),1,0)</f>
        <v>0</v>
      </c>
    </row>
    <row r="110" spans="1:18" x14ac:dyDescent="0.3">
      <c r="A110" t="str">
        <f>CONCATENATE(DATOS[[#This Row],[customer_id]],"_",DATOS[[#This Row],[country]],"_",DATOS[[#This Row],[customer_since]])</f>
        <v>CUST_1197_Canada_44434</v>
      </c>
      <c r="B110" t="s">
        <v>215</v>
      </c>
      <c r="C110">
        <v>64</v>
      </c>
      <c r="D110" t="s">
        <v>21</v>
      </c>
      <c r="E110" t="s">
        <v>28</v>
      </c>
      <c r="F110">
        <v>84.23</v>
      </c>
      <c r="G110">
        <f>IF(DATOS[[#This Row],[avg_order_value]]="",0,DATOS[[#This Row],[avg_order_value]])</f>
        <v>84.23</v>
      </c>
      <c r="H110">
        <v>8</v>
      </c>
      <c r="I110">
        <f>DATOS[[#This Row],[avgValorOrdenDesc]]*DATOS[[#This Row],[total_orders]]</f>
        <v>673.84</v>
      </c>
      <c r="J110">
        <v>69</v>
      </c>
      <c r="K110">
        <v>0</v>
      </c>
      <c r="L110" t="s">
        <v>19</v>
      </c>
      <c r="M110">
        <v>71.400000000000006</v>
      </c>
      <c r="N110">
        <f>IF(DATOS[[#This Row],[email_open_rate]]="",0,DATOS[[#This Row],[email_open_rate]])</f>
        <v>71.400000000000006</v>
      </c>
      <c r="O110" s="1">
        <v>44434</v>
      </c>
      <c r="P110">
        <v>38</v>
      </c>
      <c r="Q110">
        <v>0.48</v>
      </c>
      <c r="R110">
        <f>IF(IFERROR(VLOOKUP(DATOS[[#This Row],[IdUnico]],A111:$A$5002,1,FALSE),0),1,0)</f>
        <v>0</v>
      </c>
    </row>
    <row r="111" spans="1:18" x14ac:dyDescent="0.3">
      <c r="A111" t="str">
        <f>CONCATENATE(DATOS[[#This Row],[customer_id]],"_",DATOS[[#This Row],[country]],"_",DATOS[[#This Row],[customer_since]])</f>
        <v>CUST_1201_India_44349</v>
      </c>
      <c r="B111" t="s">
        <v>2233</v>
      </c>
      <c r="C111">
        <v>37</v>
      </c>
      <c r="D111" t="s">
        <v>21</v>
      </c>
      <c r="E111" t="s">
        <v>37</v>
      </c>
      <c r="F111">
        <v>256.2</v>
      </c>
      <c r="G111">
        <f>IF(DATOS[[#This Row],[avg_order_value]]="",0,DATOS[[#This Row],[avg_order_value]])</f>
        <v>256.2</v>
      </c>
      <c r="H111">
        <v>6</v>
      </c>
      <c r="I111">
        <f>DATOS[[#This Row],[avgValorOrdenDesc]]*DATOS[[#This Row],[total_orders]]</f>
        <v>1537.1999999999998</v>
      </c>
      <c r="J111">
        <v>255</v>
      </c>
      <c r="K111">
        <v>0</v>
      </c>
      <c r="L111" t="s">
        <v>16</v>
      </c>
      <c r="M111">
        <v>90</v>
      </c>
      <c r="N111">
        <f>IF(DATOS[[#This Row],[email_open_rate]]="",0,DATOS[[#This Row],[email_open_rate]])</f>
        <v>90</v>
      </c>
      <c r="O111" s="1">
        <v>44349</v>
      </c>
      <c r="P111">
        <v>54</v>
      </c>
      <c r="Q111">
        <v>0.21</v>
      </c>
      <c r="R111">
        <f>IF(IFERROR(VLOOKUP(DATOS[[#This Row],[IdUnico]],A112:$A$5002,1,FALSE),0),1,0)</f>
        <v>0</v>
      </c>
    </row>
    <row r="112" spans="1:18" x14ac:dyDescent="0.3">
      <c r="A112" t="str">
        <f>CONCATENATE(DATOS[[#This Row],[customer_id]],"_",DATOS[[#This Row],[country]],"_",DATOS[[#This Row],[customer_since]])</f>
        <v>CUST_1201_UK_44397</v>
      </c>
      <c r="B112" t="s">
        <v>2233</v>
      </c>
      <c r="C112">
        <v>46</v>
      </c>
      <c r="D112" t="s">
        <v>21</v>
      </c>
      <c r="E112" t="s">
        <v>52</v>
      </c>
      <c r="F112">
        <v>127.3</v>
      </c>
      <c r="G112">
        <f>IF(DATOS[[#This Row],[avg_order_value]]="",0,DATOS[[#This Row],[avg_order_value]])</f>
        <v>127.3</v>
      </c>
      <c r="H112">
        <v>5</v>
      </c>
      <c r="I112">
        <f>DATOS[[#This Row],[avgValorOrdenDesc]]*DATOS[[#This Row],[total_orders]]</f>
        <v>636.5</v>
      </c>
      <c r="J112">
        <v>47</v>
      </c>
      <c r="K112">
        <v>0</v>
      </c>
      <c r="L112" t="s">
        <v>23</v>
      </c>
      <c r="M112">
        <v>88.8</v>
      </c>
      <c r="N112">
        <f>IF(DATOS[[#This Row],[email_open_rate]]="",0,DATOS[[#This Row],[email_open_rate]])</f>
        <v>88.8</v>
      </c>
      <c r="O112" s="1">
        <v>44397</v>
      </c>
      <c r="P112">
        <v>11</v>
      </c>
      <c r="Q112">
        <v>0.08</v>
      </c>
      <c r="R112">
        <f>IF(IFERROR(VLOOKUP(DATOS[[#This Row],[IdUnico]],A113:$A$5002,1,FALSE),0),1,0)</f>
        <v>0</v>
      </c>
    </row>
    <row r="113" spans="1:18" x14ac:dyDescent="0.3">
      <c r="A113" t="str">
        <f>CONCATENATE(DATOS[[#This Row],[customer_id]],"_",DATOS[[#This Row],[country]],"_",DATOS[[#This Row],[customer_since]])</f>
        <v>CUST_1202_Australia_44110</v>
      </c>
      <c r="B113" t="s">
        <v>207</v>
      </c>
      <c r="C113">
        <v>34</v>
      </c>
      <c r="D113" t="s">
        <v>21</v>
      </c>
      <c r="E113" t="s">
        <v>22</v>
      </c>
      <c r="F113">
        <v>89.23</v>
      </c>
      <c r="G113">
        <f>IF(DATOS[[#This Row],[avg_order_value]]="",0,DATOS[[#This Row],[avg_order_value]])</f>
        <v>89.23</v>
      </c>
      <c r="H113">
        <v>9</v>
      </c>
      <c r="I113">
        <f>DATOS[[#This Row],[avgValorOrdenDesc]]*DATOS[[#This Row],[total_orders]]</f>
        <v>803.07</v>
      </c>
      <c r="J113">
        <v>36</v>
      </c>
      <c r="K113">
        <v>0</v>
      </c>
      <c r="L113" t="s">
        <v>19</v>
      </c>
      <c r="N113">
        <f>IF(DATOS[[#This Row],[email_open_rate]]="",0,DATOS[[#This Row],[email_open_rate]])</f>
        <v>0</v>
      </c>
      <c r="O113" s="1">
        <v>44110</v>
      </c>
      <c r="P113">
        <v>70</v>
      </c>
      <c r="Q113">
        <v>0.26</v>
      </c>
      <c r="R113">
        <f>IF(IFERROR(VLOOKUP(DATOS[[#This Row],[IdUnico]],A114:$A$5002,1,FALSE),0),1,0)</f>
        <v>0</v>
      </c>
    </row>
    <row r="114" spans="1:18" x14ac:dyDescent="0.3">
      <c r="A114" t="str">
        <f>CONCATENATE(DATOS[[#This Row],[customer_id]],"_",DATOS[[#This Row],[country]],"_",DATOS[[#This Row],[customer_since]])</f>
        <v>CUST_1203_Brazil_44920</v>
      </c>
      <c r="B114" t="s">
        <v>3035</v>
      </c>
      <c r="C114">
        <v>71</v>
      </c>
      <c r="D114" t="s">
        <v>21</v>
      </c>
      <c r="E114" t="s">
        <v>15</v>
      </c>
      <c r="F114">
        <v>100.72</v>
      </c>
      <c r="G114">
        <f>IF(DATOS[[#This Row],[avg_order_value]]="",0,DATOS[[#This Row],[avg_order_value]])</f>
        <v>100.72</v>
      </c>
      <c r="H114">
        <v>9</v>
      </c>
      <c r="I114">
        <f>DATOS[[#This Row],[avgValorOrdenDesc]]*DATOS[[#This Row],[total_orders]]</f>
        <v>906.48</v>
      </c>
      <c r="J114">
        <v>3</v>
      </c>
      <c r="K114">
        <v>0</v>
      </c>
      <c r="L114" t="s">
        <v>19</v>
      </c>
      <c r="M114">
        <v>79.8</v>
      </c>
      <c r="N114">
        <f>IF(DATOS[[#This Row],[email_open_rate]]="",0,DATOS[[#This Row],[email_open_rate]])</f>
        <v>79.8</v>
      </c>
      <c r="O114" s="1">
        <v>44920</v>
      </c>
      <c r="P114">
        <v>15</v>
      </c>
      <c r="Q114">
        <v>0.28999999999999998</v>
      </c>
      <c r="R114">
        <f>IF(IFERROR(VLOOKUP(DATOS[[#This Row],[IdUnico]],A115:$A$5002,1,FALSE),0),1,0)</f>
        <v>0</v>
      </c>
    </row>
    <row r="115" spans="1:18" x14ac:dyDescent="0.3">
      <c r="A115" t="str">
        <f>CONCATENATE(DATOS[[#This Row],[customer_id]],"_",DATOS[[#This Row],[country]],"_",DATOS[[#This Row],[customer_since]])</f>
        <v>CUST_1204_China_45231</v>
      </c>
      <c r="B115" t="s">
        <v>1971</v>
      </c>
      <c r="C115">
        <v>70</v>
      </c>
      <c r="D115" t="s">
        <v>14</v>
      </c>
      <c r="E115" t="s">
        <v>44</v>
      </c>
      <c r="F115">
        <v>137.57</v>
      </c>
      <c r="G115">
        <f>IF(DATOS[[#This Row],[avg_order_value]]="",0,DATOS[[#This Row],[avg_order_value]])</f>
        <v>137.57</v>
      </c>
      <c r="H115">
        <v>8</v>
      </c>
      <c r="I115">
        <f>DATOS[[#This Row],[avgValorOrdenDesc]]*DATOS[[#This Row],[total_orders]]</f>
        <v>1100.56</v>
      </c>
      <c r="J115">
        <v>303</v>
      </c>
      <c r="K115">
        <v>0</v>
      </c>
      <c r="L115" t="s">
        <v>23</v>
      </c>
      <c r="M115">
        <v>79.2</v>
      </c>
      <c r="N115">
        <f>IF(DATOS[[#This Row],[email_open_rate]]="",0,DATOS[[#This Row],[email_open_rate]])</f>
        <v>79.2</v>
      </c>
      <c r="O115" s="1">
        <v>45231</v>
      </c>
      <c r="P115">
        <v>65</v>
      </c>
      <c r="Q115">
        <v>0.23</v>
      </c>
      <c r="R115">
        <f>IF(IFERROR(VLOOKUP(DATOS[[#This Row],[IdUnico]],A116:$A$5002,1,FALSE),0),1,0)</f>
        <v>0</v>
      </c>
    </row>
    <row r="116" spans="1:18" x14ac:dyDescent="0.3">
      <c r="A116" t="str">
        <f>CONCATENATE(DATOS[[#This Row],[customer_id]],"_",DATOS[[#This Row],[country]],"_",DATOS[[#This Row],[customer_since]])</f>
        <v>CUST_1204_Germany_44226</v>
      </c>
      <c r="B116" t="s">
        <v>1971</v>
      </c>
      <c r="C116">
        <v>32</v>
      </c>
      <c r="D116" t="s">
        <v>14</v>
      </c>
      <c r="E116" t="s">
        <v>50</v>
      </c>
      <c r="F116">
        <v>117.68</v>
      </c>
      <c r="G116">
        <f>IF(DATOS[[#This Row],[avg_order_value]]="",0,DATOS[[#This Row],[avg_order_value]])</f>
        <v>117.68</v>
      </c>
      <c r="H116">
        <v>10</v>
      </c>
      <c r="I116">
        <f>DATOS[[#This Row],[avgValorOrdenDesc]]*DATOS[[#This Row],[total_orders]]</f>
        <v>1176.8000000000002</v>
      </c>
      <c r="J116">
        <v>323</v>
      </c>
      <c r="K116">
        <v>0</v>
      </c>
      <c r="L116" t="s">
        <v>19</v>
      </c>
      <c r="M116">
        <v>37.299999999999997</v>
      </c>
      <c r="N116">
        <f>IF(DATOS[[#This Row],[email_open_rate]]="",0,DATOS[[#This Row],[email_open_rate]])</f>
        <v>37.299999999999997</v>
      </c>
      <c r="O116" s="1">
        <v>44226</v>
      </c>
      <c r="P116">
        <v>53</v>
      </c>
      <c r="Q116">
        <v>0.17</v>
      </c>
      <c r="R116">
        <f>IF(IFERROR(VLOOKUP(DATOS[[#This Row],[IdUnico]],A117:$A$5002,1,FALSE),0),1,0)</f>
        <v>0</v>
      </c>
    </row>
    <row r="117" spans="1:18" x14ac:dyDescent="0.3">
      <c r="A117" t="str">
        <f>CONCATENATE(DATOS[[#This Row],[customer_id]],"_",DATOS[[#This Row],[country]],"_",DATOS[[#This Row],[customer_since]])</f>
        <v>CUST_1205_UK_44198</v>
      </c>
      <c r="B117" t="s">
        <v>2677</v>
      </c>
      <c r="C117">
        <v>64</v>
      </c>
      <c r="D117" t="s">
        <v>21</v>
      </c>
      <c r="E117" t="s">
        <v>52</v>
      </c>
      <c r="F117">
        <v>99.89</v>
      </c>
      <c r="G117">
        <f>IF(DATOS[[#This Row],[avg_order_value]]="",0,DATOS[[#This Row],[avg_order_value]])</f>
        <v>99.89</v>
      </c>
      <c r="H117">
        <v>10</v>
      </c>
      <c r="I117">
        <f>DATOS[[#This Row],[avgValorOrdenDesc]]*DATOS[[#This Row],[total_orders]]</f>
        <v>998.9</v>
      </c>
      <c r="J117">
        <v>208</v>
      </c>
      <c r="K117">
        <v>0</v>
      </c>
      <c r="L117" t="s">
        <v>19</v>
      </c>
      <c r="M117">
        <v>25.8</v>
      </c>
      <c r="N117">
        <f>IF(DATOS[[#This Row],[email_open_rate]]="",0,DATOS[[#This Row],[email_open_rate]])</f>
        <v>25.8</v>
      </c>
      <c r="O117" s="1">
        <v>44198</v>
      </c>
      <c r="P117">
        <v>91</v>
      </c>
      <c r="Q117">
        <v>0.34</v>
      </c>
      <c r="R117">
        <f>IF(IFERROR(VLOOKUP(DATOS[[#This Row],[IdUnico]],A118:$A$5002,1,FALSE),0),1,0)</f>
        <v>0</v>
      </c>
    </row>
    <row r="118" spans="1:18" x14ac:dyDescent="0.3">
      <c r="A118" t="str">
        <f>CONCATENATE(DATOS[[#This Row],[customer_id]],"_",DATOS[[#This Row],[country]],"_",DATOS[[#This Row],[customer_since]])</f>
        <v>CUST_1206_Canada_45070</v>
      </c>
      <c r="B118" t="s">
        <v>140</v>
      </c>
      <c r="C118">
        <v>19</v>
      </c>
      <c r="D118" t="s">
        <v>21</v>
      </c>
      <c r="E118" t="s">
        <v>28</v>
      </c>
      <c r="F118">
        <v>59.56</v>
      </c>
      <c r="G118">
        <f>IF(DATOS[[#This Row],[avg_order_value]]="",0,DATOS[[#This Row],[avg_order_value]])</f>
        <v>59.56</v>
      </c>
      <c r="H118">
        <v>10</v>
      </c>
      <c r="I118">
        <f>DATOS[[#This Row],[avgValorOrdenDesc]]*DATOS[[#This Row],[total_orders]]</f>
        <v>595.6</v>
      </c>
      <c r="J118">
        <v>97</v>
      </c>
      <c r="K118">
        <v>0</v>
      </c>
      <c r="L118" t="s">
        <v>29</v>
      </c>
      <c r="M118">
        <v>93.2</v>
      </c>
      <c r="N118">
        <f>IF(DATOS[[#This Row],[email_open_rate]]="",0,DATOS[[#This Row],[email_open_rate]])</f>
        <v>93.2</v>
      </c>
      <c r="O118" s="1">
        <v>45070</v>
      </c>
      <c r="P118">
        <v>54</v>
      </c>
      <c r="Q118">
        <v>0.59</v>
      </c>
      <c r="R118">
        <f>IF(IFERROR(VLOOKUP(DATOS[[#This Row],[IdUnico]],A119:$A$5002,1,FALSE),0),1,0)</f>
        <v>0</v>
      </c>
    </row>
    <row r="119" spans="1:18" x14ac:dyDescent="0.3">
      <c r="A119" t="str">
        <f>CONCATENATE(DATOS[[#This Row],[customer_id]],"_",DATOS[[#This Row],[country]],"_",DATOS[[#This Row],[customer_since]])</f>
        <v>CUST_1206_USA_45461</v>
      </c>
      <c r="B119" t="s">
        <v>140</v>
      </c>
      <c r="C119">
        <v>79</v>
      </c>
      <c r="D119" t="s">
        <v>14</v>
      </c>
      <c r="E119" t="s">
        <v>18</v>
      </c>
      <c r="F119">
        <v>133.80000000000001</v>
      </c>
      <c r="G119">
        <f>IF(DATOS[[#This Row],[avg_order_value]]="",0,DATOS[[#This Row],[avg_order_value]])</f>
        <v>133.80000000000001</v>
      </c>
      <c r="H119">
        <v>10</v>
      </c>
      <c r="I119">
        <f>DATOS[[#This Row],[avgValorOrdenDesc]]*DATOS[[#This Row],[total_orders]]</f>
        <v>1338</v>
      </c>
      <c r="J119">
        <v>26</v>
      </c>
      <c r="K119">
        <v>0</v>
      </c>
      <c r="L119" t="s">
        <v>16</v>
      </c>
      <c r="M119">
        <v>58.8</v>
      </c>
      <c r="N119">
        <f>IF(DATOS[[#This Row],[email_open_rate]]="",0,DATOS[[#This Row],[email_open_rate]])</f>
        <v>58.8</v>
      </c>
      <c r="O119" s="1">
        <v>45461</v>
      </c>
      <c r="P119">
        <v>84</v>
      </c>
      <c r="Q119">
        <v>0.22</v>
      </c>
      <c r="R119">
        <f>IF(IFERROR(VLOOKUP(DATOS[[#This Row],[IdUnico]],A120:$A$5002,1,FALSE),0),1,0)</f>
        <v>0</v>
      </c>
    </row>
    <row r="120" spans="1:18" x14ac:dyDescent="0.3">
      <c r="A120" t="str">
        <f>CONCATENATE(DATOS[[#This Row],[customer_id]],"_",DATOS[[#This Row],[country]],"_",DATOS[[#This Row],[customer_since]])</f>
        <v>CUST_1207_Germany_44211</v>
      </c>
      <c r="B120" t="s">
        <v>1395</v>
      </c>
      <c r="C120">
        <v>43</v>
      </c>
      <c r="D120" t="s">
        <v>25</v>
      </c>
      <c r="E120" t="s">
        <v>50</v>
      </c>
      <c r="F120">
        <v>116.21</v>
      </c>
      <c r="G120">
        <f>IF(DATOS[[#This Row],[avg_order_value]]="",0,DATOS[[#This Row],[avg_order_value]])</f>
        <v>116.21</v>
      </c>
      <c r="H120">
        <v>19</v>
      </c>
      <c r="I120">
        <f>DATOS[[#This Row],[avgValorOrdenDesc]]*DATOS[[#This Row],[total_orders]]</f>
        <v>2207.9899999999998</v>
      </c>
      <c r="J120">
        <v>259</v>
      </c>
      <c r="K120">
        <v>1</v>
      </c>
      <c r="L120" t="s">
        <v>40</v>
      </c>
      <c r="N120">
        <f>IF(DATOS[[#This Row],[email_open_rate]]="",0,DATOS[[#This Row],[email_open_rate]])</f>
        <v>0</v>
      </c>
      <c r="O120" s="1">
        <v>44211</v>
      </c>
      <c r="P120">
        <v>84</v>
      </c>
      <c r="Q120">
        <v>0.34</v>
      </c>
      <c r="R120">
        <f>IF(IFERROR(VLOOKUP(DATOS[[#This Row],[IdUnico]],A121:$A$5002,1,FALSE),0),1,0)</f>
        <v>0</v>
      </c>
    </row>
    <row r="121" spans="1:18" x14ac:dyDescent="0.3">
      <c r="A121" t="str">
        <f>CONCATENATE(DATOS[[#This Row],[customer_id]],"_",DATOS[[#This Row],[country]],"_",DATOS[[#This Row],[customer_since]])</f>
        <v>CUST_1207_USA_44636</v>
      </c>
      <c r="B121" t="s">
        <v>1395</v>
      </c>
      <c r="C121">
        <v>23</v>
      </c>
      <c r="D121" t="s">
        <v>21</v>
      </c>
      <c r="E121" t="s">
        <v>18</v>
      </c>
      <c r="F121">
        <v>36.42</v>
      </c>
      <c r="G121">
        <f>IF(DATOS[[#This Row],[avg_order_value]]="",0,DATOS[[#This Row],[avg_order_value]])</f>
        <v>36.42</v>
      </c>
      <c r="H121">
        <v>8</v>
      </c>
      <c r="I121">
        <f>DATOS[[#This Row],[avgValorOrdenDesc]]*DATOS[[#This Row],[total_orders]]</f>
        <v>291.36</v>
      </c>
      <c r="J121">
        <v>151</v>
      </c>
      <c r="K121">
        <v>0</v>
      </c>
      <c r="L121" t="s">
        <v>29</v>
      </c>
      <c r="M121">
        <v>7.9</v>
      </c>
      <c r="N121">
        <f>IF(DATOS[[#This Row],[email_open_rate]]="",0,DATOS[[#This Row],[email_open_rate]])</f>
        <v>7.9</v>
      </c>
      <c r="O121" s="1">
        <v>44636</v>
      </c>
      <c r="P121">
        <v>40</v>
      </c>
      <c r="Q121">
        <v>0.3</v>
      </c>
      <c r="R121">
        <f>IF(IFERROR(VLOOKUP(DATOS[[#This Row],[IdUnico]],A122:$A$5002,1,FALSE),0),1,0)</f>
        <v>0</v>
      </c>
    </row>
    <row r="122" spans="1:18" x14ac:dyDescent="0.3">
      <c r="A122" t="str">
        <f>CONCATENATE(DATOS[[#This Row],[customer_id]],"_",DATOS[[#This Row],[country]],"_",DATOS[[#This Row],[customer_since]])</f>
        <v>CUST_1213_UK_45451</v>
      </c>
      <c r="B122" t="s">
        <v>1360</v>
      </c>
      <c r="C122">
        <v>69</v>
      </c>
      <c r="D122" t="s">
        <v>25</v>
      </c>
      <c r="E122" t="s">
        <v>52</v>
      </c>
      <c r="F122">
        <v>87.84</v>
      </c>
      <c r="G122">
        <f>IF(DATOS[[#This Row],[avg_order_value]]="",0,DATOS[[#This Row],[avg_order_value]])</f>
        <v>87.84</v>
      </c>
      <c r="H122">
        <v>11</v>
      </c>
      <c r="I122">
        <f>DATOS[[#This Row],[avgValorOrdenDesc]]*DATOS[[#This Row],[total_orders]]</f>
        <v>966.24</v>
      </c>
      <c r="J122">
        <v>3</v>
      </c>
      <c r="K122">
        <v>0</v>
      </c>
      <c r="L122" t="s">
        <v>16</v>
      </c>
      <c r="M122">
        <v>65.7</v>
      </c>
      <c r="N122">
        <f>IF(DATOS[[#This Row],[email_open_rate]]="",0,DATOS[[#This Row],[email_open_rate]])</f>
        <v>65.7</v>
      </c>
      <c r="O122" s="1">
        <v>45451</v>
      </c>
      <c r="P122">
        <v>81</v>
      </c>
      <c r="Q122">
        <v>0.43</v>
      </c>
      <c r="R122">
        <f>IF(IFERROR(VLOOKUP(DATOS[[#This Row],[IdUnico]],A123:$A$5002,1,FALSE),0),1,0)</f>
        <v>0</v>
      </c>
    </row>
    <row r="123" spans="1:18" x14ac:dyDescent="0.3">
      <c r="A123" t="str">
        <f>CONCATENATE(DATOS[[#This Row],[customer_id]],"_",DATOS[[#This Row],[country]],"_",DATOS[[#This Row],[customer_since]])</f>
        <v>CUST_1215_Brazil_44911</v>
      </c>
      <c r="B123" t="s">
        <v>2562</v>
      </c>
      <c r="C123">
        <v>67</v>
      </c>
      <c r="D123" t="s">
        <v>21</v>
      </c>
      <c r="E123" t="s">
        <v>15</v>
      </c>
      <c r="F123">
        <v>321.19</v>
      </c>
      <c r="G123">
        <f>IF(DATOS[[#This Row],[avg_order_value]]="",0,DATOS[[#This Row],[avg_order_value]])</f>
        <v>321.19</v>
      </c>
      <c r="H123">
        <v>12</v>
      </c>
      <c r="I123">
        <f>DATOS[[#This Row],[avgValorOrdenDesc]]*DATOS[[#This Row],[total_orders]]</f>
        <v>3854.2799999999997</v>
      </c>
      <c r="J123">
        <v>187</v>
      </c>
      <c r="K123">
        <v>0</v>
      </c>
      <c r="L123" t="s">
        <v>29</v>
      </c>
      <c r="M123">
        <v>52.5</v>
      </c>
      <c r="N123">
        <f>IF(DATOS[[#This Row],[email_open_rate]]="",0,DATOS[[#This Row],[email_open_rate]])</f>
        <v>52.5</v>
      </c>
      <c r="O123" s="1">
        <v>44911</v>
      </c>
      <c r="P123">
        <v>12</v>
      </c>
      <c r="Q123">
        <v>0.14000000000000001</v>
      </c>
      <c r="R123">
        <f>IF(IFERROR(VLOOKUP(DATOS[[#This Row],[IdUnico]],A124:$A$5002,1,FALSE),0),1,0)</f>
        <v>0</v>
      </c>
    </row>
    <row r="124" spans="1:18" x14ac:dyDescent="0.3">
      <c r="A124" t="str">
        <f>CONCATENATE(DATOS[[#This Row],[customer_id]],"_",DATOS[[#This Row],[country]],"_",DATOS[[#This Row],[customer_since]])</f>
        <v>CUST_1220_Brazil_45080</v>
      </c>
      <c r="B124" t="s">
        <v>3806</v>
      </c>
      <c r="C124">
        <v>78</v>
      </c>
      <c r="D124" t="s">
        <v>14</v>
      </c>
      <c r="E124" t="s">
        <v>15</v>
      </c>
      <c r="F124">
        <v>43.59</v>
      </c>
      <c r="G124">
        <f>IF(DATOS[[#This Row],[avg_order_value]]="",0,DATOS[[#This Row],[avg_order_value]])</f>
        <v>43.59</v>
      </c>
      <c r="H124">
        <v>7</v>
      </c>
      <c r="I124">
        <f>DATOS[[#This Row],[avgValorOrdenDesc]]*DATOS[[#This Row],[total_orders]]</f>
        <v>305.13</v>
      </c>
      <c r="J124">
        <v>195</v>
      </c>
      <c r="K124">
        <v>0</v>
      </c>
      <c r="L124" t="s">
        <v>16</v>
      </c>
      <c r="N124">
        <f>IF(DATOS[[#This Row],[email_open_rate]]="",0,DATOS[[#This Row],[email_open_rate]])</f>
        <v>0</v>
      </c>
      <c r="O124" s="1">
        <v>45080</v>
      </c>
      <c r="P124">
        <v>10</v>
      </c>
      <c r="Q124">
        <v>0.04</v>
      </c>
      <c r="R124">
        <f>IF(IFERROR(VLOOKUP(DATOS[[#This Row],[IdUnico]],A125:$A$5002,1,FALSE),0),1,0)</f>
        <v>0</v>
      </c>
    </row>
    <row r="125" spans="1:18" x14ac:dyDescent="0.3">
      <c r="A125" t="str">
        <f>CONCATENATE(DATOS[[#This Row],[customer_id]],"_",DATOS[[#This Row],[country]],"_",DATOS[[#This Row],[customer_since]])</f>
        <v>CUST_1224_Canada_44852</v>
      </c>
      <c r="B125" t="s">
        <v>794</v>
      </c>
      <c r="C125">
        <v>79</v>
      </c>
      <c r="D125" t="s">
        <v>21</v>
      </c>
      <c r="E125" t="s">
        <v>28</v>
      </c>
      <c r="F125">
        <v>146.69999999999999</v>
      </c>
      <c r="G125">
        <f>IF(DATOS[[#This Row],[avg_order_value]]="",0,DATOS[[#This Row],[avg_order_value]])</f>
        <v>146.69999999999999</v>
      </c>
      <c r="H125">
        <v>11</v>
      </c>
      <c r="I125">
        <f>DATOS[[#This Row],[avgValorOrdenDesc]]*DATOS[[#This Row],[total_orders]]</f>
        <v>1613.6999999999998</v>
      </c>
      <c r="J125">
        <v>272</v>
      </c>
      <c r="K125">
        <v>0</v>
      </c>
      <c r="L125" t="s">
        <v>29</v>
      </c>
      <c r="M125">
        <v>71.7</v>
      </c>
      <c r="N125">
        <f>IF(DATOS[[#This Row],[email_open_rate]]="",0,DATOS[[#This Row],[email_open_rate]])</f>
        <v>71.7</v>
      </c>
      <c r="O125" s="1">
        <v>44852</v>
      </c>
      <c r="P125">
        <v>45</v>
      </c>
      <c r="Q125">
        <v>0.24</v>
      </c>
      <c r="R125">
        <f>IF(IFERROR(VLOOKUP(DATOS[[#This Row],[IdUnico]],A126:$A$5002,1,FALSE),0),1,0)</f>
        <v>0</v>
      </c>
    </row>
    <row r="126" spans="1:18" x14ac:dyDescent="0.3">
      <c r="A126" t="str">
        <f>CONCATENATE(DATOS[[#This Row],[customer_id]],"_",DATOS[[#This Row],[country]],"_",DATOS[[#This Row],[customer_since]])</f>
        <v>CUST_1224_France_44050</v>
      </c>
      <c r="B126" t="s">
        <v>794</v>
      </c>
      <c r="C126">
        <v>58</v>
      </c>
      <c r="D126" t="s">
        <v>21</v>
      </c>
      <c r="E126" t="s">
        <v>35</v>
      </c>
      <c r="F126">
        <v>61.98</v>
      </c>
      <c r="G126">
        <f>IF(DATOS[[#This Row],[avg_order_value]]="",0,DATOS[[#This Row],[avg_order_value]])</f>
        <v>61.98</v>
      </c>
      <c r="H126">
        <v>11</v>
      </c>
      <c r="I126">
        <f>DATOS[[#This Row],[avgValorOrdenDesc]]*DATOS[[#This Row],[total_orders]]</f>
        <v>681.78</v>
      </c>
      <c r="J126">
        <v>335</v>
      </c>
      <c r="K126">
        <v>0</v>
      </c>
      <c r="L126" t="s">
        <v>16</v>
      </c>
      <c r="M126">
        <v>38.1</v>
      </c>
      <c r="N126">
        <f>IF(DATOS[[#This Row],[email_open_rate]]="",0,DATOS[[#This Row],[email_open_rate]])</f>
        <v>38.1</v>
      </c>
      <c r="O126" s="1">
        <v>44050</v>
      </c>
      <c r="P126">
        <v>98</v>
      </c>
      <c r="Q126">
        <v>0.06</v>
      </c>
      <c r="R126">
        <f>IF(IFERROR(VLOOKUP(DATOS[[#This Row],[IdUnico]],A127:$A$5002,1,FALSE),0),1,0)</f>
        <v>0</v>
      </c>
    </row>
    <row r="127" spans="1:18" x14ac:dyDescent="0.3">
      <c r="A127" t="str">
        <f>CONCATENATE(DATOS[[#This Row],[customer_id]],"_",DATOS[[#This Row],[country]],"_",DATOS[[#This Row],[customer_since]])</f>
        <v>CUST_1225_USA_45231</v>
      </c>
      <c r="B127" t="s">
        <v>289</v>
      </c>
      <c r="C127">
        <v>78</v>
      </c>
      <c r="D127" t="s">
        <v>21</v>
      </c>
      <c r="E127" t="s">
        <v>18</v>
      </c>
      <c r="F127">
        <v>43.4</v>
      </c>
      <c r="G127">
        <f>IF(DATOS[[#This Row],[avg_order_value]]="",0,DATOS[[#This Row],[avg_order_value]])</f>
        <v>43.4</v>
      </c>
      <c r="H127">
        <v>13</v>
      </c>
      <c r="I127">
        <f>DATOS[[#This Row],[avgValorOrdenDesc]]*DATOS[[#This Row],[total_orders]]</f>
        <v>564.19999999999993</v>
      </c>
      <c r="J127">
        <v>189</v>
      </c>
      <c r="K127">
        <v>0</v>
      </c>
      <c r="L127" t="s">
        <v>19</v>
      </c>
      <c r="M127">
        <v>80.400000000000006</v>
      </c>
      <c r="N127">
        <f>IF(DATOS[[#This Row],[email_open_rate]]="",0,DATOS[[#This Row],[email_open_rate]])</f>
        <v>80.400000000000006</v>
      </c>
      <c r="O127" s="1">
        <v>45231</v>
      </c>
      <c r="P127">
        <v>80</v>
      </c>
      <c r="Q127">
        <v>0.59</v>
      </c>
      <c r="R127">
        <f>IF(IFERROR(VLOOKUP(DATOS[[#This Row],[IdUnico]],A128:$A$5002,1,FALSE),0),1,0)</f>
        <v>0</v>
      </c>
    </row>
    <row r="128" spans="1:18" x14ac:dyDescent="0.3">
      <c r="A128" t="str">
        <f>CONCATENATE(DATOS[[#This Row],[customer_id]],"_",DATOS[[#This Row],[country]],"_",DATOS[[#This Row],[customer_since]])</f>
        <v>CUST_1226_China_44920</v>
      </c>
      <c r="B128" t="s">
        <v>1904</v>
      </c>
      <c r="C128">
        <v>20</v>
      </c>
      <c r="D128" t="s">
        <v>25</v>
      </c>
      <c r="E128" t="s">
        <v>44</v>
      </c>
      <c r="F128">
        <v>117.22</v>
      </c>
      <c r="G128">
        <f>IF(DATOS[[#This Row],[avg_order_value]]="",0,DATOS[[#This Row],[avg_order_value]])</f>
        <v>117.22</v>
      </c>
      <c r="H128">
        <v>12</v>
      </c>
      <c r="I128">
        <f>DATOS[[#This Row],[avgValorOrdenDesc]]*DATOS[[#This Row],[total_orders]]</f>
        <v>1406.6399999999999</v>
      </c>
      <c r="J128">
        <v>138</v>
      </c>
      <c r="K128">
        <v>0</v>
      </c>
      <c r="L128" t="s">
        <v>16</v>
      </c>
      <c r="M128">
        <v>62.7</v>
      </c>
      <c r="N128">
        <f>IF(DATOS[[#This Row],[email_open_rate]]="",0,DATOS[[#This Row],[email_open_rate]])</f>
        <v>62.7</v>
      </c>
      <c r="O128" s="1">
        <v>44920</v>
      </c>
      <c r="P128">
        <v>48</v>
      </c>
      <c r="Q128">
        <v>0.45</v>
      </c>
      <c r="R128">
        <f>IF(IFERROR(VLOOKUP(DATOS[[#This Row],[IdUnico]],A129:$A$5002,1,FALSE),0),1,0)</f>
        <v>0</v>
      </c>
    </row>
    <row r="129" spans="1:18" x14ac:dyDescent="0.3">
      <c r="A129" t="str">
        <f>CONCATENATE(DATOS[[#This Row],[customer_id]],"_",DATOS[[#This Row],[country]],"_",DATOS[[#This Row],[customer_since]])</f>
        <v>CUST_1226_France_45553</v>
      </c>
      <c r="B129" t="s">
        <v>1904</v>
      </c>
      <c r="C129">
        <v>78</v>
      </c>
      <c r="D129" t="s">
        <v>21</v>
      </c>
      <c r="E129" t="s">
        <v>35</v>
      </c>
      <c r="F129">
        <v>91.04</v>
      </c>
      <c r="G129">
        <f>IF(DATOS[[#This Row],[avg_order_value]]="",0,DATOS[[#This Row],[avg_order_value]])</f>
        <v>91.04</v>
      </c>
      <c r="H129">
        <v>8</v>
      </c>
      <c r="I129">
        <f>DATOS[[#This Row],[avgValorOrdenDesc]]*DATOS[[#This Row],[total_orders]]</f>
        <v>728.32</v>
      </c>
      <c r="J129">
        <v>115</v>
      </c>
      <c r="K129">
        <v>0</v>
      </c>
      <c r="L129" t="s">
        <v>19</v>
      </c>
      <c r="M129">
        <v>6.8</v>
      </c>
      <c r="N129">
        <f>IF(DATOS[[#This Row],[email_open_rate]]="",0,DATOS[[#This Row],[email_open_rate]])</f>
        <v>6.8</v>
      </c>
      <c r="O129" s="1">
        <v>45553</v>
      </c>
      <c r="P129">
        <v>77</v>
      </c>
      <c r="Q129">
        <v>0.43</v>
      </c>
      <c r="R129">
        <f>IF(IFERROR(VLOOKUP(DATOS[[#This Row],[IdUnico]],A130:$A$5002,1,FALSE),0),1,0)</f>
        <v>0</v>
      </c>
    </row>
    <row r="130" spans="1:18" x14ac:dyDescent="0.3">
      <c r="A130" t="str">
        <f>CONCATENATE(DATOS[[#This Row],[customer_id]],"_",DATOS[[#This Row],[country]],"_",DATOS[[#This Row],[customer_since]])</f>
        <v>CUST_1226_Japan_44578</v>
      </c>
      <c r="B130" t="s">
        <v>1904</v>
      </c>
      <c r="C130">
        <v>31</v>
      </c>
      <c r="D130" t="s">
        <v>21</v>
      </c>
      <c r="E130" t="s">
        <v>26</v>
      </c>
      <c r="F130">
        <v>107.74</v>
      </c>
      <c r="G130">
        <f>IF(DATOS[[#This Row],[avg_order_value]]="",0,DATOS[[#This Row],[avg_order_value]])</f>
        <v>107.74</v>
      </c>
      <c r="H130">
        <v>12</v>
      </c>
      <c r="I130">
        <f>DATOS[[#This Row],[avgValorOrdenDesc]]*DATOS[[#This Row],[total_orders]]</f>
        <v>1292.8799999999999</v>
      </c>
      <c r="J130">
        <v>6</v>
      </c>
      <c r="K130">
        <v>0</v>
      </c>
      <c r="L130" t="s">
        <v>29</v>
      </c>
      <c r="M130">
        <v>94.9</v>
      </c>
      <c r="N130">
        <f>IF(DATOS[[#This Row],[email_open_rate]]="",0,DATOS[[#This Row],[email_open_rate]])</f>
        <v>94.9</v>
      </c>
      <c r="O130" s="1">
        <v>44578</v>
      </c>
      <c r="P130">
        <v>94</v>
      </c>
      <c r="Q130">
        <v>0.34</v>
      </c>
      <c r="R130">
        <f>IF(IFERROR(VLOOKUP(DATOS[[#This Row],[IdUnico]],A131:$A$5002,1,FALSE),0),1,0)</f>
        <v>0</v>
      </c>
    </row>
    <row r="131" spans="1:18" x14ac:dyDescent="0.3">
      <c r="A131" t="str">
        <f>CONCATENATE(DATOS[[#This Row],[customer_id]],"_",DATOS[[#This Row],[country]],"_",DATOS[[#This Row],[customer_since]])</f>
        <v>CUST_1232_China_45232</v>
      </c>
      <c r="B131" t="s">
        <v>758</v>
      </c>
      <c r="C131">
        <v>43</v>
      </c>
      <c r="D131" t="s">
        <v>14</v>
      </c>
      <c r="E131" t="s">
        <v>44</v>
      </c>
      <c r="G131">
        <f>IF(DATOS[[#This Row],[avg_order_value]]="",0,DATOS[[#This Row],[avg_order_value]])</f>
        <v>0</v>
      </c>
      <c r="H131">
        <v>13</v>
      </c>
      <c r="I131">
        <f>DATOS[[#This Row],[avgValorOrdenDesc]]*DATOS[[#This Row],[total_orders]]</f>
        <v>0</v>
      </c>
      <c r="J131">
        <v>174</v>
      </c>
      <c r="K131">
        <v>0</v>
      </c>
      <c r="L131" t="s">
        <v>40</v>
      </c>
      <c r="M131">
        <v>19.2</v>
      </c>
      <c r="N131">
        <f>IF(DATOS[[#This Row],[email_open_rate]]="",0,DATOS[[#This Row],[email_open_rate]])</f>
        <v>19.2</v>
      </c>
      <c r="O131" s="1">
        <v>45232</v>
      </c>
      <c r="P131">
        <v>54</v>
      </c>
      <c r="Q131">
        <v>0.14000000000000001</v>
      </c>
      <c r="R131">
        <f>IF(IFERROR(VLOOKUP(DATOS[[#This Row],[IdUnico]],A132:$A$5002,1,FALSE),0),1,0)</f>
        <v>0</v>
      </c>
    </row>
    <row r="132" spans="1:18" x14ac:dyDescent="0.3">
      <c r="A132" t="str">
        <f>CONCATENATE(DATOS[[#This Row],[customer_id]],"_",DATOS[[#This Row],[country]],"_",DATOS[[#This Row],[customer_since]])</f>
        <v>CUST_1232_Japan_45261</v>
      </c>
      <c r="B132" t="s">
        <v>758</v>
      </c>
      <c r="C132">
        <v>48</v>
      </c>
      <c r="D132" t="s">
        <v>21</v>
      </c>
      <c r="E132" t="s">
        <v>26</v>
      </c>
      <c r="F132">
        <v>56.54</v>
      </c>
      <c r="G132">
        <f>IF(DATOS[[#This Row],[avg_order_value]]="",0,DATOS[[#This Row],[avg_order_value]])</f>
        <v>56.54</v>
      </c>
      <c r="H132">
        <v>9</v>
      </c>
      <c r="I132">
        <f>DATOS[[#This Row],[avgValorOrdenDesc]]*DATOS[[#This Row],[total_orders]]</f>
        <v>508.86</v>
      </c>
      <c r="J132">
        <v>77</v>
      </c>
      <c r="K132">
        <v>0</v>
      </c>
      <c r="L132" t="s">
        <v>16</v>
      </c>
      <c r="M132">
        <v>75.2</v>
      </c>
      <c r="N132">
        <f>IF(DATOS[[#This Row],[email_open_rate]]="",0,DATOS[[#This Row],[email_open_rate]])</f>
        <v>75.2</v>
      </c>
      <c r="O132" s="1">
        <v>45261</v>
      </c>
      <c r="P132">
        <v>87</v>
      </c>
      <c r="Q132">
        <v>0.26</v>
      </c>
      <c r="R132">
        <f>IF(IFERROR(VLOOKUP(DATOS[[#This Row],[IdUnico]],A133:$A$5002,1,FALSE),0),1,0)</f>
        <v>0</v>
      </c>
    </row>
    <row r="133" spans="1:18" x14ac:dyDescent="0.3">
      <c r="A133" t="str">
        <f>CONCATENATE(DATOS[[#This Row],[customer_id]],"_",DATOS[[#This Row],[country]],"_",DATOS[[#This Row],[customer_since]])</f>
        <v>CUST_1234_India_44994</v>
      </c>
      <c r="B133" t="s">
        <v>2467</v>
      </c>
      <c r="C133">
        <v>37</v>
      </c>
      <c r="D133" t="s">
        <v>14</v>
      </c>
      <c r="E133" t="s">
        <v>37</v>
      </c>
      <c r="F133">
        <v>102.71</v>
      </c>
      <c r="G133">
        <f>IF(DATOS[[#This Row],[avg_order_value]]="",0,DATOS[[#This Row],[avg_order_value]])</f>
        <v>102.71</v>
      </c>
      <c r="H133">
        <v>5</v>
      </c>
      <c r="I133">
        <f>DATOS[[#This Row],[avgValorOrdenDesc]]*DATOS[[#This Row],[total_orders]]</f>
        <v>513.54999999999995</v>
      </c>
      <c r="J133">
        <v>16</v>
      </c>
      <c r="K133">
        <v>0</v>
      </c>
      <c r="L133" t="s">
        <v>29</v>
      </c>
      <c r="M133">
        <v>2.4</v>
      </c>
      <c r="N133">
        <f>IF(DATOS[[#This Row],[email_open_rate]]="",0,DATOS[[#This Row],[email_open_rate]])</f>
        <v>2.4</v>
      </c>
      <c r="O133" s="1">
        <v>44994</v>
      </c>
      <c r="P133">
        <v>99</v>
      </c>
      <c r="Q133">
        <v>0.28999999999999998</v>
      </c>
      <c r="R133">
        <f>IF(IFERROR(VLOOKUP(DATOS[[#This Row],[IdUnico]],A134:$A$5002,1,FALSE),0),1,0)</f>
        <v>0</v>
      </c>
    </row>
    <row r="134" spans="1:18" x14ac:dyDescent="0.3">
      <c r="A134" t="str">
        <f>CONCATENATE(DATOS[[#This Row],[customer_id]],"_",DATOS[[#This Row],[country]],"_",DATOS[[#This Row],[customer_since]])</f>
        <v>CUST_1234_UK_45617</v>
      </c>
      <c r="B134" t="s">
        <v>2467</v>
      </c>
      <c r="C134">
        <v>71</v>
      </c>
      <c r="D134" t="s">
        <v>25</v>
      </c>
      <c r="E134" t="s">
        <v>52</v>
      </c>
      <c r="F134">
        <v>172.13</v>
      </c>
      <c r="G134">
        <f>IF(DATOS[[#This Row],[avg_order_value]]="",0,DATOS[[#This Row],[avg_order_value]])</f>
        <v>172.13</v>
      </c>
      <c r="H134">
        <v>10</v>
      </c>
      <c r="I134">
        <f>DATOS[[#This Row],[avgValorOrdenDesc]]*DATOS[[#This Row],[total_orders]]</f>
        <v>1721.3</v>
      </c>
      <c r="J134">
        <v>356</v>
      </c>
      <c r="K134">
        <v>0</v>
      </c>
      <c r="L134" t="s">
        <v>23</v>
      </c>
      <c r="M134">
        <v>42.9</v>
      </c>
      <c r="N134">
        <f>IF(DATOS[[#This Row],[email_open_rate]]="",0,DATOS[[#This Row],[email_open_rate]])</f>
        <v>42.9</v>
      </c>
      <c r="O134" s="1">
        <v>45617</v>
      </c>
      <c r="P134">
        <v>52</v>
      </c>
      <c r="Q134">
        <v>0.23</v>
      </c>
      <c r="R134">
        <f>IF(IFERROR(VLOOKUP(DATOS[[#This Row],[IdUnico]],A135:$A$5002,1,FALSE),0),1,0)</f>
        <v>0</v>
      </c>
    </row>
    <row r="135" spans="1:18" x14ac:dyDescent="0.3">
      <c r="A135" t="str">
        <f>CONCATENATE(DATOS[[#This Row],[customer_id]],"_",DATOS[[#This Row],[country]],"_",DATOS[[#This Row],[customer_since]])</f>
        <v>CUST_1235_India_44313</v>
      </c>
      <c r="B135" t="s">
        <v>817</v>
      </c>
      <c r="C135">
        <v>69</v>
      </c>
      <c r="D135" t="s">
        <v>25</v>
      </c>
      <c r="E135" t="s">
        <v>37</v>
      </c>
      <c r="F135">
        <v>48.49</v>
      </c>
      <c r="G135">
        <f>IF(DATOS[[#This Row],[avg_order_value]]="",0,DATOS[[#This Row],[avg_order_value]])</f>
        <v>48.49</v>
      </c>
      <c r="H135">
        <v>6</v>
      </c>
      <c r="I135">
        <f>DATOS[[#This Row],[avgValorOrdenDesc]]*DATOS[[#This Row],[total_orders]]</f>
        <v>290.94</v>
      </c>
      <c r="J135">
        <v>45</v>
      </c>
      <c r="K135">
        <v>0</v>
      </c>
      <c r="L135" t="s">
        <v>29</v>
      </c>
      <c r="M135">
        <v>65.599999999999994</v>
      </c>
      <c r="N135">
        <f>IF(DATOS[[#This Row],[email_open_rate]]="",0,DATOS[[#This Row],[email_open_rate]])</f>
        <v>65.599999999999994</v>
      </c>
      <c r="O135" s="1">
        <v>44313</v>
      </c>
      <c r="P135">
        <v>62</v>
      </c>
      <c r="Q135">
        <v>0.28999999999999998</v>
      </c>
      <c r="R135">
        <f>IF(IFERROR(VLOOKUP(DATOS[[#This Row],[IdUnico]],A136:$A$5002,1,FALSE),0),1,0)</f>
        <v>0</v>
      </c>
    </row>
    <row r="136" spans="1:18" x14ac:dyDescent="0.3">
      <c r="A136" t="str">
        <f>CONCATENATE(DATOS[[#This Row],[customer_id]],"_",DATOS[[#This Row],[country]],"_",DATOS[[#This Row],[customer_since]])</f>
        <v>CUST_1236_Canada_44979</v>
      </c>
      <c r="B136" t="s">
        <v>1656</v>
      </c>
      <c r="C136">
        <v>51</v>
      </c>
      <c r="D136" t="s">
        <v>14</v>
      </c>
      <c r="E136" t="s">
        <v>28</v>
      </c>
      <c r="F136">
        <v>166.59</v>
      </c>
      <c r="G136">
        <f>IF(DATOS[[#This Row],[avg_order_value]]="",0,DATOS[[#This Row],[avg_order_value]])</f>
        <v>166.59</v>
      </c>
      <c r="H136">
        <v>7</v>
      </c>
      <c r="I136">
        <f>DATOS[[#This Row],[avgValorOrdenDesc]]*DATOS[[#This Row],[total_orders]]</f>
        <v>1166.1300000000001</v>
      </c>
      <c r="J136">
        <v>244</v>
      </c>
      <c r="K136">
        <v>0</v>
      </c>
      <c r="L136" t="s">
        <v>29</v>
      </c>
      <c r="M136">
        <v>14.5</v>
      </c>
      <c r="N136">
        <f>IF(DATOS[[#This Row],[email_open_rate]]="",0,DATOS[[#This Row],[email_open_rate]])</f>
        <v>14.5</v>
      </c>
      <c r="O136" s="1">
        <v>44979</v>
      </c>
      <c r="P136">
        <v>15</v>
      </c>
      <c r="Q136">
        <v>0.13</v>
      </c>
      <c r="R136">
        <f>IF(IFERROR(VLOOKUP(DATOS[[#This Row],[IdUnico]],A137:$A$5002,1,FALSE),0),1,0)</f>
        <v>0</v>
      </c>
    </row>
    <row r="137" spans="1:18" x14ac:dyDescent="0.3">
      <c r="A137" t="str">
        <f>CONCATENATE(DATOS[[#This Row],[customer_id]],"_",DATOS[[#This Row],[country]],"_",DATOS[[#This Row],[customer_since]])</f>
        <v>CUST_1238_China_45323</v>
      </c>
      <c r="B137" t="s">
        <v>2942</v>
      </c>
      <c r="C137">
        <v>55</v>
      </c>
      <c r="D137" t="s">
        <v>25</v>
      </c>
      <c r="E137" t="s">
        <v>44</v>
      </c>
      <c r="F137">
        <v>26.99</v>
      </c>
      <c r="G137">
        <f>IF(DATOS[[#This Row],[avg_order_value]]="",0,DATOS[[#This Row],[avg_order_value]])</f>
        <v>26.99</v>
      </c>
      <c r="H137">
        <v>5</v>
      </c>
      <c r="I137">
        <f>DATOS[[#This Row],[avgValorOrdenDesc]]*DATOS[[#This Row],[total_orders]]</f>
        <v>134.94999999999999</v>
      </c>
      <c r="J137">
        <v>141</v>
      </c>
      <c r="K137">
        <v>0</v>
      </c>
      <c r="L137" t="s">
        <v>40</v>
      </c>
      <c r="M137">
        <v>43.6</v>
      </c>
      <c r="N137">
        <f>IF(DATOS[[#This Row],[email_open_rate]]="",0,DATOS[[#This Row],[email_open_rate]])</f>
        <v>43.6</v>
      </c>
      <c r="O137" s="1">
        <v>45323</v>
      </c>
      <c r="P137">
        <v>8</v>
      </c>
      <c r="Q137">
        <v>7.0000000000000007E-2</v>
      </c>
      <c r="R137">
        <f>IF(IFERROR(VLOOKUP(DATOS[[#This Row],[IdUnico]],A138:$A$5002,1,FALSE),0),1,0)</f>
        <v>0</v>
      </c>
    </row>
    <row r="138" spans="1:18" x14ac:dyDescent="0.3">
      <c r="A138" t="str">
        <f>CONCATENATE(DATOS[[#This Row],[customer_id]],"_",DATOS[[#This Row],[country]],"_",DATOS[[#This Row],[customer_since]])</f>
        <v>CUST_1241_India_44690</v>
      </c>
      <c r="B138" t="s">
        <v>2892</v>
      </c>
      <c r="C138">
        <v>50</v>
      </c>
      <c r="D138" t="s">
        <v>25</v>
      </c>
      <c r="E138" t="s">
        <v>37</v>
      </c>
      <c r="F138">
        <v>503.63</v>
      </c>
      <c r="G138">
        <f>IF(DATOS[[#This Row],[avg_order_value]]="",0,DATOS[[#This Row],[avg_order_value]])</f>
        <v>503.63</v>
      </c>
      <c r="H138">
        <v>7</v>
      </c>
      <c r="I138">
        <f>DATOS[[#This Row],[avgValorOrdenDesc]]*DATOS[[#This Row],[total_orders]]</f>
        <v>3525.41</v>
      </c>
      <c r="J138">
        <v>245</v>
      </c>
      <c r="K138">
        <v>0</v>
      </c>
      <c r="L138" t="s">
        <v>16</v>
      </c>
      <c r="M138">
        <v>28.9</v>
      </c>
      <c r="N138">
        <f>IF(DATOS[[#This Row],[email_open_rate]]="",0,DATOS[[#This Row],[email_open_rate]])</f>
        <v>28.9</v>
      </c>
      <c r="O138" s="1">
        <v>44690</v>
      </c>
      <c r="P138">
        <v>33</v>
      </c>
      <c r="Q138">
        <v>0.52</v>
      </c>
      <c r="R138">
        <f>IF(IFERROR(VLOOKUP(DATOS[[#This Row],[IdUnico]],A139:$A$5002,1,FALSE),0),1,0)</f>
        <v>0</v>
      </c>
    </row>
    <row r="139" spans="1:18" x14ac:dyDescent="0.3">
      <c r="A139" t="str">
        <f>CONCATENATE(DATOS[[#This Row],[customer_id]],"_",DATOS[[#This Row],[country]],"_",DATOS[[#This Row],[customer_since]])</f>
        <v>CUST_1242_China_44462</v>
      </c>
      <c r="B139" t="s">
        <v>3590</v>
      </c>
      <c r="C139">
        <v>41</v>
      </c>
      <c r="D139" t="s">
        <v>14</v>
      </c>
      <c r="E139" t="s">
        <v>44</v>
      </c>
      <c r="F139">
        <v>148.69</v>
      </c>
      <c r="G139">
        <f>IF(DATOS[[#This Row],[avg_order_value]]="",0,DATOS[[#This Row],[avg_order_value]])</f>
        <v>148.69</v>
      </c>
      <c r="H139">
        <v>14</v>
      </c>
      <c r="I139">
        <f>DATOS[[#This Row],[avgValorOrdenDesc]]*DATOS[[#This Row],[total_orders]]</f>
        <v>2081.66</v>
      </c>
      <c r="J139">
        <v>311</v>
      </c>
      <c r="K139">
        <v>0</v>
      </c>
      <c r="L139" t="s">
        <v>16</v>
      </c>
      <c r="M139">
        <v>29.8</v>
      </c>
      <c r="N139">
        <f>IF(DATOS[[#This Row],[email_open_rate]]="",0,DATOS[[#This Row],[email_open_rate]])</f>
        <v>29.8</v>
      </c>
      <c r="O139" s="1">
        <v>44462</v>
      </c>
      <c r="P139">
        <v>16</v>
      </c>
      <c r="Q139">
        <v>0.17</v>
      </c>
      <c r="R139">
        <f>IF(IFERROR(VLOOKUP(DATOS[[#This Row],[IdUnico]],A140:$A$5002,1,FALSE),0),1,0)</f>
        <v>0</v>
      </c>
    </row>
    <row r="140" spans="1:18" x14ac:dyDescent="0.3">
      <c r="A140" t="str">
        <f>CONCATENATE(DATOS[[#This Row],[customer_id]],"_",DATOS[[#This Row],[country]],"_",DATOS[[#This Row],[customer_since]])</f>
        <v>CUST_1244_USA_45080</v>
      </c>
      <c r="B140" t="s">
        <v>3489</v>
      </c>
      <c r="C140">
        <v>68</v>
      </c>
      <c r="D140" t="s">
        <v>21</v>
      </c>
      <c r="E140" t="s">
        <v>18</v>
      </c>
      <c r="F140">
        <v>41.85</v>
      </c>
      <c r="G140">
        <f>IF(DATOS[[#This Row],[avg_order_value]]="",0,DATOS[[#This Row],[avg_order_value]])</f>
        <v>41.85</v>
      </c>
      <c r="H140">
        <v>9</v>
      </c>
      <c r="I140">
        <f>DATOS[[#This Row],[avgValorOrdenDesc]]*DATOS[[#This Row],[total_orders]]</f>
        <v>376.65000000000003</v>
      </c>
      <c r="J140">
        <v>64</v>
      </c>
      <c r="K140">
        <v>0</v>
      </c>
      <c r="L140" t="s">
        <v>16</v>
      </c>
      <c r="M140">
        <v>64.2</v>
      </c>
      <c r="N140">
        <f>IF(DATOS[[#This Row],[email_open_rate]]="",0,DATOS[[#This Row],[email_open_rate]])</f>
        <v>64.2</v>
      </c>
      <c r="O140" s="1">
        <v>45080</v>
      </c>
      <c r="P140">
        <v>9</v>
      </c>
      <c r="Q140">
        <v>0.51</v>
      </c>
      <c r="R140">
        <f>IF(IFERROR(VLOOKUP(DATOS[[#This Row],[IdUnico]],A141:$A$5002,1,FALSE),0),1,0)</f>
        <v>0</v>
      </c>
    </row>
    <row r="141" spans="1:18" x14ac:dyDescent="0.3">
      <c r="A141" t="str">
        <f>CONCATENATE(DATOS[[#This Row],[customer_id]],"_",DATOS[[#This Row],[country]],"_",DATOS[[#This Row],[customer_since]])</f>
        <v>CUST_1249_Brazil_45169</v>
      </c>
      <c r="B141" t="s">
        <v>642</v>
      </c>
      <c r="C141">
        <v>51</v>
      </c>
      <c r="D141" t="s">
        <v>21</v>
      </c>
      <c r="E141" t="s">
        <v>15</v>
      </c>
      <c r="F141">
        <v>303.3</v>
      </c>
      <c r="G141">
        <f>IF(DATOS[[#This Row],[avg_order_value]]="",0,DATOS[[#This Row],[avg_order_value]])</f>
        <v>303.3</v>
      </c>
      <c r="H141">
        <v>8</v>
      </c>
      <c r="I141">
        <f>DATOS[[#This Row],[avgValorOrdenDesc]]*DATOS[[#This Row],[total_orders]]</f>
        <v>2426.4</v>
      </c>
      <c r="J141">
        <v>119</v>
      </c>
      <c r="K141">
        <v>0</v>
      </c>
      <c r="L141" t="s">
        <v>29</v>
      </c>
      <c r="M141">
        <v>63.8</v>
      </c>
      <c r="N141">
        <f>IF(DATOS[[#This Row],[email_open_rate]]="",0,DATOS[[#This Row],[email_open_rate]])</f>
        <v>63.8</v>
      </c>
      <c r="O141" s="1">
        <v>45169</v>
      </c>
      <c r="P141">
        <v>19</v>
      </c>
      <c r="Q141">
        <v>0.55000000000000004</v>
      </c>
      <c r="R141">
        <f>IF(IFERROR(VLOOKUP(DATOS[[#This Row],[IdUnico]],A142:$A$5002,1,FALSE),0),1,0)</f>
        <v>0</v>
      </c>
    </row>
    <row r="142" spans="1:18" x14ac:dyDescent="0.3">
      <c r="A142" t="str">
        <f>CONCATENATE(DATOS[[#This Row],[customer_id]],"_",DATOS[[#This Row],[country]],"_",DATOS[[#This Row],[customer_since]])</f>
        <v>CUST_1249_Brazil_45834</v>
      </c>
      <c r="B142" t="s">
        <v>642</v>
      </c>
      <c r="C142">
        <v>31</v>
      </c>
      <c r="D142" t="s">
        <v>14</v>
      </c>
      <c r="E142" t="s">
        <v>15</v>
      </c>
      <c r="F142">
        <v>138.16</v>
      </c>
      <c r="G142">
        <f>IF(DATOS[[#This Row],[avg_order_value]]="",0,DATOS[[#This Row],[avg_order_value]])</f>
        <v>138.16</v>
      </c>
      <c r="H142">
        <v>15</v>
      </c>
      <c r="I142">
        <f>DATOS[[#This Row],[avgValorOrdenDesc]]*DATOS[[#This Row],[total_orders]]</f>
        <v>2072.4</v>
      </c>
      <c r="J142">
        <v>74</v>
      </c>
      <c r="K142">
        <v>0</v>
      </c>
      <c r="L142" t="s">
        <v>29</v>
      </c>
      <c r="M142">
        <v>93.8</v>
      </c>
      <c r="N142">
        <f>IF(DATOS[[#This Row],[email_open_rate]]="",0,DATOS[[#This Row],[email_open_rate]])</f>
        <v>93.8</v>
      </c>
      <c r="O142" s="1">
        <v>45834</v>
      </c>
      <c r="P142">
        <v>37</v>
      </c>
      <c r="Q142">
        <v>0.23</v>
      </c>
      <c r="R142">
        <f>IF(IFERROR(VLOOKUP(DATOS[[#This Row],[IdUnico]],A143:$A$5002,1,FALSE),0),1,0)</f>
        <v>0</v>
      </c>
    </row>
    <row r="143" spans="1:18" x14ac:dyDescent="0.3">
      <c r="A143" t="str">
        <f>CONCATENATE(DATOS[[#This Row],[customer_id]],"_",DATOS[[#This Row],[country]],"_",DATOS[[#This Row],[customer_since]])</f>
        <v>CUST_1249_France_45277</v>
      </c>
      <c r="B143" t="s">
        <v>642</v>
      </c>
      <c r="C143">
        <v>19</v>
      </c>
      <c r="D143" t="s">
        <v>14</v>
      </c>
      <c r="E143" t="s">
        <v>35</v>
      </c>
      <c r="F143">
        <v>30.69</v>
      </c>
      <c r="G143">
        <f>IF(DATOS[[#This Row],[avg_order_value]]="",0,DATOS[[#This Row],[avg_order_value]])</f>
        <v>30.69</v>
      </c>
      <c r="H143">
        <v>6</v>
      </c>
      <c r="I143">
        <f>DATOS[[#This Row],[avgValorOrdenDesc]]*DATOS[[#This Row],[total_orders]]</f>
        <v>184.14000000000001</v>
      </c>
      <c r="J143">
        <v>134</v>
      </c>
      <c r="K143">
        <v>0</v>
      </c>
      <c r="L143" t="s">
        <v>29</v>
      </c>
      <c r="M143">
        <v>81.599999999999994</v>
      </c>
      <c r="N143">
        <f>IF(DATOS[[#This Row],[email_open_rate]]="",0,DATOS[[#This Row],[email_open_rate]])</f>
        <v>81.599999999999994</v>
      </c>
      <c r="O143" s="1">
        <v>45277</v>
      </c>
      <c r="P143">
        <v>23</v>
      </c>
      <c r="Q143">
        <v>0.25</v>
      </c>
      <c r="R143">
        <f>IF(IFERROR(VLOOKUP(DATOS[[#This Row],[IdUnico]],A144:$A$5002,1,FALSE),0),1,0)</f>
        <v>0</v>
      </c>
    </row>
    <row r="144" spans="1:18" x14ac:dyDescent="0.3">
      <c r="A144" t="str">
        <f>CONCATENATE(DATOS[[#This Row],[customer_id]],"_",DATOS[[#This Row],[country]],"_",DATOS[[#This Row],[customer_since]])</f>
        <v>CUST_1255_Brazil_44302</v>
      </c>
      <c r="B144" t="s">
        <v>603</v>
      </c>
      <c r="C144">
        <v>29</v>
      </c>
      <c r="D144" t="s">
        <v>14</v>
      </c>
      <c r="E144" t="s">
        <v>15</v>
      </c>
      <c r="F144">
        <v>32.409999999999997</v>
      </c>
      <c r="G144">
        <f>IF(DATOS[[#This Row],[avg_order_value]]="",0,DATOS[[#This Row],[avg_order_value]])</f>
        <v>32.409999999999997</v>
      </c>
      <c r="H144">
        <v>10</v>
      </c>
      <c r="I144">
        <f>DATOS[[#This Row],[avgValorOrdenDesc]]*DATOS[[#This Row],[total_orders]]</f>
        <v>324.09999999999997</v>
      </c>
      <c r="J144">
        <v>89</v>
      </c>
      <c r="K144">
        <v>0</v>
      </c>
      <c r="L144" t="s">
        <v>40</v>
      </c>
      <c r="M144">
        <v>74.5</v>
      </c>
      <c r="N144">
        <f>IF(DATOS[[#This Row],[email_open_rate]]="",0,DATOS[[#This Row],[email_open_rate]])</f>
        <v>74.5</v>
      </c>
      <c r="O144" s="1">
        <v>44302</v>
      </c>
      <c r="P144">
        <v>77</v>
      </c>
      <c r="Q144">
        <v>0.15</v>
      </c>
      <c r="R144">
        <f>IF(IFERROR(VLOOKUP(DATOS[[#This Row],[IdUnico]],A145:$A$5002,1,FALSE),0),1,0)</f>
        <v>0</v>
      </c>
    </row>
    <row r="145" spans="1:18" x14ac:dyDescent="0.3">
      <c r="A145" t="str">
        <f>CONCATENATE(DATOS[[#This Row],[customer_id]],"_",DATOS[[#This Row],[country]],"_",DATOS[[#This Row],[customer_since]])</f>
        <v>CUST_1258_Japan_45036</v>
      </c>
      <c r="B145" t="s">
        <v>2052</v>
      </c>
      <c r="C145">
        <v>60</v>
      </c>
      <c r="D145" t="s">
        <v>14</v>
      </c>
      <c r="E145" t="s">
        <v>26</v>
      </c>
      <c r="F145">
        <v>70.540000000000006</v>
      </c>
      <c r="G145">
        <f>IF(DATOS[[#This Row],[avg_order_value]]="",0,DATOS[[#This Row],[avg_order_value]])</f>
        <v>70.540000000000006</v>
      </c>
      <c r="H145">
        <v>8</v>
      </c>
      <c r="I145">
        <f>DATOS[[#This Row],[avgValorOrdenDesc]]*DATOS[[#This Row],[total_orders]]</f>
        <v>564.32000000000005</v>
      </c>
      <c r="J145">
        <v>306</v>
      </c>
      <c r="K145">
        <v>0</v>
      </c>
      <c r="L145" t="s">
        <v>16</v>
      </c>
      <c r="M145">
        <v>81</v>
      </c>
      <c r="N145">
        <f>IF(DATOS[[#This Row],[email_open_rate]]="",0,DATOS[[#This Row],[email_open_rate]])</f>
        <v>81</v>
      </c>
      <c r="O145" s="1">
        <v>45036</v>
      </c>
      <c r="P145">
        <v>89</v>
      </c>
      <c r="Q145">
        <v>0.19</v>
      </c>
      <c r="R145">
        <f>IF(IFERROR(VLOOKUP(DATOS[[#This Row],[IdUnico]],A146:$A$5002,1,FALSE),0),1,0)</f>
        <v>0</v>
      </c>
    </row>
    <row r="146" spans="1:18" x14ac:dyDescent="0.3">
      <c r="A146" t="str">
        <f>CONCATENATE(DATOS[[#This Row],[customer_id]],"_",DATOS[[#This Row],[country]],"_",DATOS[[#This Row],[customer_since]])</f>
        <v>CUST_1260_Canada_45294</v>
      </c>
      <c r="B146" t="s">
        <v>804</v>
      </c>
      <c r="C146">
        <v>19</v>
      </c>
      <c r="D146" t="s">
        <v>21</v>
      </c>
      <c r="E146" t="s">
        <v>28</v>
      </c>
      <c r="F146">
        <v>162.11000000000001</v>
      </c>
      <c r="G146">
        <f>IF(DATOS[[#This Row],[avg_order_value]]="",0,DATOS[[#This Row],[avg_order_value]])</f>
        <v>162.11000000000001</v>
      </c>
      <c r="H146">
        <v>12</v>
      </c>
      <c r="I146">
        <f>DATOS[[#This Row],[avgValorOrdenDesc]]*DATOS[[#This Row],[total_orders]]</f>
        <v>1945.3200000000002</v>
      </c>
      <c r="J146">
        <v>320</v>
      </c>
      <c r="K146">
        <v>0</v>
      </c>
      <c r="L146" t="s">
        <v>29</v>
      </c>
      <c r="M146">
        <v>59.2</v>
      </c>
      <c r="N146">
        <f>IF(DATOS[[#This Row],[email_open_rate]]="",0,DATOS[[#This Row],[email_open_rate]])</f>
        <v>59.2</v>
      </c>
      <c r="O146" s="1">
        <v>45294</v>
      </c>
      <c r="P146">
        <v>33</v>
      </c>
      <c r="Q146">
        <v>0.35</v>
      </c>
      <c r="R146">
        <f>IF(IFERROR(VLOOKUP(DATOS[[#This Row],[IdUnico]],A147:$A$5002,1,FALSE),0),1,0)</f>
        <v>0</v>
      </c>
    </row>
    <row r="147" spans="1:18" x14ac:dyDescent="0.3">
      <c r="A147" t="str">
        <f>CONCATENATE(DATOS[[#This Row],[customer_id]],"_",DATOS[[#This Row],[country]],"_",DATOS[[#This Row],[customer_since]])</f>
        <v>CUST_1262_Canada_44460</v>
      </c>
      <c r="B147" t="s">
        <v>244</v>
      </c>
      <c r="C147">
        <v>33</v>
      </c>
      <c r="D147" t="s">
        <v>14</v>
      </c>
      <c r="E147" t="s">
        <v>28</v>
      </c>
      <c r="F147">
        <v>117.4</v>
      </c>
      <c r="G147">
        <f>IF(DATOS[[#This Row],[avg_order_value]]="",0,DATOS[[#This Row],[avg_order_value]])</f>
        <v>117.4</v>
      </c>
      <c r="H147">
        <v>8</v>
      </c>
      <c r="I147">
        <f>DATOS[[#This Row],[avgValorOrdenDesc]]*DATOS[[#This Row],[total_orders]]</f>
        <v>939.2</v>
      </c>
      <c r="J147">
        <v>350</v>
      </c>
      <c r="K147">
        <v>0</v>
      </c>
      <c r="L147" t="s">
        <v>19</v>
      </c>
      <c r="M147">
        <v>65.400000000000006</v>
      </c>
      <c r="N147">
        <f>IF(DATOS[[#This Row],[email_open_rate]]="",0,DATOS[[#This Row],[email_open_rate]])</f>
        <v>65.400000000000006</v>
      </c>
      <c r="O147" s="1">
        <v>44460</v>
      </c>
      <c r="P147">
        <v>42</v>
      </c>
      <c r="Q147">
        <v>0.06</v>
      </c>
      <c r="R147">
        <f>IF(IFERROR(VLOOKUP(DATOS[[#This Row],[IdUnico]],A148:$A$5002,1,FALSE),0),1,0)</f>
        <v>0</v>
      </c>
    </row>
    <row r="148" spans="1:18" x14ac:dyDescent="0.3">
      <c r="A148" t="str">
        <f>CONCATENATE(DATOS[[#This Row],[customer_id]],"_",DATOS[[#This Row],[country]],"_",DATOS[[#This Row],[customer_since]])</f>
        <v>CUST_1262_Japan_44911</v>
      </c>
      <c r="B148" t="s">
        <v>244</v>
      </c>
      <c r="C148">
        <v>32</v>
      </c>
      <c r="D148" t="s">
        <v>14</v>
      </c>
      <c r="E148" t="s">
        <v>26</v>
      </c>
      <c r="F148">
        <v>114.79</v>
      </c>
      <c r="G148">
        <f>IF(DATOS[[#This Row],[avg_order_value]]="",0,DATOS[[#This Row],[avg_order_value]])</f>
        <v>114.79</v>
      </c>
      <c r="H148">
        <v>11</v>
      </c>
      <c r="I148">
        <f>DATOS[[#This Row],[avgValorOrdenDesc]]*DATOS[[#This Row],[total_orders]]</f>
        <v>1262.69</v>
      </c>
      <c r="J148">
        <v>261</v>
      </c>
      <c r="K148">
        <v>1</v>
      </c>
      <c r="L148" t="s">
        <v>40</v>
      </c>
      <c r="M148">
        <v>85.4</v>
      </c>
      <c r="N148">
        <f>IF(DATOS[[#This Row],[email_open_rate]]="",0,DATOS[[#This Row],[email_open_rate]])</f>
        <v>85.4</v>
      </c>
      <c r="O148" s="1">
        <v>44911</v>
      </c>
      <c r="P148">
        <v>82</v>
      </c>
      <c r="Q148">
        <v>0.15</v>
      </c>
      <c r="R148">
        <f>IF(IFERROR(VLOOKUP(DATOS[[#This Row],[IdUnico]],A149:$A$5002,1,FALSE),0),1,0)</f>
        <v>0</v>
      </c>
    </row>
    <row r="149" spans="1:18" x14ac:dyDescent="0.3">
      <c r="A149" t="str">
        <f>CONCATENATE(DATOS[[#This Row],[customer_id]],"_",DATOS[[#This Row],[country]],"_",DATOS[[#This Row],[customer_since]])</f>
        <v>CUST_1264_China_45591</v>
      </c>
      <c r="B149" t="s">
        <v>2082</v>
      </c>
      <c r="C149">
        <v>72</v>
      </c>
      <c r="D149" t="s">
        <v>14</v>
      </c>
      <c r="E149" t="s">
        <v>44</v>
      </c>
      <c r="G149">
        <f>IF(DATOS[[#This Row],[avg_order_value]]="",0,DATOS[[#This Row],[avg_order_value]])</f>
        <v>0</v>
      </c>
      <c r="H149">
        <v>13</v>
      </c>
      <c r="I149">
        <f>DATOS[[#This Row],[avgValorOrdenDesc]]*DATOS[[#This Row],[total_orders]]</f>
        <v>0</v>
      </c>
      <c r="J149">
        <v>298</v>
      </c>
      <c r="K149">
        <v>0</v>
      </c>
      <c r="L149" t="s">
        <v>29</v>
      </c>
      <c r="M149">
        <v>94.1</v>
      </c>
      <c r="N149">
        <f>IF(DATOS[[#This Row],[email_open_rate]]="",0,DATOS[[#This Row],[email_open_rate]])</f>
        <v>94.1</v>
      </c>
      <c r="O149" s="1">
        <v>45591</v>
      </c>
      <c r="P149">
        <v>57</v>
      </c>
      <c r="Q149">
        <v>7.0000000000000007E-2</v>
      </c>
      <c r="R149">
        <f>IF(IFERROR(VLOOKUP(DATOS[[#This Row],[IdUnico]],A150:$A$5002,1,FALSE),0),1,0)</f>
        <v>0</v>
      </c>
    </row>
    <row r="150" spans="1:18" x14ac:dyDescent="0.3">
      <c r="A150" t="str">
        <f>CONCATENATE(DATOS[[#This Row],[customer_id]],"_",DATOS[[#This Row],[country]],"_",DATOS[[#This Row],[customer_since]])</f>
        <v>CUST_1264_India_45261</v>
      </c>
      <c r="B150" t="s">
        <v>2082</v>
      </c>
      <c r="C150">
        <v>68</v>
      </c>
      <c r="D150" t="s">
        <v>21</v>
      </c>
      <c r="E150" t="s">
        <v>37</v>
      </c>
      <c r="F150">
        <v>117.13</v>
      </c>
      <c r="G150">
        <f>IF(DATOS[[#This Row],[avg_order_value]]="",0,DATOS[[#This Row],[avg_order_value]])</f>
        <v>117.13</v>
      </c>
      <c r="H150">
        <v>11</v>
      </c>
      <c r="I150">
        <f>DATOS[[#This Row],[avgValorOrdenDesc]]*DATOS[[#This Row],[total_orders]]</f>
        <v>1288.4299999999998</v>
      </c>
      <c r="J150">
        <v>223</v>
      </c>
      <c r="K150">
        <v>0</v>
      </c>
      <c r="L150" t="s">
        <v>29</v>
      </c>
      <c r="M150">
        <v>81.7</v>
      </c>
      <c r="N150">
        <f>IF(DATOS[[#This Row],[email_open_rate]]="",0,DATOS[[#This Row],[email_open_rate]])</f>
        <v>81.7</v>
      </c>
      <c r="O150" s="1">
        <v>45261</v>
      </c>
      <c r="P150">
        <v>33</v>
      </c>
      <c r="Q150">
        <v>0.28000000000000003</v>
      </c>
      <c r="R150">
        <f>IF(IFERROR(VLOOKUP(DATOS[[#This Row],[IdUnico]],A151:$A$5002,1,FALSE),0),1,0)</f>
        <v>0</v>
      </c>
    </row>
    <row r="151" spans="1:18" x14ac:dyDescent="0.3">
      <c r="A151" t="str">
        <f>CONCATENATE(DATOS[[#This Row],[customer_id]],"_",DATOS[[#This Row],[country]],"_",DATOS[[#This Row],[customer_since]])</f>
        <v>CUST_1268_France_44153</v>
      </c>
      <c r="B151" t="s">
        <v>3346</v>
      </c>
      <c r="C151">
        <v>41</v>
      </c>
      <c r="D151" t="s">
        <v>21</v>
      </c>
      <c r="E151" t="s">
        <v>35</v>
      </c>
      <c r="F151">
        <v>37.270000000000003</v>
      </c>
      <c r="G151">
        <f>IF(DATOS[[#This Row],[avg_order_value]]="",0,DATOS[[#This Row],[avg_order_value]])</f>
        <v>37.270000000000003</v>
      </c>
      <c r="H151">
        <v>11</v>
      </c>
      <c r="I151">
        <f>DATOS[[#This Row],[avgValorOrdenDesc]]*DATOS[[#This Row],[total_orders]]</f>
        <v>409.97</v>
      </c>
      <c r="J151">
        <v>87</v>
      </c>
      <c r="K151">
        <v>0</v>
      </c>
      <c r="L151" t="s">
        <v>16</v>
      </c>
      <c r="M151">
        <v>66.5</v>
      </c>
      <c r="N151">
        <f>IF(DATOS[[#This Row],[email_open_rate]]="",0,DATOS[[#This Row],[email_open_rate]])</f>
        <v>66.5</v>
      </c>
      <c r="O151" s="1">
        <v>44153</v>
      </c>
      <c r="P151">
        <v>9</v>
      </c>
      <c r="Q151">
        <v>0.19</v>
      </c>
      <c r="R151">
        <f>IF(IFERROR(VLOOKUP(DATOS[[#This Row],[IdUnico]],A152:$A$5002,1,FALSE),0),1,0)</f>
        <v>0</v>
      </c>
    </row>
    <row r="152" spans="1:18" x14ac:dyDescent="0.3">
      <c r="A152" t="str">
        <f>CONCATENATE(DATOS[[#This Row],[customer_id]],"_",DATOS[[#This Row],[country]],"_",DATOS[[#This Row],[customer_since]])</f>
        <v>CUST_1269_India_44623</v>
      </c>
      <c r="B152" t="s">
        <v>1466</v>
      </c>
      <c r="C152">
        <v>39</v>
      </c>
      <c r="D152" t="s">
        <v>14</v>
      </c>
      <c r="E152" t="s">
        <v>37</v>
      </c>
      <c r="F152">
        <v>76.760000000000005</v>
      </c>
      <c r="G152">
        <f>IF(DATOS[[#This Row],[avg_order_value]]="",0,DATOS[[#This Row],[avg_order_value]])</f>
        <v>76.760000000000005</v>
      </c>
      <c r="H152">
        <v>10</v>
      </c>
      <c r="I152">
        <f>DATOS[[#This Row],[avgValorOrdenDesc]]*DATOS[[#This Row],[total_orders]]</f>
        <v>767.6</v>
      </c>
      <c r="J152">
        <v>319</v>
      </c>
      <c r="K152">
        <v>0</v>
      </c>
      <c r="L152" t="s">
        <v>23</v>
      </c>
      <c r="M152">
        <v>88.2</v>
      </c>
      <c r="N152">
        <f>IF(DATOS[[#This Row],[email_open_rate]]="",0,DATOS[[#This Row],[email_open_rate]])</f>
        <v>88.2</v>
      </c>
      <c r="O152" s="1">
        <v>44623</v>
      </c>
      <c r="P152">
        <v>45</v>
      </c>
      <c r="Q152">
        <v>0.02</v>
      </c>
      <c r="R152">
        <f>IF(IFERROR(VLOOKUP(DATOS[[#This Row],[IdUnico]],A153:$A$5002,1,FALSE),0),1,0)</f>
        <v>0</v>
      </c>
    </row>
    <row r="153" spans="1:18" x14ac:dyDescent="0.3">
      <c r="A153" t="str">
        <f>CONCATENATE(DATOS[[#This Row],[customer_id]],"_",DATOS[[#This Row],[country]],"_",DATOS[[#This Row],[customer_since]])</f>
        <v>CUST_1269_Japan_44215</v>
      </c>
      <c r="B153" t="s">
        <v>1466</v>
      </c>
      <c r="C153">
        <v>37</v>
      </c>
      <c r="D153" t="s">
        <v>14</v>
      </c>
      <c r="E153" t="s">
        <v>26</v>
      </c>
      <c r="F153">
        <v>93.28</v>
      </c>
      <c r="G153">
        <f>IF(DATOS[[#This Row],[avg_order_value]]="",0,DATOS[[#This Row],[avg_order_value]])</f>
        <v>93.28</v>
      </c>
      <c r="H153">
        <v>13</v>
      </c>
      <c r="I153">
        <f>DATOS[[#This Row],[avgValorOrdenDesc]]*DATOS[[#This Row],[total_orders]]</f>
        <v>1212.6400000000001</v>
      </c>
      <c r="J153">
        <v>77</v>
      </c>
      <c r="K153">
        <v>0</v>
      </c>
      <c r="L153" t="s">
        <v>19</v>
      </c>
      <c r="M153">
        <v>6.2</v>
      </c>
      <c r="N153">
        <f>IF(DATOS[[#This Row],[email_open_rate]]="",0,DATOS[[#This Row],[email_open_rate]])</f>
        <v>6.2</v>
      </c>
      <c r="O153" s="1">
        <v>44215</v>
      </c>
      <c r="P153">
        <v>15</v>
      </c>
      <c r="Q153">
        <v>0.15</v>
      </c>
      <c r="R153">
        <f>IF(IFERROR(VLOOKUP(DATOS[[#This Row],[IdUnico]],A154:$A$5002,1,FALSE),0),1,0)</f>
        <v>0</v>
      </c>
    </row>
    <row r="154" spans="1:18" x14ac:dyDescent="0.3">
      <c r="A154" t="str">
        <f>CONCATENATE(DATOS[[#This Row],[customer_id]],"_",DATOS[[#This Row],[country]],"_",DATOS[[#This Row],[customer_since]])</f>
        <v>CUST_1270_China_44469</v>
      </c>
      <c r="B154" t="s">
        <v>2652</v>
      </c>
      <c r="C154">
        <v>18</v>
      </c>
      <c r="D154" t="s">
        <v>14</v>
      </c>
      <c r="E154" t="s">
        <v>44</v>
      </c>
      <c r="F154">
        <v>51.1</v>
      </c>
      <c r="G154">
        <f>IF(DATOS[[#This Row],[avg_order_value]]="",0,DATOS[[#This Row],[avg_order_value]])</f>
        <v>51.1</v>
      </c>
      <c r="H154">
        <v>7</v>
      </c>
      <c r="I154">
        <f>DATOS[[#This Row],[avgValorOrdenDesc]]*DATOS[[#This Row],[total_orders]]</f>
        <v>357.7</v>
      </c>
      <c r="J154">
        <v>207</v>
      </c>
      <c r="K154">
        <v>0</v>
      </c>
      <c r="L154" t="s">
        <v>40</v>
      </c>
      <c r="M154">
        <v>70.2</v>
      </c>
      <c r="N154">
        <f>IF(DATOS[[#This Row],[email_open_rate]]="",0,DATOS[[#This Row],[email_open_rate]])</f>
        <v>70.2</v>
      </c>
      <c r="O154" s="1">
        <v>44469</v>
      </c>
      <c r="P154">
        <v>98</v>
      </c>
      <c r="Q154">
        <v>0.31</v>
      </c>
      <c r="R154">
        <f>IF(IFERROR(VLOOKUP(DATOS[[#This Row],[IdUnico]],A155:$A$5002,1,FALSE),0),1,0)</f>
        <v>0</v>
      </c>
    </row>
    <row r="155" spans="1:18" x14ac:dyDescent="0.3">
      <c r="A155" t="str">
        <f>CONCATENATE(DATOS[[#This Row],[customer_id]],"_",DATOS[[#This Row],[country]],"_",DATOS[[#This Row],[customer_since]])</f>
        <v>CUST_1270_China_44674</v>
      </c>
      <c r="B155" t="s">
        <v>2652</v>
      </c>
      <c r="C155">
        <v>60</v>
      </c>
      <c r="D155" t="s">
        <v>21</v>
      </c>
      <c r="E155" t="s">
        <v>44</v>
      </c>
      <c r="F155">
        <v>54.87</v>
      </c>
      <c r="G155">
        <f>IF(DATOS[[#This Row],[avg_order_value]]="",0,DATOS[[#This Row],[avg_order_value]])</f>
        <v>54.87</v>
      </c>
      <c r="H155">
        <v>13</v>
      </c>
      <c r="I155">
        <f>DATOS[[#This Row],[avgValorOrdenDesc]]*DATOS[[#This Row],[total_orders]]</f>
        <v>713.31</v>
      </c>
      <c r="J155">
        <v>207</v>
      </c>
      <c r="K155">
        <v>0</v>
      </c>
      <c r="L155" t="s">
        <v>23</v>
      </c>
      <c r="M155">
        <v>86.5</v>
      </c>
      <c r="N155">
        <f>IF(DATOS[[#This Row],[email_open_rate]]="",0,DATOS[[#This Row],[email_open_rate]])</f>
        <v>86.5</v>
      </c>
      <c r="O155" s="1">
        <v>44674</v>
      </c>
      <c r="P155">
        <v>61</v>
      </c>
      <c r="Q155">
        <v>0.05</v>
      </c>
      <c r="R155">
        <f>IF(IFERROR(VLOOKUP(DATOS[[#This Row],[IdUnico]],A156:$A$5002,1,FALSE),0),1,0)</f>
        <v>0</v>
      </c>
    </row>
    <row r="156" spans="1:18" x14ac:dyDescent="0.3">
      <c r="A156" t="str">
        <f>CONCATENATE(DATOS[[#This Row],[customer_id]],"_",DATOS[[#This Row],[country]],"_",DATOS[[#This Row],[customer_since]])</f>
        <v>CUST_1271_Australia_44351</v>
      </c>
      <c r="B156" t="s">
        <v>1161</v>
      </c>
      <c r="C156">
        <v>26</v>
      </c>
      <c r="D156" t="s">
        <v>21</v>
      </c>
      <c r="E156" t="s">
        <v>22</v>
      </c>
      <c r="G156">
        <f>IF(DATOS[[#This Row],[avg_order_value]]="",0,DATOS[[#This Row],[avg_order_value]])</f>
        <v>0</v>
      </c>
      <c r="H156">
        <v>12</v>
      </c>
      <c r="I156">
        <f>DATOS[[#This Row],[avgValorOrdenDesc]]*DATOS[[#This Row],[total_orders]]</f>
        <v>0</v>
      </c>
      <c r="J156">
        <v>188</v>
      </c>
      <c r="K156">
        <v>0</v>
      </c>
      <c r="L156" t="s">
        <v>29</v>
      </c>
      <c r="M156">
        <v>62.7</v>
      </c>
      <c r="N156">
        <f>IF(DATOS[[#This Row],[email_open_rate]]="",0,DATOS[[#This Row],[email_open_rate]])</f>
        <v>62.7</v>
      </c>
      <c r="O156" s="1">
        <v>44351</v>
      </c>
      <c r="P156">
        <v>87</v>
      </c>
      <c r="Q156">
        <v>0.4</v>
      </c>
      <c r="R156">
        <f>IF(IFERROR(VLOOKUP(DATOS[[#This Row],[IdUnico]],A157:$A$5002,1,FALSE),0),1,0)</f>
        <v>0</v>
      </c>
    </row>
    <row r="157" spans="1:18" x14ac:dyDescent="0.3">
      <c r="A157" t="str">
        <f>CONCATENATE(DATOS[[#This Row],[customer_id]],"_",DATOS[[#This Row],[country]],"_",DATOS[[#This Row],[customer_since]])</f>
        <v>CUST_1271_Canada_44455</v>
      </c>
      <c r="B157" t="s">
        <v>1161</v>
      </c>
      <c r="C157">
        <v>68</v>
      </c>
      <c r="D157" t="s">
        <v>14</v>
      </c>
      <c r="E157" t="s">
        <v>28</v>
      </c>
      <c r="F157">
        <v>239.41</v>
      </c>
      <c r="G157">
        <f>IF(DATOS[[#This Row],[avg_order_value]]="",0,DATOS[[#This Row],[avg_order_value]])</f>
        <v>239.41</v>
      </c>
      <c r="H157">
        <v>8</v>
      </c>
      <c r="I157">
        <f>DATOS[[#This Row],[avgValorOrdenDesc]]*DATOS[[#This Row],[total_orders]]</f>
        <v>1915.28</v>
      </c>
      <c r="J157">
        <v>203</v>
      </c>
      <c r="K157">
        <v>0</v>
      </c>
      <c r="L157" t="s">
        <v>19</v>
      </c>
      <c r="M157">
        <v>56.5</v>
      </c>
      <c r="N157">
        <f>IF(DATOS[[#This Row],[email_open_rate]]="",0,DATOS[[#This Row],[email_open_rate]])</f>
        <v>56.5</v>
      </c>
      <c r="O157" s="1">
        <v>44455</v>
      </c>
      <c r="P157">
        <v>29</v>
      </c>
      <c r="Q157">
        <v>0.36</v>
      </c>
      <c r="R157">
        <f>IF(IFERROR(VLOOKUP(DATOS[[#This Row],[IdUnico]],A158:$A$5002,1,FALSE),0),1,0)</f>
        <v>0</v>
      </c>
    </row>
    <row r="158" spans="1:18" x14ac:dyDescent="0.3">
      <c r="A158" t="str">
        <f>CONCATENATE(DATOS[[#This Row],[customer_id]],"_",DATOS[[#This Row],[country]],"_",DATOS[[#This Row],[customer_since]])</f>
        <v>CUST_1272_USA_45058</v>
      </c>
      <c r="B158" t="s">
        <v>3638</v>
      </c>
      <c r="C158">
        <v>63</v>
      </c>
      <c r="D158" t="s">
        <v>25</v>
      </c>
      <c r="E158" t="s">
        <v>18</v>
      </c>
      <c r="F158">
        <v>170.83</v>
      </c>
      <c r="G158">
        <f>IF(DATOS[[#This Row],[avg_order_value]]="",0,DATOS[[#This Row],[avg_order_value]])</f>
        <v>170.83</v>
      </c>
      <c r="H158">
        <v>9</v>
      </c>
      <c r="I158">
        <f>DATOS[[#This Row],[avgValorOrdenDesc]]*DATOS[[#This Row],[total_orders]]</f>
        <v>1537.47</v>
      </c>
      <c r="J158">
        <v>50</v>
      </c>
      <c r="K158">
        <v>0</v>
      </c>
      <c r="L158" t="s">
        <v>19</v>
      </c>
      <c r="M158">
        <v>71.7</v>
      </c>
      <c r="N158">
        <f>IF(DATOS[[#This Row],[email_open_rate]]="",0,DATOS[[#This Row],[email_open_rate]])</f>
        <v>71.7</v>
      </c>
      <c r="O158" s="1">
        <v>45058</v>
      </c>
      <c r="P158">
        <v>17</v>
      </c>
      <c r="Q158">
        <v>0.1</v>
      </c>
      <c r="R158">
        <f>IF(IFERROR(VLOOKUP(DATOS[[#This Row],[IdUnico]],A159:$A$5002,1,FALSE),0),1,0)</f>
        <v>0</v>
      </c>
    </row>
    <row r="159" spans="1:18" x14ac:dyDescent="0.3">
      <c r="A159" t="str">
        <f>CONCATENATE(DATOS[[#This Row],[customer_id]],"_",DATOS[[#This Row],[country]],"_",DATOS[[#This Row],[customer_since]])</f>
        <v>CUST_1276_Australia_45239</v>
      </c>
      <c r="B159" t="s">
        <v>2379</v>
      </c>
      <c r="C159">
        <v>20</v>
      </c>
      <c r="D159" t="s">
        <v>21</v>
      </c>
      <c r="E159" t="s">
        <v>22</v>
      </c>
      <c r="F159">
        <v>151.49</v>
      </c>
      <c r="G159">
        <f>IF(DATOS[[#This Row],[avg_order_value]]="",0,DATOS[[#This Row],[avg_order_value]])</f>
        <v>151.49</v>
      </c>
      <c r="H159">
        <v>11</v>
      </c>
      <c r="I159">
        <f>DATOS[[#This Row],[avgValorOrdenDesc]]*DATOS[[#This Row],[total_orders]]</f>
        <v>1666.39</v>
      </c>
      <c r="J159">
        <v>17</v>
      </c>
      <c r="K159">
        <v>0</v>
      </c>
      <c r="L159" t="s">
        <v>23</v>
      </c>
      <c r="M159">
        <v>89.4</v>
      </c>
      <c r="N159">
        <f>IF(DATOS[[#This Row],[email_open_rate]]="",0,DATOS[[#This Row],[email_open_rate]])</f>
        <v>89.4</v>
      </c>
      <c r="O159" s="1">
        <v>45239</v>
      </c>
      <c r="P159">
        <v>11</v>
      </c>
      <c r="Q159">
        <v>0.32</v>
      </c>
      <c r="R159">
        <f>IF(IFERROR(VLOOKUP(DATOS[[#This Row],[IdUnico]],A160:$A$5002,1,FALSE),0),1,0)</f>
        <v>0</v>
      </c>
    </row>
    <row r="160" spans="1:18" x14ac:dyDescent="0.3">
      <c r="A160" t="str">
        <f>CONCATENATE(DATOS[[#This Row],[customer_id]],"_",DATOS[[#This Row],[country]],"_",DATOS[[#This Row],[customer_since]])</f>
        <v>CUST_1277_Germany_44536</v>
      </c>
      <c r="B160" t="s">
        <v>1273</v>
      </c>
      <c r="C160">
        <v>27</v>
      </c>
      <c r="D160" t="s">
        <v>21</v>
      </c>
      <c r="E160" t="s">
        <v>50</v>
      </c>
      <c r="F160">
        <v>228.05</v>
      </c>
      <c r="G160">
        <f>IF(DATOS[[#This Row],[avg_order_value]]="",0,DATOS[[#This Row],[avg_order_value]])</f>
        <v>228.05</v>
      </c>
      <c r="H160">
        <v>17</v>
      </c>
      <c r="I160">
        <f>DATOS[[#This Row],[avgValorOrdenDesc]]*DATOS[[#This Row],[total_orders]]</f>
        <v>3876.8500000000004</v>
      </c>
      <c r="J160">
        <v>85</v>
      </c>
      <c r="K160">
        <v>0</v>
      </c>
      <c r="L160" t="s">
        <v>29</v>
      </c>
      <c r="M160">
        <v>22.5</v>
      </c>
      <c r="N160">
        <f>IF(DATOS[[#This Row],[email_open_rate]]="",0,DATOS[[#This Row],[email_open_rate]])</f>
        <v>22.5</v>
      </c>
      <c r="O160" s="1">
        <v>44536</v>
      </c>
      <c r="P160">
        <v>31</v>
      </c>
      <c r="Q160">
        <v>0.56000000000000005</v>
      </c>
      <c r="R160">
        <f>IF(IFERROR(VLOOKUP(DATOS[[#This Row],[IdUnico]],A161:$A$5002,1,FALSE),0),1,0)</f>
        <v>0</v>
      </c>
    </row>
    <row r="161" spans="1:18" x14ac:dyDescent="0.3">
      <c r="A161" t="str">
        <f>CONCATENATE(DATOS[[#This Row],[customer_id]],"_",DATOS[[#This Row],[country]],"_",DATOS[[#This Row],[customer_since]])</f>
        <v>CUST_1277_Germany_45468</v>
      </c>
      <c r="B161" t="s">
        <v>1273</v>
      </c>
      <c r="C161">
        <v>37</v>
      </c>
      <c r="D161" t="s">
        <v>14</v>
      </c>
      <c r="E161" t="s">
        <v>50</v>
      </c>
      <c r="F161">
        <v>143.79</v>
      </c>
      <c r="G161">
        <f>IF(DATOS[[#This Row],[avg_order_value]]="",0,DATOS[[#This Row],[avg_order_value]])</f>
        <v>143.79</v>
      </c>
      <c r="H161">
        <v>12</v>
      </c>
      <c r="I161">
        <f>DATOS[[#This Row],[avgValorOrdenDesc]]*DATOS[[#This Row],[total_orders]]</f>
        <v>1725.48</v>
      </c>
      <c r="J161">
        <v>122</v>
      </c>
      <c r="K161">
        <v>0</v>
      </c>
      <c r="L161" t="s">
        <v>40</v>
      </c>
      <c r="M161">
        <v>85.8</v>
      </c>
      <c r="N161">
        <f>IF(DATOS[[#This Row],[email_open_rate]]="",0,DATOS[[#This Row],[email_open_rate]])</f>
        <v>85.8</v>
      </c>
      <c r="O161" s="1">
        <v>45468</v>
      </c>
      <c r="P161">
        <v>72</v>
      </c>
      <c r="Q161">
        <v>0.59</v>
      </c>
      <c r="R161">
        <f>IF(IFERROR(VLOOKUP(DATOS[[#This Row],[IdUnico]],A162:$A$5002,1,FALSE),0),1,0)</f>
        <v>0</v>
      </c>
    </row>
    <row r="162" spans="1:18" x14ac:dyDescent="0.3">
      <c r="A162" t="str">
        <f>CONCATENATE(DATOS[[#This Row],[customer_id]],"_",DATOS[[#This Row],[country]],"_",DATOS[[#This Row],[customer_since]])</f>
        <v>CUST_1277_UK_44780</v>
      </c>
      <c r="B162" t="s">
        <v>1273</v>
      </c>
      <c r="C162">
        <v>28</v>
      </c>
      <c r="D162" t="s">
        <v>21</v>
      </c>
      <c r="E162" t="s">
        <v>52</v>
      </c>
      <c r="F162">
        <v>141.56</v>
      </c>
      <c r="G162">
        <f>IF(DATOS[[#This Row],[avg_order_value]]="",0,DATOS[[#This Row],[avg_order_value]])</f>
        <v>141.56</v>
      </c>
      <c r="H162">
        <v>13</v>
      </c>
      <c r="I162">
        <f>DATOS[[#This Row],[avgValorOrdenDesc]]*DATOS[[#This Row],[total_orders]]</f>
        <v>1840.28</v>
      </c>
      <c r="J162">
        <v>13</v>
      </c>
      <c r="K162">
        <v>0</v>
      </c>
      <c r="L162" t="s">
        <v>40</v>
      </c>
      <c r="M162">
        <v>63</v>
      </c>
      <c r="N162">
        <f>IF(DATOS[[#This Row],[email_open_rate]]="",0,DATOS[[#This Row],[email_open_rate]])</f>
        <v>63</v>
      </c>
      <c r="O162" s="1">
        <v>44780</v>
      </c>
      <c r="P162">
        <v>13</v>
      </c>
      <c r="Q162">
        <v>0.02</v>
      </c>
      <c r="R162">
        <f>IF(IFERROR(VLOOKUP(DATOS[[#This Row],[IdUnico]],A163:$A$5002,1,FALSE),0),1,0)</f>
        <v>0</v>
      </c>
    </row>
    <row r="163" spans="1:18" x14ac:dyDescent="0.3">
      <c r="A163" t="str">
        <f>CONCATENATE(DATOS[[#This Row],[customer_id]],"_",DATOS[[#This Row],[country]],"_",DATOS[[#This Row],[customer_since]])</f>
        <v>CUST_1278_China_44528</v>
      </c>
      <c r="B163" t="s">
        <v>2658</v>
      </c>
      <c r="C163">
        <v>59</v>
      </c>
      <c r="D163" t="s">
        <v>14</v>
      </c>
      <c r="E163" t="s">
        <v>44</v>
      </c>
      <c r="F163">
        <v>251.29</v>
      </c>
      <c r="G163">
        <f>IF(DATOS[[#This Row],[avg_order_value]]="",0,DATOS[[#This Row],[avg_order_value]])</f>
        <v>251.29</v>
      </c>
      <c r="H163">
        <v>17</v>
      </c>
      <c r="I163">
        <f>DATOS[[#This Row],[avgValorOrdenDesc]]*DATOS[[#This Row],[total_orders]]</f>
        <v>4271.93</v>
      </c>
      <c r="J163">
        <v>127</v>
      </c>
      <c r="K163">
        <v>0</v>
      </c>
      <c r="L163" t="s">
        <v>40</v>
      </c>
      <c r="M163">
        <v>58.3</v>
      </c>
      <c r="N163">
        <f>IF(DATOS[[#This Row],[email_open_rate]]="",0,DATOS[[#This Row],[email_open_rate]])</f>
        <v>58.3</v>
      </c>
      <c r="O163" s="1">
        <v>44528</v>
      </c>
      <c r="P163">
        <v>2</v>
      </c>
      <c r="Q163">
        <v>0.27</v>
      </c>
      <c r="R163">
        <f>IF(IFERROR(VLOOKUP(DATOS[[#This Row],[IdUnico]],A164:$A$5002,1,FALSE),0),1,0)</f>
        <v>0</v>
      </c>
    </row>
    <row r="164" spans="1:18" x14ac:dyDescent="0.3">
      <c r="A164" t="str">
        <f>CONCATENATE(DATOS[[#This Row],[customer_id]],"_",DATOS[[#This Row],[country]],"_",DATOS[[#This Row],[customer_since]])</f>
        <v>CUST_1279_Australia_45316</v>
      </c>
      <c r="B164" t="s">
        <v>3531</v>
      </c>
      <c r="C164">
        <v>33</v>
      </c>
      <c r="D164" t="s">
        <v>21</v>
      </c>
      <c r="E164" t="s">
        <v>22</v>
      </c>
      <c r="F164">
        <v>115.98</v>
      </c>
      <c r="G164">
        <f>IF(DATOS[[#This Row],[avg_order_value]]="",0,DATOS[[#This Row],[avg_order_value]])</f>
        <v>115.98</v>
      </c>
      <c r="H164">
        <v>18</v>
      </c>
      <c r="I164">
        <f>DATOS[[#This Row],[avgValorOrdenDesc]]*DATOS[[#This Row],[total_orders]]</f>
        <v>2087.64</v>
      </c>
      <c r="J164">
        <v>355</v>
      </c>
      <c r="K164">
        <v>0</v>
      </c>
      <c r="L164" t="s">
        <v>19</v>
      </c>
      <c r="M164">
        <v>94.4</v>
      </c>
      <c r="N164">
        <f>IF(DATOS[[#This Row],[email_open_rate]]="",0,DATOS[[#This Row],[email_open_rate]])</f>
        <v>94.4</v>
      </c>
      <c r="O164" s="1">
        <v>45316</v>
      </c>
      <c r="P164">
        <v>2</v>
      </c>
      <c r="Q164">
        <v>0.11</v>
      </c>
      <c r="R164">
        <f>IF(IFERROR(VLOOKUP(DATOS[[#This Row],[IdUnico]],A165:$A$5002,1,FALSE),0),1,0)</f>
        <v>0</v>
      </c>
    </row>
    <row r="165" spans="1:18" x14ac:dyDescent="0.3">
      <c r="A165" t="str">
        <f>CONCATENATE(DATOS[[#This Row],[customer_id]],"_",DATOS[[#This Row],[country]],"_",DATOS[[#This Row],[customer_since]])</f>
        <v>CUST_1281_France_44358</v>
      </c>
      <c r="B165" t="s">
        <v>1488</v>
      </c>
      <c r="C165">
        <v>76</v>
      </c>
      <c r="D165" t="s">
        <v>14</v>
      </c>
      <c r="E165" t="s">
        <v>35</v>
      </c>
      <c r="F165">
        <v>201.18</v>
      </c>
      <c r="G165">
        <f>IF(DATOS[[#This Row],[avg_order_value]]="",0,DATOS[[#This Row],[avg_order_value]])</f>
        <v>201.18</v>
      </c>
      <c r="H165">
        <v>11</v>
      </c>
      <c r="I165">
        <f>DATOS[[#This Row],[avgValorOrdenDesc]]*DATOS[[#This Row],[total_orders]]</f>
        <v>2212.98</v>
      </c>
      <c r="J165">
        <v>51</v>
      </c>
      <c r="K165">
        <v>0</v>
      </c>
      <c r="L165" t="s">
        <v>29</v>
      </c>
      <c r="M165">
        <v>43</v>
      </c>
      <c r="N165">
        <f>IF(DATOS[[#This Row],[email_open_rate]]="",0,DATOS[[#This Row],[email_open_rate]])</f>
        <v>43</v>
      </c>
      <c r="O165" s="1">
        <v>44358</v>
      </c>
      <c r="P165">
        <v>98</v>
      </c>
      <c r="Q165">
        <v>0.11</v>
      </c>
      <c r="R165">
        <f>IF(IFERROR(VLOOKUP(DATOS[[#This Row],[IdUnico]],A166:$A$5002,1,FALSE),0),1,0)</f>
        <v>0</v>
      </c>
    </row>
    <row r="166" spans="1:18" x14ac:dyDescent="0.3">
      <c r="A166" t="str">
        <f>CONCATENATE(DATOS[[#This Row],[customer_id]],"_",DATOS[[#This Row],[country]],"_",DATOS[[#This Row],[customer_since]])</f>
        <v>CUST_1282_Brazil_45359</v>
      </c>
      <c r="B166" t="s">
        <v>2053</v>
      </c>
      <c r="C166">
        <v>34</v>
      </c>
      <c r="D166" t="s">
        <v>14</v>
      </c>
      <c r="E166" t="s">
        <v>15</v>
      </c>
      <c r="F166">
        <v>30.73</v>
      </c>
      <c r="G166">
        <f>IF(DATOS[[#This Row],[avg_order_value]]="",0,DATOS[[#This Row],[avg_order_value]])</f>
        <v>30.73</v>
      </c>
      <c r="H166">
        <v>5</v>
      </c>
      <c r="I166">
        <f>DATOS[[#This Row],[avgValorOrdenDesc]]*DATOS[[#This Row],[total_orders]]</f>
        <v>153.65</v>
      </c>
      <c r="J166">
        <v>169</v>
      </c>
      <c r="K166">
        <v>0</v>
      </c>
      <c r="L166" t="s">
        <v>29</v>
      </c>
      <c r="N166">
        <f>IF(DATOS[[#This Row],[email_open_rate]]="",0,DATOS[[#This Row],[email_open_rate]])</f>
        <v>0</v>
      </c>
      <c r="O166" s="1">
        <v>45359</v>
      </c>
      <c r="P166">
        <v>33</v>
      </c>
      <c r="Q166">
        <v>0.14000000000000001</v>
      </c>
      <c r="R166">
        <f>IF(IFERROR(VLOOKUP(DATOS[[#This Row],[IdUnico]],A167:$A$5002,1,FALSE),0),1,0)</f>
        <v>0</v>
      </c>
    </row>
    <row r="167" spans="1:18" x14ac:dyDescent="0.3">
      <c r="A167" t="str">
        <f>CONCATENATE(DATOS[[#This Row],[customer_id]],"_",DATOS[[#This Row],[country]],"_",DATOS[[#This Row],[customer_since]])</f>
        <v>CUST_1285_Brazil_45465</v>
      </c>
      <c r="B167" t="s">
        <v>1661</v>
      </c>
      <c r="C167">
        <v>62</v>
      </c>
      <c r="D167" t="s">
        <v>21</v>
      </c>
      <c r="E167" t="s">
        <v>15</v>
      </c>
      <c r="F167">
        <v>33.17</v>
      </c>
      <c r="G167">
        <f>IF(DATOS[[#This Row],[avg_order_value]]="",0,DATOS[[#This Row],[avg_order_value]])</f>
        <v>33.17</v>
      </c>
      <c r="H167">
        <v>6</v>
      </c>
      <c r="I167">
        <f>DATOS[[#This Row],[avgValorOrdenDesc]]*DATOS[[#This Row],[total_orders]]</f>
        <v>199.02</v>
      </c>
      <c r="J167">
        <v>316</v>
      </c>
      <c r="K167">
        <v>0</v>
      </c>
      <c r="L167" t="s">
        <v>16</v>
      </c>
      <c r="M167">
        <v>56.2</v>
      </c>
      <c r="N167">
        <f>IF(DATOS[[#This Row],[email_open_rate]]="",0,DATOS[[#This Row],[email_open_rate]])</f>
        <v>56.2</v>
      </c>
      <c r="O167" s="1">
        <v>45465</v>
      </c>
      <c r="P167">
        <v>78</v>
      </c>
      <c r="Q167">
        <v>0.5</v>
      </c>
      <c r="R167">
        <f>IF(IFERROR(VLOOKUP(DATOS[[#This Row],[IdUnico]],A168:$A$5002,1,FALSE),0),1,0)</f>
        <v>0</v>
      </c>
    </row>
    <row r="168" spans="1:18" x14ac:dyDescent="0.3">
      <c r="A168" t="str">
        <f>CONCATENATE(DATOS[[#This Row],[customer_id]],"_",DATOS[[#This Row],[country]],"_",DATOS[[#This Row],[customer_since]])</f>
        <v>CUST_1285_Germany_45343</v>
      </c>
      <c r="B168" t="s">
        <v>1661</v>
      </c>
      <c r="C168">
        <v>71</v>
      </c>
      <c r="D168" t="s">
        <v>21</v>
      </c>
      <c r="E168" t="s">
        <v>50</v>
      </c>
      <c r="F168">
        <v>23.74</v>
      </c>
      <c r="G168">
        <f>IF(DATOS[[#This Row],[avg_order_value]]="",0,DATOS[[#This Row],[avg_order_value]])</f>
        <v>23.74</v>
      </c>
      <c r="H168">
        <v>9</v>
      </c>
      <c r="I168">
        <f>DATOS[[#This Row],[avgValorOrdenDesc]]*DATOS[[#This Row],[total_orders]]</f>
        <v>213.66</v>
      </c>
      <c r="J168">
        <v>253</v>
      </c>
      <c r="K168">
        <v>0</v>
      </c>
      <c r="L168" t="s">
        <v>29</v>
      </c>
      <c r="M168">
        <v>91.6</v>
      </c>
      <c r="N168">
        <f>IF(DATOS[[#This Row],[email_open_rate]]="",0,DATOS[[#This Row],[email_open_rate]])</f>
        <v>91.6</v>
      </c>
      <c r="O168" s="1">
        <v>45343</v>
      </c>
      <c r="P168">
        <v>22</v>
      </c>
      <c r="Q168">
        <v>0.11</v>
      </c>
      <c r="R168">
        <f>IF(IFERROR(VLOOKUP(DATOS[[#This Row],[IdUnico]],A169:$A$5002,1,FALSE),0),1,0)</f>
        <v>0</v>
      </c>
    </row>
    <row r="169" spans="1:18" x14ac:dyDescent="0.3">
      <c r="A169" t="str">
        <f>CONCATENATE(DATOS[[#This Row],[customer_id]],"_",DATOS[[#This Row],[country]],"_",DATOS[[#This Row],[customer_since]])</f>
        <v>CUST_1287_UK_44744</v>
      </c>
      <c r="B169" t="s">
        <v>3479</v>
      </c>
      <c r="C169">
        <v>21</v>
      </c>
      <c r="D169" t="s">
        <v>21</v>
      </c>
      <c r="E169" t="s">
        <v>52</v>
      </c>
      <c r="F169">
        <v>41.8</v>
      </c>
      <c r="G169">
        <f>IF(DATOS[[#This Row],[avg_order_value]]="",0,DATOS[[#This Row],[avg_order_value]])</f>
        <v>41.8</v>
      </c>
      <c r="H169">
        <v>10</v>
      </c>
      <c r="I169">
        <f>DATOS[[#This Row],[avgValorOrdenDesc]]*DATOS[[#This Row],[total_orders]]</f>
        <v>418</v>
      </c>
      <c r="J169">
        <v>286</v>
      </c>
      <c r="K169">
        <v>0</v>
      </c>
      <c r="L169" t="s">
        <v>23</v>
      </c>
      <c r="M169">
        <v>47</v>
      </c>
      <c r="N169">
        <f>IF(DATOS[[#This Row],[email_open_rate]]="",0,DATOS[[#This Row],[email_open_rate]])</f>
        <v>47</v>
      </c>
      <c r="O169" s="1">
        <v>44744</v>
      </c>
      <c r="P169">
        <v>95</v>
      </c>
      <c r="Q169">
        <v>0.38</v>
      </c>
      <c r="R169">
        <f>IF(IFERROR(VLOOKUP(DATOS[[#This Row],[IdUnico]],A170:$A$5002,1,FALSE),0),1,0)</f>
        <v>0</v>
      </c>
    </row>
    <row r="170" spans="1:18" x14ac:dyDescent="0.3">
      <c r="A170" t="str">
        <f>CONCATENATE(DATOS[[#This Row],[customer_id]],"_",DATOS[[#This Row],[country]],"_",DATOS[[#This Row],[customer_since]])</f>
        <v>CUST_1289_Germany_44401</v>
      </c>
      <c r="B170" t="s">
        <v>2654</v>
      </c>
      <c r="C170">
        <v>24</v>
      </c>
      <c r="D170" t="s">
        <v>25</v>
      </c>
      <c r="E170" t="s">
        <v>50</v>
      </c>
      <c r="F170">
        <v>197.2</v>
      </c>
      <c r="G170">
        <f>IF(DATOS[[#This Row],[avg_order_value]]="",0,DATOS[[#This Row],[avg_order_value]])</f>
        <v>197.2</v>
      </c>
      <c r="H170">
        <v>8</v>
      </c>
      <c r="I170">
        <f>DATOS[[#This Row],[avgValorOrdenDesc]]*DATOS[[#This Row],[total_orders]]</f>
        <v>1577.6</v>
      </c>
      <c r="J170">
        <v>16</v>
      </c>
      <c r="K170">
        <v>0</v>
      </c>
      <c r="L170" t="s">
        <v>16</v>
      </c>
      <c r="M170">
        <v>85.1</v>
      </c>
      <c r="N170">
        <f>IF(DATOS[[#This Row],[email_open_rate]]="",0,DATOS[[#This Row],[email_open_rate]])</f>
        <v>85.1</v>
      </c>
      <c r="O170" s="1">
        <v>44401</v>
      </c>
      <c r="P170">
        <v>50</v>
      </c>
      <c r="Q170">
        <v>0.37</v>
      </c>
      <c r="R170">
        <f>IF(IFERROR(VLOOKUP(DATOS[[#This Row],[IdUnico]],A171:$A$5002,1,FALSE),0),1,0)</f>
        <v>0</v>
      </c>
    </row>
    <row r="171" spans="1:18" x14ac:dyDescent="0.3">
      <c r="A171" t="str">
        <f>CONCATENATE(DATOS[[#This Row],[customer_id]],"_",DATOS[[#This Row],[country]],"_",DATOS[[#This Row],[customer_since]])</f>
        <v>CUST_1294_Australia_45782</v>
      </c>
      <c r="B171" t="s">
        <v>1261</v>
      </c>
      <c r="C171">
        <v>75</v>
      </c>
      <c r="D171" t="s">
        <v>14</v>
      </c>
      <c r="E171" t="s">
        <v>22</v>
      </c>
      <c r="F171">
        <v>110.47</v>
      </c>
      <c r="G171">
        <f>IF(DATOS[[#This Row],[avg_order_value]]="",0,DATOS[[#This Row],[avg_order_value]])</f>
        <v>110.47</v>
      </c>
      <c r="H171">
        <v>3</v>
      </c>
      <c r="I171">
        <f>DATOS[[#This Row],[avgValorOrdenDesc]]*DATOS[[#This Row],[total_orders]]</f>
        <v>331.40999999999997</v>
      </c>
      <c r="J171">
        <v>66</v>
      </c>
      <c r="K171">
        <v>0</v>
      </c>
      <c r="L171" t="s">
        <v>23</v>
      </c>
      <c r="M171">
        <v>96.9</v>
      </c>
      <c r="N171">
        <f>IF(DATOS[[#This Row],[email_open_rate]]="",0,DATOS[[#This Row],[email_open_rate]])</f>
        <v>96.9</v>
      </c>
      <c r="O171" s="1">
        <v>45782</v>
      </c>
      <c r="P171">
        <v>40</v>
      </c>
      <c r="Q171">
        <v>0.19</v>
      </c>
      <c r="R171">
        <f>IF(IFERROR(VLOOKUP(DATOS[[#This Row],[IdUnico]],A172:$A$5002,1,FALSE),0),1,0)</f>
        <v>0</v>
      </c>
    </row>
    <row r="172" spans="1:18" x14ac:dyDescent="0.3">
      <c r="A172" t="str">
        <f>CONCATENATE(DATOS[[#This Row],[customer_id]],"_",DATOS[[#This Row],[country]],"_",DATOS[[#This Row],[customer_since]])</f>
        <v>CUST_1294_USA_44293</v>
      </c>
      <c r="B172" t="s">
        <v>1261</v>
      </c>
      <c r="C172">
        <v>66</v>
      </c>
      <c r="D172" t="s">
        <v>25</v>
      </c>
      <c r="E172" t="s">
        <v>18</v>
      </c>
      <c r="F172">
        <v>131.35</v>
      </c>
      <c r="G172">
        <f>IF(DATOS[[#This Row],[avg_order_value]]="",0,DATOS[[#This Row],[avg_order_value]])</f>
        <v>131.35</v>
      </c>
      <c r="H172">
        <v>6</v>
      </c>
      <c r="I172">
        <f>DATOS[[#This Row],[avgValorOrdenDesc]]*DATOS[[#This Row],[total_orders]]</f>
        <v>788.09999999999991</v>
      </c>
      <c r="J172">
        <v>187</v>
      </c>
      <c r="K172">
        <v>0</v>
      </c>
      <c r="L172" t="s">
        <v>23</v>
      </c>
      <c r="M172">
        <v>55.4</v>
      </c>
      <c r="N172">
        <f>IF(DATOS[[#This Row],[email_open_rate]]="",0,DATOS[[#This Row],[email_open_rate]])</f>
        <v>55.4</v>
      </c>
      <c r="O172" s="1">
        <v>44293</v>
      </c>
      <c r="P172">
        <v>43</v>
      </c>
      <c r="Q172">
        <v>0.33</v>
      </c>
      <c r="R172">
        <f>IF(IFERROR(VLOOKUP(DATOS[[#This Row],[IdUnico]],A173:$A$5002,1,FALSE),0),1,0)</f>
        <v>0</v>
      </c>
    </row>
    <row r="173" spans="1:18" x14ac:dyDescent="0.3">
      <c r="A173" t="str">
        <f>CONCATENATE(DATOS[[#This Row],[customer_id]],"_",DATOS[[#This Row],[country]],"_",DATOS[[#This Row],[customer_since]])</f>
        <v>CUST_1297_Brazil_45017</v>
      </c>
      <c r="B173" t="s">
        <v>3512</v>
      </c>
      <c r="C173">
        <v>49</v>
      </c>
      <c r="D173" t="s">
        <v>21</v>
      </c>
      <c r="E173" t="s">
        <v>15</v>
      </c>
      <c r="F173">
        <v>72.430000000000007</v>
      </c>
      <c r="G173">
        <f>IF(DATOS[[#This Row],[avg_order_value]]="",0,DATOS[[#This Row],[avg_order_value]])</f>
        <v>72.430000000000007</v>
      </c>
      <c r="H173">
        <v>10</v>
      </c>
      <c r="I173">
        <f>DATOS[[#This Row],[avgValorOrdenDesc]]*DATOS[[#This Row],[total_orders]]</f>
        <v>724.30000000000007</v>
      </c>
      <c r="J173">
        <v>336</v>
      </c>
      <c r="K173">
        <v>0</v>
      </c>
      <c r="L173" t="s">
        <v>23</v>
      </c>
      <c r="M173">
        <v>81.5</v>
      </c>
      <c r="N173">
        <f>IF(DATOS[[#This Row],[email_open_rate]]="",0,DATOS[[#This Row],[email_open_rate]])</f>
        <v>81.5</v>
      </c>
      <c r="O173" s="1">
        <v>45017</v>
      </c>
      <c r="P173">
        <v>54</v>
      </c>
      <c r="Q173">
        <v>0.52</v>
      </c>
      <c r="R173">
        <f>IF(IFERROR(VLOOKUP(DATOS[[#This Row],[IdUnico]],A174:$A$5002,1,FALSE),0),1,0)</f>
        <v>0</v>
      </c>
    </row>
    <row r="174" spans="1:18" x14ac:dyDescent="0.3">
      <c r="A174" t="str">
        <f>CONCATENATE(DATOS[[#This Row],[customer_id]],"_",DATOS[[#This Row],[country]],"_",DATOS[[#This Row],[customer_since]])</f>
        <v>CUST_1298_France_44545</v>
      </c>
      <c r="B174" t="s">
        <v>3602</v>
      </c>
      <c r="C174">
        <v>37</v>
      </c>
      <c r="D174" t="s">
        <v>21</v>
      </c>
      <c r="E174" t="s">
        <v>35</v>
      </c>
      <c r="F174">
        <v>138.9</v>
      </c>
      <c r="G174">
        <f>IF(DATOS[[#This Row],[avg_order_value]]="",0,DATOS[[#This Row],[avg_order_value]])</f>
        <v>138.9</v>
      </c>
      <c r="H174">
        <v>10</v>
      </c>
      <c r="I174">
        <f>DATOS[[#This Row],[avgValorOrdenDesc]]*DATOS[[#This Row],[total_orders]]</f>
        <v>1389</v>
      </c>
      <c r="J174">
        <v>234</v>
      </c>
      <c r="K174">
        <v>0</v>
      </c>
      <c r="L174" t="s">
        <v>19</v>
      </c>
      <c r="M174">
        <v>25.1</v>
      </c>
      <c r="N174">
        <f>IF(DATOS[[#This Row],[email_open_rate]]="",0,DATOS[[#This Row],[email_open_rate]])</f>
        <v>25.1</v>
      </c>
      <c r="O174" s="1">
        <v>44545</v>
      </c>
      <c r="P174">
        <v>88</v>
      </c>
      <c r="Q174">
        <v>0.18</v>
      </c>
      <c r="R174">
        <f>IF(IFERROR(VLOOKUP(DATOS[[#This Row],[IdUnico]],A175:$A$5002,1,FALSE),0),1,0)</f>
        <v>0</v>
      </c>
    </row>
    <row r="175" spans="1:18" x14ac:dyDescent="0.3">
      <c r="A175" t="str">
        <f>CONCATENATE(DATOS[[#This Row],[customer_id]],"_",DATOS[[#This Row],[country]],"_",DATOS[[#This Row],[customer_since]])</f>
        <v>CUST_1301_India_44684</v>
      </c>
      <c r="B175" t="s">
        <v>304</v>
      </c>
      <c r="C175">
        <v>74</v>
      </c>
      <c r="D175" t="s">
        <v>25</v>
      </c>
      <c r="E175" t="s">
        <v>37</v>
      </c>
      <c r="F175">
        <v>53.81</v>
      </c>
      <c r="G175">
        <f>IF(DATOS[[#This Row],[avg_order_value]]="",0,DATOS[[#This Row],[avg_order_value]])</f>
        <v>53.81</v>
      </c>
      <c r="H175">
        <v>14</v>
      </c>
      <c r="I175">
        <f>DATOS[[#This Row],[avgValorOrdenDesc]]*DATOS[[#This Row],[total_orders]]</f>
        <v>753.34</v>
      </c>
      <c r="J175">
        <v>56</v>
      </c>
      <c r="K175">
        <v>0</v>
      </c>
      <c r="L175" t="s">
        <v>19</v>
      </c>
      <c r="M175">
        <v>73.3</v>
      </c>
      <c r="N175">
        <f>IF(DATOS[[#This Row],[email_open_rate]]="",0,DATOS[[#This Row],[email_open_rate]])</f>
        <v>73.3</v>
      </c>
      <c r="O175" s="1">
        <v>44684</v>
      </c>
      <c r="P175">
        <v>91</v>
      </c>
      <c r="Q175">
        <v>0.25</v>
      </c>
      <c r="R175">
        <f>IF(IFERROR(VLOOKUP(DATOS[[#This Row],[IdUnico]],A176:$A$5002,1,FALSE),0),1,0)</f>
        <v>0</v>
      </c>
    </row>
    <row r="176" spans="1:18" x14ac:dyDescent="0.3">
      <c r="A176" t="str">
        <f>CONCATENATE(DATOS[[#This Row],[customer_id]],"_",DATOS[[#This Row],[country]],"_",DATOS[[#This Row],[customer_since]])</f>
        <v>CUST_1301_UK_45401</v>
      </c>
      <c r="B176" t="s">
        <v>304</v>
      </c>
      <c r="C176">
        <v>38</v>
      </c>
      <c r="D176" t="s">
        <v>21</v>
      </c>
      <c r="E176" t="s">
        <v>52</v>
      </c>
      <c r="F176">
        <v>145.93</v>
      </c>
      <c r="G176">
        <f>IF(DATOS[[#This Row],[avg_order_value]]="",0,DATOS[[#This Row],[avg_order_value]])</f>
        <v>145.93</v>
      </c>
      <c r="H176">
        <v>12</v>
      </c>
      <c r="I176">
        <f>DATOS[[#This Row],[avgValorOrdenDesc]]*DATOS[[#This Row],[total_orders]]</f>
        <v>1751.16</v>
      </c>
      <c r="J176">
        <v>48</v>
      </c>
      <c r="K176">
        <v>0</v>
      </c>
      <c r="L176" t="s">
        <v>40</v>
      </c>
      <c r="M176">
        <v>35.799999999999997</v>
      </c>
      <c r="N176">
        <f>IF(DATOS[[#This Row],[email_open_rate]]="",0,DATOS[[#This Row],[email_open_rate]])</f>
        <v>35.799999999999997</v>
      </c>
      <c r="O176" s="1">
        <v>45401</v>
      </c>
      <c r="P176">
        <v>80</v>
      </c>
      <c r="Q176">
        <v>0.21</v>
      </c>
      <c r="R176">
        <f>IF(IFERROR(VLOOKUP(DATOS[[#This Row],[IdUnico]],A177:$A$5002,1,FALSE),0),1,0)</f>
        <v>0</v>
      </c>
    </row>
    <row r="177" spans="1:18" x14ac:dyDescent="0.3">
      <c r="A177" t="str">
        <f>CONCATENATE(DATOS[[#This Row],[customer_id]],"_",DATOS[[#This Row],[country]],"_",DATOS[[#This Row],[customer_since]])</f>
        <v>CUST_1302_China_44218</v>
      </c>
      <c r="B177" t="s">
        <v>724</v>
      </c>
      <c r="C177">
        <v>25</v>
      </c>
      <c r="D177" t="s">
        <v>21</v>
      </c>
      <c r="E177" t="s">
        <v>44</v>
      </c>
      <c r="F177">
        <v>86.51</v>
      </c>
      <c r="G177">
        <f>IF(DATOS[[#This Row],[avg_order_value]]="",0,DATOS[[#This Row],[avg_order_value]])</f>
        <v>86.51</v>
      </c>
      <c r="H177">
        <v>15</v>
      </c>
      <c r="I177">
        <f>DATOS[[#This Row],[avgValorOrdenDesc]]*DATOS[[#This Row],[total_orders]]</f>
        <v>1297.6500000000001</v>
      </c>
      <c r="J177">
        <v>63</v>
      </c>
      <c r="K177">
        <v>0</v>
      </c>
      <c r="L177" t="s">
        <v>29</v>
      </c>
      <c r="M177">
        <v>49</v>
      </c>
      <c r="N177">
        <f>IF(DATOS[[#This Row],[email_open_rate]]="",0,DATOS[[#This Row],[email_open_rate]])</f>
        <v>49</v>
      </c>
      <c r="O177" s="1">
        <v>44218</v>
      </c>
      <c r="P177">
        <v>73</v>
      </c>
      <c r="Q177">
        <v>0.22</v>
      </c>
      <c r="R177">
        <f>IF(IFERROR(VLOOKUP(DATOS[[#This Row],[IdUnico]],A178:$A$5002,1,FALSE),0),1,0)</f>
        <v>0</v>
      </c>
    </row>
    <row r="178" spans="1:18" x14ac:dyDescent="0.3">
      <c r="A178" t="str">
        <f>CONCATENATE(DATOS[[#This Row],[customer_id]],"_",DATOS[[#This Row],[country]],"_",DATOS[[#This Row],[customer_since]])</f>
        <v>CUST_1302_India_44061</v>
      </c>
      <c r="B178" t="s">
        <v>724</v>
      </c>
      <c r="C178">
        <v>39</v>
      </c>
      <c r="D178" t="s">
        <v>21</v>
      </c>
      <c r="E178" t="s">
        <v>37</v>
      </c>
      <c r="F178">
        <v>115.31</v>
      </c>
      <c r="G178">
        <f>IF(DATOS[[#This Row],[avg_order_value]]="",0,DATOS[[#This Row],[avg_order_value]])</f>
        <v>115.31</v>
      </c>
      <c r="H178">
        <v>8</v>
      </c>
      <c r="I178">
        <f>DATOS[[#This Row],[avgValorOrdenDesc]]*DATOS[[#This Row],[total_orders]]</f>
        <v>922.48</v>
      </c>
      <c r="J178">
        <v>83</v>
      </c>
      <c r="K178">
        <v>1</v>
      </c>
      <c r="L178" t="s">
        <v>40</v>
      </c>
      <c r="M178">
        <v>22.7</v>
      </c>
      <c r="N178">
        <f>IF(DATOS[[#This Row],[email_open_rate]]="",0,DATOS[[#This Row],[email_open_rate]])</f>
        <v>22.7</v>
      </c>
      <c r="O178" s="1">
        <v>44061</v>
      </c>
      <c r="P178">
        <v>12</v>
      </c>
      <c r="Q178">
        <v>0.25</v>
      </c>
      <c r="R178">
        <f>IF(IFERROR(VLOOKUP(DATOS[[#This Row],[IdUnico]],A179:$A$5002,1,FALSE),0),1,0)</f>
        <v>0</v>
      </c>
    </row>
    <row r="179" spans="1:18" x14ac:dyDescent="0.3">
      <c r="A179" t="str">
        <f>CONCATENATE(DATOS[[#This Row],[customer_id]],"_",DATOS[[#This Row],[country]],"_",DATOS[[#This Row],[customer_since]])</f>
        <v>CUST_1305_Brazil_44021</v>
      </c>
      <c r="B179" t="s">
        <v>3729</v>
      </c>
      <c r="C179">
        <v>22</v>
      </c>
      <c r="D179" t="s">
        <v>14</v>
      </c>
      <c r="E179" t="s">
        <v>15</v>
      </c>
      <c r="F179">
        <v>255.78</v>
      </c>
      <c r="G179">
        <f>IF(DATOS[[#This Row],[avg_order_value]]="",0,DATOS[[#This Row],[avg_order_value]])</f>
        <v>255.78</v>
      </c>
      <c r="H179">
        <v>5</v>
      </c>
      <c r="I179">
        <f>DATOS[[#This Row],[avgValorOrdenDesc]]*DATOS[[#This Row],[total_orders]]</f>
        <v>1278.9000000000001</v>
      </c>
      <c r="J179">
        <v>40</v>
      </c>
      <c r="K179">
        <v>0</v>
      </c>
      <c r="L179" t="s">
        <v>23</v>
      </c>
      <c r="M179">
        <v>28.6</v>
      </c>
      <c r="N179">
        <f>IF(DATOS[[#This Row],[email_open_rate]]="",0,DATOS[[#This Row],[email_open_rate]])</f>
        <v>28.6</v>
      </c>
      <c r="O179" s="1">
        <v>44021</v>
      </c>
      <c r="P179">
        <v>16</v>
      </c>
      <c r="Q179">
        <v>0.14000000000000001</v>
      </c>
      <c r="R179">
        <f>IF(IFERROR(VLOOKUP(DATOS[[#This Row],[IdUnico]],A180:$A$5002,1,FALSE),0),1,0)</f>
        <v>0</v>
      </c>
    </row>
    <row r="180" spans="1:18" x14ac:dyDescent="0.3">
      <c r="A180" t="str">
        <f>CONCATENATE(DATOS[[#This Row],[customer_id]],"_",DATOS[[#This Row],[country]],"_",DATOS[[#This Row],[customer_since]])</f>
        <v>CUST_1306_France_44391</v>
      </c>
      <c r="B180" t="s">
        <v>1414</v>
      </c>
      <c r="C180">
        <v>34</v>
      </c>
      <c r="D180" t="s">
        <v>14</v>
      </c>
      <c r="E180" t="s">
        <v>35</v>
      </c>
      <c r="F180">
        <v>257.38</v>
      </c>
      <c r="G180">
        <f>IF(DATOS[[#This Row],[avg_order_value]]="",0,DATOS[[#This Row],[avg_order_value]])</f>
        <v>257.38</v>
      </c>
      <c r="H180">
        <v>6</v>
      </c>
      <c r="I180">
        <f>DATOS[[#This Row],[avgValorOrdenDesc]]*DATOS[[#This Row],[total_orders]]</f>
        <v>1544.28</v>
      </c>
      <c r="J180">
        <v>309</v>
      </c>
      <c r="K180">
        <v>0</v>
      </c>
      <c r="L180" t="s">
        <v>29</v>
      </c>
      <c r="M180">
        <v>84.1</v>
      </c>
      <c r="N180">
        <f>IF(DATOS[[#This Row],[email_open_rate]]="",0,DATOS[[#This Row],[email_open_rate]])</f>
        <v>84.1</v>
      </c>
      <c r="O180" s="1">
        <v>44391</v>
      </c>
      <c r="P180">
        <v>32</v>
      </c>
      <c r="Q180">
        <v>0.46</v>
      </c>
      <c r="R180">
        <f>IF(IFERROR(VLOOKUP(DATOS[[#This Row],[IdUnico]],A181:$A$5002,1,FALSE),0),1,0)</f>
        <v>0</v>
      </c>
    </row>
    <row r="181" spans="1:18" x14ac:dyDescent="0.3">
      <c r="A181" t="str">
        <f>CONCATENATE(DATOS[[#This Row],[customer_id]],"_",DATOS[[#This Row],[country]],"_",DATOS[[#This Row],[customer_since]])</f>
        <v>CUST_1307_India_45806</v>
      </c>
      <c r="B181" t="s">
        <v>3208</v>
      </c>
      <c r="C181">
        <v>37</v>
      </c>
      <c r="D181" t="s">
        <v>21</v>
      </c>
      <c r="E181" t="s">
        <v>37</v>
      </c>
      <c r="F181">
        <v>33.11</v>
      </c>
      <c r="G181">
        <f>IF(DATOS[[#This Row],[avg_order_value]]="",0,DATOS[[#This Row],[avg_order_value]])</f>
        <v>33.11</v>
      </c>
      <c r="H181">
        <v>13</v>
      </c>
      <c r="I181">
        <f>DATOS[[#This Row],[avgValorOrdenDesc]]*DATOS[[#This Row],[total_orders]]</f>
        <v>430.43</v>
      </c>
      <c r="J181">
        <v>139</v>
      </c>
      <c r="K181">
        <v>0</v>
      </c>
      <c r="L181" t="s">
        <v>29</v>
      </c>
      <c r="M181">
        <v>6.6</v>
      </c>
      <c r="N181">
        <f>IF(DATOS[[#This Row],[email_open_rate]]="",0,DATOS[[#This Row],[email_open_rate]])</f>
        <v>6.6</v>
      </c>
      <c r="O181" s="1">
        <v>45806</v>
      </c>
      <c r="P181">
        <v>87</v>
      </c>
      <c r="Q181">
        <v>0.28000000000000003</v>
      </c>
      <c r="R181">
        <f>IF(IFERROR(VLOOKUP(DATOS[[#This Row],[IdUnico]],A182:$A$5002,1,FALSE),0),1,0)</f>
        <v>0</v>
      </c>
    </row>
    <row r="182" spans="1:18" x14ac:dyDescent="0.3">
      <c r="A182" t="str">
        <f>CONCATENATE(DATOS[[#This Row],[customer_id]],"_",DATOS[[#This Row],[country]],"_",DATOS[[#This Row],[customer_since]])</f>
        <v>CUST_1307_UK_45506</v>
      </c>
      <c r="B182" t="s">
        <v>3208</v>
      </c>
      <c r="C182">
        <v>78</v>
      </c>
      <c r="D182" t="s">
        <v>14</v>
      </c>
      <c r="E182" t="s">
        <v>52</v>
      </c>
      <c r="F182">
        <v>164.91</v>
      </c>
      <c r="G182">
        <f>IF(DATOS[[#This Row],[avg_order_value]]="",0,DATOS[[#This Row],[avg_order_value]])</f>
        <v>164.91</v>
      </c>
      <c r="H182">
        <v>7</v>
      </c>
      <c r="I182">
        <f>DATOS[[#This Row],[avgValorOrdenDesc]]*DATOS[[#This Row],[total_orders]]</f>
        <v>1154.3699999999999</v>
      </c>
      <c r="J182">
        <v>124</v>
      </c>
      <c r="K182">
        <v>0</v>
      </c>
      <c r="L182" t="s">
        <v>29</v>
      </c>
      <c r="M182">
        <v>20.9</v>
      </c>
      <c r="N182">
        <f>IF(DATOS[[#This Row],[email_open_rate]]="",0,DATOS[[#This Row],[email_open_rate]])</f>
        <v>20.9</v>
      </c>
      <c r="O182" s="1">
        <v>45506</v>
      </c>
      <c r="P182">
        <v>78</v>
      </c>
      <c r="Q182">
        <v>0.27</v>
      </c>
      <c r="R182">
        <f>IF(IFERROR(VLOOKUP(DATOS[[#This Row],[IdUnico]],A183:$A$5002,1,FALSE),0),1,0)</f>
        <v>0</v>
      </c>
    </row>
    <row r="183" spans="1:18" x14ac:dyDescent="0.3">
      <c r="A183" t="str">
        <f>CONCATENATE(DATOS[[#This Row],[customer_id]],"_",DATOS[[#This Row],[country]],"_",DATOS[[#This Row],[customer_since]])</f>
        <v>CUST_1310_France_44766</v>
      </c>
      <c r="B183" t="s">
        <v>3316</v>
      </c>
      <c r="C183">
        <v>63</v>
      </c>
      <c r="D183" t="s">
        <v>14</v>
      </c>
      <c r="E183" t="s">
        <v>35</v>
      </c>
      <c r="F183">
        <v>80.819999999999993</v>
      </c>
      <c r="G183">
        <f>IF(DATOS[[#This Row],[avg_order_value]]="",0,DATOS[[#This Row],[avg_order_value]])</f>
        <v>80.819999999999993</v>
      </c>
      <c r="H183">
        <v>10</v>
      </c>
      <c r="I183">
        <f>DATOS[[#This Row],[avgValorOrdenDesc]]*DATOS[[#This Row],[total_orders]]</f>
        <v>808.19999999999993</v>
      </c>
      <c r="J183">
        <v>205</v>
      </c>
      <c r="K183">
        <v>0</v>
      </c>
      <c r="L183" t="s">
        <v>23</v>
      </c>
      <c r="M183">
        <v>11.9</v>
      </c>
      <c r="N183">
        <f>IF(DATOS[[#This Row],[email_open_rate]]="",0,DATOS[[#This Row],[email_open_rate]])</f>
        <v>11.9</v>
      </c>
      <c r="O183" s="1">
        <v>44766</v>
      </c>
      <c r="P183">
        <v>7</v>
      </c>
      <c r="Q183">
        <v>0.14000000000000001</v>
      </c>
      <c r="R183">
        <f>IF(IFERROR(VLOOKUP(DATOS[[#This Row],[IdUnico]],A184:$A$5002,1,FALSE),0),1,0)</f>
        <v>0</v>
      </c>
    </row>
    <row r="184" spans="1:18" x14ac:dyDescent="0.3">
      <c r="A184" t="str">
        <f>CONCATENATE(DATOS[[#This Row],[customer_id]],"_",DATOS[[#This Row],[country]],"_",DATOS[[#This Row],[customer_since]])</f>
        <v>CUST_1314_India_45243</v>
      </c>
      <c r="B184" t="s">
        <v>3222</v>
      </c>
      <c r="C184">
        <v>67</v>
      </c>
      <c r="D184" t="s">
        <v>14</v>
      </c>
      <c r="E184" t="s">
        <v>37</v>
      </c>
      <c r="F184">
        <v>157.02000000000001</v>
      </c>
      <c r="G184">
        <f>IF(DATOS[[#This Row],[avg_order_value]]="",0,DATOS[[#This Row],[avg_order_value]])</f>
        <v>157.02000000000001</v>
      </c>
      <c r="H184">
        <v>8</v>
      </c>
      <c r="I184">
        <f>DATOS[[#This Row],[avgValorOrdenDesc]]*DATOS[[#This Row],[total_orders]]</f>
        <v>1256.1600000000001</v>
      </c>
      <c r="J184">
        <v>244</v>
      </c>
      <c r="K184">
        <v>0</v>
      </c>
      <c r="L184" t="s">
        <v>16</v>
      </c>
      <c r="N184">
        <f>IF(DATOS[[#This Row],[email_open_rate]]="",0,DATOS[[#This Row],[email_open_rate]])</f>
        <v>0</v>
      </c>
      <c r="O184" s="1">
        <v>45243</v>
      </c>
      <c r="P184">
        <v>87</v>
      </c>
      <c r="Q184">
        <v>0.23</v>
      </c>
      <c r="R184">
        <f>IF(IFERROR(VLOOKUP(DATOS[[#This Row],[IdUnico]],A185:$A$5002,1,FALSE),0),1,0)</f>
        <v>0</v>
      </c>
    </row>
    <row r="185" spans="1:18" x14ac:dyDescent="0.3">
      <c r="A185" t="str">
        <f>CONCATENATE(DATOS[[#This Row],[customer_id]],"_",DATOS[[#This Row],[country]],"_",DATOS[[#This Row],[customer_since]])</f>
        <v>CUST_1317_China_44372</v>
      </c>
      <c r="B185" t="s">
        <v>1233</v>
      </c>
      <c r="C185">
        <v>64</v>
      </c>
      <c r="D185" t="s">
        <v>14</v>
      </c>
      <c r="E185" t="s">
        <v>44</v>
      </c>
      <c r="F185">
        <v>97.52</v>
      </c>
      <c r="G185">
        <f>IF(DATOS[[#This Row],[avg_order_value]]="",0,DATOS[[#This Row],[avg_order_value]])</f>
        <v>97.52</v>
      </c>
      <c r="H185">
        <v>10</v>
      </c>
      <c r="I185">
        <f>DATOS[[#This Row],[avgValorOrdenDesc]]*DATOS[[#This Row],[total_orders]]</f>
        <v>975.19999999999993</v>
      </c>
      <c r="J185">
        <v>332</v>
      </c>
      <c r="K185">
        <v>0</v>
      </c>
      <c r="L185" t="s">
        <v>23</v>
      </c>
      <c r="M185">
        <v>2.2999999999999998</v>
      </c>
      <c r="N185">
        <f>IF(DATOS[[#This Row],[email_open_rate]]="",0,DATOS[[#This Row],[email_open_rate]])</f>
        <v>2.2999999999999998</v>
      </c>
      <c r="O185" s="1">
        <v>44372</v>
      </c>
      <c r="P185">
        <v>64</v>
      </c>
      <c r="Q185">
        <v>0.24</v>
      </c>
      <c r="R185">
        <f>IF(IFERROR(VLOOKUP(DATOS[[#This Row],[IdUnico]],A186:$A$5002,1,FALSE),0),1,0)</f>
        <v>0</v>
      </c>
    </row>
    <row r="186" spans="1:18" x14ac:dyDescent="0.3">
      <c r="A186" t="str">
        <f>CONCATENATE(DATOS[[#This Row],[customer_id]],"_",DATOS[[#This Row],[country]],"_",DATOS[[#This Row],[customer_since]])</f>
        <v>CUST_1320_Canada_45390</v>
      </c>
      <c r="B186" t="s">
        <v>3496</v>
      </c>
      <c r="C186">
        <v>39</v>
      </c>
      <c r="D186" t="s">
        <v>14</v>
      </c>
      <c r="E186" t="s">
        <v>28</v>
      </c>
      <c r="G186">
        <f>IF(DATOS[[#This Row],[avg_order_value]]="",0,DATOS[[#This Row],[avg_order_value]])</f>
        <v>0</v>
      </c>
      <c r="H186">
        <v>12</v>
      </c>
      <c r="I186">
        <f>DATOS[[#This Row],[avgValorOrdenDesc]]*DATOS[[#This Row],[total_orders]]</f>
        <v>0</v>
      </c>
      <c r="J186">
        <v>275</v>
      </c>
      <c r="K186">
        <v>0</v>
      </c>
      <c r="L186" t="s">
        <v>19</v>
      </c>
      <c r="N186">
        <f>IF(DATOS[[#This Row],[email_open_rate]]="",0,DATOS[[#This Row],[email_open_rate]])</f>
        <v>0</v>
      </c>
      <c r="O186" s="1">
        <v>45390</v>
      </c>
      <c r="P186">
        <v>30</v>
      </c>
      <c r="Q186">
        <v>0.27</v>
      </c>
      <c r="R186">
        <f>IF(IFERROR(VLOOKUP(DATOS[[#This Row],[IdUnico]],A187:$A$5002,1,FALSE),0),1,0)</f>
        <v>0</v>
      </c>
    </row>
    <row r="187" spans="1:18" x14ac:dyDescent="0.3">
      <c r="A187" t="str">
        <f>CONCATENATE(DATOS[[#This Row],[customer_id]],"_",DATOS[[#This Row],[country]],"_",DATOS[[#This Row],[customer_since]])</f>
        <v>CUST_1325_China_45522</v>
      </c>
      <c r="B187" t="s">
        <v>3570</v>
      </c>
      <c r="C187">
        <v>44</v>
      </c>
      <c r="D187" t="s">
        <v>21</v>
      </c>
      <c r="E187" t="s">
        <v>44</v>
      </c>
      <c r="F187">
        <v>187.39</v>
      </c>
      <c r="G187">
        <f>IF(DATOS[[#This Row],[avg_order_value]]="",0,DATOS[[#This Row],[avg_order_value]])</f>
        <v>187.39</v>
      </c>
      <c r="H187">
        <v>9</v>
      </c>
      <c r="I187">
        <f>DATOS[[#This Row],[avgValorOrdenDesc]]*DATOS[[#This Row],[total_orders]]</f>
        <v>1686.5099999999998</v>
      </c>
      <c r="J187">
        <v>236</v>
      </c>
      <c r="K187">
        <v>0</v>
      </c>
      <c r="L187" t="s">
        <v>23</v>
      </c>
      <c r="M187">
        <v>26.3</v>
      </c>
      <c r="N187">
        <f>IF(DATOS[[#This Row],[email_open_rate]]="",0,DATOS[[#This Row],[email_open_rate]])</f>
        <v>26.3</v>
      </c>
      <c r="O187" s="1">
        <v>45522</v>
      </c>
      <c r="P187">
        <v>87</v>
      </c>
      <c r="Q187">
        <v>0.13</v>
      </c>
      <c r="R187">
        <f>IF(IFERROR(VLOOKUP(DATOS[[#This Row],[IdUnico]],A188:$A$5002,1,FALSE),0),1,0)</f>
        <v>0</v>
      </c>
    </row>
    <row r="188" spans="1:18" x14ac:dyDescent="0.3">
      <c r="A188" t="str">
        <f>CONCATENATE(DATOS[[#This Row],[customer_id]],"_",DATOS[[#This Row],[country]],"_",DATOS[[#This Row],[customer_since]])</f>
        <v>CUST_1329_India_45148</v>
      </c>
      <c r="B188" t="s">
        <v>1104</v>
      </c>
      <c r="C188">
        <v>38</v>
      </c>
      <c r="D188" t="s">
        <v>21</v>
      </c>
      <c r="E188" t="s">
        <v>37</v>
      </c>
      <c r="F188">
        <v>131.38</v>
      </c>
      <c r="G188">
        <f>IF(DATOS[[#This Row],[avg_order_value]]="",0,DATOS[[#This Row],[avg_order_value]])</f>
        <v>131.38</v>
      </c>
      <c r="H188">
        <v>9</v>
      </c>
      <c r="I188">
        <f>DATOS[[#This Row],[avgValorOrdenDesc]]*DATOS[[#This Row],[total_orders]]</f>
        <v>1182.42</v>
      </c>
      <c r="J188">
        <v>350</v>
      </c>
      <c r="K188">
        <v>0</v>
      </c>
      <c r="L188" t="s">
        <v>19</v>
      </c>
      <c r="M188">
        <v>22.5</v>
      </c>
      <c r="N188">
        <f>IF(DATOS[[#This Row],[email_open_rate]]="",0,DATOS[[#This Row],[email_open_rate]])</f>
        <v>22.5</v>
      </c>
      <c r="O188" s="1">
        <v>45148</v>
      </c>
      <c r="P188">
        <v>98</v>
      </c>
      <c r="Q188">
        <v>0.51</v>
      </c>
      <c r="R188">
        <f>IF(IFERROR(VLOOKUP(DATOS[[#This Row],[IdUnico]],A189:$A$5002,1,FALSE),0),1,0)</f>
        <v>0</v>
      </c>
    </row>
    <row r="189" spans="1:18" x14ac:dyDescent="0.3">
      <c r="A189" t="str">
        <f>CONCATENATE(DATOS[[#This Row],[customer_id]],"_",DATOS[[#This Row],[country]],"_",DATOS[[#This Row],[customer_since]])</f>
        <v>CUST_1331_China_45074</v>
      </c>
      <c r="B189" t="s">
        <v>2227</v>
      </c>
      <c r="C189">
        <v>58</v>
      </c>
      <c r="D189" t="s">
        <v>14</v>
      </c>
      <c r="E189" t="s">
        <v>44</v>
      </c>
      <c r="F189">
        <v>88.5</v>
      </c>
      <c r="G189">
        <f>IF(DATOS[[#This Row],[avg_order_value]]="",0,DATOS[[#This Row],[avg_order_value]])</f>
        <v>88.5</v>
      </c>
      <c r="H189">
        <v>16</v>
      </c>
      <c r="I189">
        <f>DATOS[[#This Row],[avgValorOrdenDesc]]*DATOS[[#This Row],[total_orders]]</f>
        <v>1416</v>
      </c>
      <c r="J189">
        <v>65</v>
      </c>
      <c r="K189">
        <v>0</v>
      </c>
      <c r="L189" t="s">
        <v>19</v>
      </c>
      <c r="M189">
        <v>70.900000000000006</v>
      </c>
      <c r="N189">
        <f>IF(DATOS[[#This Row],[email_open_rate]]="",0,DATOS[[#This Row],[email_open_rate]])</f>
        <v>70.900000000000006</v>
      </c>
      <c r="O189" s="1">
        <v>45074</v>
      </c>
      <c r="P189">
        <v>17</v>
      </c>
      <c r="Q189">
        <v>0.05</v>
      </c>
      <c r="R189">
        <f>IF(IFERROR(VLOOKUP(DATOS[[#This Row],[IdUnico]],A190:$A$5002,1,FALSE),0),1,0)</f>
        <v>0</v>
      </c>
    </row>
    <row r="190" spans="1:18" x14ac:dyDescent="0.3">
      <c r="A190" t="str">
        <f>CONCATENATE(DATOS[[#This Row],[customer_id]],"_",DATOS[[#This Row],[country]],"_",DATOS[[#This Row],[customer_since]])</f>
        <v>CUST_1336_China_44979</v>
      </c>
      <c r="B190" t="s">
        <v>3214</v>
      </c>
      <c r="C190">
        <v>52</v>
      </c>
      <c r="D190" t="s">
        <v>21</v>
      </c>
      <c r="E190" t="s">
        <v>44</v>
      </c>
      <c r="F190">
        <v>67.34</v>
      </c>
      <c r="G190">
        <f>IF(DATOS[[#This Row],[avg_order_value]]="",0,DATOS[[#This Row],[avg_order_value]])</f>
        <v>67.34</v>
      </c>
      <c r="H190">
        <v>4</v>
      </c>
      <c r="I190">
        <f>DATOS[[#This Row],[avgValorOrdenDesc]]*DATOS[[#This Row],[total_orders]]</f>
        <v>269.36</v>
      </c>
      <c r="J190">
        <v>221</v>
      </c>
      <c r="K190">
        <v>0</v>
      </c>
      <c r="L190" t="s">
        <v>16</v>
      </c>
      <c r="M190">
        <v>59.8</v>
      </c>
      <c r="N190">
        <f>IF(DATOS[[#This Row],[email_open_rate]]="",0,DATOS[[#This Row],[email_open_rate]])</f>
        <v>59.8</v>
      </c>
      <c r="O190" s="1">
        <v>44979</v>
      </c>
      <c r="P190">
        <v>22</v>
      </c>
      <c r="Q190">
        <v>0.28999999999999998</v>
      </c>
      <c r="R190">
        <f>IF(IFERROR(VLOOKUP(DATOS[[#This Row],[IdUnico]],A191:$A$5002,1,FALSE),0),1,0)</f>
        <v>0</v>
      </c>
    </row>
    <row r="191" spans="1:18" x14ac:dyDescent="0.3">
      <c r="A191" t="str">
        <f>CONCATENATE(DATOS[[#This Row],[customer_id]],"_",DATOS[[#This Row],[country]],"_",DATOS[[#This Row],[customer_since]])</f>
        <v>CUST_1338_Germany_44175</v>
      </c>
      <c r="B191" t="s">
        <v>1109</v>
      </c>
      <c r="C191">
        <v>56</v>
      </c>
      <c r="D191" t="s">
        <v>21</v>
      </c>
      <c r="E191" t="s">
        <v>50</v>
      </c>
      <c r="F191">
        <v>228.59</v>
      </c>
      <c r="G191">
        <f>IF(DATOS[[#This Row],[avg_order_value]]="",0,DATOS[[#This Row],[avg_order_value]])</f>
        <v>228.59</v>
      </c>
      <c r="H191">
        <v>6</v>
      </c>
      <c r="I191">
        <f>DATOS[[#This Row],[avgValorOrdenDesc]]*DATOS[[#This Row],[total_orders]]</f>
        <v>1371.54</v>
      </c>
      <c r="J191">
        <v>102</v>
      </c>
      <c r="K191">
        <v>0</v>
      </c>
      <c r="L191" t="s">
        <v>19</v>
      </c>
      <c r="M191">
        <v>82.2</v>
      </c>
      <c r="N191">
        <f>IF(DATOS[[#This Row],[email_open_rate]]="",0,DATOS[[#This Row],[email_open_rate]])</f>
        <v>82.2</v>
      </c>
      <c r="O191" s="1">
        <v>44175</v>
      </c>
      <c r="P191">
        <v>61</v>
      </c>
      <c r="Q191">
        <v>0.1</v>
      </c>
      <c r="R191">
        <f>IF(IFERROR(VLOOKUP(DATOS[[#This Row],[IdUnico]],A192:$A$5002,1,FALSE),0),1,0)</f>
        <v>0</v>
      </c>
    </row>
    <row r="192" spans="1:18" x14ac:dyDescent="0.3">
      <c r="A192" t="str">
        <f>CONCATENATE(DATOS[[#This Row],[customer_id]],"_",DATOS[[#This Row],[country]],"_",DATOS[[#This Row],[customer_since]])</f>
        <v>CUST_1340_China_44368</v>
      </c>
      <c r="B192" t="s">
        <v>1674</v>
      </c>
      <c r="C192">
        <v>64</v>
      </c>
      <c r="D192" t="s">
        <v>21</v>
      </c>
      <c r="E192" t="s">
        <v>44</v>
      </c>
      <c r="F192">
        <v>133.19999999999999</v>
      </c>
      <c r="G192">
        <f>IF(DATOS[[#This Row],[avg_order_value]]="",0,DATOS[[#This Row],[avg_order_value]])</f>
        <v>133.19999999999999</v>
      </c>
      <c r="H192">
        <v>14</v>
      </c>
      <c r="I192">
        <f>DATOS[[#This Row],[avgValorOrdenDesc]]*DATOS[[#This Row],[total_orders]]</f>
        <v>1864.7999999999997</v>
      </c>
      <c r="J192">
        <v>303</v>
      </c>
      <c r="K192">
        <v>0</v>
      </c>
      <c r="L192" t="s">
        <v>16</v>
      </c>
      <c r="M192">
        <v>2.5</v>
      </c>
      <c r="N192">
        <f>IF(DATOS[[#This Row],[email_open_rate]]="",0,DATOS[[#This Row],[email_open_rate]])</f>
        <v>2.5</v>
      </c>
      <c r="O192" s="1">
        <v>44368</v>
      </c>
      <c r="P192">
        <v>7</v>
      </c>
      <c r="Q192">
        <v>0.66</v>
      </c>
      <c r="R192">
        <f>IF(IFERROR(VLOOKUP(DATOS[[#This Row],[IdUnico]],A193:$A$5002,1,FALSE),0),1,0)</f>
        <v>0</v>
      </c>
    </row>
    <row r="193" spans="1:18" x14ac:dyDescent="0.3">
      <c r="A193" t="str">
        <f>CONCATENATE(DATOS[[#This Row],[customer_id]],"_",DATOS[[#This Row],[country]],"_",DATOS[[#This Row],[customer_since]])</f>
        <v>CUST_1340_India_44064</v>
      </c>
      <c r="B193" t="s">
        <v>1674</v>
      </c>
      <c r="C193">
        <v>34</v>
      </c>
      <c r="D193" t="s">
        <v>14</v>
      </c>
      <c r="E193" t="s">
        <v>37</v>
      </c>
      <c r="G193">
        <f>IF(DATOS[[#This Row],[avg_order_value]]="",0,DATOS[[#This Row],[avg_order_value]])</f>
        <v>0</v>
      </c>
      <c r="H193">
        <v>14</v>
      </c>
      <c r="I193">
        <f>DATOS[[#This Row],[avgValorOrdenDesc]]*DATOS[[#This Row],[total_orders]]</f>
        <v>0</v>
      </c>
      <c r="J193">
        <v>60</v>
      </c>
      <c r="K193">
        <v>0</v>
      </c>
      <c r="L193" t="s">
        <v>23</v>
      </c>
      <c r="M193">
        <v>9.1</v>
      </c>
      <c r="N193">
        <f>IF(DATOS[[#This Row],[email_open_rate]]="",0,DATOS[[#This Row],[email_open_rate]])</f>
        <v>9.1</v>
      </c>
      <c r="O193" s="1">
        <v>44064</v>
      </c>
      <c r="P193">
        <v>40</v>
      </c>
      <c r="Q193">
        <v>0.08</v>
      </c>
      <c r="R193">
        <f>IF(IFERROR(VLOOKUP(DATOS[[#This Row],[IdUnico]],A194:$A$5002,1,FALSE),0),1,0)</f>
        <v>0</v>
      </c>
    </row>
    <row r="194" spans="1:18" x14ac:dyDescent="0.3">
      <c r="A194" t="str">
        <f>CONCATENATE(DATOS[[#This Row],[customer_id]],"_",DATOS[[#This Row],[country]],"_",DATOS[[#This Row],[customer_since]])</f>
        <v>CUST_1340_USA_45304</v>
      </c>
      <c r="B194" t="s">
        <v>1674</v>
      </c>
      <c r="C194">
        <v>71</v>
      </c>
      <c r="D194" t="s">
        <v>25</v>
      </c>
      <c r="E194" t="s">
        <v>18</v>
      </c>
      <c r="F194">
        <v>236.98</v>
      </c>
      <c r="G194">
        <f>IF(DATOS[[#This Row],[avg_order_value]]="",0,DATOS[[#This Row],[avg_order_value]])</f>
        <v>236.98</v>
      </c>
      <c r="H194">
        <v>14</v>
      </c>
      <c r="I194">
        <f>DATOS[[#This Row],[avgValorOrdenDesc]]*DATOS[[#This Row],[total_orders]]</f>
        <v>3317.72</v>
      </c>
      <c r="J194">
        <v>208</v>
      </c>
      <c r="K194">
        <v>0</v>
      </c>
      <c r="L194" t="s">
        <v>40</v>
      </c>
      <c r="M194">
        <v>42.3</v>
      </c>
      <c r="N194">
        <f>IF(DATOS[[#This Row],[email_open_rate]]="",0,DATOS[[#This Row],[email_open_rate]])</f>
        <v>42.3</v>
      </c>
      <c r="O194" s="1">
        <v>45304</v>
      </c>
      <c r="P194">
        <v>90</v>
      </c>
      <c r="Q194">
        <v>0.24</v>
      </c>
      <c r="R194">
        <f>IF(IFERROR(VLOOKUP(DATOS[[#This Row],[IdUnico]],A195:$A$5002,1,FALSE),0),1,0)</f>
        <v>0</v>
      </c>
    </row>
    <row r="195" spans="1:18" x14ac:dyDescent="0.3">
      <c r="A195" t="str">
        <f>CONCATENATE(DATOS[[#This Row],[customer_id]],"_",DATOS[[#This Row],[country]],"_",DATOS[[#This Row],[customer_since]])</f>
        <v>CUST_1341_China_45192</v>
      </c>
      <c r="B195" t="s">
        <v>1050</v>
      </c>
      <c r="C195">
        <v>36</v>
      </c>
      <c r="D195" t="s">
        <v>14</v>
      </c>
      <c r="E195" t="s">
        <v>44</v>
      </c>
      <c r="F195">
        <v>79.87</v>
      </c>
      <c r="G195">
        <f>IF(DATOS[[#This Row],[avg_order_value]]="",0,DATOS[[#This Row],[avg_order_value]])</f>
        <v>79.87</v>
      </c>
      <c r="H195">
        <v>15</v>
      </c>
      <c r="I195">
        <f>DATOS[[#This Row],[avgValorOrdenDesc]]*DATOS[[#This Row],[total_orders]]</f>
        <v>1198.0500000000002</v>
      </c>
      <c r="J195">
        <v>253</v>
      </c>
      <c r="K195">
        <v>0</v>
      </c>
      <c r="L195" t="s">
        <v>19</v>
      </c>
      <c r="M195">
        <v>57.4</v>
      </c>
      <c r="N195">
        <f>IF(DATOS[[#This Row],[email_open_rate]]="",0,DATOS[[#This Row],[email_open_rate]])</f>
        <v>57.4</v>
      </c>
      <c r="O195" s="1">
        <v>45192</v>
      </c>
      <c r="P195">
        <v>28</v>
      </c>
      <c r="Q195">
        <v>0.13</v>
      </c>
      <c r="R195">
        <f>IF(IFERROR(VLOOKUP(DATOS[[#This Row],[IdUnico]],A196:$A$5002,1,FALSE),0),1,0)</f>
        <v>0</v>
      </c>
    </row>
    <row r="196" spans="1:18" x14ac:dyDescent="0.3">
      <c r="A196" t="str">
        <f>CONCATENATE(DATOS[[#This Row],[customer_id]],"_",DATOS[[#This Row],[country]],"_",DATOS[[#This Row],[customer_since]])</f>
        <v>CUST_1342_Japan_45823</v>
      </c>
      <c r="B196" t="s">
        <v>2161</v>
      </c>
      <c r="C196">
        <v>61</v>
      </c>
      <c r="D196" t="s">
        <v>14</v>
      </c>
      <c r="E196" t="s">
        <v>26</v>
      </c>
      <c r="F196">
        <v>151.4</v>
      </c>
      <c r="G196">
        <f>IF(DATOS[[#This Row],[avg_order_value]]="",0,DATOS[[#This Row],[avg_order_value]])</f>
        <v>151.4</v>
      </c>
      <c r="H196">
        <v>6</v>
      </c>
      <c r="I196">
        <f>DATOS[[#This Row],[avgValorOrdenDesc]]*DATOS[[#This Row],[total_orders]]</f>
        <v>908.40000000000009</v>
      </c>
      <c r="J196">
        <v>224</v>
      </c>
      <c r="K196">
        <v>0</v>
      </c>
      <c r="L196" t="s">
        <v>40</v>
      </c>
      <c r="M196">
        <v>47.3</v>
      </c>
      <c r="N196">
        <f>IF(DATOS[[#This Row],[email_open_rate]]="",0,DATOS[[#This Row],[email_open_rate]])</f>
        <v>47.3</v>
      </c>
      <c r="O196" s="1">
        <v>45823</v>
      </c>
      <c r="P196">
        <v>1</v>
      </c>
      <c r="Q196">
        <v>0.28000000000000003</v>
      </c>
      <c r="R196">
        <f>IF(IFERROR(VLOOKUP(DATOS[[#This Row],[IdUnico]],A197:$A$5002,1,FALSE),0),1,0)</f>
        <v>0</v>
      </c>
    </row>
    <row r="197" spans="1:18" x14ac:dyDescent="0.3">
      <c r="A197" t="str">
        <f>CONCATENATE(DATOS[[#This Row],[customer_id]],"_",DATOS[[#This Row],[country]],"_",DATOS[[#This Row],[customer_since]])</f>
        <v>CUST_1345_Canada_44286</v>
      </c>
      <c r="B197" t="s">
        <v>893</v>
      </c>
      <c r="C197">
        <v>35</v>
      </c>
      <c r="D197" t="s">
        <v>21</v>
      </c>
      <c r="E197" t="s">
        <v>28</v>
      </c>
      <c r="F197">
        <v>163.57</v>
      </c>
      <c r="G197">
        <f>IF(DATOS[[#This Row],[avg_order_value]]="",0,DATOS[[#This Row],[avg_order_value]])</f>
        <v>163.57</v>
      </c>
      <c r="H197">
        <v>9</v>
      </c>
      <c r="I197">
        <f>DATOS[[#This Row],[avgValorOrdenDesc]]*DATOS[[#This Row],[total_orders]]</f>
        <v>1472.1299999999999</v>
      </c>
      <c r="J197">
        <v>327</v>
      </c>
      <c r="K197">
        <v>0</v>
      </c>
      <c r="L197" t="s">
        <v>16</v>
      </c>
      <c r="M197">
        <v>72.099999999999994</v>
      </c>
      <c r="N197">
        <f>IF(DATOS[[#This Row],[email_open_rate]]="",0,DATOS[[#This Row],[email_open_rate]])</f>
        <v>72.099999999999994</v>
      </c>
      <c r="O197" s="1">
        <v>44286</v>
      </c>
      <c r="P197">
        <v>30</v>
      </c>
      <c r="Q197">
        <v>0.5</v>
      </c>
      <c r="R197">
        <f>IF(IFERROR(VLOOKUP(DATOS[[#This Row],[IdUnico]],A198:$A$5002,1,FALSE),0),1,0)</f>
        <v>0</v>
      </c>
    </row>
    <row r="198" spans="1:18" x14ac:dyDescent="0.3">
      <c r="A198" t="str">
        <f>CONCATENATE(DATOS[[#This Row],[customer_id]],"_",DATOS[[#This Row],[country]],"_",DATOS[[#This Row],[customer_since]])</f>
        <v>CUST_1348_Germany_44987</v>
      </c>
      <c r="B198" t="s">
        <v>3207</v>
      </c>
      <c r="C198">
        <v>58</v>
      </c>
      <c r="D198" t="s">
        <v>14</v>
      </c>
      <c r="E198" t="s">
        <v>50</v>
      </c>
      <c r="F198">
        <v>47.4</v>
      </c>
      <c r="G198">
        <f>IF(DATOS[[#This Row],[avg_order_value]]="",0,DATOS[[#This Row],[avg_order_value]])</f>
        <v>47.4</v>
      </c>
      <c r="H198">
        <v>5</v>
      </c>
      <c r="I198">
        <f>DATOS[[#This Row],[avgValorOrdenDesc]]*DATOS[[#This Row],[total_orders]]</f>
        <v>237</v>
      </c>
      <c r="J198">
        <v>121</v>
      </c>
      <c r="K198">
        <v>0</v>
      </c>
      <c r="L198" t="s">
        <v>19</v>
      </c>
      <c r="M198">
        <v>93.7</v>
      </c>
      <c r="N198">
        <f>IF(DATOS[[#This Row],[email_open_rate]]="",0,DATOS[[#This Row],[email_open_rate]])</f>
        <v>93.7</v>
      </c>
      <c r="O198" s="1">
        <v>44987</v>
      </c>
      <c r="P198">
        <v>81</v>
      </c>
      <c r="Q198">
        <v>0.52</v>
      </c>
      <c r="R198">
        <f>IF(IFERROR(VLOOKUP(DATOS[[#This Row],[IdUnico]],A199:$A$5002,1,FALSE),0),1,0)</f>
        <v>0</v>
      </c>
    </row>
    <row r="199" spans="1:18" x14ac:dyDescent="0.3">
      <c r="A199" t="str">
        <f>CONCATENATE(DATOS[[#This Row],[customer_id]],"_",DATOS[[#This Row],[country]],"_",DATOS[[#This Row],[customer_since]])</f>
        <v>CUST_1352_USA_45331</v>
      </c>
      <c r="B199" t="s">
        <v>1425</v>
      </c>
      <c r="C199">
        <v>70</v>
      </c>
      <c r="D199" t="s">
        <v>14</v>
      </c>
      <c r="E199" t="s">
        <v>18</v>
      </c>
      <c r="F199">
        <v>36.64</v>
      </c>
      <c r="G199">
        <f>IF(DATOS[[#This Row],[avg_order_value]]="",0,DATOS[[#This Row],[avg_order_value]])</f>
        <v>36.64</v>
      </c>
      <c r="H199">
        <v>12</v>
      </c>
      <c r="I199">
        <f>DATOS[[#This Row],[avgValorOrdenDesc]]*DATOS[[#This Row],[total_orders]]</f>
        <v>439.68</v>
      </c>
      <c r="J199">
        <v>299</v>
      </c>
      <c r="K199">
        <v>0</v>
      </c>
      <c r="L199" t="s">
        <v>40</v>
      </c>
      <c r="M199">
        <v>0.1</v>
      </c>
      <c r="N199">
        <f>IF(DATOS[[#This Row],[email_open_rate]]="",0,DATOS[[#This Row],[email_open_rate]])</f>
        <v>0.1</v>
      </c>
      <c r="O199" s="1">
        <v>45331</v>
      </c>
      <c r="P199">
        <v>94</v>
      </c>
      <c r="Q199">
        <v>0.52</v>
      </c>
      <c r="R199">
        <f>IF(IFERROR(VLOOKUP(DATOS[[#This Row],[IdUnico]],A200:$A$5002,1,FALSE),0),1,0)</f>
        <v>0</v>
      </c>
    </row>
    <row r="200" spans="1:18" x14ac:dyDescent="0.3">
      <c r="A200" t="str">
        <f>CONCATENATE(DATOS[[#This Row],[customer_id]],"_",DATOS[[#This Row],[country]],"_",DATOS[[#This Row],[customer_since]])</f>
        <v>CUST_1358_China_44078</v>
      </c>
      <c r="B200" t="s">
        <v>2320</v>
      </c>
      <c r="C200">
        <v>55</v>
      </c>
      <c r="D200" t="s">
        <v>21</v>
      </c>
      <c r="E200" t="s">
        <v>44</v>
      </c>
      <c r="F200">
        <v>117.48</v>
      </c>
      <c r="G200">
        <f>IF(DATOS[[#This Row],[avg_order_value]]="",0,DATOS[[#This Row],[avg_order_value]])</f>
        <v>117.48</v>
      </c>
      <c r="H200">
        <v>7</v>
      </c>
      <c r="I200">
        <f>DATOS[[#This Row],[avgValorOrdenDesc]]*DATOS[[#This Row],[total_orders]]</f>
        <v>822.36</v>
      </c>
      <c r="J200">
        <v>203</v>
      </c>
      <c r="K200">
        <v>0</v>
      </c>
      <c r="L200" t="s">
        <v>23</v>
      </c>
      <c r="N200">
        <f>IF(DATOS[[#This Row],[email_open_rate]]="",0,DATOS[[#This Row],[email_open_rate]])</f>
        <v>0</v>
      </c>
      <c r="O200" s="1">
        <v>44078</v>
      </c>
      <c r="P200">
        <v>70</v>
      </c>
      <c r="Q200">
        <v>7.0000000000000007E-2</v>
      </c>
      <c r="R200">
        <f>IF(IFERROR(VLOOKUP(DATOS[[#This Row],[IdUnico]],A201:$A$5002,1,FALSE),0),1,0)</f>
        <v>0</v>
      </c>
    </row>
    <row r="201" spans="1:18" x14ac:dyDescent="0.3">
      <c r="A201" t="str">
        <f>CONCATENATE(DATOS[[#This Row],[customer_id]],"_",DATOS[[#This Row],[country]],"_",DATOS[[#This Row],[customer_since]])</f>
        <v>CUST_1359_Australia_45258</v>
      </c>
      <c r="B201" t="s">
        <v>2262</v>
      </c>
      <c r="C201">
        <v>72</v>
      </c>
      <c r="D201" t="s">
        <v>25</v>
      </c>
      <c r="E201" t="s">
        <v>22</v>
      </c>
      <c r="F201">
        <v>18.38</v>
      </c>
      <c r="G201">
        <f>IF(DATOS[[#This Row],[avg_order_value]]="",0,DATOS[[#This Row],[avg_order_value]])</f>
        <v>18.38</v>
      </c>
      <c r="H201">
        <v>12</v>
      </c>
      <c r="I201">
        <f>DATOS[[#This Row],[avgValorOrdenDesc]]*DATOS[[#This Row],[total_orders]]</f>
        <v>220.56</v>
      </c>
      <c r="J201">
        <v>29</v>
      </c>
      <c r="K201">
        <v>0</v>
      </c>
      <c r="L201" t="s">
        <v>29</v>
      </c>
      <c r="M201">
        <v>39</v>
      </c>
      <c r="N201">
        <f>IF(DATOS[[#This Row],[email_open_rate]]="",0,DATOS[[#This Row],[email_open_rate]])</f>
        <v>39</v>
      </c>
      <c r="O201" s="1">
        <v>45258</v>
      </c>
      <c r="P201">
        <v>50</v>
      </c>
      <c r="Q201">
        <v>0.12</v>
      </c>
      <c r="R201">
        <f>IF(IFERROR(VLOOKUP(DATOS[[#This Row],[IdUnico]],A202:$A$5002,1,FALSE),0),1,0)</f>
        <v>0</v>
      </c>
    </row>
    <row r="202" spans="1:18" x14ac:dyDescent="0.3">
      <c r="A202" t="str">
        <f>CONCATENATE(DATOS[[#This Row],[customer_id]],"_",DATOS[[#This Row],[country]],"_",DATOS[[#This Row],[customer_since]])</f>
        <v>CUST_1362_France_45656</v>
      </c>
      <c r="B202" t="s">
        <v>1247</v>
      </c>
      <c r="C202">
        <v>32</v>
      </c>
      <c r="D202" t="s">
        <v>21</v>
      </c>
      <c r="E202" t="s">
        <v>35</v>
      </c>
      <c r="F202">
        <v>105.5</v>
      </c>
      <c r="G202">
        <f>IF(DATOS[[#This Row],[avg_order_value]]="",0,DATOS[[#This Row],[avg_order_value]])</f>
        <v>105.5</v>
      </c>
      <c r="H202">
        <v>7</v>
      </c>
      <c r="I202">
        <f>DATOS[[#This Row],[avgValorOrdenDesc]]*DATOS[[#This Row],[total_orders]]</f>
        <v>738.5</v>
      </c>
      <c r="J202">
        <v>130</v>
      </c>
      <c r="K202">
        <v>0</v>
      </c>
      <c r="L202" t="s">
        <v>29</v>
      </c>
      <c r="M202">
        <v>38.1</v>
      </c>
      <c r="N202">
        <f>IF(DATOS[[#This Row],[email_open_rate]]="",0,DATOS[[#This Row],[email_open_rate]])</f>
        <v>38.1</v>
      </c>
      <c r="O202" s="1">
        <v>45656</v>
      </c>
      <c r="P202">
        <v>69</v>
      </c>
      <c r="Q202">
        <v>0.06</v>
      </c>
      <c r="R202">
        <f>IF(IFERROR(VLOOKUP(DATOS[[#This Row],[IdUnico]],A203:$A$5002,1,FALSE),0),1,0)</f>
        <v>0</v>
      </c>
    </row>
    <row r="203" spans="1:18" x14ac:dyDescent="0.3">
      <c r="A203" t="str">
        <f>CONCATENATE(DATOS[[#This Row],[customer_id]],"_",DATOS[[#This Row],[country]],"_",DATOS[[#This Row],[customer_since]])</f>
        <v>CUST_1364_China_45391</v>
      </c>
      <c r="B203" t="s">
        <v>730</v>
      </c>
      <c r="C203">
        <v>58</v>
      </c>
      <c r="D203" t="s">
        <v>14</v>
      </c>
      <c r="E203" t="s">
        <v>44</v>
      </c>
      <c r="F203">
        <v>60.6</v>
      </c>
      <c r="G203">
        <f>IF(DATOS[[#This Row],[avg_order_value]]="",0,DATOS[[#This Row],[avg_order_value]])</f>
        <v>60.6</v>
      </c>
      <c r="H203">
        <v>11</v>
      </c>
      <c r="I203">
        <f>DATOS[[#This Row],[avgValorOrdenDesc]]*DATOS[[#This Row],[total_orders]]</f>
        <v>666.6</v>
      </c>
      <c r="J203">
        <v>94</v>
      </c>
      <c r="K203">
        <v>0</v>
      </c>
      <c r="L203" t="s">
        <v>16</v>
      </c>
      <c r="M203">
        <v>1.9</v>
      </c>
      <c r="N203">
        <f>IF(DATOS[[#This Row],[email_open_rate]]="",0,DATOS[[#This Row],[email_open_rate]])</f>
        <v>1.9</v>
      </c>
      <c r="O203" s="1">
        <v>45391</v>
      </c>
      <c r="P203">
        <v>99</v>
      </c>
      <c r="Q203">
        <v>0.26</v>
      </c>
      <c r="R203">
        <f>IF(IFERROR(VLOOKUP(DATOS[[#This Row],[IdUnico]],A204:$A$5002,1,FALSE),0),1,0)</f>
        <v>0</v>
      </c>
    </row>
    <row r="204" spans="1:18" x14ac:dyDescent="0.3">
      <c r="A204" t="str">
        <f>CONCATENATE(DATOS[[#This Row],[customer_id]],"_",DATOS[[#This Row],[country]],"_",DATOS[[#This Row],[customer_since]])</f>
        <v>CUST_1364_France_45118</v>
      </c>
      <c r="B204" t="s">
        <v>730</v>
      </c>
      <c r="C204">
        <v>63</v>
      </c>
      <c r="D204" t="s">
        <v>21</v>
      </c>
      <c r="E204" t="s">
        <v>35</v>
      </c>
      <c r="F204">
        <v>106.16</v>
      </c>
      <c r="G204">
        <f>IF(DATOS[[#This Row],[avg_order_value]]="",0,DATOS[[#This Row],[avg_order_value]])</f>
        <v>106.16</v>
      </c>
      <c r="H204">
        <v>9</v>
      </c>
      <c r="I204">
        <f>DATOS[[#This Row],[avgValorOrdenDesc]]*DATOS[[#This Row],[total_orders]]</f>
        <v>955.43999999999994</v>
      </c>
      <c r="J204">
        <v>60</v>
      </c>
      <c r="K204">
        <v>0</v>
      </c>
      <c r="L204" t="s">
        <v>40</v>
      </c>
      <c r="M204">
        <v>4.3</v>
      </c>
      <c r="N204">
        <f>IF(DATOS[[#This Row],[email_open_rate]]="",0,DATOS[[#This Row],[email_open_rate]])</f>
        <v>4.3</v>
      </c>
      <c r="O204" s="1">
        <v>45118</v>
      </c>
      <c r="P204">
        <v>50</v>
      </c>
      <c r="Q204">
        <v>0.27</v>
      </c>
      <c r="R204">
        <f>IF(IFERROR(VLOOKUP(DATOS[[#This Row],[IdUnico]],A205:$A$5002,1,FALSE),0),1,0)</f>
        <v>0</v>
      </c>
    </row>
    <row r="205" spans="1:18" x14ac:dyDescent="0.3">
      <c r="A205" t="str">
        <f>CONCATENATE(DATOS[[#This Row],[customer_id]],"_",DATOS[[#This Row],[country]],"_",DATOS[[#This Row],[customer_since]])</f>
        <v>CUST_1365_Canada_45232</v>
      </c>
      <c r="B205" t="s">
        <v>1807</v>
      </c>
      <c r="C205">
        <v>69</v>
      </c>
      <c r="D205" t="s">
        <v>25</v>
      </c>
      <c r="E205" t="s">
        <v>28</v>
      </c>
      <c r="F205">
        <v>243.96</v>
      </c>
      <c r="G205">
        <f>IF(DATOS[[#This Row],[avg_order_value]]="",0,DATOS[[#This Row],[avg_order_value]])</f>
        <v>243.96</v>
      </c>
      <c r="H205">
        <v>10</v>
      </c>
      <c r="I205">
        <f>DATOS[[#This Row],[avgValorOrdenDesc]]*DATOS[[#This Row],[total_orders]]</f>
        <v>2439.6</v>
      </c>
      <c r="J205">
        <v>351</v>
      </c>
      <c r="K205">
        <v>0</v>
      </c>
      <c r="L205" t="s">
        <v>23</v>
      </c>
      <c r="M205">
        <v>88.6</v>
      </c>
      <c r="N205">
        <f>IF(DATOS[[#This Row],[email_open_rate]]="",0,DATOS[[#This Row],[email_open_rate]])</f>
        <v>88.6</v>
      </c>
      <c r="O205" s="1">
        <v>45232</v>
      </c>
      <c r="P205">
        <v>24</v>
      </c>
      <c r="Q205">
        <v>0.12</v>
      </c>
      <c r="R205">
        <f>IF(IFERROR(VLOOKUP(DATOS[[#This Row],[IdUnico]],A206:$A$5002,1,FALSE),0),1,0)</f>
        <v>0</v>
      </c>
    </row>
    <row r="206" spans="1:18" x14ac:dyDescent="0.3">
      <c r="A206" t="str">
        <f>CONCATENATE(DATOS[[#This Row],[customer_id]],"_",DATOS[[#This Row],[country]],"_",DATOS[[#This Row],[customer_since]])</f>
        <v>CUST_1365_USA_44968</v>
      </c>
      <c r="B206" t="s">
        <v>1807</v>
      </c>
      <c r="C206">
        <v>43</v>
      </c>
      <c r="D206" t="s">
        <v>21</v>
      </c>
      <c r="E206" t="s">
        <v>18</v>
      </c>
      <c r="F206">
        <v>124.64</v>
      </c>
      <c r="G206">
        <f>IF(DATOS[[#This Row],[avg_order_value]]="",0,DATOS[[#This Row],[avg_order_value]])</f>
        <v>124.64</v>
      </c>
      <c r="H206">
        <v>7</v>
      </c>
      <c r="I206">
        <f>DATOS[[#This Row],[avgValorOrdenDesc]]*DATOS[[#This Row],[total_orders]]</f>
        <v>872.48</v>
      </c>
      <c r="J206">
        <v>307</v>
      </c>
      <c r="K206">
        <v>0</v>
      </c>
      <c r="L206" t="s">
        <v>23</v>
      </c>
      <c r="M206">
        <v>58</v>
      </c>
      <c r="N206">
        <f>IF(DATOS[[#This Row],[email_open_rate]]="",0,DATOS[[#This Row],[email_open_rate]])</f>
        <v>58</v>
      </c>
      <c r="O206" s="1">
        <v>44968</v>
      </c>
      <c r="P206">
        <v>3</v>
      </c>
      <c r="Q206">
        <v>0.57999999999999996</v>
      </c>
      <c r="R206">
        <f>IF(IFERROR(VLOOKUP(DATOS[[#This Row],[IdUnico]],A207:$A$5002,1,FALSE),0),1,0)</f>
        <v>0</v>
      </c>
    </row>
    <row r="207" spans="1:18" x14ac:dyDescent="0.3">
      <c r="A207" t="str">
        <f>CONCATENATE(DATOS[[#This Row],[customer_id]],"_",DATOS[[#This Row],[country]],"_",DATOS[[#This Row],[customer_since]])</f>
        <v>CUST_1369_Germany_44216</v>
      </c>
      <c r="B207" t="s">
        <v>2826</v>
      </c>
      <c r="C207">
        <v>18</v>
      </c>
      <c r="D207" t="s">
        <v>25</v>
      </c>
      <c r="E207" t="s">
        <v>50</v>
      </c>
      <c r="F207">
        <v>155.55000000000001</v>
      </c>
      <c r="G207">
        <f>IF(DATOS[[#This Row],[avg_order_value]]="",0,DATOS[[#This Row],[avg_order_value]])</f>
        <v>155.55000000000001</v>
      </c>
      <c r="H207">
        <v>8</v>
      </c>
      <c r="I207">
        <f>DATOS[[#This Row],[avgValorOrdenDesc]]*DATOS[[#This Row],[total_orders]]</f>
        <v>1244.4000000000001</v>
      </c>
      <c r="J207">
        <v>67</v>
      </c>
      <c r="K207">
        <v>0</v>
      </c>
      <c r="L207" t="s">
        <v>40</v>
      </c>
      <c r="M207">
        <v>58.3</v>
      </c>
      <c r="N207">
        <f>IF(DATOS[[#This Row],[email_open_rate]]="",0,DATOS[[#This Row],[email_open_rate]])</f>
        <v>58.3</v>
      </c>
      <c r="O207" s="1">
        <v>44216</v>
      </c>
      <c r="P207">
        <v>18</v>
      </c>
      <c r="Q207">
        <v>0.34</v>
      </c>
      <c r="R207">
        <f>IF(IFERROR(VLOOKUP(DATOS[[#This Row],[IdUnico]],A208:$A$5002,1,FALSE),0),1,0)</f>
        <v>0</v>
      </c>
    </row>
    <row r="208" spans="1:18" x14ac:dyDescent="0.3">
      <c r="A208" t="str">
        <f>CONCATENATE(DATOS[[#This Row],[customer_id]],"_",DATOS[[#This Row],[country]],"_",DATOS[[#This Row],[customer_since]])</f>
        <v>CUST_1370_India_45035</v>
      </c>
      <c r="B208" t="s">
        <v>3016</v>
      </c>
      <c r="C208">
        <v>79</v>
      </c>
      <c r="D208" t="s">
        <v>14</v>
      </c>
      <c r="E208" t="s">
        <v>37</v>
      </c>
      <c r="F208">
        <v>23.41</v>
      </c>
      <c r="G208">
        <f>IF(DATOS[[#This Row],[avg_order_value]]="",0,DATOS[[#This Row],[avg_order_value]])</f>
        <v>23.41</v>
      </c>
      <c r="H208">
        <v>9</v>
      </c>
      <c r="I208">
        <f>DATOS[[#This Row],[avgValorOrdenDesc]]*DATOS[[#This Row],[total_orders]]</f>
        <v>210.69</v>
      </c>
      <c r="J208">
        <v>330</v>
      </c>
      <c r="K208">
        <v>0</v>
      </c>
      <c r="L208" t="s">
        <v>40</v>
      </c>
      <c r="M208">
        <v>52.3</v>
      </c>
      <c r="N208">
        <f>IF(DATOS[[#This Row],[email_open_rate]]="",0,DATOS[[#This Row],[email_open_rate]])</f>
        <v>52.3</v>
      </c>
      <c r="O208" s="1">
        <v>45035</v>
      </c>
      <c r="P208">
        <v>40</v>
      </c>
      <c r="Q208">
        <v>0.5</v>
      </c>
      <c r="R208">
        <f>IF(IFERROR(VLOOKUP(DATOS[[#This Row],[IdUnico]],A209:$A$5002,1,FALSE),0),1,0)</f>
        <v>0</v>
      </c>
    </row>
    <row r="209" spans="1:18" x14ac:dyDescent="0.3">
      <c r="A209" t="str">
        <f>CONCATENATE(DATOS[[#This Row],[customer_id]],"_",DATOS[[#This Row],[country]],"_",DATOS[[#This Row],[customer_since]])</f>
        <v>CUST_1371_China_44161</v>
      </c>
      <c r="B209" t="s">
        <v>3555</v>
      </c>
      <c r="C209">
        <v>68</v>
      </c>
      <c r="D209" t="s">
        <v>14</v>
      </c>
      <c r="E209" t="s">
        <v>44</v>
      </c>
      <c r="F209">
        <v>109.54</v>
      </c>
      <c r="G209">
        <f>IF(DATOS[[#This Row],[avg_order_value]]="",0,DATOS[[#This Row],[avg_order_value]])</f>
        <v>109.54</v>
      </c>
      <c r="H209">
        <v>18</v>
      </c>
      <c r="I209">
        <f>DATOS[[#This Row],[avgValorOrdenDesc]]*DATOS[[#This Row],[total_orders]]</f>
        <v>1971.72</v>
      </c>
      <c r="J209">
        <v>256</v>
      </c>
      <c r="K209">
        <v>0</v>
      </c>
      <c r="L209" t="s">
        <v>19</v>
      </c>
      <c r="M209">
        <v>48.4</v>
      </c>
      <c r="N209">
        <f>IF(DATOS[[#This Row],[email_open_rate]]="",0,DATOS[[#This Row],[email_open_rate]])</f>
        <v>48.4</v>
      </c>
      <c r="O209" s="1">
        <v>44161</v>
      </c>
      <c r="P209">
        <v>35</v>
      </c>
      <c r="Q209">
        <v>0.18</v>
      </c>
      <c r="R209">
        <f>IF(IFERROR(VLOOKUP(DATOS[[#This Row],[IdUnico]],A210:$A$5002,1,FALSE),0),1,0)</f>
        <v>0</v>
      </c>
    </row>
    <row r="210" spans="1:18" x14ac:dyDescent="0.3">
      <c r="A210" t="str">
        <f>CONCATENATE(DATOS[[#This Row],[customer_id]],"_",DATOS[[#This Row],[country]],"_",DATOS[[#This Row],[customer_since]])</f>
        <v>CUST_1374_USA_45736</v>
      </c>
      <c r="B210" t="s">
        <v>1447</v>
      </c>
      <c r="C210">
        <v>59</v>
      </c>
      <c r="D210" t="s">
        <v>21</v>
      </c>
      <c r="E210" t="s">
        <v>18</v>
      </c>
      <c r="F210">
        <v>127.74</v>
      </c>
      <c r="G210">
        <f>IF(DATOS[[#This Row],[avg_order_value]]="",0,DATOS[[#This Row],[avg_order_value]])</f>
        <v>127.74</v>
      </c>
      <c r="H210">
        <v>15</v>
      </c>
      <c r="I210">
        <f>DATOS[[#This Row],[avgValorOrdenDesc]]*DATOS[[#This Row],[total_orders]]</f>
        <v>1916.1</v>
      </c>
      <c r="J210">
        <v>263</v>
      </c>
      <c r="K210">
        <v>0</v>
      </c>
      <c r="L210" t="s">
        <v>40</v>
      </c>
      <c r="M210">
        <v>74</v>
      </c>
      <c r="N210">
        <f>IF(DATOS[[#This Row],[email_open_rate]]="",0,DATOS[[#This Row],[email_open_rate]])</f>
        <v>74</v>
      </c>
      <c r="O210" s="1">
        <v>45736</v>
      </c>
      <c r="P210">
        <v>41</v>
      </c>
      <c r="Q210">
        <v>0.33</v>
      </c>
      <c r="R210">
        <f>IF(IFERROR(VLOOKUP(DATOS[[#This Row],[IdUnico]],A211:$A$5002,1,FALSE),0),1,0)</f>
        <v>0</v>
      </c>
    </row>
    <row r="211" spans="1:18" x14ac:dyDescent="0.3">
      <c r="A211" t="str">
        <f>CONCATENATE(DATOS[[#This Row],[customer_id]],"_",DATOS[[#This Row],[country]],"_",DATOS[[#This Row],[customer_since]])</f>
        <v>CUST_1375_Brazil_44301</v>
      </c>
      <c r="B211" t="s">
        <v>3615</v>
      </c>
      <c r="C211">
        <v>37</v>
      </c>
      <c r="D211" t="s">
        <v>14</v>
      </c>
      <c r="E211" t="s">
        <v>15</v>
      </c>
      <c r="F211">
        <v>51.51</v>
      </c>
      <c r="G211">
        <f>IF(DATOS[[#This Row],[avg_order_value]]="",0,DATOS[[#This Row],[avg_order_value]])</f>
        <v>51.51</v>
      </c>
      <c r="H211">
        <v>4</v>
      </c>
      <c r="I211">
        <f>DATOS[[#This Row],[avgValorOrdenDesc]]*DATOS[[#This Row],[total_orders]]</f>
        <v>206.04</v>
      </c>
      <c r="J211">
        <v>317</v>
      </c>
      <c r="K211">
        <v>0</v>
      </c>
      <c r="L211" t="s">
        <v>40</v>
      </c>
      <c r="M211">
        <v>93.9</v>
      </c>
      <c r="N211">
        <f>IF(DATOS[[#This Row],[email_open_rate]]="",0,DATOS[[#This Row],[email_open_rate]])</f>
        <v>93.9</v>
      </c>
      <c r="O211" s="1">
        <v>44301</v>
      </c>
      <c r="P211">
        <v>7</v>
      </c>
      <c r="Q211">
        <v>0.39</v>
      </c>
      <c r="R211">
        <f>IF(IFERROR(VLOOKUP(DATOS[[#This Row],[IdUnico]],A212:$A$5002,1,FALSE),0),1,0)</f>
        <v>0</v>
      </c>
    </row>
    <row r="212" spans="1:18" x14ac:dyDescent="0.3">
      <c r="A212" t="str">
        <f>CONCATENATE(DATOS[[#This Row],[customer_id]],"_",DATOS[[#This Row],[country]],"_",DATOS[[#This Row],[customer_since]])</f>
        <v>CUST_1382_UK_44050</v>
      </c>
      <c r="B212" t="s">
        <v>2317</v>
      </c>
      <c r="C212">
        <v>43</v>
      </c>
      <c r="D212" t="s">
        <v>21</v>
      </c>
      <c r="E212" t="s">
        <v>52</v>
      </c>
      <c r="F212">
        <v>99.1</v>
      </c>
      <c r="G212">
        <f>IF(DATOS[[#This Row],[avg_order_value]]="",0,DATOS[[#This Row],[avg_order_value]])</f>
        <v>99.1</v>
      </c>
      <c r="H212">
        <v>11</v>
      </c>
      <c r="I212">
        <f>DATOS[[#This Row],[avgValorOrdenDesc]]*DATOS[[#This Row],[total_orders]]</f>
        <v>1090.0999999999999</v>
      </c>
      <c r="J212">
        <v>289</v>
      </c>
      <c r="K212">
        <v>0</v>
      </c>
      <c r="L212" t="s">
        <v>29</v>
      </c>
      <c r="M212">
        <v>58.5</v>
      </c>
      <c r="N212">
        <f>IF(DATOS[[#This Row],[email_open_rate]]="",0,DATOS[[#This Row],[email_open_rate]])</f>
        <v>58.5</v>
      </c>
      <c r="O212" s="1">
        <v>44050</v>
      </c>
      <c r="P212">
        <v>2</v>
      </c>
      <c r="Q212">
        <v>0.28000000000000003</v>
      </c>
      <c r="R212">
        <f>IF(IFERROR(VLOOKUP(DATOS[[#This Row],[IdUnico]],A213:$A$5002,1,FALSE),0),1,0)</f>
        <v>0</v>
      </c>
    </row>
    <row r="213" spans="1:18" x14ac:dyDescent="0.3">
      <c r="A213" t="str">
        <f>CONCATENATE(DATOS[[#This Row],[customer_id]],"_",DATOS[[#This Row],[country]],"_",DATOS[[#This Row],[customer_since]])</f>
        <v>CUST_1383_France_45415</v>
      </c>
      <c r="B213" t="s">
        <v>3020</v>
      </c>
      <c r="C213">
        <v>40</v>
      </c>
      <c r="D213" t="s">
        <v>21</v>
      </c>
      <c r="E213" t="s">
        <v>35</v>
      </c>
      <c r="F213">
        <v>75.8</v>
      </c>
      <c r="G213">
        <f>IF(DATOS[[#This Row],[avg_order_value]]="",0,DATOS[[#This Row],[avg_order_value]])</f>
        <v>75.8</v>
      </c>
      <c r="H213">
        <v>6</v>
      </c>
      <c r="I213">
        <f>DATOS[[#This Row],[avgValorOrdenDesc]]*DATOS[[#This Row],[total_orders]]</f>
        <v>454.79999999999995</v>
      </c>
      <c r="J213">
        <v>288</v>
      </c>
      <c r="K213">
        <v>0</v>
      </c>
      <c r="L213" t="s">
        <v>23</v>
      </c>
      <c r="M213">
        <v>70.7</v>
      </c>
      <c r="N213">
        <f>IF(DATOS[[#This Row],[email_open_rate]]="",0,DATOS[[#This Row],[email_open_rate]])</f>
        <v>70.7</v>
      </c>
      <c r="O213" s="1">
        <v>45415</v>
      </c>
      <c r="P213">
        <v>95</v>
      </c>
      <c r="Q213">
        <v>0.12</v>
      </c>
      <c r="R213">
        <f>IF(IFERROR(VLOOKUP(DATOS[[#This Row],[IdUnico]],A214:$A$5002,1,FALSE),0),1,0)</f>
        <v>0</v>
      </c>
    </row>
    <row r="214" spans="1:18" x14ac:dyDescent="0.3">
      <c r="A214" t="str">
        <f>CONCATENATE(DATOS[[#This Row],[customer_id]],"_",DATOS[[#This Row],[country]],"_",DATOS[[#This Row],[customer_since]])</f>
        <v>CUST_1384_Germany_45703</v>
      </c>
      <c r="B214" t="s">
        <v>621</v>
      </c>
      <c r="C214">
        <v>77</v>
      </c>
      <c r="D214" t="s">
        <v>21</v>
      </c>
      <c r="E214" t="s">
        <v>50</v>
      </c>
      <c r="F214">
        <v>172.63</v>
      </c>
      <c r="G214">
        <f>IF(DATOS[[#This Row],[avg_order_value]]="",0,DATOS[[#This Row],[avg_order_value]])</f>
        <v>172.63</v>
      </c>
      <c r="H214">
        <v>11</v>
      </c>
      <c r="I214">
        <f>DATOS[[#This Row],[avgValorOrdenDesc]]*DATOS[[#This Row],[total_orders]]</f>
        <v>1898.9299999999998</v>
      </c>
      <c r="J214">
        <v>293</v>
      </c>
      <c r="K214">
        <v>0</v>
      </c>
      <c r="L214" t="s">
        <v>19</v>
      </c>
      <c r="M214">
        <v>3.1</v>
      </c>
      <c r="N214">
        <f>IF(DATOS[[#This Row],[email_open_rate]]="",0,DATOS[[#This Row],[email_open_rate]])</f>
        <v>3.1</v>
      </c>
      <c r="O214" s="1">
        <v>45703</v>
      </c>
      <c r="P214">
        <v>39</v>
      </c>
      <c r="Q214">
        <v>0.39</v>
      </c>
      <c r="R214">
        <f>IF(IFERROR(VLOOKUP(DATOS[[#This Row],[IdUnico]],A215:$A$5002,1,FALSE),0),1,0)</f>
        <v>0</v>
      </c>
    </row>
    <row r="215" spans="1:18" x14ac:dyDescent="0.3">
      <c r="A215" t="str">
        <f>CONCATENATE(DATOS[[#This Row],[customer_id]],"_",DATOS[[#This Row],[country]],"_",DATOS[[#This Row],[customer_since]])</f>
        <v>CUST_1386_Germany_45233</v>
      </c>
      <c r="B215" t="s">
        <v>2238</v>
      </c>
      <c r="C215">
        <v>29</v>
      </c>
      <c r="D215" t="s">
        <v>21</v>
      </c>
      <c r="E215" t="s">
        <v>50</v>
      </c>
      <c r="F215">
        <v>26.27</v>
      </c>
      <c r="G215">
        <f>IF(DATOS[[#This Row],[avg_order_value]]="",0,DATOS[[#This Row],[avg_order_value]])</f>
        <v>26.27</v>
      </c>
      <c r="H215">
        <v>8</v>
      </c>
      <c r="I215">
        <f>DATOS[[#This Row],[avgValorOrdenDesc]]*DATOS[[#This Row],[total_orders]]</f>
        <v>210.16</v>
      </c>
      <c r="J215">
        <v>202</v>
      </c>
      <c r="K215">
        <v>0</v>
      </c>
      <c r="L215" t="s">
        <v>23</v>
      </c>
      <c r="N215">
        <f>IF(DATOS[[#This Row],[email_open_rate]]="",0,DATOS[[#This Row],[email_open_rate]])</f>
        <v>0</v>
      </c>
      <c r="O215" s="1">
        <v>45233</v>
      </c>
      <c r="P215">
        <v>64</v>
      </c>
      <c r="Q215">
        <v>0.26</v>
      </c>
      <c r="R215">
        <f>IF(IFERROR(VLOOKUP(DATOS[[#This Row],[IdUnico]],A216:$A$5002,1,FALSE),0),1,0)</f>
        <v>0</v>
      </c>
    </row>
    <row r="216" spans="1:18" x14ac:dyDescent="0.3">
      <c r="A216" t="str">
        <f>CONCATENATE(DATOS[[#This Row],[customer_id]],"_",DATOS[[#This Row],[country]],"_",DATOS[[#This Row],[customer_since]])</f>
        <v>CUST_1389_Brazil_45522</v>
      </c>
      <c r="B216" t="s">
        <v>2737</v>
      </c>
      <c r="C216">
        <v>36</v>
      </c>
      <c r="D216" t="s">
        <v>21</v>
      </c>
      <c r="E216" t="s">
        <v>15</v>
      </c>
      <c r="F216">
        <v>190.89</v>
      </c>
      <c r="G216">
        <f>IF(DATOS[[#This Row],[avg_order_value]]="",0,DATOS[[#This Row],[avg_order_value]])</f>
        <v>190.89</v>
      </c>
      <c r="H216">
        <v>12</v>
      </c>
      <c r="I216">
        <f>DATOS[[#This Row],[avgValorOrdenDesc]]*DATOS[[#This Row],[total_orders]]</f>
        <v>2290.6799999999998</v>
      </c>
      <c r="J216">
        <v>229</v>
      </c>
      <c r="K216">
        <v>1</v>
      </c>
      <c r="L216" t="s">
        <v>40</v>
      </c>
      <c r="M216">
        <v>49.1</v>
      </c>
      <c r="N216">
        <f>IF(DATOS[[#This Row],[email_open_rate]]="",0,DATOS[[#This Row],[email_open_rate]])</f>
        <v>49.1</v>
      </c>
      <c r="O216" s="1">
        <v>45522</v>
      </c>
      <c r="P216">
        <v>20</v>
      </c>
      <c r="Q216">
        <v>0.31</v>
      </c>
      <c r="R216">
        <f>IF(IFERROR(VLOOKUP(DATOS[[#This Row],[IdUnico]],A217:$A$5002,1,FALSE),0),1,0)</f>
        <v>0</v>
      </c>
    </row>
    <row r="217" spans="1:18" x14ac:dyDescent="0.3">
      <c r="A217" t="str">
        <f>CONCATENATE(DATOS[[#This Row],[customer_id]],"_",DATOS[[#This Row],[country]],"_",DATOS[[#This Row],[customer_since]])</f>
        <v>CUST_1390_Australia_45296</v>
      </c>
      <c r="B217" t="s">
        <v>1123</v>
      </c>
      <c r="C217">
        <v>45</v>
      </c>
      <c r="D217" t="s">
        <v>14</v>
      </c>
      <c r="E217" t="s">
        <v>22</v>
      </c>
      <c r="F217">
        <v>41.11</v>
      </c>
      <c r="G217">
        <f>IF(DATOS[[#This Row],[avg_order_value]]="",0,DATOS[[#This Row],[avg_order_value]])</f>
        <v>41.11</v>
      </c>
      <c r="H217">
        <v>10</v>
      </c>
      <c r="I217">
        <f>DATOS[[#This Row],[avgValorOrdenDesc]]*DATOS[[#This Row],[total_orders]]</f>
        <v>411.1</v>
      </c>
      <c r="J217">
        <v>56</v>
      </c>
      <c r="K217">
        <v>0</v>
      </c>
      <c r="L217" t="s">
        <v>40</v>
      </c>
      <c r="N217">
        <f>IF(DATOS[[#This Row],[email_open_rate]]="",0,DATOS[[#This Row],[email_open_rate]])</f>
        <v>0</v>
      </c>
      <c r="O217" s="1">
        <v>45296</v>
      </c>
      <c r="P217">
        <v>88</v>
      </c>
      <c r="Q217">
        <v>0.24</v>
      </c>
      <c r="R217">
        <f>IF(IFERROR(VLOOKUP(DATOS[[#This Row],[IdUnico]],A218:$A$5002,1,FALSE),0),1,0)</f>
        <v>0</v>
      </c>
    </row>
    <row r="218" spans="1:18" x14ac:dyDescent="0.3">
      <c r="A218" t="str">
        <f>CONCATENATE(DATOS[[#This Row],[customer_id]],"_",DATOS[[#This Row],[country]],"_",DATOS[[#This Row],[customer_since]])</f>
        <v>CUST_1390_China_44984</v>
      </c>
      <c r="B218" t="s">
        <v>1123</v>
      </c>
      <c r="C218">
        <v>19</v>
      </c>
      <c r="D218" t="s">
        <v>21</v>
      </c>
      <c r="E218" t="s">
        <v>44</v>
      </c>
      <c r="F218">
        <v>112.6</v>
      </c>
      <c r="G218">
        <f>IF(DATOS[[#This Row],[avg_order_value]]="",0,DATOS[[#This Row],[avg_order_value]])</f>
        <v>112.6</v>
      </c>
      <c r="H218">
        <v>10</v>
      </c>
      <c r="I218">
        <f>DATOS[[#This Row],[avgValorOrdenDesc]]*DATOS[[#This Row],[total_orders]]</f>
        <v>1126</v>
      </c>
      <c r="J218">
        <v>5</v>
      </c>
      <c r="K218">
        <v>0</v>
      </c>
      <c r="L218" t="s">
        <v>29</v>
      </c>
      <c r="M218">
        <v>21.1</v>
      </c>
      <c r="N218">
        <f>IF(DATOS[[#This Row],[email_open_rate]]="",0,DATOS[[#This Row],[email_open_rate]])</f>
        <v>21.1</v>
      </c>
      <c r="O218" s="1">
        <v>44984</v>
      </c>
      <c r="P218">
        <v>53</v>
      </c>
      <c r="Q218">
        <v>7.0000000000000007E-2</v>
      </c>
      <c r="R218">
        <f>IF(IFERROR(VLOOKUP(DATOS[[#This Row],[IdUnico]],A219:$A$5002,1,FALSE),0),1,0)</f>
        <v>0</v>
      </c>
    </row>
    <row r="219" spans="1:18" x14ac:dyDescent="0.3">
      <c r="A219" t="str">
        <f>CONCATENATE(DATOS[[#This Row],[customer_id]],"_",DATOS[[#This Row],[country]],"_",DATOS[[#This Row],[customer_since]])</f>
        <v>CUST_1391_Germany_45398</v>
      </c>
      <c r="B219" t="s">
        <v>118</v>
      </c>
      <c r="C219">
        <v>25</v>
      </c>
      <c r="D219" t="s">
        <v>14</v>
      </c>
      <c r="E219" t="s">
        <v>50</v>
      </c>
      <c r="F219">
        <v>120.73</v>
      </c>
      <c r="G219">
        <f>IF(DATOS[[#This Row],[avg_order_value]]="",0,DATOS[[#This Row],[avg_order_value]])</f>
        <v>120.73</v>
      </c>
      <c r="H219">
        <v>4</v>
      </c>
      <c r="I219">
        <f>DATOS[[#This Row],[avgValorOrdenDesc]]*DATOS[[#This Row],[total_orders]]</f>
        <v>482.92</v>
      </c>
      <c r="J219">
        <v>185</v>
      </c>
      <c r="K219">
        <v>0</v>
      </c>
      <c r="L219" t="s">
        <v>23</v>
      </c>
      <c r="M219">
        <v>8.1999999999999993</v>
      </c>
      <c r="N219">
        <f>IF(DATOS[[#This Row],[email_open_rate]]="",0,DATOS[[#This Row],[email_open_rate]])</f>
        <v>8.1999999999999993</v>
      </c>
      <c r="O219" s="1">
        <v>45398</v>
      </c>
      <c r="P219">
        <v>73</v>
      </c>
      <c r="Q219">
        <v>0.08</v>
      </c>
      <c r="R219">
        <f>IF(IFERROR(VLOOKUP(DATOS[[#This Row],[IdUnico]],A220:$A$5002,1,FALSE),0),1,0)</f>
        <v>0</v>
      </c>
    </row>
    <row r="220" spans="1:18" x14ac:dyDescent="0.3">
      <c r="A220" t="str">
        <f>CONCATENATE(DATOS[[#This Row],[customer_id]],"_",DATOS[[#This Row],[country]],"_",DATOS[[#This Row],[customer_since]])</f>
        <v>CUST_1392_Canada_45648</v>
      </c>
      <c r="B220" t="s">
        <v>1783</v>
      </c>
      <c r="C220">
        <v>43</v>
      </c>
      <c r="D220" t="s">
        <v>21</v>
      </c>
      <c r="E220" t="s">
        <v>28</v>
      </c>
      <c r="F220">
        <v>177.7</v>
      </c>
      <c r="G220">
        <f>IF(DATOS[[#This Row],[avg_order_value]]="",0,DATOS[[#This Row],[avg_order_value]])</f>
        <v>177.7</v>
      </c>
      <c r="H220">
        <v>6</v>
      </c>
      <c r="I220">
        <f>DATOS[[#This Row],[avgValorOrdenDesc]]*DATOS[[#This Row],[total_orders]]</f>
        <v>1066.1999999999998</v>
      </c>
      <c r="J220">
        <v>42</v>
      </c>
      <c r="K220">
        <v>0</v>
      </c>
      <c r="L220" t="s">
        <v>23</v>
      </c>
      <c r="M220">
        <v>24.8</v>
      </c>
      <c r="N220">
        <f>IF(DATOS[[#This Row],[email_open_rate]]="",0,DATOS[[#This Row],[email_open_rate]])</f>
        <v>24.8</v>
      </c>
      <c r="O220" s="1">
        <v>45648</v>
      </c>
      <c r="P220">
        <v>16</v>
      </c>
      <c r="Q220">
        <v>0.51</v>
      </c>
      <c r="R220">
        <f>IF(IFERROR(VLOOKUP(DATOS[[#This Row],[IdUnico]],A221:$A$5002,1,FALSE),0),1,0)</f>
        <v>0</v>
      </c>
    </row>
    <row r="221" spans="1:18" x14ac:dyDescent="0.3">
      <c r="A221" t="str">
        <f>CONCATENATE(DATOS[[#This Row],[customer_id]],"_",DATOS[[#This Row],[country]],"_",DATOS[[#This Row],[customer_since]])</f>
        <v>CUST_1392_USA_45702</v>
      </c>
      <c r="B221" t="s">
        <v>1783</v>
      </c>
      <c r="C221">
        <v>35</v>
      </c>
      <c r="D221" t="s">
        <v>14</v>
      </c>
      <c r="E221" t="s">
        <v>18</v>
      </c>
      <c r="F221">
        <v>65.34</v>
      </c>
      <c r="G221">
        <f>IF(DATOS[[#This Row],[avg_order_value]]="",0,DATOS[[#This Row],[avg_order_value]])</f>
        <v>65.34</v>
      </c>
      <c r="H221">
        <v>15</v>
      </c>
      <c r="I221">
        <f>DATOS[[#This Row],[avgValorOrdenDesc]]*DATOS[[#This Row],[total_orders]]</f>
        <v>980.1</v>
      </c>
      <c r="J221">
        <v>135</v>
      </c>
      <c r="K221">
        <v>0</v>
      </c>
      <c r="L221" t="s">
        <v>16</v>
      </c>
      <c r="M221">
        <v>59.1</v>
      </c>
      <c r="N221">
        <f>IF(DATOS[[#This Row],[email_open_rate]]="",0,DATOS[[#This Row],[email_open_rate]])</f>
        <v>59.1</v>
      </c>
      <c r="O221" s="1">
        <v>45702</v>
      </c>
      <c r="P221">
        <v>32</v>
      </c>
      <c r="Q221">
        <v>0.2</v>
      </c>
      <c r="R221">
        <f>IF(IFERROR(VLOOKUP(DATOS[[#This Row],[IdUnico]],A222:$A$5002,1,FALSE),0),1,0)</f>
        <v>0</v>
      </c>
    </row>
    <row r="222" spans="1:18" x14ac:dyDescent="0.3">
      <c r="A222" t="str">
        <f>CONCATENATE(DATOS[[#This Row],[customer_id]],"_",DATOS[[#This Row],[country]],"_",DATOS[[#This Row],[customer_since]])</f>
        <v>CUST_1395_India_45476</v>
      </c>
      <c r="B222" t="s">
        <v>486</v>
      </c>
      <c r="C222">
        <v>78</v>
      </c>
      <c r="D222" t="s">
        <v>21</v>
      </c>
      <c r="E222" t="s">
        <v>37</v>
      </c>
      <c r="F222">
        <v>107.29</v>
      </c>
      <c r="G222">
        <f>IF(DATOS[[#This Row],[avg_order_value]]="",0,DATOS[[#This Row],[avg_order_value]])</f>
        <v>107.29</v>
      </c>
      <c r="H222">
        <v>12</v>
      </c>
      <c r="I222">
        <f>DATOS[[#This Row],[avgValorOrdenDesc]]*DATOS[[#This Row],[total_orders]]</f>
        <v>1287.48</v>
      </c>
      <c r="J222">
        <v>10</v>
      </c>
      <c r="K222">
        <v>0</v>
      </c>
      <c r="L222" t="s">
        <v>40</v>
      </c>
      <c r="M222">
        <v>3.2</v>
      </c>
      <c r="N222">
        <f>IF(DATOS[[#This Row],[email_open_rate]]="",0,DATOS[[#This Row],[email_open_rate]])</f>
        <v>3.2</v>
      </c>
      <c r="O222" s="1">
        <v>45476</v>
      </c>
      <c r="P222">
        <v>57</v>
      </c>
      <c r="Q222">
        <v>0.42</v>
      </c>
      <c r="R222">
        <f>IF(IFERROR(VLOOKUP(DATOS[[#This Row],[IdUnico]],A223:$A$5002,1,FALSE),0),1,0)</f>
        <v>0</v>
      </c>
    </row>
    <row r="223" spans="1:18" x14ac:dyDescent="0.3">
      <c r="A223" t="str">
        <f>CONCATENATE(DATOS[[#This Row],[customer_id]],"_",DATOS[[#This Row],[country]],"_",DATOS[[#This Row],[customer_since]])</f>
        <v>CUST_1404_UK_44219</v>
      </c>
      <c r="B223" t="s">
        <v>622</v>
      </c>
      <c r="C223">
        <v>39</v>
      </c>
      <c r="D223" t="s">
        <v>14</v>
      </c>
      <c r="E223" t="s">
        <v>52</v>
      </c>
      <c r="F223">
        <v>32.44</v>
      </c>
      <c r="G223">
        <f>IF(DATOS[[#This Row],[avg_order_value]]="",0,DATOS[[#This Row],[avg_order_value]])</f>
        <v>32.44</v>
      </c>
      <c r="H223">
        <v>9</v>
      </c>
      <c r="I223">
        <f>DATOS[[#This Row],[avgValorOrdenDesc]]*DATOS[[#This Row],[total_orders]]</f>
        <v>291.95999999999998</v>
      </c>
      <c r="J223">
        <v>68</v>
      </c>
      <c r="K223">
        <v>0</v>
      </c>
      <c r="L223" t="s">
        <v>16</v>
      </c>
      <c r="M223">
        <v>87.7</v>
      </c>
      <c r="N223">
        <f>IF(DATOS[[#This Row],[email_open_rate]]="",0,DATOS[[#This Row],[email_open_rate]])</f>
        <v>87.7</v>
      </c>
      <c r="O223" s="1">
        <v>44219</v>
      </c>
      <c r="P223">
        <v>5</v>
      </c>
      <c r="Q223">
        <v>0.11</v>
      </c>
      <c r="R223">
        <f>IF(IFERROR(VLOOKUP(DATOS[[#This Row],[IdUnico]],A224:$A$5002,1,FALSE),0),1,0)</f>
        <v>0</v>
      </c>
    </row>
    <row r="224" spans="1:18" x14ac:dyDescent="0.3">
      <c r="A224" t="str">
        <f>CONCATENATE(DATOS[[#This Row],[customer_id]],"_",DATOS[[#This Row],[country]],"_",DATOS[[#This Row],[customer_since]])</f>
        <v>CUST_1404_UK_44854</v>
      </c>
      <c r="B224" t="s">
        <v>622</v>
      </c>
      <c r="C224">
        <v>58</v>
      </c>
      <c r="D224" t="s">
        <v>14</v>
      </c>
      <c r="E224" t="s">
        <v>52</v>
      </c>
      <c r="F224">
        <v>112.56</v>
      </c>
      <c r="G224">
        <f>IF(DATOS[[#This Row],[avg_order_value]]="",0,DATOS[[#This Row],[avg_order_value]])</f>
        <v>112.56</v>
      </c>
      <c r="H224">
        <v>7</v>
      </c>
      <c r="I224">
        <f>DATOS[[#This Row],[avgValorOrdenDesc]]*DATOS[[#This Row],[total_orders]]</f>
        <v>787.92000000000007</v>
      </c>
      <c r="J224">
        <v>246</v>
      </c>
      <c r="K224">
        <v>0</v>
      </c>
      <c r="L224" t="s">
        <v>16</v>
      </c>
      <c r="M224">
        <v>17.2</v>
      </c>
      <c r="N224">
        <f>IF(DATOS[[#This Row],[email_open_rate]]="",0,DATOS[[#This Row],[email_open_rate]])</f>
        <v>17.2</v>
      </c>
      <c r="O224" s="1">
        <v>44854</v>
      </c>
      <c r="P224">
        <v>73</v>
      </c>
      <c r="Q224">
        <v>0.28000000000000003</v>
      </c>
      <c r="R224">
        <f>IF(IFERROR(VLOOKUP(DATOS[[#This Row],[IdUnico]],A225:$A$5002,1,FALSE),0),1,0)</f>
        <v>0</v>
      </c>
    </row>
    <row r="225" spans="1:18" x14ac:dyDescent="0.3">
      <c r="A225" t="str">
        <f>CONCATENATE(DATOS[[#This Row],[customer_id]],"_",DATOS[[#This Row],[country]],"_",DATOS[[#This Row],[customer_since]])</f>
        <v>CUST_1405_USA_44455</v>
      </c>
      <c r="B225" t="s">
        <v>2165</v>
      </c>
      <c r="C225">
        <v>60</v>
      </c>
      <c r="D225" t="s">
        <v>21</v>
      </c>
      <c r="E225" t="s">
        <v>18</v>
      </c>
      <c r="F225">
        <v>168.29</v>
      </c>
      <c r="G225">
        <f>IF(DATOS[[#This Row],[avg_order_value]]="",0,DATOS[[#This Row],[avg_order_value]])</f>
        <v>168.29</v>
      </c>
      <c r="H225">
        <v>10</v>
      </c>
      <c r="I225">
        <f>DATOS[[#This Row],[avgValorOrdenDesc]]*DATOS[[#This Row],[total_orders]]</f>
        <v>1682.8999999999999</v>
      </c>
      <c r="J225">
        <v>240</v>
      </c>
      <c r="K225">
        <v>0</v>
      </c>
      <c r="L225" t="s">
        <v>19</v>
      </c>
      <c r="M225">
        <v>36.4</v>
      </c>
      <c r="N225">
        <f>IF(DATOS[[#This Row],[email_open_rate]]="",0,DATOS[[#This Row],[email_open_rate]])</f>
        <v>36.4</v>
      </c>
      <c r="O225" s="1">
        <v>44455</v>
      </c>
      <c r="P225">
        <v>90</v>
      </c>
      <c r="Q225">
        <v>0.41</v>
      </c>
      <c r="R225">
        <f>IF(IFERROR(VLOOKUP(DATOS[[#This Row],[IdUnico]],A226:$A$5002,1,FALSE),0),1,0)</f>
        <v>0</v>
      </c>
    </row>
    <row r="226" spans="1:18" x14ac:dyDescent="0.3">
      <c r="A226" t="str">
        <f>CONCATENATE(DATOS[[#This Row],[customer_id]],"_",DATOS[[#This Row],[country]],"_",DATOS[[#This Row],[customer_since]])</f>
        <v>CUST_1406_China_45224</v>
      </c>
      <c r="B226" t="s">
        <v>1565</v>
      </c>
      <c r="C226">
        <v>21</v>
      </c>
      <c r="D226" t="s">
        <v>21</v>
      </c>
      <c r="E226" t="s">
        <v>44</v>
      </c>
      <c r="F226">
        <v>31.32</v>
      </c>
      <c r="G226">
        <f>IF(DATOS[[#This Row],[avg_order_value]]="",0,DATOS[[#This Row],[avg_order_value]])</f>
        <v>31.32</v>
      </c>
      <c r="H226">
        <v>7</v>
      </c>
      <c r="I226">
        <f>DATOS[[#This Row],[avgValorOrdenDesc]]*DATOS[[#This Row],[total_orders]]</f>
        <v>219.24</v>
      </c>
      <c r="J226">
        <v>193</v>
      </c>
      <c r="K226">
        <v>0</v>
      </c>
      <c r="L226" t="s">
        <v>29</v>
      </c>
      <c r="M226">
        <v>83.8</v>
      </c>
      <c r="N226">
        <f>IF(DATOS[[#This Row],[email_open_rate]]="",0,DATOS[[#This Row],[email_open_rate]])</f>
        <v>83.8</v>
      </c>
      <c r="O226" s="1">
        <v>45224</v>
      </c>
      <c r="P226">
        <v>8</v>
      </c>
      <c r="Q226">
        <v>0.49</v>
      </c>
      <c r="R226">
        <f>IF(IFERROR(VLOOKUP(DATOS[[#This Row],[IdUnico]],A227:$A$5002,1,FALSE),0),1,0)</f>
        <v>0</v>
      </c>
    </row>
    <row r="227" spans="1:18" x14ac:dyDescent="0.3">
      <c r="A227" t="str">
        <f>CONCATENATE(DATOS[[#This Row],[customer_id]],"_",DATOS[[#This Row],[country]],"_",DATOS[[#This Row],[customer_since]])</f>
        <v>CUST_1406_France_44333</v>
      </c>
      <c r="B227" t="s">
        <v>1565</v>
      </c>
      <c r="C227">
        <v>67</v>
      </c>
      <c r="D227" t="s">
        <v>21</v>
      </c>
      <c r="E227" t="s">
        <v>35</v>
      </c>
      <c r="F227">
        <v>64.12</v>
      </c>
      <c r="G227">
        <f>IF(DATOS[[#This Row],[avg_order_value]]="",0,DATOS[[#This Row],[avg_order_value]])</f>
        <v>64.12</v>
      </c>
      <c r="H227">
        <v>13</v>
      </c>
      <c r="I227">
        <f>DATOS[[#This Row],[avgValorOrdenDesc]]*DATOS[[#This Row],[total_orders]]</f>
        <v>833.56000000000006</v>
      </c>
      <c r="J227">
        <v>18</v>
      </c>
      <c r="K227">
        <v>0</v>
      </c>
      <c r="L227" t="s">
        <v>29</v>
      </c>
      <c r="M227">
        <v>77.599999999999994</v>
      </c>
      <c r="N227">
        <f>IF(DATOS[[#This Row],[email_open_rate]]="",0,DATOS[[#This Row],[email_open_rate]])</f>
        <v>77.599999999999994</v>
      </c>
      <c r="O227" s="1">
        <v>44333</v>
      </c>
      <c r="P227">
        <v>33</v>
      </c>
      <c r="Q227">
        <v>0.3</v>
      </c>
      <c r="R227">
        <f>IF(IFERROR(VLOOKUP(DATOS[[#This Row],[IdUnico]],A228:$A$5002,1,FALSE),0),1,0)</f>
        <v>0</v>
      </c>
    </row>
    <row r="228" spans="1:18" x14ac:dyDescent="0.3">
      <c r="A228" t="str">
        <f>CONCATENATE(DATOS[[#This Row],[customer_id]],"_",DATOS[[#This Row],[country]],"_",DATOS[[#This Row],[customer_since]])</f>
        <v>CUST_1406_UK_44979</v>
      </c>
      <c r="B228" t="s">
        <v>1565</v>
      </c>
      <c r="C228">
        <v>37</v>
      </c>
      <c r="D228" t="s">
        <v>25</v>
      </c>
      <c r="E228" t="s">
        <v>52</v>
      </c>
      <c r="F228">
        <v>131.87</v>
      </c>
      <c r="G228">
        <f>IF(DATOS[[#This Row],[avg_order_value]]="",0,DATOS[[#This Row],[avg_order_value]])</f>
        <v>131.87</v>
      </c>
      <c r="H228">
        <v>9</v>
      </c>
      <c r="I228">
        <f>DATOS[[#This Row],[avgValorOrdenDesc]]*DATOS[[#This Row],[total_orders]]</f>
        <v>1186.83</v>
      </c>
      <c r="J228">
        <v>314</v>
      </c>
      <c r="K228">
        <v>0</v>
      </c>
      <c r="L228" t="s">
        <v>40</v>
      </c>
      <c r="M228">
        <v>59.5</v>
      </c>
      <c r="N228">
        <f>IF(DATOS[[#This Row],[email_open_rate]]="",0,DATOS[[#This Row],[email_open_rate]])</f>
        <v>59.5</v>
      </c>
      <c r="O228" s="1">
        <v>44979</v>
      </c>
      <c r="P228">
        <v>56</v>
      </c>
      <c r="Q228">
        <v>0.38</v>
      </c>
      <c r="R228">
        <f>IF(IFERROR(VLOOKUP(DATOS[[#This Row],[IdUnico]],A229:$A$5002,1,FALSE),0),1,0)</f>
        <v>0</v>
      </c>
    </row>
    <row r="229" spans="1:18" x14ac:dyDescent="0.3">
      <c r="A229" t="str">
        <f>CONCATENATE(DATOS[[#This Row],[customer_id]],"_",DATOS[[#This Row],[country]],"_",DATOS[[#This Row],[customer_since]])</f>
        <v>CUST_1412_Brazil_44976</v>
      </c>
      <c r="B229" t="s">
        <v>458</v>
      </c>
      <c r="C229">
        <v>42</v>
      </c>
      <c r="D229" t="s">
        <v>14</v>
      </c>
      <c r="E229" t="s">
        <v>15</v>
      </c>
      <c r="F229">
        <v>97.45</v>
      </c>
      <c r="G229">
        <f>IF(DATOS[[#This Row],[avg_order_value]]="",0,DATOS[[#This Row],[avg_order_value]])</f>
        <v>97.45</v>
      </c>
      <c r="H229">
        <v>7</v>
      </c>
      <c r="I229">
        <f>DATOS[[#This Row],[avgValorOrdenDesc]]*DATOS[[#This Row],[total_orders]]</f>
        <v>682.15</v>
      </c>
      <c r="J229">
        <v>276</v>
      </c>
      <c r="K229">
        <v>0</v>
      </c>
      <c r="L229" t="s">
        <v>40</v>
      </c>
      <c r="M229">
        <v>7.1</v>
      </c>
      <c r="N229">
        <f>IF(DATOS[[#This Row],[email_open_rate]]="",0,DATOS[[#This Row],[email_open_rate]])</f>
        <v>7.1</v>
      </c>
      <c r="O229" s="1">
        <v>44976</v>
      </c>
      <c r="P229">
        <v>64</v>
      </c>
      <c r="Q229">
        <v>0.34</v>
      </c>
      <c r="R229">
        <f>IF(IFERROR(VLOOKUP(DATOS[[#This Row],[IdUnico]],A230:$A$5002,1,FALSE),0),1,0)</f>
        <v>0</v>
      </c>
    </row>
    <row r="230" spans="1:18" x14ac:dyDescent="0.3">
      <c r="A230" t="str">
        <f>CONCATENATE(DATOS[[#This Row],[customer_id]],"_",DATOS[[#This Row],[country]],"_",DATOS[[#This Row],[customer_since]])</f>
        <v>CUST_1417_Brazil_45411</v>
      </c>
      <c r="B230" t="s">
        <v>450</v>
      </c>
      <c r="C230">
        <v>65</v>
      </c>
      <c r="D230" t="s">
        <v>14</v>
      </c>
      <c r="E230" t="s">
        <v>15</v>
      </c>
      <c r="F230">
        <v>67.78</v>
      </c>
      <c r="G230">
        <f>IF(DATOS[[#This Row],[avg_order_value]]="",0,DATOS[[#This Row],[avg_order_value]])</f>
        <v>67.78</v>
      </c>
      <c r="H230">
        <v>12</v>
      </c>
      <c r="I230">
        <f>DATOS[[#This Row],[avgValorOrdenDesc]]*DATOS[[#This Row],[total_orders]]</f>
        <v>813.36</v>
      </c>
      <c r="J230">
        <v>331</v>
      </c>
      <c r="K230">
        <v>0</v>
      </c>
      <c r="L230" t="s">
        <v>19</v>
      </c>
      <c r="M230">
        <v>15.8</v>
      </c>
      <c r="N230">
        <f>IF(DATOS[[#This Row],[email_open_rate]]="",0,DATOS[[#This Row],[email_open_rate]])</f>
        <v>15.8</v>
      </c>
      <c r="O230" s="1">
        <v>45411</v>
      </c>
      <c r="P230">
        <v>34</v>
      </c>
      <c r="Q230">
        <v>0.21</v>
      </c>
      <c r="R230">
        <f>IF(IFERROR(VLOOKUP(DATOS[[#This Row],[IdUnico]],A231:$A$5002,1,FALSE),0),1,0)</f>
        <v>0</v>
      </c>
    </row>
    <row r="231" spans="1:18" x14ac:dyDescent="0.3">
      <c r="A231" t="str">
        <f>CONCATENATE(DATOS[[#This Row],[customer_id]],"_",DATOS[[#This Row],[country]],"_",DATOS[[#This Row],[customer_since]])</f>
        <v>CUST_1419_Australia_44212</v>
      </c>
      <c r="B231" t="s">
        <v>866</v>
      </c>
      <c r="C231">
        <v>65</v>
      </c>
      <c r="D231" t="s">
        <v>21</v>
      </c>
      <c r="E231" t="s">
        <v>22</v>
      </c>
      <c r="F231">
        <v>226.08</v>
      </c>
      <c r="G231">
        <f>IF(DATOS[[#This Row],[avg_order_value]]="",0,DATOS[[#This Row],[avg_order_value]])</f>
        <v>226.08</v>
      </c>
      <c r="H231">
        <v>8</v>
      </c>
      <c r="I231">
        <f>DATOS[[#This Row],[avgValorOrdenDesc]]*DATOS[[#This Row],[total_orders]]</f>
        <v>1808.64</v>
      </c>
      <c r="J231">
        <v>350</v>
      </c>
      <c r="K231">
        <v>0</v>
      </c>
      <c r="L231" t="s">
        <v>40</v>
      </c>
      <c r="M231">
        <v>26.1</v>
      </c>
      <c r="N231">
        <f>IF(DATOS[[#This Row],[email_open_rate]]="",0,DATOS[[#This Row],[email_open_rate]])</f>
        <v>26.1</v>
      </c>
      <c r="O231" s="1">
        <v>44212</v>
      </c>
      <c r="P231">
        <v>79</v>
      </c>
      <c r="Q231">
        <v>0.37</v>
      </c>
      <c r="R231">
        <f>IF(IFERROR(VLOOKUP(DATOS[[#This Row],[IdUnico]],A232:$A$5002,1,FALSE),0),1,0)</f>
        <v>0</v>
      </c>
    </row>
    <row r="232" spans="1:18" x14ac:dyDescent="0.3">
      <c r="A232" t="str">
        <f>CONCATENATE(DATOS[[#This Row],[customer_id]],"_",DATOS[[#This Row],[country]],"_",DATOS[[#This Row],[customer_since]])</f>
        <v>CUST_1419_China_44250</v>
      </c>
      <c r="B232" t="s">
        <v>866</v>
      </c>
      <c r="C232">
        <v>31</v>
      </c>
      <c r="D232" t="s">
        <v>14</v>
      </c>
      <c r="E232" t="s">
        <v>44</v>
      </c>
      <c r="F232">
        <v>70.88</v>
      </c>
      <c r="G232">
        <f>IF(DATOS[[#This Row],[avg_order_value]]="",0,DATOS[[#This Row],[avg_order_value]])</f>
        <v>70.88</v>
      </c>
      <c r="H232">
        <v>5</v>
      </c>
      <c r="I232">
        <f>DATOS[[#This Row],[avgValorOrdenDesc]]*DATOS[[#This Row],[total_orders]]</f>
        <v>354.4</v>
      </c>
      <c r="J232">
        <v>38</v>
      </c>
      <c r="K232">
        <v>0</v>
      </c>
      <c r="L232" t="s">
        <v>40</v>
      </c>
      <c r="M232">
        <v>48.2</v>
      </c>
      <c r="N232">
        <f>IF(DATOS[[#This Row],[email_open_rate]]="",0,DATOS[[#This Row],[email_open_rate]])</f>
        <v>48.2</v>
      </c>
      <c r="O232" s="1">
        <v>44250</v>
      </c>
      <c r="P232">
        <v>56</v>
      </c>
      <c r="Q232">
        <v>0.23</v>
      </c>
      <c r="R232">
        <f>IF(IFERROR(VLOOKUP(DATOS[[#This Row],[IdUnico]],A233:$A$5002,1,FALSE),0),1,0)</f>
        <v>0</v>
      </c>
    </row>
    <row r="233" spans="1:18" x14ac:dyDescent="0.3">
      <c r="A233" t="str">
        <f>CONCATENATE(DATOS[[#This Row],[customer_id]],"_",DATOS[[#This Row],[country]],"_",DATOS[[#This Row],[customer_since]])</f>
        <v>CUST_1421_Australia_44458</v>
      </c>
      <c r="B233" t="s">
        <v>3694</v>
      </c>
      <c r="C233">
        <v>45</v>
      </c>
      <c r="D233" t="s">
        <v>21</v>
      </c>
      <c r="E233" t="s">
        <v>22</v>
      </c>
      <c r="F233">
        <v>33.42</v>
      </c>
      <c r="G233">
        <f>IF(DATOS[[#This Row],[avg_order_value]]="",0,DATOS[[#This Row],[avg_order_value]])</f>
        <v>33.42</v>
      </c>
      <c r="H233">
        <v>14</v>
      </c>
      <c r="I233">
        <f>DATOS[[#This Row],[avgValorOrdenDesc]]*DATOS[[#This Row],[total_orders]]</f>
        <v>467.88</v>
      </c>
      <c r="J233">
        <v>149</v>
      </c>
      <c r="K233">
        <v>0</v>
      </c>
      <c r="L233" t="s">
        <v>16</v>
      </c>
      <c r="M233">
        <v>29.1</v>
      </c>
      <c r="N233">
        <f>IF(DATOS[[#This Row],[email_open_rate]]="",0,DATOS[[#This Row],[email_open_rate]])</f>
        <v>29.1</v>
      </c>
      <c r="O233" s="1">
        <v>44458</v>
      </c>
      <c r="P233">
        <v>44</v>
      </c>
      <c r="Q233">
        <v>0.14000000000000001</v>
      </c>
      <c r="R233">
        <f>IF(IFERROR(VLOOKUP(DATOS[[#This Row],[IdUnico]],A234:$A$5002,1,FALSE),0),1,0)</f>
        <v>0</v>
      </c>
    </row>
    <row r="234" spans="1:18" x14ac:dyDescent="0.3">
      <c r="A234" t="str">
        <f>CONCATENATE(DATOS[[#This Row],[customer_id]],"_",DATOS[[#This Row],[country]],"_",DATOS[[#This Row],[customer_since]])</f>
        <v>CUST_1422_UK_45336</v>
      </c>
      <c r="B234" t="s">
        <v>3380</v>
      </c>
      <c r="C234">
        <v>58</v>
      </c>
      <c r="D234" t="s">
        <v>14</v>
      </c>
      <c r="E234" t="s">
        <v>52</v>
      </c>
      <c r="F234">
        <v>24.66</v>
      </c>
      <c r="G234">
        <f>IF(DATOS[[#This Row],[avg_order_value]]="",0,DATOS[[#This Row],[avg_order_value]])</f>
        <v>24.66</v>
      </c>
      <c r="H234">
        <v>10</v>
      </c>
      <c r="I234">
        <f>DATOS[[#This Row],[avgValorOrdenDesc]]*DATOS[[#This Row],[total_orders]]</f>
        <v>246.6</v>
      </c>
      <c r="J234">
        <v>125</v>
      </c>
      <c r="K234">
        <v>0</v>
      </c>
      <c r="L234" t="s">
        <v>19</v>
      </c>
      <c r="M234">
        <v>14.9</v>
      </c>
      <c r="N234">
        <f>IF(DATOS[[#This Row],[email_open_rate]]="",0,DATOS[[#This Row],[email_open_rate]])</f>
        <v>14.9</v>
      </c>
      <c r="O234" s="1">
        <v>45336</v>
      </c>
      <c r="P234">
        <v>67</v>
      </c>
      <c r="Q234">
        <v>0.28999999999999998</v>
      </c>
      <c r="R234">
        <f>IF(IFERROR(VLOOKUP(DATOS[[#This Row],[IdUnico]],A235:$A$5002,1,FALSE),0),1,0)</f>
        <v>0</v>
      </c>
    </row>
    <row r="235" spans="1:18" x14ac:dyDescent="0.3">
      <c r="A235" t="str">
        <f>CONCATENATE(DATOS[[#This Row],[customer_id]],"_",DATOS[[#This Row],[country]],"_",DATOS[[#This Row],[customer_since]])</f>
        <v>CUST_1423_USA_44573</v>
      </c>
      <c r="B235" t="s">
        <v>2133</v>
      </c>
      <c r="C235">
        <v>48</v>
      </c>
      <c r="D235" t="s">
        <v>14</v>
      </c>
      <c r="E235" t="s">
        <v>18</v>
      </c>
      <c r="F235">
        <v>199.36</v>
      </c>
      <c r="G235">
        <f>IF(DATOS[[#This Row],[avg_order_value]]="",0,DATOS[[#This Row],[avg_order_value]])</f>
        <v>199.36</v>
      </c>
      <c r="H235">
        <v>13</v>
      </c>
      <c r="I235">
        <f>DATOS[[#This Row],[avgValorOrdenDesc]]*DATOS[[#This Row],[total_orders]]</f>
        <v>2591.6800000000003</v>
      </c>
      <c r="J235">
        <v>179</v>
      </c>
      <c r="K235">
        <v>0</v>
      </c>
      <c r="L235" t="s">
        <v>29</v>
      </c>
      <c r="M235">
        <v>21.7</v>
      </c>
      <c r="N235">
        <f>IF(DATOS[[#This Row],[email_open_rate]]="",0,DATOS[[#This Row],[email_open_rate]])</f>
        <v>21.7</v>
      </c>
      <c r="O235" s="1">
        <v>44573</v>
      </c>
      <c r="P235">
        <v>15</v>
      </c>
      <c r="Q235">
        <v>0.04</v>
      </c>
      <c r="R235">
        <f>IF(IFERROR(VLOOKUP(DATOS[[#This Row],[IdUnico]],A236:$A$5002,1,FALSE),0),1,0)</f>
        <v>0</v>
      </c>
    </row>
    <row r="236" spans="1:18" x14ac:dyDescent="0.3">
      <c r="A236" t="str">
        <f>CONCATENATE(DATOS[[#This Row],[customer_id]],"_",DATOS[[#This Row],[country]],"_",DATOS[[#This Row],[customer_since]])</f>
        <v>CUST_1436_Brazil_45010</v>
      </c>
      <c r="B236" t="s">
        <v>2427</v>
      </c>
      <c r="C236">
        <v>32</v>
      </c>
      <c r="D236" t="s">
        <v>21</v>
      </c>
      <c r="E236" t="s">
        <v>15</v>
      </c>
      <c r="F236">
        <v>55.98</v>
      </c>
      <c r="G236">
        <f>IF(DATOS[[#This Row],[avg_order_value]]="",0,DATOS[[#This Row],[avg_order_value]])</f>
        <v>55.98</v>
      </c>
      <c r="H236">
        <v>13</v>
      </c>
      <c r="I236">
        <f>DATOS[[#This Row],[avgValorOrdenDesc]]*DATOS[[#This Row],[total_orders]]</f>
        <v>727.74</v>
      </c>
      <c r="J236">
        <v>81</v>
      </c>
      <c r="K236">
        <v>0</v>
      </c>
      <c r="L236" t="s">
        <v>19</v>
      </c>
      <c r="M236">
        <v>28.5</v>
      </c>
      <c r="N236">
        <f>IF(DATOS[[#This Row],[email_open_rate]]="",0,DATOS[[#This Row],[email_open_rate]])</f>
        <v>28.5</v>
      </c>
      <c r="O236" s="1">
        <v>45010</v>
      </c>
      <c r="P236">
        <v>16</v>
      </c>
      <c r="Q236">
        <v>0.26</v>
      </c>
      <c r="R236">
        <f>IF(IFERROR(VLOOKUP(DATOS[[#This Row],[IdUnico]],A237:$A$5002,1,FALSE),0),1,0)</f>
        <v>0</v>
      </c>
    </row>
    <row r="237" spans="1:18" x14ac:dyDescent="0.3">
      <c r="A237" t="str">
        <f>CONCATENATE(DATOS[[#This Row],[customer_id]],"_",DATOS[[#This Row],[country]],"_",DATOS[[#This Row],[customer_since]])</f>
        <v>CUST_1441_France_45157</v>
      </c>
      <c r="B237" t="s">
        <v>2107</v>
      </c>
      <c r="C237">
        <v>28</v>
      </c>
      <c r="D237" t="s">
        <v>14</v>
      </c>
      <c r="E237" t="s">
        <v>35</v>
      </c>
      <c r="F237">
        <v>148.16999999999999</v>
      </c>
      <c r="G237">
        <f>IF(DATOS[[#This Row],[avg_order_value]]="",0,DATOS[[#This Row],[avg_order_value]])</f>
        <v>148.16999999999999</v>
      </c>
      <c r="H237">
        <v>9</v>
      </c>
      <c r="I237">
        <f>DATOS[[#This Row],[avgValorOrdenDesc]]*DATOS[[#This Row],[total_orders]]</f>
        <v>1333.53</v>
      </c>
      <c r="J237">
        <v>41</v>
      </c>
      <c r="K237">
        <v>0</v>
      </c>
      <c r="L237" t="s">
        <v>40</v>
      </c>
      <c r="M237">
        <v>40.200000000000003</v>
      </c>
      <c r="N237">
        <f>IF(DATOS[[#This Row],[email_open_rate]]="",0,DATOS[[#This Row],[email_open_rate]])</f>
        <v>40.200000000000003</v>
      </c>
      <c r="O237" s="1">
        <v>45157</v>
      </c>
      <c r="P237">
        <v>57</v>
      </c>
      <c r="Q237">
        <v>0.2</v>
      </c>
      <c r="R237">
        <f>IF(IFERROR(VLOOKUP(DATOS[[#This Row],[IdUnico]],A238:$A$5002,1,FALSE),0),1,0)</f>
        <v>0</v>
      </c>
    </row>
    <row r="238" spans="1:18" x14ac:dyDescent="0.3">
      <c r="A238" t="str">
        <f>CONCATENATE(DATOS[[#This Row],[customer_id]],"_",DATOS[[#This Row],[country]],"_",DATOS[[#This Row],[customer_since]])</f>
        <v>CUST_1441_UK_44106</v>
      </c>
      <c r="B238" t="s">
        <v>2107</v>
      </c>
      <c r="C238">
        <v>79</v>
      </c>
      <c r="D238" t="s">
        <v>21</v>
      </c>
      <c r="E238" t="s">
        <v>52</v>
      </c>
      <c r="F238">
        <v>183.03</v>
      </c>
      <c r="G238">
        <f>IF(DATOS[[#This Row],[avg_order_value]]="",0,DATOS[[#This Row],[avg_order_value]])</f>
        <v>183.03</v>
      </c>
      <c r="H238">
        <v>7</v>
      </c>
      <c r="I238">
        <f>DATOS[[#This Row],[avgValorOrdenDesc]]*DATOS[[#This Row],[total_orders]]</f>
        <v>1281.21</v>
      </c>
      <c r="J238">
        <v>335</v>
      </c>
      <c r="K238">
        <v>0</v>
      </c>
      <c r="L238" t="s">
        <v>19</v>
      </c>
      <c r="M238">
        <v>17.8</v>
      </c>
      <c r="N238">
        <f>IF(DATOS[[#This Row],[email_open_rate]]="",0,DATOS[[#This Row],[email_open_rate]])</f>
        <v>17.8</v>
      </c>
      <c r="O238" s="1">
        <v>44106</v>
      </c>
      <c r="P238">
        <v>63</v>
      </c>
      <c r="Q238">
        <v>0.51</v>
      </c>
      <c r="R238">
        <f>IF(IFERROR(VLOOKUP(DATOS[[#This Row],[IdUnico]],A239:$A$5002,1,FALSE),0),1,0)</f>
        <v>0</v>
      </c>
    </row>
    <row r="239" spans="1:18" x14ac:dyDescent="0.3">
      <c r="A239" t="str">
        <f>CONCATENATE(DATOS[[#This Row],[customer_id]],"_",DATOS[[#This Row],[country]],"_",DATOS[[#This Row],[customer_since]])</f>
        <v>CUST_1442_UK_44027</v>
      </c>
      <c r="B239" t="s">
        <v>2283</v>
      </c>
      <c r="C239">
        <v>41</v>
      </c>
      <c r="D239" t="s">
        <v>21</v>
      </c>
      <c r="E239" t="s">
        <v>52</v>
      </c>
      <c r="F239">
        <v>40.49</v>
      </c>
      <c r="G239">
        <f>IF(DATOS[[#This Row],[avg_order_value]]="",0,DATOS[[#This Row],[avg_order_value]])</f>
        <v>40.49</v>
      </c>
      <c r="H239">
        <v>7</v>
      </c>
      <c r="I239">
        <f>DATOS[[#This Row],[avgValorOrdenDesc]]*DATOS[[#This Row],[total_orders]]</f>
        <v>283.43</v>
      </c>
      <c r="J239">
        <v>233</v>
      </c>
      <c r="K239">
        <v>0</v>
      </c>
      <c r="L239" t="s">
        <v>40</v>
      </c>
      <c r="M239">
        <v>17.100000000000001</v>
      </c>
      <c r="N239">
        <f>IF(DATOS[[#This Row],[email_open_rate]]="",0,DATOS[[#This Row],[email_open_rate]])</f>
        <v>17.100000000000001</v>
      </c>
      <c r="O239" s="1">
        <v>44027</v>
      </c>
      <c r="P239">
        <v>84</v>
      </c>
      <c r="Q239">
        <v>0.32</v>
      </c>
      <c r="R239">
        <f>IF(IFERROR(VLOOKUP(DATOS[[#This Row],[IdUnico]],A240:$A$5002,1,FALSE),0),1,0)</f>
        <v>0</v>
      </c>
    </row>
    <row r="240" spans="1:18" x14ac:dyDescent="0.3">
      <c r="A240" t="str">
        <f>CONCATENATE(DATOS[[#This Row],[customer_id]],"_",DATOS[[#This Row],[country]],"_",DATOS[[#This Row],[customer_since]])</f>
        <v>CUST_1446_India_44298</v>
      </c>
      <c r="B240" t="s">
        <v>3182</v>
      </c>
      <c r="C240">
        <v>68</v>
      </c>
      <c r="D240" t="s">
        <v>25</v>
      </c>
      <c r="E240" t="s">
        <v>37</v>
      </c>
      <c r="F240">
        <v>214.25</v>
      </c>
      <c r="G240">
        <f>IF(DATOS[[#This Row],[avg_order_value]]="",0,DATOS[[#This Row],[avg_order_value]])</f>
        <v>214.25</v>
      </c>
      <c r="H240">
        <v>12</v>
      </c>
      <c r="I240">
        <f>DATOS[[#This Row],[avgValorOrdenDesc]]*DATOS[[#This Row],[total_orders]]</f>
        <v>2571</v>
      </c>
      <c r="J240">
        <v>189</v>
      </c>
      <c r="K240">
        <v>1</v>
      </c>
      <c r="L240" t="s">
        <v>29</v>
      </c>
      <c r="M240">
        <v>65.599999999999994</v>
      </c>
      <c r="N240">
        <f>IF(DATOS[[#This Row],[email_open_rate]]="",0,DATOS[[#This Row],[email_open_rate]])</f>
        <v>65.599999999999994</v>
      </c>
      <c r="O240" s="1">
        <v>44298</v>
      </c>
      <c r="P240">
        <v>64</v>
      </c>
      <c r="Q240">
        <v>0.68</v>
      </c>
      <c r="R240">
        <f>IF(IFERROR(VLOOKUP(DATOS[[#This Row],[IdUnico]],A241:$A$5002,1,FALSE),0),1,0)</f>
        <v>0</v>
      </c>
    </row>
    <row r="241" spans="1:18" x14ac:dyDescent="0.3">
      <c r="A241" t="str">
        <f>CONCATENATE(DATOS[[#This Row],[customer_id]],"_",DATOS[[#This Row],[country]],"_",DATOS[[#This Row],[customer_since]])</f>
        <v>CUST_1448_India_45715</v>
      </c>
      <c r="B241" t="s">
        <v>1877</v>
      </c>
      <c r="C241">
        <v>41</v>
      </c>
      <c r="D241" t="s">
        <v>25</v>
      </c>
      <c r="E241" t="s">
        <v>37</v>
      </c>
      <c r="F241">
        <v>46.48</v>
      </c>
      <c r="G241">
        <f>IF(DATOS[[#This Row],[avg_order_value]]="",0,DATOS[[#This Row],[avg_order_value]])</f>
        <v>46.48</v>
      </c>
      <c r="H241">
        <v>7</v>
      </c>
      <c r="I241">
        <f>DATOS[[#This Row],[avgValorOrdenDesc]]*DATOS[[#This Row],[total_orders]]</f>
        <v>325.35999999999996</v>
      </c>
      <c r="J241">
        <v>169</v>
      </c>
      <c r="K241">
        <v>0</v>
      </c>
      <c r="L241" t="s">
        <v>29</v>
      </c>
      <c r="M241">
        <v>1</v>
      </c>
      <c r="N241">
        <f>IF(DATOS[[#This Row],[email_open_rate]]="",0,DATOS[[#This Row],[email_open_rate]])</f>
        <v>1</v>
      </c>
      <c r="O241" s="1">
        <v>45715</v>
      </c>
      <c r="P241">
        <v>64</v>
      </c>
      <c r="Q241">
        <v>0.25</v>
      </c>
      <c r="R241">
        <f>IF(IFERROR(VLOOKUP(DATOS[[#This Row],[IdUnico]],A242:$A$5002,1,FALSE),0),1,0)</f>
        <v>0</v>
      </c>
    </row>
    <row r="242" spans="1:18" x14ac:dyDescent="0.3">
      <c r="A242" t="str">
        <f>CONCATENATE(DATOS[[#This Row],[customer_id]],"_",DATOS[[#This Row],[country]],"_",DATOS[[#This Row],[customer_since]])</f>
        <v>CUST_1451_France_44958</v>
      </c>
      <c r="B242" t="s">
        <v>2747</v>
      </c>
      <c r="C242">
        <v>23</v>
      </c>
      <c r="D242" t="s">
        <v>21</v>
      </c>
      <c r="E242" t="s">
        <v>35</v>
      </c>
      <c r="F242">
        <v>153.03</v>
      </c>
      <c r="G242">
        <f>IF(DATOS[[#This Row],[avg_order_value]]="",0,DATOS[[#This Row],[avg_order_value]])</f>
        <v>153.03</v>
      </c>
      <c r="H242">
        <v>7</v>
      </c>
      <c r="I242">
        <f>DATOS[[#This Row],[avgValorOrdenDesc]]*DATOS[[#This Row],[total_orders]]</f>
        <v>1071.21</v>
      </c>
      <c r="J242">
        <v>21</v>
      </c>
      <c r="K242">
        <v>0</v>
      </c>
      <c r="L242" t="s">
        <v>16</v>
      </c>
      <c r="M242">
        <v>74.900000000000006</v>
      </c>
      <c r="N242">
        <f>IF(DATOS[[#This Row],[email_open_rate]]="",0,DATOS[[#This Row],[email_open_rate]])</f>
        <v>74.900000000000006</v>
      </c>
      <c r="O242" s="1">
        <v>44958</v>
      </c>
      <c r="P242">
        <v>68</v>
      </c>
      <c r="Q242">
        <v>0.48</v>
      </c>
      <c r="R242">
        <f>IF(IFERROR(VLOOKUP(DATOS[[#This Row],[IdUnico]],A243:$A$5002,1,FALSE),0),1,0)</f>
        <v>0</v>
      </c>
    </row>
    <row r="243" spans="1:18" x14ac:dyDescent="0.3">
      <c r="A243" t="str">
        <f>CONCATENATE(DATOS[[#This Row],[customer_id]],"_",DATOS[[#This Row],[country]],"_",DATOS[[#This Row],[customer_since]])</f>
        <v>CUST_1454_China_45342</v>
      </c>
      <c r="B243" t="s">
        <v>1545</v>
      </c>
      <c r="C243">
        <v>75</v>
      </c>
      <c r="D243" t="s">
        <v>21</v>
      </c>
      <c r="E243" t="s">
        <v>44</v>
      </c>
      <c r="F243">
        <v>38.4</v>
      </c>
      <c r="G243">
        <f>IF(DATOS[[#This Row],[avg_order_value]]="",0,DATOS[[#This Row],[avg_order_value]])</f>
        <v>38.4</v>
      </c>
      <c r="H243">
        <v>15</v>
      </c>
      <c r="I243">
        <f>DATOS[[#This Row],[avgValorOrdenDesc]]*DATOS[[#This Row],[total_orders]]</f>
        <v>576</v>
      </c>
      <c r="J243">
        <v>34</v>
      </c>
      <c r="K243">
        <v>0</v>
      </c>
      <c r="L243" t="s">
        <v>19</v>
      </c>
      <c r="M243">
        <v>19.2</v>
      </c>
      <c r="N243">
        <f>IF(DATOS[[#This Row],[email_open_rate]]="",0,DATOS[[#This Row],[email_open_rate]])</f>
        <v>19.2</v>
      </c>
      <c r="O243" s="1">
        <v>45342</v>
      </c>
      <c r="P243">
        <v>6</v>
      </c>
      <c r="Q243">
        <v>0.1</v>
      </c>
      <c r="R243">
        <f>IF(IFERROR(VLOOKUP(DATOS[[#This Row],[IdUnico]],A244:$A$5002,1,FALSE),0),1,0)</f>
        <v>0</v>
      </c>
    </row>
    <row r="244" spans="1:18" x14ac:dyDescent="0.3">
      <c r="A244" t="str">
        <f>CONCATENATE(DATOS[[#This Row],[customer_id]],"_",DATOS[[#This Row],[country]],"_",DATOS[[#This Row],[customer_since]])</f>
        <v>CUST_1458_UK_44187</v>
      </c>
      <c r="B244" t="s">
        <v>1394</v>
      </c>
      <c r="C244">
        <v>40</v>
      </c>
      <c r="D244" t="s">
        <v>21</v>
      </c>
      <c r="E244" t="s">
        <v>52</v>
      </c>
      <c r="F244">
        <v>100.26</v>
      </c>
      <c r="G244">
        <f>IF(DATOS[[#This Row],[avg_order_value]]="",0,DATOS[[#This Row],[avg_order_value]])</f>
        <v>100.26</v>
      </c>
      <c r="H244">
        <v>7</v>
      </c>
      <c r="I244">
        <f>DATOS[[#This Row],[avgValorOrdenDesc]]*DATOS[[#This Row],[total_orders]]</f>
        <v>701.82</v>
      </c>
      <c r="J244">
        <v>145</v>
      </c>
      <c r="K244">
        <v>0</v>
      </c>
      <c r="L244" t="s">
        <v>16</v>
      </c>
      <c r="M244">
        <v>61.5</v>
      </c>
      <c r="N244">
        <f>IF(DATOS[[#This Row],[email_open_rate]]="",0,DATOS[[#This Row],[email_open_rate]])</f>
        <v>61.5</v>
      </c>
      <c r="O244" s="1">
        <v>44187</v>
      </c>
      <c r="P244">
        <v>21</v>
      </c>
      <c r="Q244">
        <v>0.28000000000000003</v>
      </c>
      <c r="R244">
        <f>IF(IFERROR(VLOOKUP(DATOS[[#This Row],[IdUnico]],A245:$A$5002,1,FALSE),0),1,0)</f>
        <v>0</v>
      </c>
    </row>
    <row r="245" spans="1:18" x14ac:dyDescent="0.3">
      <c r="A245" t="str">
        <f>CONCATENATE(DATOS[[#This Row],[customer_id]],"_",DATOS[[#This Row],[country]],"_",DATOS[[#This Row],[customer_since]])</f>
        <v>CUST_1459_Australia_45357</v>
      </c>
      <c r="B245" t="s">
        <v>2116</v>
      </c>
      <c r="C245">
        <v>78</v>
      </c>
      <c r="D245" t="s">
        <v>21</v>
      </c>
      <c r="E245" t="s">
        <v>22</v>
      </c>
      <c r="G245">
        <f>IF(DATOS[[#This Row],[avg_order_value]]="",0,DATOS[[#This Row],[avg_order_value]])</f>
        <v>0</v>
      </c>
      <c r="H245">
        <v>12</v>
      </c>
      <c r="I245">
        <f>DATOS[[#This Row],[avgValorOrdenDesc]]*DATOS[[#This Row],[total_orders]]</f>
        <v>0</v>
      </c>
      <c r="J245">
        <v>49</v>
      </c>
      <c r="K245">
        <v>0</v>
      </c>
      <c r="L245" t="s">
        <v>19</v>
      </c>
      <c r="M245">
        <v>58.4</v>
      </c>
      <c r="N245">
        <f>IF(DATOS[[#This Row],[email_open_rate]]="",0,DATOS[[#This Row],[email_open_rate]])</f>
        <v>58.4</v>
      </c>
      <c r="O245" s="1">
        <v>45357</v>
      </c>
      <c r="P245">
        <v>67</v>
      </c>
      <c r="Q245">
        <v>0.2</v>
      </c>
      <c r="R245">
        <f>IF(IFERROR(VLOOKUP(DATOS[[#This Row],[IdUnico]],A246:$A$5002,1,FALSE),0),1,0)</f>
        <v>0</v>
      </c>
    </row>
    <row r="246" spans="1:18" x14ac:dyDescent="0.3">
      <c r="A246" t="str">
        <f>CONCATENATE(DATOS[[#This Row],[customer_id]],"_",DATOS[[#This Row],[country]],"_",DATOS[[#This Row],[customer_since]])</f>
        <v>CUST_1464_Canada_45278</v>
      </c>
      <c r="B246" t="s">
        <v>3126</v>
      </c>
      <c r="C246">
        <v>19</v>
      </c>
      <c r="D246" t="s">
        <v>21</v>
      </c>
      <c r="E246" t="s">
        <v>28</v>
      </c>
      <c r="F246">
        <v>82.28</v>
      </c>
      <c r="G246">
        <f>IF(DATOS[[#This Row],[avg_order_value]]="",0,DATOS[[#This Row],[avg_order_value]])</f>
        <v>82.28</v>
      </c>
      <c r="H246">
        <v>7</v>
      </c>
      <c r="I246">
        <f>DATOS[[#This Row],[avgValorOrdenDesc]]*DATOS[[#This Row],[total_orders]]</f>
        <v>575.96</v>
      </c>
      <c r="J246">
        <v>165</v>
      </c>
      <c r="K246">
        <v>0</v>
      </c>
      <c r="L246" t="s">
        <v>40</v>
      </c>
      <c r="M246">
        <v>88.4</v>
      </c>
      <c r="N246">
        <f>IF(DATOS[[#This Row],[email_open_rate]]="",0,DATOS[[#This Row],[email_open_rate]])</f>
        <v>88.4</v>
      </c>
      <c r="O246" s="1">
        <v>45278</v>
      </c>
      <c r="P246">
        <v>71</v>
      </c>
      <c r="Q246">
        <v>0.06</v>
      </c>
      <c r="R246">
        <f>IF(IFERROR(VLOOKUP(DATOS[[#This Row],[IdUnico]],A247:$A$5002,1,FALSE),0),1,0)</f>
        <v>0</v>
      </c>
    </row>
    <row r="247" spans="1:18" x14ac:dyDescent="0.3">
      <c r="A247" t="str">
        <f>CONCATENATE(DATOS[[#This Row],[customer_id]],"_",DATOS[[#This Row],[country]],"_",DATOS[[#This Row],[customer_since]])</f>
        <v>CUST_1464_Japan_45684</v>
      </c>
      <c r="B247" t="s">
        <v>3126</v>
      </c>
      <c r="C247">
        <v>50</v>
      </c>
      <c r="D247" t="s">
        <v>21</v>
      </c>
      <c r="E247" t="s">
        <v>26</v>
      </c>
      <c r="F247">
        <v>68.41</v>
      </c>
      <c r="G247">
        <f>IF(DATOS[[#This Row],[avg_order_value]]="",0,DATOS[[#This Row],[avg_order_value]])</f>
        <v>68.41</v>
      </c>
      <c r="H247">
        <v>9</v>
      </c>
      <c r="I247">
        <f>DATOS[[#This Row],[avgValorOrdenDesc]]*DATOS[[#This Row],[total_orders]]</f>
        <v>615.68999999999994</v>
      </c>
      <c r="J247">
        <v>228</v>
      </c>
      <c r="K247">
        <v>0</v>
      </c>
      <c r="L247" t="s">
        <v>16</v>
      </c>
      <c r="M247">
        <v>28.2</v>
      </c>
      <c r="N247">
        <f>IF(DATOS[[#This Row],[email_open_rate]]="",0,DATOS[[#This Row],[email_open_rate]])</f>
        <v>28.2</v>
      </c>
      <c r="O247" s="1">
        <v>45684</v>
      </c>
      <c r="P247">
        <v>38</v>
      </c>
      <c r="Q247">
        <v>0.45</v>
      </c>
      <c r="R247">
        <f>IF(IFERROR(VLOOKUP(DATOS[[#This Row],[IdUnico]],A248:$A$5002,1,FALSE),0),1,0)</f>
        <v>0</v>
      </c>
    </row>
    <row r="248" spans="1:18" x14ac:dyDescent="0.3">
      <c r="A248" t="str">
        <f>CONCATENATE(DATOS[[#This Row],[customer_id]],"_",DATOS[[#This Row],[country]],"_",DATOS[[#This Row],[customer_since]])</f>
        <v>CUST_1466_Canada_44549</v>
      </c>
      <c r="B248" t="s">
        <v>31</v>
      </c>
      <c r="C248">
        <v>27</v>
      </c>
      <c r="D248" t="s">
        <v>14</v>
      </c>
      <c r="E248" t="s">
        <v>28</v>
      </c>
      <c r="F248">
        <v>34.03</v>
      </c>
      <c r="G248">
        <f>IF(DATOS[[#This Row],[avg_order_value]]="",0,DATOS[[#This Row],[avg_order_value]])</f>
        <v>34.03</v>
      </c>
      <c r="H248">
        <v>7</v>
      </c>
      <c r="I248">
        <f>DATOS[[#This Row],[avgValorOrdenDesc]]*DATOS[[#This Row],[total_orders]]</f>
        <v>238.21</v>
      </c>
      <c r="J248">
        <v>212</v>
      </c>
      <c r="K248">
        <v>0</v>
      </c>
      <c r="L248" t="s">
        <v>19</v>
      </c>
      <c r="M248">
        <v>0.2</v>
      </c>
      <c r="N248">
        <f>IF(DATOS[[#This Row],[email_open_rate]]="",0,DATOS[[#This Row],[email_open_rate]])</f>
        <v>0.2</v>
      </c>
      <c r="O248" s="1">
        <v>44549</v>
      </c>
      <c r="P248">
        <v>60</v>
      </c>
      <c r="Q248">
        <v>0.39</v>
      </c>
      <c r="R248">
        <f>IF(IFERROR(VLOOKUP(DATOS[[#This Row],[IdUnico]],A249:$A$5002,1,FALSE),0),1,0)</f>
        <v>0</v>
      </c>
    </row>
    <row r="249" spans="1:18" x14ac:dyDescent="0.3">
      <c r="A249" t="str">
        <f>CONCATENATE(DATOS[[#This Row],[customer_id]],"_",DATOS[[#This Row],[country]],"_",DATOS[[#This Row],[customer_since]])</f>
        <v>CUST_1475_Brazil_44184</v>
      </c>
      <c r="B249" t="s">
        <v>2039</v>
      </c>
      <c r="C249">
        <v>35</v>
      </c>
      <c r="D249" t="s">
        <v>25</v>
      </c>
      <c r="E249" t="s">
        <v>15</v>
      </c>
      <c r="F249">
        <v>44.58</v>
      </c>
      <c r="G249">
        <f>IF(DATOS[[#This Row],[avg_order_value]]="",0,DATOS[[#This Row],[avg_order_value]])</f>
        <v>44.58</v>
      </c>
      <c r="H249">
        <v>11</v>
      </c>
      <c r="I249">
        <f>DATOS[[#This Row],[avgValorOrdenDesc]]*DATOS[[#This Row],[total_orders]]</f>
        <v>490.38</v>
      </c>
      <c r="J249">
        <v>20</v>
      </c>
      <c r="K249">
        <v>0</v>
      </c>
      <c r="L249" t="s">
        <v>16</v>
      </c>
      <c r="M249">
        <v>51.1</v>
      </c>
      <c r="N249">
        <f>IF(DATOS[[#This Row],[email_open_rate]]="",0,DATOS[[#This Row],[email_open_rate]])</f>
        <v>51.1</v>
      </c>
      <c r="O249" s="1">
        <v>44184</v>
      </c>
      <c r="P249">
        <v>55</v>
      </c>
      <c r="Q249">
        <v>0.26</v>
      </c>
      <c r="R249">
        <f>IF(IFERROR(VLOOKUP(DATOS[[#This Row],[IdUnico]],A250:$A$5002,1,FALSE),0),1,0)</f>
        <v>0</v>
      </c>
    </row>
    <row r="250" spans="1:18" x14ac:dyDescent="0.3">
      <c r="A250" t="str">
        <f>CONCATENATE(DATOS[[#This Row],[customer_id]],"_",DATOS[[#This Row],[country]],"_",DATOS[[#This Row],[customer_since]])</f>
        <v>CUST_1475_Germany_44972</v>
      </c>
      <c r="B250" t="s">
        <v>2039</v>
      </c>
      <c r="C250">
        <v>39</v>
      </c>
      <c r="D250" t="s">
        <v>14</v>
      </c>
      <c r="E250" t="s">
        <v>50</v>
      </c>
      <c r="F250">
        <v>218.94</v>
      </c>
      <c r="G250">
        <f>IF(DATOS[[#This Row],[avg_order_value]]="",0,DATOS[[#This Row],[avg_order_value]])</f>
        <v>218.94</v>
      </c>
      <c r="H250">
        <v>10</v>
      </c>
      <c r="I250">
        <f>DATOS[[#This Row],[avgValorOrdenDesc]]*DATOS[[#This Row],[total_orders]]</f>
        <v>2189.4</v>
      </c>
      <c r="J250">
        <v>191</v>
      </c>
      <c r="K250">
        <v>0</v>
      </c>
      <c r="L250" t="s">
        <v>29</v>
      </c>
      <c r="M250">
        <v>59.5</v>
      </c>
      <c r="N250">
        <f>IF(DATOS[[#This Row],[email_open_rate]]="",0,DATOS[[#This Row],[email_open_rate]])</f>
        <v>59.5</v>
      </c>
      <c r="O250" s="1">
        <v>44972</v>
      </c>
      <c r="P250">
        <v>39</v>
      </c>
      <c r="Q250">
        <v>0.27</v>
      </c>
      <c r="R250">
        <f>IF(IFERROR(VLOOKUP(DATOS[[#This Row],[IdUnico]],A251:$A$5002,1,FALSE),0),1,0)</f>
        <v>0</v>
      </c>
    </row>
    <row r="251" spans="1:18" x14ac:dyDescent="0.3">
      <c r="A251" t="str">
        <f>CONCATENATE(DATOS[[#This Row],[customer_id]],"_",DATOS[[#This Row],[country]],"_",DATOS[[#This Row],[customer_since]])</f>
        <v>CUST_1478_France_44689</v>
      </c>
      <c r="B251" t="s">
        <v>3825</v>
      </c>
      <c r="C251">
        <v>59</v>
      </c>
      <c r="D251" t="s">
        <v>14</v>
      </c>
      <c r="E251" t="s">
        <v>35</v>
      </c>
      <c r="F251">
        <v>97.36</v>
      </c>
      <c r="G251">
        <f>IF(DATOS[[#This Row],[avg_order_value]]="",0,DATOS[[#This Row],[avg_order_value]])</f>
        <v>97.36</v>
      </c>
      <c r="H251">
        <v>8</v>
      </c>
      <c r="I251">
        <f>DATOS[[#This Row],[avgValorOrdenDesc]]*DATOS[[#This Row],[total_orders]]</f>
        <v>778.88</v>
      </c>
      <c r="J251">
        <v>11</v>
      </c>
      <c r="K251">
        <v>0</v>
      </c>
      <c r="L251" t="s">
        <v>23</v>
      </c>
      <c r="M251">
        <v>54</v>
      </c>
      <c r="N251">
        <f>IF(DATOS[[#This Row],[email_open_rate]]="",0,DATOS[[#This Row],[email_open_rate]])</f>
        <v>54</v>
      </c>
      <c r="O251" s="1">
        <v>44689</v>
      </c>
      <c r="P251">
        <v>97</v>
      </c>
      <c r="Q251">
        <v>0.19</v>
      </c>
      <c r="R251">
        <f>IF(IFERROR(VLOOKUP(DATOS[[#This Row],[IdUnico]],A252:$A$5002,1,FALSE),0),1,0)</f>
        <v>0</v>
      </c>
    </row>
    <row r="252" spans="1:18" x14ac:dyDescent="0.3">
      <c r="A252" t="str">
        <f>CONCATENATE(DATOS[[#This Row],[customer_id]],"_",DATOS[[#This Row],[country]],"_",DATOS[[#This Row],[customer_since]])</f>
        <v>CUST_1481_USA_45228</v>
      </c>
      <c r="B252" t="s">
        <v>1082</v>
      </c>
      <c r="C252">
        <v>70</v>
      </c>
      <c r="D252" t="s">
        <v>14</v>
      </c>
      <c r="E252" t="s">
        <v>18</v>
      </c>
      <c r="F252">
        <v>60.11</v>
      </c>
      <c r="G252">
        <f>IF(DATOS[[#This Row],[avg_order_value]]="",0,DATOS[[#This Row],[avg_order_value]])</f>
        <v>60.11</v>
      </c>
      <c r="H252">
        <v>10</v>
      </c>
      <c r="I252">
        <f>DATOS[[#This Row],[avgValorOrdenDesc]]*DATOS[[#This Row],[total_orders]]</f>
        <v>601.1</v>
      </c>
      <c r="J252">
        <v>9</v>
      </c>
      <c r="K252">
        <v>0</v>
      </c>
      <c r="L252" t="s">
        <v>19</v>
      </c>
      <c r="M252">
        <v>31.3</v>
      </c>
      <c r="N252">
        <f>IF(DATOS[[#This Row],[email_open_rate]]="",0,DATOS[[#This Row],[email_open_rate]])</f>
        <v>31.3</v>
      </c>
      <c r="O252" s="1">
        <v>45228</v>
      </c>
      <c r="P252">
        <v>32</v>
      </c>
      <c r="Q252">
        <v>0.16</v>
      </c>
      <c r="R252">
        <f>IF(IFERROR(VLOOKUP(DATOS[[#This Row],[IdUnico]],A253:$A$5002,1,FALSE),0),1,0)</f>
        <v>0</v>
      </c>
    </row>
    <row r="253" spans="1:18" x14ac:dyDescent="0.3">
      <c r="A253" t="str">
        <f>CONCATENATE(DATOS[[#This Row],[customer_id]],"_",DATOS[[#This Row],[country]],"_",DATOS[[#This Row],[customer_since]])</f>
        <v>CUST_1482_France_45813</v>
      </c>
      <c r="B253" t="s">
        <v>1613</v>
      </c>
      <c r="C253">
        <v>30</v>
      </c>
      <c r="D253" t="s">
        <v>21</v>
      </c>
      <c r="E253" t="s">
        <v>35</v>
      </c>
      <c r="F253">
        <v>105.22</v>
      </c>
      <c r="G253">
        <f>IF(DATOS[[#This Row],[avg_order_value]]="",0,DATOS[[#This Row],[avg_order_value]])</f>
        <v>105.22</v>
      </c>
      <c r="H253">
        <v>5</v>
      </c>
      <c r="I253">
        <f>DATOS[[#This Row],[avgValorOrdenDesc]]*DATOS[[#This Row],[total_orders]]</f>
        <v>526.1</v>
      </c>
      <c r="J253">
        <v>318</v>
      </c>
      <c r="K253">
        <v>0</v>
      </c>
      <c r="L253" t="s">
        <v>40</v>
      </c>
      <c r="M253">
        <v>96.7</v>
      </c>
      <c r="N253">
        <f>IF(DATOS[[#This Row],[email_open_rate]]="",0,DATOS[[#This Row],[email_open_rate]])</f>
        <v>96.7</v>
      </c>
      <c r="O253" s="1">
        <v>45813</v>
      </c>
      <c r="P253">
        <v>13</v>
      </c>
      <c r="Q253">
        <v>0.13</v>
      </c>
      <c r="R253">
        <f>IF(IFERROR(VLOOKUP(DATOS[[#This Row],[IdUnico]],A254:$A$5002,1,FALSE),0),1,0)</f>
        <v>0</v>
      </c>
    </row>
    <row r="254" spans="1:18" x14ac:dyDescent="0.3">
      <c r="A254" t="str">
        <f>CONCATENATE(DATOS[[#This Row],[customer_id]],"_",DATOS[[#This Row],[country]],"_",DATOS[[#This Row],[customer_since]])</f>
        <v>CUST_1488_Brazil_44181</v>
      </c>
      <c r="B254" t="s">
        <v>1534</v>
      </c>
      <c r="C254">
        <v>61</v>
      </c>
      <c r="D254" t="s">
        <v>21</v>
      </c>
      <c r="E254" t="s">
        <v>15</v>
      </c>
      <c r="F254">
        <v>194.48</v>
      </c>
      <c r="G254">
        <f>IF(DATOS[[#This Row],[avg_order_value]]="",0,DATOS[[#This Row],[avg_order_value]])</f>
        <v>194.48</v>
      </c>
      <c r="H254">
        <v>12</v>
      </c>
      <c r="I254">
        <f>DATOS[[#This Row],[avgValorOrdenDesc]]*DATOS[[#This Row],[total_orders]]</f>
        <v>2333.7599999999998</v>
      </c>
      <c r="J254">
        <v>360</v>
      </c>
      <c r="K254">
        <v>0</v>
      </c>
      <c r="L254" t="s">
        <v>16</v>
      </c>
      <c r="M254">
        <v>40.799999999999997</v>
      </c>
      <c r="N254">
        <f>IF(DATOS[[#This Row],[email_open_rate]]="",0,DATOS[[#This Row],[email_open_rate]])</f>
        <v>40.799999999999997</v>
      </c>
      <c r="O254" s="1">
        <v>44181</v>
      </c>
      <c r="P254">
        <v>49</v>
      </c>
      <c r="Q254">
        <v>0.4</v>
      </c>
      <c r="R254">
        <f>IF(IFERROR(VLOOKUP(DATOS[[#This Row],[IdUnico]],A255:$A$5002,1,FALSE),0),1,0)</f>
        <v>0</v>
      </c>
    </row>
    <row r="255" spans="1:18" x14ac:dyDescent="0.3">
      <c r="A255" t="str">
        <f>CONCATENATE(DATOS[[#This Row],[customer_id]],"_",DATOS[[#This Row],[country]],"_",DATOS[[#This Row],[customer_since]])</f>
        <v>CUST_1489_Australia_45623</v>
      </c>
      <c r="B255" t="s">
        <v>2862</v>
      </c>
      <c r="C255">
        <v>71</v>
      </c>
      <c r="D255" t="s">
        <v>21</v>
      </c>
      <c r="E255" t="s">
        <v>22</v>
      </c>
      <c r="G255">
        <f>IF(DATOS[[#This Row],[avg_order_value]]="",0,DATOS[[#This Row],[avg_order_value]])</f>
        <v>0</v>
      </c>
      <c r="H255">
        <v>6</v>
      </c>
      <c r="I255">
        <f>DATOS[[#This Row],[avgValorOrdenDesc]]*DATOS[[#This Row],[total_orders]]</f>
        <v>0</v>
      </c>
      <c r="J255">
        <v>334</v>
      </c>
      <c r="K255">
        <v>0</v>
      </c>
      <c r="L255" t="s">
        <v>16</v>
      </c>
      <c r="M255">
        <v>68.7</v>
      </c>
      <c r="N255">
        <f>IF(DATOS[[#This Row],[email_open_rate]]="",0,DATOS[[#This Row],[email_open_rate]])</f>
        <v>68.7</v>
      </c>
      <c r="O255" s="1">
        <v>45623</v>
      </c>
      <c r="P255">
        <v>87</v>
      </c>
      <c r="Q255">
        <v>0.4</v>
      </c>
      <c r="R255">
        <f>IF(IFERROR(VLOOKUP(DATOS[[#This Row],[IdUnico]],A256:$A$5002,1,FALSE),0),1,0)</f>
        <v>0</v>
      </c>
    </row>
    <row r="256" spans="1:18" x14ac:dyDescent="0.3">
      <c r="A256" t="str">
        <f>CONCATENATE(DATOS[[#This Row],[customer_id]],"_",DATOS[[#This Row],[country]],"_",DATOS[[#This Row],[customer_since]])</f>
        <v>CUST_1489_Brazil_44793</v>
      </c>
      <c r="B256" t="s">
        <v>2862</v>
      </c>
      <c r="C256">
        <v>39</v>
      </c>
      <c r="D256" t="s">
        <v>21</v>
      </c>
      <c r="E256" t="s">
        <v>15</v>
      </c>
      <c r="F256">
        <v>52.04</v>
      </c>
      <c r="G256">
        <f>IF(DATOS[[#This Row],[avg_order_value]]="",0,DATOS[[#This Row],[avg_order_value]])</f>
        <v>52.04</v>
      </c>
      <c r="H256">
        <v>13</v>
      </c>
      <c r="I256">
        <f>DATOS[[#This Row],[avgValorOrdenDesc]]*DATOS[[#This Row],[total_orders]]</f>
        <v>676.52</v>
      </c>
      <c r="J256">
        <v>92</v>
      </c>
      <c r="K256">
        <v>0</v>
      </c>
      <c r="L256" t="s">
        <v>40</v>
      </c>
      <c r="M256">
        <v>71.5</v>
      </c>
      <c r="N256">
        <f>IF(DATOS[[#This Row],[email_open_rate]]="",0,DATOS[[#This Row],[email_open_rate]])</f>
        <v>71.5</v>
      </c>
      <c r="O256" s="1">
        <v>44793</v>
      </c>
      <c r="P256">
        <v>37</v>
      </c>
      <c r="Q256">
        <v>0.09</v>
      </c>
      <c r="R256">
        <f>IF(IFERROR(VLOOKUP(DATOS[[#This Row],[IdUnico]],A257:$A$5002,1,FALSE),0),1,0)</f>
        <v>0</v>
      </c>
    </row>
    <row r="257" spans="1:18" x14ac:dyDescent="0.3">
      <c r="A257" t="str">
        <f>CONCATENATE(DATOS[[#This Row],[customer_id]],"_",DATOS[[#This Row],[country]],"_",DATOS[[#This Row],[customer_since]])</f>
        <v>CUST_1490_Brazil_45379</v>
      </c>
      <c r="B257" t="s">
        <v>3779</v>
      </c>
      <c r="C257">
        <v>48</v>
      </c>
      <c r="D257" t="s">
        <v>21</v>
      </c>
      <c r="E257" t="s">
        <v>15</v>
      </c>
      <c r="F257">
        <v>117.51</v>
      </c>
      <c r="G257">
        <f>IF(DATOS[[#This Row],[avg_order_value]]="",0,DATOS[[#This Row],[avg_order_value]])</f>
        <v>117.51</v>
      </c>
      <c r="H257">
        <v>8</v>
      </c>
      <c r="I257">
        <f>DATOS[[#This Row],[avgValorOrdenDesc]]*DATOS[[#This Row],[total_orders]]</f>
        <v>940.08</v>
      </c>
      <c r="J257">
        <v>90</v>
      </c>
      <c r="K257">
        <v>0</v>
      </c>
      <c r="L257" t="s">
        <v>23</v>
      </c>
      <c r="M257">
        <v>84.5</v>
      </c>
      <c r="N257">
        <f>IF(DATOS[[#This Row],[email_open_rate]]="",0,DATOS[[#This Row],[email_open_rate]])</f>
        <v>84.5</v>
      </c>
      <c r="O257" s="1">
        <v>45379</v>
      </c>
      <c r="P257">
        <v>24</v>
      </c>
      <c r="Q257">
        <v>0.61</v>
      </c>
      <c r="R257">
        <f>IF(IFERROR(VLOOKUP(DATOS[[#This Row],[IdUnico]],A258:$A$5002,1,FALSE),0),1,0)</f>
        <v>0</v>
      </c>
    </row>
    <row r="258" spans="1:18" x14ac:dyDescent="0.3">
      <c r="A258" t="str">
        <f>CONCATENATE(DATOS[[#This Row],[customer_id]],"_",DATOS[[#This Row],[country]],"_",DATOS[[#This Row],[customer_since]])</f>
        <v>CUST_1492_Germany_44215</v>
      </c>
      <c r="B258" t="s">
        <v>2578</v>
      </c>
      <c r="C258">
        <v>35</v>
      </c>
      <c r="D258" t="s">
        <v>21</v>
      </c>
      <c r="E258" t="s">
        <v>50</v>
      </c>
      <c r="F258">
        <v>225.43</v>
      </c>
      <c r="G258">
        <f>IF(DATOS[[#This Row],[avg_order_value]]="",0,DATOS[[#This Row],[avg_order_value]])</f>
        <v>225.43</v>
      </c>
      <c r="H258">
        <v>9</v>
      </c>
      <c r="I258">
        <f>DATOS[[#This Row],[avgValorOrdenDesc]]*DATOS[[#This Row],[total_orders]]</f>
        <v>2028.8700000000001</v>
      </c>
      <c r="J258">
        <v>166</v>
      </c>
      <c r="K258">
        <v>0</v>
      </c>
      <c r="L258" t="s">
        <v>19</v>
      </c>
      <c r="M258">
        <v>20.7</v>
      </c>
      <c r="N258">
        <f>IF(DATOS[[#This Row],[email_open_rate]]="",0,DATOS[[#This Row],[email_open_rate]])</f>
        <v>20.7</v>
      </c>
      <c r="O258" s="1">
        <v>44215</v>
      </c>
      <c r="P258">
        <v>92</v>
      </c>
      <c r="Q258">
        <v>0.52</v>
      </c>
      <c r="R258">
        <f>IF(IFERROR(VLOOKUP(DATOS[[#This Row],[IdUnico]],A259:$A$5002,1,FALSE),0),1,0)</f>
        <v>0</v>
      </c>
    </row>
    <row r="259" spans="1:18" x14ac:dyDescent="0.3">
      <c r="A259" t="str">
        <f>CONCATENATE(DATOS[[#This Row],[customer_id]],"_",DATOS[[#This Row],[country]],"_",DATOS[[#This Row],[customer_since]])</f>
        <v>CUST_1494_China_44348</v>
      </c>
      <c r="B259" t="s">
        <v>3749</v>
      </c>
      <c r="C259">
        <v>51</v>
      </c>
      <c r="D259" t="s">
        <v>21</v>
      </c>
      <c r="E259" t="s">
        <v>44</v>
      </c>
      <c r="F259">
        <v>64.17</v>
      </c>
      <c r="G259">
        <f>IF(DATOS[[#This Row],[avg_order_value]]="",0,DATOS[[#This Row],[avg_order_value]])</f>
        <v>64.17</v>
      </c>
      <c r="H259">
        <v>5</v>
      </c>
      <c r="I259">
        <f>DATOS[[#This Row],[avgValorOrdenDesc]]*DATOS[[#This Row],[total_orders]]</f>
        <v>320.85000000000002</v>
      </c>
      <c r="J259">
        <v>361</v>
      </c>
      <c r="K259">
        <v>0</v>
      </c>
      <c r="L259" t="s">
        <v>16</v>
      </c>
      <c r="M259">
        <v>99.9</v>
      </c>
      <c r="N259">
        <f>IF(DATOS[[#This Row],[email_open_rate]]="",0,DATOS[[#This Row],[email_open_rate]])</f>
        <v>99.9</v>
      </c>
      <c r="O259" s="1">
        <v>44348</v>
      </c>
      <c r="P259">
        <v>70</v>
      </c>
      <c r="Q259">
        <v>0.16</v>
      </c>
      <c r="R259">
        <f>IF(IFERROR(VLOOKUP(DATOS[[#This Row],[IdUnico]],A260:$A$5002,1,FALSE),0),1,0)</f>
        <v>0</v>
      </c>
    </row>
    <row r="260" spans="1:18" x14ac:dyDescent="0.3">
      <c r="A260" t="str">
        <f>CONCATENATE(DATOS[[#This Row],[customer_id]],"_",DATOS[[#This Row],[country]],"_",DATOS[[#This Row],[customer_since]])</f>
        <v>CUST_1497_Canada_44682</v>
      </c>
      <c r="B260" t="s">
        <v>3231</v>
      </c>
      <c r="C260">
        <v>26</v>
      </c>
      <c r="D260" t="s">
        <v>14</v>
      </c>
      <c r="E260" t="s">
        <v>28</v>
      </c>
      <c r="F260">
        <v>98.33</v>
      </c>
      <c r="G260">
        <f>IF(DATOS[[#This Row],[avg_order_value]]="",0,DATOS[[#This Row],[avg_order_value]])</f>
        <v>98.33</v>
      </c>
      <c r="H260">
        <v>11</v>
      </c>
      <c r="I260">
        <f>DATOS[[#This Row],[avgValorOrdenDesc]]*DATOS[[#This Row],[total_orders]]</f>
        <v>1081.6299999999999</v>
      </c>
      <c r="J260">
        <v>344</v>
      </c>
      <c r="K260">
        <v>0</v>
      </c>
      <c r="L260" t="s">
        <v>23</v>
      </c>
      <c r="M260">
        <v>27.8</v>
      </c>
      <c r="N260">
        <f>IF(DATOS[[#This Row],[email_open_rate]]="",0,DATOS[[#This Row],[email_open_rate]])</f>
        <v>27.8</v>
      </c>
      <c r="O260" s="1">
        <v>44682</v>
      </c>
      <c r="P260">
        <v>15</v>
      </c>
      <c r="Q260">
        <v>0.24</v>
      </c>
      <c r="R260">
        <f>IF(IFERROR(VLOOKUP(DATOS[[#This Row],[IdUnico]],A261:$A$5002,1,FALSE),0),1,0)</f>
        <v>0</v>
      </c>
    </row>
    <row r="261" spans="1:18" x14ac:dyDescent="0.3">
      <c r="A261" t="str">
        <f>CONCATENATE(DATOS[[#This Row],[customer_id]],"_",DATOS[[#This Row],[country]],"_",DATOS[[#This Row],[customer_since]])</f>
        <v>CUST_1502_USA_44739</v>
      </c>
      <c r="B261" t="s">
        <v>136</v>
      </c>
      <c r="C261">
        <v>35</v>
      </c>
      <c r="D261" t="s">
        <v>21</v>
      </c>
      <c r="E261" t="s">
        <v>18</v>
      </c>
      <c r="F261">
        <v>55.27</v>
      </c>
      <c r="G261">
        <f>IF(DATOS[[#This Row],[avg_order_value]]="",0,DATOS[[#This Row],[avg_order_value]])</f>
        <v>55.27</v>
      </c>
      <c r="H261">
        <v>15</v>
      </c>
      <c r="I261">
        <f>DATOS[[#This Row],[avgValorOrdenDesc]]*DATOS[[#This Row],[total_orders]]</f>
        <v>829.05000000000007</v>
      </c>
      <c r="J261">
        <v>271</v>
      </c>
      <c r="K261">
        <v>0</v>
      </c>
      <c r="L261" t="s">
        <v>19</v>
      </c>
      <c r="M261">
        <v>31.8</v>
      </c>
      <c r="N261">
        <f>IF(DATOS[[#This Row],[email_open_rate]]="",0,DATOS[[#This Row],[email_open_rate]])</f>
        <v>31.8</v>
      </c>
      <c r="O261" s="1">
        <v>44739</v>
      </c>
      <c r="P261">
        <v>18</v>
      </c>
      <c r="Q261">
        <v>0.12</v>
      </c>
      <c r="R261">
        <f>IF(IFERROR(VLOOKUP(DATOS[[#This Row],[IdUnico]],A262:$A$5002,1,FALSE),0),1,0)</f>
        <v>0</v>
      </c>
    </row>
    <row r="262" spans="1:18" x14ac:dyDescent="0.3">
      <c r="A262" t="str">
        <f>CONCATENATE(DATOS[[#This Row],[customer_id]],"_",DATOS[[#This Row],[country]],"_",DATOS[[#This Row],[customer_since]])</f>
        <v>CUST_1504_Brazil_45424</v>
      </c>
      <c r="B262" t="s">
        <v>552</v>
      </c>
      <c r="C262">
        <v>19</v>
      </c>
      <c r="D262" t="s">
        <v>14</v>
      </c>
      <c r="E262" t="s">
        <v>15</v>
      </c>
      <c r="F262">
        <v>32.44</v>
      </c>
      <c r="G262">
        <f>IF(DATOS[[#This Row],[avg_order_value]]="",0,DATOS[[#This Row],[avg_order_value]])</f>
        <v>32.44</v>
      </c>
      <c r="H262">
        <v>8</v>
      </c>
      <c r="I262">
        <f>DATOS[[#This Row],[avgValorOrdenDesc]]*DATOS[[#This Row],[total_orders]]</f>
        <v>259.52</v>
      </c>
      <c r="J262">
        <v>43</v>
      </c>
      <c r="K262">
        <v>0</v>
      </c>
      <c r="L262" t="s">
        <v>29</v>
      </c>
      <c r="N262">
        <f>IF(DATOS[[#This Row],[email_open_rate]]="",0,DATOS[[#This Row],[email_open_rate]])</f>
        <v>0</v>
      </c>
      <c r="O262" s="1">
        <v>45424</v>
      </c>
      <c r="P262">
        <v>98</v>
      </c>
      <c r="Q262">
        <v>0.13</v>
      </c>
      <c r="R262">
        <f>IF(IFERROR(VLOOKUP(DATOS[[#This Row],[IdUnico]],A263:$A$5002,1,FALSE),0),1,0)</f>
        <v>0</v>
      </c>
    </row>
    <row r="263" spans="1:18" x14ac:dyDescent="0.3">
      <c r="A263" t="str">
        <f>CONCATENATE(DATOS[[#This Row],[customer_id]],"_",DATOS[[#This Row],[country]],"_",DATOS[[#This Row],[customer_since]])</f>
        <v>CUST_1504_USA_45349</v>
      </c>
      <c r="B263" t="s">
        <v>552</v>
      </c>
      <c r="C263">
        <v>23</v>
      </c>
      <c r="D263" t="s">
        <v>14</v>
      </c>
      <c r="E263" t="s">
        <v>18</v>
      </c>
      <c r="F263">
        <v>40.299999999999997</v>
      </c>
      <c r="G263">
        <f>IF(DATOS[[#This Row],[avg_order_value]]="",0,DATOS[[#This Row],[avg_order_value]])</f>
        <v>40.299999999999997</v>
      </c>
      <c r="H263">
        <v>7</v>
      </c>
      <c r="I263">
        <f>DATOS[[#This Row],[avgValorOrdenDesc]]*DATOS[[#This Row],[total_orders]]</f>
        <v>282.09999999999997</v>
      </c>
      <c r="J263">
        <v>141</v>
      </c>
      <c r="K263">
        <v>0</v>
      </c>
      <c r="L263" t="s">
        <v>40</v>
      </c>
      <c r="M263">
        <v>93.6</v>
      </c>
      <c r="N263">
        <f>IF(DATOS[[#This Row],[email_open_rate]]="",0,DATOS[[#This Row],[email_open_rate]])</f>
        <v>93.6</v>
      </c>
      <c r="O263" s="1">
        <v>45349</v>
      </c>
      <c r="P263">
        <v>72</v>
      </c>
      <c r="Q263">
        <v>0.1</v>
      </c>
      <c r="R263">
        <f>IF(IFERROR(VLOOKUP(DATOS[[#This Row],[IdUnico]],A264:$A$5002,1,FALSE),0),1,0)</f>
        <v>0</v>
      </c>
    </row>
    <row r="264" spans="1:18" x14ac:dyDescent="0.3">
      <c r="A264" t="str">
        <f>CONCATENATE(DATOS[[#This Row],[customer_id]],"_",DATOS[[#This Row],[country]],"_",DATOS[[#This Row],[customer_since]])</f>
        <v>CUST_1506_UK_45317</v>
      </c>
      <c r="B264" t="s">
        <v>3640</v>
      </c>
      <c r="C264">
        <v>46</v>
      </c>
      <c r="D264" t="s">
        <v>14</v>
      </c>
      <c r="E264" t="s">
        <v>52</v>
      </c>
      <c r="F264">
        <v>135.69</v>
      </c>
      <c r="G264">
        <f>IF(DATOS[[#This Row],[avg_order_value]]="",0,DATOS[[#This Row],[avg_order_value]])</f>
        <v>135.69</v>
      </c>
      <c r="H264">
        <v>9</v>
      </c>
      <c r="I264">
        <f>DATOS[[#This Row],[avgValorOrdenDesc]]*DATOS[[#This Row],[total_orders]]</f>
        <v>1221.21</v>
      </c>
      <c r="J264">
        <v>266</v>
      </c>
      <c r="K264">
        <v>0</v>
      </c>
      <c r="L264" t="s">
        <v>16</v>
      </c>
      <c r="M264">
        <v>32.700000000000003</v>
      </c>
      <c r="N264">
        <f>IF(DATOS[[#This Row],[email_open_rate]]="",0,DATOS[[#This Row],[email_open_rate]])</f>
        <v>32.700000000000003</v>
      </c>
      <c r="O264" s="1">
        <v>45317</v>
      </c>
      <c r="P264">
        <v>98</v>
      </c>
      <c r="Q264">
        <v>0.36</v>
      </c>
      <c r="R264">
        <f>IF(IFERROR(VLOOKUP(DATOS[[#This Row],[IdUnico]],A265:$A$5002,1,FALSE),0),1,0)</f>
        <v>0</v>
      </c>
    </row>
    <row r="265" spans="1:18" x14ac:dyDescent="0.3">
      <c r="A265" t="str">
        <f>CONCATENATE(DATOS[[#This Row],[customer_id]],"_",DATOS[[#This Row],[country]],"_",DATOS[[#This Row],[customer_since]])</f>
        <v>CUST_1507_UK_45199</v>
      </c>
      <c r="B265" t="s">
        <v>3662</v>
      </c>
      <c r="C265">
        <v>32</v>
      </c>
      <c r="D265" t="s">
        <v>14</v>
      </c>
      <c r="E265" t="s">
        <v>52</v>
      </c>
      <c r="F265">
        <v>128.08000000000001</v>
      </c>
      <c r="G265">
        <f>IF(DATOS[[#This Row],[avg_order_value]]="",0,DATOS[[#This Row],[avg_order_value]])</f>
        <v>128.08000000000001</v>
      </c>
      <c r="H265">
        <v>12</v>
      </c>
      <c r="I265">
        <f>DATOS[[#This Row],[avgValorOrdenDesc]]*DATOS[[#This Row],[total_orders]]</f>
        <v>1536.96</v>
      </c>
      <c r="J265">
        <v>268</v>
      </c>
      <c r="K265">
        <v>0</v>
      </c>
      <c r="L265" t="s">
        <v>29</v>
      </c>
      <c r="M265">
        <v>79.8</v>
      </c>
      <c r="N265">
        <f>IF(DATOS[[#This Row],[email_open_rate]]="",0,DATOS[[#This Row],[email_open_rate]])</f>
        <v>79.8</v>
      </c>
      <c r="O265" s="1">
        <v>45199</v>
      </c>
      <c r="P265">
        <v>7</v>
      </c>
      <c r="Q265">
        <v>0.56000000000000005</v>
      </c>
      <c r="R265">
        <f>IF(IFERROR(VLOOKUP(DATOS[[#This Row],[IdUnico]],A266:$A$5002,1,FALSE),0),1,0)</f>
        <v>0</v>
      </c>
    </row>
    <row r="266" spans="1:18" x14ac:dyDescent="0.3">
      <c r="A266" t="str">
        <f>CONCATENATE(DATOS[[#This Row],[customer_id]],"_",DATOS[[#This Row],[country]],"_",DATOS[[#This Row],[customer_since]])</f>
        <v>CUST_1508_China_45609</v>
      </c>
      <c r="B266" t="s">
        <v>2699</v>
      </c>
      <c r="C266">
        <v>65</v>
      </c>
      <c r="D266" t="s">
        <v>21</v>
      </c>
      <c r="E266" t="s">
        <v>44</v>
      </c>
      <c r="F266">
        <v>134.32</v>
      </c>
      <c r="G266">
        <f>IF(DATOS[[#This Row],[avg_order_value]]="",0,DATOS[[#This Row],[avg_order_value]])</f>
        <v>134.32</v>
      </c>
      <c r="H266">
        <v>9</v>
      </c>
      <c r="I266">
        <f>DATOS[[#This Row],[avgValorOrdenDesc]]*DATOS[[#This Row],[total_orders]]</f>
        <v>1208.8799999999999</v>
      </c>
      <c r="J266">
        <v>201</v>
      </c>
      <c r="K266">
        <v>0</v>
      </c>
      <c r="L266" t="s">
        <v>23</v>
      </c>
      <c r="M266">
        <v>18.8</v>
      </c>
      <c r="N266">
        <f>IF(DATOS[[#This Row],[email_open_rate]]="",0,DATOS[[#This Row],[email_open_rate]])</f>
        <v>18.8</v>
      </c>
      <c r="O266" s="1">
        <v>45609</v>
      </c>
      <c r="P266">
        <v>98</v>
      </c>
      <c r="Q266">
        <v>0.2</v>
      </c>
      <c r="R266">
        <f>IF(IFERROR(VLOOKUP(DATOS[[#This Row],[IdUnico]],A267:$A$5002,1,FALSE),0),1,0)</f>
        <v>0</v>
      </c>
    </row>
    <row r="267" spans="1:18" x14ac:dyDescent="0.3">
      <c r="A267" t="str">
        <f>CONCATENATE(DATOS[[#This Row],[customer_id]],"_",DATOS[[#This Row],[country]],"_",DATOS[[#This Row],[customer_since]])</f>
        <v>CUST_1512_Australia_45189</v>
      </c>
      <c r="B267" t="s">
        <v>393</v>
      </c>
      <c r="C267">
        <v>57</v>
      </c>
      <c r="D267" t="s">
        <v>21</v>
      </c>
      <c r="E267" t="s">
        <v>22</v>
      </c>
      <c r="F267">
        <v>105.8</v>
      </c>
      <c r="G267">
        <f>IF(DATOS[[#This Row],[avg_order_value]]="",0,DATOS[[#This Row],[avg_order_value]])</f>
        <v>105.8</v>
      </c>
      <c r="H267">
        <v>12</v>
      </c>
      <c r="I267">
        <f>DATOS[[#This Row],[avgValorOrdenDesc]]*DATOS[[#This Row],[total_orders]]</f>
        <v>1269.5999999999999</v>
      </c>
      <c r="J267">
        <v>67</v>
      </c>
      <c r="K267">
        <v>0</v>
      </c>
      <c r="L267" t="s">
        <v>23</v>
      </c>
      <c r="M267">
        <v>57.1</v>
      </c>
      <c r="N267">
        <f>IF(DATOS[[#This Row],[email_open_rate]]="",0,DATOS[[#This Row],[email_open_rate]])</f>
        <v>57.1</v>
      </c>
      <c r="O267" s="1">
        <v>45189</v>
      </c>
      <c r="P267">
        <v>82</v>
      </c>
      <c r="Q267">
        <v>0.11</v>
      </c>
      <c r="R267">
        <f>IF(IFERROR(VLOOKUP(DATOS[[#This Row],[IdUnico]],A268:$A$5002,1,FALSE),0),1,0)</f>
        <v>0</v>
      </c>
    </row>
    <row r="268" spans="1:18" x14ac:dyDescent="0.3">
      <c r="A268" t="str">
        <f>CONCATENATE(DATOS[[#This Row],[customer_id]],"_",DATOS[[#This Row],[country]],"_",DATOS[[#This Row],[customer_since]])</f>
        <v>CUST_1514_France_44738</v>
      </c>
      <c r="B268" t="s">
        <v>1400</v>
      </c>
      <c r="C268">
        <v>40</v>
      </c>
      <c r="D268" t="s">
        <v>14</v>
      </c>
      <c r="E268" t="s">
        <v>35</v>
      </c>
      <c r="F268">
        <v>72.33</v>
      </c>
      <c r="G268">
        <f>IF(DATOS[[#This Row],[avg_order_value]]="",0,DATOS[[#This Row],[avg_order_value]])</f>
        <v>72.33</v>
      </c>
      <c r="H268">
        <v>8</v>
      </c>
      <c r="I268">
        <f>DATOS[[#This Row],[avgValorOrdenDesc]]*DATOS[[#This Row],[total_orders]]</f>
        <v>578.64</v>
      </c>
      <c r="J268">
        <v>251</v>
      </c>
      <c r="K268">
        <v>0</v>
      </c>
      <c r="L268" t="s">
        <v>40</v>
      </c>
      <c r="M268">
        <v>55</v>
      </c>
      <c r="N268">
        <f>IF(DATOS[[#This Row],[email_open_rate]]="",0,DATOS[[#This Row],[email_open_rate]])</f>
        <v>55</v>
      </c>
      <c r="O268" s="1">
        <v>44738</v>
      </c>
      <c r="P268">
        <v>76</v>
      </c>
      <c r="Q268">
        <v>0.2</v>
      </c>
      <c r="R268">
        <f>IF(IFERROR(VLOOKUP(DATOS[[#This Row],[IdUnico]],A269:$A$5002,1,FALSE),0),1,0)</f>
        <v>0</v>
      </c>
    </row>
    <row r="269" spans="1:18" x14ac:dyDescent="0.3">
      <c r="A269" t="str">
        <f>CONCATENATE(DATOS[[#This Row],[customer_id]],"_",DATOS[[#This Row],[country]],"_",DATOS[[#This Row],[customer_since]])</f>
        <v>CUST_1514_India_44129</v>
      </c>
      <c r="B269" t="s">
        <v>1400</v>
      </c>
      <c r="C269">
        <v>44</v>
      </c>
      <c r="D269" t="s">
        <v>21</v>
      </c>
      <c r="E269" t="s">
        <v>37</v>
      </c>
      <c r="F269">
        <v>54.49</v>
      </c>
      <c r="G269">
        <f>IF(DATOS[[#This Row],[avg_order_value]]="",0,DATOS[[#This Row],[avg_order_value]])</f>
        <v>54.49</v>
      </c>
      <c r="H269">
        <v>10</v>
      </c>
      <c r="I269">
        <f>DATOS[[#This Row],[avgValorOrdenDesc]]*DATOS[[#This Row],[total_orders]]</f>
        <v>544.9</v>
      </c>
      <c r="J269">
        <v>291</v>
      </c>
      <c r="K269">
        <v>0</v>
      </c>
      <c r="L269" t="s">
        <v>16</v>
      </c>
      <c r="M269">
        <v>17.600000000000001</v>
      </c>
      <c r="N269">
        <f>IF(DATOS[[#This Row],[email_open_rate]]="",0,DATOS[[#This Row],[email_open_rate]])</f>
        <v>17.600000000000001</v>
      </c>
      <c r="O269" s="1">
        <v>44129</v>
      </c>
      <c r="P269">
        <v>70</v>
      </c>
      <c r="Q269">
        <v>0.27</v>
      </c>
      <c r="R269">
        <f>IF(IFERROR(VLOOKUP(DATOS[[#This Row],[IdUnico]],A270:$A$5002,1,FALSE),0),1,0)</f>
        <v>0</v>
      </c>
    </row>
    <row r="270" spans="1:18" x14ac:dyDescent="0.3">
      <c r="A270" t="str">
        <f>CONCATENATE(DATOS[[#This Row],[customer_id]],"_",DATOS[[#This Row],[country]],"_",DATOS[[#This Row],[customer_since]])</f>
        <v>CUST_1515_UK_45481</v>
      </c>
      <c r="B270" t="s">
        <v>3826</v>
      </c>
      <c r="C270">
        <v>60</v>
      </c>
      <c r="D270" t="s">
        <v>25</v>
      </c>
      <c r="E270" t="s">
        <v>52</v>
      </c>
      <c r="F270">
        <v>27.67</v>
      </c>
      <c r="G270">
        <f>IF(DATOS[[#This Row],[avg_order_value]]="",0,DATOS[[#This Row],[avg_order_value]])</f>
        <v>27.67</v>
      </c>
      <c r="H270">
        <v>6</v>
      </c>
      <c r="I270">
        <f>DATOS[[#This Row],[avgValorOrdenDesc]]*DATOS[[#This Row],[total_orders]]</f>
        <v>166.02</v>
      </c>
      <c r="J270">
        <v>21</v>
      </c>
      <c r="K270">
        <v>0</v>
      </c>
      <c r="L270" t="s">
        <v>40</v>
      </c>
      <c r="M270">
        <v>68.900000000000006</v>
      </c>
      <c r="N270">
        <f>IF(DATOS[[#This Row],[email_open_rate]]="",0,DATOS[[#This Row],[email_open_rate]])</f>
        <v>68.900000000000006</v>
      </c>
      <c r="O270" s="1">
        <v>45481</v>
      </c>
      <c r="P270">
        <v>30</v>
      </c>
      <c r="Q270">
        <v>0.21</v>
      </c>
      <c r="R270">
        <f>IF(IFERROR(VLOOKUP(DATOS[[#This Row],[IdUnico]],A271:$A$5002,1,FALSE),0),1,0)</f>
        <v>0</v>
      </c>
    </row>
    <row r="271" spans="1:18" x14ac:dyDescent="0.3">
      <c r="A271" t="str">
        <f>CONCATENATE(DATOS[[#This Row],[customer_id]],"_",DATOS[[#This Row],[country]],"_",DATOS[[#This Row],[customer_since]])</f>
        <v>CUST_1517_UK_44082</v>
      </c>
      <c r="B271" t="s">
        <v>2789</v>
      </c>
      <c r="C271">
        <v>42</v>
      </c>
      <c r="D271" t="s">
        <v>21</v>
      </c>
      <c r="E271" t="s">
        <v>52</v>
      </c>
      <c r="F271">
        <v>37.67</v>
      </c>
      <c r="G271">
        <f>IF(DATOS[[#This Row],[avg_order_value]]="",0,DATOS[[#This Row],[avg_order_value]])</f>
        <v>37.67</v>
      </c>
      <c r="H271">
        <v>9</v>
      </c>
      <c r="I271">
        <f>DATOS[[#This Row],[avgValorOrdenDesc]]*DATOS[[#This Row],[total_orders]]</f>
        <v>339.03000000000003</v>
      </c>
      <c r="J271">
        <v>29</v>
      </c>
      <c r="K271">
        <v>0</v>
      </c>
      <c r="L271" t="s">
        <v>23</v>
      </c>
      <c r="M271">
        <v>6.4</v>
      </c>
      <c r="N271">
        <f>IF(DATOS[[#This Row],[email_open_rate]]="",0,DATOS[[#This Row],[email_open_rate]])</f>
        <v>6.4</v>
      </c>
      <c r="O271" s="1">
        <v>44082</v>
      </c>
      <c r="P271">
        <v>97</v>
      </c>
      <c r="Q271">
        <v>0.2</v>
      </c>
      <c r="R271">
        <f>IF(IFERROR(VLOOKUP(DATOS[[#This Row],[IdUnico]],A272:$A$5002,1,FALSE),0),1,0)</f>
        <v>0</v>
      </c>
    </row>
    <row r="272" spans="1:18" x14ac:dyDescent="0.3">
      <c r="A272" t="str">
        <f>CONCATENATE(DATOS[[#This Row],[customer_id]],"_",DATOS[[#This Row],[country]],"_",DATOS[[#This Row],[customer_since]])</f>
        <v>CUST_1521_Japan_44427</v>
      </c>
      <c r="B272" t="s">
        <v>1832</v>
      </c>
      <c r="C272">
        <v>28</v>
      </c>
      <c r="D272" t="s">
        <v>14</v>
      </c>
      <c r="E272" t="s">
        <v>26</v>
      </c>
      <c r="F272">
        <v>119.79</v>
      </c>
      <c r="G272">
        <f>IF(DATOS[[#This Row],[avg_order_value]]="",0,DATOS[[#This Row],[avg_order_value]])</f>
        <v>119.79</v>
      </c>
      <c r="H272">
        <v>9</v>
      </c>
      <c r="I272">
        <f>DATOS[[#This Row],[avgValorOrdenDesc]]*DATOS[[#This Row],[total_orders]]</f>
        <v>1078.1100000000001</v>
      </c>
      <c r="J272">
        <v>127</v>
      </c>
      <c r="K272">
        <v>0</v>
      </c>
      <c r="L272" t="s">
        <v>40</v>
      </c>
      <c r="M272">
        <v>26</v>
      </c>
      <c r="N272">
        <f>IF(DATOS[[#This Row],[email_open_rate]]="",0,DATOS[[#This Row],[email_open_rate]])</f>
        <v>26</v>
      </c>
      <c r="O272" s="1">
        <v>44427</v>
      </c>
      <c r="P272">
        <v>24</v>
      </c>
      <c r="Q272">
        <v>0.18</v>
      </c>
      <c r="R272">
        <f>IF(IFERROR(VLOOKUP(DATOS[[#This Row],[IdUnico]],A273:$A$5002,1,FALSE),0),1,0)</f>
        <v>0</v>
      </c>
    </row>
    <row r="273" spans="1:18" x14ac:dyDescent="0.3">
      <c r="A273" t="str">
        <f>CONCATENATE(DATOS[[#This Row],[customer_id]],"_",DATOS[[#This Row],[country]],"_",DATOS[[#This Row],[customer_since]])</f>
        <v>CUST_1522_UK_45153</v>
      </c>
      <c r="B273" t="s">
        <v>2470</v>
      </c>
      <c r="C273">
        <v>44</v>
      </c>
      <c r="D273" t="s">
        <v>14</v>
      </c>
      <c r="E273" t="s">
        <v>52</v>
      </c>
      <c r="F273">
        <v>66.209999999999994</v>
      </c>
      <c r="G273">
        <f>IF(DATOS[[#This Row],[avg_order_value]]="",0,DATOS[[#This Row],[avg_order_value]])</f>
        <v>66.209999999999994</v>
      </c>
      <c r="H273">
        <v>9</v>
      </c>
      <c r="I273">
        <f>DATOS[[#This Row],[avgValorOrdenDesc]]*DATOS[[#This Row],[total_orders]]</f>
        <v>595.89</v>
      </c>
      <c r="J273">
        <v>74</v>
      </c>
      <c r="K273">
        <v>0</v>
      </c>
      <c r="L273" t="s">
        <v>16</v>
      </c>
      <c r="M273">
        <v>28.7</v>
      </c>
      <c r="N273">
        <f>IF(DATOS[[#This Row],[email_open_rate]]="",0,DATOS[[#This Row],[email_open_rate]])</f>
        <v>28.7</v>
      </c>
      <c r="O273" s="1">
        <v>45153</v>
      </c>
      <c r="P273">
        <v>54</v>
      </c>
      <c r="Q273">
        <v>0.39</v>
      </c>
      <c r="R273">
        <f>IF(IFERROR(VLOOKUP(DATOS[[#This Row],[IdUnico]],A274:$A$5002,1,FALSE),0),1,0)</f>
        <v>0</v>
      </c>
    </row>
    <row r="274" spans="1:18" x14ac:dyDescent="0.3">
      <c r="A274" t="str">
        <f>CONCATENATE(DATOS[[#This Row],[customer_id]],"_",DATOS[[#This Row],[country]],"_",DATOS[[#This Row],[customer_since]])</f>
        <v>CUST_1523_Germany_44864</v>
      </c>
      <c r="B274" t="s">
        <v>711</v>
      </c>
      <c r="C274">
        <v>59</v>
      </c>
      <c r="D274" t="s">
        <v>21</v>
      </c>
      <c r="E274" t="s">
        <v>50</v>
      </c>
      <c r="F274">
        <v>25.49</v>
      </c>
      <c r="G274">
        <f>IF(DATOS[[#This Row],[avg_order_value]]="",0,DATOS[[#This Row],[avg_order_value]])</f>
        <v>25.49</v>
      </c>
      <c r="H274">
        <v>6</v>
      </c>
      <c r="I274">
        <f>DATOS[[#This Row],[avgValorOrdenDesc]]*DATOS[[#This Row],[total_orders]]</f>
        <v>152.94</v>
      </c>
      <c r="J274">
        <v>237</v>
      </c>
      <c r="K274">
        <v>0</v>
      </c>
      <c r="L274" t="s">
        <v>40</v>
      </c>
      <c r="M274">
        <v>23.3</v>
      </c>
      <c r="N274">
        <f>IF(DATOS[[#This Row],[email_open_rate]]="",0,DATOS[[#This Row],[email_open_rate]])</f>
        <v>23.3</v>
      </c>
      <c r="O274" s="1">
        <v>44864</v>
      </c>
      <c r="P274">
        <v>36</v>
      </c>
      <c r="Q274">
        <v>0.6</v>
      </c>
      <c r="R274">
        <f>IF(IFERROR(VLOOKUP(DATOS[[#This Row],[IdUnico]],A275:$A$5002,1,FALSE),0),1,0)</f>
        <v>0</v>
      </c>
    </row>
    <row r="275" spans="1:18" x14ac:dyDescent="0.3">
      <c r="A275" t="str">
        <f>CONCATENATE(DATOS[[#This Row],[customer_id]],"_",DATOS[[#This Row],[country]],"_",DATOS[[#This Row],[customer_since]])</f>
        <v>CUST_1525_India_45789</v>
      </c>
      <c r="B275" t="s">
        <v>1445</v>
      </c>
      <c r="C275">
        <v>31</v>
      </c>
      <c r="D275" t="s">
        <v>21</v>
      </c>
      <c r="E275" t="s">
        <v>37</v>
      </c>
      <c r="F275">
        <v>100.77</v>
      </c>
      <c r="G275">
        <f>IF(DATOS[[#This Row],[avg_order_value]]="",0,DATOS[[#This Row],[avg_order_value]])</f>
        <v>100.77</v>
      </c>
      <c r="H275">
        <v>5</v>
      </c>
      <c r="I275">
        <f>DATOS[[#This Row],[avgValorOrdenDesc]]*DATOS[[#This Row],[total_orders]]</f>
        <v>503.84999999999997</v>
      </c>
      <c r="J275">
        <v>284</v>
      </c>
      <c r="K275">
        <v>0</v>
      </c>
      <c r="L275" t="s">
        <v>40</v>
      </c>
      <c r="M275">
        <v>86.5</v>
      </c>
      <c r="N275">
        <f>IF(DATOS[[#This Row],[email_open_rate]]="",0,DATOS[[#This Row],[email_open_rate]])</f>
        <v>86.5</v>
      </c>
      <c r="O275" s="1">
        <v>45789</v>
      </c>
      <c r="P275">
        <v>84</v>
      </c>
      <c r="Q275">
        <v>0.08</v>
      </c>
      <c r="R275">
        <f>IF(IFERROR(VLOOKUP(DATOS[[#This Row],[IdUnico]],A276:$A$5002,1,FALSE),0),1,0)</f>
        <v>0</v>
      </c>
    </row>
    <row r="276" spans="1:18" x14ac:dyDescent="0.3">
      <c r="A276" t="str">
        <f>CONCATENATE(DATOS[[#This Row],[customer_id]],"_",DATOS[[#This Row],[country]],"_",DATOS[[#This Row],[customer_since]])</f>
        <v>CUST_1526_Australia_44116</v>
      </c>
      <c r="B276" t="s">
        <v>1341</v>
      </c>
      <c r="C276">
        <v>50</v>
      </c>
      <c r="D276" t="s">
        <v>14</v>
      </c>
      <c r="E276" t="s">
        <v>22</v>
      </c>
      <c r="F276">
        <v>101.7</v>
      </c>
      <c r="G276">
        <f>IF(DATOS[[#This Row],[avg_order_value]]="",0,DATOS[[#This Row],[avg_order_value]])</f>
        <v>101.7</v>
      </c>
      <c r="H276">
        <v>9</v>
      </c>
      <c r="I276">
        <f>DATOS[[#This Row],[avgValorOrdenDesc]]*DATOS[[#This Row],[total_orders]]</f>
        <v>915.30000000000007</v>
      </c>
      <c r="J276">
        <v>316</v>
      </c>
      <c r="K276">
        <v>0</v>
      </c>
      <c r="L276" t="s">
        <v>29</v>
      </c>
      <c r="M276">
        <v>78.400000000000006</v>
      </c>
      <c r="N276">
        <f>IF(DATOS[[#This Row],[email_open_rate]]="",0,DATOS[[#This Row],[email_open_rate]])</f>
        <v>78.400000000000006</v>
      </c>
      <c r="O276" s="1">
        <v>44116</v>
      </c>
      <c r="P276">
        <v>82</v>
      </c>
      <c r="Q276">
        <v>0.5</v>
      </c>
      <c r="R276">
        <f>IF(IFERROR(VLOOKUP(DATOS[[#This Row],[IdUnico]],A277:$A$5002,1,FALSE),0),1,0)</f>
        <v>0</v>
      </c>
    </row>
    <row r="277" spans="1:18" x14ac:dyDescent="0.3">
      <c r="A277" t="str">
        <f>CONCATENATE(DATOS[[#This Row],[customer_id]],"_",DATOS[[#This Row],[country]],"_",DATOS[[#This Row],[customer_since]])</f>
        <v>CUST_1526_Brazil_45678</v>
      </c>
      <c r="B277" t="s">
        <v>1341</v>
      </c>
      <c r="C277">
        <v>47</v>
      </c>
      <c r="D277" t="s">
        <v>21</v>
      </c>
      <c r="E277" t="s">
        <v>15</v>
      </c>
      <c r="F277">
        <v>113.12</v>
      </c>
      <c r="G277">
        <f>IF(DATOS[[#This Row],[avg_order_value]]="",0,DATOS[[#This Row],[avg_order_value]])</f>
        <v>113.12</v>
      </c>
      <c r="H277">
        <v>12</v>
      </c>
      <c r="I277">
        <f>DATOS[[#This Row],[avgValorOrdenDesc]]*DATOS[[#This Row],[total_orders]]</f>
        <v>1357.44</v>
      </c>
      <c r="J277">
        <v>202</v>
      </c>
      <c r="K277">
        <v>0</v>
      </c>
      <c r="L277" t="s">
        <v>19</v>
      </c>
      <c r="M277">
        <v>14.4</v>
      </c>
      <c r="N277">
        <f>IF(DATOS[[#This Row],[email_open_rate]]="",0,DATOS[[#This Row],[email_open_rate]])</f>
        <v>14.4</v>
      </c>
      <c r="O277" s="1">
        <v>45678</v>
      </c>
      <c r="P277">
        <v>80</v>
      </c>
      <c r="Q277">
        <v>0.11</v>
      </c>
      <c r="R277">
        <f>IF(IFERROR(VLOOKUP(DATOS[[#This Row],[IdUnico]],A278:$A$5002,1,FALSE),0),1,0)</f>
        <v>0</v>
      </c>
    </row>
    <row r="278" spans="1:18" x14ac:dyDescent="0.3">
      <c r="A278" t="str">
        <f>CONCATENATE(DATOS[[#This Row],[customer_id]],"_",DATOS[[#This Row],[country]],"_",DATOS[[#This Row],[customer_since]])</f>
        <v>CUST_1529_France_45725</v>
      </c>
      <c r="B278" t="s">
        <v>1440</v>
      </c>
      <c r="C278">
        <v>39</v>
      </c>
      <c r="D278" t="s">
        <v>14</v>
      </c>
      <c r="E278" t="s">
        <v>35</v>
      </c>
      <c r="F278">
        <v>44.56</v>
      </c>
      <c r="G278">
        <f>IF(DATOS[[#This Row],[avg_order_value]]="",0,DATOS[[#This Row],[avg_order_value]])</f>
        <v>44.56</v>
      </c>
      <c r="H278">
        <v>10</v>
      </c>
      <c r="I278">
        <f>DATOS[[#This Row],[avgValorOrdenDesc]]*DATOS[[#This Row],[total_orders]]</f>
        <v>445.6</v>
      </c>
      <c r="J278">
        <v>273</v>
      </c>
      <c r="K278">
        <v>0</v>
      </c>
      <c r="L278" t="s">
        <v>23</v>
      </c>
      <c r="M278">
        <v>72</v>
      </c>
      <c r="N278">
        <f>IF(DATOS[[#This Row],[email_open_rate]]="",0,DATOS[[#This Row],[email_open_rate]])</f>
        <v>72</v>
      </c>
      <c r="O278" s="1">
        <v>45725</v>
      </c>
      <c r="P278">
        <v>89</v>
      </c>
      <c r="Q278">
        <v>0.43</v>
      </c>
      <c r="R278">
        <f>IF(IFERROR(VLOOKUP(DATOS[[#This Row],[IdUnico]],A279:$A$5002,1,FALSE),0),1,0)</f>
        <v>0</v>
      </c>
    </row>
    <row r="279" spans="1:18" x14ac:dyDescent="0.3">
      <c r="A279" t="str">
        <f>CONCATENATE(DATOS[[#This Row],[customer_id]],"_",DATOS[[#This Row],[country]],"_",DATOS[[#This Row],[customer_since]])</f>
        <v>CUST_1529_Germany_44703</v>
      </c>
      <c r="B279" t="s">
        <v>1440</v>
      </c>
      <c r="C279">
        <v>46</v>
      </c>
      <c r="D279" t="s">
        <v>14</v>
      </c>
      <c r="E279" t="s">
        <v>50</v>
      </c>
      <c r="F279">
        <v>26.05</v>
      </c>
      <c r="G279">
        <f>IF(DATOS[[#This Row],[avg_order_value]]="",0,DATOS[[#This Row],[avg_order_value]])</f>
        <v>26.05</v>
      </c>
      <c r="H279">
        <v>6</v>
      </c>
      <c r="I279">
        <f>DATOS[[#This Row],[avgValorOrdenDesc]]*DATOS[[#This Row],[total_orders]]</f>
        <v>156.30000000000001</v>
      </c>
      <c r="J279">
        <v>319</v>
      </c>
      <c r="K279">
        <v>0</v>
      </c>
      <c r="L279" t="s">
        <v>16</v>
      </c>
      <c r="M279">
        <v>60.5</v>
      </c>
      <c r="N279">
        <f>IF(DATOS[[#This Row],[email_open_rate]]="",0,DATOS[[#This Row],[email_open_rate]])</f>
        <v>60.5</v>
      </c>
      <c r="O279" s="1">
        <v>44703</v>
      </c>
      <c r="P279">
        <v>84</v>
      </c>
      <c r="Q279">
        <v>7.0000000000000007E-2</v>
      </c>
      <c r="R279">
        <f>IF(IFERROR(VLOOKUP(DATOS[[#This Row],[IdUnico]],A280:$A$5002,1,FALSE),0),1,0)</f>
        <v>0</v>
      </c>
    </row>
    <row r="280" spans="1:18" x14ac:dyDescent="0.3">
      <c r="A280" t="str">
        <f>CONCATENATE(DATOS[[#This Row],[customer_id]],"_",DATOS[[#This Row],[country]],"_",DATOS[[#This Row],[customer_since]])</f>
        <v>CUST_1531_Canada_44087</v>
      </c>
      <c r="B280" t="s">
        <v>2975</v>
      </c>
      <c r="C280">
        <v>76</v>
      </c>
      <c r="D280" t="s">
        <v>21</v>
      </c>
      <c r="E280" t="s">
        <v>28</v>
      </c>
      <c r="F280">
        <v>153.54</v>
      </c>
      <c r="G280">
        <f>IF(DATOS[[#This Row],[avg_order_value]]="",0,DATOS[[#This Row],[avg_order_value]])</f>
        <v>153.54</v>
      </c>
      <c r="H280">
        <v>12</v>
      </c>
      <c r="I280">
        <f>DATOS[[#This Row],[avgValorOrdenDesc]]*DATOS[[#This Row],[total_orders]]</f>
        <v>1842.48</v>
      </c>
      <c r="J280">
        <v>152</v>
      </c>
      <c r="K280">
        <v>0</v>
      </c>
      <c r="L280" t="s">
        <v>16</v>
      </c>
      <c r="M280">
        <v>58.9</v>
      </c>
      <c r="N280">
        <f>IF(DATOS[[#This Row],[email_open_rate]]="",0,DATOS[[#This Row],[email_open_rate]])</f>
        <v>58.9</v>
      </c>
      <c r="O280" s="1">
        <v>44087</v>
      </c>
      <c r="P280">
        <v>20</v>
      </c>
      <c r="Q280">
        <v>0.22</v>
      </c>
      <c r="R280">
        <f>IF(IFERROR(VLOOKUP(DATOS[[#This Row],[IdUnico]],A281:$A$5002,1,FALSE),0),1,0)</f>
        <v>0</v>
      </c>
    </row>
    <row r="281" spans="1:18" x14ac:dyDescent="0.3">
      <c r="A281" t="str">
        <f>CONCATENATE(DATOS[[#This Row],[customer_id]],"_",DATOS[[#This Row],[country]],"_",DATOS[[#This Row],[customer_since]])</f>
        <v>CUST_1536_China_44586</v>
      </c>
      <c r="B281" t="s">
        <v>931</v>
      </c>
      <c r="C281">
        <v>51</v>
      </c>
      <c r="D281" t="s">
        <v>14</v>
      </c>
      <c r="E281" t="s">
        <v>44</v>
      </c>
      <c r="F281">
        <v>88.03</v>
      </c>
      <c r="G281">
        <f>IF(DATOS[[#This Row],[avg_order_value]]="",0,DATOS[[#This Row],[avg_order_value]])</f>
        <v>88.03</v>
      </c>
      <c r="H281">
        <v>4</v>
      </c>
      <c r="I281">
        <f>DATOS[[#This Row],[avgValorOrdenDesc]]*DATOS[[#This Row],[total_orders]]</f>
        <v>352.12</v>
      </c>
      <c r="J281">
        <v>185</v>
      </c>
      <c r="K281">
        <v>0</v>
      </c>
      <c r="L281" t="s">
        <v>19</v>
      </c>
      <c r="M281">
        <v>0.1</v>
      </c>
      <c r="N281">
        <f>IF(DATOS[[#This Row],[email_open_rate]]="",0,DATOS[[#This Row],[email_open_rate]])</f>
        <v>0.1</v>
      </c>
      <c r="O281" s="1">
        <v>44586</v>
      </c>
      <c r="P281">
        <v>69</v>
      </c>
      <c r="Q281">
        <v>0.26</v>
      </c>
      <c r="R281">
        <f>IF(IFERROR(VLOOKUP(DATOS[[#This Row],[IdUnico]],A282:$A$5002,1,FALSE),0),1,0)</f>
        <v>0</v>
      </c>
    </row>
    <row r="282" spans="1:18" x14ac:dyDescent="0.3">
      <c r="A282" t="str">
        <f>CONCATENATE(DATOS[[#This Row],[customer_id]],"_",DATOS[[#This Row],[country]],"_",DATOS[[#This Row],[customer_since]])</f>
        <v>CUST_1536_France_44599</v>
      </c>
      <c r="B282" t="s">
        <v>931</v>
      </c>
      <c r="C282">
        <v>47</v>
      </c>
      <c r="D282" t="s">
        <v>21</v>
      </c>
      <c r="E282" t="s">
        <v>35</v>
      </c>
      <c r="F282">
        <v>63.1</v>
      </c>
      <c r="G282">
        <f>IF(DATOS[[#This Row],[avg_order_value]]="",0,DATOS[[#This Row],[avg_order_value]])</f>
        <v>63.1</v>
      </c>
      <c r="H282">
        <v>11</v>
      </c>
      <c r="I282">
        <f>DATOS[[#This Row],[avgValorOrdenDesc]]*DATOS[[#This Row],[total_orders]]</f>
        <v>694.1</v>
      </c>
      <c r="J282">
        <v>301</v>
      </c>
      <c r="K282">
        <v>0</v>
      </c>
      <c r="L282" t="s">
        <v>19</v>
      </c>
      <c r="M282">
        <v>17</v>
      </c>
      <c r="N282">
        <f>IF(DATOS[[#This Row],[email_open_rate]]="",0,DATOS[[#This Row],[email_open_rate]])</f>
        <v>17</v>
      </c>
      <c r="O282" s="1">
        <v>44599</v>
      </c>
      <c r="P282">
        <v>3</v>
      </c>
      <c r="Q282">
        <v>0.67</v>
      </c>
      <c r="R282">
        <f>IF(IFERROR(VLOOKUP(DATOS[[#This Row],[IdUnico]],A283:$A$5002,1,FALSE),0),1,0)</f>
        <v>0</v>
      </c>
    </row>
    <row r="283" spans="1:18" x14ac:dyDescent="0.3">
      <c r="A283" t="str">
        <f>CONCATENATE(DATOS[[#This Row],[customer_id]],"_",DATOS[[#This Row],[country]],"_",DATOS[[#This Row],[customer_since]])</f>
        <v>CUST_1537_Brazil_45395</v>
      </c>
      <c r="B283" t="s">
        <v>338</v>
      </c>
      <c r="C283">
        <v>18</v>
      </c>
      <c r="D283" t="s">
        <v>21</v>
      </c>
      <c r="E283" t="s">
        <v>15</v>
      </c>
      <c r="F283">
        <v>56.16</v>
      </c>
      <c r="G283">
        <f>IF(DATOS[[#This Row],[avg_order_value]]="",0,DATOS[[#This Row],[avg_order_value]])</f>
        <v>56.16</v>
      </c>
      <c r="H283">
        <v>14</v>
      </c>
      <c r="I283">
        <f>DATOS[[#This Row],[avgValorOrdenDesc]]*DATOS[[#This Row],[total_orders]]</f>
        <v>786.24</v>
      </c>
      <c r="J283">
        <v>91</v>
      </c>
      <c r="K283">
        <v>0</v>
      </c>
      <c r="L283" t="s">
        <v>29</v>
      </c>
      <c r="M283">
        <v>32.200000000000003</v>
      </c>
      <c r="N283">
        <f>IF(DATOS[[#This Row],[email_open_rate]]="",0,DATOS[[#This Row],[email_open_rate]])</f>
        <v>32.200000000000003</v>
      </c>
      <c r="O283" s="1">
        <v>45395</v>
      </c>
      <c r="P283">
        <v>38</v>
      </c>
      <c r="Q283">
        <v>0.53</v>
      </c>
      <c r="R283">
        <f>IF(IFERROR(VLOOKUP(DATOS[[#This Row],[IdUnico]],A284:$A$5002,1,FALSE),0),1,0)</f>
        <v>0</v>
      </c>
    </row>
    <row r="284" spans="1:18" x14ac:dyDescent="0.3">
      <c r="A284" t="str">
        <f>CONCATENATE(DATOS[[#This Row],[customer_id]],"_",DATOS[[#This Row],[country]],"_",DATOS[[#This Row],[customer_since]])</f>
        <v>CUST_1539_Australia_45190</v>
      </c>
      <c r="B284" t="s">
        <v>586</v>
      </c>
      <c r="C284">
        <v>56</v>
      </c>
      <c r="D284" t="s">
        <v>14</v>
      </c>
      <c r="E284" t="s">
        <v>22</v>
      </c>
      <c r="F284">
        <v>31.88</v>
      </c>
      <c r="G284">
        <f>IF(DATOS[[#This Row],[avg_order_value]]="",0,DATOS[[#This Row],[avg_order_value]])</f>
        <v>31.88</v>
      </c>
      <c r="H284">
        <v>12</v>
      </c>
      <c r="I284">
        <f>DATOS[[#This Row],[avgValorOrdenDesc]]*DATOS[[#This Row],[total_orders]]</f>
        <v>382.56</v>
      </c>
      <c r="J284">
        <v>268</v>
      </c>
      <c r="K284">
        <v>0</v>
      </c>
      <c r="L284" t="s">
        <v>29</v>
      </c>
      <c r="M284">
        <v>10.199999999999999</v>
      </c>
      <c r="N284">
        <f>IF(DATOS[[#This Row],[email_open_rate]]="",0,DATOS[[#This Row],[email_open_rate]])</f>
        <v>10.199999999999999</v>
      </c>
      <c r="O284" s="1">
        <v>45190</v>
      </c>
      <c r="P284">
        <v>97</v>
      </c>
      <c r="Q284">
        <v>0.16</v>
      </c>
      <c r="R284">
        <f>IF(IFERROR(VLOOKUP(DATOS[[#This Row],[IdUnico]],A285:$A$5002,1,FALSE),0),1,0)</f>
        <v>0</v>
      </c>
    </row>
    <row r="285" spans="1:18" x14ac:dyDescent="0.3">
      <c r="A285" t="str">
        <f>CONCATENATE(DATOS[[#This Row],[customer_id]],"_",DATOS[[#This Row],[country]],"_",DATOS[[#This Row],[customer_since]])</f>
        <v>CUST_1539_China_45350</v>
      </c>
      <c r="B285" t="s">
        <v>586</v>
      </c>
      <c r="C285">
        <v>58</v>
      </c>
      <c r="D285" t="s">
        <v>14</v>
      </c>
      <c r="E285" t="s">
        <v>44</v>
      </c>
      <c r="F285">
        <v>83.96</v>
      </c>
      <c r="G285">
        <f>IF(DATOS[[#This Row],[avg_order_value]]="",0,DATOS[[#This Row],[avg_order_value]])</f>
        <v>83.96</v>
      </c>
      <c r="H285">
        <v>17</v>
      </c>
      <c r="I285">
        <f>DATOS[[#This Row],[avgValorOrdenDesc]]*DATOS[[#This Row],[total_orders]]</f>
        <v>1427.32</v>
      </c>
      <c r="J285">
        <v>335</v>
      </c>
      <c r="K285">
        <v>0</v>
      </c>
      <c r="L285" t="s">
        <v>29</v>
      </c>
      <c r="N285">
        <f>IF(DATOS[[#This Row],[email_open_rate]]="",0,DATOS[[#This Row],[email_open_rate]])</f>
        <v>0</v>
      </c>
      <c r="O285" s="1">
        <v>45350</v>
      </c>
      <c r="P285">
        <v>84</v>
      </c>
      <c r="Q285">
        <v>0.13</v>
      </c>
      <c r="R285">
        <f>IF(IFERROR(VLOOKUP(DATOS[[#This Row],[IdUnico]],A286:$A$5002,1,FALSE),0),1,0)</f>
        <v>0</v>
      </c>
    </row>
    <row r="286" spans="1:18" x14ac:dyDescent="0.3">
      <c r="A286" t="str">
        <f>CONCATENATE(DATOS[[#This Row],[customer_id]],"_",DATOS[[#This Row],[country]],"_",DATOS[[#This Row],[customer_since]])</f>
        <v>CUST_1541_Canada_45712</v>
      </c>
      <c r="B286" t="s">
        <v>1919</v>
      </c>
      <c r="C286">
        <v>34</v>
      </c>
      <c r="D286" t="s">
        <v>21</v>
      </c>
      <c r="E286" t="s">
        <v>28</v>
      </c>
      <c r="F286">
        <v>66.52</v>
      </c>
      <c r="G286">
        <f>IF(DATOS[[#This Row],[avg_order_value]]="",0,DATOS[[#This Row],[avg_order_value]])</f>
        <v>66.52</v>
      </c>
      <c r="H286">
        <v>10</v>
      </c>
      <c r="I286">
        <f>DATOS[[#This Row],[avgValorOrdenDesc]]*DATOS[[#This Row],[total_orders]]</f>
        <v>665.19999999999993</v>
      </c>
      <c r="J286">
        <v>248</v>
      </c>
      <c r="K286">
        <v>0</v>
      </c>
      <c r="L286" t="s">
        <v>23</v>
      </c>
      <c r="M286">
        <v>58.7</v>
      </c>
      <c r="N286">
        <f>IF(DATOS[[#This Row],[email_open_rate]]="",0,DATOS[[#This Row],[email_open_rate]])</f>
        <v>58.7</v>
      </c>
      <c r="O286" s="1">
        <v>45712</v>
      </c>
      <c r="P286">
        <v>63</v>
      </c>
      <c r="Q286">
        <v>0.65</v>
      </c>
      <c r="R286">
        <f>IF(IFERROR(VLOOKUP(DATOS[[#This Row],[IdUnico]],A287:$A$5002,1,FALSE),0),1,0)</f>
        <v>0</v>
      </c>
    </row>
    <row r="287" spans="1:18" x14ac:dyDescent="0.3">
      <c r="A287" t="str">
        <f>CONCATENATE(DATOS[[#This Row],[customer_id]],"_",DATOS[[#This Row],[country]],"_",DATOS[[#This Row],[customer_since]])</f>
        <v>CUST_1545_USA_44324</v>
      </c>
      <c r="B287" t="s">
        <v>1156</v>
      </c>
      <c r="C287">
        <v>55</v>
      </c>
      <c r="D287" t="s">
        <v>21</v>
      </c>
      <c r="E287" t="s">
        <v>18</v>
      </c>
      <c r="F287">
        <v>68.56</v>
      </c>
      <c r="G287">
        <f>IF(DATOS[[#This Row],[avg_order_value]]="",0,DATOS[[#This Row],[avg_order_value]])</f>
        <v>68.56</v>
      </c>
      <c r="H287">
        <v>6</v>
      </c>
      <c r="I287">
        <f>DATOS[[#This Row],[avgValorOrdenDesc]]*DATOS[[#This Row],[total_orders]]</f>
        <v>411.36</v>
      </c>
      <c r="J287">
        <v>206</v>
      </c>
      <c r="K287">
        <v>0</v>
      </c>
      <c r="L287" t="s">
        <v>16</v>
      </c>
      <c r="M287">
        <v>16.2</v>
      </c>
      <c r="N287">
        <f>IF(DATOS[[#This Row],[email_open_rate]]="",0,DATOS[[#This Row],[email_open_rate]])</f>
        <v>16.2</v>
      </c>
      <c r="O287" s="1">
        <v>44324</v>
      </c>
      <c r="P287">
        <v>34</v>
      </c>
      <c r="Q287">
        <v>0.32</v>
      </c>
      <c r="R287">
        <f>IF(IFERROR(VLOOKUP(DATOS[[#This Row],[IdUnico]],A288:$A$5002,1,FALSE),0),1,0)</f>
        <v>0</v>
      </c>
    </row>
    <row r="288" spans="1:18" x14ac:dyDescent="0.3">
      <c r="A288" t="str">
        <f>CONCATENATE(DATOS[[#This Row],[customer_id]],"_",DATOS[[#This Row],[country]],"_",DATOS[[#This Row],[customer_since]])</f>
        <v>CUST_1552_UK_45236</v>
      </c>
      <c r="B288" t="s">
        <v>1387</v>
      </c>
      <c r="C288">
        <v>61</v>
      </c>
      <c r="D288" t="s">
        <v>14</v>
      </c>
      <c r="E288" t="s">
        <v>52</v>
      </c>
      <c r="F288">
        <v>69.28</v>
      </c>
      <c r="G288">
        <f>IF(DATOS[[#This Row],[avg_order_value]]="",0,DATOS[[#This Row],[avg_order_value]])</f>
        <v>69.28</v>
      </c>
      <c r="H288">
        <v>9</v>
      </c>
      <c r="I288">
        <f>DATOS[[#This Row],[avgValorOrdenDesc]]*DATOS[[#This Row],[total_orders]]</f>
        <v>623.52</v>
      </c>
      <c r="J288">
        <v>332</v>
      </c>
      <c r="K288">
        <v>0</v>
      </c>
      <c r="L288" t="s">
        <v>19</v>
      </c>
      <c r="M288">
        <v>16.7</v>
      </c>
      <c r="N288">
        <f>IF(DATOS[[#This Row],[email_open_rate]]="",0,DATOS[[#This Row],[email_open_rate]])</f>
        <v>16.7</v>
      </c>
      <c r="O288" s="1">
        <v>45236</v>
      </c>
      <c r="P288">
        <v>24</v>
      </c>
      <c r="Q288">
        <v>0.1</v>
      </c>
      <c r="R288">
        <f>IF(IFERROR(VLOOKUP(DATOS[[#This Row],[IdUnico]],A289:$A$5002,1,FALSE),0),1,0)</f>
        <v>0</v>
      </c>
    </row>
    <row r="289" spans="1:18" x14ac:dyDescent="0.3">
      <c r="A289" t="str">
        <f>CONCATENATE(DATOS[[#This Row],[customer_id]],"_",DATOS[[#This Row],[country]],"_",DATOS[[#This Row],[customer_since]])</f>
        <v>CUST_1556_USA_44323</v>
      </c>
      <c r="B289" t="s">
        <v>1253</v>
      </c>
      <c r="C289">
        <v>29</v>
      </c>
      <c r="D289" t="s">
        <v>21</v>
      </c>
      <c r="E289" t="s">
        <v>18</v>
      </c>
      <c r="F289">
        <v>187.93</v>
      </c>
      <c r="G289">
        <f>IF(DATOS[[#This Row],[avg_order_value]]="",0,DATOS[[#This Row],[avg_order_value]])</f>
        <v>187.93</v>
      </c>
      <c r="H289">
        <v>15</v>
      </c>
      <c r="I289">
        <f>DATOS[[#This Row],[avgValorOrdenDesc]]*DATOS[[#This Row],[total_orders]]</f>
        <v>2818.9500000000003</v>
      </c>
      <c r="J289">
        <v>338</v>
      </c>
      <c r="K289">
        <v>0</v>
      </c>
      <c r="L289" t="s">
        <v>16</v>
      </c>
      <c r="M289">
        <v>97.7</v>
      </c>
      <c r="N289">
        <f>IF(DATOS[[#This Row],[email_open_rate]]="",0,DATOS[[#This Row],[email_open_rate]])</f>
        <v>97.7</v>
      </c>
      <c r="O289" s="1">
        <v>44323</v>
      </c>
      <c r="P289">
        <v>30</v>
      </c>
      <c r="Q289">
        <v>0.12</v>
      </c>
      <c r="R289">
        <f>IF(IFERROR(VLOOKUP(DATOS[[#This Row],[IdUnico]],A290:$A$5002,1,FALSE),0),1,0)</f>
        <v>0</v>
      </c>
    </row>
    <row r="290" spans="1:18" x14ac:dyDescent="0.3">
      <c r="A290" t="str">
        <f>CONCATENATE(DATOS[[#This Row],[customer_id]],"_",DATOS[[#This Row],[country]],"_",DATOS[[#This Row],[customer_since]])</f>
        <v>CUST_1556_USA_44921</v>
      </c>
      <c r="B290" t="s">
        <v>1253</v>
      </c>
      <c r="C290">
        <v>53</v>
      </c>
      <c r="D290" t="s">
        <v>21</v>
      </c>
      <c r="E290" t="s">
        <v>18</v>
      </c>
      <c r="F290">
        <v>130.18</v>
      </c>
      <c r="G290">
        <f>IF(DATOS[[#This Row],[avg_order_value]]="",0,DATOS[[#This Row],[avg_order_value]])</f>
        <v>130.18</v>
      </c>
      <c r="H290">
        <v>5</v>
      </c>
      <c r="I290">
        <f>DATOS[[#This Row],[avgValorOrdenDesc]]*DATOS[[#This Row],[total_orders]]</f>
        <v>650.90000000000009</v>
      </c>
      <c r="J290">
        <v>335</v>
      </c>
      <c r="K290">
        <v>0</v>
      </c>
      <c r="L290" t="s">
        <v>19</v>
      </c>
      <c r="M290">
        <v>37.1</v>
      </c>
      <c r="N290">
        <f>IF(DATOS[[#This Row],[email_open_rate]]="",0,DATOS[[#This Row],[email_open_rate]])</f>
        <v>37.1</v>
      </c>
      <c r="O290" s="1">
        <v>44921</v>
      </c>
      <c r="P290">
        <v>28</v>
      </c>
      <c r="Q290">
        <v>0.59</v>
      </c>
      <c r="R290">
        <f>IF(IFERROR(VLOOKUP(DATOS[[#This Row],[IdUnico]],A291:$A$5002,1,FALSE),0),1,0)</f>
        <v>0</v>
      </c>
    </row>
    <row r="291" spans="1:18" x14ac:dyDescent="0.3">
      <c r="A291" t="str">
        <f>CONCATENATE(DATOS[[#This Row],[customer_id]],"_",DATOS[[#This Row],[country]],"_",DATOS[[#This Row],[customer_since]])</f>
        <v>CUST_1557_Japan_44608</v>
      </c>
      <c r="B291" t="s">
        <v>2342</v>
      </c>
      <c r="C291">
        <v>26</v>
      </c>
      <c r="D291" t="s">
        <v>25</v>
      </c>
      <c r="E291" t="s">
        <v>26</v>
      </c>
      <c r="F291">
        <v>55.53</v>
      </c>
      <c r="G291">
        <f>IF(DATOS[[#This Row],[avg_order_value]]="",0,DATOS[[#This Row],[avg_order_value]])</f>
        <v>55.53</v>
      </c>
      <c r="H291">
        <v>7</v>
      </c>
      <c r="I291">
        <f>DATOS[[#This Row],[avgValorOrdenDesc]]*DATOS[[#This Row],[total_orders]]</f>
        <v>388.71000000000004</v>
      </c>
      <c r="J291">
        <v>21</v>
      </c>
      <c r="K291">
        <v>0</v>
      </c>
      <c r="L291" t="s">
        <v>40</v>
      </c>
      <c r="M291">
        <v>25.5</v>
      </c>
      <c r="N291">
        <f>IF(DATOS[[#This Row],[email_open_rate]]="",0,DATOS[[#This Row],[email_open_rate]])</f>
        <v>25.5</v>
      </c>
      <c r="O291" s="1">
        <v>44608</v>
      </c>
      <c r="P291">
        <v>90</v>
      </c>
      <c r="Q291">
        <v>0.42</v>
      </c>
      <c r="R291">
        <f>IF(IFERROR(VLOOKUP(DATOS[[#This Row],[IdUnico]],A292:$A$5002,1,FALSE),0),1,0)</f>
        <v>0</v>
      </c>
    </row>
    <row r="292" spans="1:18" x14ac:dyDescent="0.3">
      <c r="A292" t="str">
        <f>CONCATENATE(DATOS[[#This Row],[customer_id]],"_",DATOS[[#This Row],[country]],"_",DATOS[[#This Row],[customer_since]])</f>
        <v>CUST_1559_India_44420</v>
      </c>
      <c r="B292" t="s">
        <v>396</v>
      </c>
      <c r="C292">
        <v>75</v>
      </c>
      <c r="D292" t="s">
        <v>14</v>
      </c>
      <c r="E292" t="s">
        <v>37</v>
      </c>
      <c r="F292">
        <v>43.91</v>
      </c>
      <c r="G292">
        <f>IF(DATOS[[#This Row],[avg_order_value]]="",0,DATOS[[#This Row],[avg_order_value]])</f>
        <v>43.91</v>
      </c>
      <c r="H292">
        <v>13</v>
      </c>
      <c r="I292">
        <f>DATOS[[#This Row],[avgValorOrdenDesc]]*DATOS[[#This Row],[total_orders]]</f>
        <v>570.82999999999993</v>
      </c>
      <c r="J292">
        <v>2</v>
      </c>
      <c r="K292">
        <v>0</v>
      </c>
      <c r="L292" t="s">
        <v>40</v>
      </c>
      <c r="M292">
        <v>54</v>
      </c>
      <c r="N292">
        <f>IF(DATOS[[#This Row],[email_open_rate]]="",0,DATOS[[#This Row],[email_open_rate]])</f>
        <v>54</v>
      </c>
      <c r="O292" s="1">
        <v>44420</v>
      </c>
      <c r="P292">
        <v>43</v>
      </c>
      <c r="Q292">
        <v>0.31</v>
      </c>
      <c r="R292">
        <f>IF(IFERROR(VLOOKUP(DATOS[[#This Row],[IdUnico]],A293:$A$5002,1,FALSE),0),1,0)</f>
        <v>0</v>
      </c>
    </row>
    <row r="293" spans="1:18" x14ac:dyDescent="0.3">
      <c r="A293" t="str">
        <f>CONCATENATE(DATOS[[#This Row],[customer_id]],"_",DATOS[[#This Row],[country]],"_",DATOS[[#This Row],[customer_since]])</f>
        <v>CUST_1560_Brazil_44511</v>
      </c>
      <c r="B293" t="s">
        <v>1685</v>
      </c>
      <c r="C293">
        <v>66</v>
      </c>
      <c r="D293" t="s">
        <v>14</v>
      </c>
      <c r="E293" t="s">
        <v>15</v>
      </c>
      <c r="F293">
        <v>50.36</v>
      </c>
      <c r="G293">
        <f>IF(DATOS[[#This Row],[avg_order_value]]="",0,DATOS[[#This Row],[avg_order_value]])</f>
        <v>50.36</v>
      </c>
      <c r="H293">
        <v>14</v>
      </c>
      <c r="I293">
        <f>DATOS[[#This Row],[avgValorOrdenDesc]]*DATOS[[#This Row],[total_orders]]</f>
        <v>705.04</v>
      </c>
      <c r="J293">
        <v>58</v>
      </c>
      <c r="K293">
        <v>0</v>
      </c>
      <c r="L293" t="s">
        <v>29</v>
      </c>
      <c r="M293">
        <v>89.3</v>
      </c>
      <c r="N293">
        <f>IF(DATOS[[#This Row],[email_open_rate]]="",0,DATOS[[#This Row],[email_open_rate]])</f>
        <v>89.3</v>
      </c>
      <c r="O293" s="1">
        <v>44511</v>
      </c>
      <c r="P293">
        <v>65</v>
      </c>
      <c r="Q293">
        <v>0.16</v>
      </c>
      <c r="R293">
        <f>IF(IFERROR(VLOOKUP(DATOS[[#This Row],[IdUnico]],A294:$A$5002,1,FALSE),0),1,0)</f>
        <v>0</v>
      </c>
    </row>
    <row r="294" spans="1:18" x14ac:dyDescent="0.3">
      <c r="A294" t="str">
        <f>CONCATENATE(DATOS[[#This Row],[customer_id]],"_",DATOS[[#This Row],[country]],"_",DATOS[[#This Row],[customer_since]])</f>
        <v>CUST_1569_France_44907</v>
      </c>
      <c r="B294" t="s">
        <v>318</v>
      </c>
      <c r="C294">
        <v>26</v>
      </c>
      <c r="D294" t="s">
        <v>14</v>
      </c>
      <c r="E294" t="s">
        <v>35</v>
      </c>
      <c r="F294">
        <v>82.72</v>
      </c>
      <c r="G294">
        <f>IF(DATOS[[#This Row],[avg_order_value]]="",0,DATOS[[#This Row],[avg_order_value]])</f>
        <v>82.72</v>
      </c>
      <c r="H294">
        <v>11</v>
      </c>
      <c r="I294">
        <f>DATOS[[#This Row],[avgValorOrdenDesc]]*DATOS[[#This Row],[total_orders]]</f>
        <v>909.92</v>
      </c>
      <c r="J294">
        <v>90</v>
      </c>
      <c r="K294">
        <v>0</v>
      </c>
      <c r="L294" t="s">
        <v>16</v>
      </c>
      <c r="M294">
        <v>28</v>
      </c>
      <c r="N294">
        <f>IF(DATOS[[#This Row],[email_open_rate]]="",0,DATOS[[#This Row],[email_open_rate]])</f>
        <v>28</v>
      </c>
      <c r="O294" s="1">
        <v>44907</v>
      </c>
      <c r="P294">
        <v>17</v>
      </c>
      <c r="Q294">
        <v>0.16</v>
      </c>
      <c r="R294">
        <f>IF(IFERROR(VLOOKUP(DATOS[[#This Row],[IdUnico]],A295:$A$5002,1,FALSE),0),1,0)</f>
        <v>0</v>
      </c>
    </row>
    <row r="295" spans="1:18" x14ac:dyDescent="0.3">
      <c r="A295" t="str">
        <f>CONCATENATE(DATOS[[#This Row],[customer_id]],"_",DATOS[[#This Row],[country]],"_",DATOS[[#This Row],[customer_since]])</f>
        <v>CUST_1570_Brazil_44428</v>
      </c>
      <c r="B295" t="s">
        <v>3088</v>
      </c>
      <c r="C295">
        <v>46</v>
      </c>
      <c r="D295" t="s">
        <v>21</v>
      </c>
      <c r="E295" t="s">
        <v>15</v>
      </c>
      <c r="F295">
        <v>295.88</v>
      </c>
      <c r="G295">
        <f>IF(DATOS[[#This Row],[avg_order_value]]="",0,DATOS[[#This Row],[avg_order_value]])</f>
        <v>295.88</v>
      </c>
      <c r="H295">
        <v>11</v>
      </c>
      <c r="I295">
        <f>DATOS[[#This Row],[avgValorOrdenDesc]]*DATOS[[#This Row],[total_orders]]</f>
        <v>3254.68</v>
      </c>
      <c r="J295">
        <v>126</v>
      </c>
      <c r="K295">
        <v>0</v>
      </c>
      <c r="L295" t="s">
        <v>19</v>
      </c>
      <c r="M295">
        <v>99.7</v>
      </c>
      <c r="N295">
        <f>IF(DATOS[[#This Row],[email_open_rate]]="",0,DATOS[[#This Row],[email_open_rate]])</f>
        <v>99.7</v>
      </c>
      <c r="O295" s="1">
        <v>44428</v>
      </c>
      <c r="P295">
        <v>92</v>
      </c>
      <c r="Q295">
        <v>0.08</v>
      </c>
      <c r="R295">
        <f>IF(IFERROR(VLOOKUP(DATOS[[#This Row],[IdUnico]],A296:$A$5002,1,FALSE),0),1,0)</f>
        <v>0</v>
      </c>
    </row>
    <row r="296" spans="1:18" x14ac:dyDescent="0.3">
      <c r="A296" t="str">
        <f>CONCATENATE(DATOS[[#This Row],[customer_id]],"_",DATOS[[#This Row],[country]],"_",DATOS[[#This Row],[customer_since]])</f>
        <v>CUST_1571_Canada_44705</v>
      </c>
      <c r="B296" t="s">
        <v>1270</v>
      </c>
      <c r="C296">
        <v>40</v>
      </c>
      <c r="D296" t="s">
        <v>21</v>
      </c>
      <c r="E296" t="s">
        <v>28</v>
      </c>
      <c r="F296">
        <v>55.78</v>
      </c>
      <c r="G296">
        <f>IF(DATOS[[#This Row],[avg_order_value]]="",0,DATOS[[#This Row],[avg_order_value]])</f>
        <v>55.78</v>
      </c>
      <c r="H296">
        <v>11</v>
      </c>
      <c r="I296">
        <f>DATOS[[#This Row],[avgValorOrdenDesc]]*DATOS[[#This Row],[total_orders]]</f>
        <v>613.58000000000004</v>
      </c>
      <c r="J296">
        <v>13</v>
      </c>
      <c r="K296">
        <v>0</v>
      </c>
      <c r="L296" t="s">
        <v>23</v>
      </c>
      <c r="M296">
        <v>69.3</v>
      </c>
      <c r="N296">
        <f>IF(DATOS[[#This Row],[email_open_rate]]="",0,DATOS[[#This Row],[email_open_rate]])</f>
        <v>69.3</v>
      </c>
      <c r="O296" s="1">
        <v>44705</v>
      </c>
      <c r="P296">
        <v>81</v>
      </c>
      <c r="Q296">
        <v>0.28999999999999998</v>
      </c>
      <c r="R296">
        <f>IF(IFERROR(VLOOKUP(DATOS[[#This Row],[IdUnico]],A297:$A$5002,1,FALSE),0),1,0)</f>
        <v>0</v>
      </c>
    </row>
    <row r="297" spans="1:18" x14ac:dyDescent="0.3">
      <c r="A297" t="str">
        <f>CONCATENATE(DATOS[[#This Row],[customer_id]],"_",DATOS[[#This Row],[country]],"_",DATOS[[#This Row],[customer_since]])</f>
        <v>CUST_1571_UK_45132</v>
      </c>
      <c r="B297" t="s">
        <v>1270</v>
      </c>
      <c r="C297">
        <v>78</v>
      </c>
      <c r="D297" t="s">
        <v>14</v>
      </c>
      <c r="E297" t="s">
        <v>52</v>
      </c>
      <c r="F297">
        <v>122.69</v>
      </c>
      <c r="G297">
        <f>IF(DATOS[[#This Row],[avg_order_value]]="",0,DATOS[[#This Row],[avg_order_value]])</f>
        <v>122.69</v>
      </c>
      <c r="H297">
        <v>9</v>
      </c>
      <c r="I297">
        <f>DATOS[[#This Row],[avgValorOrdenDesc]]*DATOS[[#This Row],[total_orders]]</f>
        <v>1104.21</v>
      </c>
      <c r="J297">
        <v>139</v>
      </c>
      <c r="K297">
        <v>0</v>
      </c>
      <c r="L297" t="s">
        <v>40</v>
      </c>
      <c r="M297">
        <v>23.8</v>
      </c>
      <c r="N297">
        <f>IF(DATOS[[#This Row],[email_open_rate]]="",0,DATOS[[#This Row],[email_open_rate]])</f>
        <v>23.8</v>
      </c>
      <c r="O297" s="1">
        <v>45132</v>
      </c>
      <c r="P297">
        <v>38</v>
      </c>
      <c r="Q297">
        <v>0.42</v>
      </c>
      <c r="R297">
        <f>IF(IFERROR(VLOOKUP(DATOS[[#This Row],[IdUnico]],A298:$A$5002,1,FALSE),0),1,0)</f>
        <v>0</v>
      </c>
    </row>
    <row r="298" spans="1:18" x14ac:dyDescent="0.3">
      <c r="A298" t="str">
        <f>CONCATENATE(DATOS[[#This Row],[customer_id]],"_",DATOS[[#This Row],[country]],"_",DATOS[[#This Row],[customer_since]])</f>
        <v>CUST_1572_Canada_44328</v>
      </c>
      <c r="B298" t="s">
        <v>1996</v>
      </c>
      <c r="C298">
        <v>74</v>
      </c>
      <c r="D298" t="s">
        <v>14</v>
      </c>
      <c r="E298" t="s">
        <v>28</v>
      </c>
      <c r="F298">
        <v>76.13</v>
      </c>
      <c r="G298">
        <f>IF(DATOS[[#This Row],[avg_order_value]]="",0,DATOS[[#This Row],[avg_order_value]])</f>
        <v>76.13</v>
      </c>
      <c r="H298">
        <v>10</v>
      </c>
      <c r="I298">
        <f>DATOS[[#This Row],[avgValorOrdenDesc]]*DATOS[[#This Row],[total_orders]]</f>
        <v>761.3</v>
      </c>
      <c r="J298">
        <v>283</v>
      </c>
      <c r="K298">
        <v>0</v>
      </c>
      <c r="L298" t="s">
        <v>16</v>
      </c>
      <c r="M298">
        <v>2</v>
      </c>
      <c r="N298">
        <f>IF(DATOS[[#This Row],[email_open_rate]]="",0,DATOS[[#This Row],[email_open_rate]])</f>
        <v>2</v>
      </c>
      <c r="O298" s="1">
        <v>44328</v>
      </c>
      <c r="P298">
        <v>90</v>
      </c>
      <c r="Q298">
        <v>0.23</v>
      </c>
      <c r="R298">
        <f>IF(IFERROR(VLOOKUP(DATOS[[#This Row],[IdUnico]],A299:$A$5002,1,FALSE),0),1,0)</f>
        <v>0</v>
      </c>
    </row>
    <row r="299" spans="1:18" x14ac:dyDescent="0.3">
      <c r="A299" t="str">
        <f>CONCATENATE(DATOS[[#This Row],[customer_id]],"_",DATOS[[#This Row],[country]],"_",DATOS[[#This Row],[customer_since]])</f>
        <v>CUST_1572_UK_44478</v>
      </c>
      <c r="B299" t="s">
        <v>1996</v>
      </c>
      <c r="C299">
        <v>21</v>
      </c>
      <c r="D299" t="s">
        <v>21</v>
      </c>
      <c r="E299" t="s">
        <v>52</v>
      </c>
      <c r="F299">
        <v>94.37</v>
      </c>
      <c r="G299">
        <f>IF(DATOS[[#This Row],[avg_order_value]]="",0,DATOS[[#This Row],[avg_order_value]])</f>
        <v>94.37</v>
      </c>
      <c r="H299">
        <v>8</v>
      </c>
      <c r="I299">
        <f>DATOS[[#This Row],[avgValorOrdenDesc]]*DATOS[[#This Row],[total_orders]]</f>
        <v>754.96</v>
      </c>
      <c r="J299">
        <v>217</v>
      </c>
      <c r="K299">
        <v>0</v>
      </c>
      <c r="L299" t="s">
        <v>16</v>
      </c>
      <c r="M299">
        <v>54.5</v>
      </c>
      <c r="N299">
        <f>IF(DATOS[[#This Row],[email_open_rate]]="",0,DATOS[[#This Row],[email_open_rate]])</f>
        <v>54.5</v>
      </c>
      <c r="O299" s="1">
        <v>44478</v>
      </c>
      <c r="P299">
        <v>79</v>
      </c>
      <c r="Q299">
        <v>0.47</v>
      </c>
      <c r="R299">
        <f>IF(IFERROR(VLOOKUP(DATOS[[#This Row],[IdUnico]],A300:$A$5002,1,FALSE),0),1,0)</f>
        <v>0</v>
      </c>
    </row>
    <row r="300" spans="1:18" x14ac:dyDescent="0.3">
      <c r="A300" t="str">
        <f>CONCATENATE(DATOS[[#This Row],[customer_id]],"_",DATOS[[#This Row],[country]],"_",DATOS[[#This Row],[customer_since]])</f>
        <v>CUST_1574_Australia_45458</v>
      </c>
      <c r="B300" t="s">
        <v>357</v>
      </c>
      <c r="C300">
        <v>18</v>
      </c>
      <c r="D300" t="s">
        <v>14</v>
      </c>
      <c r="E300" t="s">
        <v>22</v>
      </c>
      <c r="F300">
        <v>69.180000000000007</v>
      </c>
      <c r="G300">
        <f>IF(DATOS[[#This Row],[avg_order_value]]="",0,DATOS[[#This Row],[avg_order_value]])</f>
        <v>69.180000000000007</v>
      </c>
      <c r="H300">
        <v>5</v>
      </c>
      <c r="I300">
        <f>DATOS[[#This Row],[avgValorOrdenDesc]]*DATOS[[#This Row],[total_orders]]</f>
        <v>345.90000000000003</v>
      </c>
      <c r="J300">
        <v>135</v>
      </c>
      <c r="K300">
        <v>0</v>
      </c>
      <c r="L300" t="s">
        <v>40</v>
      </c>
      <c r="M300">
        <v>26.6</v>
      </c>
      <c r="N300">
        <f>IF(DATOS[[#This Row],[email_open_rate]]="",0,DATOS[[#This Row],[email_open_rate]])</f>
        <v>26.6</v>
      </c>
      <c r="O300" s="1">
        <v>45458</v>
      </c>
      <c r="P300">
        <v>75</v>
      </c>
      <c r="Q300">
        <v>0.12</v>
      </c>
      <c r="R300">
        <f>IF(IFERROR(VLOOKUP(DATOS[[#This Row],[IdUnico]],A301:$A$5002,1,FALSE),0),1,0)</f>
        <v>0</v>
      </c>
    </row>
    <row r="301" spans="1:18" x14ac:dyDescent="0.3">
      <c r="A301" t="str">
        <f>CONCATENATE(DATOS[[#This Row],[customer_id]],"_",DATOS[[#This Row],[country]],"_",DATOS[[#This Row],[customer_since]])</f>
        <v>CUST_1574_USA_45557</v>
      </c>
      <c r="B301" t="s">
        <v>357</v>
      </c>
      <c r="C301">
        <v>23</v>
      </c>
      <c r="D301" t="s">
        <v>21</v>
      </c>
      <c r="E301" t="s">
        <v>18</v>
      </c>
      <c r="F301">
        <v>49</v>
      </c>
      <c r="G301">
        <f>IF(DATOS[[#This Row],[avg_order_value]]="",0,DATOS[[#This Row],[avg_order_value]])</f>
        <v>49</v>
      </c>
      <c r="H301">
        <v>9</v>
      </c>
      <c r="I301">
        <f>DATOS[[#This Row],[avgValorOrdenDesc]]*DATOS[[#This Row],[total_orders]]</f>
        <v>441</v>
      </c>
      <c r="J301">
        <v>335</v>
      </c>
      <c r="K301">
        <v>0</v>
      </c>
      <c r="L301" t="s">
        <v>23</v>
      </c>
      <c r="M301">
        <v>3.7</v>
      </c>
      <c r="N301">
        <f>IF(DATOS[[#This Row],[email_open_rate]]="",0,DATOS[[#This Row],[email_open_rate]])</f>
        <v>3.7</v>
      </c>
      <c r="O301" s="1">
        <v>45557</v>
      </c>
      <c r="P301">
        <v>91</v>
      </c>
      <c r="Q301">
        <v>0.55000000000000004</v>
      </c>
      <c r="R301">
        <f>IF(IFERROR(VLOOKUP(DATOS[[#This Row],[IdUnico]],A302:$A$5002,1,FALSE),0),1,0)</f>
        <v>0</v>
      </c>
    </row>
    <row r="302" spans="1:18" x14ac:dyDescent="0.3">
      <c r="A302" t="str">
        <f>CONCATENATE(DATOS[[#This Row],[customer_id]],"_",DATOS[[#This Row],[country]],"_",DATOS[[#This Row],[customer_since]])</f>
        <v>CUST_1575_Brazil_44760</v>
      </c>
      <c r="B302" t="s">
        <v>1472</v>
      </c>
      <c r="C302">
        <v>66</v>
      </c>
      <c r="D302" t="s">
        <v>21</v>
      </c>
      <c r="E302" t="s">
        <v>15</v>
      </c>
      <c r="F302">
        <v>302.3</v>
      </c>
      <c r="G302">
        <f>IF(DATOS[[#This Row],[avg_order_value]]="",0,DATOS[[#This Row],[avg_order_value]])</f>
        <v>302.3</v>
      </c>
      <c r="H302">
        <v>13</v>
      </c>
      <c r="I302">
        <f>DATOS[[#This Row],[avgValorOrdenDesc]]*DATOS[[#This Row],[total_orders]]</f>
        <v>3929.9</v>
      </c>
      <c r="J302">
        <v>307</v>
      </c>
      <c r="K302">
        <v>0</v>
      </c>
      <c r="L302" t="s">
        <v>40</v>
      </c>
      <c r="M302">
        <v>4.3</v>
      </c>
      <c r="N302">
        <f>IF(DATOS[[#This Row],[email_open_rate]]="",0,DATOS[[#This Row],[email_open_rate]])</f>
        <v>4.3</v>
      </c>
      <c r="O302" s="1">
        <v>44760</v>
      </c>
      <c r="P302">
        <v>80</v>
      </c>
      <c r="Q302">
        <v>0.1</v>
      </c>
      <c r="R302">
        <f>IF(IFERROR(VLOOKUP(DATOS[[#This Row],[IdUnico]],A303:$A$5002,1,FALSE),0),1,0)</f>
        <v>0</v>
      </c>
    </row>
    <row r="303" spans="1:18" x14ac:dyDescent="0.3">
      <c r="A303" t="str">
        <f>CONCATENATE(DATOS[[#This Row],[customer_id]],"_",DATOS[[#This Row],[country]],"_",DATOS[[#This Row],[customer_since]])</f>
        <v>CUST_1580_France_45245</v>
      </c>
      <c r="B303" t="s">
        <v>401</v>
      </c>
      <c r="C303">
        <v>69</v>
      </c>
      <c r="D303" t="s">
        <v>14</v>
      </c>
      <c r="E303" t="s">
        <v>35</v>
      </c>
      <c r="F303">
        <v>89.98</v>
      </c>
      <c r="G303">
        <f>IF(DATOS[[#This Row],[avg_order_value]]="",0,DATOS[[#This Row],[avg_order_value]])</f>
        <v>89.98</v>
      </c>
      <c r="H303">
        <v>5</v>
      </c>
      <c r="I303">
        <f>DATOS[[#This Row],[avgValorOrdenDesc]]*DATOS[[#This Row],[total_orders]]</f>
        <v>449.90000000000003</v>
      </c>
      <c r="J303">
        <v>15</v>
      </c>
      <c r="K303">
        <v>0</v>
      </c>
      <c r="L303" t="s">
        <v>19</v>
      </c>
      <c r="M303">
        <v>18.3</v>
      </c>
      <c r="N303">
        <f>IF(DATOS[[#This Row],[email_open_rate]]="",0,DATOS[[#This Row],[email_open_rate]])</f>
        <v>18.3</v>
      </c>
      <c r="O303" s="1">
        <v>45245</v>
      </c>
      <c r="P303">
        <v>65</v>
      </c>
      <c r="Q303">
        <v>0.27</v>
      </c>
      <c r="R303">
        <f>IF(IFERROR(VLOOKUP(DATOS[[#This Row],[IdUnico]],A304:$A$5002,1,FALSE),0),1,0)</f>
        <v>0</v>
      </c>
    </row>
    <row r="304" spans="1:18" x14ac:dyDescent="0.3">
      <c r="A304" t="str">
        <f>CONCATENATE(DATOS[[#This Row],[customer_id]],"_",DATOS[[#This Row],[country]],"_",DATOS[[#This Row],[customer_since]])</f>
        <v>CUST_1580_India_45219</v>
      </c>
      <c r="B304" t="s">
        <v>401</v>
      </c>
      <c r="C304">
        <v>52</v>
      </c>
      <c r="D304" t="s">
        <v>14</v>
      </c>
      <c r="E304" t="s">
        <v>37</v>
      </c>
      <c r="F304">
        <v>109.53</v>
      </c>
      <c r="G304">
        <f>IF(DATOS[[#This Row],[avg_order_value]]="",0,DATOS[[#This Row],[avg_order_value]])</f>
        <v>109.53</v>
      </c>
      <c r="H304">
        <v>6</v>
      </c>
      <c r="I304">
        <f>DATOS[[#This Row],[avgValorOrdenDesc]]*DATOS[[#This Row],[total_orders]]</f>
        <v>657.18000000000006</v>
      </c>
      <c r="J304">
        <v>79</v>
      </c>
      <c r="K304">
        <v>0</v>
      </c>
      <c r="L304" t="s">
        <v>40</v>
      </c>
      <c r="N304">
        <f>IF(DATOS[[#This Row],[email_open_rate]]="",0,DATOS[[#This Row],[email_open_rate]])</f>
        <v>0</v>
      </c>
      <c r="O304" s="1">
        <v>45219</v>
      </c>
      <c r="P304">
        <v>33</v>
      </c>
      <c r="Q304">
        <v>0.56000000000000005</v>
      </c>
      <c r="R304">
        <f>IF(IFERROR(VLOOKUP(DATOS[[#This Row],[IdUnico]],A305:$A$5002,1,FALSE),0),1,0)</f>
        <v>0</v>
      </c>
    </row>
    <row r="305" spans="1:18" x14ac:dyDescent="0.3">
      <c r="A305" t="str">
        <f>CONCATENATE(DATOS[[#This Row],[customer_id]],"_",DATOS[[#This Row],[country]],"_",DATOS[[#This Row],[customer_since]])</f>
        <v>CUST_1581_Australia_45632</v>
      </c>
      <c r="B305" t="s">
        <v>1972</v>
      </c>
      <c r="C305">
        <v>19</v>
      </c>
      <c r="D305" t="s">
        <v>21</v>
      </c>
      <c r="E305" t="s">
        <v>22</v>
      </c>
      <c r="F305">
        <v>143.56</v>
      </c>
      <c r="G305">
        <f>IF(DATOS[[#This Row],[avg_order_value]]="",0,DATOS[[#This Row],[avg_order_value]])</f>
        <v>143.56</v>
      </c>
      <c r="H305">
        <v>10</v>
      </c>
      <c r="I305">
        <f>DATOS[[#This Row],[avgValorOrdenDesc]]*DATOS[[#This Row],[total_orders]]</f>
        <v>1435.6</v>
      </c>
      <c r="J305">
        <v>265</v>
      </c>
      <c r="K305">
        <v>0</v>
      </c>
      <c r="L305" t="s">
        <v>23</v>
      </c>
      <c r="M305">
        <v>38</v>
      </c>
      <c r="N305">
        <f>IF(DATOS[[#This Row],[email_open_rate]]="",0,DATOS[[#This Row],[email_open_rate]])</f>
        <v>38</v>
      </c>
      <c r="O305" s="1">
        <v>45632</v>
      </c>
      <c r="P305">
        <v>82</v>
      </c>
      <c r="Q305">
        <v>0.54</v>
      </c>
      <c r="R305">
        <f>IF(IFERROR(VLOOKUP(DATOS[[#This Row],[IdUnico]],A306:$A$5002,1,FALSE),0),1,0)</f>
        <v>0</v>
      </c>
    </row>
    <row r="306" spans="1:18" x14ac:dyDescent="0.3">
      <c r="A306" t="str">
        <f>CONCATENATE(DATOS[[#This Row],[customer_id]],"_",DATOS[[#This Row],[country]],"_",DATOS[[#This Row],[customer_since]])</f>
        <v>CUST_1583_India_45492</v>
      </c>
      <c r="B306" t="s">
        <v>1348</v>
      </c>
      <c r="C306">
        <v>27</v>
      </c>
      <c r="D306" t="s">
        <v>21</v>
      </c>
      <c r="E306" t="s">
        <v>37</v>
      </c>
      <c r="F306">
        <v>79.33</v>
      </c>
      <c r="G306">
        <f>IF(DATOS[[#This Row],[avg_order_value]]="",0,DATOS[[#This Row],[avg_order_value]])</f>
        <v>79.33</v>
      </c>
      <c r="H306">
        <v>7</v>
      </c>
      <c r="I306">
        <f>DATOS[[#This Row],[avgValorOrdenDesc]]*DATOS[[#This Row],[total_orders]]</f>
        <v>555.30999999999995</v>
      </c>
      <c r="J306">
        <v>290</v>
      </c>
      <c r="K306">
        <v>0</v>
      </c>
      <c r="L306" t="s">
        <v>40</v>
      </c>
      <c r="M306">
        <v>24.5</v>
      </c>
      <c r="N306">
        <f>IF(DATOS[[#This Row],[email_open_rate]]="",0,DATOS[[#This Row],[email_open_rate]])</f>
        <v>24.5</v>
      </c>
      <c r="O306" s="1">
        <v>45492</v>
      </c>
      <c r="P306">
        <v>58</v>
      </c>
      <c r="Q306">
        <v>0.21</v>
      </c>
      <c r="R306">
        <f>IF(IFERROR(VLOOKUP(DATOS[[#This Row],[IdUnico]],A307:$A$5002,1,FALSE),0),1,0)</f>
        <v>0</v>
      </c>
    </row>
    <row r="307" spans="1:18" x14ac:dyDescent="0.3">
      <c r="A307" t="str">
        <f>CONCATENATE(DATOS[[#This Row],[customer_id]],"_",DATOS[[#This Row],[country]],"_",DATOS[[#This Row],[customer_since]])</f>
        <v>CUST_1584_China_44123</v>
      </c>
      <c r="B307" t="s">
        <v>3319</v>
      </c>
      <c r="C307">
        <v>37</v>
      </c>
      <c r="D307" t="s">
        <v>14</v>
      </c>
      <c r="E307" t="s">
        <v>44</v>
      </c>
      <c r="F307">
        <v>23.63</v>
      </c>
      <c r="G307">
        <f>IF(DATOS[[#This Row],[avg_order_value]]="",0,DATOS[[#This Row],[avg_order_value]])</f>
        <v>23.63</v>
      </c>
      <c r="H307">
        <v>13</v>
      </c>
      <c r="I307">
        <f>DATOS[[#This Row],[avgValorOrdenDesc]]*DATOS[[#This Row],[total_orders]]</f>
        <v>307.19</v>
      </c>
      <c r="J307">
        <v>344</v>
      </c>
      <c r="K307">
        <v>0</v>
      </c>
      <c r="L307" t="s">
        <v>19</v>
      </c>
      <c r="M307">
        <v>52.6</v>
      </c>
      <c r="N307">
        <f>IF(DATOS[[#This Row],[email_open_rate]]="",0,DATOS[[#This Row],[email_open_rate]])</f>
        <v>52.6</v>
      </c>
      <c r="O307" s="1">
        <v>44123</v>
      </c>
      <c r="P307">
        <v>7</v>
      </c>
      <c r="Q307">
        <v>0.41</v>
      </c>
      <c r="R307">
        <f>IF(IFERROR(VLOOKUP(DATOS[[#This Row],[IdUnico]],A308:$A$5002,1,FALSE),0),1,0)</f>
        <v>0</v>
      </c>
    </row>
    <row r="308" spans="1:18" x14ac:dyDescent="0.3">
      <c r="A308" t="str">
        <f>CONCATENATE(DATOS[[#This Row],[customer_id]],"_",DATOS[[#This Row],[country]],"_",DATOS[[#This Row],[customer_since]])</f>
        <v>CUST_1587_Brazil_45353</v>
      </c>
      <c r="B308" t="s">
        <v>2084</v>
      </c>
      <c r="C308">
        <v>59</v>
      </c>
      <c r="D308" t="s">
        <v>14</v>
      </c>
      <c r="E308" t="s">
        <v>15</v>
      </c>
      <c r="F308">
        <v>157.13999999999999</v>
      </c>
      <c r="G308">
        <f>IF(DATOS[[#This Row],[avg_order_value]]="",0,DATOS[[#This Row],[avg_order_value]])</f>
        <v>157.13999999999999</v>
      </c>
      <c r="H308">
        <v>13</v>
      </c>
      <c r="I308">
        <f>DATOS[[#This Row],[avgValorOrdenDesc]]*DATOS[[#This Row],[total_orders]]</f>
        <v>2042.8199999999997</v>
      </c>
      <c r="J308">
        <v>131</v>
      </c>
      <c r="K308">
        <v>1</v>
      </c>
      <c r="L308" t="s">
        <v>29</v>
      </c>
      <c r="M308">
        <v>74.3</v>
      </c>
      <c r="N308">
        <f>IF(DATOS[[#This Row],[email_open_rate]]="",0,DATOS[[#This Row],[email_open_rate]])</f>
        <v>74.3</v>
      </c>
      <c r="O308" s="1">
        <v>45353</v>
      </c>
      <c r="P308">
        <v>35</v>
      </c>
      <c r="Q308">
        <v>0.2</v>
      </c>
      <c r="R308">
        <f>IF(IFERROR(VLOOKUP(DATOS[[#This Row],[IdUnico]],A309:$A$5002,1,FALSE),0),1,0)</f>
        <v>0</v>
      </c>
    </row>
    <row r="309" spans="1:18" x14ac:dyDescent="0.3">
      <c r="A309" t="str">
        <f>CONCATENATE(DATOS[[#This Row],[customer_id]],"_",DATOS[[#This Row],[country]],"_",DATOS[[#This Row],[customer_since]])</f>
        <v>CUST_1588_India_45034</v>
      </c>
      <c r="B309" t="s">
        <v>3713</v>
      </c>
      <c r="C309">
        <v>35</v>
      </c>
      <c r="D309" t="s">
        <v>21</v>
      </c>
      <c r="E309" t="s">
        <v>37</v>
      </c>
      <c r="F309">
        <v>146.66</v>
      </c>
      <c r="G309">
        <f>IF(DATOS[[#This Row],[avg_order_value]]="",0,DATOS[[#This Row],[avg_order_value]])</f>
        <v>146.66</v>
      </c>
      <c r="H309">
        <v>11</v>
      </c>
      <c r="I309">
        <f>DATOS[[#This Row],[avgValorOrdenDesc]]*DATOS[[#This Row],[total_orders]]</f>
        <v>1613.26</v>
      </c>
      <c r="J309">
        <v>266</v>
      </c>
      <c r="K309">
        <v>0</v>
      </c>
      <c r="L309" t="s">
        <v>23</v>
      </c>
      <c r="M309">
        <v>33.5</v>
      </c>
      <c r="N309">
        <f>IF(DATOS[[#This Row],[email_open_rate]]="",0,DATOS[[#This Row],[email_open_rate]])</f>
        <v>33.5</v>
      </c>
      <c r="O309" s="1">
        <v>45034</v>
      </c>
      <c r="P309">
        <v>95</v>
      </c>
      <c r="Q309">
        <v>0.1</v>
      </c>
      <c r="R309">
        <f>IF(IFERROR(VLOOKUP(DATOS[[#This Row],[IdUnico]],A310:$A$5002,1,FALSE),0),1,0)</f>
        <v>0</v>
      </c>
    </row>
    <row r="310" spans="1:18" x14ac:dyDescent="0.3">
      <c r="A310" t="str">
        <f>CONCATENATE(DATOS[[#This Row],[customer_id]],"_",DATOS[[#This Row],[country]],"_",DATOS[[#This Row],[customer_since]])</f>
        <v>CUST_1589_Brazil_45025</v>
      </c>
      <c r="B310" t="s">
        <v>3341</v>
      </c>
      <c r="C310">
        <v>47</v>
      </c>
      <c r="D310" t="s">
        <v>21</v>
      </c>
      <c r="E310" t="s">
        <v>15</v>
      </c>
      <c r="F310">
        <v>90.93</v>
      </c>
      <c r="G310">
        <f>IF(DATOS[[#This Row],[avg_order_value]]="",0,DATOS[[#This Row],[avg_order_value]])</f>
        <v>90.93</v>
      </c>
      <c r="H310">
        <v>9</v>
      </c>
      <c r="I310">
        <f>DATOS[[#This Row],[avgValorOrdenDesc]]*DATOS[[#This Row],[total_orders]]</f>
        <v>818.37000000000012</v>
      </c>
      <c r="J310">
        <v>23</v>
      </c>
      <c r="K310">
        <v>0</v>
      </c>
      <c r="L310" t="s">
        <v>23</v>
      </c>
      <c r="M310">
        <v>84.7</v>
      </c>
      <c r="N310">
        <f>IF(DATOS[[#This Row],[email_open_rate]]="",0,DATOS[[#This Row],[email_open_rate]])</f>
        <v>84.7</v>
      </c>
      <c r="O310" s="1">
        <v>45025</v>
      </c>
      <c r="P310">
        <v>70</v>
      </c>
      <c r="Q310">
        <v>0.28999999999999998</v>
      </c>
      <c r="R310">
        <f>IF(IFERROR(VLOOKUP(DATOS[[#This Row],[IdUnico]],A311:$A$5002,1,FALSE),0),1,0)</f>
        <v>0</v>
      </c>
    </row>
    <row r="311" spans="1:18" x14ac:dyDescent="0.3">
      <c r="A311" t="str">
        <f>CONCATENATE(DATOS[[#This Row],[customer_id]],"_",DATOS[[#This Row],[country]],"_",DATOS[[#This Row],[customer_since]])</f>
        <v>CUST_1593_Australia_44347</v>
      </c>
      <c r="B311" t="s">
        <v>1774</v>
      </c>
      <c r="C311">
        <v>56</v>
      </c>
      <c r="D311" t="s">
        <v>14</v>
      </c>
      <c r="E311" t="s">
        <v>22</v>
      </c>
      <c r="F311">
        <v>410.59</v>
      </c>
      <c r="G311">
        <f>IF(DATOS[[#This Row],[avg_order_value]]="",0,DATOS[[#This Row],[avg_order_value]])</f>
        <v>410.59</v>
      </c>
      <c r="H311">
        <v>12</v>
      </c>
      <c r="I311">
        <f>DATOS[[#This Row],[avgValorOrdenDesc]]*DATOS[[#This Row],[total_orders]]</f>
        <v>4927.08</v>
      </c>
      <c r="J311">
        <v>341</v>
      </c>
      <c r="K311">
        <v>0</v>
      </c>
      <c r="L311" t="s">
        <v>19</v>
      </c>
      <c r="M311">
        <v>81.599999999999994</v>
      </c>
      <c r="N311">
        <f>IF(DATOS[[#This Row],[email_open_rate]]="",0,DATOS[[#This Row],[email_open_rate]])</f>
        <v>81.599999999999994</v>
      </c>
      <c r="O311" s="1">
        <v>44347</v>
      </c>
      <c r="P311">
        <v>52</v>
      </c>
      <c r="Q311">
        <v>0.37</v>
      </c>
      <c r="R311">
        <f>IF(IFERROR(VLOOKUP(DATOS[[#This Row],[IdUnico]],A312:$A$5002,1,FALSE),0),1,0)</f>
        <v>0</v>
      </c>
    </row>
    <row r="312" spans="1:18" x14ac:dyDescent="0.3">
      <c r="A312" t="str">
        <f>CONCATENATE(DATOS[[#This Row],[customer_id]],"_",DATOS[[#This Row],[country]],"_",DATOS[[#This Row],[customer_since]])</f>
        <v>CUST_1593_Canada_45333</v>
      </c>
      <c r="B312" t="s">
        <v>1774</v>
      </c>
      <c r="C312">
        <v>59</v>
      </c>
      <c r="D312" t="s">
        <v>14</v>
      </c>
      <c r="E312" t="s">
        <v>28</v>
      </c>
      <c r="F312">
        <v>80.89</v>
      </c>
      <c r="G312">
        <f>IF(DATOS[[#This Row],[avg_order_value]]="",0,DATOS[[#This Row],[avg_order_value]])</f>
        <v>80.89</v>
      </c>
      <c r="H312">
        <v>13</v>
      </c>
      <c r="I312">
        <f>DATOS[[#This Row],[avgValorOrdenDesc]]*DATOS[[#This Row],[total_orders]]</f>
        <v>1051.57</v>
      </c>
      <c r="J312">
        <v>100</v>
      </c>
      <c r="K312">
        <v>0</v>
      </c>
      <c r="L312" t="s">
        <v>19</v>
      </c>
      <c r="M312">
        <v>98.7</v>
      </c>
      <c r="N312">
        <f>IF(DATOS[[#This Row],[email_open_rate]]="",0,DATOS[[#This Row],[email_open_rate]])</f>
        <v>98.7</v>
      </c>
      <c r="O312" s="1">
        <v>45333</v>
      </c>
      <c r="P312">
        <v>52</v>
      </c>
      <c r="Q312">
        <v>0.06</v>
      </c>
      <c r="R312">
        <f>IF(IFERROR(VLOOKUP(DATOS[[#This Row],[IdUnico]],A313:$A$5002,1,FALSE),0),1,0)</f>
        <v>0</v>
      </c>
    </row>
    <row r="313" spans="1:18" x14ac:dyDescent="0.3">
      <c r="A313" t="str">
        <f>CONCATENATE(DATOS[[#This Row],[customer_id]],"_",DATOS[[#This Row],[country]],"_",DATOS[[#This Row],[customer_since]])</f>
        <v>CUST_1593_China_44956</v>
      </c>
      <c r="B313" t="s">
        <v>1774</v>
      </c>
      <c r="C313">
        <v>41</v>
      </c>
      <c r="D313" t="s">
        <v>21</v>
      </c>
      <c r="E313" t="s">
        <v>44</v>
      </c>
      <c r="F313">
        <v>46.35</v>
      </c>
      <c r="G313">
        <f>IF(DATOS[[#This Row],[avg_order_value]]="",0,DATOS[[#This Row],[avg_order_value]])</f>
        <v>46.35</v>
      </c>
      <c r="H313">
        <v>13</v>
      </c>
      <c r="I313">
        <f>DATOS[[#This Row],[avgValorOrdenDesc]]*DATOS[[#This Row],[total_orders]]</f>
        <v>602.55000000000007</v>
      </c>
      <c r="J313">
        <v>87</v>
      </c>
      <c r="K313">
        <v>0</v>
      </c>
      <c r="L313" t="s">
        <v>23</v>
      </c>
      <c r="N313">
        <f>IF(DATOS[[#This Row],[email_open_rate]]="",0,DATOS[[#This Row],[email_open_rate]])</f>
        <v>0</v>
      </c>
      <c r="O313" s="1">
        <v>44956</v>
      </c>
      <c r="P313">
        <v>77</v>
      </c>
      <c r="Q313">
        <v>0.46</v>
      </c>
      <c r="R313">
        <f>IF(IFERROR(VLOOKUP(DATOS[[#This Row],[IdUnico]],A314:$A$5002,1,FALSE),0),1,0)</f>
        <v>0</v>
      </c>
    </row>
    <row r="314" spans="1:18" x14ac:dyDescent="0.3">
      <c r="A314" t="str">
        <f>CONCATENATE(DATOS[[#This Row],[customer_id]],"_",DATOS[[#This Row],[country]],"_",DATOS[[#This Row],[customer_since]])</f>
        <v>CUST_1596_Germany_45497</v>
      </c>
      <c r="B314" t="s">
        <v>2922</v>
      </c>
      <c r="C314">
        <v>54</v>
      </c>
      <c r="D314" t="s">
        <v>21</v>
      </c>
      <c r="E314" t="s">
        <v>50</v>
      </c>
      <c r="G314">
        <f>IF(DATOS[[#This Row],[avg_order_value]]="",0,DATOS[[#This Row],[avg_order_value]])</f>
        <v>0</v>
      </c>
      <c r="H314">
        <v>7</v>
      </c>
      <c r="I314">
        <f>DATOS[[#This Row],[avgValorOrdenDesc]]*DATOS[[#This Row],[total_orders]]</f>
        <v>0</v>
      </c>
      <c r="J314">
        <v>193</v>
      </c>
      <c r="K314">
        <v>0</v>
      </c>
      <c r="L314" t="s">
        <v>29</v>
      </c>
      <c r="M314">
        <v>70.099999999999994</v>
      </c>
      <c r="N314">
        <f>IF(DATOS[[#This Row],[email_open_rate]]="",0,DATOS[[#This Row],[email_open_rate]])</f>
        <v>70.099999999999994</v>
      </c>
      <c r="O314" s="1">
        <v>45497</v>
      </c>
      <c r="P314">
        <v>52</v>
      </c>
      <c r="Q314">
        <v>0.4</v>
      </c>
      <c r="R314">
        <f>IF(IFERROR(VLOOKUP(DATOS[[#This Row],[IdUnico]],A315:$A$5002,1,FALSE),0),1,0)</f>
        <v>0</v>
      </c>
    </row>
    <row r="315" spans="1:18" x14ac:dyDescent="0.3">
      <c r="A315" t="str">
        <f>CONCATENATE(DATOS[[#This Row],[customer_id]],"_",DATOS[[#This Row],[country]],"_",DATOS[[#This Row],[customer_since]])</f>
        <v>CUST_1597_Germany_45396</v>
      </c>
      <c r="B315" t="s">
        <v>1994</v>
      </c>
      <c r="C315">
        <v>70</v>
      </c>
      <c r="D315" t="s">
        <v>21</v>
      </c>
      <c r="E315" t="s">
        <v>50</v>
      </c>
      <c r="F315">
        <v>91.96</v>
      </c>
      <c r="G315">
        <f>IF(DATOS[[#This Row],[avg_order_value]]="",0,DATOS[[#This Row],[avg_order_value]])</f>
        <v>91.96</v>
      </c>
      <c r="H315">
        <v>12</v>
      </c>
      <c r="I315">
        <f>DATOS[[#This Row],[avgValorOrdenDesc]]*DATOS[[#This Row],[total_orders]]</f>
        <v>1103.52</v>
      </c>
      <c r="J315">
        <v>134</v>
      </c>
      <c r="K315">
        <v>0</v>
      </c>
      <c r="L315" t="s">
        <v>16</v>
      </c>
      <c r="N315">
        <f>IF(DATOS[[#This Row],[email_open_rate]]="",0,DATOS[[#This Row],[email_open_rate]])</f>
        <v>0</v>
      </c>
      <c r="O315" s="1">
        <v>45396</v>
      </c>
      <c r="P315">
        <v>75</v>
      </c>
      <c r="Q315">
        <v>0.25</v>
      </c>
      <c r="R315">
        <f>IF(IFERROR(VLOOKUP(DATOS[[#This Row],[IdUnico]],A316:$A$5002,1,FALSE),0),1,0)</f>
        <v>0</v>
      </c>
    </row>
    <row r="316" spans="1:18" x14ac:dyDescent="0.3">
      <c r="A316" t="str">
        <f>CONCATENATE(DATOS[[#This Row],[customer_id]],"_",DATOS[[#This Row],[country]],"_",DATOS[[#This Row],[customer_since]])</f>
        <v>CUST_1599_UK_44533</v>
      </c>
      <c r="B316" t="s">
        <v>3623</v>
      </c>
      <c r="C316">
        <v>68</v>
      </c>
      <c r="D316" t="s">
        <v>14</v>
      </c>
      <c r="E316" t="s">
        <v>52</v>
      </c>
      <c r="F316">
        <v>131.13999999999999</v>
      </c>
      <c r="G316">
        <f>IF(DATOS[[#This Row],[avg_order_value]]="",0,DATOS[[#This Row],[avg_order_value]])</f>
        <v>131.13999999999999</v>
      </c>
      <c r="H316">
        <v>7</v>
      </c>
      <c r="I316">
        <f>DATOS[[#This Row],[avgValorOrdenDesc]]*DATOS[[#This Row],[total_orders]]</f>
        <v>917.9799999999999</v>
      </c>
      <c r="J316">
        <v>41</v>
      </c>
      <c r="K316">
        <v>0</v>
      </c>
      <c r="L316" t="s">
        <v>16</v>
      </c>
      <c r="M316">
        <v>99.5</v>
      </c>
      <c r="N316">
        <f>IF(DATOS[[#This Row],[email_open_rate]]="",0,DATOS[[#This Row],[email_open_rate]])</f>
        <v>99.5</v>
      </c>
      <c r="O316" s="1">
        <v>44533</v>
      </c>
      <c r="P316">
        <v>81</v>
      </c>
      <c r="Q316">
        <v>0.52</v>
      </c>
      <c r="R316">
        <f>IF(IFERROR(VLOOKUP(DATOS[[#This Row],[IdUnico]],A317:$A$5002,1,FALSE),0),1,0)</f>
        <v>0</v>
      </c>
    </row>
    <row r="317" spans="1:18" x14ac:dyDescent="0.3">
      <c r="A317" t="str">
        <f>CONCATENATE(DATOS[[#This Row],[customer_id]],"_",DATOS[[#This Row],[country]],"_",DATOS[[#This Row],[customer_since]])</f>
        <v>CUST_1600_Japan_45269</v>
      </c>
      <c r="B317" t="s">
        <v>837</v>
      </c>
      <c r="C317">
        <v>28</v>
      </c>
      <c r="D317" t="s">
        <v>14</v>
      </c>
      <c r="E317" t="s">
        <v>26</v>
      </c>
      <c r="F317">
        <v>93.58</v>
      </c>
      <c r="G317">
        <f>IF(DATOS[[#This Row],[avg_order_value]]="",0,DATOS[[#This Row],[avg_order_value]])</f>
        <v>93.58</v>
      </c>
      <c r="H317">
        <v>6</v>
      </c>
      <c r="I317">
        <f>DATOS[[#This Row],[avgValorOrdenDesc]]*DATOS[[#This Row],[total_orders]]</f>
        <v>561.48</v>
      </c>
      <c r="J317">
        <v>27</v>
      </c>
      <c r="K317">
        <v>0</v>
      </c>
      <c r="L317" t="s">
        <v>40</v>
      </c>
      <c r="M317">
        <v>73.3</v>
      </c>
      <c r="N317">
        <f>IF(DATOS[[#This Row],[email_open_rate]]="",0,DATOS[[#This Row],[email_open_rate]])</f>
        <v>73.3</v>
      </c>
      <c r="O317" s="1">
        <v>45269</v>
      </c>
      <c r="P317">
        <v>96</v>
      </c>
      <c r="Q317">
        <v>0.28000000000000003</v>
      </c>
      <c r="R317">
        <f>IF(IFERROR(VLOOKUP(DATOS[[#This Row],[IdUnico]],A318:$A$5002,1,FALSE),0),1,0)</f>
        <v>0</v>
      </c>
    </row>
    <row r="318" spans="1:18" x14ac:dyDescent="0.3">
      <c r="A318" t="str">
        <f>CONCATENATE(DATOS[[#This Row],[customer_id]],"_",DATOS[[#This Row],[country]],"_",DATOS[[#This Row],[customer_since]])</f>
        <v>CUST_1602_India_44434</v>
      </c>
      <c r="B318" t="s">
        <v>2859</v>
      </c>
      <c r="C318">
        <v>69</v>
      </c>
      <c r="D318" t="s">
        <v>21</v>
      </c>
      <c r="E318" t="s">
        <v>37</v>
      </c>
      <c r="F318">
        <v>141.05000000000001</v>
      </c>
      <c r="G318">
        <f>IF(DATOS[[#This Row],[avg_order_value]]="",0,DATOS[[#This Row],[avg_order_value]])</f>
        <v>141.05000000000001</v>
      </c>
      <c r="H318">
        <v>13</v>
      </c>
      <c r="I318">
        <f>DATOS[[#This Row],[avgValorOrdenDesc]]*DATOS[[#This Row],[total_orders]]</f>
        <v>1833.65</v>
      </c>
      <c r="J318">
        <v>321</v>
      </c>
      <c r="K318">
        <v>0</v>
      </c>
      <c r="L318" t="s">
        <v>23</v>
      </c>
      <c r="N318">
        <f>IF(DATOS[[#This Row],[email_open_rate]]="",0,DATOS[[#This Row],[email_open_rate]])</f>
        <v>0</v>
      </c>
      <c r="O318" s="1">
        <v>44434</v>
      </c>
      <c r="P318">
        <v>37</v>
      </c>
      <c r="Q318">
        <v>0.21</v>
      </c>
      <c r="R318">
        <f>IF(IFERROR(VLOOKUP(DATOS[[#This Row],[IdUnico]],A319:$A$5002,1,FALSE),0),1,0)</f>
        <v>0</v>
      </c>
    </row>
    <row r="319" spans="1:18" x14ac:dyDescent="0.3">
      <c r="A319" t="str">
        <f>CONCATENATE(DATOS[[#This Row],[customer_id]],"_",DATOS[[#This Row],[country]],"_",DATOS[[#This Row],[customer_since]])</f>
        <v>CUST_1606_India_44597</v>
      </c>
      <c r="B319" t="s">
        <v>305</v>
      </c>
      <c r="C319">
        <v>56</v>
      </c>
      <c r="D319" t="s">
        <v>14</v>
      </c>
      <c r="E319" t="s">
        <v>37</v>
      </c>
      <c r="F319">
        <v>107.35</v>
      </c>
      <c r="G319">
        <f>IF(DATOS[[#This Row],[avg_order_value]]="",0,DATOS[[#This Row],[avg_order_value]])</f>
        <v>107.35</v>
      </c>
      <c r="H319">
        <v>12</v>
      </c>
      <c r="I319">
        <f>DATOS[[#This Row],[avgValorOrdenDesc]]*DATOS[[#This Row],[total_orders]]</f>
        <v>1288.1999999999998</v>
      </c>
      <c r="J319">
        <v>23</v>
      </c>
      <c r="K319">
        <v>0</v>
      </c>
      <c r="L319" t="s">
        <v>40</v>
      </c>
      <c r="M319">
        <v>8.6999999999999993</v>
      </c>
      <c r="N319">
        <f>IF(DATOS[[#This Row],[email_open_rate]]="",0,DATOS[[#This Row],[email_open_rate]])</f>
        <v>8.6999999999999993</v>
      </c>
      <c r="O319" s="1">
        <v>44597</v>
      </c>
      <c r="P319">
        <v>97</v>
      </c>
      <c r="Q319">
        <v>0.25</v>
      </c>
      <c r="R319">
        <f>IF(IFERROR(VLOOKUP(DATOS[[#This Row],[IdUnico]],A320:$A$5002,1,FALSE),0),1,0)</f>
        <v>0</v>
      </c>
    </row>
    <row r="320" spans="1:18" x14ac:dyDescent="0.3">
      <c r="A320" t="str">
        <f>CONCATENATE(DATOS[[#This Row],[customer_id]],"_",DATOS[[#This Row],[country]],"_",DATOS[[#This Row],[customer_since]])</f>
        <v>CUST_1607_India_44440</v>
      </c>
      <c r="B320" t="s">
        <v>3393</v>
      </c>
      <c r="C320">
        <v>29</v>
      </c>
      <c r="D320" t="s">
        <v>14</v>
      </c>
      <c r="E320" t="s">
        <v>37</v>
      </c>
      <c r="F320">
        <v>270.72000000000003</v>
      </c>
      <c r="G320">
        <f>IF(DATOS[[#This Row],[avg_order_value]]="",0,DATOS[[#This Row],[avg_order_value]])</f>
        <v>270.72000000000003</v>
      </c>
      <c r="H320">
        <v>12</v>
      </c>
      <c r="I320">
        <f>DATOS[[#This Row],[avgValorOrdenDesc]]*DATOS[[#This Row],[total_orders]]</f>
        <v>3248.6400000000003</v>
      </c>
      <c r="J320">
        <v>332</v>
      </c>
      <c r="K320">
        <v>0</v>
      </c>
      <c r="L320" t="s">
        <v>23</v>
      </c>
      <c r="M320">
        <v>0.8</v>
      </c>
      <c r="N320">
        <f>IF(DATOS[[#This Row],[email_open_rate]]="",0,DATOS[[#This Row],[email_open_rate]])</f>
        <v>0.8</v>
      </c>
      <c r="O320" s="1">
        <v>44440</v>
      </c>
      <c r="P320">
        <v>31</v>
      </c>
      <c r="Q320">
        <v>0.56999999999999995</v>
      </c>
      <c r="R320">
        <f>IF(IFERROR(VLOOKUP(DATOS[[#This Row],[IdUnico]],A321:$A$5002,1,FALSE),0),1,0)</f>
        <v>0</v>
      </c>
    </row>
    <row r="321" spans="1:18" x14ac:dyDescent="0.3">
      <c r="A321" t="str">
        <f>CONCATENATE(DATOS[[#This Row],[customer_id]],"_",DATOS[[#This Row],[country]],"_",DATOS[[#This Row],[customer_since]])</f>
        <v>CUST_1609_France_44390</v>
      </c>
      <c r="B321" t="s">
        <v>3553</v>
      </c>
      <c r="C321">
        <v>53</v>
      </c>
      <c r="D321" t="s">
        <v>14</v>
      </c>
      <c r="E321" t="s">
        <v>35</v>
      </c>
      <c r="G321">
        <f>IF(DATOS[[#This Row],[avg_order_value]]="",0,DATOS[[#This Row],[avg_order_value]])</f>
        <v>0</v>
      </c>
      <c r="H321">
        <v>13</v>
      </c>
      <c r="I321">
        <f>DATOS[[#This Row],[avgValorOrdenDesc]]*DATOS[[#This Row],[total_orders]]</f>
        <v>0</v>
      </c>
      <c r="J321">
        <v>293</v>
      </c>
      <c r="K321">
        <v>0</v>
      </c>
      <c r="L321" t="s">
        <v>29</v>
      </c>
      <c r="M321">
        <v>17.399999999999999</v>
      </c>
      <c r="N321">
        <f>IF(DATOS[[#This Row],[email_open_rate]]="",0,DATOS[[#This Row],[email_open_rate]])</f>
        <v>17.399999999999999</v>
      </c>
      <c r="O321" s="1">
        <v>44390</v>
      </c>
      <c r="P321">
        <v>25</v>
      </c>
      <c r="Q321">
        <v>0.09</v>
      </c>
      <c r="R321">
        <f>IF(IFERROR(VLOOKUP(DATOS[[#This Row],[IdUnico]],A322:$A$5002,1,FALSE),0),1,0)</f>
        <v>0</v>
      </c>
    </row>
    <row r="322" spans="1:18" x14ac:dyDescent="0.3">
      <c r="A322" t="str">
        <f>CONCATENATE(DATOS[[#This Row],[customer_id]],"_",DATOS[[#This Row],[country]],"_",DATOS[[#This Row],[customer_since]])</f>
        <v>CUST_1610_Germany_44086</v>
      </c>
      <c r="B322" t="s">
        <v>2015</v>
      </c>
      <c r="C322">
        <v>38</v>
      </c>
      <c r="D322" t="s">
        <v>21</v>
      </c>
      <c r="E322" t="s">
        <v>50</v>
      </c>
      <c r="F322">
        <v>89.47</v>
      </c>
      <c r="G322">
        <f>IF(DATOS[[#This Row],[avg_order_value]]="",0,DATOS[[#This Row],[avg_order_value]])</f>
        <v>89.47</v>
      </c>
      <c r="H322">
        <v>5</v>
      </c>
      <c r="I322">
        <f>DATOS[[#This Row],[avgValorOrdenDesc]]*DATOS[[#This Row],[total_orders]]</f>
        <v>447.35</v>
      </c>
      <c r="J322">
        <v>203</v>
      </c>
      <c r="K322">
        <v>0</v>
      </c>
      <c r="L322" t="s">
        <v>19</v>
      </c>
      <c r="M322">
        <v>56.1</v>
      </c>
      <c r="N322">
        <f>IF(DATOS[[#This Row],[email_open_rate]]="",0,DATOS[[#This Row],[email_open_rate]])</f>
        <v>56.1</v>
      </c>
      <c r="O322" s="1">
        <v>44086</v>
      </c>
      <c r="P322">
        <v>15</v>
      </c>
      <c r="Q322">
        <v>0.42</v>
      </c>
      <c r="R322">
        <f>IF(IFERROR(VLOOKUP(DATOS[[#This Row],[IdUnico]],A323:$A$5002,1,FALSE),0),1,0)</f>
        <v>0</v>
      </c>
    </row>
    <row r="323" spans="1:18" x14ac:dyDescent="0.3">
      <c r="A323" t="str">
        <f>CONCATENATE(DATOS[[#This Row],[customer_id]],"_",DATOS[[#This Row],[country]],"_",DATOS[[#This Row],[customer_since]])</f>
        <v>CUST_1612_India_44423</v>
      </c>
      <c r="B323" t="s">
        <v>2059</v>
      </c>
      <c r="C323">
        <v>53</v>
      </c>
      <c r="D323" t="s">
        <v>14</v>
      </c>
      <c r="E323" t="s">
        <v>37</v>
      </c>
      <c r="G323">
        <f>IF(DATOS[[#This Row],[avg_order_value]]="",0,DATOS[[#This Row],[avg_order_value]])</f>
        <v>0</v>
      </c>
      <c r="H323">
        <v>12</v>
      </c>
      <c r="I323">
        <f>DATOS[[#This Row],[avgValorOrdenDesc]]*DATOS[[#This Row],[total_orders]]</f>
        <v>0</v>
      </c>
      <c r="J323">
        <v>144</v>
      </c>
      <c r="K323">
        <v>0</v>
      </c>
      <c r="L323" t="s">
        <v>40</v>
      </c>
      <c r="M323">
        <v>50.6</v>
      </c>
      <c r="N323">
        <f>IF(DATOS[[#This Row],[email_open_rate]]="",0,DATOS[[#This Row],[email_open_rate]])</f>
        <v>50.6</v>
      </c>
      <c r="O323" s="1">
        <v>44423</v>
      </c>
      <c r="P323">
        <v>60</v>
      </c>
      <c r="Q323">
        <v>0.19</v>
      </c>
      <c r="R323">
        <f>IF(IFERROR(VLOOKUP(DATOS[[#This Row],[IdUnico]],A324:$A$5002,1,FALSE),0),1,0)</f>
        <v>0</v>
      </c>
    </row>
    <row r="324" spans="1:18" x14ac:dyDescent="0.3">
      <c r="A324" t="str">
        <f>CONCATENATE(DATOS[[#This Row],[customer_id]],"_",DATOS[[#This Row],[country]],"_",DATOS[[#This Row],[customer_since]])</f>
        <v>CUST_1614_Brazil_45699</v>
      </c>
      <c r="B324" t="s">
        <v>1137</v>
      </c>
      <c r="C324">
        <v>29</v>
      </c>
      <c r="D324" t="s">
        <v>21</v>
      </c>
      <c r="E324" t="s">
        <v>15</v>
      </c>
      <c r="F324">
        <v>119.14</v>
      </c>
      <c r="G324">
        <f>IF(DATOS[[#This Row],[avg_order_value]]="",0,DATOS[[#This Row],[avg_order_value]])</f>
        <v>119.14</v>
      </c>
      <c r="H324">
        <v>13</v>
      </c>
      <c r="I324">
        <f>DATOS[[#This Row],[avgValorOrdenDesc]]*DATOS[[#This Row],[total_orders]]</f>
        <v>1548.82</v>
      </c>
      <c r="J324">
        <v>280</v>
      </c>
      <c r="K324">
        <v>0</v>
      </c>
      <c r="L324" t="s">
        <v>19</v>
      </c>
      <c r="M324">
        <v>7.8</v>
      </c>
      <c r="N324">
        <f>IF(DATOS[[#This Row],[email_open_rate]]="",0,DATOS[[#This Row],[email_open_rate]])</f>
        <v>7.8</v>
      </c>
      <c r="O324" s="1">
        <v>45699</v>
      </c>
      <c r="P324">
        <v>3</v>
      </c>
      <c r="Q324">
        <v>0.12</v>
      </c>
      <c r="R324">
        <f>IF(IFERROR(VLOOKUP(DATOS[[#This Row],[IdUnico]],A325:$A$5002,1,FALSE),0),1,0)</f>
        <v>0</v>
      </c>
    </row>
    <row r="325" spans="1:18" x14ac:dyDescent="0.3">
      <c r="A325" t="str">
        <f>CONCATENATE(DATOS[[#This Row],[customer_id]],"_",DATOS[[#This Row],[country]],"_",DATOS[[#This Row],[customer_since]])</f>
        <v>CUST_1614_China_45128</v>
      </c>
      <c r="B325" t="s">
        <v>1137</v>
      </c>
      <c r="C325">
        <v>59</v>
      </c>
      <c r="D325" t="s">
        <v>14</v>
      </c>
      <c r="E325" t="s">
        <v>44</v>
      </c>
      <c r="F325">
        <v>23.39</v>
      </c>
      <c r="G325">
        <f>IF(DATOS[[#This Row],[avg_order_value]]="",0,DATOS[[#This Row],[avg_order_value]])</f>
        <v>23.39</v>
      </c>
      <c r="H325">
        <v>15</v>
      </c>
      <c r="I325">
        <f>DATOS[[#This Row],[avgValorOrdenDesc]]*DATOS[[#This Row],[total_orders]]</f>
        <v>350.85</v>
      </c>
      <c r="J325">
        <v>214</v>
      </c>
      <c r="K325">
        <v>0</v>
      </c>
      <c r="L325" t="s">
        <v>40</v>
      </c>
      <c r="M325">
        <v>57</v>
      </c>
      <c r="N325">
        <f>IF(DATOS[[#This Row],[email_open_rate]]="",0,DATOS[[#This Row],[email_open_rate]])</f>
        <v>57</v>
      </c>
      <c r="O325" s="1">
        <v>45128</v>
      </c>
      <c r="P325">
        <v>89</v>
      </c>
      <c r="Q325">
        <v>0.15</v>
      </c>
      <c r="R325">
        <f>IF(IFERROR(VLOOKUP(DATOS[[#This Row],[IdUnico]],A326:$A$5002,1,FALSE),0),1,0)</f>
        <v>0</v>
      </c>
    </row>
    <row r="326" spans="1:18" x14ac:dyDescent="0.3">
      <c r="A326" t="str">
        <f>CONCATENATE(DATOS[[#This Row],[customer_id]],"_",DATOS[[#This Row],[country]],"_",DATOS[[#This Row],[customer_since]])</f>
        <v>CUST_1615_Germany_44486</v>
      </c>
      <c r="B326" t="s">
        <v>3009</v>
      </c>
      <c r="C326">
        <v>38</v>
      </c>
      <c r="D326" t="s">
        <v>21</v>
      </c>
      <c r="E326" t="s">
        <v>50</v>
      </c>
      <c r="F326">
        <v>79.17</v>
      </c>
      <c r="G326">
        <f>IF(DATOS[[#This Row],[avg_order_value]]="",0,DATOS[[#This Row],[avg_order_value]])</f>
        <v>79.17</v>
      </c>
      <c r="H326">
        <v>11</v>
      </c>
      <c r="I326">
        <f>DATOS[[#This Row],[avgValorOrdenDesc]]*DATOS[[#This Row],[total_orders]]</f>
        <v>870.87</v>
      </c>
      <c r="J326">
        <v>252</v>
      </c>
      <c r="K326">
        <v>0</v>
      </c>
      <c r="L326" t="s">
        <v>19</v>
      </c>
      <c r="M326">
        <v>46.4</v>
      </c>
      <c r="N326">
        <f>IF(DATOS[[#This Row],[email_open_rate]]="",0,DATOS[[#This Row],[email_open_rate]])</f>
        <v>46.4</v>
      </c>
      <c r="O326" s="1">
        <v>44486</v>
      </c>
      <c r="P326">
        <v>44</v>
      </c>
      <c r="Q326">
        <v>0.05</v>
      </c>
      <c r="R326">
        <f>IF(IFERROR(VLOOKUP(DATOS[[#This Row],[IdUnico]],A327:$A$5002,1,FALSE),0),1,0)</f>
        <v>0</v>
      </c>
    </row>
    <row r="327" spans="1:18" x14ac:dyDescent="0.3">
      <c r="A327" t="str">
        <f>CONCATENATE(DATOS[[#This Row],[customer_id]],"_",DATOS[[#This Row],[country]],"_",DATOS[[#This Row],[customer_since]])</f>
        <v>CUST_1615_USA_44435</v>
      </c>
      <c r="B327" t="s">
        <v>3009</v>
      </c>
      <c r="C327">
        <v>61</v>
      </c>
      <c r="D327" t="s">
        <v>14</v>
      </c>
      <c r="E327" t="s">
        <v>18</v>
      </c>
      <c r="F327">
        <v>63.73</v>
      </c>
      <c r="G327">
        <f>IF(DATOS[[#This Row],[avg_order_value]]="",0,DATOS[[#This Row],[avg_order_value]])</f>
        <v>63.73</v>
      </c>
      <c r="H327">
        <v>13</v>
      </c>
      <c r="I327">
        <f>DATOS[[#This Row],[avgValorOrdenDesc]]*DATOS[[#This Row],[total_orders]]</f>
        <v>828.49</v>
      </c>
      <c r="J327">
        <v>330</v>
      </c>
      <c r="K327">
        <v>0</v>
      </c>
      <c r="L327" t="s">
        <v>19</v>
      </c>
      <c r="M327">
        <v>57.1</v>
      </c>
      <c r="N327">
        <f>IF(DATOS[[#This Row],[email_open_rate]]="",0,DATOS[[#This Row],[email_open_rate]])</f>
        <v>57.1</v>
      </c>
      <c r="O327" s="1">
        <v>44435</v>
      </c>
      <c r="P327">
        <v>60</v>
      </c>
      <c r="Q327">
        <v>0.1</v>
      </c>
      <c r="R327">
        <f>IF(IFERROR(VLOOKUP(DATOS[[#This Row],[IdUnico]],A328:$A$5002,1,FALSE),0),1,0)</f>
        <v>0</v>
      </c>
    </row>
    <row r="328" spans="1:18" x14ac:dyDescent="0.3">
      <c r="A328" t="str">
        <f>CONCATENATE(DATOS[[#This Row],[customer_id]],"_",DATOS[[#This Row],[country]],"_",DATOS[[#This Row],[customer_since]])</f>
        <v>CUST_1615_USA_45502</v>
      </c>
      <c r="B328" t="s">
        <v>3009</v>
      </c>
      <c r="C328">
        <v>79</v>
      </c>
      <c r="D328" t="s">
        <v>14</v>
      </c>
      <c r="E328" t="s">
        <v>18</v>
      </c>
      <c r="F328">
        <v>83.95</v>
      </c>
      <c r="G328">
        <f>IF(DATOS[[#This Row],[avg_order_value]]="",0,DATOS[[#This Row],[avg_order_value]])</f>
        <v>83.95</v>
      </c>
      <c r="H328">
        <v>7</v>
      </c>
      <c r="I328">
        <f>DATOS[[#This Row],[avgValorOrdenDesc]]*DATOS[[#This Row],[total_orders]]</f>
        <v>587.65</v>
      </c>
      <c r="J328">
        <v>351</v>
      </c>
      <c r="K328">
        <v>0</v>
      </c>
      <c r="L328" t="s">
        <v>29</v>
      </c>
      <c r="M328">
        <v>53.7</v>
      </c>
      <c r="N328">
        <f>IF(DATOS[[#This Row],[email_open_rate]]="",0,DATOS[[#This Row],[email_open_rate]])</f>
        <v>53.7</v>
      </c>
      <c r="O328" s="1">
        <v>45502</v>
      </c>
      <c r="P328">
        <v>30</v>
      </c>
      <c r="Q328">
        <v>0.32</v>
      </c>
      <c r="R328">
        <f>IF(IFERROR(VLOOKUP(DATOS[[#This Row],[IdUnico]],A329:$A$5002,1,FALSE),0),1,0)</f>
        <v>0</v>
      </c>
    </row>
    <row r="329" spans="1:18" x14ac:dyDescent="0.3">
      <c r="A329" t="str">
        <f>CONCATENATE(DATOS[[#This Row],[customer_id]],"_",DATOS[[#This Row],[country]],"_",DATOS[[#This Row],[customer_since]])</f>
        <v>CUST_1619_India_44754</v>
      </c>
      <c r="B329" t="s">
        <v>1483</v>
      </c>
      <c r="C329">
        <v>65</v>
      </c>
      <c r="D329" t="s">
        <v>14</v>
      </c>
      <c r="E329" t="s">
        <v>37</v>
      </c>
      <c r="F329">
        <v>52.77</v>
      </c>
      <c r="G329">
        <f>IF(DATOS[[#This Row],[avg_order_value]]="",0,DATOS[[#This Row],[avg_order_value]])</f>
        <v>52.77</v>
      </c>
      <c r="H329">
        <v>10</v>
      </c>
      <c r="I329">
        <f>DATOS[[#This Row],[avgValorOrdenDesc]]*DATOS[[#This Row],[total_orders]]</f>
        <v>527.70000000000005</v>
      </c>
      <c r="J329">
        <v>246</v>
      </c>
      <c r="K329">
        <v>0</v>
      </c>
      <c r="L329" t="s">
        <v>16</v>
      </c>
      <c r="M329">
        <v>58.4</v>
      </c>
      <c r="N329">
        <f>IF(DATOS[[#This Row],[email_open_rate]]="",0,DATOS[[#This Row],[email_open_rate]])</f>
        <v>58.4</v>
      </c>
      <c r="O329" s="1">
        <v>44754</v>
      </c>
      <c r="P329">
        <v>18</v>
      </c>
      <c r="Q329">
        <v>0.59</v>
      </c>
      <c r="R329">
        <f>IF(IFERROR(VLOOKUP(DATOS[[#This Row],[IdUnico]],A330:$A$5002,1,FALSE),0),1,0)</f>
        <v>0</v>
      </c>
    </row>
    <row r="330" spans="1:18" x14ac:dyDescent="0.3">
      <c r="A330" t="str">
        <f>CONCATENATE(DATOS[[#This Row],[customer_id]],"_",DATOS[[#This Row],[country]],"_",DATOS[[#This Row],[customer_since]])</f>
        <v>CUST_1619_India_44829</v>
      </c>
      <c r="B330" t="s">
        <v>1483</v>
      </c>
      <c r="C330">
        <v>20</v>
      </c>
      <c r="D330" t="s">
        <v>21</v>
      </c>
      <c r="E330" t="s">
        <v>37</v>
      </c>
      <c r="F330">
        <v>186.98</v>
      </c>
      <c r="G330">
        <f>IF(DATOS[[#This Row],[avg_order_value]]="",0,DATOS[[#This Row],[avg_order_value]])</f>
        <v>186.98</v>
      </c>
      <c r="H330">
        <v>6</v>
      </c>
      <c r="I330">
        <f>DATOS[[#This Row],[avgValorOrdenDesc]]*DATOS[[#This Row],[total_orders]]</f>
        <v>1121.8799999999999</v>
      </c>
      <c r="J330">
        <v>191</v>
      </c>
      <c r="K330">
        <v>0</v>
      </c>
      <c r="L330" t="s">
        <v>19</v>
      </c>
      <c r="M330">
        <v>2</v>
      </c>
      <c r="N330">
        <f>IF(DATOS[[#This Row],[email_open_rate]]="",0,DATOS[[#This Row],[email_open_rate]])</f>
        <v>2</v>
      </c>
      <c r="O330" s="1">
        <v>44829</v>
      </c>
      <c r="P330">
        <v>85</v>
      </c>
      <c r="Q330">
        <v>0.05</v>
      </c>
      <c r="R330">
        <f>IF(IFERROR(VLOOKUP(DATOS[[#This Row],[IdUnico]],A331:$A$5002,1,FALSE),0),1,0)</f>
        <v>0</v>
      </c>
    </row>
    <row r="331" spans="1:18" x14ac:dyDescent="0.3">
      <c r="A331" t="str">
        <f>CONCATENATE(DATOS[[#This Row],[customer_id]],"_",DATOS[[#This Row],[country]],"_",DATOS[[#This Row],[customer_since]])</f>
        <v>CUST_1622_Australia_44792</v>
      </c>
      <c r="B331" t="s">
        <v>3832</v>
      </c>
      <c r="C331">
        <v>50</v>
      </c>
      <c r="D331" t="s">
        <v>21</v>
      </c>
      <c r="E331" t="s">
        <v>22</v>
      </c>
      <c r="F331">
        <v>99.61</v>
      </c>
      <c r="G331">
        <f>IF(DATOS[[#This Row],[avg_order_value]]="",0,DATOS[[#This Row],[avg_order_value]])</f>
        <v>99.61</v>
      </c>
      <c r="H331">
        <v>10</v>
      </c>
      <c r="I331">
        <f>DATOS[[#This Row],[avgValorOrdenDesc]]*DATOS[[#This Row],[total_orders]]</f>
        <v>996.1</v>
      </c>
      <c r="J331">
        <v>162</v>
      </c>
      <c r="K331">
        <v>0</v>
      </c>
      <c r="L331" t="s">
        <v>19</v>
      </c>
      <c r="M331">
        <v>12.2</v>
      </c>
      <c r="N331">
        <f>IF(DATOS[[#This Row],[email_open_rate]]="",0,DATOS[[#This Row],[email_open_rate]])</f>
        <v>12.2</v>
      </c>
      <c r="O331" s="1">
        <v>44792</v>
      </c>
      <c r="P331">
        <v>85</v>
      </c>
      <c r="Q331">
        <v>0.31</v>
      </c>
      <c r="R331">
        <f>IF(IFERROR(VLOOKUP(DATOS[[#This Row],[IdUnico]],A332:$A$5002,1,FALSE),0),1,0)</f>
        <v>0</v>
      </c>
    </row>
    <row r="332" spans="1:18" x14ac:dyDescent="0.3">
      <c r="A332" t="str">
        <f>CONCATENATE(DATOS[[#This Row],[customer_id]],"_",DATOS[[#This Row],[country]],"_",DATOS[[#This Row],[customer_since]])</f>
        <v>CUST_1626_Canada_44069</v>
      </c>
      <c r="B332" t="s">
        <v>3774</v>
      </c>
      <c r="C332">
        <v>26</v>
      </c>
      <c r="D332" t="s">
        <v>21</v>
      </c>
      <c r="E332" t="s">
        <v>28</v>
      </c>
      <c r="F332">
        <v>117.24</v>
      </c>
      <c r="G332">
        <f>IF(DATOS[[#This Row],[avg_order_value]]="",0,DATOS[[#This Row],[avg_order_value]])</f>
        <v>117.24</v>
      </c>
      <c r="H332">
        <v>10</v>
      </c>
      <c r="I332">
        <f>DATOS[[#This Row],[avgValorOrdenDesc]]*DATOS[[#This Row],[total_orders]]</f>
        <v>1172.3999999999999</v>
      </c>
      <c r="J332">
        <v>8</v>
      </c>
      <c r="K332">
        <v>0</v>
      </c>
      <c r="L332" t="s">
        <v>29</v>
      </c>
      <c r="M332">
        <v>47.6</v>
      </c>
      <c r="N332">
        <f>IF(DATOS[[#This Row],[email_open_rate]]="",0,DATOS[[#This Row],[email_open_rate]])</f>
        <v>47.6</v>
      </c>
      <c r="O332" s="1">
        <v>44069</v>
      </c>
      <c r="P332">
        <v>96</v>
      </c>
      <c r="Q332">
        <v>0.1</v>
      </c>
      <c r="R332">
        <f>IF(IFERROR(VLOOKUP(DATOS[[#This Row],[IdUnico]],A333:$A$5002,1,FALSE),0),1,0)</f>
        <v>0</v>
      </c>
    </row>
    <row r="333" spans="1:18" x14ac:dyDescent="0.3">
      <c r="A333" t="str">
        <f>CONCATENATE(DATOS[[#This Row],[customer_id]],"_",DATOS[[#This Row],[country]],"_",DATOS[[#This Row],[customer_since]])</f>
        <v>CUST_1627_UK_44199</v>
      </c>
      <c r="B333" t="s">
        <v>3296</v>
      </c>
      <c r="C333">
        <v>60</v>
      </c>
      <c r="D333" t="s">
        <v>21</v>
      </c>
      <c r="E333" t="s">
        <v>52</v>
      </c>
      <c r="F333">
        <v>16.54</v>
      </c>
      <c r="G333">
        <f>IF(DATOS[[#This Row],[avg_order_value]]="",0,DATOS[[#This Row],[avg_order_value]])</f>
        <v>16.54</v>
      </c>
      <c r="H333">
        <v>5</v>
      </c>
      <c r="I333">
        <f>DATOS[[#This Row],[avgValorOrdenDesc]]*DATOS[[#This Row],[total_orders]]</f>
        <v>82.699999999999989</v>
      </c>
      <c r="J333">
        <v>92</v>
      </c>
      <c r="K333">
        <v>0</v>
      </c>
      <c r="L333" t="s">
        <v>16</v>
      </c>
      <c r="M333">
        <v>54.8</v>
      </c>
      <c r="N333">
        <f>IF(DATOS[[#This Row],[email_open_rate]]="",0,DATOS[[#This Row],[email_open_rate]])</f>
        <v>54.8</v>
      </c>
      <c r="O333" s="1">
        <v>44199</v>
      </c>
      <c r="P333">
        <v>45</v>
      </c>
      <c r="Q333">
        <v>0.16</v>
      </c>
      <c r="R333">
        <f>IF(IFERROR(VLOOKUP(DATOS[[#This Row],[IdUnico]],A334:$A$5002,1,FALSE),0),1,0)</f>
        <v>0</v>
      </c>
    </row>
    <row r="334" spans="1:18" x14ac:dyDescent="0.3">
      <c r="A334" t="str">
        <f>CONCATENATE(DATOS[[#This Row],[customer_id]],"_",DATOS[[#This Row],[country]],"_",DATOS[[#This Row],[customer_since]])</f>
        <v>CUST_1628_USA_45188</v>
      </c>
      <c r="B334" t="s">
        <v>2626</v>
      </c>
      <c r="C334">
        <v>19</v>
      </c>
      <c r="D334" t="s">
        <v>14</v>
      </c>
      <c r="E334" t="s">
        <v>18</v>
      </c>
      <c r="F334">
        <v>33.479999999999997</v>
      </c>
      <c r="G334">
        <f>IF(DATOS[[#This Row],[avg_order_value]]="",0,DATOS[[#This Row],[avg_order_value]])</f>
        <v>33.479999999999997</v>
      </c>
      <c r="H334">
        <v>9</v>
      </c>
      <c r="I334">
        <f>DATOS[[#This Row],[avgValorOrdenDesc]]*DATOS[[#This Row],[total_orders]]</f>
        <v>301.32</v>
      </c>
      <c r="J334">
        <v>120</v>
      </c>
      <c r="K334">
        <v>0</v>
      </c>
      <c r="L334" t="s">
        <v>16</v>
      </c>
      <c r="N334">
        <f>IF(DATOS[[#This Row],[email_open_rate]]="",0,DATOS[[#This Row],[email_open_rate]])</f>
        <v>0</v>
      </c>
      <c r="O334" s="1">
        <v>45188</v>
      </c>
      <c r="P334">
        <v>37</v>
      </c>
      <c r="Q334">
        <v>0.23</v>
      </c>
      <c r="R334">
        <f>IF(IFERROR(VLOOKUP(DATOS[[#This Row],[IdUnico]],A335:$A$5002,1,FALSE),0),1,0)</f>
        <v>0</v>
      </c>
    </row>
    <row r="335" spans="1:18" x14ac:dyDescent="0.3">
      <c r="A335" t="str">
        <f>CONCATENATE(DATOS[[#This Row],[customer_id]],"_",DATOS[[#This Row],[country]],"_",DATOS[[#This Row],[customer_since]])</f>
        <v>CUST_1629_France_45815</v>
      </c>
      <c r="B335" t="s">
        <v>1465</v>
      </c>
      <c r="C335">
        <v>52</v>
      </c>
      <c r="D335" t="s">
        <v>21</v>
      </c>
      <c r="E335" t="s">
        <v>35</v>
      </c>
      <c r="F335">
        <v>111.84</v>
      </c>
      <c r="G335">
        <f>IF(DATOS[[#This Row],[avg_order_value]]="",0,DATOS[[#This Row],[avg_order_value]])</f>
        <v>111.84</v>
      </c>
      <c r="H335">
        <v>9</v>
      </c>
      <c r="I335">
        <f>DATOS[[#This Row],[avgValorOrdenDesc]]*DATOS[[#This Row],[total_orders]]</f>
        <v>1006.5600000000001</v>
      </c>
      <c r="J335">
        <v>8</v>
      </c>
      <c r="K335">
        <v>0</v>
      </c>
      <c r="L335" t="s">
        <v>40</v>
      </c>
      <c r="M335">
        <v>43.1</v>
      </c>
      <c r="N335">
        <f>IF(DATOS[[#This Row],[email_open_rate]]="",0,DATOS[[#This Row],[email_open_rate]])</f>
        <v>43.1</v>
      </c>
      <c r="O335" s="1">
        <v>45815</v>
      </c>
      <c r="P335">
        <v>55</v>
      </c>
      <c r="Q335">
        <v>0.16</v>
      </c>
      <c r="R335">
        <f>IF(IFERROR(VLOOKUP(DATOS[[#This Row],[IdUnico]],A336:$A$5002,1,FALSE),0),1,0)</f>
        <v>0</v>
      </c>
    </row>
    <row r="336" spans="1:18" x14ac:dyDescent="0.3">
      <c r="A336" t="str">
        <f>CONCATENATE(DATOS[[#This Row],[customer_id]],"_",DATOS[[#This Row],[country]],"_",DATOS[[#This Row],[customer_since]])</f>
        <v>CUST_1630_Brazil_44892</v>
      </c>
      <c r="B336" t="s">
        <v>1616</v>
      </c>
      <c r="C336">
        <v>52</v>
      </c>
      <c r="D336" t="s">
        <v>14</v>
      </c>
      <c r="E336" t="s">
        <v>15</v>
      </c>
      <c r="F336">
        <v>255.86</v>
      </c>
      <c r="G336">
        <f>IF(DATOS[[#This Row],[avg_order_value]]="",0,DATOS[[#This Row],[avg_order_value]])</f>
        <v>255.86</v>
      </c>
      <c r="H336">
        <v>9</v>
      </c>
      <c r="I336">
        <f>DATOS[[#This Row],[avgValorOrdenDesc]]*DATOS[[#This Row],[total_orders]]</f>
        <v>2302.7400000000002</v>
      </c>
      <c r="J336">
        <v>247</v>
      </c>
      <c r="K336">
        <v>0</v>
      </c>
      <c r="L336" t="s">
        <v>29</v>
      </c>
      <c r="M336">
        <v>9.1</v>
      </c>
      <c r="N336">
        <f>IF(DATOS[[#This Row],[email_open_rate]]="",0,DATOS[[#This Row],[email_open_rate]])</f>
        <v>9.1</v>
      </c>
      <c r="O336" s="1">
        <v>44892</v>
      </c>
      <c r="P336">
        <v>60</v>
      </c>
      <c r="Q336">
        <v>0.31</v>
      </c>
      <c r="R336">
        <f>IF(IFERROR(VLOOKUP(DATOS[[#This Row],[IdUnico]],A337:$A$5002,1,FALSE),0),1,0)</f>
        <v>0</v>
      </c>
    </row>
    <row r="337" spans="1:18" x14ac:dyDescent="0.3">
      <c r="A337" t="str">
        <f>CONCATENATE(DATOS[[#This Row],[customer_id]],"_",DATOS[[#This Row],[country]],"_",DATOS[[#This Row],[customer_since]])</f>
        <v>CUST_1630_Germany_44379</v>
      </c>
      <c r="B337" t="s">
        <v>1616</v>
      </c>
      <c r="C337">
        <v>34</v>
      </c>
      <c r="D337" t="s">
        <v>14</v>
      </c>
      <c r="E337" t="s">
        <v>50</v>
      </c>
      <c r="F337">
        <v>200.9</v>
      </c>
      <c r="G337">
        <f>IF(DATOS[[#This Row],[avg_order_value]]="",0,DATOS[[#This Row],[avg_order_value]])</f>
        <v>200.9</v>
      </c>
      <c r="H337">
        <v>18</v>
      </c>
      <c r="I337">
        <f>DATOS[[#This Row],[avgValorOrdenDesc]]*DATOS[[#This Row],[total_orders]]</f>
        <v>3616.2000000000003</v>
      </c>
      <c r="J337">
        <v>45</v>
      </c>
      <c r="K337">
        <v>0</v>
      </c>
      <c r="L337" t="s">
        <v>16</v>
      </c>
      <c r="M337">
        <v>42.2</v>
      </c>
      <c r="N337">
        <f>IF(DATOS[[#This Row],[email_open_rate]]="",0,DATOS[[#This Row],[email_open_rate]])</f>
        <v>42.2</v>
      </c>
      <c r="O337" s="1">
        <v>44379</v>
      </c>
      <c r="P337">
        <v>56</v>
      </c>
      <c r="Q337">
        <v>0.28999999999999998</v>
      </c>
      <c r="R337">
        <f>IF(IFERROR(VLOOKUP(DATOS[[#This Row],[IdUnico]],A338:$A$5002,1,FALSE),0),1,0)</f>
        <v>0</v>
      </c>
    </row>
    <row r="338" spans="1:18" x14ac:dyDescent="0.3">
      <c r="A338" t="str">
        <f>CONCATENATE(DATOS[[#This Row],[customer_id]],"_",DATOS[[#This Row],[country]],"_",DATOS[[#This Row],[customer_since]])</f>
        <v>CUST_1631_Australia_44564</v>
      </c>
      <c r="B338" t="s">
        <v>1967</v>
      </c>
      <c r="C338">
        <v>43</v>
      </c>
      <c r="D338" t="s">
        <v>14</v>
      </c>
      <c r="E338" t="s">
        <v>22</v>
      </c>
      <c r="F338">
        <v>70.099999999999994</v>
      </c>
      <c r="G338">
        <f>IF(DATOS[[#This Row],[avg_order_value]]="",0,DATOS[[#This Row],[avg_order_value]])</f>
        <v>70.099999999999994</v>
      </c>
      <c r="H338">
        <v>11</v>
      </c>
      <c r="I338">
        <f>DATOS[[#This Row],[avgValorOrdenDesc]]*DATOS[[#This Row],[total_orders]]</f>
        <v>771.09999999999991</v>
      </c>
      <c r="J338">
        <v>172</v>
      </c>
      <c r="K338">
        <v>0</v>
      </c>
      <c r="L338" t="s">
        <v>40</v>
      </c>
      <c r="M338">
        <v>57.1</v>
      </c>
      <c r="N338">
        <f>IF(DATOS[[#This Row],[email_open_rate]]="",0,DATOS[[#This Row],[email_open_rate]])</f>
        <v>57.1</v>
      </c>
      <c r="O338" s="1">
        <v>44564</v>
      </c>
      <c r="P338">
        <v>10</v>
      </c>
      <c r="Q338">
        <v>0.31</v>
      </c>
      <c r="R338">
        <f>IF(IFERROR(VLOOKUP(DATOS[[#This Row],[IdUnico]],A339:$A$5002,1,FALSE),0),1,0)</f>
        <v>0</v>
      </c>
    </row>
    <row r="339" spans="1:18" x14ac:dyDescent="0.3">
      <c r="A339" t="str">
        <f>CONCATENATE(DATOS[[#This Row],[customer_id]],"_",DATOS[[#This Row],[country]],"_",DATOS[[#This Row],[customer_since]])</f>
        <v>CUST_1632_France_45245</v>
      </c>
      <c r="B339" t="s">
        <v>1653</v>
      </c>
      <c r="C339">
        <v>70</v>
      </c>
      <c r="D339" t="s">
        <v>14</v>
      </c>
      <c r="E339" t="s">
        <v>35</v>
      </c>
      <c r="F339">
        <v>69.239999999999995</v>
      </c>
      <c r="G339">
        <f>IF(DATOS[[#This Row],[avg_order_value]]="",0,DATOS[[#This Row],[avg_order_value]])</f>
        <v>69.239999999999995</v>
      </c>
      <c r="H339">
        <v>12</v>
      </c>
      <c r="I339">
        <f>DATOS[[#This Row],[avgValorOrdenDesc]]*DATOS[[#This Row],[total_orders]]</f>
        <v>830.87999999999988</v>
      </c>
      <c r="J339">
        <v>153</v>
      </c>
      <c r="K339">
        <v>0</v>
      </c>
      <c r="L339" t="s">
        <v>19</v>
      </c>
      <c r="M339">
        <v>41.9</v>
      </c>
      <c r="N339">
        <f>IF(DATOS[[#This Row],[email_open_rate]]="",0,DATOS[[#This Row],[email_open_rate]])</f>
        <v>41.9</v>
      </c>
      <c r="O339" s="1">
        <v>45245</v>
      </c>
      <c r="P339">
        <v>75</v>
      </c>
      <c r="Q339">
        <v>0.31</v>
      </c>
      <c r="R339">
        <f>IF(IFERROR(VLOOKUP(DATOS[[#This Row],[IdUnico]],A340:$A$5002,1,FALSE),0),1,0)</f>
        <v>0</v>
      </c>
    </row>
    <row r="340" spans="1:18" x14ac:dyDescent="0.3">
      <c r="A340" t="str">
        <f>CONCATENATE(DATOS[[#This Row],[customer_id]],"_",DATOS[[#This Row],[country]],"_",DATOS[[#This Row],[customer_since]])</f>
        <v>CUST_1634_Australia_45464</v>
      </c>
      <c r="B340" t="s">
        <v>1382</v>
      </c>
      <c r="C340">
        <v>55</v>
      </c>
      <c r="D340" t="s">
        <v>25</v>
      </c>
      <c r="E340" t="s">
        <v>22</v>
      </c>
      <c r="F340">
        <v>118.01</v>
      </c>
      <c r="G340">
        <f>IF(DATOS[[#This Row],[avg_order_value]]="",0,DATOS[[#This Row],[avg_order_value]])</f>
        <v>118.01</v>
      </c>
      <c r="H340">
        <v>15</v>
      </c>
      <c r="I340">
        <f>DATOS[[#This Row],[avgValorOrdenDesc]]*DATOS[[#This Row],[total_orders]]</f>
        <v>1770.15</v>
      </c>
      <c r="J340">
        <v>153</v>
      </c>
      <c r="K340">
        <v>0</v>
      </c>
      <c r="L340" t="s">
        <v>16</v>
      </c>
      <c r="M340">
        <v>64.599999999999994</v>
      </c>
      <c r="N340">
        <f>IF(DATOS[[#This Row],[email_open_rate]]="",0,DATOS[[#This Row],[email_open_rate]])</f>
        <v>64.599999999999994</v>
      </c>
      <c r="O340" s="1">
        <v>45464</v>
      </c>
      <c r="P340">
        <v>51</v>
      </c>
      <c r="Q340">
        <v>0.37</v>
      </c>
      <c r="R340">
        <f>IF(IFERROR(VLOOKUP(DATOS[[#This Row],[IdUnico]],A341:$A$5002,1,FALSE),0),1,0)</f>
        <v>0</v>
      </c>
    </row>
    <row r="341" spans="1:18" x14ac:dyDescent="0.3">
      <c r="A341" t="str">
        <f>CONCATENATE(DATOS[[#This Row],[customer_id]],"_",DATOS[[#This Row],[country]],"_",DATOS[[#This Row],[customer_since]])</f>
        <v>CUST_1634_France_45139</v>
      </c>
      <c r="B341" t="s">
        <v>1382</v>
      </c>
      <c r="C341">
        <v>22</v>
      </c>
      <c r="D341" t="s">
        <v>14</v>
      </c>
      <c r="E341" t="s">
        <v>35</v>
      </c>
      <c r="F341">
        <v>54.18</v>
      </c>
      <c r="G341">
        <f>IF(DATOS[[#This Row],[avg_order_value]]="",0,DATOS[[#This Row],[avg_order_value]])</f>
        <v>54.18</v>
      </c>
      <c r="H341">
        <v>17</v>
      </c>
      <c r="I341">
        <f>DATOS[[#This Row],[avgValorOrdenDesc]]*DATOS[[#This Row],[total_orders]]</f>
        <v>921.06</v>
      </c>
      <c r="J341">
        <v>54</v>
      </c>
      <c r="K341">
        <v>0</v>
      </c>
      <c r="L341" t="s">
        <v>40</v>
      </c>
      <c r="M341">
        <v>99.5</v>
      </c>
      <c r="N341">
        <f>IF(DATOS[[#This Row],[email_open_rate]]="",0,DATOS[[#This Row],[email_open_rate]])</f>
        <v>99.5</v>
      </c>
      <c r="O341" s="1">
        <v>45139</v>
      </c>
      <c r="P341">
        <v>88</v>
      </c>
      <c r="Q341">
        <v>0.21</v>
      </c>
      <c r="R341">
        <f>IF(IFERROR(VLOOKUP(DATOS[[#This Row],[IdUnico]],A342:$A$5002,1,FALSE),0),1,0)</f>
        <v>0</v>
      </c>
    </row>
    <row r="342" spans="1:18" x14ac:dyDescent="0.3">
      <c r="A342" t="str">
        <f>CONCATENATE(DATOS[[#This Row],[customer_id]],"_",DATOS[[#This Row],[country]],"_",DATOS[[#This Row],[customer_since]])</f>
        <v>CUST_1635_India_45762</v>
      </c>
      <c r="B342" t="s">
        <v>380</v>
      </c>
      <c r="C342">
        <v>35</v>
      </c>
      <c r="D342" t="s">
        <v>25</v>
      </c>
      <c r="E342" t="s">
        <v>37</v>
      </c>
      <c r="F342">
        <v>125.24</v>
      </c>
      <c r="G342">
        <f>IF(DATOS[[#This Row],[avg_order_value]]="",0,DATOS[[#This Row],[avg_order_value]])</f>
        <v>125.24</v>
      </c>
      <c r="H342">
        <v>14</v>
      </c>
      <c r="I342">
        <f>DATOS[[#This Row],[avgValorOrdenDesc]]*DATOS[[#This Row],[total_orders]]</f>
        <v>1753.36</v>
      </c>
      <c r="J342">
        <v>350</v>
      </c>
      <c r="K342">
        <v>0</v>
      </c>
      <c r="L342" t="s">
        <v>19</v>
      </c>
      <c r="M342">
        <v>11.5</v>
      </c>
      <c r="N342">
        <f>IF(DATOS[[#This Row],[email_open_rate]]="",0,DATOS[[#This Row],[email_open_rate]])</f>
        <v>11.5</v>
      </c>
      <c r="O342" s="1">
        <v>45762</v>
      </c>
      <c r="P342">
        <v>34</v>
      </c>
      <c r="Q342">
        <v>0.21</v>
      </c>
      <c r="R342">
        <f>IF(IFERROR(VLOOKUP(DATOS[[#This Row],[IdUnico]],A343:$A$5002,1,FALSE),0),1,0)</f>
        <v>0</v>
      </c>
    </row>
    <row r="343" spans="1:18" x14ac:dyDescent="0.3">
      <c r="A343" t="str">
        <f>CONCATENATE(DATOS[[#This Row],[customer_id]],"_",DATOS[[#This Row],[country]],"_",DATOS[[#This Row],[customer_since]])</f>
        <v>CUST_1638_Brazil_44022</v>
      </c>
      <c r="B343" t="s">
        <v>725</v>
      </c>
      <c r="C343">
        <v>69</v>
      </c>
      <c r="D343" t="s">
        <v>25</v>
      </c>
      <c r="E343" t="s">
        <v>15</v>
      </c>
      <c r="F343">
        <v>201.7</v>
      </c>
      <c r="G343">
        <f>IF(DATOS[[#This Row],[avg_order_value]]="",0,DATOS[[#This Row],[avg_order_value]])</f>
        <v>201.7</v>
      </c>
      <c r="H343">
        <v>13</v>
      </c>
      <c r="I343">
        <f>DATOS[[#This Row],[avgValorOrdenDesc]]*DATOS[[#This Row],[total_orders]]</f>
        <v>2622.1</v>
      </c>
      <c r="J343">
        <v>32</v>
      </c>
      <c r="K343">
        <v>0</v>
      </c>
      <c r="L343" t="s">
        <v>40</v>
      </c>
      <c r="M343">
        <v>41.3</v>
      </c>
      <c r="N343">
        <f>IF(DATOS[[#This Row],[email_open_rate]]="",0,DATOS[[#This Row],[email_open_rate]])</f>
        <v>41.3</v>
      </c>
      <c r="O343" s="1">
        <v>44022</v>
      </c>
      <c r="P343">
        <v>63</v>
      </c>
      <c r="Q343">
        <v>0.46</v>
      </c>
      <c r="R343">
        <f>IF(IFERROR(VLOOKUP(DATOS[[#This Row],[IdUnico]],A344:$A$5002,1,FALSE),0),1,0)</f>
        <v>0</v>
      </c>
    </row>
    <row r="344" spans="1:18" x14ac:dyDescent="0.3">
      <c r="A344" t="str">
        <f>CONCATENATE(DATOS[[#This Row],[customer_id]],"_",DATOS[[#This Row],[country]],"_",DATOS[[#This Row],[customer_since]])</f>
        <v>CUST_1643_India_44185</v>
      </c>
      <c r="B344" t="s">
        <v>3652</v>
      </c>
      <c r="C344">
        <v>51</v>
      </c>
      <c r="D344" t="s">
        <v>25</v>
      </c>
      <c r="E344" t="s">
        <v>37</v>
      </c>
      <c r="F344">
        <v>102.11</v>
      </c>
      <c r="G344">
        <f>IF(DATOS[[#This Row],[avg_order_value]]="",0,DATOS[[#This Row],[avg_order_value]])</f>
        <v>102.11</v>
      </c>
      <c r="H344">
        <v>15</v>
      </c>
      <c r="I344">
        <f>DATOS[[#This Row],[avgValorOrdenDesc]]*DATOS[[#This Row],[total_orders]]</f>
        <v>1531.65</v>
      </c>
      <c r="J344">
        <v>333</v>
      </c>
      <c r="K344">
        <v>0</v>
      </c>
      <c r="L344" t="s">
        <v>23</v>
      </c>
      <c r="M344">
        <v>54.4</v>
      </c>
      <c r="N344">
        <f>IF(DATOS[[#This Row],[email_open_rate]]="",0,DATOS[[#This Row],[email_open_rate]])</f>
        <v>54.4</v>
      </c>
      <c r="O344" s="1">
        <v>44185</v>
      </c>
      <c r="P344">
        <v>28</v>
      </c>
      <c r="Q344">
        <v>0.34</v>
      </c>
      <c r="R344">
        <f>IF(IFERROR(VLOOKUP(DATOS[[#This Row],[IdUnico]],A345:$A$5002,1,FALSE),0),1,0)</f>
        <v>0</v>
      </c>
    </row>
    <row r="345" spans="1:18" x14ac:dyDescent="0.3">
      <c r="A345" t="str">
        <f>CONCATENATE(DATOS[[#This Row],[customer_id]],"_",DATOS[[#This Row],[country]],"_",DATOS[[#This Row],[customer_since]])</f>
        <v>CUST_1644_China_44603</v>
      </c>
      <c r="B345" t="s">
        <v>2890</v>
      </c>
      <c r="C345">
        <v>32</v>
      </c>
      <c r="D345" t="s">
        <v>14</v>
      </c>
      <c r="E345" t="s">
        <v>44</v>
      </c>
      <c r="F345">
        <v>35.049999999999997</v>
      </c>
      <c r="G345">
        <f>IF(DATOS[[#This Row],[avg_order_value]]="",0,DATOS[[#This Row],[avg_order_value]])</f>
        <v>35.049999999999997</v>
      </c>
      <c r="H345">
        <v>7</v>
      </c>
      <c r="I345">
        <f>DATOS[[#This Row],[avgValorOrdenDesc]]*DATOS[[#This Row],[total_orders]]</f>
        <v>245.34999999999997</v>
      </c>
      <c r="J345">
        <v>254</v>
      </c>
      <c r="K345">
        <v>0</v>
      </c>
      <c r="L345" t="s">
        <v>19</v>
      </c>
      <c r="M345">
        <v>55.5</v>
      </c>
      <c r="N345">
        <f>IF(DATOS[[#This Row],[email_open_rate]]="",0,DATOS[[#This Row],[email_open_rate]])</f>
        <v>55.5</v>
      </c>
      <c r="O345" s="1">
        <v>44603</v>
      </c>
      <c r="P345">
        <v>29</v>
      </c>
      <c r="Q345">
        <v>0.06</v>
      </c>
      <c r="R345">
        <f>IF(IFERROR(VLOOKUP(DATOS[[#This Row],[IdUnico]],A346:$A$5002,1,FALSE),0),1,0)</f>
        <v>0</v>
      </c>
    </row>
    <row r="346" spans="1:18" x14ac:dyDescent="0.3">
      <c r="A346" t="str">
        <f>CONCATENATE(DATOS[[#This Row],[customer_id]],"_",DATOS[[#This Row],[country]],"_",DATOS[[#This Row],[customer_since]])</f>
        <v>CUST_1645_Brazil_45708</v>
      </c>
      <c r="B346" t="s">
        <v>1052</v>
      </c>
      <c r="C346">
        <v>67</v>
      </c>
      <c r="D346" t="s">
        <v>14</v>
      </c>
      <c r="E346" t="s">
        <v>15</v>
      </c>
      <c r="F346">
        <v>69.91</v>
      </c>
      <c r="G346">
        <f>IF(DATOS[[#This Row],[avg_order_value]]="",0,DATOS[[#This Row],[avg_order_value]])</f>
        <v>69.91</v>
      </c>
      <c r="H346">
        <v>10</v>
      </c>
      <c r="I346">
        <f>DATOS[[#This Row],[avgValorOrdenDesc]]*DATOS[[#This Row],[total_orders]]</f>
        <v>699.09999999999991</v>
      </c>
      <c r="J346">
        <v>231</v>
      </c>
      <c r="K346">
        <v>0</v>
      </c>
      <c r="L346" t="s">
        <v>16</v>
      </c>
      <c r="M346">
        <v>47.3</v>
      </c>
      <c r="N346">
        <f>IF(DATOS[[#This Row],[email_open_rate]]="",0,DATOS[[#This Row],[email_open_rate]])</f>
        <v>47.3</v>
      </c>
      <c r="O346" s="1">
        <v>45708</v>
      </c>
      <c r="P346">
        <v>69</v>
      </c>
      <c r="Q346">
        <v>0.27</v>
      </c>
      <c r="R346">
        <f>IF(IFERROR(VLOOKUP(DATOS[[#This Row],[IdUnico]],A347:$A$5002,1,FALSE),0),1,0)</f>
        <v>0</v>
      </c>
    </row>
    <row r="347" spans="1:18" x14ac:dyDescent="0.3">
      <c r="A347" t="str">
        <f>CONCATENATE(DATOS[[#This Row],[customer_id]],"_",DATOS[[#This Row],[country]],"_",DATOS[[#This Row],[customer_since]])</f>
        <v>CUST_1645_China_44805</v>
      </c>
      <c r="B347" t="s">
        <v>1052</v>
      </c>
      <c r="C347">
        <v>43</v>
      </c>
      <c r="D347" t="s">
        <v>14</v>
      </c>
      <c r="E347" t="s">
        <v>44</v>
      </c>
      <c r="F347">
        <v>37.31</v>
      </c>
      <c r="G347">
        <f>IF(DATOS[[#This Row],[avg_order_value]]="",0,DATOS[[#This Row],[avg_order_value]])</f>
        <v>37.31</v>
      </c>
      <c r="H347">
        <v>7</v>
      </c>
      <c r="I347">
        <f>DATOS[[#This Row],[avgValorOrdenDesc]]*DATOS[[#This Row],[total_orders]]</f>
        <v>261.17</v>
      </c>
      <c r="J347">
        <v>279</v>
      </c>
      <c r="K347">
        <v>0</v>
      </c>
      <c r="L347" t="s">
        <v>40</v>
      </c>
      <c r="M347">
        <v>19.600000000000001</v>
      </c>
      <c r="N347">
        <f>IF(DATOS[[#This Row],[email_open_rate]]="",0,DATOS[[#This Row],[email_open_rate]])</f>
        <v>19.600000000000001</v>
      </c>
      <c r="O347" s="1">
        <v>44805</v>
      </c>
      <c r="P347">
        <v>31</v>
      </c>
      <c r="Q347">
        <v>0.23</v>
      </c>
      <c r="R347">
        <f>IF(IFERROR(VLOOKUP(DATOS[[#This Row],[IdUnico]],A348:$A$5002,1,FALSE),0),1,0)</f>
        <v>0</v>
      </c>
    </row>
    <row r="348" spans="1:18" x14ac:dyDescent="0.3">
      <c r="A348" t="str">
        <f>CONCATENATE(DATOS[[#This Row],[customer_id]],"_",DATOS[[#This Row],[country]],"_",DATOS[[#This Row],[customer_since]])</f>
        <v>CUST_1646_UK_45134</v>
      </c>
      <c r="B348" t="s">
        <v>1850</v>
      </c>
      <c r="C348">
        <v>26</v>
      </c>
      <c r="D348" t="s">
        <v>25</v>
      </c>
      <c r="E348" t="s">
        <v>52</v>
      </c>
      <c r="F348">
        <v>303.35000000000002</v>
      </c>
      <c r="G348">
        <f>IF(DATOS[[#This Row],[avg_order_value]]="",0,DATOS[[#This Row],[avg_order_value]])</f>
        <v>303.35000000000002</v>
      </c>
      <c r="H348">
        <v>9</v>
      </c>
      <c r="I348">
        <f>DATOS[[#This Row],[avgValorOrdenDesc]]*DATOS[[#This Row],[total_orders]]</f>
        <v>2730.15</v>
      </c>
      <c r="J348">
        <v>11</v>
      </c>
      <c r="K348">
        <v>0</v>
      </c>
      <c r="L348" t="s">
        <v>19</v>
      </c>
      <c r="M348">
        <v>28.4</v>
      </c>
      <c r="N348">
        <f>IF(DATOS[[#This Row],[email_open_rate]]="",0,DATOS[[#This Row],[email_open_rate]])</f>
        <v>28.4</v>
      </c>
      <c r="O348" s="1">
        <v>45134</v>
      </c>
      <c r="P348">
        <v>8</v>
      </c>
      <c r="Q348">
        <v>0.17</v>
      </c>
      <c r="R348">
        <f>IF(IFERROR(VLOOKUP(DATOS[[#This Row],[IdUnico]],A349:$A$5002,1,FALSE),0),1,0)</f>
        <v>0</v>
      </c>
    </row>
    <row r="349" spans="1:18" x14ac:dyDescent="0.3">
      <c r="A349" t="str">
        <f>CONCATENATE(DATOS[[#This Row],[customer_id]],"_",DATOS[[#This Row],[country]],"_",DATOS[[#This Row],[customer_since]])</f>
        <v>CUST_1649_Germany_44145</v>
      </c>
      <c r="B349" t="s">
        <v>3152</v>
      </c>
      <c r="C349">
        <v>30</v>
      </c>
      <c r="D349" t="s">
        <v>21</v>
      </c>
      <c r="E349" t="s">
        <v>50</v>
      </c>
      <c r="F349">
        <v>68.7</v>
      </c>
      <c r="G349">
        <f>IF(DATOS[[#This Row],[avg_order_value]]="",0,DATOS[[#This Row],[avg_order_value]])</f>
        <v>68.7</v>
      </c>
      <c r="H349">
        <v>17</v>
      </c>
      <c r="I349">
        <f>DATOS[[#This Row],[avgValorOrdenDesc]]*DATOS[[#This Row],[total_orders]]</f>
        <v>1167.9000000000001</v>
      </c>
      <c r="J349">
        <v>223</v>
      </c>
      <c r="K349">
        <v>0</v>
      </c>
      <c r="L349" t="s">
        <v>16</v>
      </c>
      <c r="M349">
        <v>26.1</v>
      </c>
      <c r="N349">
        <f>IF(DATOS[[#This Row],[email_open_rate]]="",0,DATOS[[#This Row],[email_open_rate]])</f>
        <v>26.1</v>
      </c>
      <c r="O349" s="1">
        <v>44145</v>
      </c>
      <c r="P349">
        <v>38</v>
      </c>
      <c r="Q349">
        <v>0.36</v>
      </c>
      <c r="R349">
        <f>IF(IFERROR(VLOOKUP(DATOS[[#This Row],[IdUnico]],A350:$A$5002,1,FALSE),0),1,0)</f>
        <v>0</v>
      </c>
    </row>
    <row r="350" spans="1:18" x14ac:dyDescent="0.3">
      <c r="A350" t="str">
        <f>CONCATENATE(DATOS[[#This Row],[customer_id]],"_",DATOS[[#This Row],[country]],"_",DATOS[[#This Row],[customer_since]])</f>
        <v>CUST_1650_USA_44268</v>
      </c>
      <c r="B350" t="s">
        <v>3072</v>
      </c>
      <c r="C350">
        <v>56</v>
      </c>
      <c r="D350" t="s">
        <v>21</v>
      </c>
      <c r="E350" t="s">
        <v>18</v>
      </c>
      <c r="F350">
        <v>50.51</v>
      </c>
      <c r="G350">
        <f>IF(DATOS[[#This Row],[avg_order_value]]="",0,DATOS[[#This Row],[avg_order_value]])</f>
        <v>50.51</v>
      </c>
      <c r="H350">
        <v>11</v>
      </c>
      <c r="I350">
        <f>DATOS[[#This Row],[avgValorOrdenDesc]]*DATOS[[#This Row],[total_orders]]</f>
        <v>555.61</v>
      </c>
      <c r="J350">
        <v>175</v>
      </c>
      <c r="K350">
        <v>0</v>
      </c>
      <c r="L350" t="s">
        <v>40</v>
      </c>
      <c r="M350">
        <v>77.400000000000006</v>
      </c>
      <c r="N350">
        <f>IF(DATOS[[#This Row],[email_open_rate]]="",0,DATOS[[#This Row],[email_open_rate]])</f>
        <v>77.400000000000006</v>
      </c>
      <c r="O350" s="1">
        <v>44268</v>
      </c>
      <c r="P350">
        <v>88</v>
      </c>
      <c r="Q350">
        <v>0.57999999999999996</v>
      </c>
      <c r="R350">
        <f>IF(IFERROR(VLOOKUP(DATOS[[#This Row],[IdUnico]],A351:$A$5002,1,FALSE),0),1,0)</f>
        <v>0</v>
      </c>
    </row>
    <row r="351" spans="1:18" x14ac:dyDescent="0.3">
      <c r="A351" t="str">
        <f>CONCATENATE(DATOS[[#This Row],[customer_id]],"_",DATOS[[#This Row],[country]],"_",DATOS[[#This Row],[customer_since]])</f>
        <v>CUST_1658_USA_44572</v>
      </c>
      <c r="B351" t="s">
        <v>2961</v>
      </c>
      <c r="C351">
        <v>52</v>
      </c>
      <c r="D351" t="s">
        <v>14</v>
      </c>
      <c r="E351" t="s">
        <v>18</v>
      </c>
      <c r="F351">
        <v>72.69</v>
      </c>
      <c r="G351">
        <f>IF(DATOS[[#This Row],[avg_order_value]]="",0,DATOS[[#This Row],[avg_order_value]])</f>
        <v>72.69</v>
      </c>
      <c r="H351">
        <v>4</v>
      </c>
      <c r="I351">
        <f>DATOS[[#This Row],[avgValorOrdenDesc]]*DATOS[[#This Row],[total_orders]]</f>
        <v>290.76</v>
      </c>
      <c r="J351">
        <v>240</v>
      </c>
      <c r="K351">
        <v>0</v>
      </c>
      <c r="L351" t="s">
        <v>19</v>
      </c>
      <c r="N351">
        <f>IF(DATOS[[#This Row],[email_open_rate]]="",0,DATOS[[#This Row],[email_open_rate]])</f>
        <v>0</v>
      </c>
      <c r="O351" s="1">
        <v>44572</v>
      </c>
      <c r="P351">
        <v>44</v>
      </c>
      <c r="Q351">
        <v>0.33</v>
      </c>
      <c r="R351">
        <f>IF(IFERROR(VLOOKUP(DATOS[[#This Row],[IdUnico]],A352:$A$5002,1,FALSE),0),1,0)</f>
        <v>0</v>
      </c>
    </row>
    <row r="352" spans="1:18" x14ac:dyDescent="0.3">
      <c r="A352" t="str">
        <f>CONCATENATE(DATOS[[#This Row],[customer_id]],"_",DATOS[[#This Row],[country]],"_",DATOS[[#This Row],[customer_since]])</f>
        <v>CUST_1659_Japan_44606</v>
      </c>
      <c r="B352" t="s">
        <v>222</v>
      </c>
      <c r="C352">
        <v>62</v>
      </c>
      <c r="D352" t="s">
        <v>14</v>
      </c>
      <c r="E352" t="s">
        <v>26</v>
      </c>
      <c r="F352">
        <v>229.55</v>
      </c>
      <c r="G352">
        <f>IF(DATOS[[#This Row],[avg_order_value]]="",0,DATOS[[#This Row],[avg_order_value]])</f>
        <v>229.55</v>
      </c>
      <c r="H352">
        <v>7</v>
      </c>
      <c r="I352">
        <f>DATOS[[#This Row],[avgValorOrdenDesc]]*DATOS[[#This Row],[total_orders]]</f>
        <v>1606.8500000000001</v>
      </c>
      <c r="J352">
        <v>219</v>
      </c>
      <c r="K352">
        <v>0</v>
      </c>
      <c r="L352" t="s">
        <v>29</v>
      </c>
      <c r="M352">
        <v>12</v>
      </c>
      <c r="N352">
        <f>IF(DATOS[[#This Row],[email_open_rate]]="",0,DATOS[[#This Row],[email_open_rate]])</f>
        <v>12</v>
      </c>
      <c r="O352" s="1">
        <v>44606</v>
      </c>
      <c r="P352">
        <v>90</v>
      </c>
      <c r="Q352">
        <v>0.15</v>
      </c>
      <c r="R352">
        <f>IF(IFERROR(VLOOKUP(DATOS[[#This Row],[IdUnico]],A353:$A$5002,1,FALSE),0),1,0)</f>
        <v>0</v>
      </c>
    </row>
    <row r="353" spans="1:18" x14ac:dyDescent="0.3">
      <c r="A353" t="str">
        <f>CONCATENATE(DATOS[[#This Row],[customer_id]],"_",DATOS[[#This Row],[country]],"_",DATOS[[#This Row],[customer_since]])</f>
        <v>CUST_1659_USA_45342</v>
      </c>
      <c r="B353" t="s">
        <v>222</v>
      </c>
      <c r="C353">
        <v>78</v>
      </c>
      <c r="D353" t="s">
        <v>21</v>
      </c>
      <c r="E353" t="s">
        <v>18</v>
      </c>
      <c r="F353">
        <v>75.55</v>
      </c>
      <c r="G353">
        <f>IF(DATOS[[#This Row],[avg_order_value]]="",0,DATOS[[#This Row],[avg_order_value]])</f>
        <v>75.55</v>
      </c>
      <c r="H353">
        <v>11</v>
      </c>
      <c r="I353">
        <f>DATOS[[#This Row],[avgValorOrdenDesc]]*DATOS[[#This Row],[total_orders]]</f>
        <v>831.05</v>
      </c>
      <c r="J353">
        <v>166</v>
      </c>
      <c r="K353">
        <v>0</v>
      </c>
      <c r="L353" t="s">
        <v>40</v>
      </c>
      <c r="M353">
        <v>35.799999999999997</v>
      </c>
      <c r="N353">
        <f>IF(DATOS[[#This Row],[email_open_rate]]="",0,DATOS[[#This Row],[email_open_rate]])</f>
        <v>35.799999999999997</v>
      </c>
      <c r="O353" s="1">
        <v>45342</v>
      </c>
      <c r="P353">
        <v>65</v>
      </c>
      <c r="Q353">
        <v>0.25</v>
      </c>
      <c r="R353">
        <f>IF(IFERROR(VLOOKUP(DATOS[[#This Row],[IdUnico]],A354:$A$5002,1,FALSE),0),1,0)</f>
        <v>0</v>
      </c>
    </row>
    <row r="354" spans="1:18" x14ac:dyDescent="0.3">
      <c r="A354" t="str">
        <f>CONCATENATE(DATOS[[#This Row],[customer_id]],"_",DATOS[[#This Row],[country]],"_",DATOS[[#This Row],[customer_since]])</f>
        <v>CUST_1660_China_44124</v>
      </c>
      <c r="B354" t="s">
        <v>2153</v>
      </c>
      <c r="C354">
        <v>28</v>
      </c>
      <c r="D354" t="s">
        <v>21</v>
      </c>
      <c r="E354" t="s">
        <v>44</v>
      </c>
      <c r="F354">
        <v>99.35</v>
      </c>
      <c r="G354">
        <f>IF(DATOS[[#This Row],[avg_order_value]]="",0,DATOS[[#This Row],[avg_order_value]])</f>
        <v>99.35</v>
      </c>
      <c r="H354">
        <v>13</v>
      </c>
      <c r="I354">
        <f>DATOS[[#This Row],[avgValorOrdenDesc]]*DATOS[[#This Row],[total_orders]]</f>
        <v>1291.55</v>
      </c>
      <c r="J354">
        <v>288</v>
      </c>
      <c r="K354">
        <v>0</v>
      </c>
      <c r="L354" t="s">
        <v>19</v>
      </c>
      <c r="M354">
        <v>92.6</v>
      </c>
      <c r="N354">
        <f>IF(DATOS[[#This Row],[email_open_rate]]="",0,DATOS[[#This Row],[email_open_rate]])</f>
        <v>92.6</v>
      </c>
      <c r="O354" s="1">
        <v>44124</v>
      </c>
      <c r="P354">
        <v>26</v>
      </c>
      <c r="Q354">
        <v>0.2</v>
      </c>
      <c r="R354">
        <f>IF(IFERROR(VLOOKUP(DATOS[[#This Row],[IdUnico]],A355:$A$5002,1,FALSE),0),1,0)</f>
        <v>0</v>
      </c>
    </row>
    <row r="355" spans="1:18" x14ac:dyDescent="0.3">
      <c r="A355" t="str">
        <f>CONCATENATE(DATOS[[#This Row],[customer_id]],"_",DATOS[[#This Row],[country]],"_",DATOS[[#This Row],[customer_since]])</f>
        <v>CUST_1660_Japan_44298</v>
      </c>
      <c r="B355" t="s">
        <v>2153</v>
      </c>
      <c r="C355">
        <v>73</v>
      </c>
      <c r="D355" t="s">
        <v>14</v>
      </c>
      <c r="E355" t="s">
        <v>26</v>
      </c>
      <c r="F355">
        <v>78.63</v>
      </c>
      <c r="G355">
        <f>IF(DATOS[[#This Row],[avg_order_value]]="",0,DATOS[[#This Row],[avg_order_value]])</f>
        <v>78.63</v>
      </c>
      <c r="H355">
        <v>9</v>
      </c>
      <c r="I355">
        <f>DATOS[[#This Row],[avgValorOrdenDesc]]*DATOS[[#This Row],[total_orders]]</f>
        <v>707.67</v>
      </c>
      <c r="J355">
        <v>92</v>
      </c>
      <c r="K355">
        <v>0</v>
      </c>
      <c r="L355" t="s">
        <v>16</v>
      </c>
      <c r="M355">
        <v>9.5</v>
      </c>
      <c r="N355">
        <f>IF(DATOS[[#This Row],[email_open_rate]]="",0,DATOS[[#This Row],[email_open_rate]])</f>
        <v>9.5</v>
      </c>
      <c r="O355" s="1">
        <v>44298</v>
      </c>
      <c r="P355">
        <v>77</v>
      </c>
      <c r="Q355">
        <v>0.33</v>
      </c>
      <c r="R355">
        <f>IF(IFERROR(VLOOKUP(DATOS[[#This Row],[IdUnico]],A356:$A$5002,1,FALSE),0),1,0)</f>
        <v>0</v>
      </c>
    </row>
    <row r="356" spans="1:18" x14ac:dyDescent="0.3">
      <c r="A356" t="str">
        <f>CONCATENATE(DATOS[[#This Row],[customer_id]],"_",DATOS[[#This Row],[country]],"_",DATOS[[#This Row],[customer_since]])</f>
        <v>CUST_1661_Brazil_45387</v>
      </c>
      <c r="B356" t="s">
        <v>1418</v>
      </c>
      <c r="C356">
        <v>30</v>
      </c>
      <c r="D356" t="s">
        <v>14</v>
      </c>
      <c r="E356" t="s">
        <v>15</v>
      </c>
      <c r="F356">
        <v>129.24</v>
      </c>
      <c r="G356">
        <f>IF(DATOS[[#This Row],[avg_order_value]]="",0,DATOS[[#This Row],[avg_order_value]])</f>
        <v>129.24</v>
      </c>
      <c r="H356">
        <v>10</v>
      </c>
      <c r="I356">
        <f>DATOS[[#This Row],[avgValorOrdenDesc]]*DATOS[[#This Row],[total_orders]]</f>
        <v>1292.4000000000001</v>
      </c>
      <c r="J356">
        <v>120</v>
      </c>
      <c r="K356">
        <v>0</v>
      </c>
      <c r="L356" t="s">
        <v>29</v>
      </c>
      <c r="M356">
        <v>76.599999999999994</v>
      </c>
      <c r="N356">
        <f>IF(DATOS[[#This Row],[email_open_rate]]="",0,DATOS[[#This Row],[email_open_rate]])</f>
        <v>76.599999999999994</v>
      </c>
      <c r="O356" s="1">
        <v>45387</v>
      </c>
      <c r="P356">
        <v>17</v>
      </c>
      <c r="Q356">
        <v>0.48</v>
      </c>
      <c r="R356">
        <f>IF(IFERROR(VLOOKUP(DATOS[[#This Row],[IdUnico]],A357:$A$5002,1,FALSE),0),1,0)</f>
        <v>0</v>
      </c>
    </row>
    <row r="357" spans="1:18" x14ac:dyDescent="0.3">
      <c r="A357" t="str">
        <f>CONCATENATE(DATOS[[#This Row],[customer_id]],"_",DATOS[[#This Row],[country]],"_",DATOS[[#This Row],[customer_since]])</f>
        <v>CUST_1661_Brazil_45629</v>
      </c>
      <c r="B357" t="s">
        <v>1418</v>
      </c>
      <c r="C357">
        <v>79</v>
      </c>
      <c r="D357" t="s">
        <v>21</v>
      </c>
      <c r="E357" t="s">
        <v>15</v>
      </c>
      <c r="F357">
        <v>85.61</v>
      </c>
      <c r="G357">
        <f>IF(DATOS[[#This Row],[avg_order_value]]="",0,DATOS[[#This Row],[avg_order_value]])</f>
        <v>85.61</v>
      </c>
      <c r="H357">
        <v>7</v>
      </c>
      <c r="I357">
        <f>DATOS[[#This Row],[avgValorOrdenDesc]]*DATOS[[#This Row],[total_orders]]</f>
        <v>599.27</v>
      </c>
      <c r="J357">
        <v>249</v>
      </c>
      <c r="K357">
        <v>0</v>
      </c>
      <c r="L357" t="s">
        <v>19</v>
      </c>
      <c r="M357">
        <v>14.1</v>
      </c>
      <c r="N357">
        <f>IF(DATOS[[#This Row],[email_open_rate]]="",0,DATOS[[#This Row],[email_open_rate]])</f>
        <v>14.1</v>
      </c>
      <c r="O357" s="1">
        <v>45629</v>
      </c>
      <c r="P357">
        <v>42</v>
      </c>
      <c r="Q357">
        <v>0.44</v>
      </c>
      <c r="R357">
        <f>IF(IFERROR(VLOOKUP(DATOS[[#This Row],[IdUnico]],A358:$A$5002,1,FALSE),0),1,0)</f>
        <v>0</v>
      </c>
    </row>
    <row r="358" spans="1:18" x14ac:dyDescent="0.3">
      <c r="A358" t="str">
        <f>CONCATENATE(DATOS[[#This Row],[customer_id]],"_",DATOS[[#This Row],[country]],"_",DATOS[[#This Row],[customer_since]])</f>
        <v>CUST_1661_Canada_44507</v>
      </c>
      <c r="B358" t="s">
        <v>1418</v>
      </c>
      <c r="C358">
        <v>73</v>
      </c>
      <c r="D358" t="s">
        <v>14</v>
      </c>
      <c r="E358" t="s">
        <v>28</v>
      </c>
      <c r="F358">
        <v>21.75</v>
      </c>
      <c r="G358">
        <f>IF(DATOS[[#This Row],[avg_order_value]]="",0,DATOS[[#This Row],[avg_order_value]])</f>
        <v>21.75</v>
      </c>
      <c r="H358">
        <v>12</v>
      </c>
      <c r="I358">
        <f>DATOS[[#This Row],[avgValorOrdenDesc]]*DATOS[[#This Row],[total_orders]]</f>
        <v>261</v>
      </c>
      <c r="J358">
        <v>104</v>
      </c>
      <c r="K358">
        <v>0</v>
      </c>
      <c r="L358" t="s">
        <v>29</v>
      </c>
      <c r="N358">
        <f>IF(DATOS[[#This Row],[email_open_rate]]="",0,DATOS[[#This Row],[email_open_rate]])</f>
        <v>0</v>
      </c>
      <c r="O358" s="1">
        <v>44507</v>
      </c>
      <c r="P358">
        <v>85</v>
      </c>
      <c r="Q358">
        <v>0.28999999999999998</v>
      </c>
      <c r="R358">
        <f>IF(IFERROR(VLOOKUP(DATOS[[#This Row],[IdUnico]],A359:$A$5002,1,FALSE),0),1,0)</f>
        <v>0</v>
      </c>
    </row>
    <row r="359" spans="1:18" x14ac:dyDescent="0.3">
      <c r="A359" t="str">
        <f>CONCATENATE(DATOS[[#This Row],[customer_id]],"_",DATOS[[#This Row],[country]],"_",DATOS[[#This Row],[customer_since]])</f>
        <v>CUST_1662_Australia_45440</v>
      </c>
      <c r="B359" t="s">
        <v>3543</v>
      </c>
      <c r="C359">
        <v>75</v>
      </c>
      <c r="D359" t="s">
        <v>14</v>
      </c>
      <c r="E359" t="s">
        <v>22</v>
      </c>
      <c r="F359">
        <v>307.99</v>
      </c>
      <c r="G359">
        <f>IF(DATOS[[#This Row],[avg_order_value]]="",0,DATOS[[#This Row],[avg_order_value]])</f>
        <v>307.99</v>
      </c>
      <c r="H359">
        <v>15</v>
      </c>
      <c r="I359">
        <f>DATOS[[#This Row],[avgValorOrdenDesc]]*DATOS[[#This Row],[total_orders]]</f>
        <v>4619.8500000000004</v>
      </c>
      <c r="J359">
        <v>42</v>
      </c>
      <c r="K359">
        <v>0</v>
      </c>
      <c r="L359" t="s">
        <v>23</v>
      </c>
      <c r="M359">
        <v>14</v>
      </c>
      <c r="N359">
        <f>IF(DATOS[[#This Row],[email_open_rate]]="",0,DATOS[[#This Row],[email_open_rate]])</f>
        <v>14</v>
      </c>
      <c r="O359" s="1">
        <v>45440</v>
      </c>
      <c r="P359">
        <v>59</v>
      </c>
      <c r="Q359">
        <v>0.56000000000000005</v>
      </c>
      <c r="R359">
        <f>IF(IFERROR(VLOOKUP(DATOS[[#This Row],[IdUnico]],A360:$A$5002,1,FALSE),0),1,0)</f>
        <v>0</v>
      </c>
    </row>
    <row r="360" spans="1:18" x14ac:dyDescent="0.3">
      <c r="A360" t="str">
        <f>CONCATENATE(DATOS[[#This Row],[customer_id]],"_",DATOS[[#This Row],[country]],"_",DATOS[[#This Row],[customer_since]])</f>
        <v>CUST_1663_Canada_44335</v>
      </c>
      <c r="B360" t="s">
        <v>179</v>
      </c>
      <c r="C360">
        <v>73</v>
      </c>
      <c r="D360" t="s">
        <v>14</v>
      </c>
      <c r="E360" t="s">
        <v>28</v>
      </c>
      <c r="F360">
        <v>55.76</v>
      </c>
      <c r="G360">
        <f>IF(DATOS[[#This Row],[avg_order_value]]="",0,DATOS[[#This Row],[avg_order_value]])</f>
        <v>55.76</v>
      </c>
      <c r="H360">
        <v>6</v>
      </c>
      <c r="I360">
        <f>DATOS[[#This Row],[avgValorOrdenDesc]]*DATOS[[#This Row],[total_orders]]</f>
        <v>334.56</v>
      </c>
      <c r="J360">
        <v>89</v>
      </c>
      <c r="K360">
        <v>0</v>
      </c>
      <c r="L360" t="s">
        <v>29</v>
      </c>
      <c r="M360">
        <v>44.2</v>
      </c>
      <c r="N360">
        <f>IF(DATOS[[#This Row],[email_open_rate]]="",0,DATOS[[#This Row],[email_open_rate]])</f>
        <v>44.2</v>
      </c>
      <c r="O360" s="1">
        <v>44335</v>
      </c>
      <c r="P360">
        <v>54</v>
      </c>
      <c r="Q360">
        <v>0.22</v>
      </c>
      <c r="R360">
        <f>IF(IFERROR(VLOOKUP(DATOS[[#This Row],[IdUnico]],A361:$A$5002,1,FALSE),0),1,0)</f>
        <v>0</v>
      </c>
    </row>
    <row r="361" spans="1:18" x14ac:dyDescent="0.3">
      <c r="A361" t="str">
        <f>CONCATENATE(DATOS[[#This Row],[customer_id]],"_",DATOS[[#This Row],[country]],"_",DATOS[[#This Row],[customer_since]])</f>
        <v>CUST_1663_France_44440</v>
      </c>
      <c r="B361" t="s">
        <v>179</v>
      </c>
      <c r="C361">
        <v>18</v>
      </c>
      <c r="D361" t="s">
        <v>14</v>
      </c>
      <c r="E361" t="s">
        <v>35</v>
      </c>
      <c r="F361">
        <v>85.58</v>
      </c>
      <c r="G361">
        <f>IF(DATOS[[#This Row],[avg_order_value]]="",0,DATOS[[#This Row],[avg_order_value]])</f>
        <v>85.58</v>
      </c>
      <c r="H361">
        <v>15</v>
      </c>
      <c r="I361">
        <f>DATOS[[#This Row],[avgValorOrdenDesc]]*DATOS[[#This Row],[total_orders]]</f>
        <v>1283.7</v>
      </c>
      <c r="J361">
        <v>112</v>
      </c>
      <c r="K361">
        <v>0</v>
      </c>
      <c r="L361" t="s">
        <v>40</v>
      </c>
      <c r="M361">
        <v>14.9</v>
      </c>
      <c r="N361">
        <f>IF(DATOS[[#This Row],[email_open_rate]]="",0,DATOS[[#This Row],[email_open_rate]])</f>
        <v>14.9</v>
      </c>
      <c r="O361" s="1">
        <v>44440</v>
      </c>
      <c r="P361">
        <v>49</v>
      </c>
      <c r="Q361">
        <v>0.33</v>
      </c>
      <c r="R361">
        <f>IF(IFERROR(VLOOKUP(DATOS[[#This Row],[IdUnico]],A362:$A$5002,1,FALSE),0),1,0)</f>
        <v>0</v>
      </c>
    </row>
    <row r="362" spans="1:18" x14ac:dyDescent="0.3">
      <c r="A362" t="str">
        <f>CONCATENATE(DATOS[[#This Row],[customer_id]],"_",DATOS[[#This Row],[country]],"_",DATOS[[#This Row],[customer_since]])</f>
        <v>CUST_1666_Germany_45496</v>
      </c>
      <c r="B362" t="s">
        <v>700</v>
      </c>
      <c r="C362">
        <v>43</v>
      </c>
      <c r="D362" t="s">
        <v>14</v>
      </c>
      <c r="E362" t="s">
        <v>50</v>
      </c>
      <c r="F362">
        <v>33.44</v>
      </c>
      <c r="G362">
        <f>IF(DATOS[[#This Row],[avg_order_value]]="",0,DATOS[[#This Row],[avg_order_value]])</f>
        <v>33.44</v>
      </c>
      <c r="H362">
        <v>8</v>
      </c>
      <c r="I362">
        <f>DATOS[[#This Row],[avgValorOrdenDesc]]*DATOS[[#This Row],[total_orders]]</f>
        <v>267.52</v>
      </c>
      <c r="J362">
        <v>47</v>
      </c>
      <c r="K362">
        <v>0</v>
      </c>
      <c r="L362" t="s">
        <v>23</v>
      </c>
      <c r="M362">
        <v>17.100000000000001</v>
      </c>
      <c r="N362">
        <f>IF(DATOS[[#This Row],[email_open_rate]]="",0,DATOS[[#This Row],[email_open_rate]])</f>
        <v>17.100000000000001</v>
      </c>
      <c r="O362" s="1">
        <v>45496</v>
      </c>
      <c r="P362">
        <v>89</v>
      </c>
      <c r="Q362">
        <v>0.48</v>
      </c>
      <c r="R362">
        <f>IF(IFERROR(VLOOKUP(DATOS[[#This Row],[IdUnico]],A363:$A$5002,1,FALSE),0),1,0)</f>
        <v>0</v>
      </c>
    </row>
    <row r="363" spans="1:18" x14ac:dyDescent="0.3">
      <c r="A363" t="str">
        <f>CONCATENATE(DATOS[[#This Row],[customer_id]],"_",DATOS[[#This Row],[country]],"_",DATOS[[#This Row],[customer_since]])</f>
        <v>CUST_1667_China_45662</v>
      </c>
      <c r="B363" t="s">
        <v>580</v>
      </c>
      <c r="C363">
        <v>18</v>
      </c>
      <c r="D363" t="s">
        <v>25</v>
      </c>
      <c r="E363" t="s">
        <v>44</v>
      </c>
      <c r="F363">
        <v>126.76</v>
      </c>
      <c r="G363">
        <f>IF(DATOS[[#This Row],[avg_order_value]]="",0,DATOS[[#This Row],[avg_order_value]])</f>
        <v>126.76</v>
      </c>
      <c r="H363">
        <v>8</v>
      </c>
      <c r="I363">
        <f>DATOS[[#This Row],[avgValorOrdenDesc]]*DATOS[[#This Row],[total_orders]]</f>
        <v>1014.08</v>
      </c>
      <c r="J363">
        <v>276</v>
      </c>
      <c r="K363">
        <v>0</v>
      </c>
      <c r="L363" t="s">
        <v>40</v>
      </c>
      <c r="M363">
        <v>3.7</v>
      </c>
      <c r="N363">
        <f>IF(DATOS[[#This Row],[email_open_rate]]="",0,DATOS[[#This Row],[email_open_rate]])</f>
        <v>3.7</v>
      </c>
      <c r="O363" s="1">
        <v>45662</v>
      </c>
      <c r="P363">
        <v>14</v>
      </c>
      <c r="Q363">
        <v>0.42</v>
      </c>
      <c r="R363">
        <f>IF(IFERROR(VLOOKUP(DATOS[[#This Row],[IdUnico]],A364:$A$5002,1,FALSE),0),1,0)</f>
        <v>0</v>
      </c>
    </row>
    <row r="364" spans="1:18" x14ac:dyDescent="0.3">
      <c r="A364" t="str">
        <f>CONCATENATE(DATOS[[#This Row],[customer_id]],"_",DATOS[[#This Row],[country]],"_",DATOS[[#This Row],[customer_since]])</f>
        <v>CUST_1669_Canada_44187</v>
      </c>
      <c r="B364" t="s">
        <v>2072</v>
      </c>
      <c r="C364">
        <v>59</v>
      </c>
      <c r="D364" t="s">
        <v>14</v>
      </c>
      <c r="E364" t="s">
        <v>28</v>
      </c>
      <c r="F364">
        <v>98.14</v>
      </c>
      <c r="G364">
        <f>IF(DATOS[[#This Row],[avg_order_value]]="",0,DATOS[[#This Row],[avg_order_value]])</f>
        <v>98.14</v>
      </c>
      <c r="H364">
        <v>6</v>
      </c>
      <c r="I364">
        <f>DATOS[[#This Row],[avgValorOrdenDesc]]*DATOS[[#This Row],[total_orders]]</f>
        <v>588.84</v>
      </c>
      <c r="J364">
        <v>364</v>
      </c>
      <c r="K364">
        <v>0</v>
      </c>
      <c r="L364" t="s">
        <v>19</v>
      </c>
      <c r="M364">
        <v>50.1</v>
      </c>
      <c r="N364">
        <f>IF(DATOS[[#This Row],[email_open_rate]]="",0,DATOS[[#This Row],[email_open_rate]])</f>
        <v>50.1</v>
      </c>
      <c r="O364" s="1">
        <v>44187</v>
      </c>
      <c r="P364">
        <v>41</v>
      </c>
      <c r="Q364">
        <v>0.04</v>
      </c>
      <c r="R364">
        <f>IF(IFERROR(VLOOKUP(DATOS[[#This Row],[IdUnico]],A365:$A$5002,1,FALSE),0),1,0)</f>
        <v>0</v>
      </c>
    </row>
    <row r="365" spans="1:18" x14ac:dyDescent="0.3">
      <c r="A365" t="str">
        <f>CONCATENATE(DATOS[[#This Row],[customer_id]],"_",DATOS[[#This Row],[country]],"_",DATOS[[#This Row],[customer_since]])</f>
        <v>CUST_1670_Canada_45283</v>
      </c>
      <c r="B365" t="s">
        <v>2986</v>
      </c>
      <c r="C365">
        <v>37</v>
      </c>
      <c r="D365" t="s">
        <v>14</v>
      </c>
      <c r="E365" t="s">
        <v>28</v>
      </c>
      <c r="F365">
        <v>25.34</v>
      </c>
      <c r="G365">
        <f>IF(DATOS[[#This Row],[avg_order_value]]="",0,DATOS[[#This Row],[avg_order_value]])</f>
        <v>25.34</v>
      </c>
      <c r="H365">
        <v>11</v>
      </c>
      <c r="I365">
        <f>DATOS[[#This Row],[avgValorOrdenDesc]]*DATOS[[#This Row],[total_orders]]</f>
        <v>278.74</v>
      </c>
      <c r="J365">
        <v>140</v>
      </c>
      <c r="K365">
        <v>0</v>
      </c>
      <c r="L365" t="s">
        <v>23</v>
      </c>
      <c r="M365">
        <v>87.6</v>
      </c>
      <c r="N365">
        <f>IF(DATOS[[#This Row],[email_open_rate]]="",0,DATOS[[#This Row],[email_open_rate]])</f>
        <v>87.6</v>
      </c>
      <c r="O365" s="1">
        <v>45283</v>
      </c>
      <c r="P365">
        <v>89</v>
      </c>
      <c r="Q365">
        <v>0.21</v>
      </c>
      <c r="R365">
        <f>IF(IFERROR(VLOOKUP(DATOS[[#This Row],[IdUnico]],A366:$A$5002,1,FALSE),0),1,0)</f>
        <v>0</v>
      </c>
    </row>
    <row r="366" spans="1:18" x14ac:dyDescent="0.3">
      <c r="A366" t="str">
        <f>CONCATENATE(DATOS[[#This Row],[customer_id]],"_",DATOS[[#This Row],[country]],"_",DATOS[[#This Row],[customer_since]])</f>
        <v>CUST_1671_China_44416</v>
      </c>
      <c r="B366" t="s">
        <v>702</v>
      </c>
      <c r="C366">
        <v>43</v>
      </c>
      <c r="D366" t="s">
        <v>14</v>
      </c>
      <c r="E366" t="s">
        <v>44</v>
      </c>
      <c r="F366">
        <v>45.41</v>
      </c>
      <c r="G366">
        <f>IF(DATOS[[#This Row],[avg_order_value]]="",0,DATOS[[#This Row],[avg_order_value]])</f>
        <v>45.41</v>
      </c>
      <c r="H366">
        <v>11</v>
      </c>
      <c r="I366">
        <f>DATOS[[#This Row],[avgValorOrdenDesc]]*DATOS[[#This Row],[total_orders]]</f>
        <v>499.51</v>
      </c>
      <c r="J366">
        <v>167</v>
      </c>
      <c r="K366">
        <v>0</v>
      </c>
      <c r="L366" t="s">
        <v>23</v>
      </c>
      <c r="M366">
        <v>80.5</v>
      </c>
      <c r="N366">
        <f>IF(DATOS[[#This Row],[email_open_rate]]="",0,DATOS[[#This Row],[email_open_rate]])</f>
        <v>80.5</v>
      </c>
      <c r="O366" s="1">
        <v>44416</v>
      </c>
      <c r="P366">
        <v>94</v>
      </c>
      <c r="Q366">
        <v>0.22</v>
      </c>
      <c r="R366">
        <f>IF(IFERROR(VLOOKUP(DATOS[[#This Row],[IdUnico]],A367:$A$5002,1,FALSE),0),1,0)</f>
        <v>0</v>
      </c>
    </row>
    <row r="367" spans="1:18" x14ac:dyDescent="0.3">
      <c r="A367" t="str">
        <f>CONCATENATE(DATOS[[#This Row],[customer_id]],"_",DATOS[[#This Row],[country]],"_",DATOS[[#This Row],[customer_since]])</f>
        <v>CUST_1671_Germany_45185</v>
      </c>
      <c r="B367" t="s">
        <v>702</v>
      </c>
      <c r="C367">
        <v>63</v>
      </c>
      <c r="D367" t="s">
        <v>21</v>
      </c>
      <c r="E367" t="s">
        <v>50</v>
      </c>
      <c r="F367">
        <v>205.15</v>
      </c>
      <c r="G367">
        <f>IF(DATOS[[#This Row],[avg_order_value]]="",0,DATOS[[#This Row],[avg_order_value]])</f>
        <v>205.15</v>
      </c>
      <c r="H367">
        <v>9</v>
      </c>
      <c r="I367">
        <f>DATOS[[#This Row],[avgValorOrdenDesc]]*DATOS[[#This Row],[total_orders]]</f>
        <v>1846.3500000000001</v>
      </c>
      <c r="J367">
        <v>194</v>
      </c>
      <c r="K367">
        <v>0</v>
      </c>
      <c r="L367" t="s">
        <v>23</v>
      </c>
      <c r="M367">
        <v>35.200000000000003</v>
      </c>
      <c r="N367">
        <f>IF(DATOS[[#This Row],[email_open_rate]]="",0,DATOS[[#This Row],[email_open_rate]])</f>
        <v>35.200000000000003</v>
      </c>
      <c r="O367" s="1">
        <v>45185</v>
      </c>
      <c r="P367">
        <v>20</v>
      </c>
      <c r="Q367">
        <v>0.33</v>
      </c>
      <c r="R367">
        <f>IF(IFERROR(VLOOKUP(DATOS[[#This Row],[IdUnico]],A368:$A$5002,1,FALSE),0),1,0)</f>
        <v>0</v>
      </c>
    </row>
    <row r="368" spans="1:18" x14ac:dyDescent="0.3">
      <c r="A368" t="str">
        <f>CONCATENATE(DATOS[[#This Row],[customer_id]],"_",DATOS[[#This Row],[country]],"_",DATOS[[#This Row],[customer_since]])</f>
        <v>CUST_1671_Japan_45226</v>
      </c>
      <c r="B368" t="s">
        <v>702</v>
      </c>
      <c r="C368">
        <v>45</v>
      </c>
      <c r="D368" t="s">
        <v>14</v>
      </c>
      <c r="E368" t="s">
        <v>26</v>
      </c>
      <c r="F368">
        <v>74.260000000000005</v>
      </c>
      <c r="G368">
        <f>IF(DATOS[[#This Row],[avg_order_value]]="",0,DATOS[[#This Row],[avg_order_value]])</f>
        <v>74.260000000000005</v>
      </c>
      <c r="H368">
        <v>7</v>
      </c>
      <c r="I368">
        <f>DATOS[[#This Row],[avgValorOrdenDesc]]*DATOS[[#This Row],[total_orders]]</f>
        <v>519.82000000000005</v>
      </c>
      <c r="J368">
        <v>212</v>
      </c>
      <c r="K368">
        <v>0</v>
      </c>
      <c r="L368" t="s">
        <v>40</v>
      </c>
      <c r="M368">
        <v>98</v>
      </c>
      <c r="N368">
        <f>IF(DATOS[[#This Row],[email_open_rate]]="",0,DATOS[[#This Row],[email_open_rate]])</f>
        <v>98</v>
      </c>
      <c r="O368" s="1">
        <v>45226</v>
      </c>
      <c r="P368">
        <v>32</v>
      </c>
      <c r="Q368">
        <v>0.31</v>
      </c>
      <c r="R368">
        <f>IF(IFERROR(VLOOKUP(DATOS[[#This Row],[IdUnico]],A369:$A$5002,1,FALSE),0),1,0)</f>
        <v>0</v>
      </c>
    </row>
    <row r="369" spans="1:18" x14ac:dyDescent="0.3">
      <c r="A369" t="str">
        <f>CONCATENATE(DATOS[[#This Row],[customer_id]],"_",DATOS[[#This Row],[country]],"_",DATOS[[#This Row],[customer_since]])</f>
        <v>CUST_1674_Japan_44513</v>
      </c>
      <c r="B369" t="s">
        <v>2512</v>
      </c>
      <c r="C369">
        <v>54</v>
      </c>
      <c r="D369" t="s">
        <v>14</v>
      </c>
      <c r="E369" t="s">
        <v>26</v>
      </c>
      <c r="F369">
        <v>72.73</v>
      </c>
      <c r="G369">
        <f>IF(DATOS[[#This Row],[avg_order_value]]="",0,DATOS[[#This Row],[avg_order_value]])</f>
        <v>72.73</v>
      </c>
      <c r="H369">
        <v>13</v>
      </c>
      <c r="I369">
        <f>DATOS[[#This Row],[avgValorOrdenDesc]]*DATOS[[#This Row],[total_orders]]</f>
        <v>945.49</v>
      </c>
      <c r="J369">
        <v>27</v>
      </c>
      <c r="K369">
        <v>1</v>
      </c>
      <c r="L369" t="s">
        <v>40</v>
      </c>
      <c r="M369">
        <v>95.7</v>
      </c>
      <c r="N369">
        <f>IF(DATOS[[#This Row],[email_open_rate]]="",0,DATOS[[#This Row],[email_open_rate]])</f>
        <v>95.7</v>
      </c>
      <c r="O369" s="1">
        <v>44513</v>
      </c>
      <c r="P369">
        <v>17</v>
      </c>
      <c r="Q369">
        <v>0.26</v>
      </c>
      <c r="R369">
        <f>IF(IFERROR(VLOOKUP(DATOS[[#This Row],[IdUnico]],A370:$A$5002,1,FALSE),0),1,0)</f>
        <v>0</v>
      </c>
    </row>
    <row r="370" spans="1:18" x14ac:dyDescent="0.3">
      <c r="A370" t="str">
        <f>CONCATENATE(DATOS[[#This Row],[customer_id]],"_",DATOS[[#This Row],[country]],"_",DATOS[[#This Row],[customer_since]])</f>
        <v>CUST_1679_India_44703</v>
      </c>
      <c r="B370" t="s">
        <v>2876</v>
      </c>
      <c r="C370">
        <v>26</v>
      </c>
      <c r="D370" t="s">
        <v>14</v>
      </c>
      <c r="E370" t="s">
        <v>37</v>
      </c>
      <c r="F370">
        <v>105.34</v>
      </c>
      <c r="G370">
        <f>IF(DATOS[[#This Row],[avg_order_value]]="",0,DATOS[[#This Row],[avg_order_value]])</f>
        <v>105.34</v>
      </c>
      <c r="H370">
        <v>14</v>
      </c>
      <c r="I370">
        <f>DATOS[[#This Row],[avgValorOrdenDesc]]*DATOS[[#This Row],[total_orders]]</f>
        <v>1474.76</v>
      </c>
      <c r="J370">
        <v>116</v>
      </c>
      <c r="K370">
        <v>0</v>
      </c>
      <c r="L370" t="s">
        <v>16</v>
      </c>
      <c r="M370">
        <v>31.9</v>
      </c>
      <c r="N370">
        <f>IF(DATOS[[#This Row],[email_open_rate]]="",0,DATOS[[#This Row],[email_open_rate]])</f>
        <v>31.9</v>
      </c>
      <c r="O370" s="1">
        <v>44703</v>
      </c>
      <c r="P370">
        <v>94</v>
      </c>
      <c r="Q370">
        <v>0.17</v>
      </c>
      <c r="R370">
        <f>IF(IFERROR(VLOOKUP(DATOS[[#This Row],[IdUnico]],A371:$A$5002,1,FALSE),0),1,0)</f>
        <v>0</v>
      </c>
    </row>
    <row r="371" spans="1:18" x14ac:dyDescent="0.3">
      <c r="A371" t="str">
        <f>CONCATENATE(DATOS[[#This Row],[customer_id]],"_",DATOS[[#This Row],[country]],"_",DATOS[[#This Row],[customer_since]])</f>
        <v>CUST_1680_India_44808</v>
      </c>
      <c r="B371" t="s">
        <v>2702</v>
      </c>
      <c r="C371">
        <v>20</v>
      </c>
      <c r="D371" t="s">
        <v>14</v>
      </c>
      <c r="E371" t="s">
        <v>37</v>
      </c>
      <c r="F371">
        <v>143.88</v>
      </c>
      <c r="G371">
        <f>IF(DATOS[[#This Row],[avg_order_value]]="",0,DATOS[[#This Row],[avg_order_value]])</f>
        <v>143.88</v>
      </c>
      <c r="H371">
        <v>9</v>
      </c>
      <c r="I371">
        <f>DATOS[[#This Row],[avgValorOrdenDesc]]*DATOS[[#This Row],[total_orders]]</f>
        <v>1294.92</v>
      </c>
      <c r="J371">
        <v>354</v>
      </c>
      <c r="K371">
        <v>0</v>
      </c>
      <c r="L371" t="s">
        <v>19</v>
      </c>
      <c r="M371">
        <v>32.700000000000003</v>
      </c>
      <c r="N371">
        <f>IF(DATOS[[#This Row],[email_open_rate]]="",0,DATOS[[#This Row],[email_open_rate]])</f>
        <v>32.700000000000003</v>
      </c>
      <c r="O371" s="1">
        <v>44808</v>
      </c>
      <c r="P371">
        <v>26</v>
      </c>
      <c r="Q371">
        <v>0.51</v>
      </c>
      <c r="R371">
        <f>IF(IFERROR(VLOOKUP(DATOS[[#This Row],[IdUnico]],A372:$A$5002,1,FALSE),0),1,0)</f>
        <v>0</v>
      </c>
    </row>
    <row r="372" spans="1:18" x14ac:dyDescent="0.3">
      <c r="A372" t="str">
        <f>CONCATENATE(DATOS[[#This Row],[customer_id]],"_",DATOS[[#This Row],[country]],"_",DATOS[[#This Row],[customer_since]])</f>
        <v>CUST_1681_India_44359</v>
      </c>
      <c r="B372" t="s">
        <v>3789</v>
      </c>
      <c r="C372">
        <v>29</v>
      </c>
      <c r="D372" t="s">
        <v>14</v>
      </c>
      <c r="E372" t="s">
        <v>37</v>
      </c>
      <c r="F372">
        <v>98.28</v>
      </c>
      <c r="G372">
        <f>IF(DATOS[[#This Row],[avg_order_value]]="",0,DATOS[[#This Row],[avg_order_value]])</f>
        <v>98.28</v>
      </c>
      <c r="H372">
        <v>9</v>
      </c>
      <c r="I372">
        <f>DATOS[[#This Row],[avgValorOrdenDesc]]*DATOS[[#This Row],[total_orders]]</f>
        <v>884.52</v>
      </c>
      <c r="J372">
        <v>270</v>
      </c>
      <c r="K372">
        <v>0</v>
      </c>
      <c r="L372" t="s">
        <v>23</v>
      </c>
      <c r="M372">
        <v>19</v>
      </c>
      <c r="N372">
        <f>IF(DATOS[[#This Row],[email_open_rate]]="",0,DATOS[[#This Row],[email_open_rate]])</f>
        <v>19</v>
      </c>
      <c r="O372" s="1">
        <v>44359</v>
      </c>
      <c r="P372">
        <v>31</v>
      </c>
      <c r="Q372">
        <v>0.37</v>
      </c>
      <c r="R372">
        <f>IF(IFERROR(VLOOKUP(DATOS[[#This Row],[IdUnico]],A373:$A$5002,1,FALSE),0),1,0)</f>
        <v>0</v>
      </c>
    </row>
    <row r="373" spans="1:18" x14ac:dyDescent="0.3">
      <c r="A373" t="str">
        <f>CONCATENATE(DATOS[[#This Row],[customer_id]],"_",DATOS[[#This Row],[country]],"_",DATOS[[#This Row],[customer_since]])</f>
        <v>CUST_1685_Australia_45259</v>
      </c>
      <c r="B373" t="s">
        <v>1841</v>
      </c>
      <c r="C373">
        <v>68</v>
      </c>
      <c r="D373" t="s">
        <v>21</v>
      </c>
      <c r="E373" t="s">
        <v>22</v>
      </c>
      <c r="F373">
        <v>72.36</v>
      </c>
      <c r="G373">
        <f>IF(DATOS[[#This Row],[avg_order_value]]="",0,DATOS[[#This Row],[avg_order_value]])</f>
        <v>72.36</v>
      </c>
      <c r="H373">
        <v>6</v>
      </c>
      <c r="I373">
        <f>DATOS[[#This Row],[avgValorOrdenDesc]]*DATOS[[#This Row],[total_orders]]</f>
        <v>434.15999999999997</v>
      </c>
      <c r="J373">
        <v>364</v>
      </c>
      <c r="K373">
        <v>0</v>
      </c>
      <c r="L373" t="s">
        <v>19</v>
      </c>
      <c r="M373">
        <v>54.4</v>
      </c>
      <c r="N373">
        <f>IF(DATOS[[#This Row],[email_open_rate]]="",0,DATOS[[#This Row],[email_open_rate]])</f>
        <v>54.4</v>
      </c>
      <c r="O373" s="1">
        <v>45259</v>
      </c>
      <c r="P373">
        <v>39</v>
      </c>
      <c r="Q373">
        <v>0.13</v>
      </c>
      <c r="R373">
        <f>IF(IFERROR(VLOOKUP(DATOS[[#This Row],[IdUnico]],A374:$A$5002,1,FALSE),0),1,0)</f>
        <v>0</v>
      </c>
    </row>
    <row r="374" spans="1:18" x14ac:dyDescent="0.3">
      <c r="A374" t="str">
        <f>CONCATENATE(DATOS[[#This Row],[customer_id]],"_",DATOS[[#This Row],[country]],"_",DATOS[[#This Row],[customer_since]])</f>
        <v>CUST_1685_USA_45396</v>
      </c>
      <c r="B374" t="s">
        <v>1841</v>
      </c>
      <c r="C374">
        <v>35</v>
      </c>
      <c r="D374" t="s">
        <v>21</v>
      </c>
      <c r="E374" t="s">
        <v>18</v>
      </c>
      <c r="F374">
        <v>69.84</v>
      </c>
      <c r="G374">
        <f>IF(DATOS[[#This Row],[avg_order_value]]="",0,DATOS[[#This Row],[avg_order_value]])</f>
        <v>69.84</v>
      </c>
      <c r="H374">
        <v>7</v>
      </c>
      <c r="I374">
        <f>DATOS[[#This Row],[avgValorOrdenDesc]]*DATOS[[#This Row],[total_orders]]</f>
        <v>488.88</v>
      </c>
      <c r="J374">
        <v>241</v>
      </c>
      <c r="K374">
        <v>0</v>
      </c>
      <c r="L374" t="s">
        <v>16</v>
      </c>
      <c r="M374">
        <v>81.099999999999994</v>
      </c>
      <c r="N374">
        <f>IF(DATOS[[#This Row],[email_open_rate]]="",0,DATOS[[#This Row],[email_open_rate]])</f>
        <v>81.099999999999994</v>
      </c>
      <c r="O374" s="1">
        <v>45396</v>
      </c>
      <c r="P374">
        <v>79</v>
      </c>
      <c r="Q374">
        <v>0.28000000000000003</v>
      </c>
      <c r="R374">
        <f>IF(IFERROR(VLOOKUP(DATOS[[#This Row],[IdUnico]],A375:$A$5002,1,FALSE),0),1,0)</f>
        <v>0</v>
      </c>
    </row>
    <row r="375" spans="1:18" x14ac:dyDescent="0.3">
      <c r="A375" t="str">
        <f>CONCATENATE(DATOS[[#This Row],[customer_id]],"_",DATOS[[#This Row],[country]],"_",DATOS[[#This Row],[customer_since]])</f>
        <v>CUST_1686_France_44485</v>
      </c>
      <c r="B375" t="s">
        <v>1286</v>
      </c>
      <c r="C375">
        <v>62</v>
      </c>
      <c r="D375" t="s">
        <v>21</v>
      </c>
      <c r="E375" t="s">
        <v>35</v>
      </c>
      <c r="F375">
        <v>123.97</v>
      </c>
      <c r="G375">
        <f>IF(DATOS[[#This Row],[avg_order_value]]="",0,DATOS[[#This Row],[avg_order_value]])</f>
        <v>123.97</v>
      </c>
      <c r="H375">
        <v>13</v>
      </c>
      <c r="I375">
        <f>DATOS[[#This Row],[avgValorOrdenDesc]]*DATOS[[#This Row],[total_orders]]</f>
        <v>1611.61</v>
      </c>
      <c r="J375">
        <v>128</v>
      </c>
      <c r="K375">
        <v>0</v>
      </c>
      <c r="L375" t="s">
        <v>19</v>
      </c>
      <c r="M375">
        <v>62.8</v>
      </c>
      <c r="N375">
        <f>IF(DATOS[[#This Row],[email_open_rate]]="",0,DATOS[[#This Row],[email_open_rate]])</f>
        <v>62.8</v>
      </c>
      <c r="O375" s="1">
        <v>44485</v>
      </c>
      <c r="P375">
        <v>32</v>
      </c>
      <c r="Q375">
        <v>0.19</v>
      </c>
      <c r="R375">
        <f>IF(IFERROR(VLOOKUP(DATOS[[#This Row],[IdUnico]],A376:$A$5002,1,FALSE),0),1,0)</f>
        <v>0</v>
      </c>
    </row>
    <row r="376" spans="1:18" x14ac:dyDescent="0.3">
      <c r="A376" t="str">
        <f>CONCATENATE(DATOS[[#This Row],[customer_id]],"_",DATOS[[#This Row],[country]],"_",DATOS[[#This Row],[customer_since]])</f>
        <v>CUST_1687_China_44135</v>
      </c>
      <c r="B376" t="s">
        <v>2060</v>
      </c>
      <c r="C376">
        <v>35</v>
      </c>
      <c r="D376" t="s">
        <v>21</v>
      </c>
      <c r="E376" t="s">
        <v>44</v>
      </c>
      <c r="F376">
        <v>87.98</v>
      </c>
      <c r="G376">
        <f>IF(DATOS[[#This Row],[avg_order_value]]="",0,DATOS[[#This Row],[avg_order_value]])</f>
        <v>87.98</v>
      </c>
      <c r="H376">
        <v>17</v>
      </c>
      <c r="I376">
        <f>DATOS[[#This Row],[avgValorOrdenDesc]]*DATOS[[#This Row],[total_orders]]</f>
        <v>1495.66</v>
      </c>
      <c r="J376">
        <v>244</v>
      </c>
      <c r="K376">
        <v>0</v>
      </c>
      <c r="L376" t="s">
        <v>23</v>
      </c>
      <c r="M376">
        <v>18.2</v>
      </c>
      <c r="N376">
        <f>IF(DATOS[[#This Row],[email_open_rate]]="",0,DATOS[[#This Row],[email_open_rate]])</f>
        <v>18.2</v>
      </c>
      <c r="O376" s="1">
        <v>44135</v>
      </c>
      <c r="P376">
        <v>84</v>
      </c>
      <c r="Q376">
        <v>0.12</v>
      </c>
      <c r="R376">
        <f>IF(IFERROR(VLOOKUP(DATOS[[#This Row],[IdUnico]],A377:$A$5002,1,FALSE),0),1,0)</f>
        <v>0</v>
      </c>
    </row>
    <row r="377" spans="1:18" x14ac:dyDescent="0.3">
      <c r="A377" t="str">
        <f>CONCATENATE(DATOS[[#This Row],[customer_id]],"_",DATOS[[#This Row],[country]],"_",DATOS[[#This Row],[customer_since]])</f>
        <v>CUST_1687_China_45215</v>
      </c>
      <c r="B377" t="s">
        <v>2060</v>
      </c>
      <c r="C377">
        <v>53</v>
      </c>
      <c r="D377" t="s">
        <v>14</v>
      </c>
      <c r="E377" t="s">
        <v>44</v>
      </c>
      <c r="F377">
        <v>37.340000000000003</v>
      </c>
      <c r="G377">
        <f>IF(DATOS[[#This Row],[avg_order_value]]="",0,DATOS[[#This Row],[avg_order_value]])</f>
        <v>37.340000000000003</v>
      </c>
      <c r="H377">
        <v>6</v>
      </c>
      <c r="I377">
        <f>DATOS[[#This Row],[avgValorOrdenDesc]]*DATOS[[#This Row],[total_orders]]</f>
        <v>224.04000000000002</v>
      </c>
      <c r="J377">
        <v>258</v>
      </c>
      <c r="K377">
        <v>0</v>
      </c>
      <c r="L377" t="s">
        <v>16</v>
      </c>
      <c r="M377">
        <v>12.4</v>
      </c>
      <c r="N377">
        <f>IF(DATOS[[#This Row],[email_open_rate]]="",0,DATOS[[#This Row],[email_open_rate]])</f>
        <v>12.4</v>
      </c>
      <c r="O377" s="1">
        <v>45215</v>
      </c>
      <c r="P377">
        <v>90</v>
      </c>
      <c r="Q377">
        <v>0.31</v>
      </c>
      <c r="R377">
        <f>IF(IFERROR(VLOOKUP(DATOS[[#This Row],[IdUnico]],A378:$A$5002,1,FALSE),0),1,0)</f>
        <v>0</v>
      </c>
    </row>
    <row r="378" spans="1:18" x14ac:dyDescent="0.3">
      <c r="A378" t="str">
        <f>CONCATENATE(DATOS[[#This Row],[customer_id]],"_",DATOS[[#This Row],[country]],"_",DATOS[[#This Row],[customer_since]])</f>
        <v>CUST_1688_Japan_45024</v>
      </c>
      <c r="B378" t="s">
        <v>952</v>
      </c>
      <c r="C378">
        <v>55</v>
      </c>
      <c r="D378" t="s">
        <v>14</v>
      </c>
      <c r="E378" t="s">
        <v>26</v>
      </c>
      <c r="F378">
        <v>176.33</v>
      </c>
      <c r="G378">
        <f>IF(DATOS[[#This Row],[avg_order_value]]="",0,DATOS[[#This Row],[avg_order_value]])</f>
        <v>176.33</v>
      </c>
      <c r="H378">
        <v>7</v>
      </c>
      <c r="I378">
        <f>DATOS[[#This Row],[avgValorOrdenDesc]]*DATOS[[#This Row],[total_orders]]</f>
        <v>1234.3100000000002</v>
      </c>
      <c r="J378">
        <v>287</v>
      </c>
      <c r="K378">
        <v>0</v>
      </c>
      <c r="L378" t="s">
        <v>19</v>
      </c>
      <c r="M378">
        <v>40.799999999999997</v>
      </c>
      <c r="N378">
        <f>IF(DATOS[[#This Row],[email_open_rate]]="",0,DATOS[[#This Row],[email_open_rate]])</f>
        <v>40.799999999999997</v>
      </c>
      <c r="O378" s="1">
        <v>45024</v>
      </c>
      <c r="P378">
        <v>61</v>
      </c>
      <c r="Q378">
        <v>0.24</v>
      </c>
      <c r="R378">
        <f>IF(IFERROR(VLOOKUP(DATOS[[#This Row],[IdUnico]],A379:$A$5002,1,FALSE),0),1,0)</f>
        <v>0</v>
      </c>
    </row>
    <row r="379" spans="1:18" x14ac:dyDescent="0.3">
      <c r="A379" t="str">
        <f>CONCATENATE(DATOS[[#This Row],[customer_id]],"_",DATOS[[#This Row],[country]],"_",DATOS[[#This Row],[customer_since]])</f>
        <v>CUST_1689_China_44798</v>
      </c>
      <c r="B379" t="s">
        <v>1726</v>
      </c>
      <c r="C379">
        <v>44</v>
      </c>
      <c r="D379" t="s">
        <v>14</v>
      </c>
      <c r="E379" t="s">
        <v>44</v>
      </c>
      <c r="F379">
        <v>46.28</v>
      </c>
      <c r="G379">
        <f>IF(DATOS[[#This Row],[avg_order_value]]="",0,DATOS[[#This Row],[avg_order_value]])</f>
        <v>46.28</v>
      </c>
      <c r="H379">
        <v>7</v>
      </c>
      <c r="I379">
        <f>DATOS[[#This Row],[avgValorOrdenDesc]]*DATOS[[#This Row],[total_orders]]</f>
        <v>323.96000000000004</v>
      </c>
      <c r="J379">
        <v>11</v>
      </c>
      <c r="K379">
        <v>0</v>
      </c>
      <c r="L379" t="s">
        <v>29</v>
      </c>
      <c r="M379">
        <v>42.9</v>
      </c>
      <c r="N379">
        <f>IF(DATOS[[#This Row],[email_open_rate]]="",0,DATOS[[#This Row],[email_open_rate]])</f>
        <v>42.9</v>
      </c>
      <c r="O379" s="1">
        <v>44798</v>
      </c>
      <c r="P379">
        <v>20</v>
      </c>
      <c r="Q379">
        <v>0.62</v>
      </c>
      <c r="R379">
        <f>IF(IFERROR(VLOOKUP(DATOS[[#This Row],[IdUnico]],A380:$A$5002,1,FALSE),0),1,0)</f>
        <v>0</v>
      </c>
    </row>
    <row r="380" spans="1:18" x14ac:dyDescent="0.3">
      <c r="A380" t="str">
        <f>CONCATENATE(DATOS[[#This Row],[customer_id]],"_",DATOS[[#This Row],[country]],"_",DATOS[[#This Row],[customer_since]])</f>
        <v>CUST_1689_China_45321</v>
      </c>
      <c r="B380" t="s">
        <v>1726</v>
      </c>
      <c r="C380">
        <v>25</v>
      </c>
      <c r="D380" t="s">
        <v>21</v>
      </c>
      <c r="E380" t="s">
        <v>44</v>
      </c>
      <c r="F380">
        <v>214.44</v>
      </c>
      <c r="G380">
        <f>IF(DATOS[[#This Row],[avg_order_value]]="",0,DATOS[[#This Row],[avg_order_value]])</f>
        <v>214.44</v>
      </c>
      <c r="H380">
        <v>9</v>
      </c>
      <c r="I380">
        <f>DATOS[[#This Row],[avgValorOrdenDesc]]*DATOS[[#This Row],[total_orders]]</f>
        <v>1929.96</v>
      </c>
      <c r="J380">
        <v>257</v>
      </c>
      <c r="K380">
        <v>0</v>
      </c>
      <c r="L380" t="s">
        <v>29</v>
      </c>
      <c r="M380">
        <v>59.3</v>
      </c>
      <c r="N380">
        <f>IF(DATOS[[#This Row],[email_open_rate]]="",0,DATOS[[#This Row],[email_open_rate]])</f>
        <v>59.3</v>
      </c>
      <c r="O380" s="1">
        <v>45321</v>
      </c>
      <c r="P380">
        <v>2</v>
      </c>
      <c r="Q380">
        <v>0.16</v>
      </c>
      <c r="R380">
        <f>IF(IFERROR(VLOOKUP(DATOS[[#This Row],[IdUnico]],A381:$A$5002,1,FALSE),0),1,0)</f>
        <v>0</v>
      </c>
    </row>
    <row r="381" spans="1:18" x14ac:dyDescent="0.3">
      <c r="A381" t="str">
        <f>CONCATENATE(DATOS[[#This Row],[customer_id]],"_",DATOS[[#This Row],[country]],"_",DATOS[[#This Row],[customer_since]])</f>
        <v>CUST_1689_Germany_45379</v>
      </c>
      <c r="B381" t="s">
        <v>1726</v>
      </c>
      <c r="C381">
        <v>53</v>
      </c>
      <c r="D381" t="s">
        <v>14</v>
      </c>
      <c r="E381" t="s">
        <v>50</v>
      </c>
      <c r="F381">
        <v>40.67</v>
      </c>
      <c r="G381">
        <f>IF(DATOS[[#This Row],[avg_order_value]]="",0,DATOS[[#This Row],[avg_order_value]])</f>
        <v>40.67</v>
      </c>
      <c r="H381">
        <v>10</v>
      </c>
      <c r="I381">
        <f>DATOS[[#This Row],[avgValorOrdenDesc]]*DATOS[[#This Row],[total_orders]]</f>
        <v>406.70000000000005</v>
      </c>
      <c r="J381">
        <v>157</v>
      </c>
      <c r="K381">
        <v>0</v>
      </c>
      <c r="L381" t="s">
        <v>40</v>
      </c>
      <c r="M381">
        <v>10.1</v>
      </c>
      <c r="N381">
        <f>IF(DATOS[[#This Row],[email_open_rate]]="",0,DATOS[[#This Row],[email_open_rate]])</f>
        <v>10.1</v>
      </c>
      <c r="O381" s="1">
        <v>45379</v>
      </c>
      <c r="P381">
        <v>99</v>
      </c>
      <c r="Q381">
        <v>0.16</v>
      </c>
      <c r="R381">
        <f>IF(IFERROR(VLOOKUP(DATOS[[#This Row],[IdUnico]],A382:$A$5002,1,FALSE),0),1,0)</f>
        <v>0</v>
      </c>
    </row>
    <row r="382" spans="1:18" x14ac:dyDescent="0.3">
      <c r="A382" t="str">
        <f>CONCATENATE(DATOS[[#This Row],[customer_id]],"_",DATOS[[#This Row],[country]],"_",DATOS[[#This Row],[customer_since]])</f>
        <v>CUST_1690_India_45219</v>
      </c>
      <c r="B382" t="s">
        <v>2860</v>
      </c>
      <c r="C382">
        <v>33</v>
      </c>
      <c r="D382" t="s">
        <v>14</v>
      </c>
      <c r="E382" t="s">
        <v>37</v>
      </c>
      <c r="F382">
        <v>41.3</v>
      </c>
      <c r="G382">
        <f>IF(DATOS[[#This Row],[avg_order_value]]="",0,DATOS[[#This Row],[avg_order_value]])</f>
        <v>41.3</v>
      </c>
      <c r="H382">
        <v>11</v>
      </c>
      <c r="I382">
        <f>DATOS[[#This Row],[avgValorOrdenDesc]]*DATOS[[#This Row],[total_orders]]</f>
        <v>454.29999999999995</v>
      </c>
      <c r="J382">
        <v>278</v>
      </c>
      <c r="K382">
        <v>0</v>
      </c>
      <c r="L382" t="s">
        <v>29</v>
      </c>
      <c r="M382">
        <v>66.5</v>
      </c>
      <c r="N382">
        <f>IF(DATOS[[#This Row],[email_open_rate]]="",0,DATOS[[#This Row],[email_open_rate]])</f>
        <v>66.5</v>
      </c>
      <c r="O382" s="1">
        <v>45219</v>
      </c>
      <c r="P382">
        <v>9</v>
      </c>
      <c r="Q382">
        <v>0.21</v>
      </c>
      <c r="R382">
        <f>IF(IFERROR(VLOOKUP(DATOS[[#This Row],[IdUnico]],A383:$A$5002,1,FALSE),0),1,0)</f>
        <v>0</v>
      </c>
    </row>
    <row r="383" spans="1:18" x14ac:dyDescent="0.3">
      <c r="A383" t="str">
        <f>CONCATENATE(DATOS[[#This Row],[customer_id]],"_",DATOS[[#This Row],[country]],"_",DATOS[[#This Row],[customer_since]])</f>
        <v>CUST_1691_Canada_45539</v>
      </c>
      <c r="B383" t="s">
        <v>3464</v>
      </c>
      <c r="C383">
        <v>36</v>
      </c>
      <c r="D383" t="s">
        <v>21</v>
      </c>
      <c r="E383" t="s">
        <v>28</v>
      </c>
      <c r="F383">
        <v>121.78</v>
      </c>
      <c r="G383">
        <f>IF(DATOS[[#This Row],[avg_order_value]]="",0,DATOS[[#This Row],[avg_order_value]])</f>
        <v>121.78</v>
      </c>
      <c r="H383">
        <v>5</v>
      </c>
      <c r="I383">
        <f>DATOS[[#This Row],[avgValorOrdenDesc]]*DATOS[[#This Row],[total_orders]]</f>
        <v>608.9</v>
      </c>
      <c r="J383">
        <v>201</v>
      </c>
      <c r="K383">
        <v>0</v>
      </c>
      <c r="L383" t="s">
        <v>16</v>
      </c>
      <c r="M383">
        <v>60.7</v>
      </c>
      <c r="N383">
        <f>IF(DATOS[[#This Row],[email_open_rate]]="",0,DATOS[[#This Row],[email_open_rate]])</f>
        <v>60.7</v>
      </c>
      <c r="O383" s="1">
        <v>45539</v>
      </c>
      <c r="P383">
        <v>58</v>
      </c>
      <c r="Q383">
        <v>0.25</v>
      </c>
      <c r="R383">
        <f>IF(IFERROR(VLOOKUP(DATOS[[#This Row],[IdUnico]],A384:$A$5002,1,FALSE),0),1,0)</f>
        <v>0</v>
      </c>
    </row>
    <row r="384" spans="1:18" x14ac:dyDescent="0.3">
      <c r="A384" t="str">
        <f>CONCATENATE(DATOS[[#This Row],[customer_id]],"_",DATOS[[#This Row],[country]],"_",DATOS[[#This Row],[customer_since]])</f>
        <v>CUST_1692_Australia_45421</v>
      </c>
      <c r="B384" t="s">
        <v>2633</v>
      </c>
      <c r="C384">
        <v>18</v>
      </c>
      <c r="D384" t="s">
        <v>14</v>
      </c>
      <c r="E384" t="s">
        <v>22</v>
      </c>
      <c r="F384">
        <v>69.33</v>
      </c>
      <c r="G384">
        <f>IF(DATOS[[#This Row],[avg_order_value]]="",0,DATOS[[#This Row],[avg_order_value]])</f>
        <v>69.33</v>
      </c>
      <c r="H384">
        <v>16</v>
      </c>
      <c r="I384">
        <f>DATOS[[#This Row],[avgValorOrdenDesc]]*DATOS[[#This Row],[total_orders]]</f>
        <v>1109.28</v>
      </c>
      <c r="J384">
        <v>28</v>
      </c>
      <c r="K384">
        <v>0</v>
      </c>
      <c r="L384" t="s">
        <v>29</v>
      </c>
      <c r="M384">
        <v>16.7</v>
      </c>
      <c r="N384">
        <f>IF(DATOS[[#This Row],[email_open_rate]]="",0,DATOS[[#This Row],[email_open_rate]])</f>
        <v>16.7</v>
      </c>
      <c r="O384" s="1">
        <v>45421</v>
      </c>
      <c r="P384">
        <v>5</v>
      </c>
      <c r="Q384">
        <v>0.21</v>
      </c>
      <c r="R384">
        <f>IF(IFERROR(VLOOKUP(DATOS[[#This Row],[IdUnico]],A385:$A$5002,1,FALSE),0),1,0)</f>
        <v>0</v>
      </c>
    </row>
    <row r="385" spans="1:18" x14ac:dyDescent="0.3">
      <c r="A385" t="str">
        <f>CONCATENATE(DATOS[[#This Row],[customer_id]],"_",DATOS[[#This Row],[country]],"_",DATOS[[#This Row],[customer_since]])</f>
        <v>CUST_1692_India_45407</v>
      </c>
      <c r="B385" t="s">
        <v>2633</v>
      </c>
      <c r="C385">
        <v>45</v>
      </c>
      <c r="D385" t="s">
        <v>21</v>
      </c>
      <c r="E385" t="s">
        <v>37</v>
      </c>
      <c r="F385">
        <v>132.69999999999999</v>
      </c>
      <c r="G385">
        <f>IF(DATOS[[#This Row],[avg_order_value]]="",0,DATOS[[#This Row],[avg_order_value]])</f>
        <v>132.69999999999999</v>
      </c>
      <c r="H385">
        <v>9</v>
      </c>
      <c r="I385">
        <f>DATOS[[#This Row],[avgValorOrdenDesc]]*DATOS[[#This Row],[total_orders]]</f>
        <v>1194.3</v>
      </c>
      <c r="J385">
        <v>292</v>
      </c>
      <c r="K385">
        <v>0</v>
      </c>
      <c r="L385" t="s">
        <v>40</v>
      </c>
      <c r="M385">
        <v>11.7</v>
      </c>
      <c r="N385">
        <f>IF(DATOS[[#This Row],[email_open_rate]]="",0,DATOS[[#This Row],[email_open_rate]])</f>
        <v>11.7</v>
      </c>
      <c r="O385" s="1">
        <v>45407</v>
      </c>
      <c r="P385">
        <v>72</v>
      </c>
      <c r="Q385">
        <v>0.16</v>
      </c>
      <c r="R385">
        <f>IF(IFERROR(VLOOKUP(DATOS[[#This Row],[IdUnico]],A386:$A$5002,1,FALSE),0),1,0)</f>
        <v>0</v>
      </c>
    </row>
    <row r="386" spans="1:18" x14ac:dyDescent="0.3">
      <c r="A386" t="str">
        <f>CONCATENATE(DATOS[[#This Row],[customer_id]],"_",DATOS[[#This Row],[country]],"_",DATOS[[#This Row],[customer_since]])</f>
        <v>CUST_1695_Australia_45012</v>
      </c>
      <c r="B386" t="s">
        <v>2383</v>
      </c>
      <c r="C386">
        <v>30</v>
      </c>
      <c r="D386" t="s">
        <v>14</v>
      </c>
      <c r="E386" t="s">
        <v>22</v>
      </c>
      <c r="F386">
        <v>49.04</v>
      </c>
      <c r="G386">
        <f>IF(DATOS[[#This Row],[avg_order_value]]="",0,DATOS[[#This Row],[avg_order_value]])</f>
        <v>49.04</v>
      </c>
      <c r="H386">
        <v>10</v>
      </c>
      <c r="I386">
        <f>DATOS[[#This Row],[avgValorOrdenDesc]]*DATOS[[#This Row],[total_orders]]</f>
        <v>490.4</v>
      </c>
      <c r="J386">
        <v>55</v>
      </c>
      <c r="K386">
        <v>0</v>
      </c>
      <c r="L386" t="s">
        <v>29</v>
      </c>
      <c r="M386">
        <v>26.2</v>
      </c>
      <c r="N386">
        <f>IF(DATOS[[#This Row],[email_open_rate]]="",0,DATOS[[#This Row],[email_open_rate]])</f>
        <v>26.2</v>
      </c>
      <c r="O386" s="1">
        <v>45012</v>
      </c>
      <c r="P386">
        <v>54</v>
      </c>
      <c r="Q386">
        <v>0.43</v>
      </c>
      <c r="R386">
        <f>IF(IFERROR(VLOOKUP(DATOS[[#This Row],[IdUnico]],A387:$A$5002,1,FALSE),0),1,0)</f>
        <v>0</v>
      </c>
    </row>
    <row r="387" spans="1:18" x14ac:dyDescent="0.3">
      <c r="A387" t="str">
        <f>CONCATENATE(DATOS[[#This Row],[customer_id]],"_",DATOS[[#This Row],[country]],"_",DATOS[[#This Row],[customer_since]])</f>
        <v>CUST_1697_Brazil_45439</v>
      </c>
      <c r="B387" t="s">
        <v>1899</v>
      </c>
      <c r="C387">
        <v>27</v>
      </c>
      <c r="D387" t="s">
        <v>14</v>
      </c>
      <c r="E387" t="s">
        <v>15</v>
      </c>
      <c r="F387">
        <v>95.13</v>
      </c>
      <c r="G387">
        <f>IF(DATOS[[#This Row],[avg_order_value]]="",0,DATOS[[#This Row],[avg_order_value]])</f>
        <v>95.13</v>
      </c>
      <c r="H387">
        <v>10</v>
      </c>
      <c r="I387">
        <f>DATOS[[#This Row],[avgValorOrdenDesc]]*DATOS[[#This Row],[total_orders]]</f>
        <v>951.3</v>
      </c>
      <c r="J387">
        <v>220</v>
      </c>
      <c r="K387">
        <v>0</v>
      </c>
      <c r="L387" t="s">
        <v>16</v>
      </c>
      <c r="M387">
        <v>3</v>
      </c>
      <c r="N387">
        <f>IF(DATOS[[#This Row],[email_open_rate]]="",0,DATOS[[#This Row],[email_open_rate]])</f>
        <v>3</v>
      </c>
      <c r="O387" s="1">
        <v>45439</v>
      </c>
      <c r="P387">
        <v>19</v>
      </c>
      <c r="Q387">
        <v>0.44</v>
      </c>
      <c r="R387">
        <f>IF(IFERROR(VLOOKUP(DATOS[[#This Row],[IdUnico]],A388:$A$5002,1,FALSE),0),1,0)</f>
        <v>0</v>
      </c>
    </row>
    <row r="388" spans="1:18" x14ac:dyDescent="0.3">
      <c r="A388" t="str">
        <f>CONCATENATE(DATOS[[#This Row],[customer_id]],"_",DATOS[[#This Row],[country]],"_",DATOS[[#This Row],[customer_since]])</f>
        <v>CUST_1698_Australia_45789</v>
      </c>
      <c r="B388" t="s">
        <v>194</v>
      </c>
      <c r="C388">
        <v>24</v>
      </c>
      <c r="D388" t="s">
        <v>21</v>
      </c>
      <c r="E388" t="s">
        <v>22</v>
      </c>
      <c r="F388">
        <v>82.14</v>
      </c>
      <c r="G388">
        <f>IF(DATOS[[#This Row],[avg_order_value]]="",0,DATOS[[#This Row],[avg_order_value]])</f>
        <v>82.14</v>
      </c>
      <c r="H388">
        <v>10</v>
      </c>
      <c r="I388">
        <f>DATOS[[#This Row],[avgValorOrdenDesc]]*DATOS[[#This Row],[total_orders]]</f>
        <v>821.4</v>
      </c>
      <c r="J388">
        <v>231</v>
      </c>
      <c r="K388">
        <v>0</v>
      </c>
      <c r="L388" t="s">
        <v>23</v>
      </c>
      <c r="M388">
        <v>35.799999999999997</v>
      </c>
      <c r="N388">
        <f>IF(DATOS[[#This Row],[email_open_rate]]="",0,DATOS[[#This Row],[email_open_rate]])</f>
        <v>35.799999999999997</v>
      </c>
      <c r="O388" s="1">
        <v>45789</v>
      </c>
      <c r="P388">
        <v>50</v>
      </c>
      <c r="Q388">
        <v>0.05</v>
      </c>
      <c r="R388">
        <f>IF(IFERROR(VLOOKUP(DATOS[[#This Row],[IdUnico]],A389:$A$5002,1,FALSE),0),1,0)</f>
        <v>0</v>
      </c>
    </row>
    <row r="389" spans="1:18" x14ac:dyDescent="0.3">
      <c r="A389" t="str">
        <f>CONCATENATE(DATOS[[#This Row],[customer_id]],"_",DATOS[[#This Row],[country]],"_",DATOS[[#This Row],[customer_since]])</f>
        <v>CUST_1698_Canada_45165</v>
      </c>
      <c r="B389" t="s">
        <v>194</v>
      </c>
      <c r="C389">
        <v>61</v>
      </c>
      <c r="D389" t="s">
        <v>21</v>
      </c>
      <c r="E389" t="s">
        <v>28</v>
      </c>
      <c r="F389">
        <v>171.69</v>
      </c>
      <c r="G389">
        <f>IF(DATOS[[#This Row],[avg_order_value]]="",0,DATOS[[#This Row],[avg_order_value]])</f>
        <v>171.69</v>
      </c>
      <c r="H389">
        <v>13</v>
      </c>
      <c r="I389">
        <f>DATOS[[#This Row],[avgValorOrdenDesc]]*DATOS[[#This Row],[total_orders]]</f>
        <v>2231.9699999999998</v>
      </c>
      <c r="J389">
        <v>358</v>
      </c>
      <c r="K389">
        <v>0</v>
      </c>
      <c r="L389" t="s">
        <v>16</v>
      </c>
      <c r="M389">
        <v>36.299999999999997</v>
      </c>
      <c r="N389">
        <f>IF(DATOS[[#This Row],[email_open_rate]]="",0,DATOS[[#This Row],[email_open_rate]])</f>
        <v>36.299999999999997</v>
      </c>
      <c r="O389" s="1">
        <v>45165</v>
      </c>
      <c r="P389">
        <v>43</v>
      </c>
      <c r="Q389">
        <v>0.38</v>
      </c>
      <c r="R389">
        <f>IF(IFERROR(VLOOKUP(DATOS[[#This Row],[IdUnico]],A390:$A$5002,1,FALSE),0),1,0)</f>
        <v>0</v>
      </c>
    </row>
    <row r="390" spans="1:18" x14ac:dyDescent="0.3">
      <c r="A390" t="str">
        <f>CONCATENATE(DATOS[[#This Row],[customer_id]],"_",DATOS[[#This Row],[country]],"_",DATOS[[#This Row],[customer_since]])</f>
        <v>CUST_1698_India_44755</v>
      </c>
      <c r="B390" t="s">
        <v>194</v>
      </c>
      <c r="C390">
        <v>23</v>
      </c>
      <c r="D390" t="s">
        <v>21</v>
      </c>
      <c r="E390" t="s">
        <v>37</v>
      </c>
      <c r="F390">
        <v>137.87</v>
      </c>
      <c r="G390">
        <f>IF(DATOS[[#This Row],[avg_order_value]]="",0,DATOS[[#This Row],[avg_order_value]])</f>
        <v>137.87</v>
      </c>
      <c r="H390">
        <v>10</v>
      </c>
      <c r="I390">
        <f>DATOS[[#This Row],[avgValorOrdenDesc]]*DATOS[[#This Row],[total_orders]]</f>
        <v>1378.7</v>
      </c>
      <c r="J390">
        <v>106</v>
      </c>
      <c r="K390">
        <v>0</v>
      </c>
      <c r="L390" t="s">
        <v>23</v>
      </c>
      <c r="M390">
        <v>97.2</v>
      </c>
      <c r="N390">
        <f>IF(DATOS[[#This Row],[email_open_rate]]="",0,DATOS[[#This Row],[email_open_rate]])</f>
        <v>97.2</v>
      </c>
      <c r="O390" s="1">
        <v>44755</v>
      </c>
      <c r="P390">
        <v>23</v>
      </c>
      <c r="Q390">
        <v>0.42</v>
      </c>
      <c r="R390">
        <f>IF(IFERROR(VLOOKUP(DATOS[[#This Row],[IdUnico]],A391:$A$5002,1,FALSE),0),1,0)</f>
        <v>0</v>
      </c>
    </row>
    <row r="391" spans="1:18" x14ac:dyDescent="0.3">
      <c r="A391" t="str">
        <f>CONCATENATE(DATOS[[#This Row],[customer_id]],"_",DATOS[[#This Row],[country]],"_",DATOS[[#This Row],[customer_since]])</f>
        <v>CUST_1699_Brazil_44499</v>
      </c>
      <c r="B391" t="s">
        <v>306</v>
      </c>
      <c r="C391">
        <v>47</v>
      </c>
      <c r="D391" t="s">
        <v>21</v>
      </c>
      <c r="E391" t="s">
        <v>15</v>
      </c>
      <c r="F391">
        <v>86.36</v>
      </c>
      <c r="G391">
        <f>IF(DATOS[[#This Row],[avg_order_value]]="",0,DATOS[[#This Row],[avg_order_value]])</f>
        <v>86.36</v>
      </c>
      <c r="H391">
        <v>11</v>
      </c>
      <c r="I391">
        <f>DATOS[[#This Row],[avgValorOrdenDesc]]*DATOS[[#This Row],[total_orders]]</f>
        <v>949.96</v>
      </c>
      <c r="J391">
        <v>105</v>
      </c>
      <c r="K391">
        <v>0</v>
      </c>
      <c r="L391" t="s">
        <v>16</v>
      </c>
      <c r="M391">
        <v>6.8</v>
      </c>
      <c r="N391">
        <f>IF(DATOS[[#This Row],[email_open_rate]]="",0,DATOS[[#This Row],[email_open_rate]])</f>
        <v>6.8</v>
      </c>
      <c r="O391" s="1">
        <v>44499</v>
      </c>
      <c r="P391">
        <v>30</v>
      </c>
      <c r="Q391">
        <v>0.05</v>
      </c>
      <c r="R391">
        <f>IF(IFERROR(VLOOKUP(DATOS[[#This Row],[IdUnico]],A392:$A$5002,1,FALSE),0),1,0)</f>
        <v>0</v>
      </c>
    </row>
    <row r="392" spans="1:18" x14ac:dyDescent="0.3">
      <c r="A392" t="str">
        <f>CONCATENATE(DATOS[[#This Row],[customer_id]],"_",DATOS[[#This Row],[country]],"_",DATOS[[#This Row],[customer_since]])</f>
        <v>CUST_1699_Canada_44574</v>
      </c>
      <c r="B392" t="s">
        <v>306</v>
      </c>
      <c r="C392">
        <v>51</v>
      </c>
      <c r="D392" t="s">
        <v>21</v>
      </c>
      <c r="E392" t="s">
        <v>28</v>
      </c>
      <c r="F392">
        <v>14.16</v>
      </c>
      <c r="G392">
        <f>IF(DATOS[[#This Row],[avg_order_value]]="",0,DATOS[[#This Row],[avg_order_value]])</f>
        <v>14.16</v>
      </c>
      <c r="H392">
        <v>7</v>
      </c>
      <c r="I392">
        <f>DATOS[[#This Row],[avgValorOrdenDesc]]*DATOS[[#This Row],[total_orders]]</f>
        <v>99.12</v>
      </c>
      <c r="J392">
        <v>102</v>
      </c>
      <c r="K392">
        <v>0</v>
      </c>
      <c r="L392" t="s">
        <v>29</v>
      </c>
      <c r="M392">
        <v>32.799999999999997</v>
      </c>
      <c r="N392">
        <f>IF(DATOS[[#This Row],[email_open_rate]]="",0,DATOS[[#This Row],[email_open_rate]])</f>
        <v>32.799999999999997</v>
      </c>
      <c r="O392" s="1">
        <v>44574</v>
      </c>
      <c r="P392">
        <v>26</v>
      </c>
      <c r="Q392">
        <v>0.18</v>
      </c>
      <c r="R392">
        <f>IF(IFERROR(VLOOKUP(DATOS[[#This Row],[IdUnico]],A393:$A$5002,1,FALSE),0),1,0)</f>
        <v>0</v>
      </c>
    </row>
    <row r="393" spans="1:18" x14ac:dyDescent="0.3">
      <c r="A393" t="str">
        <f>CONCATENATE(DATOS[[#This Row],[customer_id]],"_",DATOS[[#This Row],[country]],"_",DATOS[[#This Row],[customer_since]])</f>
        <v>CUST_1703_Australia_44226</v>
      </c>
      <c r="B393" t="s">
        <v>1527</v>
      </c>
      <c r="C393">
        <v>41</v>
      </c>
      <c r="D393" t="s">
        <v>14</v>
      </c>
      <c r="E393" t="s">
        <v>22</v>
      </c>
      <c r="F393">
        <v>204.8</v>
      </c>
      <c r="G393">
        <f>IF(DATOS[[#This Row],[avg_order_value]]="",0,DATOS[[#This Row],[avg_order_value]])</f>
        <v>204.8</v>
      </c>
      <c r="H393">
        <v>11</v>
      </c>
      <c r="I393">
        <f>DATOS[[#This Row],[avgValorOrdenDesc]]*DATOS[[#This Row],[total_orders]]</f>
        <v>2252.8000000000002</v>
      </c>
      <c r="J393">
        <v>86</v>
      </c>
      <c r="K393">
        <v>0</v>
      </c>
      <c r="L393" t="s">
        <v>40</v>
      </c>
      <c r="M393">
        <v>34.1</v>
      </c>
      <c r="N393">
        <f>IF(DATOS[[#This Row],[email_open_rate]]="",0,DATOS[[#This Row],[email_open_rate]])</f>
        <v>34.1</v>
      </c>
      <c r="O393" s="1">
        <v>44226</v>
      </c>
      <c r="P393">
        <v>98</v>
      </c>
      <c r="Q393">
        <v>0.21</v>
      </c>
      <c r="R393">
        <f>IF(IFERROR(VLOOKUP(DATOS[[#This Row],[IdUnico]],A394:$A$5002,1,FALSE),0),1,0)</f>
        <v>0</v>
      </c>
    </row>
    <row r="394" spans="1:18" x14ac:dyDescent="0.3">
      <c r="A394" t="str">
        <f>CONCATENATE(DATOS[[#This Row],[customer_id]],"_",DATOS[[#This Row],[country]],"_",DATOS[[#This Row],[customer_since]])</f>
        <v>CUST_1703_Brazil_44075</v>
      </c>
      <c r="B394" t="s">
        <v>1527</v>
      </c>
      <c r="C394">
        <v>24</v>
      </c>
      <c r="D394" t="s">
        <v>14</v>
      </c>
      <c r="E394" t="s">
        <v>15</v>
      </c>
      <c r="F394">
        <v>87.63</v>
      </c>
      <c r="G394">
        <f>IF(DATOS[[#This Row],[avg_order_value]]="",0,DATOS[[#This Row],[avg_order_value]])</f>
        <v>87.63</v>
      </c>
      <c r="H394">
        <v>9</v>
      </c>
      <c r="I394">
        <f>DATOS[[#This Row],[avgValorOrdenDesc]]*DATOS[[#This Row],[total_orders]]</f>
        <v>788.67</v>
      </c>
      <c r="J394">
        <v>31</v>
      </c>
      <c r="K394">
        <v>1</v>
      </c>
      <c r="L394" t="s">
        <v>23</v>
      </c>
      <c r="M394">
        <v>71.900000000000006</v>
      </c>
      <c r="N394">
        <f>IF(DATOS[[#This Row],[email_open_rate]]="",0,DATOS[[#This Row],[email_open_rate]])</f>
        <v>71.900000000000006</v>
      </c>
      <c r="O394" s="1">
        <v>44075</v>
      </c>
      <c r="P394">
        <v>80</v>
      </c>
      <c r="Q394">
        <v>0.15</v>
      </c>
      <c r="R394">
        <f>IF(IFERROR(VLOOKUP(DATOS[[#This Row],[IdUnico]],A395:$A$5002,1,FALSE),0),1,0)</f>
        <v>0</v>
      </c>
    </row>
    <row r="395" spans="1:18" x14ac:dyDescent="0.3">
      <c r="A395" t="str">
        <f>CONCATENATE(DATOS[[#This Row],[customer_id]],"_",DATOS[[#This Row],[country]],"_",DATOS[[#This Row],[customer_since]])</f>
        <v>CUST_1707_India_45317</v>
      </c>
      <c r="B395" t="s">
        <v>1639</v>
      </c>
      <c r="C395">
        <v>37</v>
      </c>
      <c r="D395" t="s">
        <v>14</v>
      </c>
      <c r="E395" t="s">
        <v>37</v>
      </c>
      <c r="F395">
        <v>128.1</v>
      </c>
      <c r="G395">
        <f>IF(DATOS[[#This Row],[avg_order_value]]="",0,DATOS[[#This Row],[avg_order_value]])</f>
        <v>128.1</v>
      </c>
      <c r="H395">
        <v>12</v>
      </c>
      <c r="I395">
        <f>DATOS[[#This Row],[avgValorOrdenDesc]]*DATOS[[#This Row],[total_orders]]</f>
        <v>1537.1999999999998</v>
      </c>
      <c r="J395">
        <v>345</v>
      </c>
      <c r="K395">
        <v>1</v>
      </c>
      <c r="L395" t="s">
        <v>29</v>
      </c>
      <c r="M395">
        <v>43</v>
      </c>
      <c r="N395">
        <f>IF(DATOS[[#This Row],[email_open_rate]]="",0,DATOS[[#This Row],[email_open_rate]])</f>
        <v>43</v>
      </c>
      <c r="O395" s="1">
        <v>45317</v>
      </c>
      <c r="P395">
        <v>87</v>
      </c>
      <c r="Q395">
        <v>0.15</v>
      </c>
      <c r="R395">
        <f>IF(IFERROR(VLOOKUP(DATOS[[#This Row],[IdUnico]],A396:$A$5002,1,FALSE),0),1,0)</f>
        <v>0</v>
      </c>
    </row>
    <row r="396" spans="1:18" x14ac:dyDescent="0.3">
      <c r="A396" t="str">
        <f>CONCATENATE(DATOS[[#This Row],[customer_id]],"_",DATOS[[#This Row],[country]],"_",DATOS[[#This Row],[customer_since]])</f>
        <v>CUST_1716_UK_45687</v>
      </c>
      <c r="B396" t="s">
        <v>635</v>
      </c>
      <c r="C396">
        <v>63</v>
      </c>
      <c r="D396" t="s">
        <v>14</v>
      </c>
      <c r="E396" t="s">
        <v>52</v>
      </c>
      <c r="F396">
        <v>98.62</v>
      </c>
      <c r="G396">
        <f>IF(DATOS[[#This Row],[avg_order_value]]="",0,DATOS[[#This Row],[avg_order_value]])</f>
        <v>98.62</v>
      </c>
      <c r="H396">
        <v>17</v>
      </c>
      <c r="I396">
        <f>DATOS[[#This Row],[avgValorOrdenDesc]]*DATOS[[#This Row],[total_orders]]</f>
        <v>1676.54</v>
      </c>
      <c r="J396">
        <v>89</v>
      </c>
      <c r="K396">
        <v>0</v>
      </c>
      <c r="L396" t="s">
        <v>19</v>
      </c>
      <c r="M396">
        <v>14.5</v>
      </c>
      <c r="N396">
        <f>IF(DATOS[[#This Row],[email_open_rate]]="",0,DATOS[[#This Row],[email_open_rate]])</f>
        <v>14.5</v>
      </c>
      <c r="O396" s="1">
        <v>45687</v>
      </c>
      <c r="P396">
        <v>35</v>
      </c>
      <c r="Q396">
        <v>0.32</v>
      </c>
      <c r="R396">
        <f>IF(IFERROR(VLOOKUP(DATOS[[#This Row],[IdUnico]],A397:$A$5002,1,FALSE),0),1,0)</f>
        <v>0</v>
      </c>
    </row>
    <row r="397" spans="1:18" x14ac:dyDescent="0.3">
      <c r="A397" t="str">
        <f>CONCATENATE(DATOS[[#This Row],[customer_id]],"_",DATOS[[#This Row],[country]],"_",DATOS[[#This Row],[customer_since]])</f>
        <v>CUST_1717_Australia_45185</v>
      </c>
      <c r="B397" t="s">
        <v>491</v>
      </c>
      <c r="C397">
        <v>18</v>
      </c>
      <c r="D397" t="s">
        <v>14</v>
      </c>
      <c r="E397" t="s">
        <v>22</v>
      </c>
      <c r="F397">
        <v>86.96</v>
      </c>
      <c r="G397">
        <f>IF(DATOS[[#This Row],[avg_order_value]]="",0,DATOS[[#This Row],[avg_order_value]])</f>
        <v>86.96</v>
      </c>
      <c r="H397">
        <v>10</v>
      </c>
      <c r="I397">
        <f>DATOS[[#This Row],[avgValorOrdenDesc]]*DATOS[[#This Row],[total_orders]]</f>
        <v>869.59999999999991</v>
      </c>
      <c r="J397">
        <v>91</v>
      </c>
      <c r="K397">
        <v>0</v>
      </c>
      <c r="L397" t="s">
        <v>23</v>
      </c>
      <c r="M397">
        <v>84.3</v>
      </c>
      <c r="N397">
        <f>IF(DATOS[[#This Row],[email_open_rate]]="",0,DATOS[[#This Row],[email_open_rate]])</f>
        <v>84.3</v>
      </c>
      <c r="O397" s="1">
        <v>45185</v>
      </c>
      <c r="P397">
        <v>62</v>
      </c>
      <c r="Q397">
        <v>0.1</v>
      </c>
      <c r="R397">
        <f>IF(IFERROR(VLOOKUP(DATOS[[#This Row],[IdUnico]],A398:$A$5002,1,FALSE),0),1,0)</f>
        <v>0</v>
      </c>
    </row>
    <row r="398" spans="1:18" x14ac:dyDescent="0.3">
      <c r="A398" t="str">
        <f>CONCATENATE(DATOS[[#This Row],[customer_id]],"_",DATOS[[#This Row],[country]],"_",DATOS[[#This Row],[customer_since]])</f>
        <v>CUST_1717_Germany_45469</v>
      </c>
      <c r="B398" t="s">
        <v>491</v>
      </c>
      <c r="C398">
        <v>18</v>
      </c>
      <c r="D398" t="s">
        <v>14</v>
      </c>
      <c r="E398" t="s">
        <v>50</v>
      </c>
      <c r="F398">
        <v>73.510000000000005</v>
      </c>
      <c r="G398">
        <f>IF(DATOS[[#This Row],[avg_order_value]]="",0,DATOS[[#This Row],[avg_order_value]])</f>
        <v>73.510000000000005</v>
      </c>
      <c r="H398">
        <v>7</v>
      </c>
      <c r="I398">
        <f>DATOS[[#This Row],[avgValorOrdenDesc]]*DATOS[[#This Row],[total_orders]]</f>
        <v>514.57000000000005</v>
      </c>
      <c r="J398">
        <v>49</v>
      </c>
      <c r="K398">
        <v>0</v>
      </c>
      <c r="L398" t="s">
        <v>29</v>
      </c>
      <c r="M398">
        <v>94.3</v>
      </c>
      <c r="N398">
        <f>IF(DATOS[[#This Row],[email_open_rate]]="",0,DATOS[[#This Row],[email_open_rate]])</f>
        <v>94.3</v>
      </c>
      <c r="O398" s="1">
        <v>45469</v>
      </c>
      <c r="P398">
        <v>75</v>
      </c>
      <c r="Q398">
        <v>0.12</v>
      </c>
      <c r="R398">
        <f>IF(IFERROR(VLOOKUP(DATOS[[#This Row],[IdUnico]],A399:$A$5002,1,FALSE),0),1,0)</f>
        <v>0</v>
      </c>
    </row>
    <row r="399" spans="1:18" x14ac:dyDescent="0.3">
      <c r="A399" t="str">
        <f>CONCATENATE(DATOS[[#This Row],[customer_id]],"_",DATOS[[#This Row],[country]],"_",DATOS[[#This Row],[customer_since]])</f>
        <v>CUST_1717_USA_45237</v>
      </c>
      <c r="B399" t="s">
        <v>491</v>
      </c>
      <c r="C399">
        <v>60</v>
      </c>
      <c r="D399" t="s">
        <v>21</v>
      </c>
      <c r="E399" t="s">
        <v>18</v>
      </c>
      <c r="F399">
        <v>131.74</v>
      </c>
      <c r="G399">
        <f>IF(DATOS[[#This Row],[avg_order_value]]="",0,DATOS[[#This Row],[avg_order_value]])</f>
        <v>131.74</v>
      </c>
      <c r="H399">
        <v>12</v>
      </c>
      <c r="I399">
        <f>DATOS[[#This Row],[avgValorOrdenDesc]]*DATOS[[#This Row],[total_orders]]</f>
        <v>1580.88</v>
      </c>
      <c r="J399">
        <v>224</v>
      </c>
      <c r="K399">
        <v>0</v>
      </c>
      <c r="L399" t="s">
        <v>29</v>
      </c>
      <c r="M399">
        <v>50.2</v>
      </c>
      <c r="N399">
        <f>IF(DATOS[[#This Row],[email_open_rate]]="",0,DATOS[[#This Row],[email_open_rate]])</f>
        <v>50.2</v>
      </c>
      <c r="O399" s="1">
        <v>45237</v>
      </c>
      <c r="P399">
        <v>85</v>
      </c>
      <c r="Q399">
        <v>7.0000000000000007E-2</v>
      </c>
      <c r="R399">
        <f>IF(IFERROR(VLOOKUP(DATOS[[#This Row],[IdUnico]],A400:$A$5002,1,FALSE),0),1,0)</f>
        <v>0</v>
      </c>
    </row>
    <row r="400" spans="1:18" x14ac:dyDescent="0.3">
      <c r="A400" t="str">
        <f>CONCATENATE(DATOS[[#This Row],[customer_id]],"_",DATOS[[#This Row],[country]],"_",DATOS[[#This Row],[customer_since]])</f>
        <v>CUST_1719_France_45146</v>
      </c>
      <c r="B400" t="s">
        <v>2536</v>
      </c>
      <c r="C400">
        <v>75</v>
      </c>
      <c r="D400" t="s">
        <v>21</v>
      </c>
      <c r="E400" t="s">
        <v>35</v>
      </c>
      <c r="F400">
        <v>149.16999999999999</v>
      </c>
      <c r="G400">
        <f>IF(DATOS[[#This Row],[avg_order_value]]="",0,DATOS[[#This Row],[avg_order_value]])</f>
        <v>149.16999999999999</v>
      </c>
      <c r="H400">
        <v>14</v>
      </c>
      <c r="I400">
        <f>DATOS[[#This Row],[avgValorOrdenDesc]]*DATOS[[#This Row],[total_orders]]</f>
        <v>2088.3799999999997</v>
      </c>
      <c r="J400">
        <v>39</v>
      </c>
      <c r="K400">
        <v>0</v>
      </c>
      <c r="L400" t="s">
        <v>19</v>
      </c>
      <c r="M400">
        <v>93.6</v>
      </c>
      <c r="N400">
        <f>IF(DATOS[[#This Row],[email_open_rate]]="",0,DATOS[[#This Row],[email_open_rate]])</f>
        <v>93.6</v>
      </c>
      <c r="O400" s="1">
        <v>45146</v>
      </c>
      <c r="P400">
        <v>54</v>
      </c>
      <c r="Q400">
        <v>0.39</v>
      </c>
      <c r="R400">
        <f>IF(IFERROR(VLOOKUP(DATOS[[#This Row],[IdUnico]],A401:$A$5002,1,FALSE),0),1,0)</f>
        <v>0</v>
      </c>
    </row>
    <row r="401" spans="1:18" x14ac:dyDescent="0.3">
      <c r="A401" t="str">
        <f>CONCATENATE(DATOS[[#This Row],[customer_id]],"_",DATOS[[#This Row],[country]],"_",DATOS[[#This Row],[customer_since]])</f>
        <v>CUST_1719_USA_45811</v>
      </c>
      <c r="B401" t="s">
        <v>2536</v>
      </c>
      <c r="C401">
        <v>71</v>
      </c>
      <c r="D401" t="s">
        <v>21</v>
      </c>
      <c r="E401" t="s">
        <v>18</v>
      </c>
      <c r="F401">
        <v>53.78</v>
      </c>
      <c r="G401">
        <f>IF(DATOS[[#This Row],[avg_order_value]]="",0,DATOS[[#This Row],[avg_order_value]])</f>
        <v>53.78</v>
      </c>
      <c r="H401">
        <v>10</v>
      </c>
      <c r="I401">
        <f>DATOS[[#This Row],[avgValorOrdenDesc]]*DATOS[[#This Row],[total_orders]]</f>
        <v>537.79999999999995</v>
      </c>
      <c r="J401">
        <v>326</v>
      </c>
      <c r="K401">
        <v>0</v>
      </c>
      <c r="L401" t="s">
        <v>23</v>
      </c>
      <c r="M401">
        <v>35</v>
      </c>
      <c r="N401">
        <f>IF(DATOS[[#This Row],[email_open_rate]]="",0,DATOS[[#This Row],[email_open_rate]])</f>
        <v>35</v>
      </c>
      <c r="O401" s="1">
        <v>45811</v>
      </c>
      <c r="P401">
        <v>13</v>
      </c>
      <c r="Q401">
        <v>0.2</v>
      </c>
      <c r="R401">
        <f>IF(IFERROR(VLOOKUP(DATOS[[#This Row],[IdUnico]],A402:$A$5002,1,FALSE),0),1,0)</f>
        <v>0</v>
      </c>
    </row>
    <row r="402" spans="1:18" x14ac:dyDescent="0.3">
      <c r="A402" t="str">
        <f>CONCATENATE(DATOS[[#This Row],[customer_id]],"_",DATOS[[#This Row],[country]],"_",DATOS[[#This Row],[customer_since]])</f>
        <v>CUST_1721_Brazil_45226</v>
      </c>
      <c r="B402" t="s">
        <v>3226</v>
      </c>
      <c r="C402">
        <v>35</v>
      </c>
      <c r="D402" t="s">
        <v>14</v>
      </c>
      <c r="E402" t="s">
        <v>15</v>
      </c>
      <c r="F402">
        <v>34.53</v>
      </c>
      <c r="G402">
        <f>IF(DATOS[[#This Row],[avg_order_value]]="",0,DATOS[[#This Row],[avg_order_value]])</f>
        <v>34.53</v>
      </c>
      <c r="H402">
        <v>9</v>
      </c>
      <c r="I402">
        <f>DATOS[[#This Row],[avgValorOrdenDesc]]*DATOS[[#This Row],[total_orders]]</f>
        <v>310.77</v>
      </c>
      <c r="J402">
        <v>56</v>
      </c>
      <c r="K402">
        <v>0</v>
      </c>
      <c r="L402" t="s">
        <v>23</v>
      </c>
      <c r="M402">
        <v>59.2</v>
      </c>
      <c r="N402">
        <f>IF(DATOS[[#This Row],[email_open_rate]]="",0,DATOS[[#This Row],[email_open_rate]])</f>
        <v>59.2</v>
      </c>
      <c r="O402" s="1">
        <v>45226</v>
      </c>
      <c r="P402">
        <v>96</v>
      </c>
      <c r="Q402">
        <v>0.54</v>
      </c>
      <c r="R402">
        <f>IF(IFERROR(VLOOKUP(DATOS[[#This Row],[IdUnico]],A403:$A$5002,1,FALSE),0),1,0)</f>
        <v>0</v>
      </c>
    </row>
    <row r="403" spans="1:18" x14ac:dyDescent="0.3">
      <c r="A403" t="str">
        <f>CONCATENATE(DATOS[[#This Row],[customer_id]],"_",DATOS[[#This Row],[country]],"_",DATOS[[#This Row],[customer_since]])</f>
        <v>CUST_1725_Canada_44898</v>
      </c>
      <c r="B403" t="s">
        <v>3399</v>
      </c>
      <c r="C403">
        <v>35</v>
      </c>
      <c r="D403" t="s">
        <v>14</v>
      </c>
      <c r="E403" t="s">
        <v>28</v>
      </c>
      <c r="F403">
        <v>108.27</v>
      </c>
      <c r="G403">
        <f>IF(DATOS[[#This Row],[avg_order_value]]="",0,DATOS[[#This Row],[avg_order_value]])</f>
        <v>108.27</v>
      </c>
      <c r="H403">
        <v>8</v>
      </c>
      <c r="I403">
        <f>DATOS[[#This Row],[avgValorOrdenDesc]]*DATOS[[#This Row],[total_orders]]</f>
        <v>866.16</v>
      </c>
      <c r="J403">
        <v>289</v>
      </c>
      <c r="K403">
        <v>0</v>
      </c>
      <c r="L403" t="s">
        <v>19</v>
      </c>
      <c r="N403">
        <f>IF(DATOS[[#This Row],[email_open_rate]]="",0,DATOS[[#This Row],[email_open_rate]])</f>
        <v>0</v>
      </c>
      <c r="O403" s="1">
        <v>44898</v>
      </c>
      <c r="P403">
        <v>39</v>
      </c>
      <c r="Q403">
        <v>0.11</v>
      </c>
      <c r="R403">
        <f>IF(IFERROR(VLOOKUP(DATOS[[#This Row],[IdUnico]],A404:$A$5002,1,FALSE),0),1,0)</f>
        <v>0</v>
      </c>
    </row>
    <row r="404" spans="1:18" x14ac:dyDescent="0.3">
      <c r="A404" t="str">
        <f>CONCATENATE(DATOS[[#This Row],[customer_id]],"_",DATOS[[#This Row],[country]],"_",DATOS[[#This Row],[customer_since]])</f>
        <v>CUST_1726_Germany_45604</v>
      </c>
      <c r="B404" t="s">
        <v>1203</v>
      </c>
      <c r="C404">
        <v>65</v>
      </c>
      <c r="D404" t="s">
        <v>14</v>
      </c>
      <c r="E404" t="s">
        <v>50</v>
      </c>
      <c r="F404">
        <v>36.64</v>
      </c>
      <c r="G404">
        <f>IF(DATOS[[#This Row],[avg_order_value]]="",0,DATOS[[#This Row],[avg_order_value]])</f>
        <v>36.64</v>
      </c>
      <c r="H404">
        <v>9</v>
      </c>
      <c r="I404">
        <f>DATOS[[#This Row],[avgValorOrdenDesc]]*DATOS[[#This Row],[total_orders]]</f>
        <v>329.76</v>
      </c>
      <c r="J404">
        <v>258</v>
      </c>
      <c r="K404">
        <v>0</v>
      </c>
      <c r="L404" t="s">
        <v>40</v>
      </c>
      <c r="M404">
        <v>3.7</v>
      </c>
      <c r="N404">
        <f>IF(DATOS[[#This Row],[email_open_rate]]="",0,DATOS[[#This Row],[email_open_rate]])</f>
        <v>3.7</v>
      </c>
      <c r="O404" s="1">
        <v>45604</v>
      </c>
      <c r="P404">
        <v>36</v>
      </c>
      <c r="Q404">
        <v>0.19</v>
      </c>
      <c r="R404">
        <f>IF(IFERROR(VLOOKUP(DATOS[[#This Row],[IdUnico]],A405:$A$5002,1,FALSE),0),1,0)</f>
        <v>0</v>
      </c>
    </row>
    <row r="405" spans="1:18" x14ac:dyDescent="0.3">
      <c r="A405" t="str">
        <f>CONCATENATE(DATOS[[#This Row],[customer_id]],"_",DATOS[[#This Row],[country]],"_",DATOS[[#This Row],[customer_since]])</f>
        <v>CUST_1726_UK_44723</v>
      </c>
      <c r="B405" t="s">
        <v>1203</v>
      </c>
      <c r="C405">
        <v>43</v>
      </c>
      <c r="D405" t="s">
        <v>21</v>
      </c>
      <c r="E405" t="s">
        <v>52</v>
      </c>
      <c r="F405">
        <v>49.47</v>
      </c>
      <c r="G405">
        <f>IF(DATOS[[#This Row],[avg_order_value]]="",0,DATOS[[#This Row],[avg_order_value]])</f>
        <v>49.47</v>
      </c>
      <c r="H405">
        <v>14</v>
      </c>
      <c r="I405">
        <f>DATOS[[#This Row],[avgValorOrdenDesc]]*DATOS[[#This Row],[total_orders]]</f>
        <v>692.57999999999993</v>
      </c>
      <c r="J405">
        <v>239</v>
      </c>
      <c r="K405">
        <v>0</v>
      </c>
      <c r="L405" t="s">
        <v>16</v>
      </c>
      <c r="M405">
        <v>98.5</v>
      </c>
      <c r="N405">
        <f>IF(DATOS[[#This Row],[email_open_rate]]="",0,DATOS[[#This Row],[email_open_rate]])</f>
        <v>98.5</v>
      </c>
      <c r="O405" s="1">
        <v>44723</v>
      </c>
      <c r="P405">
        <v>12</v>
      </c>
      <c r="Q405">
        <v>0.28000000000000003</v>
      </c>
      <c r="R405">
        <f>IF(IFERROR(VLOOKUP(DATOS[[#This Row],[IdUnico]],A406:$A$5002,1,FALSE),0),1,0)</f>
        <v>0</v>
      </c>
    </row>
    <row r="406" spans="1:18" x14ac:dyDescent="0.3">
      <c r="A406" t="str">
        <f>CONCATENATE(DATOS[[#This Row],[customer_id]],"_",DATOS[[#This Row],[country]],"_",DATOS[[#This Row],[customer_since]])</f>
        <v>CUST_1727_China_44293</v>
      </c>
      <c r="B406" t="s">
        <v>2159</v>
      </c>
      <c r="C406">
        <v>69</v>
      </c>
      <c r="D406" t="s">
        <v>14</v>
      </c>
      <c r="E406" t="s">
        <v>44</v>
      </c>
      <c r="F406">
        <v>111.42</v>
      </c>
      <c r="G406">
        <f>IF(DATOS[[#This Row],[avg_order_value]]="",0,DATOS[[#This Row],[avg_order_value]])</f>
        <v>111.42</v>
      </c>
      <c r="H406">
        <v>8</v>
      </c>
      <c r="I406">
        <f>DATOS[[#This Row],[avgValorOrdenDesc]]*DATOS[[#This Row],[total_orders]]</f>
        <v>891.36</v>
      </c>
      <c r="J406">
        <v>154</v>
      </c>
      <c r="K406">
        <v>0</v>
      </c>
      <c r="L406" t="s">
        <v>40</v>
      </c>
      <c r="M406">
        <v>88.9</v>
      </c>
      <c r="N406">
        <f>IF(DATOS[[#This Row],[email_open_rate]]="",0,DATOS[[#This Row],[email_open_rate]])</f>
        <v>88.9</v>
      </c>
      <c r="O406" s="1">
        <v>44293</v>
      </c>
      <c r="P406">
        <v>8</v>
      </c>
      <c r="Q406">
        <v>0.14000000000000001</v>
      </c>
      <c r="R406">
        <f>IF(IFERROR(VLOOKUP(DATOS[[#This Row],[IdUnico]],A407:$A$5002,1,FALSE),0),1,0)</f>
        <v>0</v>
      </c>
    </row>
    <row r="407" spans="1:18" x14ac:dyDescent="0.3">
      <c r="A407" t="str">
        <f>CONCATENATE(DATOS[[#This Row],[customer_id]],"_",DATOS[[#This Row],[country]],"_",DATOS[[#This Row],[customer_since]])</f>
        <v>CUST_1728_UK_44028</v>
      </c>
      <c r="B407" t="s">
        <v>461</v>
      </c>
      <c r="C407">
        <v>73</v>
      </c>
      <c r="D407" t="s">
        <v>14</v>
      </c>
      <c r="E407" t="s">
        <v>52</v>
      </c>
      <c r="F407">
        <v>120.43</v>
      </c>
      <c r="G407">
        <f>IF(DATOS[[#This Row],[avg_order_value]]="",0,DATOS[[#This Row],[avg_order_value]])</f>
        <v>120.43</v>
      </c>
      <c r="H407">
        <v>9</v>
      </c>
      <c r="I407">
        <f>DATOS[[#This Row],[avgValorOrdenDesc]]*DATOS[[#This Row],[total_orders]]</f>
        <v>1083.8700000000001</v>
      </c>
      <c r="J407">
        <v>247</v>
      </c>
      <c r="K407">
        <v>0</v>
      </c>
      <c r="L407" t="s">
        <v>40</v>
      </c>
      <c r="M407">
        <v>26.2</v>
      </c>
      <c r="N407">
        <f>IF(DATOS[[#This Row],[email_open_rate]]="",0,DATOS[[#This Row],[email_open_rate]])</f>
        <v>26.2</v>
      </c>
      <c r="O407" s="1">
        <v>44028</v>
      </c>
      <c r="P407">
        <v>55</v>
      </c>
      <c r="Q407">
        <v>0.26</v>
      </c>
      <c r="R407">
        <f>IF(IFERROR(VLOOKUP(DATOS[[#This Row],[IdUnico]],A408:$A$5002,1,FALSE),0),1,0)</f>
        <v>0</v>
      </c>
    </row>
    <row r="408" spans="1:18" x14ac:dyDescent="0.3">
      <c r="A408" t="str">
        <f>CONCATENATE(DATOS[[#This Row],[customer_id]],"_",DATOS[[#This Row],[country]],"_",DATOS[[#This Row],[customer_since]])</f>
        <v>CUST_1728_UK_45346</v>
      </c>
      <c r="B408" t="s">
        <v>461</v>
      </c>
      <c r="C408">
        <v>38</v>
      </c>
      <c r="D408" t="s">
        <v>21</v>
      </c>
      <c r="E408" t="s">
        <v>52</v>
      </c>
      <c r="F408">
        <v>51.64</v>
      </c>
      <c r="G408">
        <f>IF(DATOS[[#This Row],[avg_order_value]]="",0,DATOS[[#This Row],[avg_order_value]])</f>
        <v>51.64</v>
      </c>
      <c r="H408">
        <v>10</v>
      </c>
      <c r="I408">
        <f>DATOS[[#This Row],[avgValorOrdenDesc]]*DATOS[[#This Row],[total_orders]]</f>
        <v>516.4</v>
      </c>
      <c r="J408">
        <v>278</v>
      </c>
      <c r="K408">
        <v>0</v>
      </c>
      <c r="L408" t="s">
        <v>29</v>
      </c>
      <c r="M408">
        <v>74.5</v>
      </c>
      <c r="N408">
        <f>IF(DATOS[[#This Row],[email_open_rate]]="",0,DATOS[[#This Row],[email_open_rate]])</f>
        <v>74.5</v>
      </c>
      <c r="O408" s="1">
        <v>45346</v>
      </c>
      <c r="P408">
        <v>97</v>
      </c>
      <c r="Q408">
        <v>0.17</v>
      </c>
      <c r="R408">
        <f>IF(IFERROR(VLOOKUP(DATOS[[#This Row],[IdUnico]],A409:$A$5002,1,FALSE),0),1,0)</f>
        <v>0</v>
      </c>
    </row>
    <row r="409" spans="1:18" x14ac:dyDescent="0.3">
      <c r="A409" t="str">
        <f>CONCATENATE(DATOS[[#This Row],[customer_id]],"_",DATOS[[#This Row],[country]],"_",DATOS[[#This Row],[customer_since]])</f>
        <v>CUST_1746_Japan_45528</v>
      </c>
      <c r="B409" t="s">
        <v>3632</v>
      </c>
      <c r="C409">
        <v>62</v>
      </c>
      <c r="D409" t="s">
        <v>21</v>
      </c>
      <c r="E409" t="s">
        <v>26</v>
      </c>
      <c r="F409">
        <v>37.67</v>
      </c>
      <c r="G409">
        <f>IF(DATOS[[#This Row],[avg_order_value]]="",0,DATOS[[#This Row],[avg_order_value]])</f>
        <v>37.67</v>
      </c>
      <c r="H409">
        <v>10</v>
      </c>
      <c r="I409">
        <f>DATOS[[#This Row],[avgValorOrdenDesc]]*DATOS[[#This Row],[total_orders]]</f>
        <v>376.70000000000005</v>
      </c>
      <c r="J409">
        <v>254</v>
      </c>
      <c r="K409">
        <v>0</v>
      </c>
      <c r="L409" t="s">
        <v>19</v>
      </c>
      <c r="N409">
        <f>IF(DATOS[[#This Row],[email_open_rate]]="",0,DATOS[[#This Row],[email_open_rate]])</f>
        <v>0</v>
      </c>
      <c r="O409" s="1">
        <v>45528</v>
      </c>
      <c r="P409">
        <v>94</v>
      </c>
      <c r="Q409">
        <v>0.39</v>
      </c>
      <c r="R409">
        <f>IF(IFERROR(VLOOKUP(DATOS[[#This Row],[IdUnico]],A410:$A$5002,1,FALSE),0),1,0)</f>
        <v>0</v>
      </c>
    </row>
    <row r="410" spans="1:18" x14ac:dyDescent="0.3">
      <c r="A410" t="str">
        <f>CONCATENATE(DATOS[[#This Row],[customer_id]],"_",DATOS[[#This Row],[country]],"_",DATOS[[#This Row],[customer_since]])</f>
        <v>CUST_1757_India_45596</v>
      </c>
      <c r="B410" t="s">
        <v>3367</v>
      </c>
      <c r="C410">
        <v>42</v>
      </c>
      <c r="D410" t="s">
        <v>14</v>
      </c>
      <c r="E410" t="s">
        <v>37</v>
      </c>
      <c r="F410">
        <v>79.27</v>
      </c>
      <c r="G410">
        <f>IF(DATOS[[#This Row],[avg_order_value]]="",0,DATOS[[#This Row],[avg_order_value]])</f>
        <v>79.27</v>
      </c>
      <c r="H410">
        <v>8</v>
      </c>
      <c r="I410">
        <f>DATOS[[#This Row],[avgValorOrdenDesc]]*DATOS[[#This Row],[total_orders]]</f>
        <v>634.16</v>
      </c>
      <c r="J410">
        <v>313</v>
      </c>
      <c r="K410">
        <v>0</v>
      </c>
      <c r="L410" t="s">
        <v>19</v>
      </c>
      <c r="M410">
        <v>59.2</v>
      </c>
      <c r="N410">
        <f>IF(DATOS[[#This Row],[email_open_rate]]="",0,DATOS[[#This Row],[email_open_rate]])</f>
        <v>59.2</v>
      </c>
      <c r="O410" s="1">
        <v>45596</v>
      </c>
      <c r="P410">
        <v>69</v>
      </c>
      <c r="Q410">
        <v>0.6</v>
      </c>
      <c r="R410">
        <f>IF(IFERROR(VLOOKUP(DATOS[[#This Row],[IdUnico]],A411:$A$5002,1,FALSE),0),1,0)</f>
        <v>0</v>
      </c>
    </row>
    <row r="411" spans="1:18" x14ac:dyDescent="0.3">
      <c r="A411" t="str">
        <f>CONCATENATE(DATOS[[#This Row],[customer_id]],"_",DATOS[[#This Row],[country]],"_",DATOS[[#This Row],[customer_since]])</f>
        <v>CUST_1760_Japan_45141</v>
      </c>
      <c r="B411" t="s">
        <v>690</v>
      </c>
      <c r="C411">
        <v>30</v>
      </c>
      <c r="D411" t="s">
        <v>21</v>
      </c>
      <c r="E411" t="s">
        <v>26</v>
      </c>
      <c r="F411">
        <v>91.39</v>
      </c>
      <c r="G411">
        <f>IF(DATOS[[#This Row],[avg_order_value]]="",0,DATOS[[#This Row],[avg_order_value]])</f>
        <v>91.39</v>
      </c>
      <c r="H411">
        <v>13</v>
      </c>
      <c r="I411">
        <f>DATOS[[#This Row],[avgValorOrdenDesc]]*DATOS[[#This Row],[total_orders]]</f>
        <v>1188.07</v>
      </c>
      <c r="J411">
        <v>325</v>
      </c>
      <c r="K411">
        <v>0</v>
      </c>
      <c r="L411" t="s">
        <v>19</v>
      </c>
      <c r="M411">
        <v>42.2</v>
      </c>
      <c r="N411">
        <f>IF(DATOS[[#This Row],[email_open_rate]]="",0,DATOS[[#This Row],[email_open_rate]])</f>
        <v>42.2</v>
      </c>
      <c r="O411" s="1">
        <v>45141</v>
      </c>
      <c r="P411">
        <v>80</v>
      </c>
      <c r="Q411">
        <v>0.56999999999999995</v>
      </c>
      <c r="R411">
        <f>IF(IFERROR(VLOOKUP(DATOS[[#This Row],[IdUnico]],A412:$A$5002,1,FALSE),0),1,0)</f>
        <v>0</v>
      </c>
    </row>
    <row r="412" spans="1:18" x14ac:dyDescent="0.3">
      <c r="A412" t="str">
        <f>CONCATENATE(DATOS[[#This Row],[customer_id]],"_",DATOS[[#This Row],[country]],"_",DATOS[[#This Row],[customer_since]])</f>
        <v>CUST_1767_UK_44115</v>
      </c>
      <c r="B412" t="s">
        <v>1746</v>
      </c>
      <c r="C412">
        <v>78</v>
      </c>
      <c r="D412" t="s">
        <v>21</v>
      </c>
      <c r="E412" t="s">
        <v>52</v>
      </c>
      <c r="F412">
        <v>116.38</v>
      </c>
      <c r="G412">
        <f>IF(DATOS[[#This Row],[avg_order_value]]="",0,DATOS[[#This Row],[avg_order_value]])</f>
        <v>116.38</v>
      </c>
      <c r="H412">
        <v>8</v>
      </c>
      <c r="I412">
        <f>DATOS[[#This Row],[avgValorOrdenDesc]]*DATOS[[#This Row],[total_orders]]</f>
        <v>931.04</v>
      </c>
      <c r="J412">
        <v>199</v>
      </c>
      <c r="K412">
        <v>0</v>
      </c>
      <c r="L412" t="s">
        <v>19</v>
      </c>
      <c r="M412">
        <v>82.1</v>
      </c>
      <c r="N412">
        <f>IF(DATOS[[#This Row],[email_open_rate]]="",0,DATOS[[#This Row],[email_open_rate]])</f>
        <v>82.1</v>
      </c>
      <c r="O412" s="1">
        <v>44115</v>
      </c>
      <c r="P412">
        <v>6</v>
      </c>
      <c r="Q412">
        <v>0.59</v>
      </c>
      <c r="R412">
        <f>IF(IFERROR(VLOOKUP(DATOS[[#This Row],[IdUnico]],A413:$A$5002,1,FALSE),0),1,0)</f>
        <v>0</v>
      </c>
    </row>
    <row r="413" spans="1:18" x14ac:dyDescent="0.3">
      <c r="A413" t="str">
        <f>CONCATENATE(DATOS[[#This Row],[customer_id]],"_",DATOS[[#This Row],[country]],"_",DATOS[[#This Row],[customer_since]])</f>
        <v>CUST_1768_Brazil_44476</v>
      </c>
      <c r="B413" t="s">
        <v>970</v>
      </c>
      <c r="C413">
        <v>74</v>
      </c>
      <c r="D413" t="s">
        <v>21</v>
      </c>
      <c r="E413" t="s">
        <v>15</v>
      </c>
      <c r="F413">
        <v>65.05</v>
      </c>
      <c r="G413">
        <f>IF(DATOS[[#This Row],[avg_order_value]]="",0,DATOS[[#This Row],[avg_order_value]])</f>
        <v>65.05</v>
      </c>
      <c r="H413">
        <v>14</v>
      </c>
      <c r="I413">
        <f>DATOS[[#This Row],[avgValorOrdenDesc]]*DATOS[[#This Row],[total_orders]]</f>
        <v>910.69999999999993</v>
      </c>
      <c r="J413">
        <v>192</v>
      </c>
      <c r="K413">
        <v>0</v>
      </c>
      <c r="L413" t="s">
        <v>16</v>
      </c>
      <c r="M413">
        <v>10.9</v>
      </c>
      <c r="N413">
        <f>IF(DATOS[[#This Row],[email_open_rate]]="",0,DATOS[[#This Row],[email_open_rate]])</f>
        <v>10.9</v>
      </c>
      <c r="O413" s="1">
        <v>44476</v>
      </c>
      <c r="P413">
        <v>74</v>
      </c>
      <c r="Q413">
        <v>0.11</v>
      </c>
      <c r="R413">
        <f>IF(IFERROR(VLOOKUP(DATOS[[#This Row],[IdUnico]],A414:$A$5002,1,FALSE),0),1,0)</f>
        <v>0</v>
      </c>
    </row>
    <row r="414" spans="1:18" x14ac:dyDescent="0.3">
      <c r="A414" t="str">
        <f>CONCATENATE(DATOS[[#This Row],[customer_id]],"_",DATOS[[#This Row],[country]],"_",DATOS[[#This Row],[customer_since]])</f>
        <v>CUST_1769_Canada_45417</v>
      </c>
      <c r="B414" t="s">
        <v>38</v>
      </c>
      <c r="C414">
        <v>24</v>
      </c>
      <c r="D414" t="s">
        <v>14</v>
      </c>
      <c r="E414" t="s">
        <v>28</v>
      </c>
      <c r="F414">
        <v>88.23</v>
      </c>
      <c r="G414">
        <f>IF(DATOS[[#This Row],[avg_order_value]]="",0,DATOS[[#This Row],[avg_order_value]])</f>
        <v>88.23</v>
      </c>
      <c r="H414">
        <v>14</v>
      </c>
      <c r="I414">
        <f>DATOS[[#This Row],[avgValorOrdenDesc]]*DATOS[[#This Row],[total_orders]]</f>
        <v>1235.22</v>
      </c>
      <c r="J414">
        <v>177</v>
      </c>
      <c r="K414">
        <v>0</v>
      </c>
      <c r="L414" t="s">
        <v>16</v>
      </c>
      <c r="M414">
        <v>83.6</v>
      </c>
      <c r="N414">
        <f>IF(DATOS[[#This Row],[email_open_rate]]="",0,DATOS[[#This Row],[email_open_rate]])</f>
        <v>83.6</v>
      </c>
      <c r="O414" s="1">
        <v>45417</v>
      </c>
      <c r="P414">
        <v>26</v>
      </c>
      <c r="Q414">
        <v>0.12</v>
      </c>
      <c r="R414">
        <f>IF(IFERROR(VLOOKUP(DATOS[[#This Row],[IdUnico]],A415:$A$5002,1,FALSE),0),1,0)</f>
        <v>0</v>
      </c>
    </row>
    <row r="415" spans="1:18" x14ac:dyDescent="0.3">
      <c r="A415" t="str">
        <f>CONCATENATE(DATOS[[#This Row],[customer_id]],"_",DATOS[[#This Row],[country]],"_",DATOS[[#This Row],[customer_since]])</f>
        <v>CUST_1769_France_44426</v>
      </c>
      <c r="B415" t="s">
        <v>38</v>
      </c>
      <c r="C415">
        <v>69</v>
      </c>
      <c r="D415" t="s">
        <v>25</v>
      </c>
      <c r="E415" t="s">
        <v>35</v>
      </c>
      <c r="F415">
        <v>126.86</v>
      </c>
      <c r="G415">
        <f>IF(DATOS[[#This Row],[avg_order_value]]="",0,DATOS[[#This Row],[avg_order_value]])</f>
        <v>126.86</v>
      </c>
      <c r="H415">
        <v>7</v>
      </c>
      <c r="I415">
        <f>DATOS[[#This Row],[avgValorOrdenDesc]]*DATOS[[#This Row],[total_orders]]</f>
        <v>888.02</v>
      </c>
      <c r="J415">
        <v>83</v>
      </c>
      <c r="K415">
        <v>0</v>
      </c>
      <c r="L415" t="s">
        <v>23</v>
      </c>
      <c r="M415">
        <v>3</v>
      </c>
      <c r="N415">
        <f>IF(DATOS[[#This Row],[email_open_rate]]="",0,DATOS[[#This Row],[email_open_rate]])</f>
        <v>3</v>
      </c>
      <c r="O415" s="1">
        <v>44426</v>
      </c>
      <c r="P415">
        <v>64</v>
      </c>
      <c r="Q415">
        <v>0.36</v>
      </c>
      <c r="R415">
        <f>IF(IFERROR(VLOOKUP(DATOS[[#This Row],[IdUnico]],A416:$A$5002,1,FALSE),0),1,0)</f>
        <v>0</v>
      </c>
    </row>
    <row r="416" spans="1:18" x14ac:dyDescent="0.3">
      <c r="A416" t="str">
        <f>CONCATENATE(DATOS[[#This Row],[customer_id]],"_",DATOS[[#This Row],[country]],"_",DATOS[[#This Row],[customer_since]])</f>
        <v>CUST_1769_Germany_45136</v>
      </c>
      <c r="B416" t="s">
        <v>38</v>
      </c>
      <c r="C416">
        <v>79</v>
      </c>
      <c r="D416" t="s">
        <v>21</v>
      </c>
      <c r="E416" t="s">
        <v>50</v>
      </c>
      <c r="F416">
        <v>168.81</v>
      </c>
      <c r="G416">
        <f>IF(DATOS[[#This Row],[avg_order_value]]="",0,DATOS[[#This Row],[avg_order_value]])</f>
        <v>168.81</v>
      </c>
      <c r="H416">
        <v>11</v>
      </c>
      <c r="I416">
        <f>DATOS[[#This Row],[avgValorOrdenDesc]]*DATOS[[#This Row],[total_orders]]</f>
        <v>1856.91</v>
      </c>
      <c r="J416">
        <v>139</v>
      </c>
      <c r="K416">
        <v>0</v>
      </c>
      <c r="L416" t="s">
        <v>40</v>
      </c>
      <c r="M416">
        <v>77.099999999999994</v>
      </c>
      <c r="N416">
        <f>IF(DATOS[[#This Row],[email_open_rate]]="",0,DATOS[[#This Row],[email_open_rate]])</f>
        <v>77.099999999999994</v>
      </c>
      <c r="O416" s="1">
        <v>45136</v>
      </c>
      <c r="P416">
        <v>99</v>
      </c>
      <c r="Q416">
        <v>0.27</v>
      </c>
      <c r="R416">
        <f>IF(IFERROR(VLOOKUP(DATOS[[#This Row],[IdUnico]],A417:$A$5002,1,FALSE),0),1,0)</f>
        <v>0</v>
      </c>
    </row>
    <row r="417" spans="1:18" x14ac:dyDescent="0.3">
      <c r="A417" t="str">
        <f>CONCATENATE(DATOS[[#This Row],[customer_id]],"_",DATOS[[#This Row],[country]],"_",DATOS[[#This Row],[customer_since]])</f>
        <v>CUST_1770_Canada_44291</v>
      </c>
      <c r="B417" t="s">
        <v>644</v>
      </c>
      <c r="C417">
        <v>23</v>
      </c>
      <c r="D417" t="s">
        <v>21</v>
      </c>
      <c r="E417" t="s">
        <v>28</v>
      </c>
      <c r="F417">
        <v>223.15</v>
      </c>
      <c r="G417">
        <f>IF(DATOS[[#This Row],[avg_order_value]]="",0,DATOS[[#This Row],[avg_order_value]])</f>
        <v>223.15</v>
      </c>
      <c r="H417">
        <v>9</v>
      </c>
      <c r="I417">
        <f>DATOS[[#This Row],[avgValorOrdenDesc]]*DATOS[[#This Row],[total_orders]]</f>
        <v>2008.3500000000001</v>
      </c>
      <c r="J417">
        <v>337</v>
      </c>
      <c r="K417">
        <v>0</v>
      </c>
      <c r="L417" t="s">
        <v>29</v>
      </c>
      <c r="M417">
        <v>25.9</v>
      </c>
      <c r="N417">
        <f>IF(DATOS[[#This Row],[email_open_rate]]="",0,DATOS[[#This Row],[email_open_rate]])</f>
        <v>25.9</v>
      </c>
      <c r="O417" s="1">
        <v>44291</v>
      </c>
      <c r="P417">
        <v>43</v>
      </c>
      <c r="Q417">
        <v>0.35</v>
      </c>
      <c r="R417">
        <f>IF(IFERROR(VLOOKUP(DATOS[[#This Row],[IdUnico]],A418:$A$5002,1,FALSE),0),1,0)</f>
        <v>0</v>
      </c>
    </row>
    <row r="418" spans="1:18" x14ac:dyDescent="0.3">
      <c r="A418" t="str">
        <f>CONCATENATE(DATOS[[#This Row],[customer_id]],"_",DATOS[[#This Row],[country]],"_",DATOS[[#This Row],[customer_since]])</f>
        <v>CUST_1770_China_44463</v>
      </c>
      <c r="B418" t="s">
        <v>644</v>
      </c>
      <c r="C418">
        <v>74</v>
      </c>
      <c r="D418" t="s">
        <v>25</v>
      </c>
      <c r="E418" t="s">
        <v>44</v>
      </c>
      <c r="F418">
        <v>75.349999999999994</v>
      </c>
      <c r="G418">
        <f>IF(DATOS[[#This Row],[avg_order_value]]="",0,DATOS[[#This Row],[avg_order_value]])</f>
        <v>75.349999999999994</v>
      </c>
      <c r="H418">
        <v>9</v>
      </c>
      <c r="I418">
        <f>DATOS[[#This Row],[avgValorOrdenDesc]]*DATOS[[#This Row],[total_orders]]</f>
        <v>678.15</v>
      </c>
      <c r="J418">
        <v>276</v>
      </c>
      <c r="K418">
        <v>0</v>
      </c>
      <c r="L418" t="s">
        <v>29</v>
      </c>
      <c r="M418">
        <v>60.3</v>
      </c>
      <c r="N418">
        <f>IF(DATOS[[#This Row],[email_open_rate]]="",0,DATOS[[#This Row],[email_open_rate]])</f>
        <v>60.3</v>
      </c>
      <c r="O418" s="1">
        <v>44463</v>
      </c>
      <c r="P418">
        <v>36</v>
      </c>
      <c r="Q418">
        <v>0.59</v>
      </c>
      <c r="R418">
        <f>IF(IFERROR(VLOOKUP(DATOS[[#This Row],[IdUnico]],A419:$A$5002,1,FALSE),0),1,0)</f>
        <v>0</v>
      </c>
    </row>
    <row r="419" spans="1:18" x14ac:dyDescent="0.3">
      <c r="A419" t="str">
        <f>CONCATENATE(DATOS[[#This Row],[customer_id]],"_",DATOS[[#This Row],[country]],"_",DATOS[[#This Row],[customer_since]])</f>
        <v>CUST_1771_Brazil_45663</v>
      </c>
      <c r="B419" t="s">
        <v>2170</v>
      </c>
      <c r="C419">
        <v>51</v>
      </c>
      <c r="D419" t="s">
        <v>21</v>
      </c>
      <c r="E419" t="s">
        <v>15</v>
      </c>
      <c r="F419">
        <v>126.01</v>
      </c>
      <c r="G419">
        <f>IF(DATOS[[#This Row],[avg_order_value]]="",0,DATOS[[#This Row],[avg_order_value]])</f>
        <v>126.01</v>
      </c>
      <c r="H419">
        <v>7</v>
      </c>
      <c r="I419">
        <f>DATOS[[#This Row],[avgValorOrdenDesc]]*DATOS[[#This Row],[total_orders]]</f>
        <v>882.07</v>
      </c>
      <c r="J419">
        <v>18</v>
      </c>
      <c r="K419">
        <v>0</v>
      </c>
      <c r="L419" t="s">
        <v>19</v>
      </c>
      <c r="N419">
        <f>IF(DATOS[[#This Row],[email_open_rate]]="",0,DATOS[[#This Row],[email_open_rate]])</f>
        <v>0</v>
      </c>
      <c r="O419" s="1">
        <v>45663</v>
      </c>
      <c r="P419">
        <v>66</v>
      </c>
      <c r="Q419">
        <v>0.41</v>
      </c>
      <c r="R419">
        <f>IF(IFERROR(VLOOKUP(DATOS[[#This Row],[IdUnico]],A420:$A$5002,1,FALSE),0),1,0)</f>
        <v>0</v>
      </c>
    </row>
    <row r="420" spans="1:18" x14ac:dyDescent="0.3">
      <c r="A420" t="str">
        <f>CONCATENATE(DATOS[[#This Row],[customer_id]],"_",DATOS[[#This Row],[country]],"_",DATOS[[#This Row],[customer_since]])</f>
        <v>CUST_1775_China_44299</v>
      </c>
      <c r="B420" t="s">
        <v>77</v>
      </c>
      <c r="C420">
        <v>20</v>
      </c>
      <c r="D420" t="s">
        <v>14</v>
      </c>
      <c r="E420" t="s">
        <v>44</v>
      </c>
      <c r="F420">
        <v>99.42</v>
      </c>
      <c r="G420">
        <f>IF(DATOS[[#This Row],[avg_order_value]]="",0,DATOS[[#This Row],[avg_order_value]])</f>
        <v>99.42</v>
      </c>
      <c r="H420">
        <v>12</v>
      </c>
      <c r="I420">
        <f>DATOS[[#This Row],[avgValorOrdenDesc]]*DATOS[[#This Row],[total_orders]]</f>
        <v>1193.04</v>
      </c>
      <c r="J420">
        <v>305</v>
      </c>
      <c r="K420">
        <v>0</v>
      </c>
      <c r="L420" t="s">
        <v>16</v>
      </c>
      <c r="M420">
        <v>18.100000000000001</v>
      </c>
      <c r="N420">
        <f>IF(DATOS[[#This Row],[email_open_rate]]="",0,DATOS[[#This Row],[email_open_rate]])</f>
        <v>18.100000000000001</v>
      </c>
      <c r="O420" s="1">
        <v>44299</v>
      </c>
      <c r="P420">
        <v>91</v>
      </c>
      <c r="Q420">
        <v>0.3</v>
      </c>
      <c r="R420">
        <f>IF(IFERROR(VLOOKUP(DATOS[[#This Row],[IdUnico]],A421:$A$5002,1,FALSE),0),1,0)</f>
        <v>0</v>
      </c>
    </row>
    <row r="421" spans="1:18" x14ac:dyDescent="0.3">
      <c r="A421" t="str">
        <f>CONCATENATE(DATOS[[#This Row],[customer_id]],"_",DATOS[[#This Row],[country]],"_",DATOS[[#This Row],[customer_since]])</f>
        <v>CUST_1775_UK_45734</v>
      </c>
      <c r="B421" t="s">
        <v>77</v>
      </c>
      <c r="C421">
        <v>67</v>
      </c>
      <c r="D421" t="s">
        <v>21</v>
      </c>
      <c r="E421" t="s">
        <v>52</v>
      </c>
      <c r="F421">
        <v>60.8</v>
      </c>
      <c r="G421">
        <f>IF(DATOS[[#This Row],[avg_order_value]]="",0,DATOS[[#This Row],[avg_order_value]])</f>
        <v>60.8</v>
      </c>
      <c r="H421">
        <v>10</v>
      </c>
      <c r="I421">
        <f>DATOS[[#This Row],[avgValorOrdenDesc]]*DATOS[[#This Row],[total_orders]]</f>
        <v>608</v>
      </c>
      <c r="J421">
        <v>219</v>
      </c>
      <c r="K421">
        <v>0</v>
      </c>
      <c r="L421" t="s">
        <v>19</v>
      </c>
      <c r="M421">
        <v>40.1</v>
      </c>
      <c r="N421">
        <f>IF(DATOS[[#This Row],[email_open_rate]]="",0,DATOS[[#This Row],[email_open_rate]])</f>
        <v>40.1</v>
      </c>
      <c r="O421" s="1">
        <v>45734</v>
      </c>
      <c r="P421">
        <v>31</v>
      </c>
      <c r="Q421">
        <v>0.23</v>
      </c>
      <c r="R421">
        <f>IF(IFERROR(VLOOKUP(DATOS[[#This Row],[IdUnico]],A422:$A$5002,1,FALSE),0),1,0)</f>
        <v>0</v>
      </c>
    </row>
    <row r="422" spans="1:18" x14ac:dyDescent="0.3">
      <c r="A422" t="str">
        <f>CONCATENATE(DATOS[[#This Row],[customer_id]],"_",DATOS[[#This Row],[country]],"_",DATOS[[#This Row],[customer_since]])</f>
        <v>CUST_1776_UK_44063</v>
      </c>
      <c r="B422" t="s">
        <v>3170</v>
      </c>
      <c r="C422">
        <v>77</v>
      </c>
      <c r="D422" t="s">
        <v>14</v>
      </c>
      <c r="E422" t="s">
        <v>52</v>
      </c>
      <c r="F422">
        <v>130.57</v>
      </c>
      <c r="G422">
        <f>IF(DATOS[[#This Row],[avg_order_value]]="",0,DATOS[[#This Row],[avg_order_value]])</f>
        <v>130.57</v>
      </c>
      <c r="H422">
        <v>4</v>
      </c>
      <c r="I422">
        <f>DATOS[[#This Row],[avgValorOrdenDesc]]*DATOS[[#This Row],[total_orders]]</f>
        <v>522.28</v>
      </c>
      <c r="J422">
        <v>21</v>
      </c>
      <c r="K422">
        <v>0</v>
      </c>
      <c r="L422" t="s">
        <v>23</v>
      </c>
      <c r="M422">
        <v>83.6</v>
      </c>
      <c r="N422">
        <f>IF(DATOS[[#This Row],[email_open_rate]]="",0,DATOS[[#This Row],[email_open_rate]])</f>
        <v>83.6</v>
      </c>
      <c r="O422" s="1">
        <v>44063</v>
      </c>
      <c r="P422">
        <v>83</v>
      </c>
      <c r="Q422">
        <v>0.67</v>
      </c>
      <c r="R422">
        <f>IF(IFERROR(VLOOKUP(DATOS[[#This Row],[IdUnico]],A423:$A$5002,1,FALSE),0),1,0)</f>
        <v>0</v>
      </c>
    </row>
    <row r="423" spans="1:18" x14ac:dyDescent="0.3">
      <c r="A423" t="str">
        <f>CONCATENATE(DATOS[[#This Row],[customer_id]],"_",DATOS[[#This Row],[country]],"_",DATOS[[#This Row],[customer_since]])</f>
        <v>CUST_1778_China_45559</v>
      </c>
      <c r="B423" t="s">
        <v>1359</v>
      </c>
      <c r="C423">
        <v>40</v>
      </c>
      <c r="D423" t="s">
        <v>21</v>
      </c>
      <c r="E423" t="s">
        <v>44</v>
      </c>
      <c r="F423">
        <v>33.9</v>
      </c>
      <c r="G423">
        <f>IF(DATOS[[#This Row],[avg_order_value]]="",0,DATOS[[#This Row],[avg_order_value]])</f>
        <v>33.9</v>
      </c>
      <c r="H423">
        <v>7</v>
      </c>
      <c r="I423">
        <f>DATOS[[#This Row],[avgValorOrdenDesc]]*DATOS[[#This Row],[total_orders]]</f>
        <v>237.29999999999998</v>
      </c>
      <c r="J423">
        <v>35</v>
      </c>
      <c r="K423">
        <v>0</v>
      </c>
      <c r="L423" t="s">
        <v>40</v>
      </c>
      <c r="M423">
        <v>0.9</v>
      </c>
      <c r="N423">
        <f>IF(DATOS[[#This Row],[email_open_rate]]="",0,DATOS[[#This Row],[email_open_rate]])</f>
        <v>0.9</v>
      </c>
      <c r="O423" s="1">
        <v>45559</v>
      </c>
      <c r="P423">
        <v>18</v>
      </c>
      <c r="Q423">
        <v>0.17</v>
      </c>
      <c r="R423">
        <f>IF(IFERROR(VLOOKUP(DATOS[[#This Row],[IdUnico]],A424:$A$5002,1,FALSE),0),1,0)</f>
        <v>0</v>
      </c>
    </row>
    <row r="424" spans="1:18" x14ac:dyDescent="0.3">
      <c r="A424" t="str">
        <f>CONCATENATE(DATOS[[#This Row],[customer_id]],"_",DATOS[[#This Row],[country]],"_",DATOS[[#This Row],[customer_since]])</f>
        <v>CUST_1778_India_45467</v>
      </c>
      <c r="B424" t="s">
        <v>1359</v>
      </c>
      <c r="C424">
        <v>53</v>
      </c>
      <c r="D424" t="s">
        <v>14</v>
      </c>
      <c r="E424" t="s">
        <v>37</v>
      </c>
      <c r="F424">
        <v>29.9</v>
      </c>
      <c r="G424">
        <f>IF(DATOS[[#This Row],[avg_order_value]]="",0,DATOS[[#This Row],[avg_order_value]])</f>
        <v>29.9</v>
      </c>
      <c r="H424">
        <v>8</v>
      </c>
      <c r="I424">
        <f>DATOS[[#This Row],[avgValorOrdenDesc]]*DATOS[[#This Row],[total_orders]]</f>
        <v>239.2</v>
      </c>
      <c r="J424">
        <v>110</v>
      </c>
      <c r="K424">
        <v>0</v>
      </c>
      <c r="L424" t="s">
        <v>16</v>
      </c>
      <c r="M424">
        <v>37.9</v>
      </c>
      <c r="N424">
        <f>IF(DATOS[[#This Row],[email_open_rate]]="",0,DATOS[[#This Row],[email_open_rate]])</f>
        <v>37.9</v>
      </c>
      <c r="O424" s="1">
        <v>45467</v>
      </c>
      <c r="P424">
        <v>85</v>
      </c>
      <c r="Q424">
        <v>0.38</v>
      </c>
      <c r="R424">
        <f>IF(IFERROR(VLOOKUP(DATOS[[#This Row],[IdUnico]],A425:$A$5002,1,FALSE),0),1,0)</f>
        <v>0</v>
      </c>
    </row>
    <row r="425" spans="1:18" x14ac:dyDescent="0.3">
      <c r="A425" t="str">
        <f>CONCATENATE(DATOS[[#This Row],[customer_id]],"_",DATOS[[#This Row],[country]],"_",DATOS[[#This Row],[customer_since]])</f>
        <v>CUST_1780_China_44857</v>
      </c>
      <c r="B425" t="s">
        <v>1829</v>
      </c>
      <c r="C425">
        <v>76</v>
      </c>
      <c r="D425" t="s">
        <v>21</v>
      </c>
      <c r="E425" t="s">
        <v>44</v>
      </c>
      <c r="F425">
        <v>177.28</v>
      </c>
      <c r="G425">
        <f>IF(DATOS[[#This Row],[avg_order_value]]="",0,DATOS[[#This Row],[avg_order_value]])</f>
        <v>177.28</v>
      </c>
      <c r="H425">
        <v>9</v>
      </c>
      <c r="I425">
        <f>DATOS[[#This Row],[avgValorOrdenDesc]]*DATOS[[#This Row],[total_orders]]</f>
        <v>1595.52</v>
      </c>
      <c r="J425">
        <v>19</v>
      </c>
      <c r="K425">
        <v>0</v>
      </c>
      <c r="L425" t="s">
        <v>29</v>
      </c>
      <c r="M425">
        <v>32.299999999999997</v>
      </c>
      <c r="N425">
        <f>IF(DATOS[[#This Row],[email_open_rate]]="",0,DATOS[[#This Row],[email_open_rate]])</f>
        <v>32.299999999999997</v>
      </c>
      <c r="O425" s="1">
        <v>44857</v>
      </c>
      <c r="P425">
        <v>87</v>
      </c>
      <c r="Q425">
        <v>0.13</v>
      </c>
      <c r="R425">
        <f>IF(IFERROR(VLOOKUP(DATOS[[#This Row],[IdUnico]],A426:$A$5002,1,FALSE),0),1,0)</f>
        <v>0</v>
      </c>
    </row>
    <row r="426" spans="1:18" x14ac:dyDescent="0.3">
      <c r="A426" t="str">
        <f>CONCATENATE(DATOS[[#This Row],[customer_id]],"_",DATOS[[#This Row],[country]],"_",DATOS[[#This Row],[customer_since]])</f>
        <v>CUST_1781_USA_44186</v>
      </c>
      <c r="B426" t="s">
        <v>2022</v>
      </c>
      <c r="C426">
        <v>31</v>
      </c>
      <c r="D426" t="s">
        <v>21</v>
      </c>
      <c r="E426" t="s">
        <v>18</v>
      </c>
      <c r="G426">
        <f>IF(DATOS[[#This Row],[avg_order_value]]="",0,DATOS[[#This Row],[avg_order_value]])</f>
        <v>0</v>
      </c>
      <c r="H426">
        <v>10</v>
      </c>
      <c r="I426">
        <f>DATOS[[#This Row],[avgValorOrdenDesc]]*DATOS[[#This Row],[total_orders]]</f>
        <v>0</v>
      </c>
      <c r="J426">
        <v>315</v>
      </c>
      <c r="K426">
        <v>0</v>
      </c>
      <c r="L426" t="s">
        <v>16</v>
      </c>
      <c r="M426">
        <v>89.8</v>
      </c>
      <c r="N426">
        <f>IF(DATOS[[#This Row],[email_open_rate]]="",0,DATOS[[#This Row],[email_open_rate]])</f>
        <v>89.8</v>
      </c>
      <c r="O426" s="1">
        <v>44186</v>
      </c>
      <c r="P426">
        <v>38</v>
      </c>
      <c r="Q426">
        <v>0.26</v>
      </c>
      <c r="R426">
        <f>IF(IFERROR(VLOOKUP(DATOS[[#This Row],[IdUnico]],A427:$A$5002,1,FALSE),0),1,0)</f>
        <v>0</v>
      </c>
    </row>
    <row r="427" spans="1:18" x14ac:dyDescent="0.3">
      <c r="A427" t="str">
        <f>CONCATENATE(DATOS[[#This Row],[customer_id]],"_",DATOS[[#This Row],[country]],"_",DATOS[[#This Row],[customer_since]])</f>
        <v>CUST_1784_Germany_45526</v>
      </c>
      <c r="B427" t="s">
        <v>330</v>
      </c>
      <c r="C427">
        <v>72</v>
      </c>
      <c r="D427" t="s">
        <v>25</v>
      </c>
      <c r="E427" t="s">
        <v>50</v>
      </c>
      <c r="F427">
        <v>153.25</v>
      </c>
      <c r="G427">
        <f>IF(DATOS[[#This Row],[avg_order_value]]="",0,DATOS[[#This Row],[avg_order_value]])</f>
        <v>153.25</v>
      </c>
      <c r="H427">
        <v>9</v>
      </c>
      <c r="I427">
        <f>DATOS[[#This Row],[avgValorOrdenDesc]]*DATOS[[#This Row],[total_orders]]</f>
        <v>1379.25</v>
      </c>
      <c r="J427">
        <v>73</v>
      </c>
      <c r="K427">
        <v>0</v>
      </c>
      <c r="L427" t="s">
        <v>29</v>
      </c>
      <c r="M427">
        <v>8.9</v>
      </c>
      <c r="N427">
        <f>IF(DATOS[[#This Row],[email_open_rate]]="",0,DATOS[[#This Row],[email_open_rate]])</f>
        <v>8.9</v>
      </c>
      <c r="O427" s="1">
        <v>45526</v>
      </c>
      <c r="P427">
        <v>21</v>
      </c>
      <c r="Q427">
        <v>0.36</v>
      </c>
      <c r="R427">
        <f>IF(IFERROR(VLOOKUP(DATOS[[#This Row],[IdUnico]],A428:$A$5002,1,FALSE),0),1,0)</f>
        <v>0</v>
      </c>
    </row>
    <row r="428" spans="1:18" x14ac:dyDescent="0.3">
      <c r="A428" t="str">
        <f>CONCATENATE(DATOS[[#This Row],[customer_id]],"_",DATOS[[#This Row],[country]],"_",DATOS[[#This Row],[customer_since]])</f>
        <v>CUST_1785_China_45628</v>
      </c>
      <c r="B428" t="s">
        <v>2301</v>
      </c>
      <c r="C428">
        <v>49</v>
      </c>
      <c r="D428" t="s">
        <v>14</v>
      </c>
      <c r="E428" t="s">
        <v>44</v>
      </c>
      <c r="F428">
        <v>83.38</v>
      </c>
      <c r="G428">
        <f>IF(DATOS[[#This Row],[avg_order_value]]="",0,DATOS[[#This Row],[avg_order_value]])</f>
        <v>83.38</v>
      </c>
      <c r="H428">
        <v>13</v>
      </c>
      <c r="I428">
        <f>DATOS[[#This Row],[avgValorOrdenDesc]]*DATOS[[#This Row],[total_orders]]</f>
        <v>1083.94</v>
      </c>
      <c r="J428">
        <v>46</v>
      </c>
      <c r="K428">
        <v>0</v>
      </c>
      <c r="L428" t="s">
        <v>23</v>
      </c>
      <c r="M428">
        <v>80.900000000000006</v>
      </c>
      <c r="N428">
        <f>IF(DATOS[[#This Row],[email_open_rate]]="",0,DATOS[[#This Row],[email_open_rate]])</f>
        <v>80.900000000000006</v>
      </c>
      <c r="O428" s="1">
        <v>45628</v>
      </c>
      <c r="P428">
        <v>3</v>
      </c>
      <c r="Q428">
        <v>0.51</v>
      </c>
      <c r="R428">
        <f>IF(IFERROR(VLOOKUP(DATOS[[#This Row],[IdUnico]],A429:$A$5002,1,FALSE),0),1,0)</f>
        <v>0</v>
      </c>
    </row>
    <row r="429" spans="1:18" x14ac:dyDescent="0.3">
      <c r="A429" t="str">
        <f>CONCATENATE(DATOS[[#This Row],[customer_id]],"_",DATOS[[#This Row],[country]],"_",DATOS[[#This Row],[customer_since]])</f>
        <v>CUST_1787_China_44733</v>
      </c>
      <c r="B429" t="s">
        <v>3830</v>
      </c>
      <c r="C429">
        <v>20</v>
      </c>
      <c r="D429" t="s">
        <v>21</v>
      </c>
      <c r="E429" t="s">
        <v>44</v>
      </c>
      <c r="F429">
        <v>124.06</v>
      </c>
      <c r="G429">
        <f>IF(DATOS[[#This Row],[avg_order_value]]="",0,DATOS[[#This Row],[avg_order_value]])</f>
        <v>124.06</v>
      </c>
      <c r="H429">
        <v>6</v>
      </c>
      <c r="I429">
        <f>DATOS[[#This Row],[avgValorOrdenDesc]]*DATOS[[#This Row],[total_orders]]</f>
        <v>744.36</v>
      </c>
      <c r="J429">
        <v>253</v>
      </c>
      <c r="K429">
        <v>0</v>
      </c>
      <c r="L429" t="s">
        <v>29</v>
      </c>
      <c r="M429">
        <v>33.299999999999997</v>
      </c>
      <c r="N429">
        <f>IF(DATOS[[#This Row],[email_open_rate]]="",0,DATOS[[#This Row],[email_open_rate]])</f>
        <v>33.299999999999997</v>
      </c>
      <c r="O429" s="1">
        <v>44733</v>
      </c>
      <c r="P429">
        <v>36</v>
      </c>
      <c r="Q429">
        <v>0.21</v>
      </c>
      <c r="R429">
        <f>IF(IFERROR(VLOOKUP(DATOS[[#This Row],[IdUnico]],A430:$A$5002,1,FALSE),0),1,0)</f>
        <v>0</v>
      </c>
    </row>
    <row r="430" spans="1:18" x14ac:dyDescent="0.3">
      <c r="A430" t="str">
        <f>CONCATENATE(DATOS[[#This Row],[customer_id]],"_",DATOS[[#This Row],[country]],"_",DATOS[[#This Row],[customer_since]])</f>
        <v>CUST_1791_France_44226</v>
      </c>
      <c r="B430" t="s">
        <v>1320</v>
      </c>
      <c r="C430">
        <v>18</v>
      </c>
      <c r="D430" t="s">
        <v>14</v>
      </c>
      <c r="E430" t="s">
        <v>35</v>
      </c>
      <c r="F430">
        <v>57.56</v>
      </c>
      <c r="G430">
        <f>IF(DATOS[[#This Row],[avg_order_value]]="",0,DATOS[[#This Row],[avg_order_value]])</f>
        <v>57.56</v>
      </c>
      <c r="H430">
        <v>12</v>
      </c>
      <c r="I430">
        <f>DATOS[[#This Row],[avgValorOrdenDesc]]*DATOS[[#This Row],[total_orders]]</f>
        <v>690.72</v>
      </c>
      <c r="J430">
        <v>59</v>
      </c>
      <c r="K430">
        <v>0</v>
      </c>
      <c r="L430" t="s">
        <v>23</v>
      </c>
      <c r="N430">
        <f>IF(DATOS[[#This Row],[email_open_rate]]="",0,DATOS[[#This Row],[email_open_rate]])</f>
        <v>0</v>
      </c>
      <c r="O430" s="1">
        <v>44226</v>
      </c>
      <c r="P430">
        <v>60</v>
      </c>
      <c r="Q430">
        <v>0.23</v>
      </c>
      <c r="R430">
        <f>IF(IFERROR(VLOOKUP(DATOS[[#This Row],[IdUnico]],A431:$A$5002,1,FALSE),0),1,0)</f>
        <v>0</v>
      </c>
    </row>
    <row r="431" spans="1:18" x14ac:dyDescent="0.3">
      <c r="A431" t="str">
        <f>CONCATENATE(DATOS[[#This Row],[customer_id]],"_",DATOS[[#This Row],[country]],"_",DATOS[[#This Row],[customer_since]])</f>
        <v>CUST_1793_USA_44479</v>
      </c>
      <c r="B431" t="s">
        <v>888</v>
      </c>
      <c r="C431">
        <v>59</v>
      </c>
      <c r="D431" t="s">
        <v>21</v>
      </c>
      <c r="E431" t="s">
        <v>18</v>
      </c>
      <c r="F431">
        <v>28.58</v>
      </c>
      <c r="G431">
        <f>IF(DATOS[[#This Row],[avg_order_value]]="",0,DATOS[[#This Row],[avg_order_value]])</f>
        <v>28.58</v>
      </c>
      <c r="H431">
        <v>11</v>
      </c>
      <c r="I431">
        <f>DATOS[[#This Row],[avgValorOrdenDesc]]*DATOS[[#This Row],[total_orders]]</f>
        <v>314.38</v>
      </c>
      <c r="J431">
        <v>95</v>
      </c>
      <c r="K431">
        <v>0</v>
      </c>
      <c r="L431" t="s">
        <v>23</v>
      </c>
      <c r="M431">
        <v>96.6</v>
      </c>
      <c r="N431">
        <f>IF(DATOS[[#This Row],[email_open_rate]]="",0,DATOS[[#This Row],[email_open_rate]])</f>
        <v>96.6</v>
      </c>
      <c r="O431" s="1">
        <v>44479</v>
      </c>
      <c r="P431">
        <v>76</v>
      </c>
      <c r="Q431">
        <v>0.38</v>
      </c>
      <c r="R431">
        <f>IF(IFERROR(VLOOKUP(DATOS[[#This Row],[IdUnico]],A432:$A$5002,1,FALSE),0),1,0)</f>
        <v>0</v>
      </c>
    </row>
    <row r="432" spans="1:18" x14ac:dyDescent="0.3">
      <c r="A432" t="str">
        <f>CONCATENATE(DATOS[[#This Row],[customer_id]],"_",DATOS[[#This Row],[country]],"_",DATOS[[#This Row],[customer_since]])</f>
        <v>CUST_1802_UK_44475</v>
      </c>
      <c r="B432" t="s">
        <v>2894</v>
      </c>
      <c r="C432">
        <v>59</v>
      </c>
      <c r="D432" t="s">
        <v>14</v>
      </c>
      <c r="E432" t="s">
        <v>52</v>
      </c>
      <c r="F432">
        <v>90.04</v>
      </c>
      <c r="G432">
        <f>IF(DATOS[[#This Row],[avg_order_value]]="",0,DATOS[[#This Row],[avg_order_value]])</f>
        <v>90.04</v>
      </c>
      <c r="H432">
        <v>7</v>
      </c>
      <c r="I432">
        <f>DATOS[[#This Row],[avgValorOrdenDesc]]*DATOS[[#This Row],[total_orders]]</f>
        <v>630.28000000000009</v>
      </c>
      <c r="J432">
        <v>275</v>
      </c>
      <c r="K432">
        <v>0</v>
      </c>
      <c r="L432" t="s">
        <v>29</v>
      </c>
      <c r="M432">
        <v>1.1000000000000001</v>
      </c>
      <c r="N432">
        <f>IF(DATOS[[#This Row],[email_open_rate]]="",0,DATOS[[#This Row],[email_open_rate]])</f>
        <v>1.1000000000000001</v>
      </c>
      <c r="O432" s="1">
        <v>44475</v>
      </c>
      <c r="P432">
        <v>16</v>
      </c>
      <c r="Q432">
        <v>0.35</v>
      </c>
      <c r="R432">
        <f>IF(IFERROR(VLOOKUP(DATOS[[#This Row],[IdUnico]],A433:$A$5002,1,FALSE),0),1,0)</f>
        <v>0</v>
      </c>
    </row>
    <row r="433" spans="1:18" x14ac:dyDescent="0.3">
      <c r="A433" t="str">
        <f>CONCATENATE(DATOS[[#This Row],[customer_id]],"_",DATOS[[#This Row],[country]],"_",DATOS[[#This Row],[customer_since]])</f>
        <v>CUST_1804_France_44796</v>
      </c>
      <c r="B433" t="s">
        <v>1022</v>
      </c>
      <c r="C433">
        <v>75</v>
      </c>
      <c r="D433" t="s">
        <v>21</v>
      </c>
      <c r="E433" t="s">
        <v>35</v>
      </c>
      <c r="F433">
        <v>188.13</v>
      </c>
      <c r="G433">
        <f>IF(DATOS[[#This Row],[avg_order_value]]="",0,DATOS[[#This Row],[avg_order_value]])</f>
        <v>188.13</v>
      </c>
      <c r="H433">
        <v>9</v>
      </c>
      <c r="I433">
        <f>DATOS[[#This Row],[avgValorOrdenDesc]]*DATOS[[#This Row],[total_orders]]</f>
        <v>1693.17</v>
      </c>
      <c r="J433">
        <v>244</v>
      </c>
      <c r="K433">
        <v>0</v>
      </c>
      <c r="L433" t="s">
        <v>29</v>
      </c>
      <c r="M433">
        <v>81.099999999999994</v>
      </c>
      <c r="N433">
        <f>IF(DATOS[[#This Row],[email_open_rate]]="",0,DATOS[[#This Row],[email_open_rate]])</f>
        <v>81.099999999999994</v>
      </c>
      <c r="O433" s="1">
        <v>44796</v>
      </c>
      <c r="P433">
        <v>43</v>
      </c>
      <c r="Q433">
        <v>0.37</v>
      </c>
      <c r="R433">
        <f>IF(IFERROR(VLOOKUP(DATOS[[#This Row],[IdUnico]],A434:$A$5002,1,FALSE),0),1,0)</f>
        <v>0</v>
      </c>
    </row>
    <row r="434" spans="1:18" x14ac:dyDescent="0.3">
      <c r="A434" t="str">
        <f>CONCATENATE(DATOS[[#This Row],[customer_id]],"_",DATOS[[#This Row],[country]],"_",DATOS[[#This Row],[customer_since]])</f>
        <v>CUST_1806_Canada_45819</v>
      </c>
      <c r="B434" t="s">
        <v>1184</v>
      </c>
      <c r="C434">
        <v>58</v>
      </c>
      <c r="D434" t="s">
        <v>14</v>
      </c>
      <c r="E434" t="s">
        <v>28</v>
      </c>
      <c r="F434">
        <v>93.79</v>
      </c>
      <c r="G434">
        <f>IF(DATOS[[#This Row],[avg_order_value]]="",0,DATOS[[#This Row],[avg_order_value]])</f>
        <v>93.79</v>
      </c>
      <c r="H434">
        <v>6</v>
      </c>
      <c r="I434">
        <f>DATOS[[#This Row],[avgValorOrdenDesc]]*DATOS[[#This Row],[total_orders]]</f>
        <v>562.74</v>
      </c>
      <c r="J434">
        <v>59</v>
      </c>
      <c r="K434">
        <v>0</v>
      </c>
      <c r="L434" t="s">
        <v>40</v>
      </c>
      <c r="M434">
        <v>5.5</v>
      </c>
      <c r="N434">
        <f>IF(DATOS[[#This Row],[email_open_rate]]="",0,DATOS[[#This Row],[email_open_rate]])</f>
        <v>5.5</v>
      </c>
      <c r="O434" s="1">
        <v>45819</v>
      </c>
      <c r="P434">
        <v>18</v>
      </c>
      <c r="Q434">
        <v>0.39</v>
      </c>
      <c r="R434">
        <f>IF(IFERROR(VLOOKUP(DATOS[[#This Row],[IdUnico]],A435:$A$5002,1,FALSE),0),1,0)</f>
        <v>0</v>
      </c>
    </row>
    <row r="435" spans="1:18" x14ac:dyDescent="0.3">
      <c r="A435" t="str">
        <f>CONCATENATE(DATOS[[#This Row],[customer_id]],"_",DATOS[[#This Row],[country]],"_",DATOS[[#This Row],[customer_since]])</f>
        <v>CUST_1807_USA_45700</v>
      </c>
      <c r="B435" t="s">
        <v>3363</v>
      </c>
      <c r="C435">
        <v>58</v>
      </c>
      <c r="D435" t="s">
        <v>14</v>
      </c>
      <c r="E435" t="s">
        <v>18</v>
      </c>
      <c r="F435">
        <v>137.82</v>
      </c>
      <c r="G435">
        <f>IF(DATOS[[#This Row],[avg_order_value]]="",0,DATOS[[#This Row],[avg_order_value]])</f>
        <v>137.82</v>
      </c>
      <c r="H435">
        <v>10</v>
      </c>
      <c r="I435">
        <f>DATOS[[#This Row],[avgValorOrdenDesc]]*DATOS[[#This Row],[total_orders]]</f>
        <v>1378.1999999999998</v>
      </c>
      <c r="J435">
        <v>134</v>
      </c>
      <c r="K435">
        <v>0</v>
      </c>
      <c r="L435" t="s">
        <v>16</v>
      </c>
      <c r="M435">
        <v>42.2</v>
      </c>
      <c r="N435">
        <f>IF(DATOS[[#This Row],[email_open_rate]]="",0,DATOS[[#This Row],[email_open_rate]])</f>
        <v>42.2</v>
      </c>
      <c r="O435" s="1">
        <v>45700</v>
      </c>
      <c r="P435">
        <v>98</v>
      </c>
      <c r="Q435">
        <v>0.26</v>
      </c>
      <c r="R435">
        <f>IF(IFERROR(VLOOKUP(DATOS[[#This Row],[IdUnico]],A436:$A$5002,1,FALSE),0),1,0)</f>
        <v>0</v>
      </c>
    </row>
    <row r="436" spans="1:18" x14ac:dyDescent="0.3">
      <c r="A436" t="str">
        <f>CONCATENATE(DATOS[[#This Row],[customer_id]],"_",DATOS[[#This Row],[country]],"_",DATOS[[#This Row],[customer_since]])</f>
        <v>CUST_1808_UK_45183</v>
      </c>
      <c r="B436" t="s">
        <v>3398</v>
      </c>
      <c r="C436">
        <v>56</v>
      </c>
      <c r="D436" t="s">
        <v>14</v>
      </c>
      <c r="E436" t="s">
        <v>52</v>
      </c>
      <c r="F436">
        <v>207.24</v>
      </c>
      <c r="G436">
        <f>IF(DATOS[[#This Row],[avg_order_value]]="",0,DATOS[[#This Row],[avg_order_value]])</f>
        <v>207.24</v>
      </c>
      <c r="H436">
        <v>16</v>
      </c>
      <c r="I436">
        <f>DATOS[[#This Row],[avgValorOrdenDesc]]*DATOS[[#This Row],[total_orders]]</f>
        <v>3315.84</v>
      </c>
      <c r="J436">
        <v>40</v>
      </c>
      <c r="K436">
        <v>0</v>
      </c>
      <c r="L436" t="s">
        <v>23</v>
      </c>
      <c r="M436">
        <v>0.2</v>
      </c>
      <c r="N436">
        <f>IF(DATOS[[#This Row],[email_open_rate]]="",0,DATOS[[#This Row],[email_open_rate]])</f>
        <v>0.2</v>
      </c>
      <c r="O436" s="1">
        <v>45183</v>
      </c>
      <c r="P436">
        <v>97</v>
      </c>
      <c r="Q436">
        <v>0.11</v>
      </c>
      <c r="R436">
        <f>IF(IFERROR(VLOOKUP(DATOS[[#This Row],[IdUnico]],A437:$A$5002,1,FALSE),0),1,0)</f>
        <v>0</v>
      </c>
    </row>
    <row r="437" spans="1:18" x14ac:dyDescent="0.3">
      <c r="A437" t="str">
        <f>CONCATENATE(DATOS[[#This Row],[customer_id]],"_",DATOS[[#This Row],[country]],"_",DATOS[[#This Row],[customer_since]])</f>
        <v>CUST_1813_USA_44797</v>
      </c>
      <c r="B437" t="s">
        <v>3740</v>
      </c>
      <c r="C437">
        <v>42</v>
      </c>
      <c r="D437" t="s">
        <v>14</v>
      </c>
      <c r="E437" t="s">
        <v>18</v>
      </c>
      <c r="F437">
        <v>152.37</v>
      </c>
      <c r="G437">
        <f>IF(DATOS[[#This Row],[avg_order_value]]="",0,DATOS[[#This Row],[avg_order_value]])</f>
        <v>152.37</v>
      </c>
      <c r="H437">
        <v>8</v>
      </c>
      <c r="I437">
        <f>DATOS[[#This Row],[avgValorOrdenDesc]]*DATOS[[#This Row],[total_orders]]</f>
        <v>1218.96</v>
      </c>
      <c r="J437">
        <v>278</v>
      </c>
      <c r="K437">
        <v>0</v>
      </c>
      <c r="L437" t="s">
        <v>29</v>
      </c>
      <c r="M437">
        <v>90</v>
      </c>
      <c r="N437">
        <f>IF(DATOS[[#This Row],[email_open_rate]]="",0,DATOS[[#This Row],[email_open_rate]])</f>
        <v>90</v>
      </c>
      <c r="O437" s="1">
        <v>44797</v>
      </c>
      <c r="P437">
        <v>25</v>
      </c>
      <c r="Q437">
        <v>0.22</v>
      </c>
      <c r="R437">
        <f>IF(IFERROR(VLOOKUP(DATOS[[#This Row],[IdUnico]],A438:$A$5002,1,FALSE),0),1,0)</f>
        <v>0</v>
      </c>
    </row>
    <row r="438" spans="1:18" x14ac:dyDescent="0.3">
      <c r="A438" t="str">
        <f>CONCATENATE(DATOS[[#This Row],[customer_id]],"_",DATOS[[#This Row],[country]],"_",DATOS[[#This Row],[customer_since]])</f>
        <v>CUST_1814_USA_44607</v>
      </c>
      <c r="B438" t="s">
        <v>892</v>
      </c>
      <c r="C438">
        <v>21</v>
      </c>
      <c r="D438" t="s">
        <v>14</v>
      </c>
      <c r="E438" t="s">
        <v>18</v>
      </c>
      <c r="F438">
        <v>334.42</v>
      </c>
      <c r="G438">
        <f>IF(DATOS[[#This Row],[avg_order_value]]="",0,DATOS[[#This Row],[avg_order_value]])</f>
        <v>334.42</v>
      </c>
      <c r="H438">
        <v>8</v>
      </c>
      <c r="I438">
        <f>DATOS[[#This Row],[avgValorOrdenDesc]]*DATOS[[#This Row],[total_orders]]</f>
        <v>2675.36</v>
      </c>
      <c r="J438">
        <v>301</v>
      </c>
      <c r="K438">
        <v>0</v>
      </c>
      <c r="L438" t="s">
        <v>19</v>
      </c>
      <c r="M438">
        <v>37.700000000000003</v>
      </c>
      <c r="N438">
        <f>IF(DATOS[[#This Row],[email_open_rate]]="",0,DATOS[[#This Row],[email_open_rate]])</f>
        <v>37.700000000000003</v>
      </c>
      <c r="O438" s="1">
        <v>44607</v>
      </c>
      <c r="P438">
        <v>34</v>
      </c>
      <c r="Q438">
        <v>0.47</v>
      </c>
      <c r="R438">
        <f>IF(IFERROR(VLOOKUP(DATOS[[#This Row],[IdUnico]],A439:$A$5002,1,FALSE),0),1,0)</f>
        <v>0</v>
      </c>
    </row>
    <row r="439" spans="1:18" x14ac:dyDescent="0.3">
      <c r="A439" t="str">
        <f>CONCATENATE(DATOS[[#This Row],[customer_id]],"_",DATOS[[#This Row],[country]],"_",DATOS[[#This Row],[customer_since]])</f>
        <v>CUST_1816_Germany_45759</v>
      </c>
      <c r="B439" t="s">
        <v>2815</v>
      </c>
      <c r="C439">
        <v>72</v>
      </c>
      <c r="D439" t="s">
        <v>14</v>
      </c>
      <c r="E439" t="s">
        <v>50</v>
      </c>
      <c r="F439">
        <v>87.89</v>
      </c>
      <c r="G439">
        <f>IF(DATOS[[#This Row],[avg_order_value]]="",0,DATOS[[#This Row],[avg_order_value]])</f>
        <v>87.89</v>
      </c>
      <c r="H439">
        <v>3</v>
      </c>
      <c r="I439">
        <f>DATOS[[#This Row],[avgValorOrdenDesc]]*DATOS[[#This Row],[total_orders]]</f>
        <v>263.67</v>
      </c>
      <c r="J439">
        <v>96</v>
      </c>
      <c r="K439">
        <v>0</v>
      </c>
      <c r="L439" t="s">
        <v>40</v>
      </c>
      <c r="M439">
        <v>77.5</v>
      </c>
      <c r="N439">
        <f>IF(DATOS[[#This Row],[email_open_rate]]="",0,DATOS[[#This Row],[email_open_rate]])</f>
        <v>77.5</v>
      </c>
      <c r="O439" s="1">
        <v>45759</v>
      </c>
      <c r="P439">
        <v>77</v>
      </c>
      <c r="Q439">
        <v>0.57999999999999996</v>
      </c>
      <c r="R439">
        <f>IF(IFERROR(VLOOKUP(DATOS[[#This Row],[IdUnico]],A440:$A$5002,1,FALSE),0),1,0)</f>
        <v>0</v>
      </c>
    </row>
    <row r="440" spans="1:18" x14ac:dyDescent="0.3">
      <c r="A440" t="str">
        <f>CONCATENATE(DATOS[[#This Row],[customer_id]],"_",DATOS[[#This Row],[country]],"_",DATOS[[#This Row],[customer_since]])</f>
        <v>CUST_1816_Japan_44118</v>
      </c>
      <c r="B440" t="s">
        <v>2815</v>
      </c>
      <c r="C440">
        <v>46</v>
      </c>
      <c r="D440" t="s">
        <v>25</v>
      </c>
      <c r="E440" t="s">
        <v>26</v>
      </c>
      <c r="F440">
        <v>125.47</v>
      </c>
      <c r="G440">
        <f>IF(DATOS[[#This Row],[avg_order_value]]="",0,DATOS[[#This Row],[avg_order_value]])</f>
        <v>125.47</v>
      </c>
      <c r="H440">
        <v>11</v>
      </c>
      <c r="I440">
        <f>DATOS[[#This Row],[avgValorOrdenDesc]]*DATOS[[#This Row],[total_orders]]</f>
        <v>1380.17</v>
      </c>
      <c r="J440">
        <v>262</v>
      </c>
      <c r="K440">
        <v>0</v>
      </c>
      <c r="L440" t="s">
        <v>19</v>
      </c>
      <c r="M440">
        <v>5.3</v>
      </c>
      <c r="N440">
        <f>IF(DATOS[[#This Row],[email_open_rate]]="",0,DATOS[[#This Row],[email_open_rate]])</f>
        <v>5.3</v>
      </c>
      <c r="O440" s="1">
        <v>44118</v>
      </c>
      <c r="P440">
        <v>21</v>
      </c>
      <c r="Q440">
        <v>0.33</v>
      </c>
      <c r="R440">
        <f>IF(IFERROR(VLOOKUP(DATOS[[#This Row],[IdUnico]],A441:$A$5002,1,FALSE),0),1,0)</f>
        <v>0</v>
      </c>
    </row>
    <row r="441" spans="1:18" x14ac:dyDescent="0.3">
      <c r="A441" t="str">
        <f>CONCATENATE(DATOS[[#This Row],[customer_id]],"_",DATOS[[#This Row],[country]],"_",DATOS[[#This Row],[customer_since]])</f>
        <v>CUST_1822_China_44763</v>
      </c>
      <c r="B441" t="s">
        <v>1004</v>
      </c>
      <c r="C441">
        <v>52</v>
      </c>
      <c r="D441" t="s">
        <v>14</v>
      </c>
      <c r="E441" t="s">
        <v>44</v>
      </c>
      <c r="F441">
        <v>52.56</v>
      </c>
      <c r="G441">
        <f>IF(DATOS[[#This Row],[avg_order_value]]="",0,DATOS[[#This Row],[avg_order_value]])</f>
        <v>52.56</v>
      </c>
      <c r="H441">
        <v>9</v>
      </c>
      <c r="I441">
        <f>DATOS[[#This Row],[avgValorOrdenDesc]]*DATOS[[#This Row],[total_orders]]</f>
        <v>473.04</v>
      </c>
      <c r="J441">
        <v>240</v>
      </c>
      <c r="K441">
        <v>0</v>
      </c>
      <c r="L441" t="s">
        <v>40</v>
      </c>
      <c r="M441">
        <v>54.1</v>
      </c>
      <c r="N441">
        <f>IF(DATOS[[#This Row],[email_open_rate]]="",0,DATOS[[#This Row],[email_open_rate]])</f>
        <v>54.1</v>
      </c>
      <c r="O441" s="1">
        <v>44763</v>
      </c>
      <c r="P441">
        <v>92</v>
      </c>
      <c r="Q441">
        <v>0.39</v>
      </c>
      <c r="R441">
        <f>IF(IFERROR(VLOOKUP(DATOS[[#This Row],[IdUnico]],A442:$A$5002,1,FALSE),0),1,0)</f>
        <v>0</v>
      </c>
    </row>
    <row r="442" spans="1:18" x14ac:dyDescent="0.3">
      <c r="A442" t="str">
        <f>CONCATENATE(DATOS[[#This Row],[customer_id]],"_",DATOS[[#This Row],[country]],"_",DATOS[[#This Row],[customer_since]])</f>
        <v>CUST_1823_France_44731</v>
      </c>
      <c r="B442" t="s">
        <v>556</v>
      </c>
      <c r="C442">
        <v>33</v>
      </c>
      <c r="D442" t="s">
        <v>21</v>
      </c>
      <c r="E442" t="s">
        <v>35</v>
      </c>
      <c r="F442">
        <v>74.03</v>
      </c>
      <c r="G442">
        <f>IF(DATOS[[#This Row],[avg_order_value]]="",0,DATOS[[#This Row],[avg_order_value]])</f>
        <v>74.03</v>
      </c>
      <c r="H442">
        <v>8</v>
      </c>
      <c r="I442">
        <f>DATOS[[#This Row],[avgValorOrdenDesc]]*DATOS[[#This Row],[total_orders]]</f>
        <v>592.24</v>
      </c>
      <c r="J442">
        <v>165</v>
      </c>
      <c r="K442">
        <v>0</v>
      </c>
      <c r="L442" t="s">
        <v>40</v>
      </c>
      <c r="M442">
        <v>43.2</v>
      </c>
      <c r="N442">
        <f>IF(DATOS[[#This Row],[email_open_rate]]="",0,DATOS[[#This Row],[email_open_rate]])</f>
        <v>43.2</v>
      </c>
      <c r="O442" s="1">
        <v>44731</v>
      </c>
      <c r="P442">
        <v>71</v>
      </c>
      <c r="Q442">
        <v>0.09</v>
      </c>
      <c r="R442">
        <f>IF(IFERROR(VLOOKUP(DATOS[[#This Row],[IdUnico]],A443:$A$5002,1,FALSE),0),1,0)</f>
        <v>0</v>
      </c>
    </row>
    <row r="443" spans="1:18" x14ac:dyDescent="0.3">
      <c r="A443" t="str">
        <f>CONCATENATE(DATOS[[#This Row],[customer_id]],"_",DATOS[[#This Row],[country]],"_",DATOS[[#This Row],[customer_since]])</f>
        <v>CUST_1824_Brazil_45820</v>
      </c>
      <c r="B443" t="s">
        <v>1195</v>
      </c>
      <c r="C443">
        <v>29</v>
      </c>
      <c r="D443" t="s">
        <v>21</v>
      </c>
      <c r="E443" t="s">
        <v>15</v>
      </c>
      <c r="F443">
        <v>97.17</v>
      </c>
      <c r="G443">
        <f>IF(DATOS[[#This Row],[avg_order_value]]="",0,DATOS[[#This Row],[avg_order_value]])</f>
        <v>97.17</v>
      </c>
      <c r="H443">
        <v>14</v>
      </c>
      <c r="I443">
        <f>DATOS[[#This Row],[avgValorOrdenDesc]]*DATOS[[#This Row],[total_orders]]</f>
        <v>1360.38</v>
      </c>
      <c r="J443">
        <v>246</v>
      </c>
      <c r="K443">
        <v>0</v>
      </c>
      <c r="L443" t="s">
        <v>16</v>
      </c>
      <c r="M443">
        <v>32.1</v>
      </c>
      <c r="N443">
        <f>IF(DATOS[[#This Row],[email_open_rate]]="",0,DATOS[[#This Row],[email_open_rate]])</f>
        <v>32.1</v>
      </c>
      <c r="O443" s="1">
        <v>45820</v>
      </c>
      <c r="P443">
        <v>25</v>
      </c>
      <c r="Q443">
        <v>0.44</v>
      </c>
      <c r="R443">
        <f>IF(IFERROR(VLOOKUP(DATOS[[#This Row],[IdUnico]],A444:$A$5002,1,FALSE),0),1,0)</f>
        <v>0</v>
      </c>
    </row>
    <row r="444" spans="1:18" x14ac:dyDescent="0.3">
      <c r="A444" t="str">
        <f>CONCATENATE(DATOS[[#This Row],[customer_id]],"_",DATOS[[#This Row],[country]],"_",DATOS[[#This Row],[customer_since]])</f>
        <v>CUST_1824_Canada_44366</v>
      </c>
      <c r="B444" t="s">
        <v>1195</v>
      </c>
      <c r="C444">
        <v>35</v>
      </c>
      <c r="D444" t="s">
        <v>21</v>
      </c>
      <c r="E444" t="s">
        <v>28</v>
      </c>
      <c r="F444">
        <v>177.36</v>
      </c>
      <c r="G444">
        <f>IF(DATOS[[#This Row],[avg_order_value]]="",0,DATOS[[#This Row],[avg_order_value]])</f>
        <v>177.36</v>
      </c>
      <c r="H444">
        <v>13</v>
      </c>
      <c r="I444">
        <f>DATOS[[#This Row],[avgValorOrdenDesc]]*DATOS[[#This Row],[total_orders]]</f>
        <v>2305.6800000000003</v>
      </c>
      <c r="J444">
        <v>313</v>
      </c>
      <c r="K444">
        <v>0</v>
      </c>
      <c r="L444" t="s">
        <v>40</v>
      </c>
      <c r="M444">
        <v>46.4</v>
      </c>
      <c r="N444">
        <f>IF(DATOS[[#This Row],[email_open_rate]]="",0,DATOS[[#This Row],[email_open_rate]])</f>
        <v>46.4</v>
      </c>
      <c r="O444" s="1">
        <v>44366</v>
      </c>
      <c r="P444">
        <v>85</v>
      </c>
      <c r="Q444">
        <v>0.62</v>
      </c>
      <c r="R444">
        <f>IF(IFERROR(VLOOKUP(DATOS[[#This Row],[IdUnico]],A445:$A$5002,1,FALSE),0),1,0)</f>
        <v>0</v>
      </c>
    </row>
    <row r="445" spans="1:18" x14ac:dyDescent="0.3">
      <c r="A445" t="str">
        <f>CONCATENATE(DATOS[[#This Row],[customer_id]],"_",DATOS[[#This Row],[country]],"_",DATOS[[#This Row],[customer_since]])</f>
        <v>CUST_1825_Australia_45723</v>
      </c>
      <c r="B445" t="s">
        <v>455</v>
      </c>
      <c r="C445">
        <v>55</v>
      </c>
      <c r="D445" t="s">
        <v>21</v>
      </c>
      <c r="E445" t="s">
        <v>22</v>
      </c>
      <c r="F445">
        <v>65.599999999999994</v>
      </c>
      <c r="G445">
        <f>IF(DATOS[[#This Row],[avg_order_value]]="",0,DATOS[[#This Row],[avg_order_value]])</f>
        <v>65.599999999999994</v>
      </c>
      <c r="H445">
        <v>11</v>
      </c>
      <c r="I445">
        <f>DATOS[[#This Row],[avgValorOrdenDesc]]*DATOS[[#This Row],[total_orders]]</f>
        <v>721.59999999999991</v>
      </c>
      <c r="J445">
        <v>197</v>
      </c>
      <c r="K445">
        <v>0</v>
      </c>
      <c r="L445" t="s">
        <v>16</v>
      </c>
      <c r="M445">
        <v>55.1</v>
      </c>
      <c r="N445">
        <f>IF(DATOS[[#This Row],[email_open_rate]]="",0,DATOS[[#This Row],[email_open_rate]])</f>
        <v>55.1</v>
      </c>
      <c r="O445" s="1">
        <v>45723</v>
      </c>
      <c r="P445">
        <v>41</v>
      </c>
      <c r="Q445">
        <v>0.28999999999999998</v>
      </c>
      <c r="R445">
        <f>IF(IFERROR(VLOOKUP(DATOS[[#This Row],[IdUnico]],A446:$A$5002,1,FALSE),0),1,0)</f>
        <v>0</v>
      </c>
    </row>
    <row r="446" spans="1:18" x14ac:dyDescent="0.3">
      <c r="A446" t="str">
        <f>CONCATENATE(DATOS[[#This Row],[customer_id]],"_",DATOS[[#This Row],[country]],"_",DATOS[[#This Row],[customer_since]])</f>
        <v>CUST_1827_USA_44486</v>
      </c>
      <c r="B446" t="s">
        <v>899</v>
      </c>
      <c r="C446">
        <v>27</v>
      </c>
      <c r="D446" t="s">
        <v>21</v>
      </c>
      <c r="E446" t="s">
        <v>18</v>
      </c>
      <c r="F446">
        <v>87.29</v>
      </c>
      <c r="G446">
        <f>IF(DATOS[[#This Row],[avg_order_value]]="",0,DATOS[[#This Row],[avg_order_value]])</f>
        <v>87.29</v>
      </c>
      <c r="H446">
        <v>12</v>
      </c>
      <c r="I446">
        <f>DATOS[[#This Row],[avgValorOrdenDesc]]*DATOS[[#This Row],[total_orders]]</f>
        <v>1047.48</v>
      </c>
      <c r="J446">
        <v>296</v>
      </c>
      <c r="K446">
        <v>1</v>
      </c>
      <c r="L446" t="s">
        <v>40</v>
      </c>
      <c r="M446">
        <v>35.4</v>
      </c>
      <c r="N446">
        <f>IF(DATOS[[#This Row],[email_open_rate]]="",0,DATOS[[#This Row],[email_open_rate]])</f>
        <v>35.4</v>
      </c>
      <c r="O446" s="1">
        <v>44486</v>
      </c>
      <c r="P446">
        <v>97</v>
      </c>
      <c r="Q446">
        <v>0.34</v>
      </c>
      <c r="R446">
        <f>IF(IFERROR(VLOOKUP(DATOS[[#This Row],[IdUnico]],A447:$A$5002,1,FALSE),0),1,0)</f>
        <v>0</v>
      </c>
    </row>
    <row r="447" spans="1:18" x14ac:dyDescent="0.3">
      <c r="A447" t="str">
        <f>CONCATENATE(DATOS[[#This Row],[customer_id]],"_",DATOS[[#This Row],[country]],"_",DATOS[[#This Row],[customer_since]])</f>
        <v>CUST_1830_France_45500</v>
      </c>
      <c r="B447" t="s">
        <v>383</v>
      </c>
      <c r="C447">
        <v>47</v>
      </c>
      <c r="D447" t="s">
        <v>25</v>
      </c>
      <c r="E447" t="s">
        <v>35</v>
      </c>
      <c r="F447">
        <v>76.17</v>
      </c>
      <c r="G447">
        <f>IF(DATOS[[#This Row],[avg_order_value]]="",0,DATOS[[#This Row],[avg_order_value]])</f>
        <v>76.17</v>
      </c>
      <c r="H447">
        <v>16</v>
      </c>
      <c r="I447">
        <f>DATOS[[#This Row],[avgValorOrdenDesc]]*DATOS[[#This Row],[total_orders]]</f>
        <v>1218.72</v>
      </c>
      <c r="J447">
        <v>120</v>
      </c>
      <c r="K447">
        <v>0</v>
      </c>
      <c r="L447" t="s">
        <v>29</v>
      </c>
      <c r="M447">
        <v>54.8</v>
      </c>
      <c r="N447">
        <f>IF(DATOS[[#This Row],[email_open_rate]]="",0,DATOS[[#This Row],[email_open_rate]])</f>
        <v>54.8</v>
      </c>
      <c r="O447" s="1">
        <v>45500</v>
      </c>
      <c r="P447">
        <v>85</v>
      </c>
      <c r="Q447">
        <v>0.26</v>
      </c>
      <c r="R447">
        <f>IF(IFERROR(VLOOKUP(DATOS[[#This Row],[IdUnico]],A448:$A$5002,1,FALSE),0),1,0)</f>
        <v>0</v>
      </c>
    </row>
    <row r="448" spans="1:18" x14ac:dyDescent="0.3">
      <c r="A448" t="str">
        <f>CONCATENATE(DATOS[[#This Row],[customer_id]],"_",DATOS[[#This Row],[country]],"_",DATOS[[#This Row],[customer_since]])</f>
        <v>CUST_1830_USA_45280</v>
      </c>
      <c r="B448" t="s">
        <v>383</v>
      </c>
      <c r="C448">
        <v>64</v>
      </c>
      <c r="D448" t="s">
        <v>14</v>
      </c>
      <c r="E448" t="s">
        <v>18</v>
      </c>
      <c r="F448">
        <v>68.040000000000006</v>
      </c>
      <c r="G448">
        <f>IF(DATOS[[#This Row],[avg_order_value]]="",0,DATOS[[#This Row],[avg_order_value]])</f>
        <v>68.040000000000006</v>
      </c>
      <c r="H448">
        <v>14</v>
      </c>
      <c r="I448">
        <f>DATOS[[#This Row],[avgValorOrdenDesc]]*DATOS[[#This Row],[total_orders]]</f>
        <v>952.56000000000006</v>
      </c>
      <c r="J448">
        <v>116</v>
      </c>
      <c r="K448">
        <v>0</v>
      </c>
      <c r="L448" t="s">
        <v>23</v>
      </c>
      <c r="M448">
        <v>5.6</v>
      </c>
      <c r="N448">
        <f>IF(DATOS[[#This Row],[email_open_rate]]="",0,DATOS[[#This Row],[email_open_rate]])</f>
        <v>5.6</v>
      </c>
      <c r="O448" s="1">
        <v>45280</v>
      </c>
      <c r="P448">
        <v>1</v>
      </c>
      <c r="Q448">
        <v>0.42</v>
      </c>
      <c r="R448">
        <f>IF(IFERROR(VLOOKUP(DATOS[[#This Row],[IdUnico]],A449:$A$5002,1,FALSE),0),1,0)</f>
        <v>0</v>
      </c>
    </row>
    <row r="449" spans="1:18" x14ac:dyDescent="0.3">
      <c r="A449" t="str">
        <f>CONCATENATE(DATOS[[#This Row],[customer_id]],"_",DATOS[[#This Row],[country]],"_",DATOS[[#This Row],[customer_since]])</f>
        <v>CUST_1832_Japan_45768</v>
      </c>
      <c r="B449" t="s">
        <v>986</v>
      </c>
      <c r="C449">
        <v>40</v>
      </c>
      <c r="D449" t="s">
        <v>21</v>
      </c>
      <c r="E449" t="s">
        <v>26</v>
      </c>
      <c r="F449">
        <v>166.55</v>
      </c>
      <c r="G449">
        <f>IF(DATOS[[#This Row],[avg_order_value]]="",0,DATOS[[#This Row],[avg_order_value]])</f>
        <v>166.55</v>
      </c>
      <c r="H449">
        <v>12</v>
      </c>
      <c r="I449">
        <f>DATOS[[#This Row],[avgValorOrdenDesc]]*DATOS[[#This Row],[total_orders]]</f>
        <v>1998.6000000000001</v>
      </c>
      <c r="J449">
        <v>213</v>
      </c>
      <c r="K449">
        <v>0</v>
      </c>
      <c r="L449" t="s">
        <v>19</v>
      </c>
      <c r="M449">
        <v>95.7</v>
      </c>
      <c r="N449">
        <f>IF(DATOS[[#This Row],[email_open_rate]]="",0,DATOS[[#This Row],[email_open_rate]])</f>
        <v>95.7</v>
      </c>
      <c r="O449" s="1">
        <v>45768</v>
      </c>
      <c r="P449">
        <v>57</v>
      </c>
      <c r="Q449">
        <v>0.15</v>
      </c>
      <c r="R449">
        <f>IF(IFERROR(VLOOKUP(DATOS[[#This Row],[IdUnico]],A450:$A$5002,1,FALSE),0),1,0)</f>
        <v>0</v>
      </c>
    </row>
    <row r="450" spans="1:18" x14ac:dyDescent="0.3">
      <c r="A450" t="str">
        <f>CONCATENATE(DATOS[[#This Row],[customer_id]],"_",DATOS[[#This Row],[country]],"_",DATOS[[#This Row],[customer_since]])</f>
        <v>CUST_1844_USA_45086</v>
      </c>
      <c r="B450" t="s">
        <v>3181</v>
      </c>
      <c r="C450">
        <v>64</v>
      </c>
      <c r="D450" t="s">
        <v>21</v>
      </c>
      <c r="E450" t="s">
        <v>18</v>
      </c>
      <c r="F450">
        <v>46.6</v>
      </c>
      <c r="G450">
        <f>IF(DATOS[[#This Row],[avg_order_value]]="",0,DATOS[[#This Row],[avg_order_value]])</f>
        <v>46.6</v>
      </c>
      <c r="H450">
        <v>6</v>
      </c>
      <c r="I450">
        <f>DATOS[[#This Row],[avgValorOrdenDesc]]*DATOS[[#This Row],[total_orders]]</f>
        <v>279.60000000000002</v>
      </c>
      <c r="J450">
        <v>52</v>
      </c>
      <c r="K450">
        <v>0</v>
      </c>
      <c r="L450" t="s">
        <v>29</v>
      </c>
      <c r="M450">
        <v>26.6</v>
      </c>
      <c r="N450">
        <f>IF(DATOS[[#This Row],[email_open_rate]]="",0,DATOS[[#This Row],[email_open_rate]])</f>
        <v>26.6</v>
      </c>
      <c r="O450" s="1">
        <v>45086</v>
      </c>
      <c r="P450">
        <v>91</v>
      </c>
      <c r="Q450">
        <v>0.27</v>
      </c>
      <c r="R450">
        <f>IF(IFERROR(VLOOKUP(DATOS[[#This Row],[IdUnico]],A451:$A$5002,1,FALSE),0),1,0)</f>
        <v>0</v>
      </c>
    </row>
    <row r="451" spans="1:18" x14ac:dyDescent="0.3">
      <c r="A451" t="str">
        <f>CONCATENATE(DATOS[[#This Row],[customer_id]],"_",DATOS[[#This Row],[country]],"_",DATOS[[#This Row],[customer_since]])</f>
        <v>CUST_1845_Canada_45367</v>
      </c>
      <c r="B451" t="s">
        <v>1715</v>
      </c>
      <c r="C451">
        <v>58</v>
      </c>
      <c r="D451" t="s">
        <v>14</v>
      </c>
      <c r="E451" t="s">
        <v>28</v>
      </c>
      <c r="F451">
        <v>32.6</v>
      </c>
      <c r="G451">
        <f>IF(DATOS[[#This Row],[avg_order_value]]="",0,DATOS[[#This Row],[avg_order_value]])</f>
        <v>32.6</v>
      </c>
      <c r="H451">
        <v>13</v>
      </c>
      <c r="I451">
        <f>DATOS[[#This Row],[avgValorOrdenDesc]]*DATOS[[#This Row],[total_orders]]</f>
        <v>423.8</v>
      </c>
      <c r="J451">
        <v>33</v>
      </c>
      <c r="K451">
        <v>0</v>
      </c>
      <c r="L451" t="s">
        <v>19</v>
      </c>
      <c r="M451">
        <v>7.1</v>
      </c>
      <c r="N451">
        <f>IF(DATOS[[#This Row],[email_open_rate]]="",0,DATOS[[#This Row],[email_open_rate]])</f>
        <v>7.1</v>
      </c>
      <c r="O451" s="1">
        <v>45367</v>
      </c>
      <c r="P451">
        <v>23</v>
      </c>
      <c r="Q451">
        <v>0.32</v>
      </c>
      <c r="R451">
        <f>IF(IFERROR(VLOOKUP(DATOS[[#This Row],[IdUnico]],A452:$A$5002,1,FALSE),0),1,0)</f>
        <v>0</v>
      </c>
    </row>
    <row r="452" spans="1:18" x14ac:dyDescent="0.3">
      <c r="A452" t="str">
        <f>CONCATENATE(DATOS[[#This Row],[customer_id]],"_",DATOS[[#This Row],[country]],"_",DATOS[[#This Row],[customer_since]])</f>
        <v>CUST_1846_USA_44957</v>
      </c>
      <c r="B452" t="s">
        <v>791</v>
      </c>
      <c r="C452">
        <v>32</v>
      </c>
      <c r="D452" t="s">
        <v>21</v>
      </c>
      <c r="E452" t="s">
        <v>18</v>
      </c>
      <c r="F452">
        <v>66.349999999999994</v>
      </c>
      <c r="G452">
        <f>IF(DATOS[[#This Row],[avg_order_value]]="",0,DATOS[[#This Row],[avg_order_value]])</f>
        <v>66.349999999999994</v>
      </c>
      <c r="H452">
        <v>9</v>
      </c>
      <c r="I452">
        <f>DATOS[[#This Row],[avgValorOrdenDesc]]*DATOS[[#This Row],[total_orders]]</f>
        <v>597.15</v>
      </c>
      <c r="J452">
        <v>149</v>
      </c>
      <c r="K452">
        <v>0</v>
      </c>
      <c r="L452" t="s">
        <v>19</v>
      </c>
      <c r="M452">
        <v>86.3</v>
      </c>
      <c r="N452">
        <f>IF(DATOS[[#This Row],[email_open_rate]]="",0,DATOS[[#This Row],[email_open_rate]])</f>
        <v>86.3</v>
      </c>
      <c r="O452" s="1">
        <v>44957</v>
      </c>
      <c r="P452">
        <v>99</v>
      </c>
      <c r="Q452">
        <v>0.24</v>
      </c>
      <c r="R452">
        <f>IF(IFERROR(VLOOKUP(DATOS[[#This Row],[IdUnico]],A453:$A$5002,1,FALSE),0),1,0)</f>
        <v>0</v>
      </c>
    </row>
    <row r="453" spans="1:18" x14ac:dyDescent="0.3">
      <c r="A453" t="str">
        <f>CONCATENATE(DATOS[[#This Row],[customer_id]],"_",DATOS[[#This Row],[country]],"_",DATOS[[#This Row],[customer_since]])</f>
        <v>CUST_1851_USA_45293</v>
      </c>
      <c r="B453" t="s">
        <v>428</v>
      </c>
      <c r="C453">
        <v>24</v>
      </c>
      <c r="D453" t="s">
        <v>21</v>
      </c>
      <c r="E453" t="s">
        <v>18</v>
      </c>
      <c r="F453">
        <v>173.18</v>
      </c>
      <c r="G453">
        <f>IF(DATOS[[#This Row],[avg_order_value]]="",0,DATOS[[#This Row],[avg_order_value]])</f>
        <v>173.18</v>
      </c>
      <c r="H453">
        <v>9</v>
      </c>
      <c r="I453">
        <f>DATOS[[#This Row],[avgValorOrdenDesc]]*DATOS[[#This Row],[total_orders]]</f>
        <v>1558.6200000000001</v>
      </c>
      <c r="J453">
        <v>112</v>
      </c>
      <c r="K453">
        <v>0</v>
      </c>
      <c r="L453" t="s">
        <v>16</v>
      </c>
      <c r="M453">
        <v>34.1</v>
      </c>
      <c r="N453">
        <f>IF(DATOS[[#This Row],[email_open_rate]]="",0,DATOS[[#This Row],[email_open_rate]])</f>
        <v>34.1</v>
      </c>
      <c r="O453" s="1">
        <v>45293</v>
      </c>
      <c r="P453">
        <v>91</v>
      </c>
      <c r="Q453">
        <v>0.26</v>
      </c>
      <c r="R453">
        <f>IF(IFERROR(VLOOKUP(DATOS[[#This Row],[IdUnico]],A454:$A$5002,1,FALSE),0),1,0)</f>
        <v>0</v>
      </c>
    </row>
    <row r="454" spans="1:18" x14ac:dyDescent="0.3">
      <c r="A454" t="str">
        <f>CONCATENATE(DATOS[[#This Row],[customer_id]],"_",DATOS[[#This Row],[country]],"_",DATOS[[#This Row],[customer_since]])</f>
        <v>CUST_1853_France_44577</v>
      </c>
      <c r="B454" t="s">
        <v>354</v>
      </c>
      <c r="C454">
        <v>72</v>
      </c>
      <c r="D454" t="s">
        <v>21</v>
      </c>
      <c r="E454" t="s">
        <v>35</v>
      </c>
      <c r="F454">
        <v>125.99</v>
      </c>
      <c r="G454">
        <f>IF(DATOS[[#This Row],[avg_order_value]]="",0,DATOS[[#This Row],[avg_order_value]])</f>
        <v>125.99</v>
      </c>
      <c r="H454">
        <v>6</v>
      </c>
      <c r="I454">
        <f>DATOS[[#This Row],[avgValorOrdenDesc]]*DATOS[[#This Row],[total_orders]]</f>
        <v>755.93999999999994</v>
      </c>
      <c r="J454">
        <v>42</v>
      </c>
      <c r="K454">
        <v>0</v>
      </c>
      <c r="L454" t="s">
        <v>19</v>
      </c>
      <c r="M454">
        <v>19.3</v>
      </c>
      <c r="N454">
        <f>IF(DATOS[[#This Row],[email_open_rate]]="",0,DATOS[[#This Row],[email_open_rate]])</f>
        <v>19.3</v>
      </c>
      <c r="O454" s="1">
        <v>44577</v>
      </c>
      <c r="P454">
        <v>81</v>
      </c>
      <c r="Q454">
        <v>0.2</v>
      </c>
      <c r="R454">
        <f>IF(IFERROR(VLOOKUP(DATOS[[#This Row],[IdUnico]],A455:$A$5002,1,FALSE),0),1,0)</f>
        <v>0</v>
      </c>
    </row>
    <row r="455" spans="1:18" x14ac:dyDescent="0.3">
      <c r="A455" t="str">
        <f>CONCATENATE(DATOS[[#This Row],[customer_id]],"_",DATOS[[#This Row],[country]],"_",DATOS[[#This Row],[customer_since]])</f>
        <v>CUST_1854_Brazil_44795</v>
      </c>
      <c r="B455" t="s">
        <v>196</v>
      </c>
      <c r="C455">
        <v>40</v>
      </c>
      <c r="D455" t="s">
        <v>21</v>
      </c>
      <c r="E455" t="s">
        <v>15</v>
      </c>
      <c r="F455">
        <v>105.91</v>
      </c>
      <c r="G455">
        <f>IF(DATOS[[#This Row],[avg_order_value]]="",0,DATOS[[#This Row],[avg_order_value]])</f>
        <v>105.91</v>
      </c>
      <c r="H455">
        <v>11</v>
      </c>
      <c r="I455">
        <f>DATOS[[#This Row],[avgValorOrdenDesc]]*DATOS[[#This Row],[total_orders]]</f>
        <v>1165.01</v>
      </c>
      <c r="J455">
        <v>51</v>
      </c>
      <c r="K455">
        <v>0</v>
      </c>
      <c r="L455" t="s">
        <v>29</v>
      </c>
      <c r="M455">
        <v>23.2</v>
      </c>
      <c r="N455">
        <f>IF(DATOS[[#This Row],[email_open_rate]]="",0,DATOS[[#This Row],[email_open_rate]])</f>
        <v>23.2</v>
      </c>
      <c r="O455" s="1">
        <v>44795</v>
      </c>
      <c r="P455">
        <v>72</v>
      </c>
      <c r="Q455">
        <v>0.35</v>
      </c>
      <c r="R455">
        <f>IF(IFERROR(VLOOKUP(DATOS[[#This Row],[IdUnico]],A456:$A$5002,1,FALSE),0),1,0)</f>
        <v>0</v>
      </c>
    </row>
    <row r="456" spans="1:18" x14ac:dyDescent="0.3">
      <c r="A456" t="str">
        <f>CONCATENATE(DATOS[[#This Row],[customer_id]],"_",DATOS[[#This Row],[country]],"_",DATOS[[#This Row],[customer_since]])</f>
        <v>CUST_1855_Germany_44748</v>
      </c>
      <c r="B456" t="s">
        <v>2202</v>
      </c>
      <c r="C456">
        <v>45</v>
      </c>
      <c r="D456" t="s">
        <v>21</v>
      </c>
      <c r="E456" t="s">
        <v>50</v>
      </c>
      <c r="F456">
        <v>62.54</v>
      </c>
      <c r="G456">
        <f>IF(DATOS[[#This Row],[avg_order_value]]="",0,DATOS[[#This Row],[avg_order_value]])</f>
        <v>62.54</v>
      </c>
      <c r="H456">
        <v>10</v>
      </c>
      <c r="I456">
        <f>DATOS[[#This Row],[avgValorOrdenDesc]]*DATOS[[#This Row],[total_orders]]</f>
        <v>625.4</v>
      </c>
      <c r="J456">
        <v>11</v>
      </c>
      <c r="K456">
        <v>0</v>
      </c>
      <c r="L456" t="s">
        <v>40</v>
      </c>
      <c r="M456">
        <v>20.100000000000001</v>
      </c>
      <c r="N456">
        <f>IF(DATOS[[#This Row],[email_open_rate]]="",0,DATOS[[#This Row],[email_open_rate]])</f>
        <v>20.100000000000001</v>
      </c>
      <c r="O456" s="1">
        <v>44748</v>
      </c>
      <c r="P456">
        <v>79</v>
      </c>
      <c r="Q456">
        <v>0.35</v>
      </c>
      <c r="R456">
        <f>IF(IFERROR(VLOOKUP(DATOS[[#This Row],[IdUnico]],A457:$A$5002,1,FALSE),0),1,0)</f>
        <v>0</v>
      </c>
    </row>
    <row r="457" spans="1:18" x14ac:dyDescent="0.3">
      <c r="A457" t="str">
        <f>CONCATENATE(DATOS[[#This Row],[customer_id]],"_",DATOS[[#This Row],[country]],"_",DATOS[[#This Row],[customer_since]])</f>
        <v>CUST_1857_France_44652</v>
      </c>
      <c r="B457" t="s">
        <v>3017</v>
      </c>
      <c r="C457">
        <v>76</v>
      </c>
      <c r="D457" t="s">
        <v>21</v>
      </c>
      <c r="E457" t="s">
        <v>35</v>
      </c>
      <c r="G457">
        <f>IF(DATOS[[#This Row],[avg_order_value]]="",0,DATOS[[#This Row],[avg_order_value]])</f>
        <v>0</v>
      </c>
      <c r="H457">
        <v>10</v>
      </c>
      <c r="I457">
        <f>DATOS[[#This Row],[avgValorOrdenDesc]]*DATOS[[#This Row],[total_orders]]</f>
        <v>0</v>
      </c>
      <c r="J457">
        <v>149</v>
      </c>
      <c r="K457">
        <v>0</v>
      </c>
      <c r="L457" t="s">
        <v>29</v>
      </c>
      <c r="M457">
        <v>83.1</v>
      </c>
      <c r="N457">
        <f>IF(DATOS[[#This Row],[email_open_rate]]="",0,DATOS[[#This Row],[email_open_rate]])</f>
        <v>83.1</v>
      </c>
      <c r="O457" s="1">
        <v>44652</v>
      </c>
      <c r="P457">
        <v>55</v>
      </c>
      <c r="Q457">
        <v>0.14000000000000001</v>
      </c>
      <c r="R457">
        <f>IF(IFERROR(VLOOKUP(DATOS[[#This Row],[IdUnico]],A458:$A$5002,1,FALSE),0),1,0)</f>
        <v>0</v>
      </c>
    </row>
    <row r="458" spans="1:18" x14ac:dyDescent="0.3">
      <c r="A458" t="str">
        <f>CONCATENATE(DATOS[[#This Row],[customer_id]],"_",DATOS[[#This Row],[country]],"_",DATOS[[#This Row],[customer_since]])</f>
        <v>CUST_1857_UK_45787</v>
      </c>
      <c r="B458" t="s">
        <v>3017</v>
      </c>
      <c r="C458">
        <v>31</v>
      </c>
      <c r="D458" t="s">
        <v>14</v>
      </c>
      <c r="E458" t="s">
        <v>52</v>
      </c>
      <c r="F458">
        <v>155.02000000000001</v>
      </c>
      <c r="G458">
        <f>IF(DATOS[[#This Row],[avg_order_value]]="",0,DATOS[[#This Row],[avg_order_value]])</f>
        <v>155.02000000000001</v>
      </c>
      <c r="H458">
        <v>10</v>
      </c>
      <c r="I458">
        <f>DATOS[[#This Row],[avgValorOrdenDesc]]*DATOS[[#This Row],[total_orders]]</f>
        <v>1550.2</v>
      </c>
      <c r="J458">
        <v>311</v>
      </c>
      <c r="K458">
        <v>0</v>
      </c>
      <c r="L458" t="s">
        <v>19</v>
      </c>
      <c r="M458">
        <v>24.6</v>
      </c>
      <c r="N458">
        <f>IF(DATOS[[#This Row],[email_open_rate]]="",0,DATOS[[#This Row],[email_open_rate]])</f>
        <v>24.6</v>
      </c>
      <c r="O458" s="1">
        <v>45787</v>
      </c>
      <c r="P458">
        <v>49</v>
      </c>
      <c r="Q458">
        <v>0.12</v>
      </c>
      <c r="R458">
        <f>IF(IFERROR(VLOOKUP(DATOS[[#This Row],[IdUnico]],A459:$A$5002,1,FALSE),0),1,0)</f>
        <v>0</v>
      </c>
    </row>
    <row r="459" spans="1:18" x14ac:dyDescent="0.3">
      <c r="A459" t="str">
        <f>CONCATENATE(DATOS[[#This Row],[customer_id]],"_",DATOS[[#This Row],[country]],"_",DATOS[[#This Row],[customer_since]])</f>
        <v>CUST_1859_Australia_44456</v>
      </c>
      <c r="B459" t="s">
        <v>2833</v>
      </c>
      <c r="C459">
        <v>27</v>
      </c>
      <c r="D459" t="s">
        <v>14</v>
      </c>
      <c r="E459" t="s">
        <v>22</v>
      </c>
      <c r="F459">
        <v>220.32</v>
      </c>
      <c r="G459">
        <f>IF(DATOS[[#This Row],[avg_order_value]]="",0,DATOS[[#This Row],[avg_order_value]])</f>
        <v>220.32</v>
      </c>
      <c r="H459">
        <v>11</v>
      </c>
      <c r="I459">
        <f>DATOS[[#This Row],[avgValorOrdenDesc]]*DATOS[[#This Row],[total_orders]]</f>
        <v>2423.52</v>
      </c>
      <c r="J459">
        <v>29</v>
      </c>
      <c r="K459">
        <v>0</v>
      </c>
      <c r="L459" t="s">
        <v>23</v>
      </c>
      <c r="M459">
        <v>89.7</v>
      </c>
      <c r="N459">
        <f>IF(DATOS[[#This Row],[email_open_rate]]="",0,DATOS[[#This Row],[email_open_rate]])</f>
        <v>89.7</v>
      </c>
      <c r="O459" s="1">
        <v>44456</v>
      </c>
      <c r="P459">
        <v>85</v>
      </c>
      <c r="Q459">
        <v>0.24</v>
      </c>
      <c r="R459">
        <f>IF(IFERROR(VLOOKUP(DATOS[[#This Row],[IdUnico]],A460:$A$5002,1,FALSE),0),1,0)</f>
        <v>0</v>
      </c>
    </row>
    <row r="460" spans="1:18" x14ac:dyDescent="0.3">
      <c r="A460" t="str">
        <f>CONCATENATE(DATOS[[#This Row],[customer_id]],"_",DATOS[[#This Row],[country]],"_",DATOS[[#This Row],[customer_since]])</f>
        <v>CUST_1860_USA_45341</v>
      </c>
      <c r="B460" t="s">
        <v>17</v>
      </c>
      <c r="C460">
        <v>53</v>
      </c>
      <c r="D460" t="s">
        <v>14</v>
      </c>
      <c r="E460" t="s">
        <v>18</v>
      </c>
      <c r="F460">
        <v>90.39</v>
      </c>
      <c r="G460">
        <f>IF(DATOS[[#This Row],[avg_order_value]]="",0,DATOS[[#This Row],[avg_order_value]])</f>
        <v>90.39</v>
      </c>
      <c r="H460">
        <v>10</v>
      </c>
      <c r="I460">
        <f>DATOS[[#This Row],[avgValorOrdenDesc]]*DATOS[[#This Row],[total_orders]]</f>
        <v>903.9</v>
      </c>
      <c r="J460">
        <v>88</v>
      </c>
      <c r="K460">
        <v>0</v>
      </c>
      <c r="L460" t="s">
        <v>19</v>
      </c>
      <c r="M460">
        <v>12.3</v>
      </c>
      <c r="N460">
        <f>IF(DATOS[[#This Row],[email_open_rate]]="",0,DATOS[[#This Row],[email_open_rate]])</f>
        <v>12.3</v>
      </c>
      <c r="O460" s="1">
        <v>45341</v>
      </c>
      <c r="P460">
        <v>37</v>
      </c>
      <c r="Q460">
        <v>0.34</v>
      </c>
      <c r="R460">
        <f>IF(IFERROR(VLOOKUP(DATOS[[#This Row],[IdUnico]],A461:$A$5002,1,FALSE),0),1,0)</f>
        <v>0</v>
      </c>
    </row>
    <row r="461" spans="1:18" x14ac:dyDescent="0.3">
      <c r="A461" t="str">
        <f>CONCATENATE(DATOS[[#This Row],[customer_id]],"_",DATOS[[#This Row],[country]],"_",DATOS[[#This Row],[customer_since]])</f>
        <v>CUST_1861_Australia_45378</v>
      </c>
      <c r="B461" t="s">
        <v>3150</v>
      </c>
      <c r="C461">
        <v>69</v>
      </c>
      <c r="D461" t="s">
        <v>25</v>
      </c>
      <c r="E461" t="s">
        <v>22</v>
      </c>
      <c r="F461">
        <v>61.86</v>
      </c>
      <c r="G461">
        <f>IF(DATOS[[#This Row],[avg_order_value]]="",0,DATOS[[#This Row],[avg_order_value]])</f>
        <v>61.86</v>
      </c>
      <c r="H461">
        <v>8</v>
      </c>
      <c r="I461">
        <f>DATOS[[#This Row],[avgValorOrdenDesc]]*DATOS[[#This Row],[total_orders]]</f>
        <v>494.88</v>
      </c>
      <c r="J461">
        <v>192</v>
      </c>
      <c r="K461">
        <v>0</v>
      </c>
      <c r="L461" t="s">
        <v>16</v>
      </c>
      <c r="M461">
        <v>29.2</v>
      </c>
      <c r="N461">
        <f>IF(DATOS[[#This Row],[email_open_rate]]="",0,DATOS[[#This Row],[email_open_rate]])</f>
        <v>29.2</v>
      </c>
      <c r="O461" s="1">
        <v>45378</v>
      </c>
      <c r="P461">
        <v>89</v>
      </c>
      <c r="Q461">
        <v>0.48</v>
      </c>
      <c r="R461">
        <f>IF(IFERROR(VLOOKUP(DATOS[[#This Row],[IdUnico]],A462:$A$5002,1,FALSE),0),1,0)</f>
        <v>0</v>
      </c>
    </row>
    <row r="462" spans="1:18" x14ac:dyDescent="0.3">
      <c r="A462" t="str">
        <f>CONCATENATE(DATOS[[#This Row],[customer_id]],"_",DATOS[[#This Row],[country]],"_",DATOS[[#This Row],[customer_since]])</f>
        <v>CUST_1861_UK_45578</v>
      </c>
      <c r="B462" t="s">
        <v>3150</v>
      </c>
      <c r="C462">
        <v>37</v>
      </c>
      <c r="D462" t="s">
        <v>21</v>
      </c>
      <c r="E462" t="s">
        <v>52</v>
      </c>
      <c r="F462">
        <v>144.24</v>
      </c>
      <c r="G462">
        <f>IF(DATOS[[#This Row],[avg_order_value]]="",0,DATOS[[#This Row],[avg_order_value]])</f>
        <v>144.24</v>
      </c>
      <c r="H462">
        <v>7</v>
      </c>
      <c r="I462">
        <f>DATOS[[#This Row],[avgValorOrdenDesc]]*DATOS[[#This Row],[total_orders]]</f>
        <v>1009.6800000000001</v>
      </c>
      <c r="J462">
        <v>132</v>
      </c>
      <c r="K462">
        <v>0</v>
      </c>
      <c r="L462" t="s">
        <v>40</v>
      </c>
      <c r="M462">
        <v>2.6</v>
      </c>
      <c r="N462">
        <f>IF(DATOS[[#This Row],[email_open_rate]]="",0,DATOS[[#This Row],[email_open_rate]])</f>
        <v>2.6</v>
      </c>
      <c r="O462" s="1">
        <v>45578</v>
      </c>
      <c r="P462">
        <v>41</v>
      </c>
      <c r="Q462">
        <v>0.6</v>
      </c>
      <c r="R462">
        <f>IF(IFERROR(VLOOKUP(DATOS[[#This Row],[IdUnico]],A463:$A$5002,1,FALSE),0),1,0)</f>
        <v>0</v>
      </c>
    </row>
    <row r="463" spans="1:18" x14ac:dyDescent="0.3">
      <c r="A463" t="str">
        <f>CONCATENATE(DATOS[[#This Row],[customer_id]],"_",DATOS[[#This Row],[country]],"_",DATOS[[#This Row],[customer_since]])</f>
        <v>CUST_1863_Brazil_44716</v>
      </c>
      <c r="B463" t="s">
        <v>147</v>
      </c>
      <c r="C463">
        <v>43</v>
      </c>
      <c r="D463" t="s">
        <v>21</v>
      </c>
      <c r="E463" t="s">
        <v>15</v>
      </c>
      <c r="F463">
        <v>173.31</v>
      </c>
      <c r="G463">
        <f>IF(DATOS[[#This Row],[avg_order_value]]="",0,DATOS[[#This Row],[avg_order_value]])</f>
        <v>173.31</v>
      </c>
      <c r="H463">
        <v>13</v>
      </c>
      <c r="I463">
        <f>DATOS[[#This Row],[avgValorOrdenDesc]]*DATOS[[#This Row],[total_orders]]</f>
        <v>2253.0300000000002</v>
      </c>
      <c r="J463">
        <v>160</v>
      </c>
      <c r="K463">
        <v>0</v>
      </c>
      <c r="L463" t="s">
        <v>19</v>
      </c>
      <c r="M463">
        <v>56.4</v>
      </c>
      <c r="N463">
        <f>IF(DATOS[[#This Row],[email_open_rate]]="",0,DATOS[[#This Row],[email_open_rate]])</f>
        <v>56.4</v>
      </c>
      <c r="O463" s="1">
        <v>44716</v>
      </c>
      <c r="P463">
        <v>71</v>
      </c>
      <c r="Q463">
        <v>0.22</v>
      </c>
      <c r="R463">
        <f>IF(IFERROR(VLOOKUP(DATOS[[#This Row],[IdUnico]],A464:$A$5002,1,FALSE),0),1,0)</f>
        <v>0</v>
      </c>
    </row>
    <row r="464" spans="1:18" x14ac:dyDescent="0.3">
      <c r="A464" t="str">
        <f>CONCATENATE(DATOS[[#This Row],[customer_id]],"_",DATOS[[#This Row],[country]],"_",DATOS[[#This Row],[customer_since]])</f>
        <v>CUST_1864_Germany_44093</v>
      </c>
      <c r="B464" t="s">
        <v>3561</v>
      </c>
      <c r="C464">
        <v>49</v>
      </c>
      <c r="D464" t="s">
        <v>14</v>
      </c>
      <c r="E464" t="s">
        <v>50</v>
      </c>
      <c r="F464">
        <v>26.51</v>
      </c>
      <c r="G464">
        <f>IF(DATOS[[#This Row],[avg_order_value]]="",0,DATOS[[#This Row],[avg_order_value]])</f>
        <v>26.51</v>
      </c>
      <c r="H464">
        <v>11</v>
      </c>
      <c r="I464">
        <f>DATOS[[#This Row],[avgValorOrdenDesc]]*DATOS[[#This Row],[total_orders]]</f>
        <v>291.61</v>
      </c>
      <c r="J464">
        <v>274</v>
      </c>
      <c r="K464">
        <v>0</v>
      </c>
      <c r="L464" t="s">
        <v>16</v>
      </c>
      <c r="M464">
        <v>54.4</v>
      </c>
      <c r="N464">
        <f>IF(DATOS[[#This Row],[email_open_rate]]="",0,DATOS[[#This Row],[email_open_rate]])</f>
        <v>54.4</v>
      </c>
      <c r="O464" s="1">
        <v>44093</v>
      </c>
      <c r="P464">
        <v>15</v>
      </c>
      <c r="Q464">
        <v>0.05</v>
      </c>
      <c r="R464">
        <f>IF(IFERROR(VLOOKUP(DATOS[[#This Row],[IdUnico]],A465:$A$5002,1,FALSE),0),1,0)</f>
        <v>0</v>
      </c>
    </row>
    <row r="465" spans="1:18" x14ac:dyDescent="0.3">
      <c r="A465" t="str">
        <f>CONCATENATE(DATOS[[#This Row],[customer_id]],"_",DATOS[[#This Row],[country]],"_",DATOS[[#This Row],[customer_since]])</f>
        <v>CUST_1867_China_44060</v>
      </c>
      <c r="B465" t="s">
        <v>1922</v>
      </c>
      <c r="C465">
        <v>70</v>
      </c>
      <c r="D465" t="s">
        <v>14</v>
      </c>
      <c r="E465" t="s">
        <v>44</v>
      </c>
      <c r="G465">
        <f>IF(DATOS[[#This Row],[avg_order_value]]="",0,DATOS[[#This Row],[avg_order_value]])</f>
        <v>0</v>
      </c>
      <c r="H465">
        <v>11</v>
      </c>
      <c r="I465">
        <f>DATOS[[#This Row],[avgValorOrdenDesc]]*DATOS[[#This Row],[total_orders]]</f>
        <v>0</v>
      </c>
      <c r="J465">
        <v>308</v>
      </c>
      <c r="K465">
        <v>0</v>
      </c>
      <c r="L465" t="s">
        <v>16</v>
      </c>
      <c r="M465">
        <v>6.2</v>
      </c>
      <c r="N465">
        <f>IF(DATOS[[#This Row],[email_open_rate]]="",0,DATOS[[#This Row],[email_open_rate]])</f>
        <v>6.2</v>
      </c>
      <c r="O465" s="1">
        <v>44060</v>
      </c>
      <c r="P465">
        <v>70</v>
      </c>
      <c r="Q465">
        <v>0.39</v>
      </c>
      <c r="R465">
        <f>IF(IFERROR(VLOOKUP(DATOS[[#This Row],[IdUnico]],A466:$A$5002,1,FALSE),0),1,0)</f>
        <v>0</v>
      </c>
    </row>
    <row r="466" spans="1:18" x14ac:dyDescent="0.3">
      <c r="A466" t="str">
        <f>CONCATENATE(DATOS[[#This Row],[customer_id]],"_",DATOS[[#This Row],[country]],"_",DATOS[[#This Row],[customer_since]])</f>
        <v>CUST_1869_Germany_45062</v>
      </c>
      <c r="B466" t="s">
        <v>2857</v>
      </c>
      <c r="C466">
        <v>40</v>
      </c>
      <c r="D466" t="s">
        <v>14</v>
      </c>
      <c r="E466" t="s">
        <v>50</v>
      </c>
      <c r="F466">
        <v>172.67</v>
      </c>
      <c r="G466">
        <f>IF(DATOS[[#This Row],[avg_order_value]]="",0,DATOS[[#This Row],[avg_order_value]])</f>
        <v>172.67</v>
      </c>
      <c r="H466">
        <v>6</v>
      </c>
      <c r="I466">
        <f>DATOS[[#This Row],[avgValorOrdenDesc]]*DATOS[[#This Row],[total_orders]]</f>
        <v>1036.02</v>
      </c>
      <c r="J466">
        <v>317</v>
      </c>
      <c r="K466">
        <v>0</v>
      </c>
      <c r="L466" t="s">
        <v>16</v>
      </c>
      <c r="M466">
        <v>91.6</v>
      </c>
      <c r="N466">
        <f>IF(DATOS[[#This Row],[email_open_rate]]="",0,DATOS[[#This Row],[email_open_rate]])</f>
        <v>91.6</v>
      </c>
      <c r="O466" s="1">
        <v>45062</v>
      </c>
      <c r="P466">
        <v>80</v>
      </c>
      <c r="Q466">
        <v>0.25</v>
      </c>
      <c r="R466">
        <f>IF(IFERROR(VLOOKUP(DATOS[[#This Row],[IdUnico]],A467:$A$5002,1,FALSE),0),1,0)</f>
        <v>0</v>
      </c>
    </row>
    <row r="467" spans="1:18" x14ac:dyDescent="0.3">
      <c r="A467" t="str">
        <f>CONCATENATE(DATOS[[#This Row],[customer_id]],"_",DATOS[[#This Row],[country]],"_",DATOS[[#This Row],[customer_since]])</f>
        <v>CUST_1870_France_44576</v>
      </c>
      <c r="B467" t="s">
        <v>3229</v>
      </c>
      <c r="C467">
        <v>73</v>
      </c>
      <c r="D467" t="s">
        <v>21</v>
      </c>
      <c r="E467" t="s">
        <v>35</v>
      </c>
      <c r="F467">
        <v>70.23</v>
      </c>
      <c r="G467">
        <f>IF(DATOS[[#This Row],[avg_order_value]]="",0,DATOS[[#This Row],[avg_order_value]])</f>
        <v>70.23</v>
      </c>
      <c r="H467">
        <v>9</v>
      </c>
      <c r="I467">
        <f>DATOS[[#This Row],[avgValorOrdenDesc]]*DATOS[[#This Row],[total_orders]]</f>
        <v>632.07000000000005</v>
      </c>
      <c r="J467">
        <v>194</v>
      </c>
      <c r="K467">
        <v>0</v>
      </c>
      <c r="L467" t="s">
        <v>19</v>
      </c>
      <c r="M467">
        <v>17.7</v>
      </c>
      <c r="N467">
        <f>IF(DATOS[[#This Row],[email_open_rate]]="",0,DATOS[[#This Row],[email_open_rate]])</f>
        <v>17.7</v>
      </c>
      <c r="O467" s="1">
        <v>44576</v>
      </c>
      <c r="P467">
        <v>1</v>
      </c>
      <c r="Q467">
        <v>0.44</v>
      </c>
      <c r="R467">
        <f>IF(IFERROR(VLOOKUP(DATOS[[#This Row],[IdUnico]],A468:$A$5002,1,FALSE),0),1,0)</f>
        <v>0</v>
      </c>
    </row>
    <row r="468" spans="1:18" x14ac:dyDescent="0.3">
      <c r="A468" t="str">
        <f>CONCATENATE(DATOS[[#This Row],[customer_id]],"_",DATOS[[#This Row],[country]],"_",DATOS[[#This Row],[customer_since]])</f>
        <v>CUST_1874_UK_45547</v>
      </c>
      <c r="B468" t="s">
        <v>1976</v>
      </c>
      <c r="C468">
        <v>67</v>
      </c>
      <c r="D468" t="s">
        <v>21</v>
      </c>
      <c r="E468" t="s">
        <v>52</v>
      </c>
      <c r="F468">
        <v>227.97</v>
      </c>
      <c r="G468">
        <f>IF(DATOS[[#This Row],[avg_order_value]]="",0,DATOS[[#This Row],[avg_order_value]])</f>
        <v>227.97</v>
      </c>
      <c r="H468">
        <v>8</v>
      </c>
      <c r="I468">
        <f>DATOS[[#This Row],[avgValorOrdenDesc]]*DATOS[[#This Row],[total_orders]]</f>
        <v>1823.76</v>
      </c>
      <c r="J468">
        <v>75</v>
      </c>
      <c r="K468">
        <v>0</v>
      </c>
      <c r="L468" t="s">
        <v>16</v>
      </c>
      <c r="M468">
        <v>52.7</v>
      </c>
      <c r="N468">
        <f>IF(DATOS[[#This Row],[email_open_rate]]="",0,DATOS[[#This Row],[email_open_rate]])</f>
        <v>52.7</v>
      </c>
      <c r="O468" s="1">
        <v>45547</v>
      </c>
      <c r="P468">
        <v>74</v>
      </c>
      <c r="Q468">
        <v>0.24</v>
      </c>
      <c r="R468">
        <f>IF(IFERROR(VLOOKUP(DATOS[[#This Row],[IdUnico]],A469:$A$5002,1,FALSE),0),1,0)</f>
        <v>0</v>
      </c>
    </row>
    <row r="469" spans="1:18" x14ac:dyDescent="0.3">
      <c r="A469" t="str">
        <f>CONCATENATE(DATOS[[#This Row],[customer_id]],"_",DATOS[[#This Row],[country]],"_",DATOS[[#This Row],[customer_since]])</f>
        <v>CUST_1876_Canada_45123</v>
      </c>
      <c r="B469" t="s">
        <v>372</v>
      </c>
      <c r="C469">
        <v>66</v>
      </c>
      <c r="D469" t="s">
        <v>14</v>
      </c>
      <c r="E469" t="s">
        <v>28</v>
      </c>
      <c r="F469">
        <v>111.71</v>
      </c>
      <c r="G469">
        <f>IF(DATOS[[#This Row],[avg_order_value]]="",0,DATOS[[#This Row],[avg_order_value]])</f>
        <v>111.71</v>
      </c>
      <c r="H469">
        <v>7</v>
      </c>
      <c r="I469">
        <f>DATOS[[#This Row],[avgValorOrdenDesc]]*DATOS[[#This Row],[total_orders]]</f>
        <v>781.96999999999991</v>
      </c>
      <c r="J469">
        <v>109</v>
      </c>
      <c r="K469">
        <v>0</v>
      </c>
      <c r="L469" t="s">
        <v>19</v>
      </c>
      <c r="M469">
        <v>66.8</v>
      </c>
      <c r="N469">
        <f>IF(DATOS[[#This Row],[email_open_rate]]="",0,DATOS[[#This Row],[email_open_rate]])</f>
        <v>66.8</v>
      </c>
      <c r="O469" s="1">
        <v>45123</v>
      </c>
      <c r="P469">
        <v>41</v>
      </c>
      <c r="Q469">
        <v>0.23</v>
      </c>
      <c r="R469">
        <f>IF(IFERROR(VLOOKUP(DATOS[[#This Row],[IdUnico]],A470:$A$5002,1,FALSE),0),1,0)</f>
        <v>0</v>
      </c>
    </row>
    <row r="470" spans="1:18" x14ac:dyDescent="0.3">
      <c r="A470" t="str">
        <f>CONCATENATE(DATOS[[#This Row],[customer_id]],"_",DATOS[[#This Row],[country]],"_",DATOS[[#This Row],[customer_since]])</f>
        <v>CUST_1876_France_45423</v>
      </c>
      <c r="B470" t="s">
        <v>372</v>
      </c>
      <c r="C470">
        <v>19</v>
      </c>
      <c r="D470" t="s">
        <v>14</v>
      </c>
      <c r="E470" t="s">
        <v>35</v>
      </c>
      <c r="F470">
        <v>317.58999999999997</v>
      </c>
      <c r="G470">
        <f>IF(DATOS[[#This Row],[avg_order_value]]="",0,DATOS[[#This Row],[avg_order_value]])</f>
        <v>317.58999999999997</v>
      </c>
      <c r="H470">
        <v>16</v>
      </c>
      <c r="I470">
        <f>DATOS[[#This Row],[avgValorOrdenDesc]]*DATOS[[#This Row],[total_orders]]</f>
        <v>5081.4399999999996</v>
      </c>
      <c r="J470">
        <v>134</v>
      </c>
      <c r="K470">
        <v>0</v>
      </c>
      <c r="L470" t="s">
        <v>23</v>
      </c>
      <c r="M470">
        <v>31.9</v>
      </c>
      <c r="N470">
        <f>IF(DATOS[[#This Row],[email_open_rate]]="",0,DATOS[[#This Row],[email_open_rate]])</f>
        <v>31.9</v>
      </c>
      <c r="O470" s="1">
        <v>45423</v>
      </c>
      <c r="P470">
        <v>71</v>
      </c>
      <c r="Q470">
        <v>0.46</v>
      </c>
      <c r="R470">
        <f>IF(IFERROR(VLOOKUP(DATOS[[#This Row],[IdUnico]],A471:$A$5002,1,FALSE),0),1,0)</f>
        <v>0</v>
      </c>
    </row>
    <row r="471" spans="1:18" x14ac:dyDescent="0.3">
      <c r="A471" t="str">
        <f>CONCATENATE(DATOS[[#This Row],[customer_id]],"_",DATOS[[#This Row],[country]],"_",DATOS[[#This Row],[customer_since]])</f>
        <v>CUST_1878_Japan_45197</v>
      </c>
      <c r="B471" t="s">
        <v>100</v>
      </c>
      <c r="C471">
        <v>72</v>
      </c>
      <c r="D471" t="s">
        <v>25</v>
      </c>
      <c r="E471" t="s">
        <v>26</v>
      </c>
      <c r="F471">
        <v>101.05</v>
      </c>
      <c r="G471">
        <f>IF(DATOS[[#This Row],[avg_order_value]]="",0,DATOS[[#This Row],[avg_order_value]])</f>
        <v>101.05</v>
      </c>
      <c r="H471">
        <v>9</v>
      </c>
      <c r="I471">
        <f>DATOS[[#This Row],[avgValorOrdenDesc]]*DATOS[[#This Row],[total_orders]]</f>
        <v>909.44999999999993</v>
      </c>
      <c r="J471">
        <v>228</v>
      </c>
      <c r="K471">
        <v>0</v>
      </c>
      <c r="L471" t="s">
        <v>16</v>
      </c>
      <c r="M471">
        <v>73.5</v>
      </c>
      <c r="N471">
        <f>IF(DATOS[[#This Row],[email_open_rate]]="",0,DATOS[[#This Row],[email_open_rate]])</f>
        <v>73.5</v>
      </c>
      <c r="O471" s="1">
        <v>45197</v>
      </c>
      <c r="P471">
        <v>36</v>
      </c>
      <c r="Q471">
        <v>0.22</v>
      </c>
      <c r="R471">
        <f>IF(IFERROR(VLOOKUP(DATOS[[#This Row],[IdUnico]],A472:$A$5002,1,FALSE),0),1,0)</f>
        <v>0</v>
      </c>
    </row>
    <row r="472" spans="1:18" x14ac:dyDescent="0.3">
      <c r="A472" t="str">
        <f>CONCATENATE(DATOS[[#This Row],[customer_id]],"_",DATOS[[#This Row],[country]],"_",DATOS[[#This Row],[customer_since]])</f>
        <v>CUST_1882_Brazil_45290</v>
      </c>
      <c r="B472" t="s">
        <v>2343</v>
      </c>
      <c r="C472">
        <v>70</v>
      </c>
      <c r="D472" t="s">
        <v>21</v>
      </c>
      <c r="E472" t="s">
        <v>15</v>
      </c>
      <c r="F472">
        <v>254.07</v>
      </c>
      <c r="G472">
        <f>IF(DATOS[[#This Row],[avg_order_value]]="",0,DATOS[[#This Row],[avg_order_value]])</f>
        <v>254.07</v>
      </c>
      <c r="H472">
        <v>15</v>
      </c>
      <c r="I472">
        <f>DATOS[[#This Row],[avgValorOrdenDesc]]*DATOS[[#This Row],[total_orders]]</f>
        <v>3811.0499999999997</v>
      </c>
      <c r="J472">
        <v>80</v>
      </c>
      <c r="K472">
        <v>0</v>
      </c>
      <c r="L472" t="s">
        <v>19</v>
      </c>
      <c r="M472">
        <v>23.7</v>
      </c>
      <c r="N472">
        <f>IF(DATOS[[#This Row],[email_open_rate]]="",0,DATOS[[#This Row],[email_open_rate]])</f>
        <v>23.7</v>
      </c>
      <c r="O472" s="1">
        <v>45290</v>
      </c>
      <c r="P472">
        <v>78</v>
      </c>
      <c r="Q472">
        <v>0.17</v>
      </c>
      <c r="R472">
        <f>IF(IFERROR(VLOOKUP(DATOS[[#This Row],[IdUnico]],A473:$A$5002,1,FALSE),0),1,0)</f>
        <v>0</v>
      </c>
    </row>
    <row r="473" spans="1:18" x14ac:dyDescent="0.3">
      <c r="A473" t="str">
        <f>CONCATENATE(DATOS[[#This Row],[customer_id]],"_",DATOS[[#This Row],[country]],"_",DATOS[[#This Row],[customer_since]])</f>
        <v>CUST_1882_Germany_45502</v>
      </c>
      <c r="B473" t="s">
        <v>2343</v>
      </c>
      <c r="C473">
        <v>38</v>
      </c>
      <c r="D473" t="s">
        <v>21</v>
      </c>
      <c r="E473" t="s">
        <v>50</v>
      </c>
      <c r="F473">
        <v>29.65</v>
      </c>
      <c r="G473">
        <f>IF(DATOS[[#This Row],[avg_order_value]]="",0,DATOS[[#This Row],[avg_order_value]])</f>
        <v>29.65</v>
      </c>
      <c r="H473">
        <v>7</v>
      </c>
      <c r="I473">
        <f>DATOS[[#This Row],[avgValorOrdenDesc]]*DATOS[[#This Row],[total_orders]]</f>
        <v>207.54999999999998</v>
      </c>
      <c r="J473">
        <v>133</v>
      </c>
      <c r="K473">
        <v>0</v>
      </c>
      <c r="L473" t="s">
        <v>23</v>
      </c>
      <c r="M473">
        <v>9.1</v>
      </c>
      <c r="N473">
        <f>IF(DATOS[[#This Row],[email_open_rate]]="",0,DATOS[[#This Row],[email_open_rate]])</f>
        <v>9.1</v>
      </c>
      <c r="O473" s="1">
        <v>45502</v>
      </c>
      <c r="P473">
        <v>19</v>
      </c>
      <c r="Q473">
        <v>0.71</v>
      </c>
      <c r="R473">
        <f>IF(IFERROR(VLOOKUP(DATOS[[#This Row],[IdUnico]],A474:$A$5002,1,FALSE),0),1,0)</f>
        <v>0</v>
      </c>
    </row>
    <row r="474" spans="1:18" x14ac:dyDescent="0.3">
      <c r="A474" t="str">
        <f>CONCATENATE(DATOS[[#This Row],[customer_id]],"_",DATOS[[#This Row],[country]],"_",DATOS[[#This Row],[customer_since]])</f>
        <v>CUST_1882_India_45072</v>
      </c>
      <c r="B474" t="s">
        <v>2343</v>
      </c>
      <c r="C474">
        <v>76</v>
      </c>
      <c r="D474" t="s">
        <v>14</v>
      </c>
      <c r="E474" t="s">
        <v>37</v>
      </c>
      <c r="F474">
        <v>123.2</v>
      </c>
      <c r="G474">
        <f>IF(DATOS[[#This Row],[avg_order_value]]="",0,DATOS[[#This Row],[avg_order_value]])</f>
        <v>123.2</v>
      </c>
      <c r="H474">
        <v>5</v>
      </c>
      <c r="I474">
        <f>DATOS[[#This Row],[avgValorOrdenDesc]]*DATOS[[#This Row],[total_orders]]</f>
        <v>616</v>
      </c>
      <c r="J474">
        <v>54</v>
      </c>
      <c r="K474">
        <v>0</v>
      </c>
      <c r="L474" t="s">
        <v>16</v>
      </c>
      <c r="M474">
        <v>57.1</v>
      </c>
      <c r="N474">
        <f>IF(DATOS[[#This Row],[email_open_rate]]="",0,DATOS[[#This Row],[email_open_rate]])</f>
        <v>57.1</v>
      </c>
      <c r="O474" s="1">
        <v>45072</v>
      </c>
      <c r="P474">
        <v>43</v>
      </c>
      <c r="Q474">
        <v>0.06</v>
      </c>
      <c r="R474">
        <f>IF(IFERROR(VLOOKUP(DATOS[[#This Row],[IdUnico]],A475:$A$5002,1,FALSE),0),1,0)</f>
        <v>0</v>
      </c>
    </row>
    <row r="475" spans="1:18" x14ac:dyDescent="0.3">
      <c r="A475" t="str">
        <f>CONCATENATE(DATOS[[#This Row],[customer_id]],"_",DATOS[[#This Row],[country]],"_",DATOS[[#This Row],[customer_since]])</f>
        <v>CUST_1886_India_44344</v>
      </c>
      <c r="B475" t="s">
        <v>3225</v>
      </c>
      <c r="C475">
        <v>30</v>
      </c>
      <c r="D475" t="s">
        <v>14</v>
      </c>
      <c r="E475" t="s">
        <v>37</v>
      </c>
      <c r="F475">
        <v>55.39</v>
      </c>
      <c r="G475">
        <f>IF(DATOS[[#This Row],[avg_order_value]]="",0,DATOS[[#This Row],[avg_order_value]])</f>
        <v>55.39</v>
      </c>
      <c r="H475">
        <v>7</v>
      </c>
      <c r="I475">
        <f>DATOS[[#This Row],[avgValorOrdenDesc]]*DATOS[[#This Row],[total_orders]]</f>
        <v>387.73</v>
      </c>
      <c r="J475">
        <v>149</v>
      </c>
      <c r="K475">
        <v>0</v>
      </c>
      <c r="L475" t="s">
        <v>19</v>
      </c>
      <c r="M475">
        <v>10.4</v>
      </c>
      <c r="N475">
        <f>IF(DATOS[[#This Row],[email_open_rate]]="",0,DATOS[[#This Row],[email_open_rate]])</f>
        <v>10.4</v>
      </c>
      <c r="O475" s="1">
        <v>44344</v>
      </c>
      <c r="P475">
        <v>90</v>
      </c>
      <c r="Q475">
        <v>0.14000000000000001</v>
      </c>
      <c r="R475">
        <f>IF(IFERROR(VLOOKUP(DATOS[[#This Row],[IdUnico]],A476:$A$5002,1,FALSE),0),1,0)</f>
        <v>0</v>
      </c>
    </row>
    <row r="476" spans="1:18" x14ac:dyDescent="0.3">
      <c r="A476" t="str">
        <f>CONCATENATE(DATOS[[#This Row],[customer_id]],"_",DATOS[[#This Row],[country]],"_",DATOS[[#This Row],[customer_since]])</f>
        <v>CUST_1886_UK_45224</v>
      </c>
      <c r="B476" t="s">
        <v>3225</v>
      </c>
      <c r="C476">
        <v>33</v>
      </c>
      <c r="D476" t="s">
        <v>21</v>
      </c>
      <c r="E476" t="s">
        <v>52</v>
      </c>
      <c r="F476">
        <v>163.51</v>
      </c>
      <c r="G476">
        <f>IF(DATOS[[#This Row],[avg_order_value]]="",0,DATOS[[#This Row],[avg_order_value]])</f>
        <v>163.51</v>
      </c>
      <c r="H476">
        <v>13</v>
      </c>
      <c r="I476">
        <f>DATOS[[#This Row],[avgValorOrdenDesc]]*DATOS[[#This Row],[total_orders]]</f>
        <v>2125.63</v>
      </c>
      <c r="J476">
        <v>196</v>
      </c>
      <c r="K476">
        <v>0</v>
      </c>
      <c r="L476" t="s">
        <v>16</v>
      </c>
      <c r="N476">
        <f>IF(DATOS[[#This Row],[email_open_rate]]="",0,DATOS[[#This Row],[email_open_rate]])</f>
        <v>0</v>
      </c>
      <c r="O476" s="1">
        <v>45224</v>
      </c>
      <c r="P476">
        <v>94</v>
      </c>
      <c r="Q476">
        <v>0.09</v>
      </c>
      <c r="R476">
        <f>IF(IFERROR(VLOOKUP(DATOS[[#This Row],[IdUnico]],A477:$A$5002,1,FALSE),0),1,0)</f>
        <v>0</v>
      </c>
    </row>
    <row r="477" spans="1:18" x14ac:dyDescent="0.3">
      <c r="A477" t="str">
        <f>CONCATENATE(DATOS[[#This Row],[customer_id]],"_",DATOS[[#This Row],[country]],"_",DATOS[[#This Row],[customer_since]])</f>
        <v>CUST_1887_Canada_45290</v>
      </c>
      <c r="B477" t="s">
        <v>2768</v>
      </c>
      <c r="C477">
        <v>61</v>
      </c>
      <c r="D477" t="s">
        <v>14</v>
      </c>
      <c r="E477" t="s">
        <v>28</v>
      </c>
      <c r="F477">
        <v>50.43</v>
      </c>
      <c r="G477">
        <f>IF(DATOS[[#This Row],[avg_order_value]]="",0,DATOS[[#This Row],[avg_order_value]])</f>
        <v>50.43</v>
      </c>
      <c r="H477">
        <v>16</v>
      </c>
      <c r="I477">
        <f>DATOS[[#This Row],[avgValorOrdenDesc]]*DATOS[[#This Row],[total_orders]]</f>
        <v>806.88</v>
      </c>
      <c r="J477">
        <v>144</v>
      </c>
      <c r="K477">
        <v>0</v>
      </c>
      <c r="L477" t="s">
        <v>40</v>
      </c>
      <c r="M477">
        <v>5.3</v>
      </c>
      <c r="N477">
        <f>IF(DATOS[[#This Row],[email_open_rate]]="",0,DATOS[[#This Row],[email_open_rate]])</f>
        <v>5.3</v>
      </c>
      <c r="O477" s="1">
        <v>45290</v>
      </c>
      <c r="P477">
        <v>34</v>
      </c>
      <c r="Q477">
        <v>0.13</v>
      </c>
      <c r="R477">
        <f>IF(IFERROR(VLOOKUP(DATOS[[#This Row],[IdUnico]],A478:$A$5002,1,FALSE),0),1,0)</f>
        <v>0</v>
      </c>
    </row>
    <row r="478" spans="1:18" x14ac:dyDescent="0.3">
      <c r="A478" t="str">
        <f>CONCATENATE(DATOS[[#This Row],[customer_id]],"_",DATOS[[#This Row],[country]],"_",DATOS[[#This Row],[customer_since]])</f>
        <v>CUST_1890_Brazil_45144</v>
      </c>
      <c r="B478" t="s">
        <v>3323</v>
      </c>
      <c r="C478">
        <v>39</v>
      </c>
      <c r="D478" t="s">
        <v>21</v>
      </c>
      <c r="E478" t="s">
        <v>15</v>
      </c>
      <c r="F478">
        <v>47.03</v>
      </c>
      <c r="G478">
        <f>IF(DATOS[[#This Row],[avg_order_value]]="",0,DATOS[[#This Row],[avg_order_value]])</f>
        <v>47.03</v>
      </c>
      <c r="H478">
        <v>8</v>
      </c>
      <c r="I478">
        <f>DATOS[[#This Row],[avgValorOrdenDesc]]*DATOS[[#This Row],[total_orders]]</f>
        <v>376.24</v>
      </c>
      <c r="J478">
        <v>177</v>
      </c>
      <c r="K478">
        <v>0</v>
      </c>
      <c r="L478" t="s">
        <v>19</v>
      </c>
      <c r="M478">
        <v>80.900000000000006</v>
      </c>
      <c r="N478">
        <f>IF(DATOS[[#This Row],[email_open_rate]]="",0,DATOS[[#This Row],[email_open_rate]])</f>
        <v>80.900000000000006</v>
      </c>
      <c r="O478" s="1">
        <v>45144</v>
      </c>
      <c r="P478">
        <v>36</v>
      </c>
      <c r="Q478">
        <v>0.13</v>
      </c>
      <c r="R478">
        <f>IF(IFERROR(VLOOKUP(DATOS[[#This Row],[IdUnico]],A479:$A$5002,1,FALSE),0),1,0)</f>
        <v>0</v>
      </c>
    </row>
    <row r="479" spans="1:18" x14ac:dyDescent="0.3">
      <c r="A479" t="str">
        <f>CONCATENATE(DATOS[[#This Row],[customer_id]],"_",DATOS[[#This Row],[country]],"_",DATOS[[#This Row],[customer_since]])</f>
        <v>CUST_1891_USA_44065</v>
      </c>
      <c r="B479" t="s">
        <v>1510</v>
      </c>
      <c r="C479">
        <v>22</v>
      </c>
      <c r="D479" t="s">
        <v>21</v>
      </c>
      <c r="E479" t="s">
        <v>18</v>
      </c>
      <c r="F479">
        <v>149.38</v>
      </c>
      <c r="G479">
        <f>IF(DATOS[[#This Row],[avg_order_value]]="",0,DATOS[[#This Row],[avg_order_value]])</f>
        <v>149.38</v>
      </c>
      <c r="H479">
        <v>13</v>
      </c>
      <c r="I479">
        <f>DATOS[[#This Row],[avgValorOrdenDesc]]*DATOS[[#This Row],[total_orders]]</f>
        <v>1941.94</v>
      </c>
      <c r="J479">
        <v>31</v>
      </c>
      <c r="K479">
        <v>0</v>
      </c>
      <c r="L479" t="s">
        <v>23</v>
      </c>
      <c r="M479">
        <v>97.7</v>
      </c>
      <c r="N479">
        <f>IF(DATOS[[#This Row],[email_open_rate]]="",0,DATOS[[#This Row],[email_open_rate]])</f>
        <v>97.7</v>
      </c>
      <c r="O479" s="1">
        <v>44065</v>
      </c>
      <c r="P479">
        <v>8</v>
      </c>
      <c r="Q479">
        <v>0.54</v>
      </c>
      <c r="R479">
        <f>IF(IFERROR(VLOOKUP(DATOS[[#This Row],[IdUnico]],A480:$A$5002,1,FALSE),0),1,0)</f>
        <v>0</v>
      </c>
    </row>
    <row r="480" spans="1:18" x14ac:dyDescent="0.3">
      <c r="A480" t="str">
        <f>CONCATENATE(DATOS[[#This Row],[customer_id]],"_",DATOS[[#This Row],[country]],"_",DATOS[[#This Row],[customer_since]])</f>
        <v>CUST_1892_USA_45464</v>
      </c>
      <c r="B480" t="s">
        <v>1212</v>
      </c>
      <c r="C480">
        <v>56</v>
      </c>
      <c r="D480" t="s">
        <v>21</v>
      </c>
      <c r="E480" t="s">
        <v>18</v>
      </c>
      <c r="F480">
        <v>183.71</v>
      </c>
      <c r="G480">
        <f>IF(DATOS[[#This Row],[avg_order_value]]="",0,DATOS[[#This Row],[avg_order_value]])</f>
        <v>183.71</v>
      </c>
      <c r="H480">
        <v>11</v>
      </c>
      <c r="I480">
        <f>DATOS[[#This Row],[avgValorOrdenDesc]]*DATOS[[#This Row],[total_orders]]</f>
        <v>2020.8100000000002</v>
      </c>
      <c r="J480">
        <v>55</v>
      </c>
      <c r="K480">
        <v>0</v>
      </c>
      <c r="L480" t="s">
        <v>19</v>
      </c>
      <c r="M480">
        <v>48.5</v>
      </c>
      <c r="N480">
        <f>IF(DATOS[[#This Row],[email_open_rate]]="",0,DATOS[[#This Row],[email_open_rate]])</f>
        <v>48.5</v>
      </c>
      <c r="O480" s="1">
        <v>45464</v>
      </c>
      <c r="P480">
        <v>38</v>
      </c>
      <c r="Q480">
        <v>0.42</v>
      </c>
      <c r="R480">
        <f>IF(IFERROR(VLOOKUP(DATOS[[#This Row],[IdUnico]],A481:$A$5002,1,FALSE),0),1,0)</f>
        <v>0</v>
      </c>
    </row>
    <row r="481" spans="1:18" x14ac:dyDescent="0.3">
      <c r="A481" t="str">
        <f>CONCATENATE(DATOS[[#This Row],[customer_id]],"_",DATOS[[#This Row],[country]],"_",DATOS[[#This Row],[customer_since]])</f>
        <v>CUST_1894_India_44265</v>
      </c>
      <c r="B481" t="s">
        <v>1399</v>
      </c>
      <c r="C481">
        <v>66</v>
      </c>
      <c r="D481" t="s">
        <v>14</v>
      </c>
      <c r="E481" t="s">
        <v>37</v>
      </c>
      <c r="F481">
        <v>54.4</v>
      </c>
      <c r="G481">
        <f>IF(DATOS[[#This Row],[avg_order_value]]="",0,DATOS[[#This Row],[avg_order_value]])</f>
        <v>54.4</v>
      </c>
      <c r="H481">
        <v>6</v>
      </c>
      <c r="I481">
        <f>DATOS[[#This Row],[avgValorOrdenDesc]]*DATOS[[#This Row],[total_orders]]</f>
        <v>326.39999999999998</v>
      </c>
      <c r="J481">
        <v>339</v>
      </c>
      <c r="K481">
        <v>0</v>
      </c>
      <c r="L481" t="s">
        <v>23</v>
      </c>
      <c r="M481">
        <v>14</v>
      </c>
      <c r="N481">
        <f>IF(DATOS[[#This Row],[email_open_rate]]="",0,DATOS[[#This Row],[email_open_rate]])</f>
        <v>14</v>
      </c>
      <c r="O481" s="1">
        <v>44265</v>
      </c>
      <c r="P481">
        <v>65</v>
      </c>
      <c r="Q481">
        <v>0.15</v>
      </c>
      <c r="R481">
        <f>IF(IFERROR(VLOOKUP(DATOS[[#This Row],[IdUnico]],A482:$A$5002,1,FALSE),0),1,0)</f>
        <v>0</v>
      </c>
    </row>
    <row r="482" spans="1:18" x14ac:dyDescent="0.3">
      <c r="A482" t="str">
        <f>CONCATENATE(DATOS[[#This Row],[customer_id]],"_",DATOS[[#This Row],[country]],"_",DATOS[[#This Row],[customer_since]])</f>
        <v>CUST_1896_Canada_45176</v>
      </c>
      <c r="B482" t="s">
        <v>3332</v>
      </c>
      <c r="C482">
        <v>33</v>
      </c>
      <c r="D482" t="s">
        <v>14</v>
      </c>
      <c r="E482" t="s">
        <v>28</v>
      </c>
      <c r="F482">
        <v>124.56</v>
      </c>
      <c r="G482">
        <f>IF(DATOS[[#This Row],[avg_order_value]]="",0,DATOS[[#This Row],[avg_order_value]])</f>
        <v>124.56</v>
      </c>
      <c r="H482">
        <v>11</v>
      </c>
      <c r="I482">
        <f>DATOS[[#This Row],[avgValorOrdenDesc]]*DATOS[[#This Row],[total_orders]]</f>
        <v>1370.16</v>
      </c>
      <c r="J482">
        <v>56</v>
      </c>
      <c r="K482">
        <v>0</v>
      </c>
      <c r="L482" t="s">
        <v>16</v>
      </c>
      <c r="M482">
        <v>52.6</v>
      </c>
      <c r="N482">
        <f>IF(DATOS[[#This Row],[email_open_rate]]="",0,DATOS[[#This Row],[email_open_rate]])</f>
        <v>52.6</v>
      </c>
      <c r="O482" s="1">
        <v>45176</v>
      </c>
      <c r="P482">
        <v>68</v>
      </c>
      <c r="Q482">
        <v>0.09</v>
      </c>
      <c r="R482">
        <f>IF(IFERROR(VLOOKUP(DATOS[[#This Row],[IdUnico]],A483:$A$5002,1,FALSE),0),1,0)</f>
        <v>0</v>
      </c>
    </row>
    <row r="483" spans="1:18" x14ac:dyDescent="0.3">
      <c r="A483" t="str">
        <f>CONCATENATE(DATOS[[#This Row],[customer_id]],"_",DATOS[[#This Row],[country]],"_",DATOS[[#This Row],[customer_since]])</f>
        <v>CUST_1897_France_45208</v>
      </c>
      <c r="B483" t="s">
        <v>2985</v>
      </c>
      <c r="C483">
        <v>76</v>
      </c>
      <c r="D483" t="s">
        <v>25</v>
      </c>
      <c r="E483" t="s">
        <v>35</v>
      </c>
      <c r="F483">
        <v>129.68</v>
      </c>
      <c r="G483">
        <f>IF(DATOS[[#This Row],[avg_order_value]]="",0,DATOS[[#This Row],[avg_order_value]])</f>
        <v>129.68</v>
      </c>
      <c r="H483">
        <v>10</v>
      </c>
      <c r="I483">
        <f>DATOS[[#This Row],[avgValorOrdenDesc]]*DATOS[[#This Row],[total_orders]]</f>
        <v>1296.8000000000002</v>
      </c>
      <c r="J483">
        <v>148</v>
      </c>
      <c r="K483">
        <v>0</v>
      </c>
      <c r="L483" t="s">
        <v>23</v>
      </c>
      <c r="M483">
        <v>89.3</v>
      </c>
      <c r="N483">
        <f>IF(DATOS[[#This Row],[email_open_rate]]="",0,DATOS[[#This Row],[email_open_rate]])</f>
        <v>89.3</v>
      </c>
      <c r="O483" s="1">
        <v>45208</v>
      </c>
      <c r="P483">
        <v>79</v>
      </c>
      <c r="Q483">
        <v>0.08</v>
      </c>
      <c r="R483">
        <f>IF(IFERROR(VLOOKUP(DATOS[[#This Row],[IdUnico]],A484:$A$5002,1,FALSE),0),1,0)</f>
        <v>0</v>
      </c>
    </row>
    <row r="484" spans="1:18" x14ac:dyDescent="0.3">
      <c r="A484" t="str">
        <f>CONCATENATE(DATOS[[#This Row],[customer_id]],"_",DATOS[[#This Row],[country]],"_",DATOS[[#This Row],[customer_since]])</f>
        <v>CUST_1899_China_44430</v>
      </c>
      <c r="B484" t="s">
        <v>1396</v>
      </c>
      <c r="C484">
        <v>68</v>
      </c>
      <c r="D484" t="s">
        <v>21</v>
      </c>
      <c r="E484" t="s">
        <v>44</v>
      </c>
      <c r="F484">
        <v>229.17</v>
      </c>
      <c r="G484">
        <f>IF(DATOS[[#This Row],[avg_order_value]]="",0,DATOS[[#This Row],[avg_order_value]])</f>
        <v>229.17</v>
      </c>
      <c r="H484">
        <v>10</v>
      </c>
      <c r="I484">
        <f>DATOS[[#This Row],[avgValorOrdenDesc]]*DATOS[[#This Row],[total_orders]]</f>
        <v>2291.6999999999998</v>
      </c>
      <c r="J484">
        <v>156</v>
      </c>
      <c r="K484">
        <v>0</v>
      </c>
      <c r="L484" t="s">
        <v>16</v>
      </c>
      <c r="M484">
        <v>15.9</v>
      </c>
      <c r="N484">
        <f>IF(DATOS[[#This Row],[email_open_rate]]="",0,DATOS[[#This Row],[email_open_rate]])</f>
        <v>15.9</v>
      </c>
      <c r="O484" s="1">
        <v>44430</v>
      </c>
      <c r="P484">
        <v>33</v>
      </c>
      <c r="Q484">
        <v>7.0000000000000007E-2</v>
      </c>
      <c r="R484">
        <f>IF(IFERROR(VLOOKUP(DATOS[[#This Row],[IdUnico]],A485:$A$5002,1,FALSE),0),1,0)</f>
        <v>0</v>
      </c>
    </row>
    <row r="485" spans="1:18" x14ac:dyDescent="0.3">
      <c r="A485" t="str">
        <f>CONCATENATE(DATOS[[#This Row],[customer_id]],"_",DATOS[[#This Row],[country]],"_",DATOS[[#This Row],[customer_since]])</f>
        <v>CUST_1901_Germany_44651</v>
      </c>
      <c r="B485" t="s">
        <v>3797</v>
      </c>
      <c r="C485">
        <v>72</v>
      </c>
      <c r="D485" t="s">
        <v>14</v>
      </c>
      <c r="E485" t="s">
        <v>50</v>
      </c>
      <c r="F485">
        <v>69.209999999999994</v>
      </c>
      <c r="G485">
        <f>IF(DATOS[[#This Row],[avg_order_value]]="",0,DATOS[[#This Row],[avg_order_value]])</f>
        <v>69.209999999999994</v>
      </c>
      <c r="H485">
        <v>13</v>
      </c>
      <c r="I485">
        <f>DATOS[[#This Row],[avgValorOrdenDesc]]*DATOS[[#This Row],[total_orders]]</f>
        <v>899.7299999999999</v>
      </c>
      <c r="J485">
        <v>361</v>
      </c>
      <c r="K485">
        <v>0</v>
      </c>
      <c r="L485" t="s">
        <v>29</v>
      </c>
      <c r="M485">
        <v>8.4</v>
      </c>
      <c r="N485">
        <f>IF(DATOS[[#This Row],[email_open_rate]]="",0,DATOS[[#This Row],[email_open_rate]])</f>
        <v>8.4</v>
      </c>
      <c r="O485" s="1">
        <v>44651</v>
      </c>
      <c r="P485">
        <v>61</v>
      </c>
      <c r="Q485">
        <v>0.19</v>
      </c>
      <c r="R485">
        <f>IF(IFERROR(VLOOKUP(DATOS[[#This Row],[IdUnico]],A486:$A$5002,1,FALSE),0),1,0)</f>
        <v>0</v>
      </c>
    </row>
    <row r="486" spans="1:18" x14ac:dyDescent="0.3">
      <c r="A486" t="str">
        <f>CONCATENATE(DATOS[[#This Row],[customer_id]],"_",DATOS[[#This Row],[country]],"_",DATOS[[#This Row],[customer_since]])</f>
        <v>CUST_1904_Japan_44417</v>
      </c>
      <c r="B486" t="s">
        <v>3686</v>
      </c>
      <c r="C486">
        <v>26</v>
      </c>
      <c r="D486" t="s">
        <v>21</v>
      </c>
      <c r="E486" t="s">
        <v>26</v>
      </c>
      <c r="F486">
        <v>26.95</v>
      </c>
      <c r="G486">
        <f>IF(DATOS[[#This Row],[avg_order_value]]="",0,DATOS[[#This Row],[avg_order_value]])</f>
        <v>26.95</v>
      </c>
      <c r="H486">
        <v>13</v>
      </c>
      <c r="I486">
        <f>DATOS[[#This Row],[avgValorOrdenDesc]]*DATOS[[#This Row],[total_orders]]</f>
        <v>350.34999999999997</v>
      </c>
      <c r="J486">
        <v>51</v>
      </c>
      <c r="K486">
        <v>0</v>
      </c>
      <c r="L486" t="s">
        <v>23</v>
      </c>
      <c r="M486">
        <v>29.6</v>
      </c>
      <c r="N486">
        <f>IF(DATOS[[#This Row],[email_open_rate]]="",0,DATOS[[#This Row],[email_open_rate]])</f>
        <v>29.6</v>
      </c>
      <c r="O486" s="1">
        <v>44417</v>
      </c>
      <c r="P486">
        <v>44</v>
      </c>
      <c r="Q486">
        <v>0.19</v>
      </c>
      <c r="R486">
        <f>IF(IFERROR(VLOOKUP(DATOS[[#This Row],[IdUnico]],A487:$A$5002,1,FALSE),0),1,0)</f>
        <v>0</v>
      </c>
    </row>
    <row r="487" spans="1:18" x14ac:dyDescent="0.3">
      <c r="A487" t="str">
        <f>CONCATENATE(DATOS[[#This Row],[customer_id]],"_",DATOS[[#This Row],[country]],"_",DATOS[[#This Row],[customer_since]])</f>
        <v>CUST_1905_Germany_45688</v>
      </c>
      <c r="B487" t="s">
        <v>1968</v>
      </c>
      <c r="C487">
        <v>50</v>
      </c>
      <c r="D487" t="s">
        <v>21</v>
      </c>
      <c r="E487" t="s">
        <v>50</v>
      </c>
      <c r="F487">
        <v>72.38</v>
      </c>
      <c r="G487">
        <f>IF(DATOS[[#This Row],[avg_order_value]]="",0,DATOS[[#This Row],[avg_order_value]])</f>
        <v>72.38</v>
      </c>
      <c r="H487">
        <v>8</v>
      </c>
      <c r="I487">
        <f>DATOS[[#This Row],[avgValorOrdenDesc]]*DATOS[[#This Row],[total_orders]]</f>
        <v>579.04</v>
      </c>
      <c r="J487">
        <v>144</v>
      </c>
      <c r="K487">
        <v>0</v>
      </c>
      <c r="L487" t="s">
        <v>29</v>
      </c>
      <c r="M487">
        <v>24.5</v>
      </c>
      <c r="N487">
        <f>IF(DATOS[[#This Row],[email_open_rate]]="",0,DATOS[[#This Row],[email_open_rate]])</f>
        <v>24.5</v>
      </c>
      <c r="O487" s="1">
        <v>45688</v>
      </c>
      <c r="P487">
        <v>56</v>
      </c>
      <c r="Q487">
        <v>0.28000000000000003</v>
      </c>
      <c r="R487">
        <f>IF(IFERROR(VLOOKUP(DATOS[[#This Row],[IdUnico]],A488:$A$5002,1,FALSE),0),1,0)</f>
        <v>0</v>
      </c>
    </row>
    <row r="488" spans="1:18" x14ac:dyDescent="0.3">
      <c r="A488" t="str">
        <f>CONCATENATE(DATOS[[#This Row],[customer_id]],"_",DATOS[[#This Row],[country]],"_",DATOS[[#This Row],[customer_since]])</f>
        <v>CUST_1910_China_44607</v>
      </c>
      <c r="B488" t="s">
        <v>2291</v>
      </c>
      <c r="C488">
        <v>65</v>
      </c>
      <c r="D488" t="s">
        <v>21</v>
      </c>
      <c r="E488" t="s">
        <v>44</v>
      </c>
      <c r="F488">
        <v>75.14</v>
      </c>
      <c r="G488">
        <f>IF(DATOS[[#This Row],[avg_order_value]]="",0,DATOS[[#This Row],[avg_order_value]])</f>
        <v>75.14</v>
      </c>
      <c r="H488">
        <v>12</v>
      </c>
      <c r="I488">
        <f>DATOS[[#This Row],[avgValorOrdenDesc]]*DATOS[[#This Row],[total_orders]]</f>
        <v>901.68000000000006</v>
      </c>
      <c r="J488">
        <v>333</v>
      </c>
      <c r="K488">
        <v>0</v>
      </c>
      <c r="L488" t="s">
        <v>19</v>
      </c>
      <c r="N488">
        <f>IF(DATOS[[#This Row],[email_open_rate]]="",0,DATOS[[#This Row],[email_open_rate]])</f>
        <v>0</v>
      </c>
      <c r="O488" s="1">
        <v>44607</v>
      </c>
      <c r="P488">
        <v>33</v>
      </c>
      <c r="Q488">
        <v>0.34</v>
      </c>
      <c r="R488">
        <f>IF(IFERROR(VLOOKUP(DATOS[[#This Row],[IdUnico]],A489:$A$5002,1,FALSE),0),1,0)</f>
        <v>0</v>
      </c>
    </row>
    <row r="489" spans="1:18" x14ac:dyDescent="0.3">
      <c r="A489" t="str">
        <f>CONCATENATE(DATOS[[#This Row],[customer_id]],"_",DATOS[[#This Row],[country]],"_",DATOS[[#This Row],[customer_since]])</f>
        <v>CUST_1910_Germany_44959</v>
      </c>
      <c r="B489" t="s">
        <v>2291</v>
      </c>
      <c r="C489">
        <v>77</v>
      </c>
      <c r="D489" t="s">
        <v>21</v>
      </c>
      <c r="E489" t="s">
        <v>50</v>
      </c>
      <c r="F489">
        <v>158.02000000000001</v>
      </c>
      <c r="G489">
        <f>IF(DATOS[[#This Row],[avg_order_value]]="",0,DATOS[[#This Row],[avg_order_value]])</f>
        <v>158.02000000000001</v>
      </c>
      <c r="H489">
        <v>13</v>
      </c>
      <c r="I489">
        <f>DATOS[[#This Row],[avgValorOrdenDesc]]*DATOS[[#This Row],[total_orders]]</f>
        <v>2054.2600000000002</v>
      </c>
      <c r="J489">
        <v>274</v>
      </c>
      <c r="K489">
        <v>0</v>
      </c>
      <c r="L489" t="s">
        <v>23</v>
      </c>
      <c r="M489">
        <v>2.7</v>
      </c>
      <c r="N489">
        <f>IF(DATOS[[#This Row],[email_open_rate]]="",0,DATOS[[#This Row],[email_open_rate]])</f>
        <v>2.7</v>
      </c>
      <c r="O489" s="1">
        <v>44959</v>
      </c>
      <c r="P489">
        <v>22</v>
      </c>
      <c r="Q489">
        <v>0.47</v>
      </c>
      <c r="R489">
        <f>IF(IFERROR(VLOOKUP(DATOS[[#This Row],[IdUnico]],A490:$A$5002,1,FALSE),0),1,0)</f>
        <v>0</v>
      </c>
    </row>
    <row r="490" spans="1:18" x14ac:dyDescent="0.3">
      <c r="A490" t="str">
        <f>CONCATENATE(DATOS[[#This Row],[customer_id]],"_",DATOS[[#This Row],[country]],"_",DATOS[[#This Row],[customer_since]])</f>
        <v>CUST_1913_Australia_44381</v>
      </c>
      <c r="B490" t="s">
        <v>2273</v>
      </c>
      <c r="C490">
        <v>21</v>
      </c>
      <c r="D490" t="s">
        <v>25</v>
      </c>
      <c r="E490" t="s">
        <v>22</v>
      </c>
      <c r="F490">
        <v>68.31</v>
      </c>
      <c r="G490">
        <f>IF(DATOS[[#This Row],[avg_order_value]]="",0,DATOS[[#This Row],[avg_order_value]])</f>
        <v>68.31</v>
      </c>
      <c r="H490">
        <v>10</v>
      </c>
      <c r="I490">
        <f>DATOS[[#This Row],[avgValorOrdenDesc]]*DATOS[[#This Row],[total_orders]]</f>
        <v>683.1</v>
      </c>
      <c r="J490">
        <v>8</v>
      </c>
      <c r="K490">
        <v>0</v>
      </c>
      <c r="L490" t="s">
        <v>29</v>
      </c>
      <c r="M490">
        <v>3.2</v>
      </c>
      <c r="N490">
        <f>IF(DATOS[[#This Row],[email_open_rate]]="",0,DATOS[[#This Row],[email_open_rate]])</f>
        <v>3.2</v>
      </c>
      <c r="O490" s="1">
        <v>44381</v>
      </c>
      <c r="P490">
        <v>73</v>
      </c>
      <c r="Q490">
        <v>0.22</v>
      </c>
      <c r="R490">
        <f>IF(IFERROR(VLOOKUP(DATOS[[#This Row],[IdUnico]],A491:$A$5002,1,FALSE),0),1,0)</f>
        <v>0</v>
      </c>
    </row>
    <row r="491" spans="1:18" x14ac:dyDescent="0.3">
      <c r="A491" t="str">
        <f>CONCATENATE(DATOS[[#This Row],[customer_id]],"_",DATOS[[#This Row],[country]],"_",DATOS[[#This Row],[customer_since]])</f>
        <v>CUST_1917_China_45818</v>
      </c>
      <c r="B491" t="s">
        <v>1372</v>
      </c>
      <c r="C491">
        <v>50</v>
      </c>
      <c r="D491" t="s">
        <v>14</v>
      </c>
      <c r="E491" t="s">
        <v>44</v>
      </c>
      <c r="F491">
        <v>61.85</v>
      </c>
      <c r="G491">
        <f>IF(DATOS[[#This Row],[avg_order_value]]="",0,DATOS[[#This Row],[avg_order_value]])</f>
        <v>61.85</v>
      </c>
      <c r="H491">
        <v>8</v>
      </c>
      <c r="I491">
        <f>DATOS[[#This Row],[avgValorOrdenDesc]]*DATOS[[#This Row],[total_orders]]</f>
        <v>494.8</v>
      </c>
      <c r="J491">
        <v>35</v>
      </c>
      <c r="K491">
        <v>0</v>
      </c>
      <c r="L491" t="s">
        <v>19</v>
      </c>
      <c r="M491">
        <v>32.700000000000003</v>
      </c>
      <c r="N491">
        <f>IF(DATOS[[#This Row],[email_open_rate]]="",0,DATOS[[#This Row],[email_open_rate]])</f>
        <v>32.700000000000003</v>
      </c>
      <c r="O491" s="1">
        <v>45818</v>
      </c>
      <c r="P491">
        <v>7</v>
      </c>
      <c r="Q491">
        <v>0.36</v>
      </c>
      <c r="R491">
        <f>IF(IFERROR(VLOOKUP(DATOS[[#This Row],[IdUnico]],A492:$A$5002,1,FALSE),0),1,0)</f>
        <v>0</v>
      </c>
    </row>
    <row r="492" spans="1:18" x14ac:dyDescent="0.3">
      <c r="A492" t="str">
        <f>CONCATENATE(DATOS[[#This Row],[customer_id]],"_",DATOS[[#This Row],[country]],"_",DATOS[[#This Row],[customer_since]])</f>
        <v>CUST_1917_India_44642</v>
      </c>
      <c r="B492" t="s">
        <v>1372</v>
      </c>
      <c r="C492">
        <v>33</v>
      </c>
      <c r="D492" t="s">
        <v>21</v>
      </c>
      <c r="E492" t="s">
        <v>37</v>
      </c>
      <c r="F492">
        <v>15.34</v>
      </c>
      <c r="G492">
        <f>IF(DATOS[[#This Row],[avg_order_value]]="",0,DATOS[[#This Row],[avg_order_value]])</f>
        <v>15.34</v>
      </c>
      <c r="H492">
        <v>6</v>
      </c>
      <c r="I492">
        <f>DATOS[[#This Row],[avgValorOrdenDesc]]*DATOS[[#This Row],[total_orders]]</f>
        <v>92.039999999999992</v>
      </c>
      <c r="J492">
        <v>301</v>
      </c>
      <c r="K492">
        <v>0</v>
      </c>
      <c r="L492" t="s">
        <v>23</v>
      </c>
      <c r="M492">
        <v>39</v>
      </c>
      <c r="N492">
        <f>IF(DATOS[[#This Row],[email_open_rate]]="",0,DATOS[[#This Row],[email_open_rate]])</f>
        <v>39</v>
      </c>
      <c r="O492" s="1">
        <v>44642</v>
      </c>
      <c r="P492">
        <v>2</v>
      </c>
      <c r="Q492">
        <v>0.44</v>
      </c>
      <c r="R492">
        <f>IF(IFERROR(VLOOKUP(DATOS[[#This Row],[IdUnico]],A493:$A$5002,1,FALSE),0),1,0)</f>
        <v>0</v>
      </c>
    </row>
    <row r="493" spans="1:18" x14ac:dyDescent="0.3">
      <c r="A493" t="str">
        <f>CONCATENATE(DATOS[[#This Row],[customer_id]],"_",DATOS[[#This Row],[country]],"_",DATOS[[#This Row],[customer_since]])</f>
        <v>CUST_1918_Germany_45735</v>
      </c>
      <c r="B493" t="s">
        <v>736</v>
      </c>
      <c r="C493">
        <v>71</v>
      </c>
      <c r="D493" t="s">
        <v>14</v>
      </c>
      <c r="E493" t="s">
        <v>50</v>
      </c>
      <c r="G493">
        <f>IF(DATOS[[#This Row],[avg_order_value]]="",0,DATOS[[#This Row],[avg_order_value]])</f>
        <v>0</v>
      </c>
      <c r="H493">
        <v>12</v>
      </c>
      <c r="I493">
        <f>DATOS[[#This Row],[avgValorOrdenDesc]]*DATOS[[#This Row],[total_orders]]</f>
        <v>0</v>
      </c>
      <c r="J493">
        <v>280</v>
      </c>
      <c r="K493">
        <v>0</v>
      </c>
      <c r="L493" t="s">
        <v>19</v>
      </c>
      <c r="M493">
        <v>34.5</v>
      </c>
      <c r="N493">
        <f>IF(DATOS[[#This Row],[email_open_rate]]="",0,DATOS[[#This Row],[email_open_rate]])</f>
        <v>34.5</v>
      </c>
      <c r="O493" s="1">
        <v>45735</v>
      </c>
      <c r="P493">
        <v>55</v>
      </c>
      <c r="Q493">
        <v>0.35</v>
      </c>
      <c r="R493">
        <f>IF(IFERROR(VLOOKUP(DATOS[[#This Row],[IdUnico]],A494:$A$5002,1,FALSE),0),1,0)</f>
        <v>0</v>
      </c>
    </row>
    <row r="494" spans="1:18" x14ac:dyDescent="0.3">
      <c r="A494" t="str">
        <f>CONCATENATE(DATOS[[#This Row],[customer_id]],"_",DATOS[[#This Row],[country]],"_",DATOS[[#This Row],[customer_since]])</f>
        <v>CUST_1919_China_44446</v>
      </c>
      <c r="B494" t="s">
        <v>3058</v>
      </c>
      <c r="C494">
        <v>25</v>
      </c>
      <c r="D494" t="s">
        <v>21</v>
      </c>
      <c r="E494" t="s">
        <v>44</v>
      </c>
      <c r="F494">
        <v>86.26</v>
      </c>
      <c r="G494">
        <f>IF(DATOS[[#This Row],[avg_order_value]]="",0,DATOS[[#This Row],[avg_order_value]])</f>
        <v>86.26</v>
      </c>
      <c r="H494">
        <v>12</v>
      </c>
      <c r="I494">
        <f>DATOS[[#This Row],[avgValorOrdenDesc]]*DATOS[[#This Row],[total_orders]]</f>
        <v>1035.1200000000001</v>
      </c>
      <c r="J494">
        <v>292</v>
      </c>
      <c r="K494">
        <v>0</v>
      </c>
      <c r="L494" t="s">
        <v>40</v>
      </c>
      <c r="M494">
        <v>93.4</v>
      </c>
      <c r="N494">
        <f>IF(DATOS[[#This Row],[email_open_rate]]="",0,DATOS[[#This Row],[email_open_rate]])</f>
        <v>93.4</v>
      </c>
      <c r="O494" s="1">
        <v>44446</v>
      </c>
      <c r="P494">
        <v>58</v>
      </c>
      <c r="Q494">
        <v>0.08</v>
      </c>
      <c r="R494">
        <f>IF(IFERROR(VLOOKUP(DATOS[[#This Row],[IdUnico]],A495:$A$5002,1,FALSE),0),1,0)</f>
        <v>0</v>
      </c>
    </row>
    <row r="495" spans="1:18" x14ac:dyDescent="0.3">
      <c r="A495" t="str">
        <f>CONCATENATE(DATOS[[#This Row],[customer_id]],"_",DATOS[[#This Row],[country]],"_",DATOS[[#This Row],[customer_since]])</f>
        <v>CUST_1919_UK_45737</v>
      </c>
      <c r="B495" t="s">
        <v>3058</v>
      </c>
      <c r="C495">
        <v>34</v>
      </c>
      <c r="D495" t="s">
        <v>14</v>
      </c>
      <c r="E495" t="s">
        <v>52</v>
      </c>
      <c r="G495">
        <f>IF(DATOS[[#This Row],[avg_order_value]]="",0,DATOS[[#This Row],[avg_order_value]])</f>
        <v>0</v>
      </c>
      <c r="H495">
        <v>16</v>
      </c>
      <c r="I495">
        <f>DATOS[[#This Row],[avgValorOrdenDesc]]*DATOS[[#This Row],[total_orders]]</f>
        <v>0</v>
      </c>
      <c r="J495">
        <v>323</v>
      </c>
      <c r="K495">
        <v>0</v>
      </c>
      <c r="L495" t="s">
        <v>23</v>
      </c>
      <c r="M495">
        <v>92.8</v>
      </c>
      <c r="N495">
        <f>IF(DATOS[[#This Row],[email_open_rate]]="",0,DATOS[[#This Row],[email_open_rate]])</f>
        <v>92.8</v>
      </c>
      <c r="O495" s="1">
        <v>45737</v>
      </c>
      <c r="P495">
        <v>4</v>
      </c>
      <c r="Q495">
        <v>0.18</v>
      </c>
      <c r="R495">
        <f>IF(IFERROR(VLOOKUP(DATOS[[#This Row],[IdUnico]],A496:$A$5002,1,FALSE),0),1,0)</f>
        <v>0</v>
      </c>
    </row>
    <row r="496" spans="1:18" x14ac:dyDescent="0.3">
      <c r="A496" t="str">
        <f>CONCATENATE(DATOS[[#This Row],[customer_id]],"_",DATOS[[#This Row],[country]],"_",DATOS[[#This Row],[customer_since]])</f>
        <v>CUST_1920_Australia_45075</v>
      </c>
      <c r="B496" t="s">
        <v>1151</v>
      </c>
      <c r="C496">
        <v>48</v>
      </c>
      <c r="D496" t="s">
        <v>14</v>
      </c>
      <c r="E496" t="s">
        <v>22</v>
      </c>
      <c r="F496">
        <v>59.02</v>
      </c>
      <c r="G496">
        <f>IF(DATOS[[#This Row],[avg_order_value]]="",0,DATOS[[#This Row],[avg_order_value]])</f>
        <v>59.02</v>
      </c>
      <c r="H496">
        <v>8</v>
      </c>
      <c r="I496">
        <f>DATOS[[#This Row],[avgValorOrdenDesc]]*DATOS[[#This Row],[total_orders]]</f>
        <v>472.16</v>
      </c>
      <c r="J496">
        <v>114</v>
      </c>
      <c r="K496">
        <v>0</v>
      </c>
      <c r="L496" t="s">
        <v>29</v>
      </c>
      <c r="M496">
        <v>60.8</v>
      </c>
      <c r="N496">
        <f>IF(DATOS[[#This Row],[email_open_rate]]="",0,DATOS[[#This Row],[email_open_rate]])</f>
        <v>60.8</v>
      </c>
      <c r="O496" s="1">
        <v>45075</v>
      </c>
      <c r="P496">
        <v>80</v>
      </c>
      <c r="Q496">
        <v>0.72</v>
      </c>
      <c r="R496">
        <f>IF(IFERROR(VLOOKUP(DATOS[[#This Row],[IdUnico]],A497:$A$5002,1,FALSE),0),1,0)</f>
        <v>0</v>
      </c>
    </row>
    <row r="497" spans="1:18" x14ac:dyDescent="0.3">
      <c r="A497" t="str">
        <f>CONCATENATE(DATOS[[#This Row],[customer_id]],"_",DATOS[[#This Row],[country]],"_",DATOS[[#This Row],[customer_since]])</f>
        <v>CUST_1920_France_45583</v>
      </c>
      <c r="B497" t="s">
        <v>1151</v>
      </c>
      <c r="C497">
        <v>24</v>
      </c>
      <c r="D497" t="s">
        <v>25</v>
      </c>
      <c r="E497" t="s">
        <v>35</v>
      </c>
      <c r="F497">
        <v>42.49</v>
      </c>
      <c r="G497">
        <f>IF(DATOS[[#This Row],[avg_order_value]]="",0,DATOS[[#This Row],[avg_order_value]])</f>
        <v>42.49</v>
      </c>
      <c r="H497">
        <v>11</v>
      </c>
      <c r="I497">
        <f>DATOS[[#This Row],[avgValorOrdenDesc]]*DATOS[[#This Row],[total_orders]]</f>
        <v>467.39000000000004</v>
      </c>
      <c r="J497">
        <v>45</v>
      </c>
      <c r="K497">
        <v>0</v>
      </c>
      <c r="L497" t="s">
        <v>16</v>
      </c>
      <c r="M497">
        <v>41.4</v>
      </c>
      <c r="N497">
        <f>IF(DATOS[[#This Row],[email_open_rate]]="",0,DATOS[[#This Row],[email_open_rate]])</f>
        <v>41.4</v>
      </c>
      <c r="O497" s="1">
        <v>45583</v>
      </c>
      <c r="P497">
        <v>45</v>
      </c>
      <c r="Q497">
        <v>0.37</v>
      </c>
      <c r="R497">
        <f>IF(IFERROR(VLOOKUP(DATOS[[#This Row],[IdUnico]],A498:$A$5002,1,FALSE),0),1,0)</f>
        <v>0</v>
      </c>
    </row>
    <row r="498" spans="1:18" x14ac:dyDescent="0.3">
      <c r="A498" t="str">
        <f>CONCATENATE(DATOS[[#This Row],[customer_id]],"_",DATOS[[#This Row],[country]],"_",DATOS[[#This Row],[customer_since]])</f>
        <v>CUST_1920_UK_44145</v>
      </c>
      <c r="B498" t="s">
        <v>1151</v>
      </c>
      <c r="C498">
        <v>54</v>
      </c>
      <c r="D498" t="s">
        <v>21</v>
      </c>
      <c r="E498" t="s">
        <v>52</v>
      </c>
      <c r="F498">
        <v>102.43</v>
      </c>
      <c r="G498">
        <f>IF(DATOS[[#This Row],[avg_order_value]]="",0,DATOS[[#This Row],[avg_order_value]])</f>
        <v>102.43</v>
      </c>
      <c r="H498">
        <v>8</v>
      </c>
      <c r="I498">
        <f>DATOS[[#This Row],[avgValorOrdenDesc]]*DATOS[[#This Row],[total_orders]]</f>
        <v>819.44</v>
      </c>
      <c r="J498">
        <v>173</v>
      </c>
      <c r="K498">
        <v>0</v>
      </c>
      <c r="L498" t="s">
        <v>16</v>
      </c>
      <c r="M498">
        <v>3.8</v>
      </c>
      <c r="N498">
        <f>IF(DATOS[[#This Row],[email_open_rate]]="",0,DATOS[[#This Row],[email_open_rate]])</f>
        <v>3.8</v>
      </c>
      <c r="O498" s="1">
        <v>44145</v>
      </c>
      <c r="P498">
        <v>98</v>
      </c>
      <c r="Q498">
        <v>0.81</v>
      </c>
      <c r="R498">
        <f>IF(IFERROR(VLOOKUP(DATOS[[#This Row],[IdUnico]],A499:$A$5002,1,FALSE),0),1,0)</f>
        <v>0</v>
      </c>
    </row>
    <row r="499" spans="1:18" x14ac:dyDescent="0.3">
      <c r="A499" t="str">
        <f>CONCATENATE(DATOS[[#This Row],[customer_id]],"_",DATOS[[#This Row],[country]],"_",DATOS[[#This Row],[customer_since]])</f>
        <v>CUST_1922_France_44125</v>
      </c>
      <c r="B499" t="s">
        <v>865</v>
      </c>
      <c r="C499">
        <v>72</v>
      </c>
      <c r="D499" t="s">
        <v>21</v>
      </c>
      <c r="E499" t="s">
        <v>35</v>
      </c>
      <c r="F499">
        <v>257.42</v>
      </c>
      <c r="G499">
        <f>IF(DATOS[[#This Row],[avg_order_value]]="",0,DATOS[[#This Row],[avg_order_value]])</f>
        <v>257.42</v>
      </c>
      <c r="H499">
        <v>12</v>
      </c>
      <c r="I499">
        <f>DATOS[[#This Row],[avgValorOrdenDesc]]*DATOS[[#This Row],[total_orders]]</f>
        <v>3089.04</v>
      </c>
      <c r="J499">
        <v>305</v>
      </c>
      <c r="K499">
        <v>0</v>
      </c>
      <c r="L499" t="s">
        <v>19</v>
      </c>
      <c r="M499">
        <v>40.4</v>
      </c>
      <c r="N499">
        <f>IF(DATOS[[#This Row],[email_open_rate]]="",0,DATOS[[#This Row],[email_open_rate]])</f>
        <v>40.4</v>
      </c>
      <c r="O499" s="1">
        <v>44125</v>
      </c>
      <c r="P499">
        <v>64</v>
      </c>
      <c r="Q499">
        <v>0.26</v>
      </c>
      <c r="R499">
        <f>IF(IFERROR(VLOOKUP(DATOS[[#This Row],[IdUnico]],A500:$A$5002,1,FALSE),0),1,0)</f>
        <v>0</v>
      </c>
    </row>
    <row r="500" spans="1:18" x14ac:dyDescent="0.3">
      <c r="A500" t="str">
        <f>CONCATENATE(DATOS[[#This Row],[customer_id]],"_",DATOS[[#This Row],[country]],"_",DATOS[[#This Row],[customer_since]])</f>
        <v>CUST_1922_UK_44251</v>
      </c>
      <c r="B500" t="s">
        <v>865</v>
      </c>
      <c r="C500">
        <v>58</v>
      </c>
      <c r="D500" t="s">
        <v>14</v>
      </c>
      <c r="E500" t="s">
        <v>52</v>
      </c>
      <c r="F500">
        <v>51.5</v>
      </c>
      <c r="G500">
        <f>IF(DATOS[[#This Row],[avg_order_value]]="",0,DATOS[[#This Row],[avg_order_value]])</f>
        <v>51.5</v>
      </c>
      <c r="H500">
        <v>8</v>
      </c>
      <c r="I500">
        <f>DATOS[[#This Row],[avgValorOrdenDesc]]*DATOS[[#This Row],[total_orders]]</f>
        <v>412</v>
      </c>
      <c r="J500">
        <v>178</v>
      </c>
      <c r="K500">
        <v>0</v>
      </c>
      <c r="L500" t="s">
        <v>29</v>
      </c>
      <c r="M500">
        <v>46.6</v>
      </c>
      <c r="N500">
        <f>IF(DATOS[[#This Row],[email_open_rate]]="",0,DATOS[[#This Row],[email_open_rate]])</f>
        <v>46.6</v>
      </c>
      <c r="O500" s="1">
        <v>44251</v>
      </c>
      <c r="P500">
        <v>92</v>
      </c>
      <c r="Q500">
        <v>0.45</v>
      </c>
      <c r="R500">
        <f>IF(IFERROR(VLOOKUP(DATOS[[#This Row],[IdUnico]],A501:$A$5002,1,FALSE),0),1,0)</f>
        <v>0</v>
      </c>
    </row>
    <row r="501" spans="1:18" x14ac:dyDescent="0.3">
      <c r="A501" t="str">
        <f>CONCATENATE(DATOS[[#This Row],[customer_id]],"_",DATOS[[#This Row],[country]],"_",DATOS[[#This Row],[customer_since]])</f>
        <v>CUST_1923_Brazil_44447</v>
      </c>
      <c r="B501" t="s">
        <v>2075</v>
      </c>
      <c r="C501">
        <v>49</v>
      </c>
      <c r="D501" t="s">
        <v>14</v>
      </c>
      <c r="E501" t="s">
        <v>15</v>
      </c>
      <c r="F501">
        <v>179.05</v>
      </c>
      <c r="G501">
        <f>IF(DATOS[[#This Row],[avg_order_value]]="",0,DATOS[[#This Row],[avg_order_value]])</f>
        <v>179.05</v>
      </c>
      <c r="H501">
        <v>7</v>
      </c>
      <c r="I501">
        <f>DATOS[[#This Row],[avgValorOrdenDesc]]*DATOS[[#This Row],[total_orders]]</f>
        <v>1253.3500000000001</v>
      </c>
      <c r="J501">
        <v>107</v>
      </c>
      <c r="K501">
        <v>0</v>
      </c>
      <c r="L501" t="s">
        <v>29</v>
      </c>
      <c r="M501">
        <v>96.5</v>
      </c>
      <c r="N501">
        <f>IF(DATOS[[#This Row],[email_open_rate]]="",0,DATOS[[#This Row],[email_open_rate]])</f>
        <v>96.5</v>
      </c>
      <c r="O501" s="1">
        <v>44447</v>
      </c>
      <c r="P501">
        <v>32</v>
      </c>
      <c r="Q501">
        <v>0.06</v>
      </c>
      <c r="R501">
        <f>IF(IFERROR(VLOOKUP(DATOS[[#This Row],[IdUnico]],A502:$A$5002,1,FALSE),0),1,0)</f>
        <v>0</v>
      </c>
    </row>
    <row r="502" spans="1:18" x14ac:dyDescent="0.3">
      <c r="A502" t="str">
        <f>CONCATENATE(DATOS[[#This Row],[customer_id]],"_",DATOS[[#This Row],[country]],"_",DATOS[[#This Row],[customer_since]])</f>
        <v>CUST_1923_Japan_44688</v>
      </c>
      <c r="B502" t="s">
        <v>2075</v>
      </c>
      <c r="C502">
        <v>21</v>
      </c>
      <c r="D502" t="s">
        <v>21</v>
      </c>
      <c r="E502" t="s">
        <v>26</v>
      </c>
      <c r="F502">
        <v>146.44</v>
      </c>
      <c r="G502">
        <f>IF(DATOS[[#This Row],[avg_order_value]]="",0,DATOS[[#This Row],[avg_order_value]])</f>
        <v>146.44</v>
      </c>
      <c r="H502">
        <v>9</v>
      </c>
      <c r="I502">
        <f>DATOS[[#This Row],[avgValorOrdenDesc]]*DATOS[[#This Row],[total_orders]]</f>
        <v>1317.96</v>
      </c>
      <c r="J502">
        <v>226</v>
      </c>
      <c r="K502">
        <v>0</v>
      </c>
      <c r="L502" t="s">
        <v>23</v>
      </c>
      <c r="M502">
        <v>27.8</v>
      </c>
      <c r="N502">
        <f>IF(DATOS[[#This Row],[email_open_rate]]="",0,DATOS[[#This Row],[email_open_rate]])</f>
        <v>27.8</v>
      </c>
      <c r="O502" s="1">
        <v>44688</v>
      </c>
      <c r="P502">
        <v>18</v>
      </c>
      <c r="Q502">
        <v>0.72</v>
      </c>
      <c r="R502">
        <f>IF(IFERROR(VLOOKUP(DATOS[[#This Row],[IdUnico]],A503:$A$5002,1,FALSE),0),1,0)</f>
        <v>0</v>
      </c>
    </row>
    <row r="503" spans="1:18" x14ac:dyDescent="0.3">
      <c r="A503" t="str">
        <f>CONCATENATE(DATOS[[#This Row],[customer_id]],"_",DATOS[[#This Row],[country]],"_",DATOS[[#This Row],[customer_since]])</f>
        <v>CUST_1924_Australia_45549</v>
      </c>
      <c r="B503" t="s">
        <v>597</v>
      </c>
      <c r="C503">
        <v>50</v>
      </c>
      <c r="D503" t="s">
        <v>21</v>
      </c>
      <c r="E503" t="s">
        <v>22</v>
      </c>
      <c r="F503">
        <v>90.53</v>
      </c>
      <c r="G503">
        <f>IF(DATOS[[#This Row],[avg_order_value]]="",0,DATOS[[#This Row],[avg_order_value]])</f>
        <v>90.53</v>
      </c>
      <c r="H503">
        <v>6</v>
      </c>
      <c r="I503">
        <f>DATOS[[#This Row],[avgValorOrdenDesc]]*DATOS[[#This Row],[total_orders]]</f>
        <v>543.18000000000006</v>
      </c>
      <c r="J503">
        <v>291</v>
      </c>
      <c r="K503">
        <v>0</v>
      </c>
      <c r="L503" t="s">
        <v>29</v>
      </c>
      <c r="M503">
        <v>75.7</v>
      </c>
      <c r="N503">
        <f>IF(DATOS[[#This Row],[email_open_rate]]="",0,DATOS[[#This Row],[email_open_rate]])</f>
        <v>75.7</v>
      </c>
      <c r="O503" s="1">
        <v>45549</v>
      </c>
      <c r="P503">
        <v>73</v>
      </c>
      <c r="Q503">
        <v>0.72</v>
      </c>
      <c r="R503">
        <f>IF(IFERROR(VLOOKUP(DATOS[[#This Row],[IdUnico]],A504:$A$5002,1,FALSE),0),1,0)</f>
        <v>0</v>
      </c>
    </row>
    <row r="504" spans="1:18" x14ac:dyDescent="0.3">
      <c r="A504" t="str">
        <f>CONCATENATE(DATOS[[#This Row],[customer_id]],"_",DATOS[[#This Row],[country]],"_",DATOS[[#This Row],[customer_since]])</f>
        <v>CUST_1924_Germany_44924</v>
      </c>
      <c r="B504" t="s">
        <v>597</v>
      </c>
      <c r="C504">
        <v>53</v>
      </c>
      <c r="D504" t="s">
        <v>14</v>
      </c>
      <c r="E504" t="s">
        <v>50</v>
      </c>
      <c r="F504">
        <v>49.8</v>
      </c>
      <c r="G504">
        <f>IF(DATOS[[#This Row],[avg_order_value]]="",0,DATOS[[#This Row],[avg_order_value]])</f>
        <v>49.8</v>
      </c>
      <c r="H504">
        <v>11</v>
      </c>
      <c r="I504">
        <f>DATOS[[#This Row],[avgValorOrdenDesc]]*DATOS[[#This Row],[total_orders]]</f>
        <v>547.79999999999995</v>
      </c>
      <c r="J504">
        <v>89</v>
      </c>
      <c r="K504">
        <v>0</v>
      </c>
      <c r="L504" t="s">
        <v>16</v>
      </c>
      <c r="M504">
        <v>25</v>
      </c>
      <c r="N504">
        <f>IF(DATOS[[#This Row],[email_open_rate]]="",0,DATOS[[#This Row],[email_open_rate]])</f>
        <v>25</v>
      </c>
      <c r="O504" s="1">
        <v>44924</v>
      </c>
      <c r="P504">
        <v>83</v>
      </c>
      <c r="Q504">
        <v>0.08</v>
      </c>
      <c r="R504">
        <f>IF(IFERROR(VLOOKUP(DATOS[[#This Row],[IdUnico]],A505:$A$5002,1,FALSE),0),1,0)</f>
        <v>0</v>
      </c>
    </row>
    <row r="505" spans="1:18" x14ac:dyDescent="0.3">
      <c r="A505" t="str">
        <f>CONCATENATE(DATOS[[#This Row],[customer_id]],"_",DATOS[[#This Row],[country]],"_",DATOS[[#This Row],[customer_since]])</f>
        <v>CUST_1926_China_45216</v>
      </c>
      <c r="B505" t="s">
        <v>3490</v>
      </c>
      <c r="C505">
        <v>66</v>
      </c>
      <c r="D505" t="s">
        <v>14</v>
      </c>
      <c r="E505" t="s">
        <v>44</v>
      </c>
      <c r="F505">
        <v>24.86</v>
      </c>
      <c r="G505">
        <f>IF(DATOS[[#This Row],[avg_order_value]]="",0,DATOS[[#This Row],[avg_order_value]])</f>
        <v>24.86</v>
      </c>
      <c r="H505">
        <v>9</v>
      </c>
      <c r="I505">
        <f>DATOS[[#This Row],[avgValorOrdenDesc]]*DATOS[[#This Row],[total_orders]]</f>
        <v>223.74</v>
      </c>
      <c r="J505">
        <v>64</v>
      </c>
      <c r="K505">
        <v>0</v>
      </c>
      <c r="L505" t="s">
        <v>23</v>
      </c>
      <c r="M505">
        <v>2.2999999999999998</v>
      </c>
      <c r="N505">
        <f>IF(DATOS[[#This Row],[email_open_rate]]="",0,DATOS[[#This Row],[email_open_rate]])</f>
        <v>2.2999999999999998</v>
      </c>
      <c r="O505" s="1">
        <v>45216</v>
      </c>
      <c r="P505">
        <v>16</v>
      </c>
      <c r="Q505">
        <v>0.42</v>
      </c>
      <c r="R505">
        <f>IF(IFERROR(VLOOKUP(DATOS[[#This Row],[IdUnico]],A506:$A$5002,1,FALSE),0),1,0)</f>
        <v>0</v>
      </c>
    </row>
    <row r="506" spans="1:18" x14ac:dyDescent="0.3">
      <c r="A506" t="str">
        <f>CONCATENATE(DATOS[[#This Row],[customer_id]],"_",DATOS[[#This Row],[country]],"_",DATOS[[#This Row],[customer_since]])</f>
        <v>CUST_1928_USA_45817</v>
      </c>
      <c r="B506" t="s">
        <v>557</v>
      </c>
      <c r="C506">
        <v>40</v>
      </c>
      <c r="D506" t="s">
        <v>14</v>
      </c>
      <c r="E506" t="s">
        <v>18</v>
      </c>
      <c r="F506">
        <v>47.02</v>
      </c>
      <c r="G506">
        <f>IF(DATOS[[#This Row],[avg_order_value]]="",0,DATOS[[#This Row],[avg_order_value]])</f>
        <v>47.02</v>
      </c>
      <c r="H506">
        <v>11</v>
      </c>
      <c r="I506">
        <f>DATOS[[#This Row],[avgValorOrdenDesc]]*DATOS[[#This Row],[total_orders]]</f>
        <v>517.22</v>
      </c>
      <c r="J506">
        <v>249</v>
      </c>
      <c r="K506">
        <v>1</v>
      </c>
      <c r="L506" t="s">
        <v>29</v>
      </c>
      <c r="M506">
        <v>81</v>
      </c>
      <c r="N506">
        <f>IF(DATOS[[#This Row],[email_open_rate]]="",0,DATOS[[#This Row],[email_open_rate]])</f>
        <v>81</v>
      </c>
      <c r="O506" s="1">
        <v>45817</v>
      </c>
      <c r="P506">
        <v>16</v>
      </c>
      <c r="Q506">
        <v>0.6</v>
      </c>
      <c r="R506">
        <f>IF(IFERROR(VLOOKUP(DATOS[[#This Row],[IdUnico]],A507:$A$5002,1,FALSE),0),1,0)</f>
        <v>0</v>
      </c>
    </row>
    <row r="507" spans="1:18" x14ac:dyDescent="0.3">
      <c r="A507" t="str">
        <f>CONCATENATE(DATOS[[#This Row],[customer_id]],"_",DATOS[[#This Row],[country]],"_",DATOS[[#This Row],[customer_since]])</f>
        <v>CUST_1929_Germany_45150</v>
      </c>
      <c r="B507" t="s">
        <v>2278</v>
      </c>
      <c r="C507">
        <v>29</v>
      </c>
      <c r="D507" t="s">
        <v>14</v>
      </c>
      <c r="E507" t="s">
        <v>50</v>
      </c>
      <c r="F507">
        <v>251.02</v>
      </c>
      <c r="G507">
        <f>IF(DATOS[[#This Row],[avg_order_value]]="",0,DATOS[[#This Row],[avg_order_value]])</f>
        <v>251.02</v>
      </c>
      <c r="H507">
        <v>9</v>
      </c>
      <c r="I507">
        <f>DATOS[[#This Row],[avgValorOrdenDesc]]*DATOS[[#This Row],[total_orders]]</f>
        <v>2259.1800000000003</v>
      </c>
      <c r="J507">
        <v>319</v>
      </c>
      <c r="K507">
        <v>0</v>
      </c>
      <c r="L507" t="s">
        <v>16</v>
      </c>
      <c r="M507">
        <v>23.2</v>
      </c>
      <c r="N507">
        <f>IF(DATOS[[#This Row],[email_open_rate]]="",0,DATOS[[#This Row],[email_open_rate]])</f>
        <v>23.2</v>
      </c>
      <c r="O507" s="1">
        <v>45150</v>
      </c>
      <c r="P507">
        <v>57</v>
      </c>
      <c r="Q507">
        <v>0.12</v>
      </c>
      <c r="R507">
        <f>IF(IFERROR(VLOOKUP(DATOS[[#This Row],[IdUnico]],A508:$A$5002,1,FALSE),0),1,0)</f>
        <v>0</v>
      </c>
    </row>
    <row r="508" spans="1:18" x14ac:dyDescent="0.3">
      <c r="A508" t="str">
        <f>CONCATENATE(DATOS[[#This Row],[customer_id]],"_",DATOS[[#This Row],[country]],"_",DATOS[[#This Row],[customer_since]])</f>
        <v>CUST_1929_Germany_45634</v>
      </c>
      <c r="B508" t="s">
        <v>2278</v>
      </c>
      <c r="C508">
        <v>42</v>
      </c>
      <c r="D508" t="s">
        <v>21</v>
      </c>
      <c r="E508" t="s">
        <v>50</v>
      </c>
      <c r="F508">
        <v>116.37</v>
      </c>
      <c r="G508">
        <f>IF(DATOS[[#This Row],[avg_order_value]]="",0,DATOS[[#This Row],[avg_order_value]])</f>
        <v>116.37</v>
      </c>
      <c r="H508">
        <v>6</v>
      </c>
      <c r="I508">
        <f>DATOS[[#This Row],[avgValorOrdenDesc]]*DATOS[[#This Row],[total_orders]]</f>
        <v>698.22</v>
      </c>
      <c r="J508">
        <v>66</v>
      </c>
      <c r="K508">
        <v>0</v>
      </c>
      <c r="L508" t="s">
        <v>16</v>
      </c>
      <c r="M508">
        <v>65.099999999999994</v>
      </c>
      <c r="N508">
        <f>IF(DATOS[[#This Row],[email_open_rate]]="",0,DATOS[[#This Row],[email_open_rate]])</f>
        <v>65.099999999999994</v>
      </c>
      <c r="O508" s="1">
        <v>45634</v>
      </c>
      <c r="P508">
        <v>46</v>
      </c>
      <c r="Q508">
        <v>0.09</v>
      </c>
      <c r="R508">
        <f>IF(IFERROR(VLOOKUP(DATOS[[#This Row],[IdUnico]],A509:$A$5002,1,FALSE),0),1,0)</f>
        <v>0</v>
      </c>
    </row>
    <row r="509" spans="1:18" x14ac:dyDescent="0.3">
      <c r="A509" t="str">
        <f>CONCATENATE(DATOS[[#This Row],[customer_id]],"_",DATOS[[#This Row],[country]],"_",DATOS[[#This Row],[customer_since]])</f>
        <v>CUST_1931_UK_44673</v>
      </c>
      <c r="B509" t="s">
        <v>3465</v>
      </c>
      <c r="C509">
        <v>64</v>
      </c>
      <c r="D509" t="s">
        <v>14</v>
      </c>
      <c r="E509" t="s">
        <v>52</v>
      </c>
      <c r="F509">
        <v>232.1</v>
      </c>
      <c r="G509">
        <f>IF(DATOS[[#This Row],[avg_order_value]]="",0,DATOS[[#This Row],[avg_order_value]])</f>
        <v>232.1</v>
      </c>
      <c r="H509">
        <v>12</v>
      </c>
      <c r="I509">
        <f>DATOS[[#This Row],[avgValorOrdenDesc]]*DATOS[[#This Row],[total_orders]]</f>
        <v>2785.2</v>
      </c>
      <c r="J509">
        <v>116</v>
      </c>
      <c r="K509">
        <v>0</v>
      </c>
      <c r="L509" t="s">
        <v>16</v>
      </c>
      <c r="M509">
        <v>15.8</v>
      </c>
      <c r="N509">
        <f>IF(DATOS[[#This Row],[email_open_rate]]="",0,DATOS[[#This Row],[email_open_rate]])</f>
        <v>15.8</v>
      </c>
      <c r="O509" s="1">
        <v>44673</v>
      </c>
      <c r="P509">
        <v>22</v>
      </c>
      <c r="Q509">
        <v>0.28000000000000003</v>
      </c>
      <c r="R509">
        <f>IF(IFERROR(VLOOKUP(DATOS[[#This Row],[IdUnico]],A510:$A$5002,1,FALSE),0),1,0)</f>
        <v>0</v>
      </c>
    </row>
    <row r="510" spans="1:18" x14ac:dyDescent="0.3">
      <c r="A510" t="str">
        <f>CONCATENATE(DATOS[[#This Row],[customer_id]],"_",DATOS[[#This Row],[country]],"_",DATOS[[#This Row],[customer_since]])</f>
        <v>CUST_1933_USA_44233</v>
      </c>
      <c r="B510" t="s">
        <v>1315</v>
      </c>
      <c r="C510">
        <v>44</v>
      </c>
      <c r="D510" t="s">
        <v>14</v>
      </c>
      <c r="E510" t="s">
        <v>18</v>
      </c>
      <c r="F510">
        <v>65.63</v>
      </c>
      <c r="G510">
        <f>IF(DATOS[[#This Row],[avg_order_value]]="",0,DATOS[[#This Row],[avg_order_value]])</f>
        <v>65.63</v>
      </c>
      <c r="H510">
        <v>3</v>
      </c>
      <c r="I510">
        <f>DATOS[[#This Row],[avgValorOrdenDesc]]*DATOS[[#This Row],[total_orders]]</f>
        <v>196.89</v>
      </c>
      <c r="J510">
        <v>229</v>
      </c>
      <c r="K510">
        <v>0</v>
      </c>
      <c r="L510" t="s">
        <v>29</v>
      </c>
      <c r="M510">
        <v>24.7</v>
      </c>
      <c r="N510">
        <f>IF(DATOS[[#This Row],[email_open_rate]]="",0,DATOS[[#This Row],[email_open_rate]])</f>
        <v>24.7</v>
      </c>
      <c r="O510" s="1">
        <v>44233</v>
      </c>
      <c r="P510">
        <v>84</v>
      </c>
      <c r="Q510">
        <v>0.3</v>
      </c>
      <c r="R510">
        <f>IF(IFERROR(VLOOKUP(DATOS[[#This Row],[IdUnico]],A511:$A$5002,1,FALSE),0),1,0)</f>
        <v>0</v>
      </c>
    </row>
    <row r="511" spans="1:18" x14ac:dyDescent="0.3">
      <c r="A511" t="str">
        <f>CONCATENATE(DATOS[[#This Row],[customer_id]],"_",DATOS[[#This Row],[country]],"_",DATOS[[#This Row],[customer_since]])</f>
        <v>CUST_1933_USA_45046</v>
      </c>
      <c r="B511" t="s">
        <v>1315</v>
      </c>
      <c r="C511">
        <v>47</v>
      </c>
      <c r="D511" t="s">
        <v>14</v>
      </c>
      <c r="E511" t="s">
        <v>18</v>
      </c>
      <c r="F511">
        <v>261.43</v>
      </c>
      <c r="G511">
        <f>IF(DATOS[[#This Row],[avg_order_value]]="",0,DATOS[[#This Row],[avg_order_value]])</f>
        <v>261.43</v>
      </c>
      <c r="H511">
        <v>14</v>
      </c>
      <c r="I511">
        <f>DATOS[[#This Row],[avgValorOrdenDesc]]*DATOS[[#This Row],[total_orders]]</f>
        <v>3660.02</v>
      </c>
      <c r="J511">
        <v>37</v>
      </c>
      <c r="K511">
        <v>0</v>
      </c>
      <c r="L511" t="s">
        <v>16</v>
      </c>
      <c r="M511">
        <v>54</v>
      </c>
      <c r="N511">
        <f>IF(DATOS[[#This Row],[email_open_rate]]="",0,DATOS[[#This Row],[email_open_rate]])</f>
        <v>54</v>
      </c>
      <c r="O511" s="1">
        <v>45046</v>
      </c>
      <c r="P511">
        <v>98</v>
      </c>
      <c r="Q511">
        <v>0.01</v>
      </c>
      <c r="R511">
        <f>IF(IFERROR(VLOOKUP(DATOS[[#This Row],[IdUnico]],A512:$A$5002,1,FALSE),0),1,0)</f>
        <v>0</v>
      </c>
    </row>
    <row r="512" spans="1:18" x14ac:dyDescent="0.3">
      <c r="A512" t="str">
        <f>CONCATENATE(DATOS[[#This Row],[customer_id]],"_",DATOS[[#This Row],[country]],"_",DATOS[[#This Row],[customer_since]])</f>
        <v>CUST_1935_Canada_45143</v>
      </c>
      <c r="B512" t="s">
        <v>2225</v>
      </c>
      <c r="C512">
        <v>69</v>
      </c>
      <c r="D512" t="s">
        <v>21</v>
      </c>
      <c r="E512" t="s">
        <v>28</v>
      </c>
      <c r="F512">
        <v>157.84</v>
      </c>
      <c r="G512">
        <f>IF(DATOS[[#This Row],[avg_order_value]]="",0,DATOS[[#This Row],[avg_order_value]])</f>
        <v>157.84</v>
      </c>
      <c r="H512">
        <v>8</v>
      </c>
      <c r="I512">
        <f>DATOS[[#This Row],[avgValorOrdenDesc]]*DATOS[[#This Row],[total_orders]]</f>
        <v>1262.72</v>
      </c>
      <c r="J512">
        <v>322</v>
      </c>
      <c r="K512">
        <v>0</v>
      </c>
      <c r="L512" t="s">
        <v>40</v>
      </c>
      <c r="M512">
        <v>41.7</v>
      </c>
      <c r="N512">
        <f>IF(DATOS[[#This Row],[email_open_rate]]="",0,DATOS[[#This Row],[email_open_rate]])</f>
        <v>41.7</v>
      </c>
      <c r="O512" s="1">
        <v>45143</v>
      </c>
      <c r="P512">
        <v>13</v>
      </c>
      <c r="Q512">
        <v>0.15</v>
      </c>
      <c r="R512">
        <f>IF(IFERROR(VLOOKUP(DATOS[[#This Row],[IdUnico]],A513:$A$5002,1,FALSE),0),1,0)</f>
        <v>0</v>
      </c>
    </row>
    <row r="513" spans="1:18" x14ac:dyDescent="0.3">
      <c r="A513" t="str">
        <f>CONCATENATE(DATOS[[#This Row],[customer_id]],"_",DATOS[[#This Row],[country]],"_",DATOS[[#This Row],[customer_since]])</f>
        <v>CUST_1935_Germany_44412</v>
      </c>
      <c r="B513" t="s">
        <v>2225</v>
      </c>
      <c r="C513">
        <v>35</v>
      </c>
      <c r="D513" t="s">
        <v>14</v>
      </c>
      <c r="E513" t="s">
        <v>50</v>
      </c>
      <c r="F513">
        <v>125.01</v>
      </c>
      <c r="G513">
        <f>IF(DATOS[[#This Row],[avg_order_value]]="",0,DATOS[[#This Row],[avg_order_value]])</f>
        <v>125.01</v>
      </c>
      <c r="H513">
        <v>11</v>
      </c>
      <c r="I513">
        <f>DATOS[[#This Row],[avgValorOrdenDesc]]*DATOS[[#This Row],[total_orders]]</f>
        <v>1375.1100000000001</v>
      </c>
      <c r="J513">
        <v>217</v>
      </c>
      <c r="K513">
        <v>0</v>
      </c>
      <c r="L513" t="s">
        <v>19</v>
      </c>
      <c r="M513">
        <v>79.5</v>
      </c>
      <c r="N513">
        <f>IF(DATOS[[#This Row],[email_open_rate]]="",0,DATOS[[#This Row],[email_open_rate]])</f>
        <v>79.5</v>
      </c>
      <c r="O513" s="1">
        <v>44412</v>
      </c>
      <c r="P513">
        <v>79</v>
      </c>
      <c r="Q513">
        <v>0.28000000000000003</v>
      </c>
      <c r="R513">
        <f>IF(IFERROR(VLOOKUP(DATOS[[#This Row],[IdUnico]],A514:$A$5002,1,FALSE),0),1,0)</f>
        <v>0</v>
      </c>
    </row>
    <row r="514" spans="1:18" x14ac:dyDescent="0.3">
      <c r="A514" t="str">
        <f>CONCATENATE(DATOS[[#This Row],[customer_id]],"_",DATOS[[#This Row],[country]],"_",DATOS[[#This Row],[customer_since]])</f>
        <v>CUST_1936_Germany_45464</v>
      </c>
      <c r="B514" t="s">
        <v>1197</v>
      </c>
      <c r="C514">
        <v>22</v>
      </c>
      <c r="D514" t="s">
        <v>14</v>
      </c>
      <c r="E514" t="s">
        <v>50</v>
      </c>
      <c r="F514">
        <v>157.46</v>
      </c>
      <c r="G514">
        <f>IF(DATOS[[#This Row],[avg_order_value]]="",0,DATOS[[#This Row],[avg_order_value]])</f>
        <v>157.46</v>
      </c>
      <c r="H514">
        <v>14</v>
      </c>
      <c r="I514">
        <f>DATOS[[#This Row],[avgValorOrdenDesc]]*DATOS[[#This Row],[total_orders]]</f>
        <v>2204.44</v>
      </c>
      <c r="J514">
        <v>44</v>
      </c>
      <c r="K514">
        <v>0</v>
      </c>
      <c r="L514" t="s">
        <v>19</v>
      </c>
      <c r="M514">
        <v>78.900000000000006</v>
      </c>
      <c r="N514">
        <f>IF(DATOS[[#This Row],[email_open_rate]]="",0,DATOS[[#This Row],[email_open_rate]])</f>
        <v>78.900000000000006</v>
      </c>
      <c r="O514" s="1">
        <v>45464</v>
      </c>
      <c r="P514">
        <v>49</v>
      </c>
      <c r="Q514">
        <v>0.31</v>
      </c>
      <c r="R514">
        <f>IF(IFERROR(VLOOKUP(DATOS[[#This Row],[IdUnico]],A515:$A$5002,1,FALSE),0),1,0)</f>
        <v>0</v>
      </c>
    </row>
    <row r="515" spans="1:18" x14ac:dyDescent="0.3">
      <c r="A515" t="str">
        <f>CONCATENATE(DATOS[[#This Row],[customer_id]],"_",DATOS[[#This Row],[country]],"_",DATOS[[#This Row],[customer_since]])</f>
        <v>CUST_1941_India_44919</v>
      </c>
      <c r="B515" t="s">
        <v>3610</v>
      </c>
      <c r="C515">
        <v>19</v>
      </c>
      <c r="D515" t="s">
        <v>21</v>
      </c>
      <c r="E515" t="s">
        <v>37</v>
      </c>
      <c r="F515">
        <v>106.57</v>
      </c>
      <c r="G515">
        <f>IF(DATOS[[#This Row],[avg_order_value]]="",0,DATOS[[#This Row],[avg_order_value]])</f>
        <v>106.57</v>
      </c>
      <c r="H515">
        <v>7</v>
      </c>
      <c r="I515">
        <f>DATOS[[#This Row],[avgValorOrdenDesc]]*DATOS[[#This Row],[total_orders]]</f>
        <v>745.99</v>
      </c>
      <c r="J515">
        <v>42</v>
      </c>
      <c r="K515">
        <v>0</v>
      </c>
      <c r="L515" t="s">
        <v>19</v>
      </c>
      <c r="M515">
        <v>51.7</v>
      </c>
      <c r="N515">
        <f>IF(DATOS[[#This Row],[email_open_rate]]="",0,DATOS[[#This Row],[email_open_rate]])</f>
        <v>51.7</v>
      </c>
      <c r="O515" s="1">
        <v>44919</v>
      </c>
      <c r="P515">
        <v>94</v>
      </c>
      <c r="Q515">
        <v>0.13</v>
      </c>
      <c r="R515">
        <f>IF(IFERROR(VLOOKUP(DATOS[[#This Row],[IdUnico]],A516:$A$5002,1,FALSE),0),1,0)</f>
        <v>0</v>
      </c>
    </row>
    <row r="516" spans="1:18" x14ac:dyDescent="0.3">
      <c r="A516" t="str">
        <f>CONCATENATE(DATOS[[#This Row],[customer_id]],"_",DATOS[[#This Row],[country]],"_",DATOS[[#This Row],[customer_since]])</f>
        <v>CUST_1943_Australia_44737</v>
      </c>
      <c r="B516" t="s">
        <v>1005</v>
      </c>
      <c r="C516">
        <v>68</v>
      </c>
      <c r="D516" t="s">
        <v>21</v>
      </c>
      <c r="E516" t="s">
        <v>22</v>
      </c>
      <c r="F516">
        <v>65.66</v>
      </c>
      <c r="G516">
        <f>IF(DATOS[[#This Row],[avg_order_value]]="",0,DATOS[[#This Row],[avg_order_value]])</f>
        <v>65.66</v>
      </c>
      <c r="H516">
        <v>10</v>
      </c>
      <c r="I516">
        <f>DATOS[[#This Row],[avgValorOrdenDesc]]*DATOS[[#This Row],[total_orders]]</f>
        <v>656.59999999999991</v>
      </c>
      <c r="J516">
        <v>224</v>
      </c>
      <c r="K516">
        <v>0</v>
      </c>
      <c r="L516" t="s">
        <v>16</v>
      </c>
      <c r="M516">
        <v>45.6</v>
      </c>
      <c r="N516">
        <f>IF(DATOS[[#This Row],[email_open_rate]]="",0,DATOS[[#This Row],[email_open_rate]])</f>
        <v>45.6</v>
      </c>
      <c r="O516" s="1">
        <v>44737</v>
      </c>
      <c r="P516">
        <v>85</v>
      </c>
      <c r="Q516">
        <v>0.27</v>
      </c>
      <c r="R516">
        <f>IF(IFERROR(VLOOKUP(DATOS[[#This Row],[IdUnico]],A517:$A$5002,1,FALSE),0),1,0)</f>
        <v>0</v>
      </c>
    </row>
    <row r="517" spans="1:18" x14ac:dyDescent="0.3">
      <c r="A517" t="str">
        <f>CONCATENATE(DATOS[[#This Row],[customer_id]],"_",DATOS[[#This Row],[country]],"_",DATOS[[#This Row],[customer_since]])</f>
        <v>CUST_1946_Australia_44128</v>
      </c>
      <c r="B517" t="s">
        <v>2314</v>
      </c>
      <c r="C517">
        <v>28</v>
      </c>
      <c r="D517" t="s">
        <v>14</v>
      </c>
      <c r="E517" t="s">
        <v>22</v>
      </c>
      <c r="F517">
        <v>158.9</v>
      </c>
      <c r="G517">
        <f>IF(DATOS[[#This Row],[avg_order_value]]="",0,DATOS[[#This Row],[avg_order_value]])</f>
        <v>158.9</v>
      </c>
      <c r="H517">
        <v>5</v>
      </c>
      <c r="I517">
        <f>DATOS[[#This Row],[avgValorOrdenDesc]]*DATOS[[#This Row],[total_orders]]</f>
        <v>794.5</v>
      </c>
      <c r="J517">
        <v>169</v>
      </c>
      <c r="K517">
        <v>0</v>
      </c>
      <c r="L517" t="s">
        <v>19</v>
      </c>
      <c r="M517">
        <v>41</v>
      </c>
      <c r="N517">
        <f>IF(DATOS[[#This Row],[email_open_rate]]="",0,DATOS[[#This Row],[email_open_rate]])</f>
        <v>41</v>
      </c>
      <c r="O517" s="1">
        <v>44128</v>
      </c>
      <c r="P517">
        <v>21</v>
      </c>
      <c r="Q517">
        <v>0.09</v>
      </c>
      <c r="R517">
        <f>IF(IFERROR(VLOOKUP(DATOS[[#This Row],[IdUnico]],A518:$A$5002,1,FALSE),0),1,0)</f>
        <v>0</v>
      </c>
    </row>
    <row r="518" spans="1:18" x14ac:dyDescent="0.3">
      <c r="A518" t="str">
        <f>CONCATENATE(DATOS[[#This Row],[customer_id]],"_",DATOS[[#This Row],[country]],"_",DATOS[[#This Row],[customer_since]])</f>
        <v>CUST_1946_France_44376</v>
      </c>
      <c r="B518" t="s">
        <v>2314</v>
      </c>
      <c r="C518">
        <v>65</v>
      </c>
      <c r="D518" t="s">
        <v>14</v>
      </c>
      <c r="E518" t="s">
        <v>35</v>
      </c>
      <c r="F518">
        <v>77.58</v>
      </c>
      <c r="G518">
        <f>IF(DATOS[[#This Row],[avg_order_value]]="",0,DATOS[[#This Row],[avg_order_value]])</f>
        <v>77.58</v>
      </c>
      <c r="H518">
        <v>11</v>
      </c>
      <c r="I518">
        <f>DATOS[[#This Row],[avgValorOrdenDesc]]*DATOS[[#This Row],[total_orders]]</f>
        <v>853.38</v>
      </c>
      <c r="J518">
        <v>237</v>
      </c>
      <c r="K518">
        <v>0</v>
      </c>
      <c r="L518" t="s">
        <v>19</v>
      </c>
      <c r="M518">
        <v>54.5</v>
      </c>
      <c r="N518">
        <f>IF(DATOS[[#This Row],[email_open_rate]]="",0,DATOS[[#This Row],[email_open_rate]])</f>
        <v>54.5</v>
      </c>
      <c r="O518" s="1">
        <v>44376</v>
      </c>
      <c r="P518">
        <v>45</v>
      </c>
      <c r="Q518">
        <v>0.11</v>
      </c>
      <c r="R518">
        <f>IF(IFERROR(VLOOKUP(DATOS[[#This Row],[IdUnico]],A519:$A$5002,1,FALSE),0),1,0)</f>
        <v>0</v>
      </c>
    </row>
    <row r="519" spans="1:18" x14ac:dyDescent="0.3">
      <c r="A519" t="str">
        <f>CONCATENATE(DATOS[[#This Row],[customer_id]],"_",DATOS[[#This Row],[country]],"_",DATOS[[#This Row],[customer_since]])</f>
        <v>CUST_1948_Australia_44113</v>
      </c>
      <c r="B519" t="s">
        <v>2113</v>
      </c>
      <c r="C519">
        <v>20</v>
      </c>
      <c r="D519" t="s">
        <v>21</v>
      </c>
      <c r="E519" t="s">
        <v>22</v>
      </c>
      <c r="F519">
        <v>18.190000000000001</v>
      </c>
      <c r="G519">
        <f>IF(DATOS[[#This Row],[avg_order_value]]="",0,DATOS[[#This Row],[avg_order_value]])</f>
        <v>18.190000000000001</v>
      </c>
      <c r="H519">
        <v>8</v>
      </c>
      <c r="I519">
        <f>DATOS[[#This Row],[avgValorOrdenDesc]]*DATOS[[#This Row],[total_orders]]</f>
        <v>145.52000000000001</v>
      </c>
      <c r="J519">
        <v>278</v>
      </c>
      <c r="K519">
        <v>0</v>
      </c>
      <c r="L519" t="s">
        <v>40</v>
      </c>
      <c r="M519">
        <v>79.3</v>
      </c>
      <c r="N519">
        <f>IF(DATOS[[#This Row],[email_open_rate]]="",0,DATOS[[#This Row],[email_open_rate]])</f>
        <v>79.3</v>
      </c>
      <c r="O519" s="1">
        <v>44113</v>
      </c>
      <c r="P519">
        <v>9</v>
      </c>
      <c r="Q519">
        <v>7.0000000000000007E-2</v>
      </c>
      <c r="R519">
        <f>IF(IFERROR(VLOOKUP(DATOS[[#This Row],[IdUnico]],A520:$A$5002,1,FALSE),0),1,0)</f>
        <v>0</v>
      </c>
    </row>
    <row r="520" spans="1:18" x14ac:dyDescent="0.3">
      <c r="A520" t="str">
        <f>CONCATENATE(DATOS[[#This Row],[customer_id]],"_",DATOS[[#This Row],[country]],"_",DATOS[[#This Row],[customer_since]])</f>
        <v>CUST_1950_UK_44360</v>
      </c>
      <c r="B520" t="s">
        <v>869</v>
      </c>
      <c r="C520">
        <v>55</v>
      </c>
      <c r="D520" t="s">
        <v>14</v>
      </c>
      <c r="E520" t="s">
        <v>52</v>
      </c>
      <c r="G520">
        <f>IF(DATOS[[#This Row],[avg_order_value]]="",0,DATOS[[#This Row],[avg_order_value]])</f>
        <v>0</v>
      </c>
      <c r="H520">
        <v>13</v>
      </c>
      <c r="I520">
        <f>DATOS[[#This Row],[avgValorOrdenDesc]]*DATOS[[#This Row],[total_orders]]</f>
        <v>0</v>
      </c>
      <c r="J520">
        <v>69</v>
      </c>
      <c r="K520">
        <v>0</v>
      </c>
      <c r="L520" t="s">
        <v>23</v>
      </c>
      <c r="M520">
        <v>97.3</v>
      </c>
      <c r="N520">
        <f>IF(DATOS[[#This Row],[email_open_rate]]="",0,DATOS[[#This Row],[email_open_rate]])</f>
        <v>97.3</v>
      </c>
      <c r="O520" s="1">
        <v>44360</v>
      </c>
      <c r="P520">
        <v>59</v>
      </c>
      <c r="Q520">
        <v>0.15</v>
      </c>
      <c r="R520">
        <f>IF(IFERROR(VLOOKUP(DATOS[[#This Row],[IdUnico]],A521:$A$5002,1,FALSE),0),1,0)</f>
        <v>0</v>
      </c>
    </row>
    <row r="521" spans="1:18" x14ac:dyDescent="0.3">
      <c r="A521" t="str">
        <f>CONCATENATE(DATOS[[#This Row],[customer_id]],"_",DATOS[[#This Row],[country]],"_",DATOS[[#This Row],[customer_since]])</f>
        <v>CUST_1951_France_44304</v>
      </c>
      <c r="B521" t="s">
        <v>962</v>
      </c>
      <c r="C521">
        <v>74</v>
      </c>
      <c r="D521" t="s">
        <v>14</v>
      </c>
      <c r="E521" t="s">
        <v>35</v>
      </c>
      <c r="F521">
        <v>86.18</v>
      </c>
      <c r="G521">
        <f>IF(DATOS[[#This Row],[avg_order_value]]="",0,DATOS[[#This Row],[avg_order_value]])</f>
        <v>86.18</v>
      </c>
      <c r="H521">
        <v>9</v>
      </c>
      <c r="I521">
        <f>DATOS[[#This Row],[avgValorOrdenDesc]]*DATOS[[#This Row],[total_orders]]</f>
        <v>775.62000000000012</v>
      </c>
      <c r="J521">
        <v>294</v>
      </c>
      <c r="K521">
        <v>0</v>
      </c>
      <c r="L521" t="s">
        <v>16</v>
      </c>
      <c r="M521">
        <v>30</v>
      </c>
      <c r="N521">
        <f>IF(DATOS[[#This Row],[email_open_rate]]="",0,DATOS[[#This Row],[email_open_rate]])</f>
        <v>30</v>
      </c>
      <c r="O521" s="1">
        <v>44304</v>
      </c>
      <c r="P521">
        <v>75</v>
      </c>
      <c r="Q521">
        <v>0.22</v>
      </c>
      <c r="R521">
        <f>IF(IFERROR(VLOOKUP(DATOS[[#This Row],[IdUnico]],A522:$A$5002,1,FALSE),0),1,0)</f>
        <v>0</v>
      </c>
    </row>
    <row r="522" spans="1:18" x14ac:dyDescent="0.3">
      <c r="A522" t="str">
        <f>CONCATENATE(DATOS[[#This Row],[customer_id]],"_",DATOS[[#This Row],[country]],"_",DATOS[[#This Row],[customer_since]])</f>
        <v>CUST_1953_Japan_44430</v>
      </c>
      <c r="B522" t="s">
        <v>519</v>
      </c>
      <c r="C522">
        <v>54</v>
      </c>
      <c r="D522" t="s">
        <v>21</v>
      </c>
      <c r="E522" t="s">
        <v>26</v>
      </c>
      <c r="F522">
        <v>83.49</v>
      </c>
      <c r="G522">
        <f>IF(DATOS[[#This Row],[avg_order_value]]="",0,DATOS[[#This Row],[avg_order_value]])</f>
        <v>83.49</v>
      </c>
      <c r="H522">
        <v>11</v>
      </c>
      <c r="I522">
        <f>DATOS[[#This Row],[avgValorOrdenDesc]]*DATOS[[#This Row],[total_orders]]</f>
        <v>918.39</v>
      </c>
      <c r="J522">
        <v>298</v>
      </c>
      <c r="K522">
        <v>0</v>
      </c>
      <c r="L522" t="s">
        <v>19</v>
      </c>
      <c r="M522">
        <v>74.8</v>
      </c>
      <c r="N522">
        <f>IF(DATOS[[#This Row],[email_open_rate]]="",0,DATOS[[#This Row],[email_open_rate]])</f>
        <v>74.8</v>
      </c>
      <c r="O522" s="1">
        <v>44430</v>
      </c>
      <c r="P522">
        <v>43</v>
      </c>
      <c r="Q522">
        <v>0.19</v>
      </c>
      <c r="R522">
        <f>IF(IFERROR(VLOOKUP(DATOS[[#This Row],[IdUnico]],A523:$A$5002,1,FALSE),0),1,0)</f>
        <v>0</v>
      </c>
    </row>
    <row r="523" spans="1:18" x14ac:dyDescent="0.3">
      <c r="A523" t="str">
        <f>CONCATENATE(DATOS[[#This Row],[customer_id]],"_",DATOS[[#This Row],[country]],"_",DATOS[[#This Row],[customer_since]])</f>
        <v>CUST_1954_UK_44515</v>
      </c>
      <c r="B523" t="s">
        <v>1220</v>
      </c>
      <c r="C523">
        <v>26</v>
      </c>
      <c r="D523" t="s">
        <v>25</v>
      </c>
      <c r="E523" t="s">
        <v>52</v>
      </c>
      <c r="F523">
        <v>253.08</v>
      </c>
      <c r="G523">
        <f>IF(DATOS[[#This Row],[avg_order_value]]="",0,DATOS[[#This Row],[avg_order_value]])</f>
        <v>253.08</v>
      </c>
      <c r="H523">
        <v>9</v>
      </c>
      <c r="I523">
        <f>DATOS[[#This Row],[avgValorOrdenDesc]]*DATOS[[#This Row],[total_orders]]</f>
        <v>2277.7200000000003</v>
      </c>
      <c r="J523">
        <v>82</v>
      </c>
      <c r="K523">
        <v>0</v>
      </c>
      <c r="L523" t="s">
        <v>40</v>
      </c>
      <c r="M523">
        <v>18.3</v>
      </c>
      <c r="N523">
        <f>IF(DATOS[[#This Row],[email_open_rate]]="",0,DATOS[[#This Row],[email_open_rate]])</f>
        <v>18.3</v>
      </c>
      <c r="O523" s="1">
        <v>44515</v>
      </c>
      <c r="P523">
        <v>2</v>
      </c>
      <c r="Q523">
        <v>0.48</v>
      </c>
      <c r="R523">
        <f>IF(IFERROR(VLOOKUP(DATOS[[#This Row],[IdUnico]],A524:$A$5002,1,FALSE),0),1,0)</f>
        <v>0</v>
      </c>
    </row>
    <row r="524" spans="1:18" x14ac:dyDescent="0.3">
      <c r="A524" t="str">
        <f>CONCATENATE(DATOS[[#This Row],[customer_id]],"_",DATOS[[#This Row],[country]],"_",DATOS[[#This Row],[customer_since]])</f>
        <v>CUST_1954_UK_44753</v>
      </c>
      <c r="B524" t="s">
        <v>1220</v>
      </c>
      <c r="C524">
        <v>76</v>
      </c>
      <c r="D524" t="s">
        <v>14</v>
      </c>
      <c r="E524" t="s">
        <v>52</v>
      </c>
      <c r="F524">
        <v>25.22</v>
      </c>
      <c r="G524">
        <f>IF(DATOS[[#This Row],[avg_order_value]]="",0,DATOS[[#This Row],[avg_order_value]])</f>
        <v>25.22</v>
      </c>
      <c r="H524">
        <v>16</v>
      </c>
      <c r="I524">
        <f>DATOS[[#This Row],[avgValorOrdenDesc]]*DATOS[[#This Row],[total_orders]]</f>
        <v>403.52</v>
      </c>
      <c r="J524">
        <v>357</v>
      </c>
      <c r="K524">
        <v>0</v>
      </c>
      <c r="L524" t="s">
        <v>16</v>
      </c>
      <c r="M524">
        <v>61.3</v>
      </c>
      <c r="N524">
        <f>IF(DATOS[[#This Row],[email_open_rate]]="",0,DATOS[[#This Row],[email_open_rate]])</f>
        <v>61.3</v>
      </c>
      <c r="O524" s="1">
        <v>44753</v>
      </c>
      <c r="P524">
        <v>94</v>
      </c>
      <c r="Q524">
        <v>0.47</v>
      </c>
      <c r="R524">
        <f>IF(IFERROR(VLOOKUP(DATOS[[#This Row],[IdUnico]],A525:$A$5002,1,FALSE),0),1,0)</f>
        <v>0</v>
      </c>
    </row>
    <row r="525" spans="1:18" x14ac:dyDescent="0.3">
      <c r="A525" t="str">
        <f>CONCATENATE(DATOS[[#This Row],[customer_id]],"_",DATOS[[#This Row],[country]],"_",DATOS[[#This Row],[customer_since]])</f>
        <v>CUST_1955_France_44922</v>
      </c>
      <c r="B525" t="s">
        <v>1432</v>
      </c>
      <c r="C525">
        <v>62</v>
      </c>
      <c r="D525" t="s">
        <v>14</v>
      </c>
      <c r="E525" t="s">
        <v>35</v>
      </c>
      <c r="F525">
        <v>150.06</v>
      </c>
      <c r="G525">
        <f>IF(DATOS[[#This Row],[avg_order_value]]="",0,DATOS[[#This Row],[avg_order_value]])</f>
        <v>150.06</v>
      </c>
      <c r="H525">
        <v>10</v>
      </c>
      <c r="I525">
        <f>DATOS[[#This Row],[avgValorOrdenDesc]]*DATOS[[#This Row],[total_orders]]</f>
        <v>1500.6</v>
      </c>
      <c r="J525">
        <v>289</v>
      </c>
      <c r="K525">
        <v>0</v>
      </c>
      <c r="L525" t="s">
        <v>16</v>
      </c>
      <c r="M525">
        <v>98.8</v>
      </c>
      <c r="N525">
        <f>IF(DATOS[[#This Row],[email_open_rate]]="",0,DATOS[[#This Row],[email_open_rate]])</f>
        <v>98.8</v>
      </c>
      <c r="O525" s="1">
        <v>44922</v>
      </c>
      <c r="P525">
        <v>74</v>
      </c>
      <c r="Q525">
        <v>0.28999999999999998</v>
      </c>
      <c r="R525">
        <f>IF(IFERROR(VLOOKUP(DATOS[[#This Row],[IdUnico]],A526:$A$5002,1,FALSE),0),1,0)</f>
        <v>0</v>
      </c>
    </row>
    <row r="526" spans="1:18" x14ac:dyDescent="0.3">
      <c r="A526" t="str">
        <f>CONCATENATE(DATOS[[#This Row],[customer_id]],"_",DATOS[[#This Row],[country]],"_",DATOS[[#This Row],[customer_since]])</f>
        <v>CUST_1956_Brazil_45714</v>
      </c>
      <c r="B526" t="s">
        <v>269</v>
      </c>
      <c r="C526">
        <v>63</v>
      </c>
      <c r="D526" t="s">
        <v>21</v>
      </c>
      <c r="E526" t="s">
        <v>15</v>
      </c>
      <c r="F526">
        <v>103.69</v>
      </c>
      <c r="G526">
        <f>IF(DATOS[[#This Row],[avg_order_value]]="",0,DATOS[[#This Row],[avg_order_value]])</f>
        <v>103.69</v>
      </c>
      <c r="H526">
        <v>12</v>
      </c>
      <c r="I526">
        <f>DATOS[[#This Row],[avgValorOrdenDesc]]*DATOS[[#This Row],[total_orders]]</f>
        <v>1244.28</v>
      </c>
      <c r="J526">
        <v>312</v>
      </c>
      <c r="K526">
        <v>0</v>
      </c>
      <c r="L526" t="s">
        <v>19</v>
      </c>
      <c r="M526">
        <v>84.9</v>
      </c>
      <c r="N526">
        <f>IF(DATOS[[#This Row],[email_open_rate]]="",0,DATOS[[#This Row],[email_open_rate]])</f>
        <v>84.9</v>
      </c>
      <c r="O526" s="1">
        <v>45714</v>
      </c>
      <c r="P526">
        <v>42</v>
      </c>
      <c r="Q526">
        <v>0.21</v>
      </c>
      <c r="R526">
        <f>IF(IFERROR(VLOOKUP(DATOS[[#This Row],[IdUnico]],A527:$A$5002,1,FALSE),0),1,0)</f>
        <v>0</v>
      </c>
    </row>
    <row r="527" spans="1:18" x14ac:dyDescent="0.3">
      <c r="A527" t="str">
        <f>CONCATENATE(DATOS[[#This Row],[customer_id]],"_",DATOS[[#This Row],[country]],"_",DATOS[[#This Row],[customer_since]])</f>
        <v>CUST_1956_Canada_44298</v>
      </c>
      <c r="B527" t="s">
        <v>269</v>
      </c>
      <c r="C527">
        <v>49</v>
      </c>
      <c r="D527" t="s">
        <v>25</v>
      </c>
      <c r="E527" t="s">
        <v>28</v>
      </c>
      <c r="F527">
        <v>58.28</v>
      </c>
      <c r="G527">
        <f>IF(DATOS[[#This Row],[avg_order_value]]="",0,DATOS[[#This Row],[avg_order_value]])</f>
        <v>58.28</v>
      </c>
      <c r="H527">
        <v>7</v>
      </c>
      <c r="I527">
        <f>DATOS[[#This Row],[avgValorOrdenDesc]]*DATOS[[#This Row],[total_orders]]</f>
        <v>407.96000000000004</v>
      </c>
      <c r="J527">
        <v>228</v>
      </c>
      <c r="K527">
        <v>0</v>
      </c>
      <c r="L527" t="s">
        <v>40</v>
      </c>
      <c r="M527">
        <v>36.700000000000003</v>
      </c>
      <c r="N527">
        <f>IF(DATOS[[#This Row],[email_open_rate]]="",0,DATOS[[#This Row],[email_open_rate]])</f>
        <v>36.700000000000003</v>
      </c>
      <c r="O527" s="1">
        <v>44298</v>
      </c>
      <c r="P527">
        <v>90</v>
      </c>
      <c r="Q527">
        <v>0.37</v>
      </c>
      <c r="R527">
        <f>IF(IFERROR(VLOOKUP(DATOS[[#This Row],[IdUnico]],A528:$A$5002,1,FALSE),0),1,0)</f>
        <v>0</v>
      </c>
    </row>
    <row r="528" spans="1:18" x14ac:dyDescent="0.3">
      <c r="A528" t="str">
        <f>CONCATENATE(DATOS[[#This Row],[customer_id]],"_",DATOS[[#This Row],[country]],"_",DATOS[[#This Row],[customer_since]])</f>
        <v>CUST_1956_France_44849</v>
      </c>
      <c r="B528" t="s">
        <v>269</v>
      </c>
      <c r="C528">
        <v>24</v>
      </c>
      <c r="D528" t="s">
        <v>21</v>
      </c>
      <c r="E528" t="s">
        <v>35</v>
      </c>
      <c r="F528">
        <v>75.98</v>
      </c>
      <c r="G528">
        <f>IF(DATOS[[#This Row],[avg_order_value]]="",0,DATOS[[#This Row],[avg_order_value]])</f>
        <v>75.98</v>
      </c>
      <c r="H528">
        <v>10</v>
      </c>
      <c r="I528">
        <f>DATOS[[#This Row],[avgValorOrdenDesc]]*DATOS[[#This Row],[total_orders]]</f>
        <v>759.80000000000007</v>
      </c>
      <c r="J528">
        <v>282</v>
      </c>
      <c r="K528">
        <v>0</v>
      </c>
      <c r="L528" t="s">
        <v>16</v>
      </c>
      <c r="M528">
        <v>68.8</v>
      </c>
      <c r="N528">
        <f>IF(DATOS[[#This Row],[email_open_rate]]="",0,DATOS[[#This Row],[email_open_rate]])</f>
        <v>68.8</v>
      </c>
      <c r="O528" s="1">
        <v>44849</v>
      </c>
      <c r="P528">
        <v>55</v>
      </c>
      <c r="Q528">
        <v>0.11</v>
      </c>
      <c r="R528">
        <f>IF(IFERROR(VLOOKUP(DATOS[[#This Row],[IdUnico]],A529:$A$5002,1,FALSE),0),1,0)</f>
        <v>0</v>
      </c>
    </row>
    <row r="529" spans="1:18" x14ac:dyDescent="0.3">
      <c r="A529" t="str">
        <f>CONCATENATE(DATOS[[#This Row],[customer_id]],"_",DATOS[[#This Row],[country]],"_",DATOS[[#This Row],[customer_since]])</f>
        <v>CUST_1956_Japan_44052</v>
      </c>
      <c r="B529" t="s">
        <v>269</v>
      </c>
      <c r="C529">
        <v>24</v>
      </c>
      <c r="D529" t="s">
        <v>14</v>
      </c>
      <c r="E529" t="s">
        <v>26</v>
      </c>
      <c r="G529">
        <f>IF(DATOS[[#This Row],[avg_order_value]]="",0,DATOS[[#This Row],[avg_order_value]])</f>
        <v>0</v>
      </c>
      <c r="H529">
        <v>6</v>
      </c>
      <c r="I529">
        <f>DATOS[[#This Row],[avgValorOrdenDesc]]*DATOS[[#This Row],[total_orders]]</f>
        <v>0</v>
      </c>
      <c r="J529">
        <v>101</v>
      </c>
      <c r="K529">
        <v>0</v>
      </c>
      <c r="L529" t="s">
        <v>29</v>
      </c>
      <c r="M529">
        <v>41.3</v>
      </c>
      <c r="N529">
        <f>IF(DATOS[[#This Row],[email_open_rate]]="",0,DATOS[[#This Row],[email_open_rate]])</f>
        <v>41.3</v>
      </c>
      <c r="O529" s="1">
        <v>44052</v>
      </c>
      <c r="P529">
        <v>45</v>
      </c>
      <c r="Q529">
        <v>0.26</v>
      </c>
      <c r="R529">
        <f>IF(IFERROR(VLOOKUP(DATOS[[#This Row],[IdUnico]],A530:$A$5002,1,FALSE),0),1,0)</f>
        <v>0</v>
      </c>
    </row>
    <row r="530" spans="1:18" x14ac:dyDescent="0.3">
      <c r="A530" t="str">
        <f>CONCATENATE(DATOS[[#This Row],[customer_id]],"_",DATOS[[#This Row],[country]],"_",DATOS[[#This Row],[customer_since]])</f>
        <v>CUST_1959_Brazil_44892</v>
      </c>
      <c r="B530" t="s">
        <v>1334</v>
      </c>
      <c r="C530">
        <v>78</v>
      </c>
      <c r="D530" t="s">
        <v>21</v>
      </c>
      <c r="E530" t="s">
        <v>15</v>
      </c>
      <c r="F530">
        <v>54.24</v>
      </c>
      <c r="G530">
        <f>IF(DATOS[[#This Row],[avg_order_value]]="",0,DATOS[[#This Row],[avg_order_value]])</f>
        <v>54.24</v>
      </c>
      <c r="H530">
        <v>6</v>
      </c>
      <c r="I530">
        <f>DATOS[[#This Row],[avgValorOrdenDesc]]*DATOS[[#This Row],[total_orders]]</f>
        <v>325.44</v>
      </c>
      <c r="J530">
        <v>219</v>
      </c>
      <c r="K530">
        <v>0</v>
      </c>
      <c r="L530" t="s">
        <v>19</v>
      </c>
      <c r="M530">
        <v>77</v>
      </c>
      <c r="N530">
        <f>IF(DATOS[[#This Row],[email_open_rate]]="",0,DATOS[[#This Row],[email_open_rate]])</f>
        <v>77</v>
      </c>
      <c r="O530" s="1">
        <v>44892</v>
      </c>
      <c r="P530">
        <v>49</v>
      </c>
      <c r="Q530">
        <v>0.37</v>
      </c>
      <c r="R530">
        <f>IF(IFERROR(VLOOKUP(DATOS[[#This Row],[IdUnico]],A531:$A$5002,1,FALSE),0),1,0)</f>
        <v>0</v>
      </c>
    </row>
    <row r="531" spans="1:18" x14ac:dyDescent="0.3">
      <c r="A531" t="str">
        <f>CONCATENATE(DATOS[[#This Row],[customer_id]],"_",DATOS[[#This Row],[country]],"_",DATOS[[#This Row],[customer_since]])</f>
        <v>CUST_1961_Germany_44626</v>
      </c>
      <c r="B531" t="s">
        <v>3368</v>
      </c>
      <c r="C531">
        <v>72</v>
      </c>
      <c r="D531" t="s">
        <v>21</v>
      </c>
      <c r="E531" t="s">
        <v>50</v>
      </c>
      <c r="F531">
        <v>124.13</v>
      </c>
      <c r="G531">
        <f>IF(DATOS[[#This Row],[avg_order_value]]="",0,DATOS[[#This Row],[avg_order_value]])</f>
        <v>124.13</v>
      </c>
      <c r="H531">
        <v>14</v>
      </c>
      <c r="I531">
        <f>DATOS[[#This Row],[avgValorOrdenDesc]]*DATOS[[#This Row],[total_orders]]</f>
        <v>1737.82</v>
      </c>
      <c r="J531">
        <v>245</v>
      </c>
      <c r="K531">
        <v>0</v>
      </c>
      <c r="L531" t="s">
        <v>16</v>
      </c>
      <c r="M531">
        <v>45.2</v>
      </c>
      <c r="N531">
        <f>IF(DATOS[[#This Row],[email_open_rate]]="",0,DATOS[[#This Row],[email_open_rate]])</f>
        <v>45.2</v>
      </c>
      <c r="O531" s="1">
        <v>44626</v>
      </c>
      <c r="P531">
        <v>24</v>
      </c>
      <c r="Q531">
        <v>0.22</v>
      </c>
      <c r="R531">
        <f>IF(IFERROR(VLOOKUP(DATOS[[#This Row],[IdUnico]],A532:$A$5002,1,FALSE),0),1,0)</f>
        <v>0</v>
      </c>
    </row>
    <row r="532" spans="1:18" x14ac:dyDescent="0.3">
      <c r="A532" t="str">
        <f>CONCATENATE(DATOS[[#This Row],[customer_id]],"_",DATOS[[#This Row],[country]],"_",DATOS[[#This Row],[customer_since]])</f>
        <v>CUST_1963_India_44576</v>
      </c>
      <c r="B532" t="s">
        <v>1574</v>
      </c>
      <c r="C532">
        <v>20</v>
      </c>
      <c r="D532" t="s">
        <v>14</v>
      </c>
      <c r="E532" t="s">
        <v>37</v>
      </c>
      <c r="F532">
        <v>177.36</v>
      </c>
      <c r="G532">
        <f>IF(DATOS[[#This Row],[avg_order_value]]="",0,DATOS[[#This Row],[avg_order_value]])</f>
        <v>177.36</v>
      </c>
      <c r="H532">
        <v>9</v>
      </c>
      <c r="I532">
        <f>DATOS[[#This Row],[avgValorOrdenDesc]]*DATOS[[#This Row],[total_orders]]</f>
        <v>1596.2400000000002</v>
      </c>
      <c r="J532">
        <v>341</v>
      </c>
      <c r="K532">
        <v>0</v>
      </c>
      <c r="L532" t="s">
        <v>23</v>
      </c>
      <c r="M532">
        <v>88.5</v>
      </c>
      <c r="N532">
        <f>IF(DATOS[[#This Row],[email_open_rate]]="",0,DATOS[[#This Row],[email_open_rate]])</f>
        <v>88.5</v>
      </c>
      <c r="O532" s="1">
        <v>44576</v>
      </c>
      <c r="P532">
        <v>84</v>
      </c>
      <c r="Q532">
        <v>0.24</v>
      </c>
      <c r="R532">
        <f>IF(IFERROR(VLOOKUP(DATOS[[#This Row],[IdUnico]],A533:$A$5002,1,FALSE),0),1,0)</f>
        <v>0</v>
      </c>
    </row>
    <row r="533" spans="1:18" x14ac:dyDescent="0.3">
      <c r="A533" t="str">
        <f>CONCATENATE(DATOS[[#This Row],[customer_id]],"_",DATOS[[#This Row],[country]],"_",DATOS[[#This Row],[customer_since]])</f>
        <v>CUST_1963_USA_44324</v>
      </c>
      <c r="B533" t="s">
        <v>1574</v>
      </c>
      <c r="C533">
        <v>52</v>
      </c>
      <c r="D533" t="s">
        <v>21</v>
      </c>
      <c r="E533" t="s">
        <v>18</v>
      </c>
      <c r="F533">
        <v>23.65</v>
      </c>
      <c r="G533">
        <f>IF(DATOS[[#This Row],[avg_order_value]]="",0,DATOS[[#This Row],[avg_order_value]])</f>
        <v>23.65</v>
      </c>
      <c r="H533">
        <v>11</v>
      </c>
      <c r="I533">
        <f>DATOS[[#This Row],[avgValorOrdenDesc]]*DATOS[[#This Row],[total_orders]]</f>
        <v>260.14999999999998</v>
      </c>
      <c r="J533">
        <v>147</v>
      </c>
      <c r="K533">
        <v>0</v>
      </c>
      <c r="L533" t="s">
        <v>23</v>
      </c>
      <c r="M533">
        <v>1.4</v>
      </c>
      <c r="N533">
        <f>IF(DATOS[[#This Row],[email_open_rate]]="",0,DATOS[[#This Row],[email_open_rate]])</f>
        <v>1.4</v>
      </c>
      <c r="O533" s="1">
        <v>44324</v>
      </c>
      <c r="P533">
        <v>76</v>
      </c>
      <c r="Q533">
        <v>0.55000000000000004</v>
      </c>
      <c r="R533">
        <f>IF(IFERROR(VLOOKUP(DATOS[[#This Row],[IdUnico]],A534:$A$5002,1,FALSE),0),1,0)</f>
        <v>0</v>
      </c>
    </row>
    <row r="534" spans="1:18" x14ac:dyDescent="0.3">
      <c r="A534" t="str">
        <f>CONCATENATE(DATOS[[#This Row],[customer_id]],"_",DATOS[[#This Row],[country]],"_",DATOS[[#This Row],[customer_since]])</f>
        <v>CUST_1966_Australia_45059</v>
      </c>
      <c r="B534" t="s">
        <v>949</v>
      </c>
      <c r="C534">
        <v>34</v>
      </c>
      <c r="D534" t="s">
        <v>21</v>
      </c>
      <c r="E534" t="s">
        <v>22</v>
      </c>
      <c r="F534">
        <v>35.75</v>
      </c>
      <c r="G534">
        <f>IF(DATOS[[#This Row],[avg_order_value]]="",0,DATOS[[#This Row],[avg_order_value]])</f>
        <v>35.75</v>
      </c>
      <c r="H534">
        <v>9</v>
      </c>
      <c r="I534">
        <f>DATOS[[#This Row],[avgValorOrdenDesc]]*DATOS[[#This Row],[total_orders]]</f>
        <v>321.75</v>
      </c>
      <c r="J534">
        <v>158</v>
      </c>
      <c r="K534">
        <v>0</v>
      </c>
      <c r="L534" t="s">
        <v>23</v>
      </c>
      <c r="M534">
        <v>0.9</v>
      </c>
      <c r="N534">
        <f>IF(DATOS[[#This Row],[email_open_rate]]="",0,DATOS[[#This Row],[email_open_rate]])</f>
        <v>0.9</v>
      </c>
      <c r="O534" s="1">
        <v>45059</v>
      </c>
      <c r="P534">
        <v>56</v>
      </c>
      <c r="Q534">
        <v>0.49</v>
      </c>
      <c r="R534">
        <f>IF(IFERROR(VLOOKUP(DATOS[[#This Row],[IdUnico]],A535:$A$5002,1,FALSE),0),1,0)</f>
        <v>0</v>
      </c>
    </row>
    <row r="535" spans="1:18" x14ac:dyDescent="0.3">
      <c r="A535" t="str">
        <f>CONCATENATE(DATOS[[#This Row],[customer_id]],"_",DATOS[[#This Row],[country]],"_",DATOS[[#This Row],[customer_since]])</f>
        <v>CUST_1968_Germany_44782</v>
      </c>
      <c r="B535" t="s">
        <v>1487</v>
      </c>
      <c r="C535">
        <v>35</v>
      </c>
      <c r="D535" t="s">
        <v>21</v>
      </c>
      <c r="E535" t="s">
        <v>50</v>
      </c>
      <c r="F535">
        <v>65.040000000000006</v>
      </c>
      <c r="G535">
        <f>IF(DATOS[[#This Row],[avg_order_value]]="",0,DATOS[[#This Row],[avg_order_value]])</f>
        <v>65.040000000000006</v>
      </c>
      <c r="H535">
        <v>19</v>
      </c>
      <c r="I535">
        <f>DATOS[[#This Row],[avgValorOrdenDesc]]*DATOS[[#This Row],[total_orders]]</f>
        <v>1235.7600000000002</v>
      </c>
      <c r="J535">
        <v>292</v>
      </c>
      <c r="K535">
        <v>0</v>
      </c>
      <c r="L535" t="s">
        <v>29</v>
      </c>
      <c r="M535">
        <v>23.5</v>
      </c>
      <c r="N535">
        <f>IF(DATOS[[#This Row],[email_open_rate]]="",0,DATOS[[#This Row],[email_open_rate]])</f>
        <v>23.5</v>
      </c>
      <c r="O535" s="1">
        <v>44782</v>
      </c>
      <c r="P535">
        <v>44</v>
      </c>
      <c r="Q535">
        <v>0.18</v>
      </c>
      <c r="R535">
        <f>IF(IFERROR(VLOOKUP(DATOS[[#This Row],[IdUnico]],A536:$A$5002,1,FALSE),0),1,0)</f>
        <v>0</v>
      </c>
    </row>
    <row r="536" spans="1:18" x14ac:dyDescent="0.3">
      <c r="A536" t="str">
        <f>CONCATENATE(DATOS[[#This Row],[customer_id]],"_",DATOS[[#This Row],[country]],"_",DATOS[[#This Row],[customer_since]])</f>
        <v>CUST_1969_Canada_45270</v>
      </c>
      <c r="B536" t="s">
        <v>3445</v>
      </c>
      <c r="C536">
        <v>40</v>
      </c>
      <c r="D536" t="s">
        <v>14</v>
      </c>
      <c r="E536" t="s">
        <v>28</v>
      </c>
      <c r="F536">
        <v>148.83000000000001</v>
      </c>
      <c r="G536">
        <f>IF(DATOS[[#This Row],[avg_order_value]]="",0,DATOS[[#This Row],[avg_order_value]])</f>
        <v>148.83000000000001</v>
      </c>
      <c r="H536">
        <v>6</v>
      </c>
      <c r="I536">
        <f>DATOS[[#This Row],[avgValorOrdenDesc]]*DATOS[[#This Row],[total_orders]]</f>
        <v>892.98</v>
      </c>
      <c r="J536">
        <v>339</v>
      </c>
      <c r="K536">
        <v>0</v>
      </c>
      <c r="L536" t="s">
        <v>29</v>
      </c>
      <c r="M536">
        <v>24.4</v>
      </c>
      <c r="N536">
        <f>IF(DATOS[[#This Row],[email_open_rate]]="",0,DATOS[[#This Row],[email_open_rate]])</f>
        <v>24.4</v>
      </c>
      <c r="O536" s="1">
        <v>45270</v>
      </c>
      <c r="P536">
        <v>64</v>
      </c>
      <c r="Q536">
        <v>0.22</v>
      </c>
      <c r="R536">
        <f>IF(IFERROR(VLOOKUP(DATOS[[#This Row],[IdUnico]],A537:$A$5002,1,FALSE),0),1,0)</f>
        <v>0</v>
      </c>
    </row>
    <row r="537" spans="1:18" x14ac:dyDescent="0.3">
      <c r="A537" t="str">
        <f>CONCATENATE(DATOS[[#This Row],[customer_id]],"_",DATOS[[#This Row],[country]],"_",DATOS[[#This Row],[customer_since]])</f>
        <v>CUST_1972_France_45394</v>
      </c>
      <c r="B537" t="s">
        <v>2539</v>
      </c>
      <c r="C537">
        <v>77</v>
      </c>
      <c r="D537" t="s">
        <v>21</v>
      </c>
      <c r="E537" t="s">
        <v>35</v>
      </c>
      <c r="F537">
        <v>78.459999999999994</v>
      </c>
      <c r="G537">
        <f>IF(DATOS[[#This Row],[avg_order_value]]="",0,DATOS[[#This Row],[avg_order_value]])</f>
        <v>78.459999999999994</v>
      </c>
      <c r="H537">
        <v>9</v>
      </c>
      <c r="I537">
        <f>DATOS[[#This Row],[avgValorOrdenDesc]]*DATOS[[#This Row],[total_orders]]</f>
        <v>706.14</v>
      </c>
      <c r="J537">
        <v>105</v>
      </c>
      <c r="K537">
        <v>0</v>
      </c>
      <c r="L537" t="s">
        <v>16</v>
      </c>
      <c r="M537">
        <v>67.599999999999994</v>
      </c>
      <c r="N537">
        <f>IF(DATOS[[#This Row],[email_open_rate]]="",0,DATOS[[#This Row],[email_open_rate]])</f>
        <v>67.599999999999994</v>
      </c>
      <c r="O537" s="1">
        <v>45394</v>
      </c>
      <c r="P537">
        <v>85</v>
      </c>
      <c r="Q537">
        <v>0.36</v>
      </c>
      <c r="R537">
        <f>IF(IFERROR(VLOOKUP(DATOS[[#This Row],[IdUnico]],A538:$A$5002,1,FALSE),0),1,0)</f>
        <v>0</v>
      </c>
    </row>
    <row r="538" spans="1:18" x14ac:dyDescent="0.3">
      <c r="A538" t="str">
        <f>CONCATENATE(DATOS[[#This Row],[customer_id]],"_",DATOS[[#This Row],[country]],"_",DATOS[[#This Row],[customer_since]])</f>
        <v>CUST_1972_India_44348</v>
      </c>
      <c r="B538" t="s">
        <v>2539</v>
      </c>
      <c r="C538">
        <v>76</v>
      </c>
      <c r="D538" t="s">
        <v>21</v>
      </c>
      <c r="E538" t="s">
        <v>37</v>
      </c>
      <c r="F538">
        <v>61.56</v>
      </c>
      <c r="G538">
        <f>IF(DATOS[[#This Row],[avg_order_value]]="",0,DATOS[[#This Row],[avg_order_value]])</f>
        <v>61.56</v>
      </c>
      <c r="H538">
        <v>5</v>
      </c>
      <c r="I538">
        <f>DATOS[[#This Row],[avgValorOrdenDesc]]*DATOS[[#This Row],[total_orders]]</f>
        <v>307.8</v>
      </c>
      <c r="J538">
        <v>169</v>
      </c>
      <c r="K538">
        <v>0</v>
      </c>
      <c r="L538" t="s">
        <v>23</v>
      </c>
      <c r="M538">
        <v>12.7</v>
      </c>
      <c r="N538">
        <f>IF(DATOS[[#This Row],[email_open_rate]]="",0,DATOS[[#This Row],[email_open_rate]])</f>
        <v>12.7</v>
      </c>
      <c r="O538" s="1">
        <v>44348</v>
      </c>
      <c r="P538">
        <v>45</v>
      </c>
      <c r="Q538">
        <v>0.17</v>
      </c>
      <c r="R538">
        <f>IF(IFERROR(VLOOKUP(DATOS[[#This Row],[IdUnico]],A539:$A$5002,1,FALSE),0),1,0)</f>
        <v>0</v>
      </c>
    </row>
    <row r="539" spans="1:18" x14ac:dyDescent="0.3">
      <c r="A539" t="str">
        <f>CONCATENATE(DATOS[[#This Row],[customer_id]],"_",DATOS[[#This Row],[country]],"_",DATOS[[#This Row],[customer_since]])</f>
        <v>CUST_1974_Brazil_45340</v>
      </c>
      <c r="B539" t="s">
        <v>1222</v>
      </c>
      <c r="C539">
        <v>24</v>
      </c>
      <c r="D539" t="s">
        <v>14</v>
      </c>
      <c r="E539" t="s">
        <v>15</v>
      </c>
      <c r="F539">
        <v>143.66</v>
      </c>
      <c r="G539">
        <f>IF(DATOS[[#This Row],[avg_order_value]]="",0,DATOS[[#This Row],[avg_order_value]])</f>
        <v>143.66</v>
      </c>
      <c r="H539">
        <v>15</v>
      </c>
      <c r="I539">
        <f>DATOS[[#This Row],[avgValorOrdenDesc]]*DATOS[[#This Row],[total_orders]]</f>
        <v>2154.9</v>
      </c>
      <c r="J539">
        <v>345</v>
      </c>
      <c r="K539">
        <v>0</v>
      </c>
      <c r="L539" t="s">
        <v>40</v>
      </c>
      <c r="M539">
        <v>44.6</v>
      </c>
      <c r="N539">
        <f>IF(DATOS[[#This Row],[email_open_rate]]="",0,DATOS[[#This Row],[email_open_rate]])</f>
        <v>44.6</v>
      </c>
      <c r="O539" s="1">
        <v>45340</v>
      </c>
      <c r="P539">
        <v>38</v>
      </c>
      <c r="Q539">
        <v>0.28000000000000003</v>
      </c>
      <c r="R539">
        <f>IF(IFERROR(VLOOKUP(DATOS[[#This Row],[IdUnico]],A540:$A$5002,1,FALSE),0),1,0)</f>
        <v>0</v>
      </c>
    </row>
    <row r="540" spans="1:18" x14ac:dyDescent="0.3">
      <c r="A540" t="str">
        <f>CONCATENATE(DATOS[[#This Row],[customer_id]],"_",DATOS[[#This Row],[country]],"_",DATOS[[#This Row],[customer_since]])</f>
        <v>CUST_1974_India_44237</v>
      </c>
      <c r="B540" t="s">
        <v>1222</v>
      </c>
      <c r="C540">
        <v>59</v>
      </c>
      <c r="D540" t="s">
        <v>14</v>
      </c>
      <c r="E540" t="s">
        <v>37</v>
      </c>
      <c r="F540">
        <v>65.55</v>
      </c>
      <c r="G540">
        <f>IF(DATOS[[#This Row],[avg_order_value]]="",0,DATOS[[#This Row],[avg_order_value]])</f>
        <v>65.55</v>
      </c>
      <c r="H540">
        <v>11</v>
      </c>
      <c r="I540">
        <f>DATOS[[#This Row],[avgValorOrdenDesc]]*DATOS[[#This Row],[total_orders]]</f>
        <v>721.05</v>
      </c>
      <c r="J540">
        <v>194</v>
      </c>
      <c r="K540">
        <v>0</v>
      </c>
      <c r="L540" t="s">
        <v>16</v>
      </c>
      <c r="M540">
        <v>51.1</v>
      </c>
      <c r="N540">
        <f>IF(DATOS[[#This Row],[email_open_rate]]="",0,DATOS[[#This Row],[email_open_rate]])</f>
        <v>51.1</v>
      </c>
      <c r="O540" s="1">
        <v>44237</v>
      </c>
      <c r="P540">
        <v>68</v>
      </c>
      <c r="Q540">
        <v>0.51</v>
      </c>
      <c r="R540">
        <f>IF(IFERROR(VLOOKUP(DATOS[[#This Row],[IdUnico]],A541:$A$5002,1,FALSE),0),1,0)</f>
        <v>0</v>
      </c>
    </row>
    <row r="541" spans="1:18" x14ac:dyDescent="0.3">
      <c r="A541" t="str">
        <f>CONCATENATE(DATOS[[#This Row],[customer_id]],"_",DATOS[[#This Row],[country]],"_",DATOS[[#This Row],[customer_since]])</f>
        <v>CUST_1975_Brazil_45669</v>
      </c>
      <c r="B541" t="s">
        <v>3118</v>
      </c>
      <c r="C541">
        <v>26</v>
      </c>
      <c r="D541" t="s">
        <v>14</v>
      </c>
      <c r="E541" t="s">
        <v>15</v>
      </c>
      <c r="F541">
        <v>95.07</v>
      </c>
      <c r="G541">
        <f>IF(DATOS[[#This Row],[avg_order_value]]="",0,DATOS[[#This Row],[avg_order_value]])</f>
        <v>95.07</v>
      </c>
      <c r="H541">
        <v>6</v>
      </c>
      <c r="I541">
        <f>DATOS[[#This Row],[avgValorOrdenDesc]]*DATOS[[#This Row],[total_orders]]</f>
        <v>570.41999999999996</v>
      </c>
      <c r="J541">
        <v>324</v>
      </c>
      <c r="K541">
        <v>0</v>
      </c>
      <c r="L541" t="s">
        <v>23</v>
      </c>
      <c r="M541">
        <v>6.5</v>
      </c>
      <c r="N541">
        <f>IF(DATOS[[#This Row],[email_open_rate]]="",0,DATOS[[#This Row],[email_open_rate]])</f>
        <v>6.5</v>
      </c>
      <c r="O541" s="1">
        <v>45669</v>
      </c>
      <c r="P541">
        <v>62</v>
      </c>
      <c r="Q541">
        <v>0.11</v>
      </c>
      <c r="R541">
        <f>IF(IFERROR(VLOOKUP(DATOS[[#This Row],[IdUnico]],A542:$A$5002,1,FALSE),0),1,0)</f>
        <v>0</v>
      </c>
    </row>
    <row r="542" spans="1:18" x14ac:dyDescent="0.3">
      <c r="A542" t="str">
        <f>CONCATENATE(DATOS[[#This Row],[customer_id]],"_",DATOS[[#This Row],[country]],"_",DATOS[[#This Row],[customer_since]])</f>
        <v>CUST_1980_Australia_44759</v>
      </c>
      <c r="B542" t="s">
        <v>309</v>
      </c>
      <c r="C542">
        <v>56</v>
      </c>
      <c r="D542" t="s">
        <v>21</v>
      </c>
      <c r="E542" t="s">
        <v>22</v>
      </c>
      <c r="F542">
        <v>58.02</v>
      </c>
      <c r="G542">
        <f>IF(DATOS[[#This Row],[avg_order_value]]="",0,DATOS[[#This Row],[avg_order_value]])</f>
        <v>58.02</v>
      </c>
      <c r="H542">
        <v>5</v>
      </c>
      <c r="I542">
        <f>DATOS[[#This Row],[avgValorOrdenDesc]]*DATOS[[#This Row],[total_orders]]</f>
        <v>290.10000000000002</v>
      </c>
      <c r="J542">
        <v>205</v>
      </c>
      <c r="K542">
        <v>0</v>
      </c>
      <c r="L542" t="s">
        <v>16</v>
      </c>
      <c r="M542">
        <v>7.9</v>
      </c>
      <c r="N542">
        <f>IF(DATOS[[#This Row],[email_open_rate]]="",0,DATOS[[#This Row],[email_open_rate]])</f>
        <v>7.9</v>
      </c>
      <c r="O542" s="1">
        <v>44759</v>
      </c>
      <c r="P542">
        <v>60</v>
      </c>
      <c r="Q542">
        <v>0.19</v>
      </c>
      <c r="R542">
        <f>IF(IFERROR(VLOOKUP(DATOS[[#This Row],[IdUnico]],A543:$A$5002,1,FALSE),0),1,0)</f>
        <v>0</v>
      </c>
    </row>
    <row r="543" spans="1:18" x14ac:dyDescent="0.3">
      <c r="A543" t="str">
        <f>CONCATENATE(DATOS[[#This Row],[customer_id]],"_",DATOS[[#This Row],[country]],"_",DATOS[[#This Row],[customer_since]])</f>
        <v>CUST_1984_Brazil_45219</v>
      </c>
      <c r="B543" t="s">
        <v>897</v>
      </c>
      <c r="C543">
        <v>29</v>
      </c>
      <c r="D543" t="s">
        <v>14</v>
      </c>
      <c r="E543" t="s">
        <v>15</v>
      </c>
      <c r="F543">
        <v>99.12</v>
      </c>
      <c r="G543">
        <f>IF(DATOS[[#This Row],[avg_order_value]]="",0,DATOS[[#This Row],[avg_order_value]])</f>
        <v>99.12</v>
      </c>
      <c r="H543">
        <v>8</v>
      </c>
      <c r="I543">
        <f>DATOS[[#This Row],[avgValorOrdenDesc]]*DATOS[[#This Row],[total_orders]]</f>
        <v>792.96</v>
      </c>
      <c r="J543">
        <v>57</v>
      </c>
      <c r="K543">
        <v>1</v>
      </c>
      <c r="L543" t="s">
        <v>19</v>
      </c>
      <c r="M543">
        <v>36.9</v>
      </c>
      <c r="N543">
        <f>IF(DATOS[[#This Row],[email_open_rate]]="",0,DATOS[[#This Row],[email_open_rate]])</f>
        <v>36.9</v>
      </c>
      <c r="O543" s="1">
        <v>45219</v>
      </c>
      <c r="P543">
        <v>25</v>
      </c>
      <c r="Q543">
        <v>0.09</v>
      </c>
      <c r="R543">
        <f>IF(IFERROR(VLOOKUP(DATOS[[#This Row],[IdUnico]],A544:$A$5002,1,FALSE),0),1,0)</f>
        <v>0</v>
      </c>
    </row>
    <row r="544" spans="1:18" x14ac:dyDescent="0.3">
      <c r="A544" t="str">
        <f>CONCATENATE(DATOS[[#This Row],[customer_id]],"_",DATOS[[#This Row],[country]],"_",DATOS[[#This Row],[customer_since]])</f>
        <v>CUST_1984_USA_44613</v>
      </c>
      <c r="B544" t="s">
        <v>897</v>
      </c>
      <c r="C544">
        <v>66</v>
      </c>
      <c r="D544" t="s">
        <v>21</v>
      </c>
      <c r="E544" t="s">
        <v>18</v>
      </c>
      <c r="F544">
        <v>182.37</v>
      </c>
      <c r="G544">
        <f>IF(DATOS[[#This Row],[avg_order_value]]="",0,DATOS[[#This Row],[avg_order_value]])</f>
        <v>182.37</v>
      </c>
      <c r="H544">
        <v>14</v>
      </c>
      <c r="I544">
        <f>DATOS[[#This Row],[avgValorOrdenDesc]]*DATOS[[#This Row],[total_orders]]</f>
        <v>2553.1800000000003</v>
      </c>
      <c r="J544">
        <v>343</v>
      </c>
      <c r="K544">
        <v>0</v>
      </c>
      <c r="L544" t="s">
        <v>40</v>
      </c>
      <c r="M544">
        <v>74.5</v>
      </c>
      <c r="N544">
        <f>IF(DATOS[[#This Row],[email_open_rate]]="",0,DATOS[[#This Row],[email_open_rate]])</f>
        <v>74.5</v>
      </c>
      <c r="O544" s="1">
        <v>44613</v>
      </c>
      <c r="P544">
        <v>51</v>
      </c>
      <c r="Q544">
        <v>0.06</v>
      </c>
      <c r="R544">
        <f>IF(IFERROR(VLOOKUP(DATOS[[#This Row],[IdUnico]],A545:$A$5002,1,FALSE),0),1,0)</f>
        <v>0</v>
      </c>
    </row>
    <row r="545" spans="1:18" x14ac:dyDescent="0.3">
      <c r="A545" t="str">
        <f>CONCATENATE(DATOS[[#This Row],[customer_id]],"_",DATOS[[#This Row],[country]],"_",DATOS[[#This Row],[customer_since]])</f>
        <v>CUST_1985_Germany_45175</v>
      </c>
      <c r="B545" t="s">
        <v>3350</v>
      </c>
      <c r="C545">
        <v>78</v>
      </c>
      <c r="D545" t="s">
        <v>14</v>
      </c>
      <c r="E545" t="s">
        <v>50</v>
      </c>
      <c r="F545">
        <v>157.81</v>
      </c>
      <c r="G545">
        <f>IF(DATOS[[#This Row],[avg_order_value]]="",0,DATOS[[#This Row],[avg_order_value]])</f>
        <v>157.81</v>
      </c>
      <c r="H545">
        <v>8</v>
      </c>
      <c r="I545">
        <f>DATOS[[#This Row],[avgValorOrdenDesc]]*DATOS[[#This Row],[total_orders]]</f>
        <v>1262.48</v>
      </c>
      <c r="J545">
        <v>261</v>
      </c>
      <c r="K545">
        <v>0</v>
      </c>
      <c r="L545" t="s">
        <v>19</v>
      </c>
      <c r="M545">
        <v>54.7</v>
      </c>
      <c r="N545">
        <f>IF(DATOS[[#This Row],[email_open_rate]]="",0,DATOS[[#This Row],[email_open_rate]])</f>
        <v>54.7</v>
      </c>
      <c r="O545" s="1">
        <v>45175</v>
      </c>
      <c r="P545">
        <v>11</v>
      </c>
      <c r="Q545">
        <v>0.2</v>
      </c>
      <c r="R545">
        <f>IF(IFERROR(VLOOKUP(DATOS[[#This Row],[IdUnico]],A546:$A$5002,1,FALSE),0),1,0)</f>
        <v>0</v>
      </c>
    </row>
    <row r="546" spans="1:18" x14ac:dyDescent="0.3">
      <c r="A546" t="str">
        <f>CONCATENATE(DATOS[[#This Row],[customer_id]],"_",DATOS[[#This Row],[country]],"_",DATOS[[#This Row],[customer_since]])</f>
        <v>CUST_1986_UK_44885</v>
      </c>
      <c r="B546" t="s">
        <v>1521</v>
      </c>
      <c r="C546">
        <v>48</v>
      </c>
      <c r="D546" t="s">
        <v>14</v>
      </c>
      <c r="E546" t="s">
        <v>52</v>
      </c>
      <c r="G546">
        <f>IF(DATOS[[#This Row],[avg_order_value]]="",0,DATOS[[#This Row],[avg_order_value]])</f>
        <v>0</v>
      </c>
      <c r="H546">
        <v>13</v>
      </c>
      <c r="I546">
        <f>DATOS[[#This Row],[avgValorOrdenDesc]]*DATOS[[#This Row],[total_orders]]</f>
        <v>0</v>
      </c>
      <c r="J546">
        <v>88</v>
      </c>
      <c r="K546">
        <v>0</v>
      </c>
      <c r="L546" t="s">
        <v>29</v>
      </c>
      <c r="M546">
        <v>45.2</v>
      </c>
      <c r="N546">
        <f>IF(DATOS[[#This Row],[email_open_rate]]="",0,DATOS[[#This Row],[email_open_rate]])</f>
        <v>45.2</v>
      </c>
      <c r="O546" s="1">
        <v>44885</v>
      </c>
      <c r="P546">
        <v>8</v>
      </c>
      <c r="Q546">
        <v>0.64</v>
      </c>
      <c r="R546">
        <f>IF(IFERROR(VLOOKUP(DATOS[[#This Row],[IdUnico]],A547:$A$5002,1,FALSE),0),1,0)</f>
        <v>0</v>
      </c>
    </row>
    <row r="547" spans="1:18" x14ac:dyDescent="0.3">
      <c r="A547" t="str">
        <f>CONCATENATE(DATOS[[#This Row],[customer_id]],"_",DATOS[[#This Row],[country]],"_",DATOS[[#This Row],[customer_since]])</f>
        <v>CUST_1987_China_44860</v>
      </c>
      <c r="B547" t="s">
        <v>1619</v>
      </c>
      <c r="C547">
        <v>66</v>
      </c>
      <c r="D547" t="s">
        <v>21</v>
      </c>
      <c r="E547" t="s">
        <v>44</v>
      </c>
      <c r="F547">
        <v>56.51</v>
      </c>
      <c r="G547">
        <f>IF(DATOS[[#This Row],[avg_order_value]]="",0,DATOS[[#This Row],[avg_order_value]])</f>
        <v>56.51</v>
      </c>
      <c r="H547">
        <v>10</v>
      </c>
      <c r="I547">
        <f>DATOS[[#This Row],[avgValorOrdenDesc]]*DATOS[[#This Row],[total_orders]]</f>
        <v>565.1</v>
      </c>
      <c r="J547">
        <v>262</v>
      </c>
      <c r="K547">
        <v>0</v>
      </c>
      <c r="L547" t="s">
        <v>23</v>
      </c>
      <c r="M547">
        <v>21.6</v>
      </c>
      <c r="N547">
        <f>IF(DATOS[[#This Row],[email_open_rate]]="",0,DATOS[[#This Row],[email_open_rate]])</f>
        <v>21.6</v>
      </c>
      <c r="O547" s="1">
        <v>44860</v>
      </c>
      <c r="P547">
        <v>97</v>
      </c>
      <c r="Q547">
        <v>0.18</v>
      </c>
      <c r="R547">
        <f>IF(IFERROR(VLOOKUP(DATOS[[#This Row],[IdUnico]],A548:$A$5002,1,FALSE),0),1,0)</f>
        <v>0</v>
      </c>
    </row>
    <row r="548" spans="1:18" x14ac:dyDescent="0.3">
      <c r="A548" t="str">
        <f>CONCATENATE(DATOS[[#This Row],[customer_id]],"_",DATOS[[#This Row],[country]],"_",DATOS[[#This Row],[customer_since]])</f>
        <v>CUST_1987_Japan_44044</v>
      </c>
      <c r="B548" t="s">
        <v>1619</v>
      </c>
      <c r="C548">
        <v>79</v>
      </c>
      <c r="D548" t="s">
        <v>21</v>
      </c>
      <c r="E548" t="s">
        <v>26</v>
      </c>
      <c r="F548">
        <v>53.67</v>
      </c>
      <c r="G548">
        <f>IF(DATOS[[#This Row],[avg_order_value]]="",0,DATOS[[#This Row],[avg_order_value]])</f>
        <v>53.67</v>
      </c>
      <c r="H548">
        <v>7</v>
      </c>
      <c r="I548">
        <f>DATOS[[#This Row],[avgValorOrdenDesc]]*DATOS[[#This Row],[total_orders]]</f>
        <v>375.69</v>
      </c>
      <c r="J548">
        <v>333</v>
      </c>
      <c r="K548">
        <v>0</v>
      </c>
      <c r="L548" t="s">
        <v>19</v>
      </c>
      <c r="M548">
        <v>80.5</v>
      </c>
      <c r="N548">
        <f>IF(DATOS[[#This Row],[email_open_rate]]="",0,DATOS[[#This Row],[email_open_rate]])</f>
        <v>80.5</v>
      </c>
      <c r="O548" s="1">
        <v>44044</v>
      </c>
      <c r="P548">
        <v>23</v>
      </c>
      <c r="Q548">
        <v>0.31</v>
      </c>
      <c r="R548">
        <f>IF(IFERROR(VLOOKUP(DATOS[[#This Row],[IdUnico]],A549:$A$5002,1,FALSE),0),1,0)</f>
        <v>0</v>
      </c>
    </row>
    <row r="549" spans="1:18" x14ac:dyDescent="0.3">
      <c r="A549" t="str">
        <f>CONCATENATE(DATOS[[#This Row],[customer_id]],"_",DATOS[[#This Row],[country]],"_",DATOS[[#This Row],[customer_since]])</f>
        <v>CUST_1987_Japan_45560</v>
      </c>
      <c r="B549" t="s">
        <v>1619</v>
      </c>
      <c r="C549">
        <v>47</v>
      </c>
      <c r="D549" t="s">
        <v>25</v>
      </c>
      <c r="E549" t="s">
        <v>26</v>
      </c>
      <c r="F549">
        <v>73.13</v>
      </c>
      <c r="G549">
        <f>IF(DATOS[[#This Row],[avg_order_value]]="",0,DATOS[[#This Row],[avg_order_value]])</f>
        <v>73.13</v>
      </c>
      <c r="H549">
        <v>5</v>
      </c>
      <c r="I549">
        <f>DATOS[[#This Row],[avgValorOrdenDesc]]*DATOS[[#This Row],[total_orders]]</f>
        <v>365.65</v>
      </c>
      <c r="J549">
        <v>224</v>
      </c>
      <c r="K549">
        <v>0</v>
      </c>
      <c r="L549" t="s">
        <v>29</v>
      </c>
      <c r="M549">
        <v>65.900000000000006</v>
      </c>
      <c r="N549">
        <f>IF(DATOS[[#This Row],[email_open_rate]]="",0,DATOS[[#This Row],[email_open_rate]])</f>
        <v>65.900000000000006</v>
      </c>
      <c r="O549" s="1">
        <v>45560</v>
      </c>
      <c r="P549">
        <v>73</v>
      </c>
      <c r="Q549">
        <v>0.32</v>
      </c>
      <c r="R549">
        <f>IF(IFERROR(VLOOKUP(DATOS[[#This Row],[IdUnico]],A550:$A$5002,1,FALSE),0),1,0)</f>
        <v>0</v>
      </c>
    </row>
    <row r="550" spans="1:18" x14ac:dyDescent="0.3">
      <c r="A550" t="str">
        <f>CONCATENATE(DATOS[[#This Row],[customer_id]],"_",DATOS[[#This Row],[country]],"_",DATOS[[#This Row],[customer_since]])</f>
        <v>CUST_1988_China_44528</v>
      </c>
      <c r="B550" t="s">
        <v>1308</v>
      </c>
      <c r="C550">
        <v>30</v>
      </c>
      <c r="D550" t="s">
        <v>21</v>
      </c>
      <c r="E550" t="s">
        <v>44</v>
      </c>
      <c r="F550">
        <v>283.57</v>
      </c>
      <c r="G550">
        <f>IF(DATOS[[#This Row],[avg_order_value]]="",0,DATOS[[#This Row],[avg_order_value]])</f>
        <v>283.57</v>
      </c>
      <c r="H550">
        <v>10</v>
      </c>
      <c r="I550">
        <f>DATOS[[#This Row],[avgValorOrdenDesc]]*DATOS[[#This Row],[total_orders]]</f>
        <v>2835.7</v>
      </c>
      <c r="J550">
        <v>46</v>
      </c>
      <c r="K550">
        <v>0</v>
      </c>
      <c r="L550" t="s">
        <v>40</v>
      </c>
      <c r="M550">
        <v>77.3</v>
      </c>
      <c r="N550">
        <f>IF(DATOS[[#This Row],[email_open_rate]]="",0,DATOS[[#This Row],[email_open_rate]])</f>
        <v>77.3</v>
      </c>
      <c r="O550" s="1">
        <v>44528</v>
      </c>
      <c r="P550">
        <v>54</v>
      </c>
      <c r="Q550">
        <v>0.32</v>
      </c>
      <c r="R550">
        <f>IF(IFERROR(VLOOKUP(DATOS[[#This Row],[IdUnico]],A551:$A$5002,1,FALSE),0),1,0)</f>
        <v>0</v>
      </c>
    </row>
    <row r="551" spans="1:18" x14ac:dyDescent="0.3">
      <c r="A551" t="str">
        <f>CONCATENATE(DATOS[[#This Row],[customer_id]],"_",DATOS[[#This Row],[country]],"_",DATOS[[#This Row],[customer_since]])</f>
        <v>CUST_1989_Australia_44308</v>
      </c>
      <c r="B551" t="s">
        <v>2222</v>
      </c>
      <c r="C551">
        <v>63</v>
      </c>
      <c r="D551" t="s">
        <v>21</v>
      </c>
      <c r="E551" t="s">
        <v>22</v>
      </c>
      <c r="F551">
        <v>110.26</v>
      </c>
      <c r="G551">
        <f>IF(DATOS[[#This Row],[avg_order_value]]="",0,DATOS[[#This Row],[avg_order_value]])</f>
        <v>110.26</v>
      </c>
      <c r="H551">
        <v>9</v>
      </c>
      <c r="I551">
        <f>DATOS[[#This Row],[avgValorOrdenDesc]]*DATOS[[#This Row],[total_orders]]</f>
        <v>992.34</v>
      </c>
      <c r="J551">
        <v>65</v>
      </c>
      <c r="K551">
        <v>0</v>
      </c>
      <c r="L551" t="s">
        <v>40</v>
      </c>
      <c r="M551">
        <v>86.1</v>
      </c>
      <c r="N551">
        <f>IF(DATOS[[#This Row],[email_open_rate]]="",0,DATOS[[#This Row],[email_open_rate]])</f>
        <v>86.1</v>
      </c>
      <c r="O551" s="1">
        <v>44308</v>
      </c>
      <c r="P551">
        <v>6</v>
      </c>
      <c r="Q551">
        <v>0.15</v>
      </c>
      <c r="R551">
        <f>IF(IFERROR(VLOOKUP(DATOS[[#This Row],[IdUnico]],A552:$A$5002,1,FALSE),0),1,0)</f>
        <v>0</v>
      </c>
    </row>
    <row r="552" spans="1:18" x14ac:dyDescent="0.3">
      <c r="A552" t="str">
        <f>CONCATENATE(DATOS[[#This Row],[customer_id]],"_",DATOS[[#This Row],[country]],"_",DATOS[[#This Row],[customer_since]])</f>
        <v>CUST_1990_Brazil_44768</v>
      </c>
      <c r="B552" t="s">
        <v>3002</v>
      </c>
      <c r="C552">
        <v>63</v>
      </c>
      <c r="D552" t="s">
        <v>25</v>
      </c>
      <c r="E552" t="s">
        <v>15</v>
      </c>
      <c r="F552">
        <v>120.33</v>
      </c>
      <c r="G552">
        <f>IF(DATOS[[#This Row],[avg_order_value]]="",0,DATOS[[#This Row],[avg_order_value]])</f>
        <v>120.33</v>
      </c>
      <c r="H552">
        <v>14</v>
      </c>
      <c r="I552">
        <f>DATOS[[#This Row],[avgValorOrdenDesc]]*DATOS[[#This Row],[total_orders]]</f>
        <v>1684.62</v>
      </c>
      <c r="J552">
        <v>265</v>
      </c>
      <c r="K552">
        <v>0</v>
      </c>
      <c r="L552" t="s">
        <v>19</v>
      </c>
      <c r="M552">
        <v>4.4000000000000004</v>
      </c>
      <c r="N552">
        <f>IF(DATOS[[#This Row],[email_open_rate]]="",0,DATOS[[#This Row],[email_open_rate]])</f>
        <v>4.4000000000000004</v>
      </c>
      <c r="O552" s="1">
        <v>44768</v>
      </c>
      <c r="P552">
        <v>19</v>
      </c>
      <c r="Q552">
        <v>0.17</v>
      </c>
      <c r="R552">
        <f>IF(IFERROR(VLOOKUP(DATOS[[#This Row],[IdUnico]],A553:$A$5002,1,FALSE),0),1,0)</f>
        <v>0</v>
      </c>
    </row>
    <row r="553" spans="1:18" x14ac:dyDescent="0.3">
      <c r="A553" t="str">
        <f>CONCATENATE(DATOS[[#This Row],[customer_id]],"_",DATOS[[#This Row],[country]],"_",DATOS[[#This Row],[customer_since]])</f>
        <v>CUST_1991_Germany_45238</v>
      </c>
      <c r="B553" t="s">
        <v>3061</v>
      </c>
      <c r="C553">
        <v>24</v>
      </c>
      <c r="D553" t="s">
        <v>21</v>
      </c>
      <c r="E553" t="s">
        <v>50</v>
      </c>
      <c r="F553">
        <v>148.62</v>
      </c>
      <c r="G553">
        <f>IF(DATOS[[#This Row],[avg_order_value]]="",0,DATOS[[#This Row],[avg_order_value]])</f>
        <v>148.62</v>
      </c>
      <c r="H553">
        <v>10</v>
      </c>
      <c r="I553">
        <f>DATOS[[#This Row],[avgValorOrdenDesc]]*DATOS[[#This Row],[total_orders]]</f>
        <v>1486.2</v>
      </c>
      <c r="J553">
        <v>215</v>
      </c>
      <c r="K553">
        <v>0</v>
      </c>
      <c r="L553" t="s">
        <v>16</v>
      </c>
      <c r="M553">
        <v>24.7</v>
      </c>
      <c r="N553">
        <f>IF(DATOS[[#This Row],[email_open_rate]]="",0,DATOS[[#This Row],[email_open_rate]])</f>
        <v>24.7</v>
      </c>
      <c r="O553" s="1">
        <v>45238</v>
      </c>
      <c r="P553">
        <v>40</v>
      </c>
      <c r="Q553">
        <v>0.32</v>
      </c>
      <c r="R553">
        <f>IF(IFERROR(VLOOKUP(DATOS[[#This Row],[IdUnico]],A554:$A$5002,1,FALSE),0),1,0)</f>
        <v>0</v>
      </c>
    </row>
    <row r="554" spans="1:18" x14ac:dyDescent="0.3">
      <c r="A554" t="str">
        <f>CONCATENATE(DATOS[[#This Row],[customer_id]],"_",DATOS[[#This Row],[country]],"_",DATOS[[#This Row],[customer_since]])</f>
        <v>CUST_1992_Japan_44133</v>
      </c>
      <c r="B554" t="s">
        <v>2732</v>
      </c>
      <c r="C554">
        <v>76</v>
      </c>
      <c r="D554" t="s">
        <v>21</v>
      </c>
      <c r="E554" t="s">
        <v>26</v>
      </c>
      <c r="F554">
        <v>118.65</v>
      </c>
      <c r="G554">
        <f>IF(DATOS[[#This Row],[avg_order_value]]="",0,DATOS[[#This Row],[avg_order_value]])</f>
        <v>118.65</v>
      </c>
      <c r="H554">
        <v>14</v>
      </c>
      <c r="I554">
        <f>DATOS[[#This Row],[avgValorOrdenDesc]]*DATOS[[#This Row],[total_orders]]</f>
        <v>1661.1000000000001</v>
      </c>
      <c r="J554">
        <v>107</v>
      </c>
      <c r="K554">
        <v>0</v>
      </c>
      <c r="L554" t="s">
        <v>29</v>
      </c>
      <c r="M554">
        <v>33.4</v>
      </c>
      <c r="N554">
        <f>IF(DATOS[[#This Row],[email_open_rate]]="",0,DATOS[[#This Row],[email_open_rate]])</f>
        <v>33.4</v>
      </c>
      <c r="O554" s="1">
        <v>44133</v>
      </c>
      <c r="P554">
        <v>37</v>
      </c>
      <c r="Q554">
        <v>0.21</v>
      </c>
      <c r="R554">
        <f>IF(IFERROR(VLOOKUP(DATOS[[#This Row],[IdUnico]],A555:$A$5002,1,FALSE),0),1,0)</f>
        <v>0</v>
      </c>
    </row>
    <row r="555" spans="1:18" x14ac:dyDescent="0.3">
      <c r="A555" t="str">
        <f>CONCATENATE(DATOS[[#This Row],[customer_id]],"_",DATOS[[#This Row],[country]],"_",DATOS[[#This Row],[customer_since]])</f>
        <v>CUST_1995_France_45082</v>
      </c>
      <c r="B555" t="s">
        <v>91</v>
      </c>
      <c r="C555">
        <v>64</v>
      </c>
      <c r="D555" t="s">
        <v>14</v>
      </c>
      <c r="E555" t="s">
        <v>35</v>
      </c>
      <c r="F555">
        <v>29.96</v>
      </c>
      <c r="G555">
        <f>IF(DATOS[[#This Row],[avg_order_value]]="",0,DATOS[[#This Row],[avg_order_value]])</f>
        <v>29.96</v>
      </c>
      <c r="H555">
        <v>10</v>
      </c>
      <c r="I555">
        <f>DATOS[[#This Row],[avgValorOrdenDesc]]*DATOS[[#This Row],[total_orders]]</f>
        <v>299.60000000000002</v>
      </c>
      <c r="J555">
        <v>235</v>
      </c>
      <c r="K555">
        <v>0</v>
      </c>
      <c r="L555" t="s">
        <v>19</v>
      </c>
      <c r="M555">
        <v>34.200000000000003</v>
      </c>
      <c r="N555">
        <f>IF(DATOS[[#This Row],[email_open_rate]]="",0,DATOS[[#This Row],[email_open_rate]])</f>
        <v>34.200000000000003</v>
      </c>
      <c r="O555" s="1">
        <v>45082</v>
      </c>
      <c r="P555">
        <v>33</v>
      </c>
      <c r="Q555">
        <v>0.38</v>
      </c>
      <c r="R555">
        <f>IF(IFERROR(VLOOKUP(DATOS[[#This Row],[IdUnico]],A556:$A$5002,1,FALSE),0),1,0)</f>
        <v>0</v>
      </c>
    </row>
    <row r="556" spans="1:18" x14ac:dyDescent="0.3">
      <c r="A556" t="str">
        <f>CONCATENATE(DATOS[[#This Row],[customer_id]],"_",DATOS[[#This Row],[country]],"_",DATOS[[#This Row],[customer_since]])</f>
        <v>CUST_1999_Japan_45303</v>
      </c>
      <c r="B556" t="s">
        <v>2738</v>
      </c>
      <c r="C556">
        <v>47</v>
      </c>
      <c r="D556" t="s">
        <v>14</v>
      </c>
      <c r="E556" t="s">
        <v>26</v>
      </c>
      <c r="F556">
        <v>106.76</v>
      </c>
      <c r="G556">
        <f>IF(DATOS[[#This Row],[avg_order_value]]="",0,DATOS[[#This Row],[avg_order_value]])</f>
        <v>106.76</v>
      </c>
      <c r="H556">
        <v>12</v>
      </c>
      <c r="I556">
        <f>DATOS[[#This Row],[avgValorOrdenDesc]]*DATOS[[#This Row],[total_orders]]</f>
        <v>1281.1200000000001</v>
      </c>
      <c r="J556">
        <v>333</v>
      </c>
      <c r="K556">
        <v>0</v>
      </c>
      <c r="L556" t="s">
        <v>29</v>
      </c>
      <c r="M556">
        <v>46.7</v>
      </c>
      <c r="N556">
        <f>IF(DATOS[[#This Row],[email_open_rate]]="",0,DATOS[[#This Row],[email_open_rate]])</f>
        <v>46.7</v>
      </c>
      <c r="O556" s="1">
        <v>45303</v>
      </c>
      <c r="P556">
        <v>66</v>
      </c>
      <c r="Q556">
        <v>0.26</v>
      </c>
      <c r="R556">
        <f>IF(IFERROR(VLOOKUP(DATOS[[#This Row],[IdUnico]],A557:$A$5002,1,FALSE),0),1,0)</f>
        <v>0</v>
      </c>
    </row>
    <row r="557" spans="1:18" x14ac:dyDescent="0.3">
      <c r="A557" t="str">
        <f>CONCATENATE(DATOS[[#This Row],[customer_id]],"_",DATOS[[#This Row],[country]],"_",DATOS[[#This Row],[customer_since]])</f>
        <v>CUST_2000_Brazil_44391</v>
      </c>
      <c r="B557" t="s">
        <v>1540</v>
      </c>
      <c r="C557">
        <v>35</v>
      </c>
      <c r="D557" t="s">
        <v>25</v>
      </c>
      <c r="E557" t="s">
        <v>15</v>
      </c>
      <c r="F557">
        <v>39.979999999999997</v>
      </c>
      <c r="G557">
        <f>IF(DATOS[[#This Row],[avg_order_value]]="",0,DATOS[[#This Row],[avg_order_value]])</f>
        <v>39.979999999999997</v>
      </c>
      <c r="H557">
        <v>14</v>
      </c>
      <c r="I557">
        <f>DATOS[[#This Row],[avgValorOrdenDesc]]*DATOS[[#This Row],[total_orders]]</f>
        <v>559.71999999999991</v>
      </c>
      <c r="J557">
        <v>152</v>
      </c>
      <c r="K557">
        <v>0</v>
      </c>
      <c r="L557" t="s">
        <v>23</v>
      </c>
      <c r="M557">
        <v>83.9</v>
      </c>
      <c r="N557">
        <f>IF(DATOS[[#This Row],[email_open_rate]]="",0,DATOS[[#This Row],[email_open_rate]])</f>
        <v>83.9</v>
      </c>
      <c r="O557" s="1">
        <v>44391</v>
      </c>
      <c r="P557">
        <v>95</v>
      </c>
      <c r="Q557">
        <v>0.36</v>
      </c>
      <c r="R557">
        <f>IF(IFERROR(VLOOKUP(DATOS[[#This Row],[IdUnico]],A558:$A$5002,1,FALSE),0),1,0)</f>
        <v>0</v>
      </c>
    </row>
    <row r="558" spans="1:18" x14ac:dyDescent="0.3">
      <c r="A558" t="str">
        <f>CONCATENATE(DATOS[[#This Row],[customer_id]],"_",DATOS[[#This Row],[country]],"_",DATOS[[#This Row],[customer_since]])</f>
        <v>CUST_2001_India_44804</v>
      </c>
      <c r="B558" t="s">
        <v>3374</v>
      </c>
      <c r="C558">
        <v>23</v>
      </c>
      <c r="D558" t="s">
        <v>14</v>
      </c>
      <c r="E558" t="s">
        <v>37</v>
      </c>
      <c r="G558">
        <f>IF(DATOS[[#This Row],[avg_order_value]]="",0,DATOS[[#This Row],[avg_order_value]])</f>
        <v>0</v>
      </c>
      <c r="H558">
        <v>16</v>
      </c>
      <c r="I558">
        <f>DATOS[[#This Row],[avgValorOrdenDesc]]*DATOS[[#This Row],[total_orders]]</f>
        <v>0</v>
      </c>
      <c r="J558">
        <v>82</v>
      </c>
      <c r="K558">
        <v>0</v>
      </c>
      <c r="L558" t="s">
        <v>19</v>
      </c>
      <c r="M558">
        <v>96.2</v>
      </c>
      <c r="N558">
        <f>IF(DATOS[[#This Row],[email_open_rate]]="",0,DATOS[[#This Row],[email_open_rate]])</f>
        <v>96.2</v>
      </c>
      <c r="O558" s="1">
        <v>44804</v>
      </c>
      <c r="P558">
        <v>37</v>
      </c>
      <c r="Q558">
        <v>7.0000000000000007E-2</v>
      </c>
      <c r="R558">
        <f>IF(IFERROR(VLOOKUP(DATOS[[#This Row],[IdUnico]],A559:$A$5002,1,FALSE),0),1,0)</f>
        <v>0</v>
      </c>
    </row>
    <row r="559" spans="1:18" x14ac:dyDescent="0.3">
      <c r="A559" t="str">
        <f>CONCATENATE(DATOS[[#This Row],[customer_id]],"_",DATOS[[#This Row],[country]],"_",DATOS[[#This Row],[customer_since]])</f>
        <v>CUST_2001_Japan_44683</v>
      </c>
      <c r="B559" t="s">
        <v>3374</v>
      </c>
      <c r="C559">
        <v>50</v>
      </c>
      <c r="D559" t="s">
        <v>14</v>
      </c>
      <c r="E559" t="s">
        <v>26</v>
      </c>
      <c r="F559">
        <v>176.15</v>
      </c>
      <c r="G559">
        <f>IF(DATOS[[#This Row],[avg_order_value]]="",0,DATOS[[#This Row],[avg_order_value]])</f>
        <v>176.15</v>
      </c>
      <c r="H559">
        <v>12</v>
      </c>
      <c r="I559">
        <f>DATOS[[#This Row],[avgValorOrdenDesc]]*DATOS[[#This Row],[total_orders]]</f>
        <v>2113.8000000000002</v>
      </c>
      <c r="J559">
        <v>154</v>
      </c>
      <c r="K559">
        <v>0</v>
      </c>
      <c r="L559" t="s">
        <v>19</v>
      </c>
      <c r="M559">
        <v>15.7</v>
      </c>
      <c r="N559">
        <f>IF(DATOS[[#This Row],[email_open_rate]]="",0,DATOS[[#This Row],[email_open_rate]])</f>
        <v>15.7</v>
      </c>
      <c r="O559" s="1">
        <v>44683</v>
      </c>
      <c r="P559">
        <v>27</v>
      </c>
      <c r="Q559">
        <v>0.12</v>
      </c>
      <c r="R559">
        <f>IF(IFERROR(VLOOKUP(DATOS[[#This Row],[IdUnico]],A560:$A$5002,1,FALSE),0),1,0)</f>
        <v>0</v>
      </c>
    </row>
    <row r="560" spans="1:18" x14ac:dyDescent="0.3">
      <c r="A560" t="str">
        <f>CONCATENATE(DATOS[[#This Row],[customer_id]],"_",DATOS[[#This Row],[country]],"_",DATOS[[#This Row],[customer_since]])</f>
        <v>CUST_2003_Brazil_44506</v>
      </c>
      <c r="B560" t="s">
        <v>3355</v>
      </c>
      <c r="C560">
        <v>74</v>
      </c>
      <c r="D560" t="s">
        <v>21</v>
      </c>
      <c r="E560" t="s">
        <v>15</v>
      </c>
      <c r="F560">
        <v>145.25</v>
      </c>
      <c r="G560">
        <f>IF(DATOS[[#This Row],[avg_order_value]]="",0,DATOS[[#This Row],[avg_order_value]])</f>
        <v>145.25</v>
      </c>
      <c r="H560">
        <v>8</v>
      </c>
      <c r="I560">
        <f>DATOS[[#This Row],[avgValorOrdenDesc]]*DATOS[[#This Row],[total_orders]]</f>
        <v>1162</v>
      </c>
      <c r="J560">
        <v>89</v>
      </c>
      <c r="K560">
        <v>0</v>
      </c>
      <c r="L560" t="s">
        <v>19</v>
      </c>
      <c r="M560">
        <v>85.2</v>
      </c>
      <c r="N560">
        <f>IF(DATOS[[#This Row],[email_open_rate]]="",0,DATOS[[#This Row],[email_open_rate]])</f>
        <v>85.2</v>
      </c>
      <c r="O560" s="1">
        <v>44506</v>
      </c>
      <c r="P560">
        <v>41</v>
      </c>
      <c r="Q560">
        <v>0.15</v>
      </c>
      <c r="R560">
        <f>IF(IFERROR(VLOOKUP(DATOS[[#This Row],[IdUnico]],A561:$A$5002,1,FALSE),0),1,0)</f>
        <v>0</v>
      </c>
    </row>
    <row r="561" spans="1:18" x14ac:dyDescent="0.3">
      <c r="A561" t="str">
        <f>CONCATENATE(DATOS[[#This Row],[customer_id]],"_",DATOS[[#This Row],[country]],"_",DATOS[[#This Row],[customer_since]])</f>
        <v>CUST_2007_USA_45491</v>
      </c>
      <c r="B561" t="s">
        <v>1266</v>
      </c>
      <c r="C561">
        <v>48</v>
      </c>
      <c r="D561" t="s">
        <v>14</v>
      </c>
      <c r="E561" t="s">
        <v>18</v>
      </c>
      <c r="F561">
        <v>115.36</v>
      </c>
      <c r="G561">
        <f>IF(DATOS[[#This Row],[avg_order_value]]="",0,DATOS[[#This Row],[avg_order_value]])</f>
        <v>115.36</v>
      </c>
      <c r="H561">
        <v>14</v>
      </c>
      <c r="I561">
        <f>DATOS[[#This Row],[avgValorOrdenDesc]]*DATOS[[#This Row],[total_orders]]</f>
        <v>1615.04</v>
      </c>
      <c r="J561">
        <v>258</v>
      </c>
      <c r="K561">
        <v>0</v>
      </c>
      <c r="L561" t="s">
        <v>29</v>
      </c>
      <c r="M561">
        <v>29.2</v>
      </c>
      <c r="N561">
        <f>IF(DATOS[[#This Row],[email_open_rate]]="",0,DATOS[[#This Row],[email_open_rate]])</f>
        <v>29.2</v>
      </c>
      <c r="O561" s="1">
        <v>45491</v>
      </c>
      <c r="P561">
        <v>19</v>
      </c>
      <c r="Q561">
        <v>0.18</v>
      </c>
      <c r="R561">
        <f>IF(IFERROR(VLOOKUP(DATOS[[#This Row],[IdUnico]],A562:$A$5002,1,FALSE),0),1,0)</f>
        <v>0</v>
      </c>
    </row>
    <row r="562" spans="1:18" x14ac:dyDescent="0.3">
      <c r="A562" t="str">
        <f>CONCATENATE(DATOS[[#This Row],[customer_id]],"_",DATOS[[#This Row],[country]],"_",DATOS[[#This Row],[customer_since]])</f>
        <v>CUST_2008_France_44673</v>
      </c>
      <c r="B562" t="s">
        <v>3308</v>
      </c>
      <c r="C562">
        <v>47</v>
      </c>
      <c r="D562" t="s">
        <v>21</v>
      </c>
      <c r="E562" t="s">
        <v>35</v>
      </c>
      <c r="F562">
        <v>88.46</v>
      </c>
      <c r="G562">
        <f>IF(DATOS[[#This Row],[avg_order_value]]="",0,DATOS[[#This Row],[avg_order_value]])</f>
        <v>88.46</v>
      </c>
      <c r="H562">
        <v>12</v>
      </c>
      <c r="I562">
        <f>DATOS[[#This Row],[avgValorOrdenDesc]]*DATOS[[#This Row],[total_orders]]</f>
        <v>1061.52</v>
      </c>
      <c r="J562">
        <v>112</v>
      </c>
      <c r="K562">
        <v>0</v>
      </c>
      <c r="L562" t="s">
        <v>23</v>
      </c>
      <c r="M562">
        <v>76.3</v>
      </c>
      <c r="N562">
        <f>IF(DATOS[[#This Row],[email_open_rate]]="",0,DATOS[[#This Row],[email_open_rate]])</f>
        <v>76.3</v>
      </c>
      <c r="O562" s="1">
        <v>44673</v>
      </c>
      <c r="P562">
        <v>96</v>
      </c>
      <c r="Q562">
        <v>0.7</v>
      </c>
      <c r="R562">
        <f>IF(IFERROR(VLOOKUP(DATOS[[#This Row],[IdUnico]],A563:$A$5002,1,FALSE),0),1,0)</f>
        <v>0</v>
      </c>
    </row>
    <row r="563" spans="1:18" x14ac:dyDescent="0.3">
      <c r="A563" t="str">
        <f>CONCATENATE(DATOS[[#This Row],[customer_id]],"_",DATOS[[#This Row],[country]],"_",DATOS[[#This Row],[customer_since]])</f>
        <v>CUST_2012_Germany_44149</v>
      </c>
      <c r="B563" t="s">
        <v>1668</v>
      </c>
      <c r="C563">
        <v>51</v>
      </c>
      <c r="D563" t="s">
        <v>21</v>
      </c>
      <c r="E563" t="s">
        <v>50</v>
      </c>
      <c r="F563">
        <v>19.09</v>
      </c>
      <c r="G563">
        <f>IF(DATOS[[#This Row],[avg_order_value]]="",0,DATOS[[#This Row],[avg_order_value]])</f>
        <v>19.09</v>
      </c>
      <c r="H563">
        <v>6</v>
      </c>
      <c r="I563">
        <f>DATOS[[#This Row],[avgValorOrdenDesc]]*DATOS[[#This Row],[total_orders]]</f>
        <v>114.53999999999999</v>
      </c>
      <c r="J563">
        <v>95</v>
      </c>
      <c r="K563">
        <v>0</v>
      </c>
      <c r="L563" t="s">
        <v>40</v>
      </c>
      <c r="M563">
        <v>11.3</v>
      </c>
      <c r="N563">
        <f>IF(DATOS[[#This Row],[email_open_rate]]="",0,DATOS[[#This Row],[email_open_rate]])</f>
        <v>11.3</v>
      </c>
      <c r="O563" s="1">
        <v>44149</v>
      </c>
      <c r="P563">
        <v>49</v>
      </c>
      <c r="Q563">
        <v>0.13</v>
      </c>
      <c r="R563">
        <f>IF(IFERROR(VLOOKUP(DATOS[[#This Row],[IdUnico]],A564:$A$5002,1,FALSE),0),1,0)</f>
        <v>0</v>
      </c>
    </row>
    <row r="564" spans="1:18" x14ac:dyDescent="0.3">
      <c r="A564" t="str">
        <f>CONCATENATE(DATOS[[#This Row],[customer_id]],"_",DATOS[[#This Row],[country]],"_",DATOS[[#This Row],[customer_since]])</f>
        <v>CUST_2012_India_44254</v>
      </c>
      <c r="B564" t="s">
        <v>1668</v>
      </c>
      <c r="C564">
        <v>49</v>
      </c>
      <c r="D564" t="s">
        <v>14</v>
      </c>
      <c r="E564" t="s">
        <v>37</v>
      </c>
      <c r="F564">
        <v>60.43</v>
      </c>
      <c r="G564">
        <f>IF(DATOS[[#This Row],[avg_order_value]]="",0,DATOS[[#This Row],[avg_order_value]])</f>
        <v>60.43</v>
      </c>
      <c r="H564">
        <v>14</v>
      </c>
      <c r="I564">
        <f>DATOS[[#This Row],[avgValorOrdenDesc]]*DATOS[[#This Row],[total_orders]]</f>
        <v>846.02</v>
      </c>
      <c r="J564">
        <v>29</v>
      </c>
      <c r="K564">
        <v>0</v>
      </c>
      <c r="L564" t="s">
        <v>29</v>
      </c>
      <c r="M564">
        <v>39.6</v>
      </c>
      <c r="N564">
        <f>IF(DATOS[[#This Row],[email_open_rate]]="",0,DATOS[[#This Row],[email_open_rate]])</f>
        <v>39.6</v>
      </c>
      <c r="O564" s="1">
        <v>44254</v>
      </c>
      <c r="P564">
        <v>28</v>
      </c>
      <c r="Q564">
        <v>0.14000000000000001</v>
      </c>
      <c r="R564">
        <f>IF(IFERROR(VLOOKUP(DATOS[[#This Row],[IdUnico]],A565:$A$5002,1,FALSE),0),1,0)</f>
        <v>0</v>
      </c>
    </row>
    <row r="565" spans="1:18" x14ac:dyDescent="0.3">
      <c r="A565" t="str">
        <f>CONCATENATE(DATOS[[#This Row],[customer_id]],"_",DATOS[[#This Row],[country]],"_",DATOS[[#This Row],[customer_since]])</f>
        <v>CUST_2013_Canada_45079</v>
      </c>
      <c r="B565" t="s">
        <v>1903</v>
      </c>
      <c r="C565">
        <v>71</v>
      </c>
      <c r="D565" t="s">
        <v>14</v>
      </c>
      <c r="E565" t="s">
        <v>28</v>
      </c>
      <c r="F565">
        <v>204.01</v>
      </c>
      <c r="G565">
        <f>IF(DATOS[[#This Row],[avg_order_value]]="",0,DATOS[[#This Row],[avg_order_value]])</f>
        <v>204.01</v>
      </c>
      <c r="H565">
        <v>8</v>
      </c>
      <c r="I565">
        <f>DATOS[[#This Row],[avgValorOrdenDesc]]*DATOS[[#This Row],[total_orders]]</f>
        <v>1632.08</v>
      </c>
      <c r="J565">
        <v>191</v>
      </c>
      <c r="K565">
        <v>0</v>
      </c>
      <c r="L565" t="s">
        <v>16</v>
      </c>
      <c r="M565">
        <v>66.5</v>
      </c>
      <c r="N565">
        <f>IF(DATOS[[#This Row],[email_open_rate]]="",0,DATOS[[#This Row],[email_open_rate]])</f>
        <v>66.5</v>
      </c>
      <c r="O565" s="1">
        <v>45079</v>
      </c>
      <c r="P565">
        <v>92</v>
      </c>
      <c r="Q565">
        <v>0.56000000000000005</v>
      </c>
      <c r="R565">
        <f>IF(IFERROR(VLOOKUP(DATOS[[#This Row],[IdUnico]],A566:$A$5002,1,FALSE),0),1,0)</f>
        <v>0</v>
      </c>
    </row>
    <row r="566" spans="1:18" x14ac:dyDescent="0.3">
      <c r="A566" t="str">
        <f>CONCATENATE(DATOS[[#This Row],[customer_id]],"_",DATOS[[#This Row],[country]],"_",DATOS[[#This Row],[customer_since]])</f>
        <v>CUST_2014_China_44503</v>
      </c>
      <c r="B566" t="s">
        <v>2858</v>
      </c>
      <c r="C566">
        <v>21</v>
      </c>
      <c r="D566" t="s">
        <v>14</v>
      </c>
      <c r="E566" t="s">
        <v>44</v>
      </c>
      <c r="F566">
        <v>183.21</v>
      </c>
      <c r="G566">
        <f>IF(DATOS[[#This Row],[avg_order_value]]="",0,DATOS[[#This Row],[avg_order_value]])</f>
        <v>183.21</v>
      </c>
      <c r="H566">
        <v>17</v>
      </c>
      <c r="I566">
        <f>DATOS[[#This Row],[avgValorOrdenDesc]]*DATOS[[#This Row],[total_orders]]</f>
        <v>3114.57</v>
      </c>
      <c r="J566">
        <v>300</v>
      </c>
      <c r="K566">
        <v>0</v>
      </c>
      <c r="L566" t="s">
        <v>19</v>
      </c>
      <c r="M566">
        <v>7.7</v>
      </c>
      <c r="N566">
        <f>IF(DATOS[[#This Row],[email_open_rate]]="",0,DATOS[[#This Row],[email_open_rate]])</f>
        <v>7.7</v>
      </c>
      <c r="O566" s="1">
        <v>44503</v>
      </c>
      <c r="P566">
        <v>5</v>
      </c>
      <c r="Q566">
        <v>0.21</v>
      </c>
      <c r="R566">
        <f>IF(IFERROR(VLOOKUP(DATOS[[#This Row],[IdUnico]],A567:$A$5002,1,FALSE),0),1,0)</f>
        <v>0</v>
      </c>
    </row>
    <row r="567" spans="1:18" x14ac:dyDescent="0.3">
      <c r="A567" t="str">
        <f>CONCATENATE(DATOS[[#This Row],[customer_id]],"_",DATOS[[#This Row],[country]],"_",DATOS[[#This Row],[customer_since]])</f>
        <v>CUST_2015_Australia_44108</v>
      </c>
      <c r="B567" t="s">
        <v>612</v>
      </c>
      <c r="C567">
        <v>34</v>
      </c>
      <c r="D567" t="s">
        <v>14</v>
      </c>
      <c r="E567" t="s">
        <v>22</v>
      </c>
      <c r="F567">
        <v>23.86</v>
      </c>
      <c r="G567">
        <f>IF(DATOS[[#This Row],[avg_order_value]]="",0,DATOS[[#This Row],[avg_order_value]])</f>
        <v>23.86</v>
      </c>
      <c r="H567">
        <v>11</v>
      </c>
      <c r="I567">
        <f>DATOS[[#This Row],[avgValorOrdenDesc]]*DATOS[[#This Row],[total_orders]]</f>
        <v>262.45999999999998</v>
      </c>
      <c r="J567">
        <v>309</v>
      </c>
      <c r="K567">
        <v>0</v>
      </c>
      <c r="L567" t="s">
        <v>19</v>
      </c>
      <c r="M567">
        <v>46</v>
      </c>
      <c r="N567">
        <f>IF(DATOS[[#This Row],[email_open_rate]]="",0,DATOS[[#This Row],[email_open_rate]])</f>
        <v>46</v>
      </c>
      <c r="O567" s="1">
        <v>44108</v>
      </c>
      <c r="P567">
        <v>96</v>
      </c>
      <c r="Q567">
        <v>0.57999999999999996</v>
      </c>
      <c r="R567">
        <f>IF(IFERROR(VLOOKUP(DATOS[[#This Row],[IdUnico]],A568:$A$5002,1,FALSE),0),1,0)</f>
        <v>0</v>
      </c>
    </row>
    <row r="568" spans="1:18" x14ac:dyDescent="0.3">
      <c r="A568" t="str">
        <f>CONCATENATE(DATOS[[#This Row],[customer_id]],"_",DATOS[[#This Row],[country]],"_",DATOS[[#This Row],[customer_since]])</f>
        <v>CUST_2015_Australia_44475</v>
      </c>
      <c r="B568" t="s">
        <v>612</v>
      </c>
      <c r="C568">
        <v>51</v>
      </c>
      <c r="D568" t="s">
        <v>21</v>
      </c>
      <c r="E568" t="s">
        <v>22</v>
      </c>
      <c r="F568">
        <v>19.68</v>
      </c>
      <c r="G568">
        <f>IF(DATOS[[#This Row],[avg_order_value]]="",0,DATOS[[#This Row],[avg_order_value]])</f>
        <v>19.68</v>
      </c>
      <c r="H568">
        <v>13</v>
      </c>
      <c r="I568">
        <f>DATOS[[#This Row],[avgValorOrdenDesc]]*DATOS[[#This Row],[total_orders]]</f>
        <v>255.84</v>
      </c>
      <c r="J568">
        <v>131</v>
      </c>
      <c r="K568">
        <v>0</v>
      </c>
      <c r="L568" t="s">
        <v>40</v>
      </c>
      <c r="M568">
        <v>44.5</v>
      </c>
      <c r="N568">
        <f>IF(DATOS[[#This Row],[email_open_rate]]="",0,DATOS[[#This Row],[email_open_rate]])</f>
        <v>44.5</v>
      </c>
      <c r="O568" s="1">
        <v>44475</v>
      </c>
      <c r="P568">
        <v>72</v>
      </c>
      <c r="Q568">
        <v>0.18</v>
      </c>
      <c r="R568">
        <f>IF(IFERROR(VLOOKUP(DATOS[[#This Row],[IdUnico]],A569:$A$5002,1,FALSE),0),1,0)</f>
        <v>0</v>
      </c>
    </row>
    <row r="569" spans="1:18" x14ac:dyDescent="0.3">
      <c r="A569" t="str">
        <f>CONCATENATE(DATOS[[#This Row],[customer_id]],"_",DATOS[[#This Row],[country]],"_",DATOS[[#This Row],[customer_since]])</f>
        <v>CUST_2015_India_44958</v>
      </c>
      <c r="B569" t="s">
        <v>612</v>
      </c>
      <c r="C569">
        <v>21</v>
      </c>
      <c r="D569" t="s">
        <v>25</v>
      </c>
      <c r="E569" t="s">
        <v>37</v>
      </c>
      <c r="F569">
        <v>187.01</v>
      </c>
      <c r="G569">
        <f>IF(DATOS[[#This Row],[avg_order_value]]="",0,DATOS[[#This Row],[avg_order_value]])</f>
        <v>187.01</v>
      </c>
      <c r="H569">
        <v>6</v>
      </c>
      <c r="I569">
        <f>DATOS[[#This Row],[avgValorOrdenDesc]]*DATOS[[#This Row],[total_orders]]</f>
        <v>1122.06</v>
      </c>
      <c r="J569">
        <v>347</v>
      </c>
      <c r="K569">
        <v>0</v>
      </c>
      <c r="L569" t="s">
        <v>23</v>
      </c>
      <c r="M569">
        <v>97</v>
      </c>
      <c r="N569">
        <f>IF(DATOS[[#This Row],[email_open_rate]]="",0,DATOS[[#This Row],[email_open_rate]])</f>
        <v>97</v>
      </c>
      <c r="O569" s="1">
        <v>44958</v>
      </c>
      <c r="P569">
        <v>53</v>
      </c>
      <c r="Q569">
        <v>0.15</v>
      </c>
      <c r="R569">
        <f>IF(IFERROR(VLOOKUP(DATOS[[#This Row],[IdUnico]],A570:$A$5002,1,FALSE),0),1,0)</f>
        <v>0</v>
      </c>
    </row>
    <row r="570" spans="1:18" x14ac:dyDescent="0.3">
      <c r="A570" t="str">
        <f>CONCATENATE(DATOS[[#This Row],[customer_id]],"_",DATOS[[#This Row],[country]],"_",DATOS[[#This Row],[customer_since]])</f>
        <v>CUST_2016_Brazil_45107</v>
      </c>
      <c r="B570" t="s">
        <v>93</v>
      </c>
      <c r="C570">
        <v>33</v>
      </c>
      <c r="D570" t="s">
        <v>21</v>
      </c>
      <c r="E570" t="s">
        <v>15</v>
      </c>
      <c r="F570">
        <v>37.74</v>
      </c>
      <c r="G570">
        <f>IF(DATOS[[#This Row],[avg_order_value]]="",0,DATOS[[#This Row],[avg_order_value]])</f>
        <v>37.74</v>
      </c>
      <c r="H570">
        <v>9</v>
      </c>
      <c r="I570">
        <f>DATOS[[#This Row],[avgValorOrdenDesc]]*DATOS[[#This Row],[total_orders]]</f>
        <v>339.66</v>
      </c>
      <c r="J570">
        <v>355</v>
      </c>
      <c r="K570">
        <v>0</v>
      </c>
      <c r="L570" t="s">
        <v>19</v>
      </c>
      <c r="M570">
        <v>87.4</v>
      </c>
      <c r="N570">
        <f>IF(DATOS[[#This Row],[email_open_rate]]="",0,DATOS[[#This Row],[email_open_rate]])</f>
        <v>87.4</v>
      </c>
      <c r="O570" s="1">
        <v>45107</v>
      </c>
      <c r="P570">
        <v>65</v>
      </c>
      <c r="Q570">
        <v>0.17</v>
      </c>
      <c r="R570">
        <f>IF(IFERROR(VLOOKUP(DATOS[[#This Row],[IdUnico]],A571:$A$5002,1,FALSE),0),1,0)</f>
        <v>0</v>
      </c>
    </row>
    <row r="571" spans="1:18" x14ac:dyDescent="0.3">
      <c r="A571" t="str">
        <f>CONCATENATE(DATOS[[#This Row],[customer_id]],"_",DATOS[[#This Row],[country]],"_",DATOS[[#This Row],[customer_since]])</f>
        <v>CUST_2016_India_44748</v>
      </c>
      <c r="B571" t="s">
        <v>93</v>
      </c>
      <c r="C571">
        <v>79</v>
      </c>
      <c r="D571" t="s">
        <v>14</v>
      </c>
      <c r="E571" t="s">
        <v>37</v>
      </c>
      <c r="G571">
        <f>IF(DATOS[[#This Row],[avg_order_value]]="",0,DATOS[[#This Row],[avg_order_value]])</f>
        <v>0</v>
      </c>
      <c r="H571">
        <v>14</v>
      </c>
      <c r="I571">
        <f>DATOS[[#This Row],[avgValorOrdenDesc]]*DATOS[[#This Row],[total_orders]]</f>
        <v>0</v>
      </c>
      <c r="J571">
        <v>10</v>
      </c>
      <c r="K571">
        <v>0</v>
      </c>
      <c r="L571" t="s">
        <v>29</v>
      </c>
      <c r="M571">
        <v>70.099999999999994</v>
      </c>
      <c r="N571">
        <f>IF(DATOS[[#This Row],[email_open_rate]]="",0,DATOS[[#This Row],[email_open_rate]])</f>
        <v>70.099999999999994</v>
      </c>
      <c r="O571" s="1">
        <v>44748</v>
      </c>
      <c r="P571">
        <v>57</v>
      </c>
      <c r="Q571">
        <v>0.6</v>
      </c>
      <c r="R571">
        <f>IF(IFERROR(VLOOKUP(DATOS[[#This Row],[IdUnico]],A572:$A$5002,1,FALSE),0),1,0)</f>
        <v>0</v>
      </c>
    </row>
    <row r="572" spans="1:18" x14ac:dyDescent="0.3">
      <c r="A572" t="str">
        <f>CONCATENATE(DATOS[[#This Row],[customer_id]],"_",DATOS[[#This Row],[country]],"_",DATOS[[#This Row],[customer_since]])</f>
        <v>CUST_2019_India_45360</v>
      </c>
      <c r="B572" t="s">
        <v>1929</v>
      </c>
      <c r="C572">
        <v>41</v>
      </c>
      <c r="D572" t="s">
        <v>14</v>
      </c>
      <c r="E572" t="s">
        <v>37</v>
      </c>
      <c r="F572">
        <v>90.25</v>
      </c>
      <c r="G572">
        <f>IF(DATOS[[#This Row],[avg_order_value]]="",0,DATOS[[#This Row],[avg_order_value]])</f>
        <v>90.25</v>
      </c>
      <c r="H572">
        <v>16</v>
      </c>
      <c r="I572">
        <f>DATOS[[#This Row],[avgValorOrdenDesc]]*DATOS[[#This Row],[total_orders]]</f>
        <v>1444</v>
      </c>
      <c r="J572">
        <v>134</v>
      </c>
      <c r="K572">
        <v>0</v>
      </c>
      <c r="L572" t="s">
        <v>29</v>
      </c>
      <c r="M572">
        <v>59.8</v>
      </c>
      <c r="N572">
        <f>IF(DATOS[[#This Row],[email_open_rate]]="",0,DATOS[[#This Row],[email_open_rate]])</f>
        <v>59.8</v>
      </c>
      <c r="O572" s="1">
        <v>45360</v>
      </c>
      <c r="P572">
        <v>19</v>
      </c>
      <c r="Q572">
        <v>0.43</v>
      </c>
      <c r="R572">
        <f>IF(IFERROR(VLOOKUP(DATOS[[#This Row],[IdUnico]],A573:$A$5002,1,FALSE),0),1,0)</f>
        <v>0</v>
      </c>
    </row>
    <row r="573" spans="1:18" x14ac:dyDescent="0.3">
      <c r="A573" t="str">
        <f>CONCATENATE(DATOS[[#This Row],[customer_id]],"_",DATOS[[#This Row],[country]],"_",DATOS[[#This Row],[customer_since]])</f>
        <v>CUST_2021_USA_44545</v>
      </c>
      <c r="B573" t="s">
        <v>84</v>
      </c>
      <c r="C573">
        <v>22</v>
      </c>
      <c r="D573" t="s">
        <v>14</v>
      </c>
      <c r="E573" t="s">
        <v>18</v>
      </c>
      <c r="G573">
        <f>IF(DATOS[[#This Row],[avg_order_value]]="",0,DATOS[[#This Row],[avg_order_value]])</f>
        <v>0</v>
      </c>
      <c r="H573">
        <v>9</v>
      </c>
      <c r="I573">
        <f>DATOS[[#This Row],[avgValorOrdenDesc]]*DATOS[[#This Row],[total_orders]]</f>
        <v>0</v>
      </c>
      <c r="J573">
        <v>255</v>
      </c>
      <c r="K573">
        <v>0</v>
      </c>
      <c r="L573" t="s">
        <v>40</v>
      </c>
      <c r="M573">
        <v>36.5</v>
      </c>
      <c r="N573">
        <f>IF(DATOS[[#This Row],[email_open_rate]]="",0,DATOS[[#This Row],[email_open_rate]])</f>
        <v>36.5</v>
      </c>
      <c r="O573" s="1">
        <v>44545</v>
      </c>
      <c r="P573">
        <v>65</v>
      </c>
      <c r="Q573">
        <v>0.13</v>
      </c>
      <c r="R573">
        <f>IF(IFERROR(VLOOKUP(DATOS[[#This Row],[IdUnico]],A574:$A$5002,1,FALSE),0),1,0)</f>
        <v>0</v>
      </c>
    </row>
    <row r="574" spans="1:18" x14ac:dyDescent="0.3">
      <c r="A574" t="str">
        <f>CONCATENATE(DATOS[[#This Row],[customer_id]],"_",DATOS[[#This Row],[country]],"_",DATOS[[#This Row],[customer_since]])</f>
        <v>CUST_2028_Australia_45342</v>
      </c>
      <c r="B574" t="s">
        <v>134</v>
      </c>
      <c r="C574">
        <v>23</v>
      </c>
      <c r="D574" t="s">
        <v>21</v>
      </c>
      <c r="E574" t="s">
        <v>22</v>
      </c>
      <c r="F574">
        <v>68.94</v>
      </c>
      <c r="G574">
        <f>IF(DATOS[[#This Row],[avg_order_value]]="",0,DATOS[[#This Row],[avg_order_value]])</f>
        <v>68.94</v>
      </c>
      <c r="H574">
        <v>21</v>
      </c>
      <c r="I574">
        <f>DATOS[[#This Row],[avgValorOrdenDesc]]*DATOS[[#This Row],[total_orders]]</f>
        <v>1447.74</v>
      </c>
      <c r="J574">
        <v>304</v>
      </c>
      <c r="K574">
        <v>0</v>
      </c>
      <c r="L574" t="s">
        <v>29</v>
      </c>
      <c r="M574">
        <v>59.7</v>
      </c>
      <c r="N574">
        <f>IF(DATOS[[#This Row],[email_open_rate]]="",0,DATOS[[#This Row],[email_open_rate]])</f>
        <v>59.7</v>
      </c>
      <c r="O574" s="1">
        <v>45342</v>
      </c>
      <c r="P574">
        <v>77</v>
      </c>
      <c r="Q574">
        <v>0.17</v>
      </c>
      <c r="R574">
        <f>IF(IFERROR(VLOOKUP(DATOS[[#This Row],[IdUnico]],A575:$A$5002,1,FALSE),0),1,0)</f>
        <v>0</v>
      </c>
    </row>
    <row r="575" spans="1:18" x14ac:dyDescent="0.3">
      <c r="A575" t="str">
        <f>CONCATENATE(DATOS[[#This Row],[customer_id]],"_",DATOS[[#This Row],[country]],"_",DATOS[[#This Row],[customer_since]])</f>
        <v>CUST_2029_Canada_45520</v>
      </c>
      <c r="B575" t="s">
        <v>2910</v>
      </c>
      <c r="C575">
        <v>60</v>
      </c>
      <c r="D575" t="s">
        <v>21</v>
      </c>
      <c r="E575" t="s">
        <v>28</v>
      </c>
      <c r="F575">
        <v>132.12</v>
      </c>
      <c r="G575">
        <f>IF(DATOS[[#This Row],[avg_order_value]]="",0,DATOS[[#This Row],[avg_order_value]])</f>
        <v>132.12</v>
      </c>
      <c r="H575">
        <v>10</v>
      </c>
      <c r="I575">
        <f>DATOS[[#This Row],[avgValorOrdenDesc]]*DATOS[[#This Row],[total_orders]]</f>
        <v>1321.2</v>
      </c>
      <c r="J575">
        <v>93</v>
      </c>
      <c r="K575">
        <v>0</v>
      </c>
      <c r="L575" t="s">
        <v>16</v>
      </c>
      <c r="M575">
        <v>99</v>
      </c>
      <c r="N575">
        <f>IF(DATOS[[#This Row],[email_open_rate]]="",0,DATOS[[#This Row],[email_open_rate]])</f>
        <v>99</v>
      </c>
      <c r="O575" s="1">
        <v>45520</v>
      </c>
      <c r="P575">
        <v>41</v>
      </c>
      <c r="Q575">
        <v>0.24</v>
      </c>
      <c r="R575">
        <f>IF(IFERROR(VLOOKUP(DATOS[[#This Row],[IdUnico]],A576:$A$5002,1,FALSE),0),1,0)</f>
        <v>0</v>
      </c>
    </row>
    <row r="576" spans="1:18" x14ac:dyDescent="0.3">
      <c r="A576" t="str">
        <f>CONCATENATE(DATOS[[#This Row],[customer_id]],"_",DATOS[[#This Row],[country]],"_",DATOS[[#This Row],[customer_since]])</f>
        <v>CUST_2032_Canada_44969</v>
      </c>
      <c r="B576" t="s">
        <v>3469</v>
      </c>
      <c r="C576">
        <v>60</v>
      </c>
      <c r="D576" t="s">
        <v>14</v>
      </c>
      <c r="E576" t="s">
        <v>28</v>
      </c>
      <c r="F576">
        <v>88.91</v>
      </c>
      <c r="G576">
        <f>IF(DATOS[[#This Row],[avg_order_value]]="",0,DATOS[[#This Row],[avg_order_value]])</f>
        <v>88.91</v>
      </c>
      <c r="H576">
        <v>7</v>
      </c>
      <c r="I576">
        <f>DATOS[[#This Row],[avgValorOrdenDesc]]*DATOS[[#This Row],[total_orders]]</f>
        <v>622.37</v>
      </c>
      <c r="J576">
        <v>88</v>
      </c>
      <c r="K576">
        <v>1</v>
      </c>
      <c r="L576" t="s">
        <v>29</v>
      </c>
      <c r="M576">
        <v>69.400000000000006</v>
      </c>
      <c r="N576">
        <f>IF(DATOS[[#This Row],[email_open_rate]]="",0,DATOS[[#This Row],[email_open_rate]])</f>
        <v>69.400000000000006</v>
      </c>
      <c r="O576" s="1">
        <v>44969</v>
      </c>
      <c r="P576">
        <v>50</v>
      </c>
      <c r="Q576">
        <v>0.02</v>
      </c>
      <c r="R576">
        <f>IF(IFERROR(VLOOKUP(DATOS[[#This Row],[IdUnico]],A577:$A$5002,1,FALSE),0),1,0)</f>
        <v>0</v>
      </c>
    </row>
    <row r="577" spans="1:18" x14ac:dyDescent="0.3">
      <c r="A577" t="str">
        <f>CONCATENATE(DATOS[[#This Row],[customer_id]],"_",DATOS[[#This Row],[country]],"_",DATOS[[#This Row],[customer_since]])</f>
        <v>CUST_2033_China_44513</v>
      </c>
      <c r="B577" t="s">
        <v>3822</v>
      </c>
      <c r="C577">
        <v>47</v>
      </c>
      <c r="D577" t="s">
        <v>14</v>
      </c>
      <c r="E577" t="s">
        <v>44</v>
      </c>
      <c r="F577">
        <v>100.89</v>
      </c>
      <c r="G577">
        <f>IF(DATOS[[#This Row],[avg_order_value]]="",0,DATOS[[#This Row],[avg_order_value]])</f>
        <v>100.89</v>
      </c>
      <c r="H577">
        <v>8</v>
      </c>
      <c r="I577">
        <f>DATOS[[#This Row],[avgValorOrdenDesc]]*DATOS[[#This Row],[total_orders]]</f>
        <v>807.12</v>
      </c>
      <c r="J577">
        <v>167</v>
      </c>
      <c r="K577">
        <v>0</v>
      </c>
      <c r="L577" t="s">
        <v>29</v>
      </c>
      <c r="M577">
        <v>23.5</v>
      </c>
      <c r="N577">
        <f>IF(DATOS[[#This Row],[email_open_rate]]="",0,DATOS[[#This Row],[email_open_rate]])</f>
        <v>23.5</v>
      </c>
      <c r="O577" s="1">
        <v>44513</v>
      </c>
      <c r="P577">
        <v>84</v>
      </c>
      <c r="Q577">
        <v>0.15</v>
      </c>
      <c r="R577">
        <f>IF(IFERROR(VLOOKUP(DATOS[[#This Row],[IdUnico]],A578:$A$5002,1,FALSE),0),1,0)</f>
        <v>0</v>
      </c>
    </row>
    <row r="578" spans="1:18" x14ac:dyDescent="0.3">
      <c r="A578" t="str">
        <f>CONCATENATE(DATOS[[#This Row],[customer_id]],"_",DATOS[[#This Row],[country]],"_",DATOS[[#This Row],[customer_since]])</f>
        <v>CUST_2036_Japan_45727</v>
      </c>
      <c r="B578" t="s">
        <v>3155</v>
      </c>
      <c r="C578">
        <v>42</v>
      </c>
      <c r="D578" t="s">
        <v>14</v>
      </c>
      <c r="E578" t="s">
        <v>26</v>
      </c>
      <c r="F578">
        <v>25.96</v>
      </c>
      <c r="G578">
        <f>IF(DATOS[[#This Row],[avg_order_value]]="",0,DATOS[[#This Row],[avg_order_value]])</f>
        <v>25.96</v>
      </c>
      <c r="H578">
        <v>6</v>
      </c>
      <c r="I578">
        <f>DATOS[[#This Row],[avgValorOrdenDesc]]*DATOS[[#This Row],[total_orders]]</f>
        <v>155.76</v>
      </c>
      <c r="J578">
        <v>169</v>
      </c>
      <c r="K578">
        <v>0</v>
      </c>
      <c r="L578" t="s">
        <v>16</v>
      </c>
      <c r="M578">
        <v>43.5</v>
      </c>
      <c r="N578">
        <f>IF(DATOS[[#This Row],[email_open_rate]]="",0,DATOS[[#This Row],[email_open_rate]])</f>
        <v>43.5</v>
      </c>
      <c r="O578" s="1">
        <v>45727</v>
      </c>
      <c r="P578">
        <v>60</v>
      </c>
      <c r="Q578">
        <v>0.47</v>
      </c>
      <c r="R578">
        <f>IF(IFERROR(VLOOKUP(DATOS[[#This Row],[IdUnico]],A579:$A$5002,1,FALSE),0),1,0)</f>
        <v>0</v>
      </c>
    </row>
    <row r="579" spans="1:18" x14ac:dyDescent="0.3">
      <c r="A579" t="str">
        <f>CONCATENATE(DATOS[[#This Row],[customer_id]],"_",DATOS[[#This Row],[country]],"_",DATOS[[#This Row],[customer_since]])</f>
        <v>CUST_2037_China_44717</v>
      </c>
      <c r="B579" t="s">
        <v>1889</v>
      </c>
      <c r="C579">
        <v>53</v>
      </c>
      <c r="D579" t="s">
        <v>21</v>
      </c>
      <c r="E579" t="s">
        <v>44</v>
      </c>
      <c r="F579">
        <v>231.66</v>
      </c>
      <c r="G579">
        <f>IF(DATOS[[#This Row],[avg_order_value]]="",0,DATOS[[#This Row],[avg_order_value]])</f>
        <v>231.66</v>
      </c>
      <c r="H579">
        <v>7</v>
      </c>
      <c r="I579">
        <f>DATOS[[#This Row],[avgValorOrdenDesc]]*DATOS[[#This Row],[total_orders]]</f>
        <v>1621.62</v>
      </c>
      <c r="J579">
        <v>177</v>
      </c>
      <c r="K579">
        <v>0</v>
      </c>
      <c r="L579" t="s">
        <v>29</v>
      </c>
      <c r="M579">
        <v>12.3</v>
      </c>
      <c r="N579">
        <f>IF(DATOS[[#This Row],[email_open_rate]]="",0,DATOS[[#This Row],[email_open_rate]])</f>
        <v>12.3</v>
      </c>
      <c r="O579" s="1">
        <v>44717</v>
      </c>
      <c r="P579">
        <v>75</v>
      </c>
      <c r="Q579">
        <v>0.12</v>
      </c>
      <c r="R579">
        <f>IF(IFERROR(VLOOKUP(DATOS[[#This Row],[IdUnico]],A580:$A$5002,1,FALSE),0),1,0)</f>
        <v>0</v>
      </c>
    </row>
    <row r="580" spans="1:18" x14ac:dyDescent="0.3">
      <c r="A580" t="str">
        <f>CONCATENATE(DATOS[[#This Row],[customer_id]],"_",DATOS[[#This Row],[country]],"_",DATOS[[#This Row],[customer_since]])</f>
        <v>CUST_2040_China_45352</v>
      </c>
      <c r="B580" t="s">
        <v>1277</v>
      </c>
      <c r="C580">
        <v>54</v>
      </c>
      <c r="D580" t="s">
        <v>14</v>
      </c>
      <c r="E580" t="s">
        <v>44</v>
      </c>
      <c r="F580">
        <v>18.73</v>
      </c>
      <c r="G580">
        <f>IF(DATOS[[#This Row],[avg_order_value]]="",0,DATOS[[#This Row],[avg_order_value]])</f>
        <v>18.73</v>
      </c>
      <c r="H580">
        <v>11</v>
      </c>
      <c r="I580">
        <f>DATOS[[#This Row],[avgValorOrdenDesc]]*DATOS[[#This Row],[total_orders]]</f>
        <v>206.03</v>
      </c>
      <c r="J580">
        <v>55</v>
      </c>
      <c r="K580">
        <v>0</v>
      </c>
      <c r="L580" t="s">
        <v>29</v>
      </c>
      <c r="M580">
        <v>22.2</v>
      </c>
      <c r="N580">
        <f>IF(DATOS[[#This Row],[email_open_rate]]="",0,DATOS[[#This Row],[email_open_rate]])</f>
        <v>22.2</v>
      </c>
      <c r="O580" s="1">
        <v>45352</v>
      </c>
      <c r="P580">
        <v>85</v>
      </c>
      <c r="Q580">
        <v>0.1</v>
      </c>
      <c r="R580">
        <f>IF(IFERROR(VLOOKUP(DATOS[[#This Row],[IdUnico]],A581:$A$5002,1,FALSE),0),1,0)</f>
        <v>0</v>
      </c>
    </row>
    <row r="581" spans="1:18" x14ac:dyDescent="0.3">
      <c r="A581" t="str">
        <f>CONCATENATE(DATOS[[#This Row],[customer_id]],"_",DATOS[[#This Row],[country]],"_",DATOS[[#This Row],[customer_since]])</f>
        <v>CUST_2045_Germany_45293</v>
      </c>
      <c r="B581" t="s">
        <v>282</v>
      </c>
      <c r="C581">
        <v>31</v>
      </c>
      <c r="D581" t="s">
        <v>21</v>
      </c>
      <c r="E581" t="s">
        <v>50</v>
      </c>
      <c r="F581">
        <v>216.55</v>
      </c>
      <c r="G581">
        <f>IF(DATOS[[#This Row],[avg_order_value]]="",0,DATOS[[#This Row],[avg_order_value]])</f>
        <v>216.55</v>
      </c>
      <c r="H581">
        <v>13</v>
      </c>
      <c r="I581">
        <f>DATOS[[#This Row],[avgValorOrdenDesc]]*DATOS[[#This Row],[total_orders]]</f>
        <v>2815.15</v>
      </c>
      <c r="J581">
        <v>182</v>
      </c>
      <c r="K581">
        <v>0</v>
      </c>
      <c r="L581" t="s">
        <v>16</v>
      </c>
      <c r="M581">
        <v>14.5</v>
      </c>
      <c r="N581">
        <f>IF(DATOS[[#This Row],[email_open_rate]]="",0,DATOS[[#This Row],[email_open_rate]])</f>
        <v>14.5</v>
      </c>
      <c r="O581" s="1">
        <v>45293</v>
      </c>
      <c r="P581">
        <v>39</v>
      </c>
      <c r="Q581">
        <v>0.44</v>
      </c>
      <c r="R581">
        <f>IF(IFERROR(VLOOKUP(DATOS[[#This Row],[IdUnico]],A582:$A$5002,1,FALSE),0),1,0)</f>
        <v>0</v>
      </c>
    </row>
    <row r="582" spans="1:18" x14ac:dyDescent="0.3">
      <c r="A582" t="str">
        <f>CONCATENATE(DATOS[[#This Row],[customer_id]],"_",DATOS[[#This Row],[country]],"_",DATOS[[#This Row],[customer_since]])</f>
        <v>CUST_2048_China_44297</v>
      </c>
      <c r="B582" t="s">
        <v>1707</v>
      </c>
      <c r="C582">
        <v>22</v>
      </c>
      <c r="D582" t="s">
        <v>14</v>
      </c>
      <c r="E582" t="s">
        <v>44</v>
      </c>
      <c r="F582">
        <v>70.41</v>
      </c>
      <c r="G582">
        <f>IF(DATOS[[#This Row],[avg_order_value]]="",0,DATOS[[#This Row],[avg_order_value]])</f>
        <v>70.41</v>
      </c>
      <c r="H582">
        <v>4</v>
      </c>
      <c r="I582">
        <f>DATOS[[#This Row],[avgValorOrdenDesc]]*DATOS[[#This Row],[total_orders]]</f>
        <v>281.64</v>
      </c>
      <c r="J582">
        <v>60</v>
      </c>
      <c r="K582">
        <v>0</v>
      </c>
      <c r="L582" t="s">
        <v>23</v>
      </c>
      <c r="M582">
        <v>86.9</v>
      </c>
      <c r="N582">
        <f>IF(DATOS[[#This Row],[email_open_rate]]="",0,DATOS[[#This Row],[email_open_rate]])</f>
        <v>86.9</v>
      </c>
      <c r="O582" s="1">
        <v>44297</v>
      </c>
      <c r="P582">
        <v>20</v>
      </c>
      <c r="Q582">
        <v>0.3</v>
      </c>
      <c r="R582">
        <f>IF(IFERROR(VLOOKUP(DATOS[[#This Row],[IdUnico]],A583:$A$5002,1,FALSE),0),1,0)</f>
        <v>0</v>
      </c>
    </row>
    <row r="583" spans="1:18" x14ac:dyDescent="0.3">
      <c r="A583" t="str">
        <f>CONCATENATE(DATOS[[#This Row],[customer_id]],"_",DATOS[[#This Row],[country]],"_",DATOS[[#This Row],[customer_since]])</f>
        <v>CUST_2048_Japan_45513</v>
      </c>
      <c r="B583" t="s">
        <v>1707</v>
      </c>
      <c r="C583">
        <v>40</v>
      </c>
      <c r="D583" t="s">
        <v>21</v>
      </c>
      <c r="E583" t="s">
        <v>26</v>
      </c>
      <c r="F583">
        <v>27.87</v>
      </c>
      <c r="G583">
        <f>IF(DATOS[[#This Row],[avg_order_value]]="",0,DATOS[[#This Row],[avg_order_value]])</f>
        <v>27.87</v>
      </c>
      <c r="H583">
        <v>6</v>
      </c>
      <c r="I583">
        <f>DATOS[[#This Row],[avgValorOrdenDesc]]*DATOS[[#This Row],[total_orders]]</f>
        <v>167.22</v>
      </c>
      <c r="J583">
        <v>114</v>
      </c>
      <c r="K583">
        <v>0</v>
      </c>
      <c r="L583" t="s">
        <v>40</v>
      </c>
      <c r="M583">
        <v>82.7</v>
      </c>
      <c r="N583">
        <f>IF(DATOS[[#This Row],[email_open_rate]]="",0,DATOS[[#This Row],[email_open_rate]])</f>
        <v>82.7</v>
      </c>
      <c r="O583" s="1">
        <v>45513</v>
      </c>
      <c r="P583">
        <v>75</v>
      </c>
      <c r="Q583">
        <v>0.1</v>
      </c>
      <c r="R583">
        <f>IF(IFERROR(VLOOKUP(DATOS[[#This Row],[IdUnico]],A584:$A$5002,1,FALSE),0),1,0)</f>
        <v>0</v>
      </c>
    </row>
    <row r="584" spans="1:18" x14ac:dyDescent="0.3">
      <c r="A584" t="str">
        <f>CONCATENATE(DATOS[[#This Row],[customer_id]],"_",DATOS[[#This Row],[country]],"_",DATOS[[#This Row],[customer_since]])</f>
        <v>CUST_2050_Canada_44673</v>
      </c>
      <c r="B584" t="s">
        <v>1331</v>
      </c>
      <c r="C584">
        <v>79</v>
      </c>
      <c r="D584" t="s">
        <v>14</v>
      </c>
      <c r="E584" t="s">
        <v>28</v>
      </c>
      <c r="F584">
        <v>105.95</v>
      </c>
      <c r="G584">
        <f>IF(DATOS[[#This Row],[avg_order_value]]="",0,DATOS[[#This Row],[avg_order_value]])</f>
        <v>105.95</v>
      </c>
      <c r="H584">
        <v>13</v>
      </c>
      <c r="I584">
        <f>DATOS[[#This Row],[avgValorOrdenDesc]]*DATOS[[#This Row],[total_orders]]</f>
        <v>1377.3500000000001</v>
      </c>
      <c r="J584">
        <v>262</v>
      </c>
      <c r="K584">
        <v>0</v>
      </c>
      <c r="L584" t="s">
        <v>19</v>
      </c>
      <c r="M584">
        <v>94.3</v>
      </c>
      <c r="N584">
        <f>IF(DATOS[[#This Row],[email_open_rate]]="",0,DATOS[[#This Row],[email_open_rate]])</f>
        <v>94.3</v>
      </c>
      <c r="O584" s="1">
        <v>44673</v>
      </c>
      <c r="P584">
        <v>6</v>
      </c>
      <c r="Q584">
        <v>0.31</v>
      </c>
      <c r="R584">
        <f>IF(IFERROR(VLOOKUP(DATOS[[#This Row],[IdUnico]],A585:$A$5002,1,FALSE),0),1,0)</f>
        <v>0</v>
      </c>
    </row>
    <row r="585" spans="1:18" x14ac:dyDescent="0.3">
      <c r="A585" t="str">
        <f>CONCATENATE(DATOS[[#This Row],[customer_id]],"_",DATOS[[#This Row],[country]],"_",DATOS[[#This Row],[customer_since]])</f>
        <v>CUST_2051_France_44737</v>
      </c>
      <c r="B585" t="s">
        <v>3261</v>
      </c>
      <c r="C585">
        <v>73</v>
      </c>
      <c r="D585" t="s">
        <v>14</v>
      </c>
      <c r="E585" t="s">
        <v>35</v>
      </c>
      <c r="F585">
        <v>82.48</v>
      </c>
      <c r="G585">
        <f>IF(DATOS[[#This Row],[avg_order_value]]="",0,DATOS[[#This Row],[avg_order_value]])</f>
        <v>82.48</v>
      </c>
      <c r="H585">
        <v>13</v>
      </c>
      <c r="I585">
        <f>DATOS[[#This Row],[avgValorOrdenDesc]]*DATOS[[#This Row],[total_orders]]</f>
        <v>1072.24</v>
      </c>
      <c r="J585">
        <v>244</v>
      </c>
      <c r="K585">
        <v>0</v>
      </c>
      <c r="L585" t="s">
        <v>23</v>
      </c>
      <c r="M585">
        <v>50.2</v>
      </c>
      <c r="N585">
        <f>IF(DATOS[[#This Row],[email_open_rate]]="",0,DATOS[[#This Row],[email_open_rate]])</f>
        <v>50.2</v>
      </c>
      <c r="O585" s="1">
        <v>44737</v>
      </c>
      <c r="P585">
        <v>60</v>
      </c>
      <c r="Q585">
        <v>0.21</v>
      </c>
      <c r="R585">
        <f>IF(IFERROR(VLOOKUP(DATOS[[#This Row],[IdUnico]],A586:$A$5002,1,FALSE),0),1,0)</f>
        <v>0</v>
      </c>
    </row>
    <row r="586" spans="1:18" x14ac:dyDescent="0.3">
      <c r="A586" t="str">
        <f>CONCATENATE(DATOS[[#This Row],[customer_id]],"_",DATOS[[#This Row],[country]],"_",DATOS[[#This Row],[customer_since]])</f>
        <v>CUST_2054_UK_44954</v>
      </c>
      <c r="B586" t="s">
        <v>2280</v>
      </c>
      <c r="C586">
        <v>58</v>
      </c>
      <c r="D586" t="s">
        <v>21</v>
      </c>
      <c r="E586" t="s">
        <v>52</v>
      </c>
      <c r="G586">
        <f>IF(DATOS[[#This Row],[avg_order_value]]="",0,DATOS[[#This Row],[avg_order_value]])</f>
        <v>0</v>
      </c>
      <c r="H586">
        <v>8</v>
      </c>
      <c r="I586">
        <f>DATOS[[#This Row],[avgValorOrdenDesc]]*DATOS[[#This Row],[total_orders]]</f>
        <v>0</v>
      </c>
      <c r="J586">
        <v>9</v>
      </c>
      <c r="K586">
        <v>0</v>
      </c>
      <c r="L586" t="s">
        <v>23</v>
      </c>
      <c r="M586">
        <v>62.7</v>
      </c>
      <c r="N586">
        <f>IF(DATOS[[#This Row],[email_open_rate]]="",0,DATOS[[#This Row],[email_open_rate]])</f>
        <v>62.7</v>
      </c>
      <c r="O586" s="1">
        <v>44954</v>
      </c>
      <c r="P586">
        <v>26</v>
      </c>
      <c r="Q586">
        <v>0.13</v>
      </c>
      <c r="R586">
        <f>IF(IFERROR(VLOOKUP(DATOS[[#This Row],[IdUnico]],A587:$A$5002,1,FALSE),0),1,0)</f>
        <v>0</v>
      </c>
    </row>
    <row r="587" spans="1:18" x14ac:dyDescent="0.3">
      <c r="A587" t="str">
        <f>CONCATENATE(DATOS[[#This Row],[customer_id]],"_",DATOS[[#This Row],[country]],"_",DATOS[[#This Row],[customer_since]])</f>
        <v>CUST_2058_France_44748</v>
      </c>
      <c r="B587" t="s">
        <v>1490</v>
      </c>
      <c r="C587">
        <v>26</v>
      </c>
      <c r="D587" t="s">
        <v>14</v>
      </c>
      <c r="E587" t="s">
        <v>35</v>
      </c>
      <c r="F587">
        <v>82.29</v>
      </c>
      <c r="G587">
        <f>IF(DATOS[[#This Row],[avg_order_value]]="",0,DATOS[[#This Row],[avg_order_value]])</f>
        <v>82.29</v>
      </c>
      <c r="H587">
        <v>3</v>
      </c>
      <c r="I587">
        <f>DATOS[[#This Row],[avgValorOrdenDesc]]*DATOS[[#This Row],[total_orders]]</f>
        <v>246.87</v>
      </c>
      <c r="J587">
        <v>139</v>
      </c>
      <c r="K587">
        <v>0</v>
      </c>
      <c r="L587" t="s">
        <v>16</v>
      </c>
      <c r="M587">
        <v>86.1</v>
      </c>
      <c r="N587">
        <f>IF(DATOS[[#This Row],[email_open_rate]]="",0,DATOS[[#This Row],[email_open_rate]])</f>
        <v>86.1</v>
      </c>
      <c r="O587" s="1">
        <v>44748</v>
      </c>
      <c r="P587">
        <v>52</v>
      </c>
      <c r="Q587">
        <v>0.33</v>
      </c>
      <c r="R587">
        <f>IF(IFERROR(VLOOKUP(DATOS[[#This Row],[IdUnico]],A588:$A$5002,1,FALSE),0),1,0)</f>
        <v>0</v>
      </c>
    </row>
    <row r="588" spans="1:18" x14ac:dyDescent="0.3">
      <c r="A588" t="str">
        <f>CONCATENATE(DATOS[[#This Row],[customer_id]],"_",DATOS[[#This Row],[country]],"_",DATOS[[#This Row],[customer_since]])</f>
        <v>CUST_2058_USA_45730</v>
      </c>
      <c r="B588" t="s">
        <v>1490</v>
      </c>
      <c r="C588">
        <v>66</v>
      </c>
      <c r="D588" t="s">
        <v>21</v>
      </c>
      <c r="E588" t="s">
        <v>18</v>
      </c>
      <c r="F588">
        <v>32.020000000000003</v>
      </c>
      <c r="G588">
        <f>IF(DATOS[[#This Row],[avg_order_value]]="",0,DATOS[[#This Row],[avg_order_value]])</f>
        <v>32.020000000000003</v>
      </c>
      <c r="H588">
        <v>4</v>
      </c>
      <c r="I588">
        <f>DATOS[[#This Row],[avgValorOrdenDesc]]*DATOS[[#This Row],[total_orders]]</f>
        <v>128.08000000000001</v>
      </c>
      <c r="J588">
        <v>341</v>
      </c>
      <c r="K588">
        <v>0</v>
      </c>
      <c r="L588" t="s">
        <v>19</v>
      </c>
      <c r="M588">
        <v>87.5</v>
      </c>
      <c r="N588">
        <f>IF(DATOS[[#This Row],[email_open_rate]]="",0,DATOS[[#This Row],[email_open_rate]])</f>
        <v>87.5</v>
      </c>
      <c r="O588" s="1">
        <v>45730</v>
      </c>
      <c r="P588">
        <v>78</v>
      </c>
      <c r="Q588">
        <v>0.49</v>
      </c>
      <c r="R588">
        <f>IF(IFERROR(VLOOKUP(DATOS[[#This Row],[IdUnico]],A589:$A$5002,1,FALSE),0),1,0)</f>
        <v>0</v>
      </c>
    </row>
    <row r="589" spans="1:18" x14ac:dyDescent="0.3">
      <c r="A589" t="str">
        <f>CONCATENATE(DATOS[[#This Row],[customer_id]],"_",DATOS[[#This Row],[country]],"_",DATOS[[#This Row],[customer_since]])</f>
        <v>CUST_2059_UK_44745</v>
      </c>
      <c r="B589" t="s">
        <v>160</v>
      </c>
      <c r="C589">
        <v>38</v>
      </c>
      <c r="D589" t="s">
        <v>14</v>
      </c>
      <c r="E589" t="s">
        <v>52</v>
      </c>
      <c r="F589">
        <v>128.87</v>
      </c>
      <c r="G589">
        <f>IF(DATOS[[#This Row],[avg_order_value]]="",0,DATOS[[#This Row],[avg_order_value]])</f>
        <v>128.87</v>
      </c>
      <c r="H589">
        <v>7</v>
      </c>
      <c r="I589">
        <f>DATOS[[#This Row],[avgValorOrdenDesc]]*DATOS[[#This Row],[total_orders]]</f>
        <v>902.09</v>
      </c>
      <c r="J589">
        <v>186</v>
      </c>
      <c r="K589">
        <v>0</v>
      </c>
      <c r="L589" t="s">
        <v>40</v>
      </c>
      <c r="M589">
        <v>21</v>
      </c>
      <c r="N589">
        <f>IF(DATOS[[#This Row],[email_open_rate]]="",0,DATOS[[#This Row],[email_open_rate]])</f>
        <v>21</v>
      </c>
      <c r="O589" s="1">
        <v>44745</v>
      </c>
      <c r="P589">
        <v>84</v>
      </c>
      <c r="Q589">
        <v>0.22</v>
      </c>
      <c r="R589">
        <f>IF(IFERROR(VLOOKUP(DATOS[[#This Row],[IdUnico]],A590:$A$5002,1,FALSE),0),1,0)</f>
        <v>0</v>
      </c>
    </row>
    <row r="590" spans="1:18" x14ac:dyDescent="0.3">
      <c r="A590" t="str">
        <f>CONCATENATE(DATOS[[#This Row],[customer_id]],"_",DATOS[[#This Row],[country]],"_",DATOS[[#This Row],[customer_since]])</f>
        <v>CUST_2060_China_45391</v>
      </c>
      <c r="B590" t="s">
        <v>302</v>
      </c>
      <c r="C590">
        <v>72</v>
      </c>
      <c r="D590" t="s">
        <v>14</v>
      </c>
      <c r="E590" t="s">
        <v>44</v>
      </c>
      <c r="F590">
        <v>154.29</v>
      </c>
      <c r="G590">
        <f>IF(DATOS[[#This Row],[avg_order_value]]="",0,DATOS[[#This Row],[avg_order_value]])</f>
        <v>154.29</v>
      </c>
      <c r="H590">
        <v>16</v>
      </c>
      <c r="I590">
        <f>DATOS[[#This Row],[avgValorOrdenDesc]]*DATOS[[#This Row],[total_orders]]</f>
        <v>2468.64</v>
      </c>
      <c r="J590">
        <v>222</v>
      </c>
      <c r="K590">
        <v>0</v>
      </c>
      <c r="L590" t="s">
        <v>23</v>
      </c>
      <c r="M590">
        <v>85.8</v>
      </c>
      <c r="N590">
        <f>IF(DATOS[[#This Row],[email_open_rate]]="",0,DATOS[[#This Row],[email_open_rate]])</f>
        <v>85.8</v>
      </c>
      <c r="O590" s="1">
        <v>45391</v>
      </c>
      <c r="P590">
        <v>55</v>
      </c>
      <c r="Q590">
        <v>0.23</v>
      </c>
      <c r="R590">
        <f>IF(IFERROR(VLOOKUP(DATOS[[#This Row],[IdUnico]],A591:$A$5002,1,FALSE),0),1,0)</f>
        <v>0</v>
      </c>
    </row>
    <row r="591" spans="1:18" x14ac:dyDescent="0.3">
      <c r="A591" t="str">
        <f>CONCATENATE(DATOS[[#This Row],[customer_id]],"_",DATOS[[#This Row],[country]],"_",DATOS[[#This Row],[customer_since]])</f>
        <v>CUST_2062_Germany_45502</v>
      </c>
      <c r="B591" t="s">
        <v>503</v>
      </c>
      <c r="C591">
        <v>33</v>
      </c>
      <c r="D591" t="s">
        <v>21</v>
      </c>
      <c r="E591" t="s">
        <v>50</v>
      </c>
      <c r="F591">
        <v>117.52</v>
      </c>
      <c r="G591">
        <f>IF(DATOS[[#This Row],[avg_order_value]]="",0,DATOS[[#This Row],[avg_order_value]])</f>
        <v>117.52</v>
      </c>
      <c r="H591">
        <v>14</v>
      </c>
      <c r="I591">
        <f>DATOS[[#This Row],[avgValorOrdenDesc]]*DATOS[[#This Row],[total_orders]]</f>
        <v>1645.28</v>
      </c>
      <c r="J591">
        <v>242</v>
      </c>
      <c r="K591">
        <v>0</v>
      </c>
      <c r="L591" t="s">
        <v>23</v>
      </c>
      <c r="M591">
        <v>99.7</v>
      </c>
      <c r="N591">
        <f>IF(DATOS[[#This Row],[email_open_rate]]="",0,DATOS[[#This Row],[email_open_rate]])</f>
        <v>99.7</v>
      </c>
      <c r="O591" s="1">
        <v>45502</v>
      </c>
      <c r="P591">
        <v>50</v>
      </c>
      <c r="Q591">
        <v>0.22</v>
      </c>
      <c r="R591">
        <f>IF(IFERROR(VLOOKUP(DATOS[[#This Row],[IdUnico]],A592:$A$5002,1,FALSE),0),1,0)</f>
        <v>0</v>
      </c>
    </row>
    <row r="592" spans="1:18" x14ac:dyDescent="0.3">
      <c r="A592" t="str">
        <f>CONCATENATE(DATOS[[#This Row],[customer_id]],"_",DATOS[[#This Row],[country]],"_",DATOS[[#This Row],[customer_since]])</f>
        <v>CUST_2062_USA_45520</v>
      </c>
      <c r="B592" t="s">
        <v>503</v>
      </c>
      <c r="C592">
        <v>32</v>
      </c>
      <c r="D592" t="s">
        <v>14</v>
      </c>
      <c r="E592" t="s">
        <v>18</v>
      </c>
      <c r="F592">
        <v>228.23</v>
      </c>
      <c r="G592">
        <f>IF(DATOS[[#This Row],[avg_order_value]]="",0,DATOS[[#This Row],[avg_order_value]])</f>
        <v>228.23</v>
      </c>
      <c r="H592">
        <v>12</v>
      </c>
      <c r="I592">
        <f>DATOS[[#This Row],[avgValorOrdenDesc]]*DATOS[[#This Row],[total_orders]]</f>
        <v>2738.7599999999998</v>
      </c>
      <c r="J592">
        <v>212</v>
      </c>
      <c r="K592">
        <v>0</v>
      </c>
      <c r="L592" t="s">
        <v>16</v>
      </c>
      <c r="N592">
        <f>IF(DATOS[[#This Row],[email_open_rate]]="",0,DATOS[[#This Row],[email_open_rate]])</f>
        <v>0</v>
      </c>
      <c r="O592" s="1">
        <v>45520</v>
      </c>
      <c r="P592">
        <v>43</v>
      </c>
      <c r="Q592">
        <v>0.12</v>
      </c>
      <c r="R592">
        <f>IF(IFERROR(VLOOKUP(DATOS[[#This Row],[IdUnico]],A593:$A$5002,1,FALSE),0),1,0)</f>
        <v>0</v>
      </c>
    </row>
    <row r="593" spans="1:18" x14ac:dyDescent="0.3">
      <c r="A593" t="str">
        <f>CONCATENATE(DATOS[[#This Row],[customer_id]],"_",DATOS[[#This Row],[country]],"_",DATOS[[#This Row],[customer_since]])</f>
        <v>CUST_2063_Australia_44980</v>
      </c>
      <c r="B593" t="s">
        <v>778</v>
      </c>
      <c r="C593">
        <v>79</v>
      </c>
      <c r="D593" t="s">
        <v>14</v>
      </c>
      <c r="E593" t="s">
        <v>22</v>
      </c>
      <c r="F593">
        <v>82.36</v>
      </c>
      <c r="G593">
        <f>IF(DATOS[[#This Row],[avg_order_value]]="",0,DATOS[[#This Row],[avg_order_value]])</f>
        <v>82.36</v>
      </c>
      <c r="H593">
        <v>12</v>
      </c>
      <c r="I593">
        <f>DATOS[[#This Row],[avgValorOrdenDesc]]*DATOS[[#This Row],[total_orders]]</f>
        <v>988.31999999999994</v>
      </c>
      <c r="J593">
        <v>14</v>
      </c>
      <c r="K593">
        <v>0</v>
      </c>
      <c r="L593" t="s">
        <v>29</v>
      </c>
      <c r="M593">
        <v>84.1</v>
      </c>
      <c r="N593">
        <f>IF(DATOS[[#This Row],[email_open_rate]]="",0,DATOS[[#This Row],[email_open_rate]])</f>
        <v>84.1</v>
      </c>
      <c r="O593" s="1">
        <v>44980</v>
      </c>
      <c r="P593">
        <v>79</v>
      </c>
      <c r="Q593">
        <v>0.33</v>
      </c>
      <c r="R593">
        <f>IF(IFERROR(VLOOKUP(DATOS[[#This Row],[IdUnico]],A594:$A$5002,1,FALSE),0),1,0)</f>
        <v>0</v>
      </c>
    </row>
    <row r="594" spans="1:18" x14ac:dyDescent="0.3">
      <c r="A594" t="str">
        <f>CONCATENATE(DATOS[[#This Row],[customer_id]],"_",DATOS[[#This Row],[country]],"_",DATOS[[#This Row],[customer_since]])</f>
        <v>CUST_2065_China_45675</v>
      </c>
      <c r="B594" t="s">
        <v>838</v>
      </c>
      <c r="C594">
        <v>32</v>
      </c>
      <c r="D594" t="s">
        <v>25</v>
      </c>
      <c r="E594" t="s">
        <v>44</v>
      </c>
      <c r="F594">
        <v>104.73</v>
      </c>
      <c r="G594">
        <f>IF(DATOS[[#This Row],[avg_order_value]]="",0,DATOS[[#This Row],[avg_order_value]])</f>
        <v>104.73</v>
      </c>
      <c r="H594">
        <v>15</v>
      </c>
      <c r="I594">
        <f>DATOS[[#This Row],[avgValorOrdenDesc]]*DATOS[[#This Row],[total_orders]]</f>
        <v>1570.95</v>
      </c>
      <c r="J594">
        <v>212</v>
      </c>
      <c r="K594">
        <v>0</v>
      </c>
      <c r="L594" t="s">
        <v>19</v>
      </c>
      <c r="M594">
        <v>83.2</v>
      </c>
      <c r="N594">
        <f>IF(DATOS[[#This Row],[email_open_rate]]="",0,DATOS[[#This Row],[email_open_rate]])</f>
        <v>83.2</v>
      </c>
      <c r="O594" s="1">
        <v>45675</v>
      </c>
      <c r="P594">
        <v>8</v>
      </c>
      <c r="Q594">
        <v>0.28999999999999998</v>
      </c>
      <c r="R594">
        <f>IF(IFERROR(VLOOKUP(DATOS[[#This Row],[IdUnico]],A595:$A$5002,1,FALSE),0),1,0)</f>
        <v>0</v>
      </c>
    </row>
    <row r="595" spans="1:18" x14ac:dyDescent="0.3">
      <c r="A595" t="str">
        <f>CONCATENATE(DATOS[[#This Row],[customer_id]],"_",DATOS[[#This Row],[country]],"_",DATOS[[#This Row],[customer_since]])</f>
        <v>CUST_2066_USA_45059</v>
      </c>
      <c r="B595" t="s">
        <v>440</v>
      </c>
      <c r="C595">
        <v>37</v>
      </c>
      <c r="D595" t="s">
        <v>21</v>
      </c>
      <c r="E595" t="s">
        <v>18</v>
      </c>
      <c r="F595">
        <v>150.97999999999999</v>
      </c>
      <c r="G595">
        <f>IF(DATOS[[#This Row],[avg_order_value]]="",0,DATOS[[#This Row],[avg_order_value]])</f>
        <v>150.97999999999999</v>
      </c>
      <c r="H595">
        <v>9</v>
      </c>
      <c r="I595">
        <f>DATOS[[#This Row],[avgValorOrdenDesc]]*DATOS[[#This Row],[total_orders]]</f>
        <v>1358.82</v>
      </c>
      <c r="J595">
        <v>189</v>
      </c>
      <c r="K595">
        <v>0</v>
      </c>
      <c r="L595" t="s">
        <v>40</v>
      </c>
      <c r="M595">
        <v>29.4</v>
      </c>
      <c r="N595">
        <f>IF(DATOS[[#This Row],[email_open_rate]]="",0,DATOS[[#This Row],[email_open_rate]])</f>
        <v>29.4</v>
      </c>
      <c r="O595" s="1">
        <v>45059</v>
      </c>
      <c r="P595">
        <v>87</v>
      </c>
      <c r="Q595">
        <v>0.25</v>
      </c>
      <c r="R595">
        <f>IF(IFERROR(VLOOKUP(DATOS[[#This Row],[IdUnico]],A596:$A$5002,1,FALSE),0),1,0)</f>
        <v>0</v>
      </c>
    </row>
    <row r="596" spans="1:18" x14ac:dyDescent="0.3">
      <c r="A596" t="str">
        <f>CONCATENATE(DATOS[[#This Row],[customer_id]],"_",DATOS[[#This Row],[country]],"_",DATOS[[#This Row],[customer_since]])</f>
        <v>CUST_2069_Brazil_44853</v>
      </c>
      <c r="B596" t="s">
        <v>300</v>
      </c>
      <c r="C596">
        <v>33</v>
      </c>
      <c r="D596" t="s">
        <v>21</v>
      </c>
      <c r="E596" t="s">
        <v>15</v>
      </c>
      <c r="F596">
        <v>141.68</v>
      </c>
      <c r="G596">
        <f>IF(DATOS[[#This Row],[avg_order_value]]="",0,DATOS[[#This Row],[avg_order_value]])</f>
        <v>141.68</v>
      </c>
      <c r="H596">
        <v>8</v>
      </c>
      <c r="I596">
        <f>DATOS[[#This Row],[avgValorOrdenDesc]]*DATOS[[#This Row],[total_orders]]</f>
        <v>1133.44</v>
      </c>
      <c r="J596">
        <v>317</v>
      </c>
      <c r="K596">
        <v>0</v>
      </c>
      <c r="L596" t="s">
        <v>19</v>
      </c>
      <c r="M596">
        <v>63</v>
      </c>
      <c r="N596">
        <f>IF(DATOS[[#This Row],[email_open_rate]]="",0,DATOS[[#This Row],[email_open_rate]])</f>
        <v>63</v>
      </c>
      <c r="O596" s="1">
        <v>44853</v>
      </c>
      <c r="P596">
        <v>24</v>
      </c>
      <c r="Q596">
        <v>0.03</v>
      </c>
      <c r="R596">
        <f>IF(IFERROR(VLOOKUP(DATOS[[#This Row],[IdUnico]],A597:$A$5002,1,FALSE),0),1,0)</f>
        <v>0</v>
      </c>
    </row>
    <row r="597" spans="1:18" x14ac:dyDescent="0.3">
      <c r="A597" t="str">
        <f>CONCATENATE(DATOS[[#This Row],[customer_id]],"_",DATOS[[#This Row],[country]],"_",DATOS[[#This Row],[customer_since]])</f>
        <v>CUST_2072_Brazil_44211</v>
      </c>
      <c r="B597" t="s">
        <v>1602</v>
      </c>
      <c r="C597">
        <v>57</v>
      </c>
      <c r="D597" t="s">
        <v>21</v>
      </c>
      <c r="E597" t="s">
        <v>15</v>
      </c>
      <c r="F597">
        <v>54.63</v>
      </c>
      <c r="G597">
        <f>IF(DATOS[[#This Row],[avg_order_value]]="",0,DATOS[[#This Row],[avg_order_value]])</f>
        <v>54.63</v>
      </c>
      <c r="H597">
        <v>12</v>
      </c>
      <c r="I597">
        <f>DATOS[[#This Row],[avgValorOrdenDesc]]*DATOS[[#This Row],[total_orders]]</f>
        <v>655.56000000000006</v>
      </c>
      <c r="J597">
        <v>249</v>
      </c>
      <c r="K597">
        <v>0</v>
      </c>
      <c r="L597" t="s">
        <v>29</v>
      </c>
      <c r="M597">
        <v>14.1</v>
      </c>
      <c r="N597">
        <f>IF(DATOS[[#This Row],[email_open_rate]]="",0,DATOS[[#This Row],[email_open_rate]])</f>
        <v>14.1</v>
      </c>
      <c r="O597" s="1">
        <v>44211</v>
      </c>
      <c r="P597">
        <v>20</v>
      </c>
      <c r="Q597">
        <v>0.3</v>
      </c>
      <c r="R597">
        <f>IF(IFERROR(VLOOKUP(DATOS[[#This Row],[IdUnico]],A598:$A$5002,1,FALSE),0),1,0)</f>
        <v>0</v>
      </c>
    </row>
    <row r="598" spans="1:18" x14ac:dyDescent="0.3">
      <c r="A598" t="str">
        <f>CONCATENATE(DATOS[[#This Row],[customer_id]],"_",DATOS[[#This Row],[country]],"_",DATOS[[#This Row],[customer_since]])</f>
        <v>CUST_2072_Japan_45058</v>
      </c>
      <c r="B598" t="s">
        <v>1602</v>
      </c>
      <c r="C598">
        <v>32</v>
      </c>
      <c r="D598" t="s">
        <v>21</v>
      </c>
      <c r="E598" t="s">
        <v>26</v>
      </c>
      <c r="G598">
        <f>IF(DATOS[[#This Row],[avg_order_value]]="",0,DATOS[[#This Row],[avg_order_value]])</f>
        <v>0</v>
      </c>
      <c r="H598">
        <v>9</v>
      </c>
      <c r="I598">
        <f>DATOS[[#This Row],[avgValorOrdenDesc]]*DATOS[[#This Row],[total_orders]]</f>
        <v>0</v>
      </c>
      <c r="J598">
        <v>251</v>
      </c>
      <c r="K598">
        <v>0</v>
      </c>
      <c r="L598" t="s">
        <v>19</v>
      </c>
      <c r="M598">
        <v>25.8</v>
      </c>
      <c r="N598">
        <f>IF(DATOS[[#This Row],[email_open_rate]]="",0,DATOS[[#This Row],[email_open_rate]])</f>
        <v>25.8</v>
      </c>
      <c r="O598" s="1">
        <v>45058</v>
      </c>
      <c r="P598">
        <v>34</v>
      </c>
      <c r="Q598">
        <v>0.19</v>
      </c>
      <c r="R598">
        <f>IF(IFERROR(VLOOKUP(DATOS[[#This Row],[IdUnico]],A599:$A$5002,1,FALSE),0),1,0)</f>
        <v>0</v>
      </c>
    </row>
    <row r="599" spans="1:18" x14ac:dyDescent="0.3">
      <c r="A599" t="str">
        <f>CONCATENATE(DATOS[[#This Row],[customer_id]],"_",DATOS[[#This Row],[country]],"_",DATOS[[#This Row],[customer_since]])</f>
        <v>CUST_2073_France_44271</v>
      </c>
      <c r="B599" t="s">
        <v>3358</v>
      </c>
      <c r="C599">
        <v>64</v>
      </c>
      <c r="D599" t="s">
        <v>21</v>
      </c>
      <c r="E599" t="s">
        <v>35</v>
      </c>
      <c r="F599">
        <v>83.13</v>
      </c>
      <c r="G599">
        <f>IF(DATOS[[#This Row],[avg_order_value]]="",0,DATOS[[#This Row],[avg_order_value]])</f>
        <v>83.13</v>
      </c>
      <c r="H599">
        <v>14</v>
      </c>
      <c r="I599">
        <f>DATOS[[#This Row],[avgValorOrdenDesc]]*DATOS[[#This Row],[total_orders]]</f>
        <v>1163.82</v>
      </c>
      <c r="J599">
        <v>331</v>
      </c>
      <c r="K599">
        <v>0</v>
      </c>
      <c r="L599" t="s">
        <v>29</v>
      </c>
      <c r="M599">
        <v>53.9</v>
      </c>
      <c r="N599">
        <f>IF(DATOS[[#This Row],[email_open_rate]]="",0,DATOS[[#This Row],[email_open_rate]])</f>
        <v>53.9</v>
      </c>
      <c r="O599" s="1">
        <v>44271</v>
      </c>
      <c r="P599">
        <v>94</v>
      </c>
      <c r="Q599">
        <v>0.1</v>
      </c>
      <c r="R599">
        <f>IF(IFERROR(VLOOKUP(DATOS[[#This Row],[IdUnico]],A600:$A$5002,1,FALSE),0),1,0)</f>
        <v>0</v>
      </c>
    </row>
    <row r="600" spans="1:18" x14ac:dyDescent="0.3">
      <c r="A600" t="str">
        <f>CONCATENATE(DATOS[[#This Row],[customer_id]],"_",DATOS[[#This Row],[country]],"_",DATOS[[#This Row],[customer_since]])</f>
        <v>CUST_2073_France_44440</v>
      </c>
      <c r="B600" t="s">
        <v>3358</v>
      </c>
      <c r="C600">
        <v>31</v>
      </c>
      <c r="D600" t="s">
        <v>14</v>
      </c>
      <c r="E600" t="s">
        <v>35</v>
      </c>
      <c r="G600">
        <f>IF(DATOS[[#This Row],[avg_order_value]]="",0,DATOS[[#This Row],[avg_order_value]])</f>
        <v>0</v>
      </c>
      <c r="H600">
        <v>7</v>
      </c>
      <c r="I600">
        <f>DATOS[[#This Row],[avgValorOrdenDesc]]*DATOS[[#This Row],[total_orders]]</f>
        <v>0</v>
      </c>
      <c r="J600">
        <v>173</v>
      </c>
      <c r="K600">
        <v>0</v>
      </c>
      <c r="L600" t="s">
        <v>16</v>
      </c>
      <c r="M600">
        <v>58.8</v>
      </c>
      <c r="N600">
        <f>IF(DATOS[[#This Row],[email_open_rate]]="",0,DATOS[[#This Row],[email_open_rate]])</f>
        <v>58.8</v>
      </c>
      <c r="O600" s="1">
        <v>44440</v>
      </c>
      <c r="P600">
        <v>3</v>
      </c>
      <c r="Q600">
        <v>0.2</v>
      </c>
      <c r="R600">
        <f>IF(IFERROR(VLOOKUP(DATOS[[#This Row],[IdUnico]],A601:$A$5002,1,FALSE),0),1,0)</f>
        <v>0</v>
      </c>
    </row>
    <row r="601" spans="1:18" x14ac:dyDescent="0.3">
      <c r="A601" t="str">
        <f>CONCATENATE(DATOS[[#This Row],[customer_id]],"_",DATOS[[#This Row],[country]],"_",DATOS[[#This Row],[customer_since]])</f>
        <v>CUST_2077_India_45043</v>
      </c>
      <c r="B601" t="s">
        <v>646</v>
      </c>
      <c r="C601">
        <v>79</v>
      </c>
      <c r="D601" t="s">
        <v>14</v>
      </c>
      <c r="E601" t="s">
        <v>37</v>
      </c>
      <c r="F601">
        <v>202.73</v>
      </c>
      <c r="G601">
        <f>IF(DATOS[[#This Row],[avg_order_value]]="",0,DATOS[[#This Row],[avg_order_value]])</f>
        <v>202.73</v>
      </c>
      <c r="H601">
        <v>8</v>
      </c>
      <c r="I601">
        <f>DATOS[[#This Row],[avgValorOrdenDesc]]*DATOS[[#This Row],[total_orders]]</f>
        <v>1621.84</v>
      </c>
      <c r="J601">
        <v>186</v>
      </c>
      <c r="K601">
        <v>0</v>
      </c>
      <c r="L601" t="s">
        <v>29</v>
      </c>
      <c r="M601">
        <v>59.5</v>
      </c>
      <c r="N601">
        <f>IF(DATOS[[#This Row],[email_open_rate]]="",0,DATOS[[#This Row],[email_open_rate]])</f>
        <v>59.5</v>
      </c>
      <c r="O601" s="1">
        <v>45043</v>
      </c>
      <c r="P601">
        <v>69</v>
      </c>
      <c r="Q601">
        <v>0.26</v>
      </c>
      <c r="R601">
        <f>IF(IFERROR(VLOOKUP(DATOS[[#This Row],[IdUnico]],A602:$A$5002,1,FALSE),0),1,0)</f>
        <v>0</v>
      </c>
    </row>
    <row r="602" spans="1:18" x14ac:dyDescent="0.3">
      <c r="A602" t="str">
        <f>CONCATENATE(DATOS[[#This Row],[customer_id]],"_",DATOS[[#This Row],[country]],"_",DATOS[[#This Row],[customer_since]])</f>
        <v>CUST_2079_Brazil_45493</v>
      </c>
      <c r="B602" t="s">
        <v>3737</v>
      </c>
      <c r="C602">
        <v>63</v>
      </c>
      <c r="D602" t="s">
        <v>21</v>
      </c>
      <c r="E602" t="s">
        <v>15</v>
      </c>
      <c r="F602">
        <v>131.21</v>
      </c>
      <c r="G602">
        <f>IF(DATOS[[#This Row],[avg_order_value]]="",0,DATOS[[#This Row],[avg_order_value]])</f>
        <v>131.21</v>
      </c>
      <c r="H602">
        <v>14</v>
      </c>
      <c r="I602">
        <f>DATOS[[#This Row],[avgValorOrdenDesc]]*DATOS[[#This Row],[total_orders]]</f>
        <v>1836.94</v>
      </c>
      <c r="J602">
        <v>17</v>
      </c>
      <c r="K602">
        <v>0</v>
      </c>
      <c r="L602" t="s">
        <v>23</v>
      </c>
      <c r="M602">
        <v>6.7</v>
      </c>
      <c r="N602">
        <f>IF(DATOS[[#This Row],[email_open_rate]]="",0,DATOS[[#This Row],[email_open_rate]])</f>
        <v>6.7</v>
      </c>
      <c r="O602" s="1">
        <v>45493</v>
      </c>
      <c r="P602">
        <v>71</v>
      </c>
      <c r="Q602">
        <v>0.56000000000000005</v>
      </c>
      <c r="R602">
        <f>IF(IFERROR(VLOOKUP(DATOS[[#This Row],[IdUnico]],A603:$A$5002,1,FALSE),0),1,0)</f>
        <v>0</v>
      </c>
    </row>
    <row r="603" spans="1:18" x14ac:dyDescent="0.3">
      <c r="A603" t="str">
        <f>CONCATENATE(DATOS[[#This Row],[customer_id]],"_",DATOS[[#This Row],[country]],"_",DATOS[[#This Row],[customer_since]])</f>
        <v>CUST_2080_Australia_45457</v>
      </c>
      <c r="B603" t="s">
        <v>1910</v>
      </c>
      <c r="C603">
        <v>75</v>
      </c>
      <c r="D603" t="s">
        <v>21</v>
      </c>
      <c r="E603" t="s">
        <v>22</v>
      </c>
      <c r="F603">
        <v>78.73</v>
      </c>
      <c r="G603">
        <f>IF(DATOS[[#This Row],[avg_order_value]]="",0,DATOS[[#This Row],[avg_order_value]])</f>
        <v>78.73</v>
      </c>
      <c r="H603">
        <v>14</v>
      </c>
      <c r="I603">
        <f>DATOS[[#This Row],[avgValorOrdenDesc]]*DATOS[[#This Row],[total_orders]]</f>
        <v>1102.22</v>
      </c>
      <c r="J603">
        <v>324</v>
      </c>
      <c r="K603">
        <v>0</v>
      </c>
      <c r="L603" t="s">
        <v>19</v>
      </c>
      <c r="M603">
        <v>12.1</v>
      </c>
      <c r="N603">
        <f>IF(DATOS[[#This Row],[email_open_rate]]="",0,DATOS[[#This Row],[email_open_rate]])</f>
        <v>12.1</v>
      </c>
      <c r="O603" s="1">
        <v>45457</v>
      </c>
      <c r="P603">
        <v>99</v>
      </c>
      <c r="Q603">
        <v>0.17</v>
      </c>
      <c r="R603">
        <f>IF(IFERROR(VLOOKUP(DATOS[[#This Row],[IdUnico]],A604:$A$5002,1,FALSE),0),1,0)</f>
        <v>0</v>
      </c>
    </row>
    <row r="604" spans="1:18" x14ac:dyDescent="0.3">
      <c r="A604" t="str">
        <f>CONCATENATE(DATOS[[#This Row],[customer_id]],"_",DATOS[[#This Row],[country]],"_",DATOS[[#This Row],[customer_since]])</f>
        <v>CUST_2081_China_44931</v>
      </c>
      <c r="B604" t="s">
        <v>392</v>
      </c>
      <c r="C604">
        <v>24</v>
      </c>
      <c r="D604" t="s">
        <v>21</v>
      </c>
      <c r="E604" t="s">
        <v>44</v>
      </c>
      <c r="F604">
        <v>110.06</v>
      </c>
      <c r="G604">
        <f>IF(DATOS[[#This Row],[avg_order_value]]="",0,DATOS[[#This Row],[avg_order_value]])</f>
        <v>110.06</v>
      </c>
      <c r="H604">
        <v>9</v>
      </c>
      <c r="I604">
        <f>DATOS[[#This Row],[avgValorOrdenDesc]]*DATOS[[#This Row],[total_orders]]</f>
        <v>990.54</v>
      </c>
      <c r="J604">
        <v>355</v>
      </c>
      <c r="K604">
        <v>0</v>
      </c>
      <c r="L604" t="s">
        <v>40</v>
      </c>
      <c r="M604">
        <v>89.5</v>
      </c>
      <c r="N604">
        <f>IF(DATOS[[#This Row],[email_open_rate]]="",0,DATOS[[#This Row],[email_open_rate]])</f>
        <v>89.5</v>
      </c>
      <c r="O604" s="1">
        <v>44931</v>
      </c>
      <c r="P604">
        <v>16</v>
      </c>
      <c r="Q604">
        <v>0.36</v>
      </c>
      <c r="R604">
        <f>IF(IFERROR(VLOOKUP(DATOS[[#This Row],[IdUnico]],A605:$A$5002,1,FALSE),0),1,0)</f>
        <v>0</v>
      </c>
    </row>
    <row r="605" spans="1:18" x14ac:dyDescent="0.3">
      <c r="A605" t="str">
        <f>CONCATENATE(DATOS[[#This Row],[customer_id]],"_",DATOS[[#This Row],[country]],"_",DATOS[[#This Row],[customer_since]])</f>
        <v>CUST_2088_UK_44884</v>
      </c>
      <c r="B605" t="s">
        <v>2389</v>
      </c>
      <c r="C605">
        <v>29</v>
      </c>
      <c r="D605" t="s">
        <v>21</v>
      </c>
      <c r="E605" t="s">
        <v>52</v>
      </c>
      <c r="F605">
        <v>101.28</v>
      </c>
      <c r="G605">
        <f>IF(DATOS[[#This Row],[avg_order_value]]="",0,DATOS[[#This Row],[avg_order_value]])</f>
        <v>101.28</v>
      </c>
      <c r="H605">
        <v>10</v>
      </c>
      <c r="I605">
        <f>DATOS[[#This Row],[avgValorOrdenDesc]]*DATOS[[#This Row],[total_orders]]</f>
        <v>1012.8</v>
      </c>
      <c r="J605">
        <v>108</v>
      </c>
      <c r="K605">
        <v>0</v>
      </c>
      <c r="L605" t="s">
        <v>23</v>
      </c>
      <c r="M605">
        <v>97.7</v>
      </c>
      <c r="N605">
        <f>IF(DATOS[[#This Row],[email_open_rate]]="",0,DATOS[[#This Row],[email_open_rate]])</f>
        <v>97.7</v>
      </c>
      <c r="O605" s="1">
        <v>44884</v>
      </c>
      <c r="P605">
        <v>14</v>
      </c>
      <c r="Q605">
        <v>0.42</v>
      </c>
      <c r="R605">
        <f>IF(IFERROR(VLOOKUP(DATOS[[#This Row],[IdUnico]],A606:$A$5002,1,FALSE),0),1,0)</f>
        <v>0</v>
      </c>
    </row>
    <row r="606" spans="1:18" x14ac:dyDescent="0.3">
      <c r="A606" t="str">
        <f>CONCATENATE(DATOS[[#This Row],[customer_id]],"_",DATOS[[#This Row],[country]],"_",DATOS[[#This Row],[customer_since]])</f>
        <v>CUST_2089_China_45146</v>
      </c>
      <c r="B606" t="s">
        <v>2098</v>
      </c>
      <c r="C606">
        <v>51</v>
      </c>
      <c r="D606" t="s">
        <v>21</v>
      </c>
      <c r="E606" t="s">
        <v>44</v>
      </c>
      <c r="F606">
        <v>61.11</v>
      </c>
      <c r="G606">
        <f>IF(DATOS[[#This Row],[avg_order_value]]="",0,DATOS[[#This Row],[avg_order_value]])</f>
        <v>61.11</v>
      </c>
      <c r="H606">
        <v>10</v>
      </c>
      <c r="I606">
        <f>DATOS[[#This Row],[avgValorOrdenDesc]]*DATOS[[#This Row],[total_orders]]</f>
        <v>611.1</v>
      </c>
      <c r="J606">
        <v>288</v>
      </c>
      <c r="K606">
        <v>0</v>
      </c>
      <c r="L606" t="s">
        <v>16</v>
      </c>
      <c r="M606">
        <v>74.3</v>
      </c>
      <c r="N606">
        <f>IF(DATOS[[#This Row],[email_open_rate]]="",0,DATOS[[#This Row],[email_open_rate]])</f>
        <v>74.3</v>
      </c>
      <c r="O606" s="1">
        <v>45146</v>
      </c>
      <c r="P606">
        <v>69</v>
      </c>
      <c r="Q606">
        <v>0.9</v>
      </c>
      <c r="R606">
        <f>IF(IFERROR(VLOOKUP(DATOS[[#This Row],[IdUnico]],A607:$A$5002,1,FALSE),0),1,0)</f>
        <v>0</v>
      </c>
    </row>
    <row r="607" spans="1:18" x14ac:dyDescent="0.3">
      <c r="A607" t="str">
        <f>CONCATENATE(DATOS[[#This Row],[customer_id]],"_",DATOS[[#This Row],[country]],"_",DATOS[[#This Row],[customer_since]])</f>
        <v>CUST_2093_Canada_45374</v>
      </c>
      <c r="B607" t="s">
        <v>3039</v>
      </c>
      <c r="C607">
        <v>35</v>
      </c>
      <c r="D607" t="s">
        <v>14</v>
      </c>
      <c r="E607" t="s">
        <v>28</v>
      </c>
      <c r="F607">
        <v>104.06</v>
      </c>
      <c r="G607">
        <f>IF(DATOS[[#This Row],[avg_order_value]]="",0,DATOS[[#This Row],[avg_order_value]])</f>
        <v>104.06</v>
      </c>
      <c r="H607">
        <v>8</v>
      </c>
      <c r="I607">
        <f>DATOS[[#This Row],[avgValorOrdenDesc]]*DATOS[[#This Row],[total_orders]]</f>
        <v>832.48</v>
      </c>
      <c r="J607">
        <v>93</v>
      </c>
      <c r="K607">
        <v>0</v>
      </c>
      <c r="L607" t="s">
        <v>40</v>
      </c>
      <c r="M607">
        <v>77.400000000000006</v>
      </c>
      <c r="N607">
        <f>IF(DATOS[[#This Row],[email_open_rate]]="",0,DATOS[[#This Row],[email_open_rate]])</f>
        <v>77.400000000000006</v>
      </c>
      <c r="O607" s="1">
        <v>45374</v>
      </c>
      <c r="P607">
        <v>44</v>
      </c>
      <c r="Q607">
        <v>0.25</v>
      </c>
      <c r="R607">
        <f>IF(IFERROR(VLOOKUP(DATOS[[#This Row],[IdUnico]],A608:$A$5002,1,FALSE),0),1,0)</f>
        <v>0</v>
      </c>
    </row>
    <row r="608" spans="1:18" x14ac:dyDescent="0.3">
      <c r="A608" t="str">
        <f>CONCATENATE(DATOS[[#This Row],[customer_id]],"_",DATOS[[#This Row],[country]],"_",DATOS[[#This Row],[customer_since]])</f>
        <v>CUST_2094_China_44273</v>
      </c>
      <c r="B608" t="s">
        <v>3138</v>
      </c>
      <c r="C608">
        <v>29</v>
      </c>
      <c r="D608" t="s">
        <v>14</v>
      </c>
      <c r="E608" t="s">
        <v>44</v>
      </c>
      <c r="F608">
        <v>52.9</v>
      </c>
      <c r="G608">
        <f>IF(DATOS[[#This Row],[avg_order_value]]="",0,DATOS[[#This Row],[avg_order_value]])</f>
        <v>52.9</v>
      </c>
      <c r="H608">
        <v>10</v>
      </c>
      <c r="I608">
        <f>DATOS[[#This Row],[avgValorOrdenDesc]]*DATOS[[#This Row],[total_orders]]</f>
        <v>529</v>
      </c>
      <c r="J608">
        <v>352</v>
      </c>
      <c r="K608">
        <v>0</v>
      </c>
      <c r="L608" t="s">
        <v>29</v>
      </c>
      <c r="M608">
        <v>36.200000000000003</v>
      </c>
      <c r="N608">
        <f>IF(DATOS[[#This Row],[email_open_rate]]="",0,DATOS[[#This Row],[email_open_rate]])</f>
        <v>36.200000000000003</v>
      </c>
      <c r="O608" s="1">
        <v>44273</v>
      </c>
      <c r="P608">
        <v>74</v>
      </c>
      <c r="Q608">
        <v>0.22</v>
      </c>
      <c r="R608">
        <f>IF(IFERROR(VLOOKUP(DATOS[[#This Row],[IdUnico]],A609:$A$5002,1,FALSE),0),1,0)</f>
        <v>0</v>
      </c>
    </row>
    <row r="609" spans="1:18" x14ac:dyDescent="0.3">
      <c r="A609" t="str">
        <f>CONCATENATE(DATOS[[#This Row],[customer_id]],"_",DATOS[[#This Row],[country]],"_",DATOS[[#This Row],[customer_since]])</f>
        <v>CUST_2094_France_44417</v>
      </c>
      <c r="B609" t="s">
        <v>3138</v>
      </c>
      <c r="C609">
        <v>63</v>
      </c>
      <c r="D609" t="s">
        <v>14</v>
      </c>
      <c r="E609" t="s">
        <v>35</v>
      </c>
      <c r="F609">
        <v>421.06</v>
      </c>
      <c r="G609">
        <f>IF(DATOS[[#This Row],[avg_order_value]]="",0,DATOS[[#This Row],[avg_order_value]])</f>
        <v>421.06</v>
      </c>
      <c r="H609">
        <v>7</v>
      </c>
      <c r="I609">
        <f>DATOS[[#This Row],[avgValorOrdenDesc]]*DATOS[[#This Row],[total_orders]]</f>
        <v>2947.42</v>
      </c>
      <c r="J609">
        <v>108</v>
      </c>
      <c r="K609">
        <v>0</v>
      </c>
      <c r="L609" t="s">
        <v>29</v>
      </c>
      <c r="N609">
        <f>IF(DATOS[[#This Row],[email_open_rate]]="",0,DATOS[[#This Row],[email_open_rate]])</f>
        <v>0</v>
      </c>
      <c r="O609" s="1">
        <v>44417</v>
      </c>
      <c r="P609">
        <v>11</v>
      </c>
      <c r="Q609">
        <v>0.12</v>
      </c>
      <c r="R609">
        <f>IF(IFERROR(VLOOKUP(DATOS[[#This Row],[IdUnico]],A610:$A$5002,1,FALSE),0),1,0)</f>
        <v>0</v>
      </c>
    </row>
    <row r="610" spans="1:18" x14ac:dyDescent="0.3">
      <c r="A610" t="str">
        <f>CONCATENATE(DATOS[[#This Row],[customer_id]],"_",DATOS[[#This Row],[country]],"_",DATOS[[#This Row],[customer_since]])</f>
        <v>CUST_2096_India_45296</v>
      </c>
      <c r="B610" t="s">
        <v>3285</v>
      </c>
      <c r="C610">
        <v>43</v>
      </c>
      <c r="D610" t="s">
        <v>14</v>
      </c>
      <c r="E610" t="s">
        <v>37</v>
      </c>
      <c r="F610">
        <v>63.58</v>
      </c>
      <c r="G610">
        <f>IF(DATOS[[#This Row],[avg_order_value]]="",0,DATOS[[#This Row],[avg_order_value]])</f>
        <v>63.58</v>
      </c>
      <c r="H610">
        <v>7</v>
      </c>
      <c r="I610">
        <f>DATOS[[#This Row],[avgValorOrdenDesc]]*DATOS[[#This Row],[total_orders]]</f>
        <v>445.06</v>
      </c>
      <c r="J610">
        <v>335</v>
      </c>
      <c r="K610">
        <v>0</v>
      </c>
      <c r="L610" t="s">
        <v>16</v>
      </c>
      <c r="M610">
        <v>78.7</v>
      </c>
      <c r="N610">
        <f>IF(DATOS[[#This Row],[email_open_rate]]="",0,DATOS[[#This Row],[email_open_rate]])</f>
        <v>78.7</v>
      </c>
      <c r="O610" s="1">
        <v>45296</v>
      </c>
      <c r="P610">
        <v>15</v>
      </c>
      <c r="Q610">
        <v>0.27</v>
      </c>
      <c r="R610">
        <f>IF(IFERROR(VLOOKUP(DATOS[[#This Row],[IdUnico]],A611:$A$5002,1,FALSE),0),1,0)</f>
        <v>0</v>
      </c>
    </row>
    <row r="611" spans="1:18" x14ac:dyDescent="0.3">
      <c r="A611" t="str">
        <f>CONCATENATE(DATOS[[#This Row],[customer_id]],"_",DATOS[[#This Row],[country]],"_",DATOS[[#This Row],[customer_since]])</f>
        <v>CUST_2098_Brazil_45039</v>
      </c>
      <c r="B611" t="s">
        <v>1301</v>
      </c>
      <c r="C611">
        <v>50</v>
      </c>
      <c r="D611" t="s">
        <v>14</v>
      </c>
      <c r="E611" t="s">
        <v>15</v>
      </c>
      <c r="F611">
        <v>160.31</v>
      </c>
      <c r="G611">
        <f>IF(DATOS[[#This Row],[avg_order_value]]="",0,DATOS[[#This Row],[avg_order_value]])</f>
        <v>160.31</v>
      </c>
      <c r="H611">
        <v>9</v>
      </c>
      <c r="I611">
        <f>DATOS[[#This Row],[avgValorOrdenDesc]]*DATOS[[#This Row],[total_orders]]</f>
        <v>1442.79</v>
      </c>
      <c r="J611">
        <v>83</v>
      </c>
      <c r="K611">
        <v>0</v>
      </c>
      <c r="L611" t="s">
        <v>29</v>
      </c>
      <c r="M611">
        <v>8.6999999999999993</v>
      </c>
      <c r="N611">
        <f>IF(DATOS[[#This Row],[email_open_rate]]="",0,DATOS[[#This Row],[email_open_rate]])</f>
        <v>8.6999999999999993</v>
      </c>
      <c r="O611" s="1">
        <v>45039</v>
      </c>
      <c r="P611">
        <v>27</v>
      </c>
      <c r="Q611">
        <v>0.31</v>
      </c>
      <c r="R611">
        <f>IF(IFERROR(VLOOKUP(DATOS[[#This Row],[IdUnico]],A612:$A$5002,1,FALSE),0),1,0)</f>
        <v>0</v>
      </c>
    </row>
    <row r="612" spans="1:18" x14ac:dyDescent="0.3">
      <c r="A612" t="str">
        <f>CONCATENATE(DATOS[[#This Row],[customer_id]],"_",DATOS[[#This Row],[country]],"_",DATOS[[#This Row],[customer_since]])</f>
        <v>CUST_2098_Germany_44710</v>
      </c>
      <c r="B612" t="s">
        <v>1301</v>
      </c>
      <c r="C612">
        <v>51</v>
      </c>
      <c r="D612" t="s">
        <v>21</v>
      </c>
      <c r="E612" t="s">
        <v>50</v>
      </c>
      <c r="F612">
        <v>102.64</v>
      </c>
      <c r="G612">
        <f>IF(DATOS[[#This Row],[avg_order_value]]="",0,DATOS[[#This Row],[avg_order_value]])</f>
        <v>102.64</v>
      </c>
      <c r="H612">
        <v>10</v>
      </c>
      <c r="I612">
        <f>DATOS[[#This Row],[avgValorOrdenDesc]]*DATOS[[#This Row],[total_orders]]</f>
        <v>1026.4000000000001</v>
      </c>
      <c r="J612">
        <v>75</v>
      </c>
      <c r="K612">
        <v>0</v>
      </c>
      <c r="L612" t="s">
        <v>19</v>
      </c>
      <c r="M612">
        <v>5.7</v>
      </c>
      <c r="N612">
        <f>IF(DATOS[[#This Row],[email_open_rate]]="",0,DATOS[[#This Row],[email_open_rate]])</f>
        <v>5.7</v>
      </c>
      <c r="O612" s="1">
        <v>44710</v>
      </c>
      <c r="P612">
        <v>90</v>
      </c>
      <c r="Q612">
        <v>0.28000000000000003</v>
      </c>
      <c r="R612">
        <f>IF(IFERROR(VLOOKUP(DATOS[[#This Row],[IdUnico]],A613:$A$5002,1,FALSE),0),1,0)</f>
        <v>0</v>
      </c>
    </row>
    <row r="613" spans="1:18" x14ac:dyDescent="0.3">
      <c r="A613" t="str">
        <f>CONCATENATE(DATOS[[#This Row],[customer_id]],"_",DATOS[[#This Row],[country]],"_",DATOS[[#This Row],[customer_since]])</f>
        <v>CUST_2098_Japan_45747</v>
      </c>
      <c r="B613" t="s">
        <v>1301</v>
      </c>
      <c r="C613">
        <v>30</v>
      </c>
      <c r="D613" t="s">
        <v>14</v>
      </c>
      <c r="E613" t="s">
        <v>26</v>
      </c>
      <c r="F613">
        <v>108.06</v>
      </c>
      <c r="G613">
        <f>IF(DATOS[[#This Row],[avg_order_value]]="",0,DATOS[[#This Row],[avg_order_value]])</f>
        <v>108.06</v>
      </c>
      <c r="H613">
        <v>14</v>
      </c>
      <c r="I613">
        <f>DATOS[[#This Row],[avgValorOrdenDesc]]*DATOS[[#This Row],[total_orders]]</f>
        <v>1512.8400000000001</v>
      </c>
      <c r="J613">
        <v>153</v>
      </c>
      <c r="K613">
        <v>0</v>
      </c>
      <c r="L613" t="s">
        <v>40</v>
      </c>
      <c r="M613">
        <v>97.1</v>
      </c>
      <c r="N613">
        <f>IF(DATOS[[#This Row],[email_open_rate]]="",0,DATOS[[#This Row],[email_open_rate]])</f>
        <v>97.1</v>
      </c>
      <c r="O613" s="1">
        <v>45747</v>
      </c>
      <c r="P613">
        <v>14</v>
      </c>
      <c r="Q613">
        <v>0.05</v>
      </c>
      <c r="R613">
        <f>IF(IFERROR(VLOOKUP(DATOS[[#This Row],[IdUnico]],A614:$A$5002,1,FALSE),0),1,0)</f>
        <v>0</v>
      </c>
    </row>
    <row r="614" spans="1:18" x14ac:dyDescent="0.3">
      <c r="A614" t="str">
        <f>CONCATENATE(DATOS[[#This Row],[customer_id]],"_",DATOS[[#This Row],[country]],"_",DATOS[[#This Row],[customer_since]])</f>
        <v>CUST_2100_Germany_45632</v>
      </c>
      <c r="B614" t="s">
        <v>1623</v>
      </c>
      <c r="C614">
        <v>19</v>
      </c>
      <c r="D614" t="s">
        <v>14</v>
      </c>
      <c r="E614" t="s">
        <v>50</v>
      </c>
      <c r="F614">
        <v>93.24</v>
      </c>
      <c r="G614">
        <f>IF(DATOS[[#This Row],[avg_order_value]]="",0,DATOS[[#This Row],[avg_order_value]])</f>
        <v>93.24</v>
      </c>
      <c r="H614">
        <v>6</v>
      </c>
      <c r="I614">
        <f>DATOS[[#This Row],[avgValorOrdenDesc]]*DATOS[[#This Row],[total_orders]]</f>
        <v>559.43999999999994</v>
      </c>
      <c r="J614">
        <v>334</v>
      </c>
      <c r="K614">
        <v>0</v>
      </c>
      <c r="L614" t="s">
        <v>40</v>
      </c>
      <c r="M614">
        <v>62.6</v>
      </c>
      <c r="N614">
        <f>IF(DATOS[[#This Row],[email_open_rate]]="",0,DATOS[[#This Row],[email_open_rate]])</f>
        <v>62.6</v>
      </c>
      <c r="O614" s="1">
        <v>45632</v>
      </c>
      <c r="P614">
        <v>98</v>
      </c>
      <c r="Q614">
        <v>0.6</v>
      </c>
      <c r="R614">
        <f>IF(IFERROR(VLOOKUP(DATOS[[#This Row],[IdUnico]],A615:$A$5002,1,FALSE),0),1,0)</f>
        <v>0</v>
      </c>
    </row>
    <row r="615" spans="1:18" x14ac:dyDescent="0.3">
      <c r="A615" t="str">
        <f>CONCATENATE(DATOS[[#This Row],[customer_id]],"_",DATOS[[#This Row],[country]],"_",DATOS[[#This Row],[customer_since]])</f>
        <v>CUST_2102_Brazil_44478</v>
      </c>
      <c r="B615" t="s">
        <v>2549</v>
      </c>
      <c r="C615">
        <v>59</v>
      </c>
      <c r="D615" t="s">
        <v>14</v>
      </c>
      <c r="E615" t="s">
        <v>15</v>
      </c>
      <c r="F615">
        <v>108.23</v>
      </c>
      <c r="G615">
        <f>IF(DATOS[[#This Row],[avg_order_value]]="",0,DATOS[[#This Row],[avg_order_value]])</f>
        <v>108.23</v>
      </c>
      <c r="H615">
        <v>9</v>
      </c>
      <c r="I615">
        <f>DATOS[[#This Row],[avgValorOrdenDesc]]*DATOS[[#This Row],[total_orders]]</f>
        <v>974.07</v>
      </c>
      <c r="J615">
        <v>112</v>
      </c>
      <c r="K615">
        <v>0</v>
      </c>
      <c r="L615" t="s">
        <v>19</v>
      </c>
      <c r="M615">
        <v>7.3</v>
      </c>
      <c r="N615">
        <f>IF(DATOS[[#This Row],[email_open_rate]]="",0,DATOS[[#This Row],[email_open_rate]])</f>
        <v>7.3</v>
      </c>
      <c r="O615" s="1">
        <v>44478</v>
      </c>
      <c r="P615">
        <v>37</v>
      </c>
      <c r="Q615">
        <v>0.26</v>
      </c>
      <c r="R615">
        <f>IF(IFERROR(VLOOKUP(DATOS[[#This Row],[IdUnico]],A616:$A$5002,1,FALSE),0),1,0)</f>
        <v>0</v>
      </c>
    </row>
    <row r="616" spans="1:18" x14ac:dyDescent="0.3">
      <c r="A616" t="str">
        <f>CONCATENATE(DATOS[[#This Row],[customer_id]],"_",DATOS[[#This Row],[country]],"_",DATOS[[#This Row],[customer_since]])</f>
        <v>CUST_2104_Australia_44274</v>
      </c>
      <c r="B616" t="s">
        <v>2693</v>
      </c>
      <c r="C616">
        <v>45</v>
      </c>
      <c r="D616" t="s">
        <v>14</v>
      </c>
      <c r="E616" t="s">
        <v>22</v>
      </c>
      <c r="F616">
        <v>119.59</v>
      </c>
      <c r="G616">
        <f>IF(DATOS[[#This Row],[avg_order_value]]="",0,DATOS[[#This Row],[avg_order_value]])</f>
        <v>119.59</v>
      </c>
      <c r="H616">
        <v>13</v>
      </c>
      <c r="I616">
        <f>DATOS[[#This Row],[avgValorOrdenDesc]]*DATOS[[#This Row],[total_orders]]</f>
        <v>1554.67</v>
      </c>
      <c r="J616">
        <v>126</v>
      </c>
      <c r="K616">
        <v>0</v>
      </c>
      <c r="L616" t="s">
        <v>19</v>
      </c>
      <c r="N616">
        <f>IF(DATOS[[#This Row],[email_open_rate]]="",0,DATOS[[#This Row],[email_open_rate]])</f>
        <v>0</v>
      </c>
      <c r="O616" s="1">
        <v>44274</v>
      </c>
      <c r="P616">
        <v>34</v>
      </c>
      <c r="Q616">
        <v>0.41</v>
      </c>
      <c r="R616">
        <f>IF(IFERROR(VLOOKUP(DATOS[[#This Row],[IdUnico]],A617:$A$5002,1,FALSE),0),1,0)</f>
        <v>0</v>
      </c>
    </row>
    <row r="617" spans="1:18" x14ac:dyDescent="0.3">
      <c r="A617" t="str">
        <f>CONCATENATE(DATOS[[#This Row],[customer_id]],"_",DATOS[[#This Row],[country]],"_",DATOS[[#This Row],[customer_since]])</f>
        <v>CUST_2105_Australia_44702</v>
      </c>
      <c r="B617" t="s">
        <v>2634</v>
      </c>
      <c r="C617">
        <v>61</v>
      </c>
      <c r="D617" t="s">
        <v>14</v>
      </c>
      <c r="E617" t="s">
        <v>22</v>
      </c>
      <c r="F617">
        <v>85.37</v>
      </c>
      <c r="G617">
        <f>IF(DATOS[[#This Row],[avg_order_value]]="",0,DATOS[[#This Row],[avg_order_value]])</f>
        <v>85.37</v>
      </c>
      <c r="H617">
        <v>11</v>
      </c>
      <c r="I617">
        <f>DATOS[[#This Row],[avgValorOrdenDesc]]*DATOS[[#This Row],[total_orders]]</f>
        <v>939.07</v>
      </c>
      <c r="J617">
        <v>224</v>
      </c>
      <c r="K617">
        <v>0</v>
      </c>
      <c r="L617" t="s">
        <v>23</v>
      </c>
      <c r="M617">
        <v>87.7</v>
      </c>
      <c r="N617">
        <f>IF(DATOS[[#This Row],[email_open_rate]]="",0,DATOS[[#This Row],[email_open_rate]])</f>
        <v>87.7</v>
      </c>
      <c r="O617" s="1">
        <v>44702</v>
      </c>
      <c r="P617">
        <v>30</v>
      </c>
      <c r="Q617">
        <v>0.15</v>
      </c>
      <c r="R617">
        <f>IF(IFERROR(VLOOKUP(DATOS[[#This Row],[IdUnico]],A618:$A$5002,1,FALSE),0),1,0)</f>
        <v>0</v>
      </c>
    </row>
    <row r="618" spans="1:18" x14ac:dyDescent="0.3">
      <c r="A618" t="str">
        <f>CONCATENATE(DATOS[[#This Row],[customer_id]],"_",DATOS[[#This Row],[country]],"_",DATOS[[#This Row],[customer_since]])</f>
        <v>CUST_2106_Brazil_45511</v>
      </c>
      <c r="B618" t="s">
        <v>3408</v>
      </c>
      <c r="C618">
        <v>77</v>
      </c>
      <c r="D618" t="s">
        <v>14</v>
      </c>
      <c r="E618" t="s">
        <v>15</v>
      </c>
      <c r="F618">
        <v>75.959999999999994</v>
      </c>
      <c r="G618">
        <f>IF(DATOS[[#This Row],[avg_order_value]]="",0,DATOS[[#This Row],[avg_order_value]])</f>
        <v>75.959999999999994</v>
      </c>
      <c r="H618">
        <v>11</v>
      </c>
      <c r="I618">
        <f>DATOS[[#This Row],[avgValorOrdenDesc]]*DATOS[[#This Row],[total_orders]]</f>
        <v>835.56</v>
      </c>
      <c r="J618">
        <v>250</v>
      </c>
      <c r="K618">
        <v>0</v>
      </c>
      <c r="L618" t="s">
        <v>19</v>
      </c>
      <c r="M618">
        <v>94.3</v>
      </c>
      <c r="N618">
        <f>IF(DATOS[[#This Row],[email_open_rate]]="",0,DATOS[[#This Row],[email_open_rate]])</f>
        <v>94.3</v>
      </c>
      <c r="O618" s="1">
        <v>45511</v>
      </c>
      <c r="P618">
        <v>11</v>
      </c>
      <c r="Q618">
        <v>0.48</v>
      </c>
      <c r="R618">
        <f>IF(IFERROR(VLOOKUP(DATOS[[#This Row],[IdUnico]],A619:$A$5002,1,FALSE),0),1,0)</f>
        <v>0</v>
      </c>
    </row>
    <row r="619" spans="1:18" x14ac:dyDescent="0.3">
      <c r="A619" t="str">
        <f>CONCATENATE(DATOS[[#This Row],[customer_id]],"_",DATOS[[#This Row],[country]],"_",DATOS[[#This Row],[customer_since]])</f>
        <v>CUST_2116_India_44100</v>
      </c>
      <c r="B619" t="s">
        <v>2577</v>
      </c>
      <c r="C619">
        <v>54</v>
      </c>
      <c r="D619" t="s">
        <v>14</v>
      </c>
      <c r="E619" t="s">
        <v>37</v>
      </c>
      <c r="F619">
        <v>86.94</v>
      </c>
      <c r="G619">
        <f>IF(DATOS[[#This Row],[avg_order_value]]="",0,DATOS[[#This Row],[avg_order_value]])</f>
        <v>86.94</v>
      </c>
      <c r="H619">
        <v>6</v>
      </c>
      <c r="I619">
        <f>DATOS[[#This Row],[avgValorOrdenDesc]]*DATOS[[#This Row],[total_orders]]</f>
        <v>521.64</v>
      </c>
      <c r="J619">
        <v>169</v>
      </c>
      <c r="K619">
        <v>0</v>
      </c>
      <c r="L619" t="s">
        <v>29</v>
      </c>
      <c r="M619">
        <v>64.2</v>
      </c>
      <c r="N619">
        <f>IF(DATOS[[#This Row],[email_open_rate]]="",0,DATOS[[#This Row],[email_open_rate]])</f>
        <v>64.2</v>
      </c>
      <c r="O619" s="1">
        <v>44100</v>
      </c>
      <c r="P619">
        <v>53</v>
      </c>
      <c r="Q619">
        <v>0.42</v>
      </c>
      <c r="R619">
        <f>IF(IFERROR(VLOOKUP(DATOS[[#This Row],[IdUnico]],A620:$A$5002,1,FALSE),0),1,0)</f>
        <v>0</v>
      </c>
    </row>
    <row r="620" spans="1:18" x14ac:dyDescent="0.3">
      <c r="A620" t="str">
        <f>CONCATENATE(DATOS[[#This Row],[customer_id]],"_",DATOS[[#This Row],[country]],"_",DATOS[[#This Row],[customer_since]])</f>
        <v>CUST_2117_China_44652</v>
      </c>
      <c r="B620" t="s">
        <v>3233</v>
      </c>
      <c r="C620">
        <v>72</v>
      </c>
      <c r="D620" t="s">
        <v>25</v>
      </c>
      <c r="E620" t="s">
        <v>44</v>
      </c>
      <c r="F620">
        <v>84.9</v>
      </c>
      <c r="G620">
        <f>IF(DATOS[[#This Row],[avg_order_value]]="",0,DATOS[[#This Row],[avg_order_value]])</f>
        <v>84.9</v>
      </c>
      <c r="H620">
        <v>11</v>
      </c>
      <c r="I620">
        <f>DATOS[[#This Row],[avgValorOrdenDesc]]*DATOS[[#This Row],[total_orders]]</f>
        <v>933.90000000000009</v>
      </c>
      <c r="J620">
        <v>346</v>
      </c>
      <c r="K620">
        <v>0</v>
      </c>
      <c r="L620" t="s">
        <v>19</v>
      </c>
      <c r="N620">
        <f>IF(DATOS[[#This Row],[email_open_rate]]="",0,DATOS[[#This Row],[email_open_rate]])</f>
        <v>0</v>
      </c>
      <c r="O620" s="1">
        <v>44652</v>
      </c>
      <c r="P620">
        <v>64</v>
      </c>
      <c r="Q620">
        <v>0.49</v>
      </c>
      <c r="R620">
        <f>IF(IFERROR(VLOOKUP(DATOS[[#This Row],[IdUnico]],A621:$A$5002,1,FALSE),0),1,0)</f>
        <v>0</v>
      </c>
    </row>
    <row r="621" spans="1:18" x14ac:dyDescent="0.3">
      <c r="A621" t="str">
        <f>CONCATENATE(DATOS[[#This Row],[customer_id]],"_",DATOS[[#This Row],[country]],"_",DATOS[[#This Row],[customer_since]])</f>
        <v>CUST_2120_India_44971</v>
      </c>
      <c r="B621" t="s">
        <v>868</v>
      </c>
      <c r="C621">
        <v>29</v>
      </c>
      <c r="D621" t="s">
        <v>14</v>
      </c>
      <c r="E621" t="s">
        <v>37</v>
      </c>
      <c r="F621">
        <v>15.31</v>
      </c>
      <c r="G621">
        <f>IF(DATOS[[#This Row],[avg_order_value]]="",0,DATOS[[#This Row],[avg_order_value]])</f>
        <v>15.31</v>
      </c>
      <c r="H621">
        <v>7</v>
      </c>
      <c r="I621">
        <f>DATOS[[#This Row],[avgValorOrdenDesc]]*DATOS[[#This Row],[total_orders]]</f>
        <v>107.17</v>
      </c>
      <c r="J621">
        <v>104</v>
      </c>
      <c r="K621">
        <v>0</v>
      </c>
      <c r="L621" t="s">
        <v>16</v>
      </c>
      <c r="M621">
        <v>99.1</v>
      </c>
      <c r="N621">
        <f>IF(DATOS[[#This Row],[email_open_rate]]="",0,DATOS[[#This Row],[email_open_rate]])</f>
        <v>99.1</v>
      </c>
      <c r="O621" s="1">
        <v>44971</v>
      </c>
      <c r="P621">
        <v>49</v>
      </c>
      <c r="Q621">
        <v>0.06</v>
      </c>
      <c r="R621">
        <f>IF(IFERROR(VLOOKUP(DATOS[[#This Row],[IdUnico]],A622:$A$5002,1,FALSE),0),1,0)</f>
        <v>0</v>
      </c>
    </row>
    <row r="622" spans="1:18" x14ac:dyDescent="0.3">
      <c r="A622" t="str">
        <f>CONCATENATE(DATOS[[#This Row],[customer_id]],"_",DATOS[[#This Row],[country]],"_",DATOS[[#This Row],[customer_since]])</f>
        <v>CUST_2122_China_44561</v>
      </c>
      <c r="B622" t="s">
        <v>468</v>
      </c>
      <c r="C622">
        <v>61</v>
      </c>
      <c r="D622" t="s">
        <v>25</v>
      </c>
      <c r="E622" t="s">
        <v>44</v>
      </c>
      <c r="F622">
        <v>71.819999999999993</v>
      </c>
      <c r="G622">
        <f>IF(DATOS[[#This Row],[avg_order_value]]="",0,DATOS[[#This Row],[avg_order_value]])</f>
        <v>71.819999999999993</v>
      </c>
      <c r="H622">
        <v>13</v>
      </c>
      <c r="I622">
        <f>DATOS[[#This Row],[avgValorOrdenDesc]]*DATOS[[#This Row],[total_orders]]</f>
        <v>933.65999999999985</v>
      </c>
      <c r="J622">
        <v>50</v>
      </c>
      <c r="K622">
        <v>0</v>
      </c>
      <c r="L622" t="s">
        <v>40</v>
      </c>
      <c r="M622">
        <v>62.3</v>
      </c>
      <c r="N622">
        <f>IF(DATOS[[#This Row],[email_open_rate]]="",0,DATOS[[#This Row],[email_open_rate]])</f>
        <v>62.3</v>
      </c>
      <c r="O622" s="1">
        <v>44561</v>
      </c>
      <c r="P622">
        <v>87</v>
      </c>
      <c r="Q622">
        <v>0.08</v>
      </c>
      <c r="R622">
        <f>IF(IFERROR(VLOOKUP(DATOS[[#This Row],[IdUnico]],A623:$A$5002,1,FALSE),0),1,0)</f>
        <v>0</v>
      </c>
    </row>
    <row r="623" spans="1:18" x14ac:dyDescent="0.3">
      <c r="A623" t="str">
        <f>CONCATENATE(DATOS[[#This Row],[customer_id]],"_",DATOS[[#This Row],[country]],"_",DATOS[[#This Row],[customer_since]])</f>
        <v>CUST_2124_Australia_44774</v>
      </c>
      <c r="B623" t="s">
        <v>1898</v>
      </c>
      <c r="C623">
        <v>42</v>
      </c>
      <c r="D623" t="s">
        <v>14</v>
      </c>
      <c r="E623" t="s">
        <v>22</v>
      </c>
      <c r="F623">
        <v>22.81</v>
      </c>
      <c r="G623">
        <f>IF(DATOS[[#This Row],[avg_order_value]]="",0,DATOS[[#This Row],[avg_order_value]])</f>
        <v>22.81</v>
      </c>
      <c r="H623">
        <v>8</v>
      </c>
      <c r="I623">
        <f>DATOS[[#This Row],[avgValorOrdenDesc]]*DATOS[[#This Row],[total_orders]]</f>
        <v>182.48</v>
      </c>
      <c r="J623">
        <v>227</v>
      </c>
      <c r="K623">
        <v>1</v>
      </c>
      <c r="L623" t="s">
        <v>19</v>
      </c>
      <c r="M623">
        <v>98.7</v>
      </c>
      <c r="N623">
        <f>IF(DATOS[[#This Row],[email_open_rate]]="",0,DATOS[[#This Row],[email_open_rate]])</f>
        <v>98.7</v>
      </c>
      <c r="O623" s="1">
        <v>44774</v>
      </c>
      <c r="P623">
        <v>41</v>
      </c>
      <c r="Q623">
        <v>0.47</v>
      </c>
      <c r="R623">
        <f>IF(IFERROR(VLOOKUP(DATOS[[#This Row],[IdUnico]],A624:$A$5002,1,FALSE),0),1,0)</f>
        <v>0</v>
      </c>
    </row>
    <row r="624" spans="1:18" x14ac:dyDescent="0.3">
      <c r="A624" t="str">
        <f>CONCATENATE(DATOS[[#This Row],[customer_id]],"_",DATOS[[#This Row],[country]],"_",DATOS[[#This Row],[customer_since]])</f>
        <v>CUST_2124_Germany_44973</v>
      </c>
      <c r="B624" t="s">
        <v>1898</v>
      </c>
      <c r="C624">
        <v>40</v>
      </c>
      <c r="D624" t="s">
        <v>21</v>
      </c>
      <c r="E624" t="s">
        <v>50</v>
      </c>
      <c r="F624">
        <v>209.51</v>
      </c>
      <c r="G624">
        <f>IF(DATOS[[#This Row],[avg_order_value]]="",0,DATOS[[#This Row],[avg_order_value]])</f>
        <v>209.51</v>
      </c>
      <c r="H624">
        <v>8</v>
      </c>
      <c r="I624">
        <f>DATOS[[#This Row],[avgValorOrdenDesc]]*DATOS[[#This Row],[total_orders]]</f>
        <v>1676.08</v>
      </c>
      <c r="J624">
        <v>260</v>
      </c>
      <c r="K624">
        <v>0</v>
      </c>
      <c r="L624" t="s">
        <v>23</v>
      </c>
      <c r="M624">
        <v>31.6</v>
      </c>
      <c r="N624">
        <f>IF(DATOS[[#This Row],[email_open_rate]]="",0,DATOS[[#This Row],[email_open_rate]])</f>
        <v>31.6</v>
      </c>
      <c r="O624" s="1">
        <v>44973</v>
      </c>
      <c r="P624">
        <v>9</v>
      </c>
      <c r="Q624">
        <v>0.32</v>
      </c>
      <c r="R624">
        <f>IF(IFERROR(VLOOKUP(DATOS[[#This Row],[IdUnico]],A625:$A$5002,1,FALSE),0),1,0)</f>
        <v>0</v>
      </c>
    </row>
    <row r="625" spans="1:18" x14ac:dyDescent="0.3">
      <c r="A625" t="str">
        <f>CONCATENATE(DATOS[[#This Row],[customer_id]],"_",DATOS[[#This Row],[country]],"_",DATOS[[#This Row],[customer_since]])</f>
        <v>CUST_2125_China_44073</v>
      </c>
      <c r="B625" t="s">
        <v>1632</v>
      </c>
      <c r="C625">
        <v>35</v>
      </c>
      <c r="D625" t="s">
        <v>21</v>
      </c>
      <c r="E625" t="s">
        <v>44</v>
      </c>
      <c r="F625">
        <v>124.96</v>
      </c>
      <c r="G625">
        <f>IF(DATOS[[#This Row],[avg_order_value]]="",0,DATOS[[#This Row],[avg_order_value]])</f>
        <v>124.96</v>
      </c>
      <c r="H625">
        <v>11</v>
      </c>
      <c r="I625">
        <f>DATOS[[#This Row],[avgValorOrdenDesc]]*DATOS[[#This Row],[total_orders]]</f>
        <v>1374.56</v>
      </c>
      <c r="J625">
        <v>5</v>
      </c>
      <c r="K625">
        <v>0</v>
      </c>
      <c r="L625" t="s">
        <v>40</v>
      </c>
      <c r="M625">
        <v>67.8</v>
      </c>
      <c r="N625">
        <f>IF(DATOS[[#This Row],[email_open_rate]]="",0,DATOS[[#This Row],[email_open_rate]])</f>
        <v>67.8</v>
      </c>
      <c r="O625" s="1">
        <v>44073</v>
      </c>
      <c r="P625">
        <v>76</v>
      </c>
      <c r="Q625">
        <v>0.12</v>
      </c>
      <c r="R625">
        <f>IF(IFERROR(VLOOKUP(DATOS[[#This Row],[IdUnico]],A626:$A$5002,1,FALSE),0),1,0)</f>
        <v>0</v>
      </c>
    </row>
    <row r="626" spans="1:18" x14ac:dyDescent="0.3">
      <c r="A626" t="str">
        <f>CONCATENATE(DATOS[[#This Row],[customer_id]],"_",DATOS[[#This Row],[country]],"_",DATOS[[#This Row],[customer_since]])</f>
        <v>CUST_2125_India_45715</v>
      </c>
      <c r="B626" t="s">
        <v>1632</v>
      </c>
      <c r="C626">
        <v>72</v>
      </c>
      <c r="D626" t="s">
        <v>14</v>
      </c>
      <c r="E626" t="s">
        <v>37</v>
      </c>
      <c r="F626">
        <v>59.63</v>
      </c>
      <c r="G626">
        <f>IF(DATOS[[#This Row],[avg_order_value]]="",0,DATOS[[#This Row],[avg_order_value]])</f>
        <v>59.63</v>
      </c>
      <c r="H626">
        <v>7</v>
      </c>
      <c r="I626">
        <f>DATOS[[#This Row],[avgValorOrdenDesc]]*DATOS[[#This Row],[total_orders]]</f>
        <v>417.41</v>
      </c>
      <c r="J626">
        <v>42</v>
      </c>
      <c r="K626">
        <v>0</v>
      </c>
      <c r="L626" t="s">
        <v>40</v>
      </c>
      <c r="M626">
        <v>26.9</v>
      </c>
      <c r="N626">
        <f>IF(DATOS[[#This Row],[email_open_rate]]="",0,DATOS[[#This Row],[email_open_rate]])</f>
        <v>26.9</v>
      </c>
      <c r="O626" s="1">
        <v>45715</v>
      </c>
      <c r="P626">
        <v>33</v>
      </c>
      <c r="Q626">
        <v>0.16</v>
      </c>
      <c r="R626">
        <f>IF(IFERROR(VLOOKUP(DATOS[[#This Row],[IdUnico]],A627:$A$5002,1,FALSE),0),1,0)</f>
        <v>0</v>
      </c>
    </row>
    <row r="627" spans="1:18" x14ac:dyDescent="0.3">
      <c r="A627" t="str">
        <f>CONCATENATE(DATOS[[#This Row],[customer_id]],"_",DATOS[[#This Row],[country]],"_",DATOS[[#This Row],[customer_since]])</f>
        <v>CUST_2130_Canada_44260</v>
      </c>
      <c r="B627" t="s">
        <v>2249</v>
      </c>
      <c r="C627">
        <v>32</v>
      </c>
      <c r="D627" t="s">
        <v>14</v>
      </c>
      <c r="E627" t="s">
        <v>28</v>
      </c>
      <c r="F627">
        <v>88.02</v>
      </c>
      <c r="G627">
        <f>IF(DATOS[[#This Row],[avg_order_value]]="",0,DATOS[[#This Row],[avg_order_value]])</f>
        <v>88.02</v>
      </c>
      <c r="H627">
        <v>11</v>
      </c>
      <c r="I627">
        <f>DATOS[[#This Row],[avgValorOrdenDesc]]*DATOS[[#This Row],[total_orders]]</f>
        <v>968.21999999999991</v>
      </c>
      <c r="J627">
        <v>90</v>
      </c>
      <c r="K627">
        <v>0</v>
      </c>
      <c r="L627" t="s">
        <v>19</v>
      </c>
      <c r="M627">
        <v>48.9</v>
      </c>
      <c r="N627">
        <f>IF(DATOS[[#This Row],[email_open_rate]]="",0,DATOS[[#This Row],[email_open_rate]])</f>
        <v>48.9</v>
      </c>
      <c r="O627" s="1">
        <v>44260</v>
      </c>
      <c r="P627">
        <v>90</v>
      </c>
      <c r="Q627">
        <v>0.15</v>
      </c>
      <c r="R627">
        <f>IF(IFERROR(VLOOKUP(DATOS[[#This Row],[IdUnico]],A628:$A$5002,1,FALSE),0),1,0)</f>
        <v>0</v>
      </c>
    </row>
    <row r="628" spans="1:18" x14ac:dyDescent="0.3">
      <c r="A628" t="str">
        <f>CONCATENATE(DATOS[[#This Row],[customer_id]],"_",DATOS[[#This Row],[country]],"_",DATOS[[#This Row],[customer_since]])</f>
        <v>CUST_2132_Brazil_45672</v>
      </c>
      <c r="B628" t="s">
        <v>2642</v>
      </c>
      <c r="C628">
        <v>55</v>
      </c>
      <c r="D628" t="s">
        <v>14</v>
      </c>
      <c r="E628" t="s">
        <v>15</v>
      </c>
      <c r="F628">
        <v>124.4</v>
      </c>
      <c r="G628">
        <f>IF(DATOS[[#This Row],[avg_order_value]]="",0,DATOS[[#This Row],[avg_order_value]])</f>
        <v>124.4</v>
      </c>
      <c r="H628">
        <v>19</v>
      </c>
      <c r="I628">
        <f>DATOS[[#This Row],[avgValorOrdenDesc]]*DATOS[[#This Row],[total_orders]]</f>
        <v>2363.6</v>
      </c>
      <c r="J628">
        <v>192</v>
      </c>
      <c r="K628">
        <v>0</v>
      </c>
      <c r="L628" t="s">
        <v>23</v>
      </c>
      <c r="M628">
        <v>16.899999999999999</v>
      </c>
      <c r="N628">
        <f>IF(DATOS[[#This Row],[email_open_rate]]="",0,DATOS[[#This Row],[email_open_rate]])</f>
        <v>16.899999999999999</v>
      </c>
      <c r="O628" s="1">
        <v>45672</v>
      </c>
      <c r="P628">
        <v>95</v>
      </c>
      <c r="Q628">
        <v>0.3</v>
      </c>
      <c r="R628">
        <f>IF(IFERROR(VLOOKUP(DATOS[[#This Row],[IdUnico]],A629:$A$5002,1,FALSE),0),1,0)</f>
        <v>0</v>
      </c>
    </row>
    <row r="629" spans="1:18" x14ac:dyDescent="0.3">
      <c r="A629" t="str">
        <f>CONCATENATE(DATOS[[#This Row],[customer_id]],"_",DATOS[[#This Row],[country]],"_",DATOS[[#This Row],[customer_since]])</f>
        <v>CUST_2134_France_45431</v>
      </c>
      <c r="B629" t="s">
        <v>2838</v>
      </c>
      <c r="C629">
        <v>56</v>
      </c>
      <c r="D629" t="s">
        <v>25</v>
      </c>
      <c r="E629" t="s">
        <v>35</v>
      </c>
      <c r="F629">
        <v>189.35</v>
      </c>
      <c r="G629">
        <f>IF(DATOS[[#This Row],[avg_order_value]]="",0,DATOS[[#This Row],[avg_order_value]])</f>
        <v>189.35</v>
      </c>
      <c r="H629">
        <v>10</v>
      </c>
      <c r="I629">
        <f>DATOS[[#This Row],[avgValorOrdenDesc]]*DATOS[[#This Row],[total_orders]]</f>
        <v>1893.5</v>
      </c>
      <c r="J629">
        <v>132</v>
      </c>
      <c r="K629">
        <v>0</v>
      </c>
      <c r="L629" t="s">
        <v>23</v>
      </c>
      <c r="M629">
        <v>72.099999999999994</v>
      </c>
      <c r="N629">
        <f>IF(DATOS[[#This Row],[email_open_rate]]="",0,DATOS[[#This Row],[email_open_rate]])</f>
        <v>72.099999999999994</v>
      </c>
      <c r="O629" s="1">
        <v>45431</v>
      </c>
      <c r="P629">
        <v>20</v>
      </c>
      <c r="Q629">
        <v>0.17</v>
      </c>
      <c r="R629">
        <f>IF(IFERROR(VLOOKUP(DATOS[[#This Row],[IdUnico]],A630:$A$5002,1,FALSE),0),1,0)</f>
        <v>0</v>
      </c>
    </row>
    <row r="630" spans="1:18" x14ac:dyDescent="0.3">
      <c r="A630" t="str">
        <f>CONCATENATE(DATOS[[#This Row],[customer_id]],"_",DATOS[[#This Row],[country]],"_",DATOS[[#This Row],[customer_since]])</f>
        <v>CUST_2134_USA_45643</v>
      </c>
      <c r="B630" t="s">
        <v>2838</v>
      </c>
      <c r="C630">
        <v>79</v>
      </c>
      <c r="D630" t="s">
        <v>21</v>
      </c>
      <c r="E630" t="s">
        <v>18</v>
      </c>
      <c r="F630">
        <v>157.72</v>
      </c>
      <c r="G630">
        <f>IF(DATOS[[#This Row],[avg_order_value]]="",0,DATOS[[#This Row],[avg_order_value]])</f>
        <v>157.72</v>
      </c>
      <c r="H630">
        <v>11</v>
      </c>
      <c r="I630">
        <f>DATOS[[#This Row],[avgValorOrdenDesc]]*DATOS[[#This Row],[total_orders]]</f>
        <v>1734.92</v>
      </c>
      <c r="J630">
        <v>120</v>
      </c>
      <c r="K630">
        <v>0</v>
      </c>
      <c r="L630" t="s">
        <v>29</v>
      </c>
      <c r="M630">
        <v>92.8</v>
      </c>
      <c r="N630">
        <f>IF(DATOS[[#This Row],[email_open_rate]]="",0,DATOS[[#This Row],[email_open_rate]])</f>
        <v>92.8</v>
      </c>
      <c r="O630" s="1">
        <v>45643</v>
      </c>
      <c r="P630">
        <v>88</v>
      </c>
      <c r="Q630">
        <v>0.23</v>
      </c>
      <c r="R630">
        <f>IF(IFERROR(VLOOKUP(DATOS[[#This Row],[IdUnico]],A631:$A$5002,1,FALSE),0),1,0)</f>
        <v>0</v>
      </c>
    </row>
    <row r="631" spans="1:18" x14ac:dyDescent="0.3">
      <c r="A631" t="str">
        <f>CONCATENATE(DATOS[[#This Row],[customer_id]],"_",DATOS[[#This Row],[country]],"_",DATOS[[#This Row],[customer_since]])</f>
        <v>CUST_2135_France_45660</v>
      </c>
      <c r="B631" t="s">
        <v>3097</v>
      </c>
      <c r="C631">
        <v>55</v>
      </c>
      <c r="D631" t="s">
        <v>21</v>
      </c>
      <c r="E631" t="s">
        <v>35</v>
      </c>
      <c r="F631">
        <v>97.87</v>
      </c>
      <c r="G631">
        <f>IF(DATOS[[#This Row],[avg_order_value]]="",0,DATOS[[#This Row],[avg_order_value]])</f>
        <v>97.87</v>
      </c>
      <c r="H631">
        <v>12</v>
      </c>
      <c r="I631">
        <f>DATOS[[#This Row],[avgValorOrdenDesc]]*DATOS[[#This Row],[total_orders]]</f>
        <v>1174.44</v>
      </c>
      <c r="J631">
        <v>66</v>
      </c>
      <c r="K631">
        <v>0</v>
      </c>
      <c r="L631" t="s">
        <v>40</v>
      </c>
      <c r="M631">
        <v>48.9</v>
      </c>
      <c r="N631">
        <f>IF(DATOS[[#This Row],[email_open_rate]]="",0,DATOS[[#This Row],[email_open_rate]])</f>
        <v>48.9</v>
      </c>
      <c r="O631" s="1">
        <v>45660</v>
      </c>
      <c r="P631">
        <v>50</v>
      </c>
      <c r="Q631">
        <v>0.47</v>
      </c>
      <c r="R631">
        <f>IF(IFERROR(VLOOKUP(DATOS[[#This Row],[IdUnico]],A632:$A$5002,1,FALSE),0),1,0)</f>
        <v>0</v>
      </c>
    </row>
    <row r="632" spans="1:18" x14ac:dyDescent="0.3">
      <c r="A632" t="str">
        <f>CONCATENATE(DATOS[[#This Row],[customer_id]],"_",DATOS[[#This Row],[country]],"_",DATOS[[#This Row],[customer_since]])</f>
        <v>CUST_2136_Germany_45363</v>
      </c>
      <c r="B632" t="s">
        <v>1263</v>
      </c>
      <c r="C632">
        <v>72</v>
      </c>
      <c r="D632" t="s">
        <v>21</v>
      </c>
      <c r="E632" t="s">
        <v>50</v>
      </c>
      <c r="F632">
        <v>120.81</v>
      </c>
      <c r="G632">
        <f>IF(DATOS[[#This Row],[avg_order_value]]="",0,DATOS[[#This Row],[avg_order_value]])</f>
        <v>120.81</v>
      </c>
      <c r="H632">
        <v>12</v>
      </c>
      <c r="I632">
        <f>DATOS[[#This Row],[avgValorOrdenDesc]]*DATOS[[#This Row],[total_orders]]</f>
        <v>1449.72</v>
      </c>
      <c r="J632">
        <v>124</v>
      </c>
      <c r="K632">
        <v>0</v>
      </c>
      <c r="L632" t="s">
        <v>19</v>
      </c>
      <c r="M632">
        <v>12</v>
      </c>
      <c r="N632">
        <f>IF(DATOS[[#This Row],[email_open_rate]]="",0,DATOS[[#This Row],[email_open_rate]])</f>
        <v>12</v>
      </c>
      <c r="O632" s="1">
        <v>45363</v>
      </c>
      <c r="P632">
        <v>44</v>
      </c>
      <c r="Q632">
        <v>0.31</v>
      </c>
      <c r="R632">
        <f>IF(IFERROR(VLOOKUP(DATOS[[#This Row],[IdUnico]],A633:$A$5002,1,FALSE),0),1,0)</f>
        <v>0</v>
      </c>
    </row>
    <row r="633" spans="1:18" x14ac:dyDescent="0.3">
      <c r="A633" t="str">
        <f>CONCATENATE(DATOS[[#This Row],[customer_id]],"_",DATOS[[#This Row],[country]],"_",DATOS[[#This Row],[customer_since]])</f>
        <v>CUST_2136_USA_44846</v>
      </c>
      <c r="B633" t="s">
        <v>1263</v>
      </c>
      <c r="C633">
        <v>63</v>
      </c>
      <c r="D633" t="s">
        <v>25</v>
      </c>
      <c r="E633" t="s">
        <v>18</v>
      </c>
      <c r="F633">
        <v>144.09</v>
      </c>
      <c r="G633">
        <f>IF(DATOS[[#This Row],[avg_order_value]]="",0,DATOS[[#This Row],[avg_order_value]])</f>
        <v>144.09</v>
      </c>
      <c r="H633">
        <v>11</v>
      </c>
      <c r="I633">
        <f>DATOS[[#This Row],[avgValorOrdenDesc]]*DATOS[[#This Row],[total_orders]]</f>
        <v>1584.99</v>
      </c>
      <c r="J633">
        <v>312</v>
      </c>
      <c r="K633">
        <v>0</v>
      </c>
      <c r="L633" t="s">
        <v>23</v>
      </c>
      <c r="M633">
        <v>88.2</v>
      </c>
      <c r="N633">
        <f>IF(DATOS[[#This Row],[email_open_rate]]="",0,DATOS[[#This Row],[email_open_rate]])</f>
        <v>88.2</v>
      </c>
      <c r="O633" s="1">
        <v>44846</v>
      </c>
      <c r="P633">
        <v>65</v>
      </c>
      <c r="Q633">
        <v>0.38</v>
      </c>
      <c r="R633">
        <f>IF(IFERROR(VLOOKUP(DATOS[[#This Row],[IdUnico]],A634:$A$5002,1,FALSE),0),1,0)</f>
        <v>0</v>
      </c>
    </row>
    <row r="634" spans="1:18" x14ac:dyDescent="0.3">
      <c r="A634" t="str">
        <f>CONCATENATE(DATOS[[#This Row],[customer_id]],"_",DATOS[[#This Row],[country]],"_",DATOS[[#This Row],[customer_since]])</f>
        <v>CUST_2137_France_44376</v>
      </c>
      <c r="B634" t="s">
        <v>2371</v>
      </c>
      <c r="C634">
        <v>67</v>
      </c>
      <c r="D634" t="s">
        <v>21</v>
      </c>
      <c r="E634" t="s">
        <v>35</v>
      </c>
      <c r="F634">
        <v>104.31</v>
      </c>
      <c r="G634">
        <f>IF(DATOS[[#This Row],[avg_order_value]]="",0,DATOS[[#This Row],[avg_order_value]])</f>
        <v>104.31</v>
      </c>
      <c r="H634">
        <v>8</v>
      </c>
      <c r="I634">
        <f>DATOS[[#This Row],[avgValorOrdenDesc]]*DATOS[[#This Row],[total_orders]]</f>
        <v>834.48</v>
      </c>
      <c r="J634">
        <v>46</v>
      </c>
      <c r="K634">
        <v>0</v>
      </c>
      <c r="L634" t="s">
        <v>23</v>
      </c>
      <c r="M634">
        <v>6.6</v>
      </c>
      <c r="N634">
        <f>IF(DATOS[[#This Row],[email_open_rate]]="",0,DATOS[[#This Row],[email_open_rate]])</f>
        <v>6.6</v>
      </c>
      <c r="O634" s="1">
        <v>44376</v>
      </c>
      <c r="P634">
        <v>92</v>
      </c>
      <c r="Q634">
        <v>0.33</v>
      </c>
      <c r="R634">
        <f>IF(IFERROR(VLOOKUP(DATOS[[#This Row],[IdUnico]],A635:$A$5002,1,FALSE),0),1,0)</f>
        <v>0</v>
      </c>
    </row>
    <row r="635" spans="1:18" x14ac:dyDescent="0.3">
      <c r="A635" t="str">
        <f>CONCATENATE(DATOS[[#This Row],[customer_id]],"_",DATOS[[#This Row],[country]],"_",DATOS[[#This Row],[customer_since]])</f>
        <v>CUST_2138_Japan_44407</v>
      </c>
      <c r="B635" t="s">
        <v>2121</v>
      </c>
      <c r="C635">
        <v>20</v>
      </c>
      <c r="D635" t="s">
        <v>21</v>
      </c>
      <c r="E635" t="s">
        <v>26</v>
      </c>
      <c r="G635">
        <f>IF(DATOS[[#This Row],[avg_order_value]]="",0,DATOS[[#This Row],[avg_order_value]])</f>
        <v>0</v>
      </c>
      <c r="H635">
        <v>12</v>
      </c>
      <c r="I635">
        <f>DATOS[[#This Row],[avgValorOrdenDesc]]*DATOS[[#This Row],[total_orders]]</f>
        <v>0</v>
      </c>
      <c r="J635">
        <v>217</v>
      </c>
      <c r="K635">
        <v>0</v>
      </c>
      <c r="L635" t="s">
        <v>23</v>
      </c>
      <c r="M635">
        <v>21.3</v>
      </c>
      <c r="N635">
        <f>IF(DATOS[[#This Row],[email_open_rate]]="",0,DATOS[[#This Row],[email_open_rate]])</f>
        <v>21.3</v>
      </c>
      <c r="O635" s="1">
        <v>44407</v>
      </c>
      <c r="P635">
        <v>10</v>
      </c>
      <c r="Q635">
        <v>0.19</v>
      </c>
      <c r="R635">
        <f>IF(IFERROR(VLOOKUP(DATOS[[#This Row],[IdUnico]],A636:$A$5002,1,FALSE),0),1,0)</f>
        <v>0</v>
      </c>
    </row>
    <row r="636" spans="1:18" x14ac:dyDescent="0.3">
      <c r="A636" t="str">
        <f>CONCATENATE(DATOS[[#This Row],[customer_id]],"_",DATOS[[#This Row],[country]],"_",DATOS[[#This Row],[customer_since]])</f>
        <v>CUST_2140_China_45357</v>
      </c>
      <c r="B636" t="s">
        <v>2334</v>
      </c>
      <c r="C636">
        <v>29</v>
      </c>
      <c r="D636" t="s">
        <v>21</v>
      </c>
      <c r="E636" t="s">
        <v>44</v>
      </c>
      <c r="F636">
        <v>99.75</v>
      </c>
      <c r="G636">
        <f>IF(DATOS[[#This Row],[avg_order_value]]="",0,DATOS[[#This Row],[avg_order_value]])</f>
        <v>99.75</v>
      </c>
      <c r="H636">
        <v>7</v>
      </c>
      <c r="I636">
        <f>DATOS[[#This Row],[avgValorOrdenDesc]]*DATOS[[#This Row],[total_orders]]</f>
        <v>698.25</v>
      </c>
      <c r="J636">
        <v>304</v>
      </c>
      <c r="K636">
        <v>0</v>
      </c>
      <c r="L636" t="s">
        <v>16</v>
      </c>
      <c r="M636">
        <v>14.9</v>
      </c>
      <c r="N636">
        <f>IF(DATOS[[#This Row],[email_open_rate]]="",0,DATOS[[#This Row],[email_open_rate]])</f>
        <v>14.9</v>
      </c>
      <c r="O636" s="1">
        <v>45357</v>
      </c>
      <c r="P636">
        <v>4</v>
      </c>
      <c r="Q636">
        <v>0.14000000000000001</v>
      </c>
      <c r="R636">
        <f>IF(IFERROR(VLOOKUP(DATOS[[#This Row],[IdUnico]],A637:$A$5002,1,FALSE),0),1,0)</f>
        <v>0</v>
      </c>
    </row>
    <row r="637" spans="1:18" x14ac:dyDescent="0.3">
      <c r="A637" t="str">
        <f>CONCATENATE(DATOS[[#This Row],[customer_id]],"_",DATOS[[#This Row],[country]],"_",DATOS[[#This Row],[customer_since]])</f>
        <v>CUST_2140_Japan_44878</v>
      </c>
      <c r="B637" t="s">
        <v>2334</v>
      </c>
      <c r="C637">
        <v>79</v>
      </c>
      <c r="D637" t="s">
        <v>21</v>
      </c>
      <c r="E637" t="s">
        <v>26</v>
      </c>
      <c r="F637">
        <v>224.97</v>
      </c>
      <c r="G637">
        <f>IF(DATOS[[#This Row],[avg_order_value]]="",0,DATOS[[#This Row],[avg_order_value]])</f>
        <v>224.97</v>
      </c>
      <c r="H637">
        <v>16</v>
      </c>
      <c r="I637">
        <f>DATOS[[#This Row],[avgValorOrdenDesc]]*DATOS[[#This Row],[total_orders]]</f>
        <v>3599.52</v>
      </c>
      <c r="J637">
        <v>84</v>
      </c>
      <c r="K637">
        <v>0</v>
      </c>
      <c r="L637" t="s">
        <v>16</v>
      </c>
      <c r="M637">
        <v>92.9</v>
      </c>
      <c r="N637">
        <f>IF(DATOS[[#This Row],[email_open_rate]]="",0,DATOS[[#This Row],[email_open_rate]])</f>
        <v>92.9</v>
      </c>
      <c r="O637" s="1">
        <v>44878</v>
      </c>
      <c r="P637">
        <v>56</v>
      </c>
      <c r="Q637">
        <v>0.23</v>
      </c>
      <c r="R637">
        <f>IF(IFERROR(VLOOKUP(DATOS[[#This Row],[IdUnico]],A638:$A$5002,1,FALSE),0),1,0)</f>
        <v>0</v>
      </c>
    </row>
    <row r="638" spans="1:18" x14ac:dyDescent="0.3">
      <c r="A638" t="str">
        <f>CONCATENATE(DATOS[[#This Row],[customer_id]],"_",DATOS[[#This Row],[country]],"_",DATOS[[#This Row],[customer_since]])</f>
        <v>CUST_2141_Canada_44769</v>
      </c>
      <c r="B638" t="s">
        <v>2263</v>
      </c>
      <c r="C638">
        <v>28</v>
      </c>
      <c r="D638" t="s">
        <v>14</v>
      </c>
      <c r="E638" t="s">
        <v>28</v>
      </c>
      <c r="F638">
        <v>57.59</v>
      </c>
      <c r="G638">
        <f>IF(DATOS[[#This Row],[avg_order_value]]="",0,DATOS[[#This Row],[avg_order_value]])</f>
        <v>57.59</v>
      </c>
      <c r="H638">
        <v>8</v>
      </c>
      <c r="I638">
        <f>DATOS[[#This Row],[avgValorOrdenDesc]]*DATOS[[#This Row],[total_orders]]</f>
        <v>460.72</v>
      </c>
      <c r="J638">
        <v>249</v>
      </c>
      <c r="K638">
        <v>0</v>
      </c>
      <c r="L638" t="s">
        <v>16</v>
      </c>
      <c r="M638">
        <v>4.5</v>
      </c>
      <c r="N638">
        <f>IF(DATOS[[#This Row],[email_open_rate]]="",0,DATOS[[#This Row],[email_open_rate]])</f>
        <v>4.5</v>
      </c>
      <c r="O638" s="1">
        <v>44769</v>
      </c>
      <c r="P638">
        <v>82</v>
      </c>
      <c r="Q638">
        <v>0.18</v>
      </c>
      <c r="R638">
        <f>IF(IFERROR(VLOOKUP(DATOS[[#This Row],[IdUnico]],A639:$A$5002,1,FALSE),0),1,0)</f>
        <v>0</v>
      </c>
    </row>
    <row r="639" spans="1:18" x14ac:dyDescent="0.3">
      <c r="A639" t="str">
        <f>CONCATENATE(DATOS[[#This Row],[customer_id]],"_",DATOS[[#This Row],[country]],"_",DATOS[[#This Row],[customer_since]])</f>
        <v>CUST_2141_Japan_44175</v>
      </c>
      <c r="B639" t="s">
        <v>2263</v>
      </c>
      <c r="C639">
        <v>46</v>
      </c>
      <c r="D639" t="s">
        <v>21</v>
      </c>
      <c r="E639" t="s">
        <v>26</v>
      </c>
      <c r="F639">
        <v>180.67</v>
      </c>
      <c r="G639">
        <f>IF(DATOS[[#This Row],[avg_order_value]]="",0,DATOS[[#This Row],[avg_order_value]])</f>
        <v>180.67</v>
      </c>
      <c r="H639">
        <v>9</v>
      </c>
      <c r="I639">
        <f>DATOS[[#This Row],[avgValorOrdenDesc]]*DATOS[[#This Row],[total_orders]]</f>
        <v>1626.03</v>
      </c>
      <c r="J639">
        <v>227</v>
      </c>
      <c r="K639">
        <v>0</v>
      </c>
      <c r="L639" t="s">
        <v>19</v>
      </c>
      <c r="M639">
        <v>86.4</v>
      </c>
      <c r="N639">
        <f>IF(DATOS[[#This Row],[email_open_rate]]="",0,DATOS[[#This Row],[email_open_rate]])</f>
        <v>86.4</v>
      </c>
      <c r="O639" s="1">
        <v>44175</v>
      </c>
      <c r="P639">
        <v>29</v>
      </c>
      <c r="Q639">
        <v>0.08</v>
      </c>
      <c r="R639">
        <f>IF(IFERROR(VLOOKUP(DATOS[[#This Row],[IdUnico]],A640:$A$5002,1,FALSE),0),1,0)</f>
        <v>0</v>
      </c>
    </row>
    <row r="640" spans="1:18" x14ac:dyDescent="0.3">
      <c r="A640" t="str">
        <f>CONCATENATE(DATOS[[#This Row],[customer_id]],"_",DATOS[[#This Row],[country]],"_",DATOS[[#This Row],[customer_since]])</f>
        <v>CUST_2141_USA_44077</v>
      </c>
      <c r="B640" t="s">
        <v>2263</v>
      </c>
      <c r="C640">
        <v>65</v>
      </c>
      <c r="D640" t="s">
        <v>25</v>
      </c>
      <c r="E640" t="s">
        <v>18</v>
      </c>
      <c r="F640">
        <v>182.37</v>
      </c>
      <c r="G640">
        <f>IF(DATOS[[#This Row],[avg_order_value]]="",0,DATOS[[#This Row],[avg_order_value]])</f>
        <v>182.37</v>
      </c>
      <c r="H640">
        <v>9</v>
      </c>
      <c r="I640">
        <f>DATOS[[#This Row],[avgValorOrdenDesc]]*DATOS[[#This Row],[total_orders]]</f>
        <v>1641.33</v>
      </c>
      <c r="J640">
        <v>308</v>
      </c>
      <c r="K640">
        <v>0</v>
      </c>
      <c r="L640" t="s">
        <v>29</v>
      </c>
      <c r="M640">
        <v>53.6</v>
      </c>
      <c r="N640">
        <f>IF(DATOS[[#This Row],[email_open_rate]]="",0,DATOS[[#This Row],[email_open_rate]])</f>
        <v>53.6</v>
      </c>
      <c r="O640" s="1">
        <v>44077</v>
      </c>
      <c r="P640">
        <v>72</v>
      </c>
      <c r="Q640">
        <v>0.31</v>
      </c>
      <c r="R640">
        <f>IF(IFERROR(VLOOKUP(DATOS[[#This Row],[IdUnico]],A641:$A$5002,1,FALSE),0),1,0)</f>
        <v>0</v>
      </c>
    </row>
    <row r="641" spans="1:18" x14ac:dyDescent="0.3">
      <c r="A641" t="str">
        <f>CONCATENATE(DATOS[[#This Row],[customer_id]],"_",DATOS[[#This Row],[country]],"_",DATOS[[#This Row],[customer_since]])</f>
        <v>CUST_2148_Japan_44200</v>
      </c>
      <c r="B641" t="s">
        <v>358</v>
      </c>
      <c r="C641">
        <v>79</v>
      </c>
      <c r="D641" t="s">
        <v>14</v>
      </c>
      <c r="E641" t="s">
        <v>26</v>
      </c>
      <c r="F641">
        <v>81.900000000000006</v>
      </c>
      <c r="G641">
        <f>IF(DATOS[[#This Row],[avg_order_value]]="",0,DATOS[[#This Row],[avg_order_value]])</f>
        <v>81.900000000000006</v>
      </c>
      <c r="H641">
        <v>5</v>
      </c>
      <c r="I641">
        <f>DATOS[[#This Row],[avgValorOrdenDesc]]*DATOS[[#This Row],[total_orders]]</f>
        <v>409.5</v>
      </c>
      <c r="J641">
        <v>278</v>
      </c>
      <c r="K641">
        <v>0</v>
      </c>
      <c r="L641" t="s">
        <v>29</v>
      </c>
      <c r="M641">
        <v>39.5</v>
      </c>
      <c r="N641">
        <f>IF(DATOS[[#This Row],[email_open_rate]]="",0,DATOS[[#This Row],[email_open_rate]])</f>
        <v>39.5</v>
      </c>
      <c r="O641" s="1">
        <v>44200</v>
      </c>
      <c r="P641">
        <v>90</v>
      </c>
      <c r="Q641">
        <v>0.7</v>
      </c>
      <c r="R641">
        <f>IF(IFERROR(VLOOKUP(DATOS[[#This Row],[IdUnico]],A642:$A$5002,1,FALSE),0),1,0)</f>
        <v>0</v>
      </c>
    </row>
    <row r="642" spans="1:18" x14ac:dyDescent="0.3">
      <c r="A642" t="str">
        <f>CONCATENATE(DATOS[[#This Row],[customer_id]],"_",DATOS[[#This Row],[country]],"_",DATOS[[#This Row],[customer_since]])</f>
        <v>CUST_2150_China_44153</v>
      </c>
      <c r="B642" t="s">
        <v>389</v>
      </c>
      <c r="C642">
        <v>24</v>
      </c>
      <c r="D642" t="s">
        <v>14</v>
      </c>
      <c r="E642" t="s">
        <v>44</v>
      </c>
      <c r="F642">
        <v>94.55</v>
      </c>
      <c r="G642">
        <f>IF(DATOS[[#This Row],[avg_order_value]]="",0,DATOS[[#This Row],[avg_order_value]])</f>
        <v>94.55</v>
      </c>
      <c r="H642">
        <v>13</v>
      </c>
      <c r="I642">
        <f>DATOS[[#This Row],[avgValorOrdenDesc]]*DATOS[[#This Row],[total_orders]]</f>
        <v>1229.1499999999999</v>
      </c>
      <c r="J642">
        <v>277</v>
      </c>
      <c r="K642">
        <v>0</v>
      </c>
      <c r="L642" t="s">
        <v>19</v>
      </c>
      <c r="M642">
        <v>45.6</v>
      </c>
      <c r="N642">
        <f>IF(DATOS[[#This Row],[email_open_rate]]="",0,DATOS[[#This Row],[email_open_rate]])</f>
        <v>45.6</v>
      </c>
      <c r="O642" s="1">
        <v>44153</v>
      </c>
      <c r="P642">
        <v>12</v>
      </c>
      <c r="Q642">
        <v>0.37</v>
      </c>
      <c r="R642">
        <f>IF(IFERROR(VLOOKUP(DATOS[[#This Row],[IdUnico]],A643:$A$5002,1,FALSE),0),1,0)</f>
        <v>0</v>
      </c>
    </row>
    <row r="643" spans="1:18" x14ac:dyDescent="0.3">
      <c r="A643" t="str">
        <f>CONCATENATE(DATOS[[#This Row],[customer_id]],"_",DATOS[[#This Row],[country]],"_",DATOS[[#This Row],[customer_since]])</f>
        <v>CUST_2151_China_44524</v>
      </c>
      <c r="B643" t="s">
        <v>2718</v>
      </c>
      <c r="C643">
        <v>42</v>
      </c>
      <c r="D643" t="s">
        <v>14</v>
      </c>
      <c r="E643" t="s">
        <v>44</v>
      </c>
      <c r="F643">
        <v>21.18</v>
      </c>
      <c r="G643">
        <f>IF(DATOS[[#This Row],[avg_order_value]]="",0,DATOS[[#This Row],[avg_order_value]])</f>
        <v>21.18</v>
      </c>
      <c r="H643">
        <v>14</v>
      </c>
      <c r="I643">
        <f>DATOS[[#This Row],[avgValorOrdenDesc]]*DATOS[[#This Row],[total_orders]]</f>
        <v>296.52</v>
      </c>
      <c r="J643">
        <v>158</v>
      </c>
      <c r="K643">
        <v>0</v>
      </c>
      <c r="L643" t="s">
        <v>23</v>
      </c>
      <c r="M643">
        <v>97.3</v>
      </c>
      <c r="N643">
        <f>IF(DATOS[[#This Row],[email_open_rate]]="",0,DATOS[[#This Row],[email_open_rate]])</f>
        <v>97.3</v>
      </c>
      <c r="O643" s="1">
        <v>44524</v>
      </c>
      <c r="P643">
        <v>69</v>
      </c>
      <c r="Q643">
        <v>0.13</v>
      </c>
      <c r="R643">
        <f>IF(IFERROR(VLOOKUP(DATOS[[#This Row],[IdUnico]],A644:$A$5002,1,FALSE),0),1,0)</f>
        <v>0</v>
      </c>
    </row>
    <row r="644" spans="1:18" x14ac:dyDescent="0.3">
      <c r="A644" t="str">
        <f>CONCATENATE(DATOS[[#This Row],[customer_id]],"_",DATOS[[#This Row],[country]],"_",DATOS[[#This Row],[customer_since]])</f>
        <v>CUST_2154_China_45725</v>
      </c>
      <c r="B644" t="s">
        <v>254</v>
      </c>
      <c r="C644">
        <v>49</v>
      </c>
      <c r="D644" t="s">
        <v>21</v>
      </c>
      <c r="E644" t="s">
        <v>44</v>
      </c>
      <c r="F644">
        <v>60.03</v>
      </c>
      <c r="G644">
        <f>IF(DATOS[[#This Row],[avg_order_value]]="",0,DATOS[[#This Row],[avg_order_value]])</f>
        <v>60.03</v>
      </c>
      <c r="H644">
        <v>9</v>
      </c>
      <c r="I644">
        <f>DATOS[[#This Row],[avgValorOrdenDesc]]*DATOS[[#This Row],[total_orders]]</f>
        <v>540.27</v>
      </c>
      <c r="J644">
        <v>98</v>
      </c>
      <c r="K644">
        <v>0</v>
      </c>
      <c r="L644" t="s">
        <v>29</v>
      </c>
      <c r="M644">
        <v>0.9</v>
      </c>
      <c r="N644">
        <f>IF(DATOS[[#This Row],[email_open_rate]]="",0,DATOS[[#This Row],[email_open_rate]])</f>
        <v>0.9</v>
      </c>
      <c r="O644" s="1">
        <v>45725</v>
      </c>
      <c r="P644">
        <v>15</v>
      </c>
      <c r="Q644">
        <v>0.23</v>
      </c>
      <c r="R644">
        <f>IF(IFERROR(VLOOKUP(DATOS[[#This Row],[IdUnico]],A645:$A$5002,1,FALSE),0),1,0)</f>
        <v>0</v>
      </c>
    </row>
    <row r="645" spans="1:18" x14ac:dyDescent="0.3">
      <c r="A645" t="str">
        <f>CONCATENATE(DATOS[[#This Row],[customer_id]],"_",DATOS[[#This Row],[country]],"_",DATOS[[#This Row],[customer_since]])</f>
        <v>CUST_2159_Brazil_44163</v>
      </c>
      <c r="B645" t="s">
        <v>2194</v>
      </c>
      <c r="C645">
        <v>36</v>
      </c>
      <c r="D645" t="s">
        <v>14</v>
      </c>
      <c r="E645" t="s">
        <v>15</v>
      </c>
      <c r="F645">
        <v>61.32</v>
      </c>
      <c r="G645">
        <f>IF(DATOS[[#This Row],[avg_order_value]]="",0,DATOS[[#This Row],[avg_order_value]])</f>
        <v>61.32</v>
      </c>
      <c r="H645">
        <v>8</v>
      </c>
      <c r="I645">
        <f>DATOS[[#This Row],[avgValorOrdenDesc]]*DATOS[[#This Row],[total_orders]]</f>
        <v>490.56</v>
      </c>
      <c r="J645">
        <v>290</v>
      </c>
      <c r="K645">
        <v>0</v>
      </c>
      <c r="L645" t="s">
        <v>23</v>
      </c>
      <c r="M645">
        <v>24.2</v>
      </c>
      <c r="N645">
        <f>IF(DATOS[[#This Row],[email_open_rate]]="",0,DATOS[[#This Row],[email_open_rate]])</f>
        <v>24.2</v>
      </c>
      <c r="O645" s="1">
        <v>44163</v>
      </c>
      <c r="P645">
        <v>65</v>
      </c>
      <c r="Q645">
        <v>0.36</v>
      </c>
      <c r="R645">
        <f>IF(IFERROR(VLOOKUP(DATOS[[#This Row],[IdUnico]],A646:$A$5002,1,FALSE),0),1,0)</f>
        <v>0</v>
      </c>
    </row>
    <row r="646" spans="1:18" x14ac:dyDescent="0.3">
      <c r="A646" t="str">
        <f>CONCATENATE(DATOS[[#This Row],[customer_id]],"_",DATOS[[#This Row],[country]],"_",DATOS[[#This Row],[customer_since]])</f>
        <v>CUST_2161_Germany_45400</v>
      </c>
      <c r="B646" t="s">
        <v>3481</v>
      </c>
      <c r="C646">
        <v>31</v>
      </c>
      <c r="D646" t="s">
        <v>21</v>
      </c>
      <c r="E646" t="s">
        <v>50</v>
      </c>
      <c r="F646">
        <v>64.5</v>
      </c>
      <c r="G646">
        <f>IF(DATOS[[#This Row],[avg_order_value]]="",0,DATOS[[#This Row],[avg_order_value]])</f>
        <v>64.5</v>
      </c>
      <c r="H646">
        <v>5</v>
      </c>
      <c r="I646">
        <f>DATOS[[#This Row],[avgValorOrdenDesc]]*DATOS[[#This Row],[total_orders]]</f>
        <v>322.5</v>
      </c>
      <c r="J646">
        <v>0</v>
      </c>
      <c r="K646">
        <v>0</v>
      </c>
      <c r="L646" t="s">
        <v>16</v>
      </c>
      <c r="N646">
        <f>IF(DATOS[[#This Row],[email_open_rate]]="",0,DATOS[[#This Row],[email_open_rate]])</f>
        <v>0</v>
      </c>
      <c r="O646" s="1">
        <v>45400</v>
      </c>
      <c r="P646">
        <v>18</v>
      </c>
      <c r="Q646">
        <v>0.65</v>
      </c>
      <c r="R646">
        <f>IF(IFERROR(VLOOKUP(DATOS[[#This Row],[IdUnico]],A647:$A$5002,1,FALSE),0),1,0)</f>
        <v>0</v>
      </c>
    </row>
    <row r="647" spans="1:18" x14ac:dyDescent="0.3">
      <c r="A647" t="str">
        <f>CONCATENATE(DATOS[[#This Row],[customer_id]],"_",DATOS[[#This Row],[country]],"_",DATOS[[#This Row],[customer_since]])</f>
        <v>CUST_2165_China_45617</v>
      </c>
      <c r="B647" t="s">
        <v>1171</v>
      </c>
      <c r="C647">
        <v>40</v>
      </c>
      <c r="D647" t="s">
        <v>21</v>
      </c>
      <c r="E647" t="s">
        <v>44</v>
      </c>
      <c r="F647">
        <v>234.83</v>
      </c>
      <c r="G647">
        <f>IF(DATOS[[#This Row],[avg_order_value]]="",0,DATOS[[#This Row],[avg_order_value]])</f>
        <v>234.83</v>
      </c>
      <c r="H647">
        <v>10</v>
      </c>
      <c r="I647">
        <f>DATOS[[#This Row],[avgValorOrdenDesc]]*DATOS[[#This Row],[total_orders]]</f>
        <v>2348.3000000000002</v>
      </c>
      <c r="J647">
        <v>180</v>
      </c>
      <c r="K647">
        <v>0</v>
      </c>
      <c r="L647" t="s">
        <v>40</v>
      </c>
      <c r="M647">
        <v>79.7</v>
      </c>
      <c r="N647">
        <f>IF(DATOS[[#This Row],[email_open_rate]]="",0,DATOS[[#This Row],[email_open_rate]])</f>
        <v>79.7</v>
      </c>
      <c r="O647" s="1">
        <v>45617</v>
      </c>
      <c r="P647">
        <v>73</v>
      </c>
      <c r="Q647">
        <v>0.1</v>
      </c>
      <c r="R647">
        <f>IF(IFERROR(VLOOKUP(DATOS[[#This Row],[IdUnico]],A648:$A$5002,1,FALSE),0),1,0)</f>
        <v>0</v>
      </c>
    </row>
    <row r="648" spans="1:18" x14ac:dyDescent="0.3">
      <c r="A648" t="str">
        <f>CONCATENATE(DATOS[[#This Row],[customer_id]],"_",DATOS[[#This Row],[country]],"_",DATOS[[#This Row],[customer_since]])</f>
        <v>CUST_2167_UK_45130</v>
      </c>
      <c r="B648" t="s">
        <v>502</v>
      </c>
      <c r="C648">
        <v>61</v>
      </c>
      <c r="D648" t="s">
        <v>25</v>
      </c>
      <c r="E648" t="s">
        <v>52</v>
      </c>
      <c r="F648">
        <v>26.11</v>
      </c>
      <c r="G648">
        <f>IF(DATOS[[#This Row],[avg_order_value]]="",0,DATOS[[#This Row],[avg_order_value]])</f>
        <v>26.11</v>
      </c>
      <c r="H648">
        <v>13</v>
      </c>
      <c r="I648">
        <f>DATOS[[#This Row],[avgValorOrdenDesc]]*DATOS[[#This Row],[total_orders]]</f>
        <v>339.43</v>
      </c>
      <c r="J648">
        <v>275</v>
      </c>
      <c r="K648">
        <v>0</v>
      </c>
      <c r="L648" t="s">
        <v>29</v>
      </c>
      <c r="M648">
        <v>47.5</v>
      </c>
      <c r="N648">
        <f>IF(DATOS[[#This Row],[email_open_rate]]="",0,DATOS[[#This Row],[email_open_rate]])</f>
        <v>47.5</v>
      </c>
      <c r="O648" s="1">
        <v>45130</v>
      </c>
      <c r="P648">
        <v>57</v>
      </c>
      <c r="Q648">
        <v>0.12</v>
      </c>
      <c r="R648">
        <f>IF(IFERROR(VLOOKUP(DATOS[[#This Row],[IdUnico]],A649:$A$5002,1,FALSE),0),1,0)</f>
        <v>0</v>
      </c>
    </row>
    <row r="649" spans="1:18" x14ac:dyDescent="0.3">
      <c r="A649" t="str">
        <f>CONCATENATE(DATOS[[#This Row],[customer_id]],"_",DATOS[[#This Row],[country]],"_",DATOS[[#This Row],[customer_since]])</f>
        <v>CUST_2169_France_44319</v>
      </c>
      <c r="B649" t="s">
        <v>1925</v>
      </c>
      <c r="C649">
        <v>58</v>
      </c>
      <c r="D649" t="s">
        <v>25</v>
      </c>
      <c r="E649" t="s">
        <v>35</v>
      </c>
      <c r="F649">
        <v>179.6</v>
      </c>
      <c r="G649">
        <f>IF(DATOS[[#This Row],[avg_order_value]]="",0,DATOS[[#This Row],[avg_order_value]])</f>
        <v>179.6</v>
      </c>
      <c r="H649">
        <v>4</v>
      </c>
      <c r="I649">
        <f>DATOS[[#This Row],[avgValorOrdenDesc]]*DATOS[[#This Row],[total_orders]]</f>
        <v>718.4</v>
      </c>
      <c r="J649">
        <v>208</v>
      </c>
      <c r="K649">
        <v>0</v>
      </c>
      <c r="L649" t="s">
        <v>19</v>
      </c>
      <c r="M649">
        <v>36.5</v>
      </c>
      <c r="N649">
        <f>IF(DATOS[[#This Row],[email_open_rate]]="",0,DATOS[[#This Row],[email_open_rate]])</f>
        <v>36.5</v>
      </c>
      <c r="O649" s="1">
        <v>44319</v>
      </c>
      <c r="P649">
        <v>82</v>
      </c>
      <c r="Q649">
        <v>0.16</v>
      </c>
      <c r="R649">
        <f>IF(IFERROR(VLOOKUP(DATOS[[#This Row],[IdUnico]],A650:$A$5002,1,FALSE),0),1,0)</f>
        <v>0</v>
      </c>
    </row>
    <row r="650" spans="1:18" x14ac:dyDescent="0.3">
      <c r="A650" t="str">
        <f>CONCATENATE(DATOS[[#This Row],[customer_id]],"_",DATOS[[#This Row],[country]],"_",DATOS[[#This Row],[customer_since]])</f>
        <v>CUST_2170_India_45181</v>
      </c>
      <c r="B650" t="s">
        <v>3476</v>
      </c>
      <c r="C650">
        <v>68</v>
      </c>
      <c r="D650" t="s">
        <v>14</v>
      </c>
      <c r="E650" t="s">
        <v>37</v>
      </c>
      <c r="F650">
        <v>91.28</v>
      </c>
      <c r="G650">
        <f>IF(DATOS[[#This Row],[avg_order_value]]="",0,DATOS[[#This Row],[avg_order_value]])</f>
        <v>91.28</v>
      </c>
      <c r="H650">
        <v>10</v>
      </c>
      <c r="I650">
        <f>DATOS[[#This Row],[avgValorOrdenDesc]]*DATOS[[#This Row],[total_orders]]</f>
        <v>912.8</v>
      </c>
      <c r="J650">
        <v>112</v>
      </c>
      <c r="K650">
        <v>0</v>
      </c>
      <c r="L650" t="s">
        <v>40</v>
      </c>
      <c r="N650">
        <f>IF(DATOS[[#This Row],[email_open_rate]]="",0,DATOS[[#This Row],[email_open_rate]])</f>
        <v>0</v>
      </c>
      <c r="O650" s="1">
        <v>45181</v>
      </c>
      <c r="P650">
        <v>23</v>
      </c>
      <c r="Q650">
        <v>0.48</v>
      </c>
      <c r="R650">
        <f>IF(IFERROR(VLOOKUP(DATOS[[#This Row],[IdUnico]],A651:$A$5002,1,FALSE),0),1,0)</f>
        <v>0</v>
      </c>
    </row>
    <row r="651" spans="1:18" x14ac:dyDescent="0.3">
      <c r="A651" t="str">
        <f>CONCATENATE(DATOS[[#This Row],[customer_id]],"_",DATOS[[#This Row],[country]],"_",DATOS[[#This Row],[customer_since]])</f>
        <v>CUST_2171_UK_44421</v>
      </c>
      <c r="B651" t="s">
        <v>1978</v>
      </c>
      <c r="C651">
        <v>18</v>
      </c>
      <c r="D651" t="s">
        <v>14</v>
      </c>
      <c r="E651" t="s">
        <v>52</v>
      </c>
      <c r="F651">
        <v>65.61</v>
      </c>
      <c r="G651">
        <f>IF(DATOS[[#This Row],[avg_order_value]]="",0,DATOS[[#This Row],[avg_order_value]])</f>
        <v>65.61</v>
      </c>
      <c r="H651">
        <v>12</v>
      </c>
      <c r="I651">
        <f>DATOS[[#This Row],[avgValorOrdenDesc]]*DATOS[[#This Row],[total_orders]]</f>
        <v>787.31999999999994</v>
      </c>
      <c r="J651">
        <v>2</v>
      </c>
      <c r="K651">
        <v>0</v>
      </c>
      <c r="L651" t="s">
        <v>40</v>
      </c>
      <c r="M651">
        <v>75.099999999999994</v>
      </c>
      <c r="N651">
        <f>IF(DATOS[[#This Row],[email_open_rate]]="",0,DATOS[[#This Row],[email_open_rate]])</f>
        <v>75.099999999999994</v>
      </c>
      <c r="O651" s="1">
        <v>44421</v>
      </c>
      <c r="P651">
        <v>74</v>
      </c>
      <c r="Q651">
        <v>0.12</v>
      </c>
      <c r="R651">
        <f>IF(IFERROR(VLOOKUP(DATOS[[#This Row],[IdUnico]],A652:$A$5002,1,FALSE),0),1,0)</f>
        <v>0</v>
      </c>
    </row>
    <row r="652" spans="1:18" x14ac:dyDescent="0.3">
      <c r="A652" t="str">
        <f>CONCATENATE(DATOS[[#This Row],[customer_id]],"_",DATOS[[#This Row],[country]],"_",DATOS[[#This Row],[customer_since]])</f>
        <v>CUST_2177_Germany_44534</v>
      </c>
      <c r="B652" t="s">
        <v>1558</v>
      </c>
      <c r="C652">
        <v>62</v>
      </c>
      <c r="D652" t="s">
        <v>14</v>
      </c>
      <c r="E652" t="s">
        <v>50</v>
      </c>
      <c r="F652">
        <v>115.19</v>
      </c>
      <c r="G652">
        <f>IF(DATOS[[#This Row],[avg_order_value]]="",0,DATOS[[#This Row],[avg_order_value]])</f>
        <v>115.19</v>
      </c>
      <c r="H652">
        <v>9</v>
      </c>
      <c r="I652">
        <f>DATOS[[#This Row],[avgValorOrdenDesc]]*DATOS[[#This Row],[total_orders]]</f>
        <v>1036.71</v>
      </c>
      <c r="J652">
        <v>362</v>
      </c>
      <c r="K652">
        <v>0</v>
      </c>
      <c r="L652" t="s">
        <v>40</v>
      </c>
      <c r="M652">
        <v>48.6</v>
      </c>
      <c r="N652">
        <f>IF(DATOS[[#This Row],[email_open_rate]]="",0,DATOS[[#This Row],[email_open_rate]])</f>
        <v>48.6</v>
      </c>
      <c r="O652" s="1">
        <v>44534</v>
      </c>
      <c r="P652">
        <v>44</v>
      </c>
      <c r="Q652">
        <v>0.23</v>
      </c>
      <c r="R652">
        <f>IF(IFERROR(VLOOKUP(DATOS[[#This Row],[IdUnico]],A653:$A$5002,1,FALSE),0),1,0)</f>
        <v>0</v>
      </c>
    </row>
    <row r="653" spans="1:18" x14ac:dyDescent="0.3">
      <c r="A653" t="str">
        <f>CONCATENATE(DATOS[[#This Row],[customer_id]],"_",DATOS[[#This Row],[country]],"_",DATOS[[#This Row],[customer_since]])</f>
        <v>CUST_2179_India_45489</v>
      </c>
      <c r="B653" t="s">
        <v>1731</v>
      </c>
      <c r="C653">
        <v>70</v>
      </c>
      <c r="D653" t="s">
        <v>21</v>
      </c>
      <c r="E653" t="s">
        <v>37</v>
      </c>
      <c r="F653">
        <v>113.3</v>
      </c>
      <c r="G653">
        <f>IF(DATOS[[#This Row],[avg_order_value]]="",0,DATOS[[#This Row],[avg_order_value]])</f>
        <v>113.3</v>
      </c>
      <c r="H653">
        <v>18</v>
      </c>
      <c r="I653">
        <f>DATOS[[#This Row],[avgValorOrdenDesc]]*DATOS[[#This Row],[total_orders]]</f>
        <v>2039.3999999999999</v>
      </c>
      <c r="J653">
        <v>189</v>
      </c>
      <c r="K653">
        <v>0</v>
      </c>
      <c r="L653" t="s">
        <v>19</v>
      </c>
      <c r="M653">
        <v>41.8</v>
      </c>
      <c r="N653">
        <f>IF(DATOS[[#This Row],[email_open_rate]]="",0,DATOS[[#This Row],[email_open_rate]])</f>
        <v>41.8</v>
      </c>
      <c r="O653" s="1">
        <v>45489</v>
      </c>
      <c r="P653">
        <v>74</v>
      </c>
      <c r="Q653">
        <v>0.42</v>
      </c>
      <c r="R653">
        <f>IF(IFERROR(VLOOKUP(DATOS[[#This Row],[IdUnico]],A654:$A$5002,1,FALSE),0),1,0)</f>
        <v>0</v>
      </c>
    </row>
    <row r="654" spans="1:18" x14ac:dyDescent="0.3">
      <c r="A654" t="str">
        <f>CONCATENATE(DATOS[[#This Row],[customer_id]],"_",DATOS[[#This Row],[country]],"_",DATOS[[#This Row],[customer_since]])</f>
        <v>CUST_2181_Japan_44536</v>
      </c>
      <c r="B654" t="s">
        <v>3777</v>
      </c>
      <c r="C654">
        <v>18</v>
      </c>
      <c r="D654" t="s">
        <v>21</v>
      </c>
      <c r="E654" t="s">
        <v>26</v>
      </c>
      <c r="F654">
        <v>201.54</v>
      </c>
      <c r="G654">
        <f>IF(DATOS[[#This Row],[avg_order_value]]="",0,DATOS[[#This Row],[avg_order_value]])</f>
        <v>201.54</v>
      </c>
      <c r="H654">
        <v>7</v>
      </c>
      <c r="I654">
        <f>DATOS[[#This Row],[avgValorOrdenDesc]]*DATOS[[#This Row],[total_orders]]</f>
        <v>1410.78</v>
      </c>
      <c r="J654">
        <v>221</v>
      </c>
      <c r="K654">
        <v>0</v>
      </c>
      <c r="L654" t="s">
        <v>23</v>
      </c>
      <c r="M654">
        <v>73.599999999999994</v>
      </c>
      <c r="N654">
        <f>IF(DATOS[[#This Row],[email_open_rate]]="",0,DATOS[[#This Row],[email_open_rate]])</f>
        <v>73.599999999999994</v>
      </c>
      <c r="O654" s="1">
        <v>44536</v>
      </c>
      <c r="P654">
        <v>25</v>
      </c>
      <c r="Q654">
        <v>0.21</v>
      </c>
      <c r="R654">
        <f>IF(IFERROR(VLOOKUP(DATOS[[#This Row],[IdUnico]],A655:$A$5002,1,FALSE),0),1,0)</f>
        <v>0</v>
      </c>
    </row>
    <row r="655" spans="1:18" x14ac:dyDescent="0.3">
      <c r="A655" t="str">
        <f>CONCATENATE(DATOS[[#This Row],[customer_id]],"_",DATOS[[#This Row],[country]],"_",DATOS[[#This Row],[customer_since]])</f>
        <v>CUST_2184_France_44195</v>
      </c>
      <c r="B655" t="s">
        <v>46</v>
      </c>
      <c r="C655">
        <v>78</v>
      </c>
      <c r="D655" t="s">
        <v>25</v>
      </c>
      <c r="E655" t="s">
        <v>35</v>
      </c>
      <c r="F655">
        <v>97.31</v>
      </c>
      <c r="G655">
        <f>IF(DATOS[[#This Row],[avg_order_value]]="",0,DATOS[[#This Row],[avg_order_value]])</f>
        <v>97.31</v>
      </c>
      <c r="H655">
        <v>4</v>
      </c>
      <c r="I655">
        <f>DATOS[[#This Row],[avgValorOrdenDesc]]*DATOS[[#This Row],[total_orders]]</f>
        <v>389.24</v>
      </c>
      <c r="J655">
        <v>194</v>
      </c>
      <c r="K655">
        <v>0</v>
      </c>
      <c r="L655" t="s">
        <v>16</v>
      </c>
      <c r="M655">
        <v>71.3</v>
      </c>
      <c r="N655">
        <f>IF(DATOS[[#This Row],[email_open_rate]]="",0,DATOS[[#This Row],[email_open_rate]])</f>
        <v>71.3</v>
      </c>
      <c r="O655" s="1">
        <v>44195</v>
      </c>
      <c r="P655">
        <v>93</v>
      </c>
      <c r="Q655">
        <v>0.3</v>
      </c>
      <c r="R655">
        <f>IF(IFERROR(VLOOKUP(DATOS[[#This Row],[IdUnico]],A656:$A$5002,1,FALSE),0),1,0)</f>
        <v>0</v>
      </c>
    </row>
    <row r="656" spans="1:18" x14ac:dyDescent="0.3">
      <c r="A656" t="str">
        <f>CONCATENATE(DATOS[[#This Row],[customer_id]],"_",DATOS[[#This Row],[country]],"_",DATOS[[#This Row],[customer_since]])</f>
        <v>CUST_2184_France_45142</v>
      </c>
      <c r="B656" t="s">
        <v>46</v>
      </c>
      <c r="C656">
        <v>56</v>
      </c>
      <c r="D656" t="s">
        <v>21</v>
      </c>
      <c r="E656" t="s">
        <v>35</v>
      </c>
      <c r="F656">
        <v>66.849999999999994</v>
      </c>
      <c r="G656">
        <f>IF(DATOS[[#This Row],[avg_order_value]]="",0,DATOS[[#This Row],[avg_order_value]])</f>
        <v>66.849999999999994</v>
      </c>
      <c r="H656">
        <v>9</v>
      </c>
      <c r="I656">
        <f>DATOS[[#This Row],[avgValorOrdenDesc]]*DATOS[[#This Row],[total_orders]]</f>
        <v>601.65</v>
      </c>
      <c r="J656">
        <v>168</v>
      </c>
      <c r="K656">
        <v>0</v>
      </c>
      <c r="L656" t="s">
        <v>23</v>
      </c>
      <c r="M656">
        <v>35</v>
      </c>
      <c r="N656">
        <f>IF(DATOS[[#This Row],[email_open_rate]]="",0,DATOS[[#This Row],[email_open_rate]])</f>
        <v>35</v>
      </c>
      <c r="O656" s="1">
        <v>45142</v>
      </c>
      <c r="P656">
        <v>2</v>
      </c>
      <c r="Q656">
        <v>0.18</v>
      </c>
      <c r="R656">
        <f>IF(IFERROR(VLOOKUP(DATOS[[#This Row],[IdUnico]],A657:$A$5002,1,FALSE),0),1,0)</f>
        <v>0</v>
      </c>
    </row>
    <row r="657" spans="1:18" x14ac:dyDescent="0.3">
      <c r="A657" t="str">
        <f>CONCATENATE(DATOS[[#This Row],[customer_id]],"_",DATOS[[#This Row],[country]],"_",DATOS[[#This Row],[customer_since]])</f>
        <v>CUST_2184_India_45589</v>
      </c>
      <c r="B657" t="s">
        <v>46</v>
      </c>
      <c r="C657">
        <v>56</v>
      </c>
      <c r="D657" t="s">
        <v>14</v>
      </c>
      <c r="E657" t="s">
        <v>37</v>
      </c>
      <c r="F657">
        <v>123.34</v>
      </c>
      <c r="G657">
        <f>IF(DATOS[[#This Row],[avg_order_value]]="",0,DATOS[[#This Row],[avg_order_value]])</f>
        <v>123.34</v>
      </c>
      <c r="H657">
        <v>8</v>
      </c>
      <c r="I657">
        <f>DATOS[[#This Row],[avgValorOrdenDesc]]*DATOS[[#This Row],[total_orders]]</f>
        <v>986.72</v>
      </c>
      <c r="J657">
        <v>241</v>
      </c>
      <c r="K657">
        <v>0</v>
      </c>
      <c r="L657" t="s">
        <v>16</v>
      </c>
      <c r="M657">
        <v>41.8</v>
      </c>
      <c r="N657">
        <f>IF(DATOS[[#This Row],[email_open_rate]]="",0,DATOS[[#This Row],[email_open_rate]])</f>
        <v>41.8</v>
      </c>
      <c r="O657" s="1">
        <v>45589</v>
      </c>
      <c r="P657">
        <v>67</v>
      </c>
      <c r="Q657">
        <v>0.13</v>
      </c>
      <c r="R657">
        <f>IF(IFERROR(VLOOKUP(DATOS[[#This Row],[IdUnico]],A658:$A$5002,1,FALSE),0),1,0)</f>
        <v>0</v>
      </c>
    </row>
    <row r="658" spans="1:18" x14ac:dyDescent="0.3">
      <c r="A658" t="str">
        <f>CONCATENATE(DATOS[[#This Row],[customer_id]],"_",DATOS[[#This Row],[country]],"_",DATOS[[#This Row],[customer_since]])</f>
        <v>CUST_2184_UK_45808</v>
      </c>
      <c r="B658" t="s">
        <v>46</v>
      </c>
      <c r="C658">
        <v>22</v>
      </c>
      <c r="D658" t="s">
        <v>21</v>
      </c>
      <c r="E658" t="s">
        <v>52</v>
      </c>
      <c r="F658">
        <v>218.12</v>
      </c>
      <c r="G658">
        <f>IF(DATOS[[#This Row],[avg_order_value]]="",0,DATOS[[#This Row],[avg_order_value]])</f>
        <v>218.12</v>
      </c>
      <c r="H658">
        <v>11</v>
      </c>
      <c r="I658">
        <f>DATOS[[#This Row],[avgValorOrdenDesc]]*DATOS[[#This Row],[total_orders]]</f>
        <v>2399.3200000000002</v>
      </c>
      <c r="J658">
        <v>240</v>
      </c>
      <c r="K658">
        <v>1</v>
      </c>
      <c r="L658" t="s">
        <v>19</v>
      </c>
      <c r="M658">
        <v>42.2</v>
      </c>
      <c r="N658">
        <f>IF(DATOS[[#This Row],[email_open_rate]]="",0,DATOS[[#This Row],[email_open_rate]])</f>
        <v>42.2</v>
      </c>
      <c r="O658" s="1">
        <v>45808</v>
      </c>
      <c r="P658">
        <v>6</v>
      </c>
      <c r="Q658">
        <v>0.43</v>
      </c>
      <c r="R658">
        <f>IF(IFERROR(VLOOKUP(DATOS[[#This Row],[IdUnico]],A659:$A$5002,1,FALSE),0),1,0)</f>
        <v>0</v>
      </c>
    </row>
    <row r="659" spans="1:18" x14ac:dyDescent="0.3">
      <c r="A659" t="str">
        <f>CONCATENATE(DATOS[[#This Row],[customer_id]],"_",DATOS[[#This Row],[country]],"_",DATOS[[#This Row],[customer_since]])</f>
        <v>CUST_2185_UK_45573</v>
      </c>
      <c r="B659" t="s">
        <v>2175</v>
      </c>
      <c r="C659">
        <v>37</v>
      </c>
      <c r="D659" t="s">
        <v>21</v>
      </c>
      <c r="E659" t="s">
        <v>52</v>
      </c>
      <c r="F659">
        <v>81.97</v>
      </c>
      <c r="G659">
        <f>IF(DATOS[[#This Row],[avg_order_value]]="",0,DATOS[[#This Row],[avg_order_value]])</f>
        <v>81.97</v>
      </c>
      <c r="H659">
        <v>10</v>
      </c>
      <c r="I659">
        <f>DATOS[[#This Row],[avgValorOrdenDesc]]*DATOS[[#This Row],[total_orders]]</f>
        <v>819.7</v>
      </c>
      <c r="J659">
        <v>159</v>
      </c>
      <c r="K659">
        <v>0</v>
      </c>
      <c r="L659" t="s">
        <v>19</v>
      </c>
      <c r="M659">
        <v>25.1</v>
      </c>
      <c r="N659">
        <f>IF(DATOS[[#This Row],[email_open_rate]]="",0,DATOS[[#This Row],[email_open_rate]])</f>
        <v>25.1</v>
      </c>
      <c r="O659" s="1">
        <v>45573</v>
      </c>
      <c r="P659">
        <v>88</v>
      </c>
      <c r="Q659">
        <v>0.19</v>
      </c>
      <c r="R659">
        <f>IF(IFERROR(VLOOKUP(DATOS[[#This Row],[IdUnico]],A660:$A$5002,1,FALSE),0),1,0)</f>
        <v>0</v>
      </c>
    </row>
    <row r="660" spans="1:18" x14ac:dyDescent="0.3">
      <c r="A660" t="str">
        <f>CONCATENATE(DATOS[[#This Row],[customer_id]],"_",DATOS[[#This Row],[country]],"_",DATOS[[#This Row],[customer_since]])</f>
        <v>CUST_2186_Canada_45154</v>
      </c>
      <c r="B660" t="s">
        <v>3288</v>
      </c>
      <c r="C660">
        <v>66</v>
      </c>
      <c r="D660" t="s">
        <v>21</v>
      </c>
      <c r="E660" t="s">
        <v>28</v>
      </c>
      <c r="F660">
        <v>98.98</v>
      </c>
      <c r="G660">
        <f>IF(DATOS[[#This Row],[avg_order_value]]="",0,DATOS[[#This Row],[avg_order_value]])</f>
        <v>98.98</v>
      </c>
      <c r="H660">
        <v>16</v>
      </c>
      <c r="I660">
        <f>DATOS[[#This Row],[avgValorOrdenDesc]]*DATOS[[#This Row],[total_orders]]</f>
        <v>1583.68</v>
      </c>
      <c r="J660">
        <v>114</v>
      </c>
      <c r="K660">
        <v>0</v>
      </c>
      <c r="L660" t="s">
        <v>29</v>
      </c>
      <c r="M660">
        <v>19.399999999999999</v>
      </c>
      <c r="N660">
        <f>IF(DATOS[[#This Row],[email_open_rate]]="",0,DATOS[[#This Row],[email_open_rate]])</f>
        <v>19.399999999999999</v>
      </c>
      <c r="O660" s="1">
        <v>45154</v>
      </c>
      <c r="P660">
        <v>35</v>
      </c>
      <c r="Q660">
        <v>0.19</v>
      </c>
      <c r="R660">
        <f>IF(IFERROR(VLOOKUP(DATOS[[#This Row],[IdUnico]],A661:$A$5002,1,FALSE),0),1,0)</f>
        <v>0</v>
      </c>
    </row>
    <row r="661" spans="1:18" x14ac:dyDescent="0.3">
      <c r="A661" t="str">
        <f>CONCATENATE(DATOS[[#This Row],[customer_id]],"_",DATOS[[#This Row],[country]],"_",DATOS[[#This Row],[customer_since]])</f>
        <v>CUST_2191_Germany_45075</v>
      </c>
      <c r="B661" t="s">
        <v>524</v>
      </c>
      <c r="C661">
        <v>74</v>
      </c>
      <c r="D661" t="s">
        <v>21</v>
      </c>
      <c r="E661" t="s">
        <v>50</v>
      </c>
      <c r="F661">
        <v>32.99</v>
      </c>
      <c r="G661">
        <f>IF(DATOS[[#This Row],[avg_order_value]]="",0,DATOS[[#This Row],[avg_order_value]])</f>
        <v>32.99</v>
      </c>
      <c r="H661">
        <v>6</v>
      </c>
      <c r="I661">
        <f>DATOS[[#This Row],[avgValorOrdenDesc]]*DATOS[[#This Row],[total_orders]]</f>
        <v>197.94</v>
      </c>
      <c r="J661">
        <v>17</v>
      </c>
      <c r="K661">
        <v>0</v>
      </c>
      <c r="L661" t="s">
        <v>19</v>
      </c>
      <c r="M661">
        <v>53.4</v>
      </c>
      <c r="N661">
        <f>IF(DATOS[[#This Row],[email_open_rate]]="",0,DATOS[[#This Row],[email_open_rate]])</f>
        <v>53.4</v>
      </c>
      <c r="O661" s="1">
        <v>45075</v>
      </c>
      <c r="P661">
        <v>94</v>
      </c>
      <c r="Q661">
        <v>0.28000000000000003</v>
      </c>
      <c r="R661">
        <f>IF(IFERROR(VLOOKUP(DATOS[[#This Row],[IdUnico]],A662:$A$5002,1,FALSE),0),1,0)</f>
        <v>0</v>
      </c>
    </row>
    <row r="662" spans="1:18" x14ac:dyDescent="0.3">
      <c r="A662" t="str">
        <f>CONCATENATE(DATOS[[#This Row],[customer_id]],"_",DATOS[[#This Row],[country]],"_",DATOS[[#This Row],[customer_since]])</f>
        <v>CUST_2191_Japan_45424</v>
      </c>
      <c r="B662" t="s">
        <v>524</v>
      </c>
      <c r="C662">
        <v>58</v>
      </c>
      <c r="D662" t="s">
        <v>14</v>
      </c>
      <c r="E662" t="s">
        <v>26</v>
      </c>
      <c r="F662">
        <v>100.97</v>
      </c>
      <c r="G662">
        <f>IF(DATOS[[#This Row],[avg_order_value]]="",0,DATOS[[#This Row],[avg_order_value]])</f>
        <v>100.97</v>
      </c>
      <c r="H662">
        <v>10</v>
      </c>
      <c r="I662">
        <f>DATOS[[#This Row],[avgValorOrdenDesc]]*DATOS[[#This Row],[total_orders]]</f>
        <v>1009.7</v>
      </c>
      <c r="J662">
        <v>305</v>
      </c>
      <c r="K662">
        <v>0</v>
      </c>
      <c r="L662" t="s">
        <v>19</v>
      </c>
      <c r="M662">
        <v>38.5</v>
      </c>
      <c r="N662">
        <f>IF(DATOS[[#This Row],[email_open_rate]]="",0,DATOS[[#This Row],[email_open_rate]])</f>
        <v>38.5</v>
      </c>
      <c r="O662" s="1">
        <v>45424</v>
      </c>
      <c r="P662">
        <v>80</v>
      </c>
      <c r="Q662">
        <v>0.32</v>
      </c>
      <c r="R662">
        <f>IF(IFERROR(VLOOKUP(DATOS[[#This Row],[IdUnico]],A663:$A$5002,1,FALSE),0),1,0)</f>
        <v>0</v>
      </c>
    </row>
    <row r="663" spans="1:18" x14ac:dyDescent="0.3">
      <c r="A663" t="str">
        <f>CONCATENATE(DATOS[[#This Row],[customer_id]],"_",DATOS[[#This Row],[country]],"_",DATOS[[#This Row],[customer_since]])</f>
        <v>CUST_2191_USA_45346</v>
      </c>
      <c r="B663" t="s">
        <v>524</v>
      </c>
      <c r="C663">
        <v>30</v>
      </c>
      <c r="D663" t="s">
        <v>21</v>
      </c>
      <c r="E663" t="s">
        <v>18</v>
      </c>
      <c r="F663">
        <v>199.26</v>
      </c>
      <c r="G663">
        <f>IF(DATOS[[#This Row],[avg_order_value]]="",0,DATOS[[#This Row],[avg_order_value]])</f>
        <v>199.26</v>
      </c>
      <c r="H663">
        <v>13</v>
      </c>
      <c r="I663">
        <f>DATOS[[#This Row],[avgValorOrdenDesc]]*DATOS[[#This Row],[total_orders]]</f>
        <v>2590.38</v>
      </c>
      <c r="J663">
        <v>168</v>
      </c>
      <c r="K663">
        <v>0</v>
      </c>
      <c r="L663" t="s">
        <v>19</v>
      </c>
      <c r="M663">
        <v>26.3</v>
      </c>
      <c r="N663">
        <f>IF(DATOS[[#This Row],[email_open_rate]]="",0,DATOS[[#This Row],[email_open_rate]])</f>
        <v>26.3</v>
      </c>
      <c r="O663" s="1">
        <v>45346</v>
      </c>
      <c r="P663">
        <v>5</v>
      </c>
      <c r="Q663">
        <v>0.11</v>
      </c>
      <c r="R663">
        <f>IF(IFERROR(VLOOKUP(DATOS[[#This Row],[IdUnico]],A664:$A$5002,1,FALSE),0),1,0)</f>
        <v>0</v>
      </c>
    </row>
    <row r="664" spans="1:18" x14ac:dyDescent="0.3">
      <c r="A664" t="str">
        <f>CONCATENATE(DATOS[[#This Row],[customer_id]],"_",DATOS[[#This Row],[country]],"_",DATOS[[#This Row],[customer_since]])</f>
        <v>CUST_2192_Germany_44560</v>
      </c>
      <c r="B664" t="s">
        <v>3645</v>
      </c>
      <c r="C664">
        <v>74</v>
      </c>
      <c r="D664" t="s">
        <v>14</v>
      </c>
      <c r="E664" t="s">
        <v>50</v>
      </c>
      <c r="F664">
        <v>113.02</v>
      </c>
      <c r="G664">
        <f>IF(DATOS[[#This Row],[avg_order_value]]="",0,DATOS[[#This Row],[avg_order_value]])</f>
        <v>113.02</v>
      </c>
      <c r="H664">
        <v>13</v>
      </c>
      <c r="I664">
        <f>DATOS[[#This Row],[avgValorOrdenDesc]]*DATOS[[#This Row],[total_orders]]</f>
        <v>1469.26</v>
      </c>
      <c r="J664">
        <v>300</v>
      </c>
      <c r="K664">
        <v>0</v>
      </c>
      <c r="L664" t="s">
        <v>16</v>
      </c>
      <c r="M664">
        <v>49.8</v>
      </c>
      <c r="N664">
        <f>IF(DATOS[[#This Row],[email_open_rate]]="",0,DATOS[[#This Row],[email_open_rate]])</f>
        <v>49.8</v>
      </c>
      <c r="O664" s="1">
        <v>44560</v>
      </c>
      <c r="P664">
        <v>47</v>
      </c>
      <c r="Q664">
        <v>0.06</v>
      </c>
      <c r="R664">
        <f>IF(IFERROR(VLOOKUP(DATOS[[#This Row],[IdUnico]],A665:$A$5002,1,FALSE),0),1,0)</f>
        <v>0</v>
      </c>
    </row>
    <row r="665" spans="1:18" x14ac:dyDescent="0.3">
      <c r="A665" t="str">
        <f>CONCATENATE(DATOS[[#This Row],[customer_id]],"_",DATOS[[#This Row],[country]],"_",DATOS[[#This Row],[customer_since]])</f>
        <v>CUST_2196_UK_45512</v>
      </c>
      <c r="B665" t="s">
        <v>2616</v>
      </c>
      <c r="C665">
        <v>66</v>
      </c>
      <c r="D665" t="s">
        <v>21</v>
      </c>
      <c r="E665" t="s">
        <v>52</v>
      </c>
      <c r="F665">
        <v>71.989999999999995</v>
      </c>
      <c r="G665">
        <f>IF(DATOS[[#This Row],[avg_order_value]]="",0,DATOS[[#This Row],[avg_order_value]])</f>
        <v>71.989999999999995</v>
      </c>
      <c r="H665">
        <v>11</v>
      </c>
      <c r="I665">
        <f>DATOS[[#This Row],[avgValorOrdenDesc]]*DATOS[[#This Row],[total_orders]]</f>
        <v>791.89</v>
      </c>
      <c r="J665">
        <v>147</v>
      </c>
      <c r="K665">
        <v>0</v>
      </c>
      <c r="L665" t="s">
        <v>19</v>
      </c>
      <c r="M665">
        <v>20.2</v>
      </c>
      <c r="N665">
        <f>IF(DATOS[[#This Row],[email_open_rate]]="",0,DATOS[[#This Row],[email_open_rate]])</f>
        <v>20.2</v>
      </c>
      <c r="O665" s="1">
        <v>45512</v>
      </c>
      <c r="P665">
        <v>52</v>
      </c>
      <c r="Q665">
        <v>0.43</v>
      </c>
      <c r="R665">
        <f>IF(IFERROR(VLOOKUP(DATOS[[#This Row],[IdUnico]],A666:$A$5002,1,FALSE),0),1,0)</f>
        <v>0</v>
      </c>
    </row>
    <row r="666" spans="1:18" x14ac:dyDescent="0.3">
      <c r="A666" t="str">
        <f>CONCATENATE(DATOS[[#This Row],[customer_id]],"_",DATOS[[#This Row],[country]],"_",DATOS[[#This Row],[customer_since]])</f>
        <v>CUST_2198_Japan_44019</v>
      </c>
      <c r="B666" t="s">
        <v>1516</v>
      </c>
      <c r="C666">
        <v>42</v>
      </c>
      <c r="D666" t="s">
        <v>21</v>
      </c>
      <c r="E666" t="s">
        <v>26</v>
      </c>
      <c r="F666">
        <v>107.84</v>
      </c>
      <c r="G666">
        <f>IF(DATOS[[#This Row],[avg_order_value]]="",0,DATOS[[#This Row],[avg_order_value]])</f>
        <v>107.84</v>
      </c>
      <c r="H666">
        <v>13</v>
      </c>
      <c r="I666">
        <f>DATOS[[#This Row],[avgValorOrdenDesc]]*DATOS[[#This Row],[total_orders]]</f>
        <v>1401.92</v>
      </c>
      <c r="J666">
        <v>83</v>
      </c>
      <c r="K666">
        <v>0</v>
      </c>
      <c r="L666" t="s">
        <v>16</v>
      </c>
      <c r="M666">
        <v>97.6</v>
      </c>
      <c r="N666">
        <f>IF(DATOS[[#This Row],[email_open_rate]]="",0,DATOS[[#This Row],[email_open_rate]])</f>
        <v>97.6</v>
      </c>
      <c r="O666" s="1">
        <v>44019</v>
      </c>
      <c r="P666">
        <v>86</v>
      </c>
      <c r="Q666">
        <v>0.47</v>
      </c>
      <c r="R666">
        <f>IF(IFERROR(VLOOKUP(DATOS[[#This Row],[IdUnico]],A667:$A$5002,1,FALSE),0),1,0)</f>
        <v>0</v>
      </c>
    </row>
    <row r="667" spans="1:18" x14ac:dyDescent="0.3">
      <c r="A667" t="str">
        <f>CONCATENATE(DATOS[[#This Row],[customer_id]],"_",DATOS[[#This Row],[country]],"_",DATOS[[#This Row],[customer_since]])</f>
        <v>CUST_2200_China_45221</v>
      </c>
      <c r="B667" t="s">
        <v>2905</v>
      </c>
      <c r="C667">
        <v>62</v>
      </c>
      <c r="D667" t="s">
        <v>14</v>
      </c>
      <c r="E667" t="s">
        <v>44</v>
      </c>
      <c r="F667">
        <v>82.02</v>
      </c>
      <c r="G667">
        <f>IF(DATOS[[#This Row],[avg_order_value]]="",0,DATOS[[#This Row],[avg_order_value]])</f>
        <v>82.02</v>
      </c>
      <c r="H667">
        <v>7</v>
      </c>
      <c r="I667">
        <f>DATOS[[#This Row],[avgValorOrdenDesc]]*DATOS[[#This Row],[total_orders]]</f>
        <v>574.14</v>
      </c>
      <c r="J667">
        <v>86</v>
      </c>
      <c r="K667">
        <v>0</v>
      </c>
      <c r="L667" t="s">
        <v>16</v>
      </c>
      <c r="M667">
        <v>28.1</v>
      </c>
      <c r="N667">
        <f>IF(DATOS[[#This Row],[email_open_rate]]="",0,DATOS[[#This Row],[email_open_rate]])</f>
        <v>28.1</v>
      </c>
      <c r="O667" s="1">
        <v>45221</v>
      </c>
      <c r="P667">
        <v>39</v>
      </c>
      <c r="Q667">
        <v>0.28000000000000003</v>
      </c>
      <c r="R667">
        <f>IF(IFERROR(VLOOKUP(DATOS[[#This Row],[IdUnico]],A668:$A$5002,1,FALSE),0),1,0)</f>
        <v>0</v>
      </c>
    </row>
    <row r="668" spans="1:18" x14ac:dyDescent="0.3">
      <c r="A668" t="str">
        <f>CONCATENATE(DATOS[[#This Row],[customer_id]],"_",DATOS[[#This Row],[country]],"_",DATOS[[#This Row],[customer_since]])</f>
        <v>CUST_2202_UK_44585</v>
      </c>
      <c r="B668" t="s">
        <v>857</v>
      </c>
      <c r="C668">
        <v>55</v>
      </c>
      <c r="D668" t="s">
        <v>14</v>
      </c>
      <c r="E668" t="s">
        <v>52</v>
      </c>
      <c r="F668">
        <v>55.04</v>
      </c>
      <c r="G668">
        <f>IF(DATOS[[#This Row],[avg_order_value]]="",0,DATOS[[#This Row],[avg_order_value]])</f>
        <v>55.04</v>
      </c>
      <c r="H668">
        <v>4</v>
      </c>
      <c r="I668">
        <f>DATOS[[#This Row],[avgValorOrdenDesc]]*DATOS[[#This Row],[total_orders]]</f>
        <v>220.16</v>
      </c>
      <c r="J668">
        <v>78</v>
      </c>
      <c r="K668">
        <v>0</v>
      </c>
      <c r="L668" t="s">
        <v>23</v>
      </c>
      <c r="M668">
        <v>69.599999999999994</v>
      </c>
      <c r="N668">
        <f>IF(DATOS[[#This Row],[email_open_rate]]="",0,DATOS[[#This Row],[email_open_rate]])</f>
        <v>69.599999999999994</v>
      </c>
      <c r="O668" s="1">
        <v>44585</v>
      </c>
      <c r="P668">
        <v>73</v>
      </c>
      <c r="Q668">
        <v>0.42</v>
      </c>
      <c r="R668">
        <f>IF(IFERROR(VLOOKUP(DATOS[[#This Row],[IdUnico]],A669:$A$5002,1,FALSE),0),1,0)</f>
        <v>0</v>
      </c>
    </row>
    <row r="669" spans="1:18" x14ac:dyDescent="0.3">
      <c r="A669" t="str">
        <f>CONCATENATE(DATOS[[#This Row],[customer_id]],"_",DATOS[[#This Row],[country]],"_",DATOS[[#This Row],[customer_since]])</f>
        <v>CUST_2205_Brazil_44040</v>
      </c>
      <c r="B669" t="s">
        <v>941</v>
      </c>
      <c r="C669">
        <v>66</v>
      </c>
      <c r="D669" t="s">
        <v>21</v>
      </c>
      <c r="E669" t="s">
        <v>15</v>
      </c>
      <c r="F669">
        <v>91.05</v>
      </c>
      <c r="G669">
        <f>IF(DATOS[[#This Row],[avg_order_value]]="",0,DATOS[[#This Row],[avg_order_value]])</f>
        <v>91.05</v>
      </c>
      <c r="H669">
        <v>9</v>
      </c>
      <c r="I669">
        <f>DATOS[[#This Row],[avgValorOrdenDesc]]*DATOS[[#This Row],[total_orders]]</f>
        <v>819.44999999999993</v>
      </c>
      <c r="J669">
        <v>218</v>
      </c>
      <c r="K669">
        <v>0</v>
      </c>
      <c r="L669" t="s">
        <v>40</v>
      </c>
      <c r="M669">
        <v>93.7</v>
      </c>
      <c r="N669">
        <f>IF(DATOS[[#This Row],[email_open_rate]]="",0,DATOS[[#This Row],[email_open_rate]])</f>
        <v>93.7</v>
      </c>
      <c r="O669" s="1">
        <v>44040</v>
      </c>
      <c r="P669">
        <v>71</v>
      </c>
      <c r="Q669">
        <v>0.06</v>
      </c>
      <c r="R669">
        <f>IF(IFERROR(VLOOKUP(DATOS[[#This Row],[IdUnico]],A670:$A$5002,1,FALSE),0),1,0)</f>
        <v>0</v>
      </c>
    </row>
    <row r="670" spans="1:18" x14ac:dyDescent="0.3">
      <c r="A670" t="str">
        <f>CONCATENATE(DATOS[[#This Row],[customer_id]],"_",DATOS[[#This Row],[country]],"_",DATOS[[#This Row],[customer_since]])</f>
        <v>CUST_2205_UK_44230</v>
      </c>
      <c r="B670" t="s">
        <v>941</v>
      </c>
      <c r="C670">
        <v>71</v>
      </c>
      <c r="D670" t="s">
        <v>14</v>
      </c>
      <c r="E670" t="s">
        <v>52</v>
      </c>
      <c r="F670">
        <v>41.55</v>
      </c>
      <c r="G670">
        <f>IF(DATOS[[#This Row],[avg_order_value]]="",0,DATOS[[#This Row],[avg_order_value]])</f>
        <v>41.55</v>
      </c>
      <c r="H670">
        <v>16</v>
      </c>
      <c r="I670">
        <f>DATOS[[#This Row],[avgValorOrdenDesc]]*DATOS[[#This Row],[total_orders]]</f>
        <v>664.8</v>
      </c>
      <c r="J670">
        <v>98</v>
      </c>
      <c r="K670">
        <v>0</v>
      </c>
      <c r="L670" t="s">
        <v>16</v>
      </c>
      <c r="M670">
        <v>97.8</v>
      </c>
      <c r="N670">
        <f>IF(DATOS[[#This Row],[email_open_rate]]="",0,DATOS[[#This Row],[email_open_rate]])</f>
        <v>97.8</v>
      </c>
      <c r="O670" s="1">
        <v>44230</v>
      </c>
      <c r="P670">
        <v>81</v>
      </c>
      <c r="Q670">
        <v>0.37</v>
      </c>
      <c r="R670">
        <f>IF(IFERROR(VLOOKUP(DATOS[[#This Row],[IdUnico]],A671:$A$5002,1,FALSE),0),1,0)</f>
        <v>0</v>
      </c>
    </row>
    <row r="671" spans="1:18" x14ac:dyDescent="0.3">
      <c r="A671" t="str">
        <f>CONCATENATE(DATOS[[#This Row],[customer_id]],"_",DATOS[[#This Row],[country]],"_",DATOS[[#This Row],[customer_since]])</f>
        <v>CUST_2207_India_45622</v>
      </c>
      <c r="B671" t="s">
        <v>2341</v>
      </c>
      <c r="C671">
        <v>47</v>
      </c>
      <c r="D671" t="s">
        <v>21</v>
      </c>
      <c r="E671" t="s">
        <v>37</v>
      </c>
      <c r="F671">
        <v>51.49</v>
      </c>
      <c r="G671">
        <f>IF(DATOS[[#This Row],[avg_order_value]]="",0,DATOS[[#This Row],[avg_order_value]])</f>
        <v>51.49</v>
      </c>
      <c r="H671">
        <v>10</v>
      </c>
      <c r="I671">
        <f>DATOS[[#This Row],[avgValorOrdenDesc]]*DATOS[[#This Row],[total_orders]]</f>
        <v>514.9</v>
      </c>
      <c r="J671">
        <v>290</v>
      </c>
      <c r="K671">
        <v>0</v>
      </c>
      <c r="L671" t="s">
        <v>40</v>
      </c>
      <c r="M671">
        <v>13.7</v>
      </c>
      <c r="N671">
        <f>IF(DATOS[[#This Row],[email_open_rate]]="",0,DATOS[[#This Row],[email_open_rate]])</f>
        <v>13.7</v>
      </c>
      <c r="O671" s="1">
        <v>45622</v>
      </c>
      <c r="P671">
        <v>44</v>
      </c>
      <c r="Q671">
        <v>0.44</v>
      </c>
      <c r="R671">
        <f>IF(IFERROR(VLOOKUP(DATOS[[#This Row],[IdUnico]],A672:$A$5002,1,FALSE),0),1,0)</f>
        <v>0</v>
      </c>
    </row>
    <row r="672" spans="1:18" x14ac:dyDescent="0.3">
      <c r="A672" t="str">
        <f>CONCATENATE(DATOS[[#This Row],[customer_id]],"_",DATOS[[#This Row],[country]],"_",DATOS[[#This Row],[customer_since]])</f>
        <v>CUST_2211_UK_45369</v>
      </c>
      <c r="B672" t="s">
        <v>3650</v>
      </c>
      <c r="C672">
        <v>63</v>
      </c>
      <c r="D672" t="s">
        <v>14</v>
      </c>
      <c r="E672" t="s">
        <v>52</v>
      </c>
      <c r="F672">
        <v>84.4</v>
      </c>
      <c r="G672">
        <f>IF(DATOS[[#This Row],[avg_order_value]]="",0,DATOS[[#This Row],[avg_order_value]])</f>
        <v>84.4</v>
      </c>
      <c r="H672">
        <v>10</v>
      </c>
      <c r="I672">
        <f>DATOS[[#This Row],[avgValorOrdenDesc]]*DATOS[[#This Row],[total_orders]]</f>
        <v>844</v>
      </c>
      <c r="J672">
        <v>293</v>
      </c>
      <c r="K672">
        <v>0</v>
      </c>
      <c r="L672" t="s">
        <v>16</v>
      </c>
      <c r="N672">
        <f>IF(DATOS[[#This Row],[email_open_rate]]="",0,DATOS[[#This Row],[email_open_rate]])</f>
        <v>0</v>
      </c>
      <c r="O672" s="1">
        <v>45369</v>
      </c>
      <c r="P672">
        <v>50</v>
      </c>
      <c r="Q672">
        <v>0.12</v>
      </c>
      <c r="R672">
        <f>IF(IFERROR(VLOOKUP(DATOS[[#This Row],[IdUnico]],A673:$A$5002,1,FALSE),0),1,0)</f>
        <v>0</v>
      </c>
    </row>
    <row r="673" spans="1:18" x14ac:dyDescent="0.3">
      <c r="A673" t="str">
        <f>CONCATENATE(DATOS[[#This Row],[customer_id]],"_",DATOS[[#This Row],[country]],"_",DATOS[[#This Row],[customer_since]])</f>
        <v>CUST_2214_Japan_45209</v>
      </c>
      <c r="B673" t="s">
        <v>553</v>
      </c>
      <c r="C673">
        <v>72</v>
      </c>
      <c r="D673" t="s">
        <v>21</v>
      </c>
      <c r="E673" t="s">
        <v>26</v>
      </c>
      <c r="F673">
        <v>138.97999999999999</v>
      </c>
      <c r="G673">
        <f>IF(DATOS[[#This Row],[avg_order_value]]="",0,DATOS[[#This Row],[avg_order_value]])</f>
        <v>138.97999999999999</v>
      </c>
      <c r="H673">
        <v>8</v>
      </c>
      <c r="I673">
        <f>DATOS[[#This Row],[avgValorOrdenDesc]]*DATOS[[#This Row],[total_orders]]</f>
        <v>1111.8399999999999</v>
      </c>
      <c r="J673">
        <v>74</v>
      </c>
      <c r="K673">
        <v>0</v>
      </c>
      <c r="L673" t="s">
        <v>40</v>
      </c>
      <c r="M673">
        <v>99</v>
      </c>
      <c r="N673">
        <f>IF(DATOS[[#This Row],[email_open_rate]]="",0,DATOS[[#This Row],[email_open_rate]])</f>
        <v>99</v>
      </c>
      <c r="O673" s="1">
        <v>45209</v>
      </c>
      <c r="P673">
        <v>21</v>
      </c>
      <c r="Q673">
        <v>0.18</v>
      </c>
      <c r="R673">
        <f>IF(IFERROR(VLOOKUP(DATOS[[#This Row],[IdUnico]],A674:$A$5002,1,FALSE),0),1,0)</f>
        <v>0</v>
      </c>
    </row>
    <row r="674" spans="1:18" x14ac:dyDescent="0.3">
      <c r="A674" t="str">
        <f>CONCATENATE(DATOS[[#This Row],[customer_id]],"_",DATOS[[#This Row],[country]],"_",DATOS[[#This Row],[customer_since]])</f>
        <v>CUST_2216_Japan_44709</v>
      </c>
      <c r="B674" t="s">
        <v>3401</v>
      </c>
      <c r="C674">
        <v>56</v>
      </c>
      <c r="D674" t="s">
        <v>25</v>
      </c>
      <c r="E674" t="s">
        <v>26</v>
      </c>
      <c r="F674">
        <v>67.319999999999993</v>
      </c>
      <c r="G674">
        <f>IF(DATOS[[#This Row],[avg_order_value]]="",0,DATOS[[#This Row],[avg_order_value]])</f>
        <v>67.319999999999993</v>
      </c>
      <c r="H674">
        <v>8</v>
      </c>
      <c r="I674">
        <f>DATOS[[#This Row],[avgValorOrdenDesc]]*DATOS[[#This Row],[total_orders]]</f>
        <v>538.55999999999995</v>
      </c>
      <c r="J674">
        <v>4</v>
      </c>
      <c r="K674">
        <v>0</v>
      </c>
      <c r="L674" t="s">
        <v>29</v>
      </c>
      <c r="M674">
        <v>10.199999999999999</v>
      </c>
      <c r="N674">
        <f>IF(DATOS[[#This Row],[email_open_rate]]="",0,DATOS[[#This Row],[email_open_rate]])</f>
        <v>10.199999999999999</v>
      </c>
      <c r="O674" s="1">
        <v>44709</v>
      </c>
      <c r="P674">
        <v>44</v>
      </c>
      <c r="Q674">
        <v>0.19</v>
      </c>
      <c r="R674">
        <f>IF(IFERROR(VLOOKUP(DATOS[[#This Row],[IdUnico]],A675:$A$5002,1,FALSE),0),1,0)</f>
        <v>0</v>
      </c>
    </row>
    <row r="675" spans="1:18" x14ac:dyDescent="0.3">
      <c r="A675" t="str">
        <f>CONCATENATE(DATOS[[#This Row],[customer_id]],"_",DATOS[[#This Row],[country]],"_",DATOS[[#This Row],[customer_since]])</f>
        <v>CUST_2218_Australia_44962</v>
      </c>
      <c r="B675" t="s">
        <v>277</v>
      </c>
      <c r="C675">
        <v>21</v>
      </c>
      <c r="D675" t="s">
        <v>14</v>
      </c>
      <c r="E675" t="s">
        <v>22</v>
      </c>
      <c r="F675">
        <v>118.74</v>
      </c>
      <c r="G675">
        <f>IF(DATOS[[#This Row],[avg_order_value]]="",0,DATOS[[#This Row],[avg_order_value]])</f>
        <v>118.74</v>
      </c>
      <c r="H675">
        <v>5</v>
      </c>
      <c r="I675">
        <f>DATOS[[#This Row],[avgValorOrdenDesc]]*DATOS[[#This Row],[total_orders]]</f>
        <v>593.69999999999993</v>
      </c>
      <c r="J675">
        <v>306</v>
      </c>
      <c r="K675">
        <v>0</v>
      </c>
      <c r="L675" t="s">
        <v>23</v>
      </c>
      <c r="M675">
        <v>36.299999999999997</v>
      </c>
      <c r="N675">
        <f>IF(DATOS[[#This Row],[email_open_rate]]="",0,DATOS[[#This Row],[email_open_rate]])</f>
        <v>36.299999999999997</v>
      </c>
      <c r="O675" s="1">
        <v>44962</v>
      </c>
      <c r="P675">
        <v>37</v>
      </c>
      <c r="Q675">
        <v>0.43</v>
      </c>
      <c r="R675">
        <f>IF(IFERROR(VLOOKUP(DATOS[[#This Row],[IdUnico]],A676:$A$5002,1,FALSE),0),1,0)</f>
        <v>0</v>
      </c>
    </row>
    <row r="676" spans="1:18" x14ac:dyDescent="0.3">
      <c r="A676" t="str">
        <f>CONCATENATE(DATOS[[#This Row],[customer_id]],"_",DATOS[[#This Row],[country]],"_",DATOS[[#This Row],[customer_since]])</f>
        <v>CUST_2218_Germany_45384</v>
      </c>
      <c r="B676" t="s">
        <v>277</v>
      </c>
      <c r="C676">
        <v>25</v>
      </c>
      <c r="D676" t="s">
        <v>14</v>
      </c>
      <c r="E676" t="s">
        <v>50</v>
      </c>
      <c r="F676">
        <v>144.27000000000001</v>
      </c>
      <c r="G676">
        <f>IF(DATOS[[#This Row],[avg_order_value]]="",0,DATOS[[#This Row],[avg_order_value]])</f>
        <v>144.27000000000001</v>
      </c>
      <c r="H676">
        <v>14</v>
      </c>
      <c r="I676">
        <f>DATOS[[#This Row],[avgValorOrdenDesc]]*DATOS[[#This Row],[total_orders]]</f>
        <v>2019.7800000000002</v>
      </c>
      <c r="J676">
        <v>344</v>
      </c>
      <c r="K676">
        <v>0</v>
      </c>
      <c r="L676" t="s">
        <v>29</v>
      </c>
      <c r="M676">
        <v>79.7</v>
      </c>
      <c r="N676">
        <f>IF(DATOS[[#This Row],[email_open_rate]]="",0,DATOS[[#This Row],[email_open_rate]])</f>
        <v>79.7</v>
      </c>
      <c r="O676" s="1">
        <v>45384</v>
      </c>
      <c r="P676">
        <v>64</v>
      </c>
      <c r="Q676">
        <v>0.26</v>
      </c>
      <c r="R676">
        <f>IF(IFERROR(VLOOKUP(DATOS[[#This Row],[IdUnico]],A677:$A$5002,1,FALSE),0),1,0)</f>
        <v>0</v>
      </c>
    </row>
    <row r="677" spans="1:18" x14ac:dyDescent="0.3">
      <c r="A677" t="str">
        <f>CONCATENATE(DATOS[[#This Row],[customer_id]],"_",DATOS[[#This Row],[country]],"_",DATOS[[#This Row],[customer_since]])</f>
        <v>CUST_2227_UK_44662</v>
      </c>
      <c r="B677" t="s">
        <v>2381</v>
      </c>
      <c r="C677">
        <v>18</v>
      </c>
      <c r="D677" t="s">
        <v>21</v>
      </c>
      <c r="E677" t="s">
        <v>52</v>
      </c>
      <c r="F677">
        <v>119.05</v>
      </c>
      <c r="G677">
        <f>IF(DATOS[[#This Row],[avg_order_value]]="",0,DATOS[[#This Row],[avg_order_value]])</f>
        <v>119.05</v>
      </c>
      <c r="H677">
        <v>10</v>
      </c>
      <c r="I677">
        <f>DATOS[[#This Row],[avgValorOrdenDesc]]*DATOS[[#This Row],[total_orders]]</f>
        <v>1190.5</v>
      </c>
      <c r="J677">
        <v>106</v>
      </c>
      <c r="K677">
        <v>0</v>
      </c>
      <c r="L677" t="s">
        <v>16</v>
      </c>
      <c r="M677">
        <v>68.8</v>
      </c>
      <c r="N677">
        <f>IF(DATOS[[#This Row],[email_open_rate]]="",0,DATOS[[#This Row],[email_open_rate]])</f>
        <v>68.8</v>
      </c>
      <c r="O677" s="1">
        <v>44662</v>
      </c>
      <c r="P677">
        <v>3</v>
      </c>
      <c r="Q677">
        <v>0.52</v>
      </c>
      <c r="R677">
        <f>IF(IFERROR(VLOOKUP(DATOS[[#This Row],[IdUnico]],A678:$A$5002,1,FALSE),0),1,0)</f>
        <v>0</v>
      </c>
    </row>
    <row r="678" spans="1:18" x14ac:dyDescent="0.3">
      <c r="A678" t="str">
        <f>CONCATENATE(DATOS[[#This Row],[customer_id]],"_",DATOS[[#This Row],[country]],"_",DATOS[[#This Row],[customer_since]])</f>
        <v>CUST_2228_China_44279</v>
      </c>
      <c r="B678" t="s">
        <v>2438</v>
      </c>
      <c r="C678">
        <v>52</v>
      </c>
      <c r="D678" t="s">
        <v>21</v>
      </c>
      <c r="E678" t="s">
        <v>44</v>
      </c>
      <c r="F678">
        <v>48.64</v>
      </c>
      <c r="G678">
        <f>IF(DATOS[[#This Row],[avg_order_value]]="",0,DATOS[[#This Row],[avg_order_value]])</f>
        <v>48.64</v>
      </c>
      <c r="H678">
        <v>10</v>
      </c>
      <c r="I678">
        <f>DATOS[[#This Row],[avgValorOrdenDesc]]*DATOS[[#This Row],[total_orders]]</f>
        <v>486.4</v>
      </c>
      <c r="J678">
        <v>7</v>
      </c>
      <c r="K678">
        <v>0</v>
      </c>
      <c r="L678" t="s">
        <v>16</v>
      </c>
      <c r="M678">
        <v>21.6</v>
      </c>
      <c r="N678">
        <f>IF(DATOS[[#This Row],[email_open_rate]]="",0,DATOS[[#This Row],[email_open_rate]])</f>
        <v>21.6</v>
      </c>
      <c r="O678" s="1">
        <v>44279</v>
      </c>
      <c r="P678">
        <v>8</v>
      </c>
      <c r="Q678">
        <v>0.42</v>
      </c>
      <c r="R678">
        <f>IF(IFERROR(VLOOKUP(DATOS[[#This Row],[IdUnico]],A679:$A$5002,1,FALSE),0),1,0)</f>
        <v>0</v>
      </c>
    </row>
    <row r="679" spans="1:18" x14ac:dyDescent="0.3">
      <c r="A679" t="str">
        <f>CONCATENATE(DATOS[[#This Row],[customer_id]],"_",DATOS[[#This Row],[country]],"_",DATOS[[#This Row],[customer_since]])</f>
        <v>CUST_2229_France_44821</v>
      </c>
      <c r="B679" t="s">
        <v>1494</v>
      </c>
      <c r="C679">
        <v>25</v>
      </c>
      <c r="D679" t="s">
        <v>14</v>
      </c>
      <c r="E679" t="s">
        <v>35</v>
      </c>
      <c r="F679">
        <v>54.1</v>
      </c>
      <c r="G679">
        <f>IF(DATOS[[#This Row],[avg_order_value]]="",0,DATOS[[#This Row],[avg_order_value]])</f>
        <v>54.1</v>
      </c>
      <c r="H679">
        <v>6</v>
      </c>
      <c r="I679">
        <f>DATOS[[#This Row],[avgValorOrdenDesc]]*DATOS[[#This Row],[total_orders]]</f>
        <v>324.60000000000002</v>
      </c>
      <c r="J679">
        <v>76</v>
      </c>
      <c r="K679">
        <v>0</v>
      </c>
      <c r="L679" t="s">
        <v>40</v>
      </c>
      <c r="M679">
        <v>38.9</v>
      </c>
      <c r="N679">
        <f>IF(DATOS[[#This Row],[email_open_rate]]="",0,DATOS[[#This Row],[email_open_rate]])</f>
        <v>38.9</v>
      </c>
      <c r="O679" s="1">
        <v>44821</v>
      </c>
      <c r="P679">
        <v>81</v>
      </c>
      <c r="Q679">
        <v>0.16</v>
      </c>
      <c r="R679">
        <f>IF(IFERROR(VLOOKUP(DATOS[[#This Row],[IdUnico]],A680:$A$5002,1,FALSE),0),1,0)</f>
        <v>0</v>
      </c>
    </row>
    <row r="680" spans="1:18" x14ac:dyDescent="0.3">
      <c r="A680" t="str">
        <f>CONCATENATE(DATOS[[#This Row],[customer_id]],"_",DATOS[[#This Row],[country]],"_",DATOS[[#This Row],[customer_since]])</f>
        <v>CUST_2230_Australia_45468</v>
      </c>
      <c r="B680" t="s">
        <v>3030</v>
      </c>
      <c r="C680">
        <v>53</v>
      </c>
      <c r="D680" t="s">
        <v>21</v>
      </c>
      <c r="E680" t="s">
        <v>22</v>
      </c>
      <c r="F680">
        <v>366.02</v>
      </c>
      <c r="G680">
        <f>IF(DATOS[[#This Row],[avg_order_value]]="",0,DATOS[[#This Row],[avg_order_value]])</f>
        <v>366.02</v>
      </c>
      <c r="H680">
        <v>7</v>
      </c>
      <c r="I680">
        <f>DATOS[[#This Row],[avgValorOrdenDesc]]*DATOS[[#This Row],[total_orders]]</f>
        <v>2562.14</v>
      </c>
      <c r="J680">
        <v>312</v>
      </c>
      <c r="K680">
        <v>0</v>
      </c>
      <c r="L680" t="s">
        <v>29</v>
      </c>
      <c r="M680">
        <v>6</v>
      </c>
      <c r="N680">
        <f>IF(DATOS[[#This Row],[email_open_rate]]="",0,DATOS[[#This Row],[email_open_rate]])</f>
        <v>6</v>
      </c>
      <c r="O680" s="1">
        <v>45468</v>
      </c>
      <c r="P680">
        <v>24</v>
      </c>
      <c r="Q680">
        <v>0.38</v>
      </c>
      <c r="R680">
        <f>IF(IFERROR(VLOOKUP(DATOS[[#This Row],[IdUnico]],A681:$A$5002,1,FALSE),0),1,0)</f>
        <v>0</v>
      </c>
    </row>
    <row r="681" spans="1:18" x14ac:dyDescent="0.3">
      <c r="A681" t="str">
        <f>CONCATENATE(DATOS[[#This Row],[customer_id]],"_",DATOS[[#This Row],[country]],"_",DATOS[[#This Row],[customer_since]])</f>
        <v>CUST_2230_France_44227</v>
      </c>
      <c r="B681" t="s">
        <v>3030</v>
      </c>
      <c r="C681">
        <v>37</v>
      </c>
      <c r="D681" t="s">
        <v>14</v>
      </c>
      <c r="E681" t="s">
        <v>35</v>
      </c>
      <c r="F681">
        <v>144.55000000000001</v>
      </c>
      <c r="G681">
        <f>IF(DATOS[[#This Row],[avg_order_value]]="",0,DATOS[[#This Row],[avg_order_value]])</f>
        <v>144.55000000000001</v>
      </c>
      <c r="H681">
        <v>12</v>
      </c>
      <c r="I681">
        <f>DATOS[[#This Row],[avgValorOrdenDesc]]*DATOS[[#This Row],[total_orders]]</f>
        <v>1734.6000000000001</v>
      </c>
      <c r="J681">
        <v>276</v>
      </c>
      <c r="K681">
        <v>0</v>
      </c>
      <c r="L681" t="s">
        <v>19</v>
      </c>
      <c r="M681">
        <v>41.7</v>
      </c>
      <c r="N681">
        <f>IF(DATOS[[#This Row],[email_open_rate]]="",0,DATOS[[#This Row],[email_open_rate]])</f>
        <v>41.7</v>
      </c>
      <c r="O681" s="1">
        <v>44227</v>
      </c>
      <c r="P681">
        <v>87</v>
      </c>
      <c r="Q681">
        <v>0.31</v>
      </c>
      <c r="R681">
        <f>IF(IFERROR(VLOOKUP(DATOS[[#This Row],[IdUnico]],A682:$A$5002,1,FALSE),0),1,0)</f>
        <v>0</v>
      </c>
    </row>
    <row r="682" spans="1:18" x14ac:dyDescent="0.3">
      <c r="A682" t="str">
        <f>CONCATENATE(DATOS[[#This Row],[customer_id]],"_",DATOS[[#This Row],[country]],"_",DATOS[[#This Row],[customer_since]])</f>
        <v>CUST_2231_Japan_45707</v>
      </c>
      <c r="B682" t="s">
        <v>3726</v>
      </c>
      <c r="C682">
        <v>34</v>
      </c>
      <c r="D682" t="s">
        <v>14</v>
      </c>
      <c r="E682" t="s">
        <v>26</v>
      </c>
      <c r="F682">
        <v>71.930000000000007</v>
      </c>
      <c r="G682">
        <f>IF(DATOS[[#This Row],[avg_order_value]]="",0,DATOS[[#This Row],[avg_order_value]])</f>
        <v>71.930000000000007</v>
      </c>
      <c r="H682">
        <v>13</v>
      </c>
      <c r="I682">
        <f>DATOS[[#This Row],[avgValorOrdenDesc]]*DATOS[[#This Row],[total_orders]]</f>
        <v>935.09000000000015</v>
      </c>
      <c r="J682">
        <v>133</v>
      </c>
      <c r="K682">
        <v>0</v>
      </c>
      <c r="L682" t="s">
        <v>19</v>
      </c>
      <c r="M682">
        <v>57.2</v>
      </c>
      <c r="N682">
        <f>IF(DATOS[[#This Row],[email_open_rate]]="",0,DATOS[[#This Row],[email_open_rate]])</f>
        <v>57.2</v>
      </c>
      <c r="O682" s="1">
        <v>45707</v>
      </c>
      <c r="P682">
        <v>49</v>
      </c>
      <c r="Q682">
        <v>0.41</v>
      </c>
      <c r="R682">
        <f>IF(IFERROR(VLOOKUP(DATOS[[#This Row],[IdUnico]],A683:$A$5002,1,FALSE),0),1,0)</f>
        <v>0</v>
      </c>
    </row>
    <row r="683" spans="1:18" x14ac:dyDescent="0.3">
      <c r="A683" t="str">
        <f>CONCATENATE(DATOS[[#This Row],[customer_id]],"_",DATOS[[#This Row],[country]],"_",DATOS[[#This Row],[customer_since]])</f>
        <v>CUST_2234_France_44846</v>
      </c>
      <c r="B683" t="s">
        <v>3184</v>
      </c>
      <c r="C683">
        <v>52</v>
      </c>
      <c r="D683" t="s">
        <v>21</v>
      </c>
      <c r="E683" t="s">
        <v>35</v>
      </c>
      <c r="F683">
        <v>74.25</v>
      </c>
      <c r="G683">
        <f>IF(DATOS[[#This Row],[avg_order_value]]="",0,DATOS[[#This Row],[avg_order_value]])</f>
        <v>74.25</v>
      </c>
      <c r="H683">
        <v>9</v>
      </c>
      <c r="I683">
        <f>DATOS[[#This Row],[avgValorOrdenDesc]]*DATOS[[#This Row],[total_orders]]</f>
        <v>668.25</v>
      </c>
      <c r="J683">
        <v>247</v>
      </c>
      <c r="K683">
        <v>0</v>
      </c>
      <c r="L683" t="s">
        <v>40</v>
      </c>
      <c r="M683">
        <v>58</v>
      </c>
      <c r="N683">
        <f>IF(DATOS[[#This Row],[email_open_rate]]="",0,DATOS[[#This Row],[email_open_rate]])</f>
        <v>58</v>
      </c>
      <c r="O683" s="1">
        <v>44846</v>
      </c>
      <c r="P683">
        <v>68</v>
      </c>
      <c r="Q683">
        <v>0.12</v>
      </c>
      <c r="R683">
        <f>IF(IFERROR(VLOOKUP(DATOS[[#This Row],[IdUnico]],A684:$A$5002,1,FALSE),0),1,0)</f>
        <v>0</v>
      </c>
    </row>
    <row r="684" spans="1:18" x14ac:dyDescent="0.3">
      <c r="A684" t="str">
        <f>CONCATENATE(DATOS[[#This Row],[customer_id]],"_",DATOS[[#This Row],[country]],"_",DATOS[[#This Row],[customer_since]])</f>
        <v>CUST_2238_Canada_45187</v>
      </c>
      <c r="B684" t="s">
        <v>2419</v>
      </c>
      <c r="C684">
        <v>26</v>
      </c>
      <c r="D684" t="s">
        <v>25</v>
      </c>
      <c r="E684" t="s">
        <v>28</v>
      </c>
      <c r="F684">
        <v>106.12</v>
      </c>
      <c r="G684">
        <f>IF(DATOS[[#This Row],[avg_order_value]]="",0,DATOS[[#This Row],[avg_order_value]])</f>
        <v>106.12</v>
      </c>
      <c r="H684">
        <v>8</v>
      </c>
      <c r="I684">
        <f>DATOS[[#This Row],[avgValorOrdenDesc]]*DATOS[[#This Row],[total_orders]]</f>
        <v>848.96</v>
      </c>
      <c r="J684">
        <v>85</v>
      </c>
      <c r="K684">
        <v>0</v>
      </c>
      <c r="L684" t="s">
        <v>23</v>
      </c>
      <c r="M684">
        <v>53.3</v>
      </c>
      <c r="N684">
        <f>IF(DATOS[[#This Row],[email_open_rate]]="",0,DATOS[[#This Row],[email_open_rate]])</f>
        <v>53.3</v>
      </c>
      <c r="O684" s="1">
        <v>45187</v>
      </c>
      <c r="P684">
        <v>68</v>
      </c>
      <c r="Q684">
        <v>0.39</v>
      </c>
      <c r="R684">
        <f>IF(IFERROR(VLOOKUP(DATOS[[#This Row],[IdUnico]],A685:$A$5002,1,FALSE),0),1,0)</f>
        <v>0</v>
      </c>
    </row>
    <row r="685" spans="1:18" x14ac:dyDescent="0.3">
      <c r="A685" t="str">
        <f>CONCATENATE(DATOS[[#This Row],[customer_id]],"_",DATOS[[#This Row],[country]],"_",DATOS[[#This Row],[customer_since]])</f>
        <v>CUST_2239_USA_45368</v>
      </c>
      <c r="B685" t="s">
        <v>1499</v>
      </c>
      <c r="C685">
        <v>24</v>
      </c>
      <c r="D685" t="s">
        <v>14</v>
      </c>
      <c r="E685" t="s">
        <v>18</v>
      </c>
      <c r="F685">
        <v>89.84</v>
      </c>
      <c r="G685">
        <f>IF(DATOS[[#This Row],[avg_order_value]]="",0,DATOS[[#This Row],[avg_order_value]])</f>
        <v>89.84</v>
      </c>
      <c r="H685">
        <v>11</v>
      </c>
      <c r="I685">
        <f>DATOS[[#This Row],[avgValorOrdenDesc]]*DATOS[[#This Row],[total_orders]]</f>
        <v>988.24</v>
      </c>
      <c r="J685">
        <v>351</v>
      </c>
      <c r="K685">
        <v>0</v>
      </c>
      <c r="L685" t="s">
        <v>23</v>
      </c>
      <c r="M685">
        <v>7.8</v>
      </c>
      <c r="N685">
        <f>IF(DATOS[[#This Row],[email_open_rate]]="",0,DATOS[[#This Row],[email_open_rate]])</f>
        <v>7.8</v>
      </c>
      <c r="O685" s="1">
        <v>45368</v>
      </c>
      <c r="P685">
        <v>97</v>
      </c>
      <c r="Q685">
        <v>0.76</v>
      </c>
      <c r="R685">
        <f>IF(IFERROR(VLOOKUP(DATOS[[#This Row],[IdUnico]],A686:$A$5002,1,FALSE),0),1,0)</f>
        <v>0</v>
      </c>
    </row>
    <row r="686" spans="1:18" x14ac:dyDescent="0.3">
      <c r="A686" t="str">
        <f>CONCATENATE(DATOS[[#This Row],[customer_id]],"_",DATOS[[#This Row],[country]],"_",DATOS[[#This Row],[customer_since]])</f>
        <v>CUST_2240_France_45442</v>
      </c>
      <c r="B686" t="s">
        <v>1090</v>
      </c>
      <c r="C686">
        <v>45</v>
      </c>
      <c r="D686" t="s">
        <v>25</v>
      </c>
      <c r="E686" t="s">
        <v>35</v>
      </c>
      <c r="F686">
        <v>175.58</v>
      </c>
      <c r="G686">
        <f>IF(DATOS[[#This Row],[avg_order_value]]="",0,DATOS[[#This Row],[avg_order_value]])</f>
        <v>175.58</v>
      </c>
      <c r="H686">
        <v>12</v>
      </c>
      <c r="I686">
        <f>DATOS[[#This Row],[avgValorOrdenDesc]]*DATOS[[#This Row],[total_orders]]</f>
        <v>2106.96</v>
      </c>
      <c r="J686">
        <v>249</v>
      </c>
      <c r="K686">
        <v>0</v>
      </c>
      <c r="L686" t="s">
        <v>16</v>
      </c>
      <c r="N686">
        <f>IF(DATOS[[#This Row],[email_open_rate]]="",0,DATOS[[#This Row],[email_open_rate]])</f>
        <v>0</v>
      </c>
      <c r="O686" s="1">
        <v>45442</v>
      </c>
      <c r="P686">
        <v>38</v>
      </c>
      <c r="Q686">
        <v>7.0000000000000007E-2</v>
      </c>
      <c r="R686">
        <f>IF(IFERROR(VLOOKUP(DATOS[[#This Row],[IdUnico]],A687:$A$5002,1,FALSE),0),1,0)</f>
        <v>0</v>
      </c>
    </row>
    <row r="687" spans="1:18" x14ac:dyDescent="0.3">
      <c r="A687" t="str">
        <f>CONCATENATE(DATOS[[#This Row],[customer_id]],"_",DATOS[[#This Row],[country]],"_",DATOS[[#This Row],[customer_since]])</f>
        <v>CUST_2241_USA_44588</v>
      </c>
      <c r="B687" t="s">
        <v>1631</v>
      </c>
      <c r="C687">
        <v>60</v>
      </c>
      <c r="D687" t="s">
        <v>14</v>
      </c>
      <c r="E687" t="s">
        <v>18</v>
      </c>
      <c r="F687">
        <v>77.86</v>
      </c>
      <c r="G687">
        <f>IF(DATOS[[#This Row],[avg_order_value]]="",0,DATOS[[#This Row],[avg_order_value]])</f>
        <v>77.86</v>
      </c>
      <c r="H687">
        <v>5</v>
      </c>
      <c r="I687">
        <f>DATOS[[#This Row],[avgValorOrdenDesc]]*DATOS[[#This Row],[total_orders]]</f>
        <v>389.3</v>
      </c>
      <c r="J687">
        <v>364</v>
      </c>
      <c r="K687">
        <v>0</v>
      </c>
      <c r="L687" t="s">
        <v>19</v>
      </c>
      <c r="M687">
        <v>2</v>
      </c>
      <c r="N687">
        <f>IF(DATOS[[#This Row],[email_open_rate]]="",0,DATOS[[#This Row],[email_open_rate]])</f>
        <v>2</v>
      </c>
      <c r="O687" s="1">
        <v>44588</v>
      </c>
      <c r="P687">
        <v>52</v>
      </c>
      <c r="Q687">
        <v>0.48</v>
      </c>
      <c r="R687">
        <f>IF(IFERROR(VLOOKUP(DATOS[[#This Row],[IdUnico]],A688:$A$5002,1,FALSE),0),1,0)</f>
        <v>0</v>
      </c>
    </row>
    <row r="688" spans="1:18" x14ac:dyDescent="0.3">
      <c r="A688" t="str">
        <f>CONCATENATE(DATOS[[#This Row],[customer_id]],"_",DATOS[[#This Row],[country]],"_",DATOS[[#This Row],[customer_since]])</f>
        <v>CUST_2243_Germany_45211</v>
      </c>
      <c r="B688" t="s">
        <v>3611</v>
      </c>
      <c r="C688">
        <v>25</v>
      </c>
      <c r="D688" t="s">
        <v>21</v>
      </c>
      <c r="E688" t="s">
        <v>50</v>
      </c>
      <c r="F688">
        <v>162.32</v>
      </c>
      <c r="G688">
        <f>IF(DATOS[[#This Row],[avg_order_value]]="",0,DATOS[[#This Row],[avg_order_value]])</f>
        <v>162.32</v>
      </c>
      <c r="H688">
        <v>9</v>
      </c>
      <c r="I688">
        <f>DATOS[[#This Row],[avgValorOrdenDesc]]*DATOS[[#This Row],[total_orders]]</f>
        <v>1460.8799999999999</v>
      </c>
      <c r="J688">
        <v>164</v>
      </c>
      <c r="K688">
        <v>0</v>
      </c>
      <c r="L688" t="s">
        <v>40</v>
      </c>
      <c r="M688">
        <v>71.400000000000006</v>
      </c>
      <c r="N688">
        <f>IF(DATOS[[#This Row],[email_open_rate]]="",0,DATOS[[#This Row],[email_open_rate]])</f>
        <v>71.400000000000006</v>
      </c>
      <c r="O688" s="1">
        <v>45211</v>
      </c>
      <c r="P688">
        <v>85</v>
      </c>
      <c r="Q688">
        <v>0.59</v>
      </c>
      <c r="R688">
        <f>IF(IFERROR(VLOOKUP(DATOS[[#This Row],[IdUnico]],A689:$A$5002,1,FALSE),0),1,0)</f>
        <v>0</v>
      </c>
    </row>
    <row r="689" spans="1:18" x14ac:dyDescent="0.3">
      <c r="A689" t="str">
        <f>CONCATENATE(DATOS[[#This Row],[customer_id]],"_",DATOS[[#This Row],[country]],"_",DATOS[[#This Row],[customer_since]])</f>
        <v>CUST_2246_Canada_44153</v>
      </c>
      <c r="B689" t="s">
        <v>1815</v>
      </c>
      <c r="C689">
        <v>20</v>
      </c>
      <c r="D689" t="s">
        <v>14</v>
      </c>
      <c r="E689" t="s">
        <v>28</v>
      </c>
      <c r="F689">
        <v>101.71</v>
      </c>
      <c r="G689">
        <f>IF(DATOS[[#This Row],[avg_order_value]]="",0,DATOS[[#This Row],[avg_order_value]])</f>
        <v>101.71</v>
      </c>
      <c r="H689">
        <v>10</v>
      </c>
      <c r="I689">
        <f>DATOS[[#This Row],[avgValorOrdenDesc]]*DATOS[[#This Row],[total_orders]]</f>
        <v>1017.0999999999999</v>
      </c>
      <c r="J689">
        <v>92</v>
      </c>
      <c r="K689">
        <v>0</v>
      </c>
      <c r="L689" t="s">
        <v>23</v>
      </c>
      <c r="M689">
        <v>93.7</v>
      </c>
      <c r="N689">
        <f>IF(DATOS[[#This Row],[email_open_rate]]="",0,DATOS[[#This Row],[email_open_rate]])</f>
        <v>93.7</v>
      </c>
      <c r="O689" s="1">
        <v>44153</v>
      </c>
      <c r="P689">
        <v>27</v>
      </c>
      <c r="Q689">
        <v>0.41</v>
      </c>
      <c r="R689">
        <f>IF(IFERROR(VLOOKUP(DATOS[[#This Row],[IdUnico]],A690:$A$5002,1,FALSE),0),1,0)</f>
        <v>0</v>
      </c>
    </row>
    <row r="690" spans="1:18" x14ac:dyDescent="0.3">
      <c r="A690" t="str">
        <f>CONCATENATE(DATOS[[#This Row],[customer_id]],"_",DATOS[[#This Row],[country]],"_",DATOS[[#This Row],[customer_since]])</f>
        <v>CUST_2248_Australia_44222</v>
      </c>
      <c r="B690" t="s">
        <v>849</v>
      </c>
      <c r="C690">
        <v>54</v>
      </c>
      <c r="D690" t="s">
        <v>21</v>
      </c>
      <c r="E690" t="s">
        <v>22</v>
      </c>
      <c r="F690">
        <v>93.7</v>
      </c>
      <c r="G690">
        <f>IF(DATOS[[#This Row],[avg_order_value]]="",0,DATOS[[#This Row],[avg_order_value]])</f>
        <v>93.7</v>
      </c>
      <c r="H690">
        <v>6</v>
      </c>
      <c r="I690">
        <f>DATOS[[#This Row],[avgValorOrdenDesc]]*DATOS[[#This Row],[total_orders]]</f>
        <v>562.20000000000005</v>
      </c>
      <c r="J690">
        <v>29</v>
      </c>
      <c r="K690">
        <v>0</v>
      </c>
      <c r="L690" t="s">
        <v>40</v>
      </c>
      <c r="M690">
        <v>16.100000000000001</v>
      </c>
      <c r="N690">
        <f>IF(DATOS[[#This Row],[email_open_rate]]="",0,DATOS[[#This Row],[email_open_rate]])</f>
        <v>16.100000000000001</v>
      </c>
      <c r="O690" s="1">
        <v>44222</v>
      </c>
      <c r="P690">
        <v>60</v>
      </c>
      <c r="Q690">
        <v>0.4</v>
      </c>
      <c r="R690">
        <f>IF(IFERROR(VLOOKUP(DATOS[[#This Row],[IdUnico]],A691:$A$5002,1,FALSE),0),1,0)</f>
        <v>0</v>
      </c>
    </row>
    <row r="691" spans="1:18" x14ac:dyDescent="0.3">
      <c r="A691" t="str">
        <f>CONCATENATE(DATOS[[#This Row],[customer_id]],"_",DATOS[[#This Row],[country]],"_",DATOS[[#This Row],[customer_since]])</f>
        <v>CUST_2248_Canada_45823</v>
      </c>
      <c r="B691" t="s">
        <v>849</v>
      </c>
      <c r="C691">
        <v>23</v>
      </c>
      <c r="D691" t="s">
        <v>21</v>
      </c>
      <c r="E691" t="s">
        <v>28</v>
      </c>
      <c r="F691">
        <v>231.97</v>
      </c>
      <c r="G691">
        <f>IF(DATOS[[#This Row],[avg_order_value]]="",0,DATOS[[#This Row],[avg_order_value]])</f>
        <v>231.97</v>
      </c>
      <c r="H691">
        <v>14</v>
      </c>
      <c r="I691">
        <f>DATOS[[#This Row],[avgValorOrdenDesc]]*DATOS[[#This Row],[total_orders]]</f>
        <v>3247.58</v>
      </c>
      <c r="J691">
        <v>157</v>
      </c>
      <c r="K691">
        <v>0</v>
      </c>
      <c r="L691" t="s">
        <v>16</v>
      </c>
      <c r="M691">
        <v>46.8</v>
      </c>
      <c r="N691">
        <f>IF(DATOS[[#This Row],[email_open_rate]]="",0,DATOS[[#This Row],[email_open_rate]])</f>
        <v>46.8</v>
      </c>
      <c r="O691" s="1">
        <v>45823</v>
      </c>
      <c r="P691">
        <v>84</v>
      </c>
      <c r="Q691">
        <v>0.3</v>
      </c>
      <c r="R691">
        <f>IF(IFERROR(VLOOKUP(DATOS[[#This Row],[IdUnico]],A692:$A$5002,1,FALSE),0),1,0)</f>
        <v>0</v>
      </c>
    </row>
    <row r="692" spans="1:18" x14ac:dyDescent="0.3">
      <c r="A692" t="str">
        <f>CONCATENATE(DATOS[[#This Row],[customer_id]],"_",DATOS[[#This Row],[country]],"_",DATOS[[#This Row],[customer_since]])</f>
        <v>CUST_2249_UK_44475</v>
      </c>
      <c r="B692" t="s">
        <v>1615</v>
      </c>
      <c r="C692">
        <v>23</v>
      </c>
      <c r="D692" t="s">
        <v>21</v>
      </c>
      <c r="E692" t="s">
        <v>52</v>
      </c>
      <c r="F692">
        <v>137.83000000000001</v>
      </c>
      <c r="G692">
        <f>IF(DATOS[[#This Row],[avg_order_value]]="",0,DATOS[[#This Row],[avg_order_value]])</f>
        <v>137.83000000000001</v>
      </c>
      <c r="H692">
        <v>4</v>
      </c>
      <c r="I692">
        <f>DATOS[[#This Row],[avgValorOrdenDesc]]*DATOS[[#This Row],[total_orders]]</f>
        <v>551.32000000000005</v>
      </c>
      <c r="J692">
        <v>308</v>
      </c>
      <c r="K692">
        <v>0</v>
      </c>
      <c r="L692" t="s">
        <v>23</v>
      </c>
      <c r="M692">
        <v>11.3</v>
      </c>
      <c r="N692">
        <f>IF(DATOS[[#This Row],[email_open_rate]]="",0,DATOS[[#This Row],[email_open_rate]])</f>
        <v>11.3</v>
      </c>
      <c r="O692" s="1">
        <v>44475</v>
      </c>
      <c r="P692">
        <v>8</v>
      </c>
      <c r="Q692">
        <v>0.49</v>
      </c>
      <c r="R692">
        <f>IF(IFERROR(VLOOKUP(DATOS[[#This Row],[IdUnico]],A693:$A$5002,1,FALSE),0),1,0)</f>
        <v>0</v>
      </c>
    </row>
    <row r="693" spans="1:18" x14ac:dyDescent="0.3">
      <c r="A693" t="str">
        <f>CONCATENATE(DATOS[[#This Row],[customer_id]],"_",DATOS[[#This Row],[country]],"_",DATOS[[#This Row],[customer_since]])</f>
        <v>CUST_2251_France_45239</v>
      </c>
      <c r="B693" t="s">
        <v>3266</v>
      </c>
      <c r="C693">
        <v>41</v>
      </c>
      <c r="D693" t="s">
        <v>14</v>
      </c>
      <c r="E693" t="s">
        <v>35</v>
      </c>
      <c r="F693">
        <v>96.13</v>
      </c>
      <c r="G693">
        <f>IF(DATOS[[#This Row],[avg_order_value]]="",0,DATOS[[#This Row],[avg_order_value]])</f>
        <v>96.13</v>
      </c>
      <c r="H693">
        <v>4</v>
      </c>
      <c r="I693">
        <f>DATOS[[#This Row],[avgValorOrdenDesc]]*DATOS[[#This Row],[total_orders]]</f>
        <v>384.52</v>
      </c>
      <c r="J693">
        <v>139</v>
      </c>
      <c r="K693">
        <v>0</v>
      </c>
      <c r="L693" t="s">
        <v>40</v>
      </c>
      <c r="M693">
        <v>41.5</v>
      </c>
      <c r="N693">
        <f>IF(DATOS[[#This Row],[email_open_rate]]="",0,DATOS[[#This Row],[email_open_rate]])</f>
        <v>41.5</v>
      </c>
      <c r="O693" s="1">
        <v>45239</v>
      </c>
      <c r="P693">
        <v>96</v>
      </c>
      <c r="Q693">
        <v>0.3</v>
      </c>
      <c r="R693">
        <f>IF(IFERROR(VLOOKUP(DATOS[[#This Row],[IdUnico]],A694:$A$5002,1,FALSE),0),1,0)</f>
        <v>0</v>
      </c>
    </row>
    <row r="694" spans="1:18" x14ac:dyDescent="0.3">
      <c r="A694" t="str">
        <f>CONCATENATE(DATOS[[#This Row],[customer_id]],"_",DATOS[[#This Row],[country]],"_",DATOS[[#This Row],[customer_since]])</f>
        <v>CUST_2252_China_45213</v>
      </c>
      <c r="B694" t="s">
        <v>655</v>
      </c>
      <c r="C694">
        <v>47</v>
      </c>
      <c r="D694" t="s">
        <v>21</v>
      </c>
      <c r="E694" t="s">
        <v>44</v>
      </c>
      <c r="F694">
        <v>112.34</v>
      </c>
      <c r="G694">
        <f>IF(DATOS[[#This Row],[avg_order_value]]="",0,DATOS[[#This Row],[avg_order_value]])</f>
        <v>112.34</v>
      </c>
      <c r="H694">
        <v>14</v>
      </c>
      <c r="I694">
        <f>DATOS[[#This Row],[avgValorOrdenDesc]]*DATOS[[#This Row],[total_orders]]</f>
        <v>1572.76</v>
      </c>
      <c r="J694">
        <v>205</v>
      </c>
      <c r="K694">
        <v>0</v>
      </c>
      <c r="L694" t="s">
        <v>16</v>
      </c>
      <c r="M694">
        <v>70.400000000000006</v>
      </c>
      <c r="N694">
        <f>IF(DATOS[[#This Row],[email_open_rate]]="",0,DATOS[[#This Row],[email_open_rate]])</f>
        <v>70.400000000000006</v>
      </c>
      <c r="O694" s="1">
        <v>45213</v>
      </c>
      <c r="P694">
        <v>27</v>
      </c>
      <c r="Q694">
        <v>0.14000000000000001</v>
      </c>
      <c r="R694">
        <f>IF(IFERROR(VLOOKUP(DATOS[[#This Row],[IdUnico]],A695:$A$5002,1,FALSE),0),1,0)</f>
        <v>0</v>
      </c>
    </row>
    <row r="695" spans="1:18" x14ac:dyDescent="0.3">
      <c r="A695" t="str">
        <f>CONCATENATE(DATOS[[#This Row],[customer_id]],"_",DATOS[[#This Row],[country]],"_",DATOS[[#This Row],[customer_since]])</f>
        <v>CUST_2252_France_44357</v>
      </c>
      <c r="B695" t="s">
        <v>655</v>
      </c>
      <c r="C695">
        <v>66</v>
      </c>
      <c r="D695" t="s">
        <v>14</v>
      </c>
      <c r="E695" t="s">
        <v>35</v>
      </c>
      <c r="F695">
        <v>81.2</v>
      </c>
      <c r="G695">
        <f>IF(DATOS[[#This Row],[avg_order_value]]="",0,DATOS[[#This Row],[avg_order_value]])</f>
        <v>81.2</v>
      </c>
      <c r="H695">
        <v>7</v>
      </c>
      <c r="I695">
        <f>DATOS[[#This Row],[avgValorOrdenDesc]]*DATOS[[#This Row],[total_orders]]</f>
        <v>568.4</v>
      </c>
      <c r="J695">
        <v>184</v>
      </c>
      <c r="K695">
        <v>0</v>
      </c>
      <c r="L695" t="s">
        <v>29</v>
      </c>
      <c r="M695">
        <v>95.9</v>
      </c>
      <c r="N695">
        <f>IF(DATOS[[#This Row],[email_open_rate]]="",0,DATOS[[#This Row],[email_open_rate]])</f>
        <v>95.9</v>
      </c>
      <c r="O695" s="1">
        <v>44357</v>
      </c>
      <c r="P695">
        <v>39</v>
      </c>
      <c r="Q695">
        <v>0.25</v>
      </c>
      <c r="R695">
        <f>IF(IFERROR(VLOOKUP(DATOS[[#This Row],[IdUnico]],A696:$A$5002,1,FALSE),0),1,0)</f>
        <v>0</v>
      </c>
    </row>
    <row r="696" spans="1:18" x14ac:dyDescent="0.3">
      <c r="A696" t="str">
        <f>CONCATENATE(DATOS[[#This Row],[customer_id]],"_",DATOS[[#This Row],[country]],"_",DATOS[[#This Row],[customer_since]])</f>
        <v>CUST_2252_UK_45835</v>
      </c>
      <c r="B696" t="s">
        <v>655</v>
      </c>
      <c r="C696">
        <v>53</v>
      </c>
      <c r="D696" t="s">
        <v>21</v>
      </c>
      <c r="E696" t="s">
        <v>52</v>
      </c>
      <c r="F696">
        <v>72.650000000000006</v>
      </c>
      <c r="G696">
        <f>IF(DATOS[[#This Row],[avg_order_value]]="",0,DATOS[[#This Row],[avg_order_value]])</f>
        <v>72.650000000000006</v>
      </c>
      <c r="H696">
        <v>8</v>
      </c>
      <c r="I696">
        <f>DATOS[[#This Row],[avgValorOrdenDesc]]*DATOS[[#This Row],[total_orders]]</f>
        <v>581.20000000000005</v>
      </c>
      <c r="J696">
        <v>278</v>
      </c>
      <c r="K696">
        <v>0</v>
      </c>
      <c r="L696" t="s">
        <v>23</v>
      </c>
      <c r="M696">
        <v>89.2</v>
      </c>
      <c r="N696">
        <f>IF(DATOS[[#This Row],[email_open_rate]]="",0,DATOS[[#This Row],[email_open_rate]])</f>
        <v>89.2</v>
      </c>
      <c r="O696" s="1">
        <v>45835</v>
      </c>
      <c r="P696">
        <v>39</v>
      </c>
      <c r="Q696">
        <v>0.27</v>
      </c>
      <c r="R696">
        <f>IF(IFERROR(VLOOKUP(DATOS[[#This Row],[IdUnico]],A697:$A$5002,1,FALSE),0),1,0)</f>
        <v>0</v>
      </c>
    </row>
    <row r="697" spans="1:18" x14ac:dyDescent="0.3">
      <c r="A697" t="str">
        <f>CONCATENATE(DATOS[[#This Row],[customer_id]],"_",DATOS[[#This Row],[country]],"_",DATOS[[#This Row],[customer_since]])</f>
        <v>CUST_2256_France_44637</v>
      </c>
      <c r="B697" t="s">
        <v>567</v>
      </c>
      <c r="C697">
        <v>46</v>
      </c>
      <c r="D697" t="s">
        <v>14</v>
      </c>
      <c r="E697" t="s">
        <v>35</v>
      </c>
      <c r="F697">
        <v>113.66</v>
      </c>
      <c r="G697">
        <f>IF(DATOS[[#This Row],[avg_order_value]]="",0,DATOS[[#This Row],[avg_order_value]])</f>
        <v>113.66</v>
      </c>
      <c r="H697">
        <v>10</v>
      </c>
      <c r="I697">
        <f>DATOS[[#This Row],[avgValorOrdenDesc]]*DATOS[[#This Row],[total_orders]]</f>
        <v>1136.5999999999999</v>
      </c>
      <c r="J697">
        <v>345</v>
      </c>
      <c r="K697">
        <v>0</v>
      </c>
      <c r="L697" t="s">
        <v>23</v>
      </c>
      <c r="M697">
        <v>52.5</v>
      </c>
      <c r="N697">
        <f>IF(DATOS[[#This Row],[email_open_rate]]="",0,DATOS[[#This Row],[email_open_rate]])</f>
        <v>52.5</v>
      </c>
      <c r="O697" s="1">
        <v>44637</v>
      </c>
      <c r="P697">
        <v>74</v>
      </c>
      <c r="Q697">
        <v>0.3</v>
      </c>
      <c r="R697">
        <f>IF(IFERROR(VLOOKUP(DATOS[[#This Row],[IdUnico]],A698:$A$5002,1,FALSE),0),1,0)</f>
        <v>0</v>
      </c>
    </row>
    <row r="698" spans="1:18" x14ac:dyDescent="0.3">
      <c r="A698" t="str">
        <f>CONCATENATE(DATOS[[#This Row],[customer_id]],"_",DATOS[[#This Row],[country]],"_",DATOS[[#This Row],[customer_since]])</f>
        <v>CUST_2256_India_44664</v>
      </c>
      <c r="B698" t="s">
        <v>567</v>
      </c>
      <c r="C698">
        <v>75</v>
      </c>
      <c r="D698" t="s">
        <v>14</v>
      </c>
      <c r="E698" t="s">
        <v>37</v>
      </c>
      <c r="F698">
        <v>108.63</v>
      </c>
      <c r="G698">
        <f>IF(DATOS[[#This Row],[avg_order_value]]="",0,DATOS[[#This Row],[avg_order_value]])</f>
        <v>108.63</v>
      </c>
      <c r="H698">
        <v>11</v>
      </c>
      <c r="I698">
        <f>DATOS[[#This Row],[avgValorOrdenDesc]]*DATOS[[#This Row],[total_orders]]</f>
        <v>1194.9299999999998</v>
      </c>
      <c r="J698">
        <v>131</v>
      </c>
      <c r="K698">
        <v>0</v>
      </c>
      <c r="L698" t="s">
        <v>19</v>
      </c>
      <c r="N698">
        <f>IF(DATOS[[#This Row],[email_open_rate]]="",0,DATOS[[#This Row],[email_open_rate]])</f>
        <v>0</v>
      </c>
      <c r="O698" s="1">
        <v>44664</v>
      </c>
      <c r="P698">
        <v>14</v>
      </c>
      <c r="Q698">
        <v>0.28000000000000003</v>
      </c>
      <c r="R698">
        <f>IF(IFERROR(VLOOKUP(DATOS[[#This Row],[IdUnico]],A699:$A$5002,1,FALSE),0),1,0)</f>
        <v>0</v>
      </c>
    </row>
    <row r="699" spans="1:18" x14ac:dyDescent="0.3">
      <c r="A699" t="str">
        <f>CONCATENATE(DATOS[[#This Row],[customer_id]],"_",DATOS[[#This Row],[country]],"_",DATOS[[#This Row],[customer_since]])</f>
        <v>CUST_2257_Canada_44588</v>
      </c>
      <c r="B699" t="s">
        <v>3125</v>
      </c>
      <c r="C699">
        <v>28</v>
      </c>
      <c r="D699" t="s">
        <v>21</v>
      </c>
      <c r="E699" t="s">
        <v>28</v>
      </c>
      <c r="F699">
        <v>45.16</v>
      </c>
      <c r="G699">
        <f>IF(DATOS[[#This Row],[avg_order_value]]="",0,DATOS[[#This Row],[avg_order_value]])</f>
        <v>45.16</v>
      </c>
      <c r="H699">
        <v>9</v>
      </c>
      <c r="I699">
        <f>DATOS[[#This Row],[avgValorOrdenDesc]]*DATOS[[#This Row],[total_orders]]</f>
        <v>406.43999999999994</v>
      </c>
      <c r="J699">
        <v>264</v>
      </c>
      <c r="K699">
        <v>0</v>
      </c>
      <c r="L699" t="s">
        <v>16</v>
      </c>
      <c r="M699">
        <v>7.4</v>
      </c>
      <c r="N699">
        <f>IF(DATOS[[#This Row],[email_open_rate]]="",0,DATOS[[#This Row],[email_open_rate]])</f>
        <v>7.4</v>
      </c>
      <c r="O699" s="1">
        <v>44588</v>
      </c>
      <c r="P699">
        <v>12</v>
      </c>
      <c r="Q699">
        <v>0.31</v>
      </c>
      <c r="R699">
        <f>IF(IFERROR(VLOOKUP(DATOS[[#This Row],[IdUnico]],A700:$A$5002,1,FALSE),0),1,0)</f>
        <v>0</v>
      </c>
    </row>
    <row r="700" spans="1:18" x14ac:dyDescent="0.3">
      <c r="A700" t="str">
        <f>CONCATENATE(DATOS[[#This Row],[customer_id]],"_",DATOS[[#This Row],[country]],"_",DATOS[[#This Row],[customer_since]])</f>
        <v>CUST_2258_USA_44437</v>
      </c>
      <c r="B700" t="s">
        <v>3062</v>
      </c>
      <c r="C700">
        <v>75</v>
      </c>
      <c r="D700" t="s">
        <v>14</v>
      </c>
      <c r="E700" t="s">
        <v>18</v>
      </c>
      <c r="F700">
        <v>16.23</v>
      </c>
      <c r="G700">
        <f>IF(DATOS[[#This Row],[avg_order_value]]="",0,DATOS[[#This Row],[avg_order_value]])</f>
        <v>16.23</v>
      </c>
      <c r="H700">
        <v>5</v>
      </c>
      <c r="I700">
        <f>DATOS[[#This Row],[avgValorOrdenDesc]]*DATOS[[#This Row],[total_orders]]</f>
        <v>81.150000000000006</v>
      </c>
      <c r="J700">
        <v>90</v>
      </c>
      <c r="K700">
        <v>0</v>
      </c>
      <c r="L700" t="s">
        <v>16</v>
      </c>
      <c r="M700">
        <v>23.9</v>
      </c>
      <c r="N700">
        <f>IF(DATOS[[#This Row],[email_open_rate]]="",0,DATOS[[#This Row],[email_open_rate]])</f>
        <v>23.9</v>
      </c>
      <c r="O700" s="1">
        <v>44437</v>
      </c>
      <c r="P700">
        <v>41</v>
      </c>
      <c r="Q700">
        <v>0.22</v>
      </c>
      <c r="R700">
        <f>IF(IFERROR(VLOOKUP(DATOS[[#This Row],[IdUnico]],A701:$A$5002,1,FALSE),0),1,0)</f>
        <v>0</v>
      </c>
    </row>
    <row r="701" spans="1:18" x14ac:dyDescent="0.3">
      <c r="A701" t="str">
        <f>CONCATENATE(DATOS[[#This Row],[customer_id]],"_",DATOS[[#This Row],[country]],"_",DATOS[[#This Row],[customer_since]])</f>
        <v>CUST_2260_Brazil_44836</v>
      </c>
      <c r="B701" t="s">
        <v>3317</v>
      </c>
      <c r="C701">
        <v>18</v>
      </c>
      <c r="D701" t="s">
        <v>21</v>
      </c>
      <c r="E701" t="s">
        <v>15</v>
      </c>
      <c r="F701">
        <v>144.51</v>
      </c>
      <c r="G701">
        <f>IF(DATOS[[#This Row],[avg_order_value]]="",0,DATOS[[#This Row],[avg_order_value]])</f>
        <v>144.51</v>
      </c>
      <c r="H701">
        <v>17</v>
      </c>
      <c r="I701">
        <f>DATOS[[#This Row],[avgValorOrdenDesc]]*DATOS[[#This Row],[total_orders]]</f>
        <v>2456.67</v>
      </c>
      <c r="J701">
        <v>33</v>
      </c>
      <c r="K701">
        <v>0</v>
      </c>
      <c r="L701" t="s">
        <v>23</v>
      </c>
      <c r="M701">
        <v>39.299999999999997</v>
      </c>
      <c r="N701">
        <f>IF(DATOS[[#This Row],[email_open_rate]]="",0,DATOS[[#This Row],[email_open_rate]])</f>
        <v>39.299999999999997</v>
      </c>
      <c r="O701" s="1">
        <v>44836</v>
      </c>
      <c r="P701">
        <v>41</v>
      </c>
      <c r="Q701">
        <v>0.2</v>
      </c>
      <c r="R701">
        <f>IF(IFERROR(VLOOKUP(DATOS[[#This Row],[IdUnico]],A702:$A$5002,1,FALSE),0),1,0)</f>
        <v>0</v>
      </c>
    </row>
    <row r="702" spans="1:18" x14ac:dyDescent="0.3">
      <c r="A702" t="str">
        <f>CONCATENATE(DATOS[[#This Row],[customer_id]],"_",DATOS[[#This Row],[country]],"_",DATOS[[#This Row],[customer_since]])</f>
        <v>CUST_2260_France_45191</v>
      </c>
      <c r="B702" t="s">
        <v>3317</v>
      </c>
      <c r="C702">
        <v>19</v>
      </c>
      <c r="D702" t="s">
        <v>21</v>
      </c>
      <c r="E702" t="s">
        <v>35</v>
      </c>
      <c r="F702">
        <v>26.83</v>
      </c>
      <c r="G702">
        <f>IF(DATOS[[#This Row],[avg_order_value]]="",0,DATOS[[#This Row],[avg_order_value]])</f>
        <v>26.83</v>
      </c>
      <c r="H702">
        <v>10</v>
      </c>
      <c r="I702">
        <f>DATOS[[#This Row],[avgValorOrdenDesc]]*DATOS[[#This Row],[total_orders]]</f>
        <v>268.29999999999995</v>
      </c>
      <c r="J702">
        <v>361</v>
      </c>
      <c r="K702">
        <v>0</v>
      </c>
      <c r="L702" t="s">
        <v>16</v>
      </c>
      <c r="M702">
        <v>37</v>
      </c>
      <c r="N702">
        <f>IF(DATOS[[#This Row],[email_open_rate]]="",0,DATOS[[#This Row],[email_open_rate]])</f>
        <v>37</v>
      </c>
      <c r="O702" s="1">
        <v>45191</v>
      </c>
      <c r="P702">
        <v>89</v>
      </c>
      <c r="Q702">
        <v>0.41</v>
      </c>
      <c r="R702">
        <f>IF(IFERROR(VLOOKUP(DATOS[[#This Row],[IdUnico]],A703:$A$5002,1,FALSE),0),1,0)</f>
        <v>0</v>
      </c>
    </row>
    <row r="703" spans="1:18" x14ac:dyDescent="0.3">
      <c r="A703" t="str">
        <f>CONCATENATE(DATOS[[#This Row],[customer_id]],"_",DATOS[[#This Row],[country]],"_",DATOS[[#This Row],[customer_since]])</f>
        <v>CUST_2262_Brazil_44151</v>
      </c>
      <c r="B703" t="s">
        <v>3120</v>
      </c>
      <c r="C703">
        <v>50</v>
      </c>
      <c r="D703" t="s">
        <v>14</v>
      </c>
      <c r="E703" t="s">
        <v>15</v>
      </c>
      <c r="F703">
        <v>60.18</v>
      </c>
      <c r="G703">
        <f>IF(DATOS[[#This Row],[avg_order_value]]="",0,DATOS[[#This Row],[avg_order_value]])</f>
        <v>60.18</v>
      </c>
      <c r="H703">
        <v>10</v>
      </c>
      <c r="I703">
        <f>DATOS[[#This Row],[avgValorOrdenDesc]]*DATOS[[#This Row],[total_orders]]</f>
        <v>601.79999999999995</v>
      </c>
      <c r="J703">
        <v>22</v>
      </c>
      <c r="K703">
        <v>0</v>
      </c>
      <c r="L703" t="s">
        <v>19</v>
      </c>
      <c r="M703">
        <v>86.7</v>
      </c>
      <c r="N703">
        <f>IF(DATOS[[#This Row],[email_open_rate]]="",0,DATOS[[#This Row],[email_open_rate]])</f>
        <v>86.7</v>
      </c>
      <c r="O703" s="1">
        <v>44151</v>
      </c>
      <c r="P703">
        <v>6</v>
      </c>
      <c r="Q703">
        <v>0.35</v>
      </c>
      <c r="R703">
        <f>IF(IFERROR(VLOOKUP(DATOS[[#This Row],[IdUnico]],A704:$A$5002,1,FALSE),0),1,0)</f>
        <v>0</v>
      </c>
    </row>
    <row r="704" spans="1:18" x14ac:dyDescent="0.3">
      <c r="A704" t="str">
        <f>CONCATENATE(DATOS[[#This Row],[customer_id]],"_",DATOS[[#This Row],[country]],"_",DATOS[[#This Row],[customer_since]])</f>
        <v>CUST_2265_Canada_45449</v>
      </c>
      <c r="B704" t="s">
        <v>1275</v>
      </c>
      <c r="C704">
        <v>45</v>
      </c>
      <c r="D704" t="s">
        <v>25</v>
      </c>
      <c r="E704" t="s">
        <v>28</v>
      </c>
      <c r="F704">
        <v>269.05</v>
      </c>
      <c r="G704">
        <f>IF(DATOS[[#This Row],[avg_order_value]]="",0,DATOS[[#This Row],[avg_order_value]])</f>
        <v>269.05</v>
      </c>
      <c r="H704">
        <v>12</v>
      </c>
      <c r="I704">
        <f>DATOS[[#This Row],[avgValorOrdenDesc]]*DATOS[[#This Row],[total_orders]]</f>
        <v>3228.6000000000004</v>
      </c>
      <c r="J704">
        <v>145</v>
      </c>
      <c r="K704">
        <v>0</v>
      </c>
      <c r="L704" t="s">
        <v>29</v>
      </c>
      <c r="M704">
        <v>66.099999999999994</v>
      </c>
      <c r="N704">
        <f>IF(DATOS[[#This Row],[email_open_rate]]="",0,DATOS[[#This Row],[email_open_rate]])</f>
        <v>66.099999999999994</v>
      </c>
      <c r="O704" s="1">
        <v>45449</v>
      </c>
      <c r="P704">
        <v>98</v>
      </c>
      <c r="Q704">
        <v>0.16</v>
      </c>
      <c r="R704">
        <f>IF(IFERROR(VLOOKUP(DATOS[[#This Row],[IdUnico]],A705:$A$5002,1,FALSE),0),1,0)</f>
        <v>0</v>
      </c>
    </row>
    <row r="705" spans="1:18" x14ac:dyDescent="0.3">
      <c r="A705" t="str">
        <f>CONCATENATE(DATOS[[#This Row],[customer_id]],"_",DATOS[[#This Row],[country]],"_",DATOS[[#This Row],[customer_since]])</f>
        <v>CUST_2266_France_45695</v>
      </c>
      <c r="B705" t="s">
        <v>1407</v>
      </c>
      <c r="C705">
        <v>73</v>
      </c>
      <c r="D705" t="s">
        <v>21</v>
      </c>
      <c r="E705" t="s">
        <v>35</v>
      </c>
      <c r="F705">
        <v>245.71</v>
      </c>
      <c r="G705">
        <f>IF(DATOS[[#This Row],[avg_order_value]]="",0,DATOS[[#This Row],[avg_order_value]])</f>
        <v>245.71</v>
      </c>
      <c r="H705">
        <v>7</v>
      </c>
      <c r="I705">
        <f>DATOS[[#This Row],[avgValorOrdenDesc]]*DATOS[[#This Row],[total_orders]]</f>
        <v>1719.97</v>
      </c>
      <c r="J705">
        <v>46</v>
      </c>
      <c r="K705">
        <v>0</v>
      </c>
      <c r="L705" t="s">
        <v>29</v>
      </c>
      <c r="M705">
        <v>51.8</v>
      </c>
      <c r="N705">
        <f>IF(DATOS[[#This Row],[email_open_rate]]="",0,DATOS[[#This Row],[email_open_rate]])</f>
        <v>51.8</v>
      </c>
      <c r="O705" s="1">
        <v>45695</v>
      </c>
      <c r="P705">
        <v>54</v>
      </c>
      <c r="Q705">
        <v>0.09</v>
      </c>
      <c r="R705">
        <f>IF(IFERROR(VLOOKUP(DATOS[[#This Row],[IdUnico]],A706:$A$5002,1,FALSE),0),1,0)</f>
        <v>0</v>
      </c>
    </row>
    <row r="706" spans="1:18" x14ac:dyDescent="0.3">
      <c r="A706" t="str">
        <f>CONCATENATE(DATOS[[#This Row],[customer_id]],"_",DATOS[[#This Row],[country]],"_",DATOS[[#This Row],[customer_since]])</f>
        <v>CUST_2267_Australia_44202</v>
      </c>
      <c r="B706" t="s">
        <v>63</v>
      </c>
      <c r="C706">
        <v>37</v>
      </c>
      <c r="D706" t="s">
        <v>21</v>
      </c>
      <c r="E706" t="s">
        <v>22</v>
      </c>
      <c r="F706">
        <v>75.98</v>
      </c>
      <c r="G706">
        <f>IF(DATOS[[#This Row],[avg_order_value]]="",0,DATOS[[#This Row],[avg_order_value]])</f>
        <v>75.98</v>
      </c>
      <c r="H706">
        <v>6</v>
      </c>
      <c r="I706">
        <f>DATOS[[#This Row],[avgValorOrdenDesc]]*DATOS[[#This Row],[total_orders]]</f>
        <v>455.88</v>
      </c>
      <c r="J706">
        <v>191</v>
      </c>
      <c r="K706">
        <v>0</v>
      </c>
      <c r="L706" t="s">
        <v>16</v>
      </c>
      <c r="M706">
        <v>59.4</v>
      </c>
      <c r="N706">
        <f>IF(DATOS[[#This Row],[email_open_rate]]="",0,DATOS[[#This Row],[email_open_rate]])</f>
        <v>59.4</v>
      </c>
      <c r="O706" s="1">
        <v>44202</v>
      </c>
      <c r="P706">
        <v>25</v>
      </c>
      <c r="Q706">
        <v>0.22</v>
      </c>
      <c r="R706">
        <f>IF(IFERROR(VLOOKUP(DATOS[[#This Row],[IdUnico]],A707:$A$5002,1,FALSE),0),1,0)</f>
        <v>0</v>
      </c>
    </row>
    <row r="707" spans="1:18" x14ac:dyDescent="0.3">
      <c r="A707" t="str">
        <f>CONCATENATE(DATOS[[#This Row],[customer_id]],"_",DATOS[[#This Row],[country]],"_",DATOS[[#This Row],[customer_since]])</f>
        <v>CUST_2268_Germany_45687</v>
      </c>
      <c r="B707" t="s">
        <v>3562</v>
      </c>
      <c r="C707">
        <v>28</v>
      </c>
      <c r="D707" t="s">
        <v>25</v>
      </c>
      <c r="E707" t="s">
        <v>50</v>
      </c>
      <c r="F707">
        <v>73.540000000000006</v>
      </c>
      <c r="G707">
        <f>IF(DATOS[[#This Row],[avg_order_value]]="",0,DATOS[[#This Row],[avg_order_value]])</f>
        <v>73.540000000000006</v>
      </c>
      <c r="H707">
        <v>12</v>
      </c>
      <c r="I707">
        <f>DATOS[[#This Row],[avgValorOrdenDesc]]*DATOS[[#This Row],[total_orders]]</f>
        <v>882.48</v>
      </c>
      <c r="J707">
        <v>226</v>
      </c>
      <c r="K707">
        <v>0</v>
      </c>
      <c r="L707" t="s">
        <v>19</v>
      </c>
      <c r="M707">
        <v>82.2</v>
      </c>
      <c r="N707">
        <f>IF(DATOS[[#This Row],[email_open_rate]]="",0,DATOS[[#This Row],[email_open_rate]])</f>
        <v>82.2</v>
      </c>
      <c r="O707" s="1">
        <v>45687</v>
      </c>
      <c r="P707">
        <v>7</v>
      </c>
      <c r="Q707">
        <v>0.27</v>
      </c>
      <c r="R707">
        <f>IF(IFERROR(VLOOKUP(DATOS[[#This Row],[IdUnico]],A708:$A$5002,1,FALSE),0),1,0)</f>
        <v>0</v>
      </c>
    </row>
    <row r="708" spans="1:18" x14ac:dyDescent="0.3">
      <c r="A708" t="str">
        <f>CONCATENATE(DATOS[[#This Row],[customer_id]],"_",DATOS[[#This Row],[country]],"_",DATOS[[#This Row],[customer_since]])</f>
        <v>CUST_2269_Australia_44670</v>
      </c>
      <c r="B708" t="s">
        <v>3517</v>
      </c>
      <c r="C708">
        <v>65</v>
      </c>
      <c r="D708" t="s">
        <v>21</v>
      </c>
      <c r="E708" t="s">
        <v>22</v>
      </c>
      <c r="F708">
        <v>183.23</v>
      </c>
      <c r="G708">
        <f>IF(DATOS[[#This Row],[avg_order_value]]="",0,DATOS[[#This Row],[avg_order_value]])</f>
        <v>183.23</v>
      </c>
      <c r="H708">
        <v>10</v>
      </c>
      <c r="I708">
        <f>DATOS[[#This Row],[avgValorOrdenDesc]]*DATOS[[#This Row],[total_orders]]</f>
        <v>1832.3</v>
      </c>
      <c r="J708">
        <v>364</v>
      </c>
      <c r="K708">
        <v>0</v>
      </c>
      <c r="L708" t="s">
        <v>23</v>
      </c>
      <c r="M708">
        <v>15.2</v>
      </c>
      <c r="N708">
        <f>IF(DATOS[[#This Row],[email_open_rate]]="",0,DATOS[[#This Row],[email_open_rate]])</f>
        <v>15.2</v>
      </c>
      <c r="O708" s="1">
        <v>44670</v>
      </c>
      <c r="P708">
        <v>37</v>
      </c>
      <c r="Q708">
        <v>0.38</v>
      </c>
      <c r="R708">
        <f>IF(IFERROR(VLOOKUP(DATOS[[#This Row],[IdUnico]],A709:$A$5002,1,FALSE),0),1,0)</f>
        <v>0</v>
      </c>
    </row>
    <row r="709" spans="1:18" x14ac:dyDescent="0.3">
      <c r="A709" t="str">
        <f>CONCATENATE(DATOS[[#This Row],[customer_id]],"_",DATOS[[#This Row],[country]],"_",DATOS[[#This Row],[customer_since]])</f>
        <v>CUST_2269_UK_45484</v>
      </c>
      <c r="B709" t="s">
        <v>3517</v>
      </c>
      <c r="C709">
        <v>75</v>
      </c>
      <c r="D709" t="s">
        <v>21</v>
      </c>
      <c r="E709" t="s">
        <v>52</v>
      </c>
      <c r="F709">
        <v>134.57</v>
      </c>
      <c r="G709">
        <f>IF(DATOS[[#This Row],[avg_order_value]]="",0,DATOS[[#This Row],[avg_order_value]])</f>
        <v>134.57</v>
      </c>
      <c r="H709">
        <v>9</v>
      </c>
      <c r="I709">
        <f>DATOS[[#This Row],[avgValorOrdenDesc]]*DATOS[[#This Row],[total_orders]]</f>
        <v>1211.1299999999999</v>
      </c>
      <c r="J709">
        <v>135</v>
      </c>
      <c r="K709">
        <v>0</v>
      </c>
      <c r="L709" t="s">
        <v>23</v>
      </c>
      <c r="M709">
        <v>11.5</v>
      </c>
      <c r="N709">
        <f>IF(DATOS[[#This Row],[email_open_rate]]="",0,DATOS[[#This Row],[email_open_rate]])</f>
        <v>11.5</v>
      </c>
      <c r="O709" s="1">
        <v>45484</v>
      </c>
      <c r="P709">
        <v>10</v>
      </c>
      <c r="Q709">
        <v>0.26</v>
      </c>
      <c r="R709">
        <f>IF(IFERROR(VLOOKUP(DATOS[[#This Row],[IdUnico]],A710:$A$5002,1,FALSE),0),1,0)</f>
        <v>0</v>
      </c>
    </row>
    <row r="710" spans="1:18" x14ac:dyDescent="0.3">
      <c r="A710" t="str">
        <f>CONCATENATE(DATOS[[#This Row],[customer_id]],"_",DATOS[[#This Row],[country]],"_",DATOS[[#This Row],[customer_since]])</f>
        <v>CUST_2271_India_45620</v>
      </c>
      <c r="B710" t="s">
        <v>2809</v>
      </c>
      <c r="C710">
        <v>69</v>
      </c>
      <c r="D710" t="s">
        <v>21</v>
      </c>
      <c r="E710" t="s">
        <v>37</v>
      </c>
      <c r="F710">
        <v>68.3</v>
      </c>
      <c r="G710">
        <f>IF(DATOS[[#This Row],[avg_order_value]]="",0,DATOS[[#This Row],[avg_order_value]])</f>
        <v>68.3</v>
      </c>
      <c r="H710">
        <v>14</v>
      </c>
      <c r="I710">
        <f>DATOS[[#This Row],[avgValorOrdenDesc]]*DATOS[[#This Row],[total_orders]]</f>
        <v>956.19999999999993</v>
      </c>
      <c r="J710">
        <v>193</v>
      </c>
      <c r="K710">
        <v>0</v>
      </c>
      <c r="L710" t="s">
        <v>23</v>
      </c>
      <c r="M710">
        <v>43.8</v>
      </c>
      <c r="N710">
        <f>IF(DATOS[[#This Row],[email_open_rate]]="",0,DATOS[[#This Row],[email_open_rate]])</f>
        <v>43.8</v>
      </c>
      <c r="O710" s="1">
        <v>45620</v>
      </c>
      <c r="P710">
        <v>21</v>
      </c>
      <c r="Q710">
        <v>0.42</v>
      </c>
      <c r="R710">
        <f>IF(IFERROR(VLOOKUP(DATOS[[#This Row],[IdUnico]],A711:$A$5002,1,FALSE),0),1,0)</f>
        <v>0</v>
      </c>
    </row>
    <row r="711" spans="1:18" x14ac:dyDescent="0.3">
      <c r="A711" t="str">
        <f>CONCATENATE(DATOS[[#This Row],[customer_id]],"_",DATOS[[#This Row],[country]],"_",DATOS[[#This Row],[customer_since]])</f>
        <v>CUST_2273_Germany_44544</v>
      </c>
      <c r="B711" t="s">
        <v>3283</v>
      </c>
      <c r="C711">
        <v>41</v>
      </c>
      <c r="D711" t="s">
        <v>21</v>
      </c>
      <c r="E711" t="s">
        <v>50</v>
      </c>
      <c r="F711">
        <v>238.12</v>
      </c>
      <c r="G711">
        <f>IF(DATOS[[#This Row],[avg_order_value]]="",0,DATOS[[#This Row],[avg_order_value]])</f>
        <v>238.12</v>
      </c>
      <c r="H711">
        <v>9</v>
      </c>
      <c r="I711">
        <f>DATOS[[#This Row],[avgValorOrdenDesc]]*DATOS[[#This Row],[total_orders]]</f>
        <v>2143.08</v>
      </c>
      <c r="J711">
        <v>170</v>
      </c>
      <c r="K711">
        <v>0</v>
      </c>
      <c r="L711" t="s">
        <v>23</v>
      </c>
      <c r="M711">
        <v>96.7</v>
      </c>
      <c r="N711">
        <f>IF(DATOS[[#This Row],[email_open_rate]]="",0,DATOS[[#This Row],[email_open_rate]])</f>
        <v>96.7</v>
      </c>
      <c r="O711" s="1">
        <v>44544</v>
      </c>
      <c r="P711">
        <v>26</v>
      </c>
      <c r="Q711">
        <v>0.25</v>
      </c>
      <c r="R711">
        <f>IF(IFERROR(VLOOKUP(DATOS[[#This Row],[IdUnico]],A712:$A$5002,1,FALSE),0),1,0)</f>
        <v>0</v>
      </c>
    </row>
    <row r="712" spans="1:18" x14ac:dyDescent="0.3">
      <c r="A712" t="str">
        <f>CONCATENATE(DATOS[[#This Row],[customer_id]],"_",DATOS[[#This Row],[country]],"_",DATOS[[#This Row],[customer_since]])</f>
        <v>CUST_2274_Canada_44662</v>
      </c>
      <c r="B712" t="s">
        <v>1484</v>
      </c>
      <c r="C712">
        <v>63</v>
      </c>
      <c r="D712" t="s">
        <v>21</v>
      </c>
      <c r="E712" t="s">
        <v>28</v>
      </c>
      <c r="F712">
        <v>134.05000000000001</v>
      </c>
      <c r="G712">
        <f>IF(DATOS[[#This Row],[avg_order_value]]="",0,DATOS[[#This Row],[avg_order_value]])</f>
        <v>134.05000000000001</v>
      </c>
      <c r="H712">
        <v>9</v>
      </c>
      <c r="I712">
        <f>DATOS[[#This Row],[avgValorOrdenDesc]]*DATOS[[#This Row],[total_orders]]</f>
        <v>1206.45</v>
      </c>
      <c r="J712">
        <v>55</v>
      </c>
      <c r="K712">
        <v>0</v>
      </c>
      <c r="L712" t="s">
        <v>16</v>
      </c>
      <c r="M712">
        <v>26.7</v>
      </c>
      <c r="N712">
        <f>IF(DATOS[[#This Row],[email_open_rate]]="",0,DATOS[[#This Row],[email_open_rate]])</f>
        <v>26.7</v>
      </c>
      <c r="O712" s="1">
        <v>44662</v>
      </c>
      <c r="P712">
        <v>44</v>
      </c>
      <c r="Q712">
        <v>0.5</v>
      </c>
      <c r="R712">
        <f>IF(IFERROR(VLOOKUP(DATOS[[#This Row],[IdUnico]],A713:$A$5002,1,FALSE),0),1,0)</f>
        <v>0</v>
      </c>
    </row>
    <row r="713" spans="1:18" x14ac:dyDescent="0.3">
      <c r="A713" t="str">
        <f>CONCATENATE(DATOS[[#This Row],[customer_id]],"_",DATOS[[#This Row],[country]],"_",DATOS[[#This Row],[customer_since]])</f>
        <v>CUST_2276_Canada_45313</v>
      </c>
      <c r="B713" t="s">
        <v>722</v>
      </c>
      <c r="C713">
        <v>43</v>
      </c>
      <c r="D713" t="s">
        <v>21</v>
      </c>
      <c r="E713" t="s">
        <v>28</v>
      </c>
      <c r="F713">
        <v>63</v>
      </c>
      <c r="G713">
        <f>IF(DATOS[[#This Row],[avg_order_value]]="",0,DATOS[[#This Row],[avg_order_value]])</f>
        <v>63</v>
      </c>
      <c r="H713">
        <v>12</v>
      </c>
      <c r="I713">
        <f>DATOS[[#This Row],[avgValorOrdenDesc]]*DATOS[[#This Row],[total_orders]]</f>
        <v>756</v>
      </c>
      <c r="J713">
        <v>335</v>
      </c>
      <c r="K713">
        <v>0</v>
      </c>
      <c r="L713" t="s">
        <v>16</v>
      </c>
      <c r="M713">
        <v>68.2</v>
      </c>
      <c r="N713">
        <f>IF(DATOS[[#This Row],[email_open_rate]]="",0,DATOS[[#This Row],[email_open_rate]])</f>
        <v>68.2</v>
      </c>
      <c r="O713" s="1">
        <v>45313</v>
      </c>
      <c r="P713">
        <v>7</v>
      </c>
      <c r="Q713">
        <v>0.02</v>
      </c>
      <c r="R713">
        <f>IF(IFERROR(VLOOKUP(DATOS[[#This Row],[IdUnico]],A714:$A$5002,1,FALSE),0),1,0)</f>
        <v>0</v>
      </c>
    </row>
    <row r="714" spans="1:18" x14ac:dyDescent="0.3">
      <c r="A714" t="str">
        <f>CONCATENATE(DATOS[[#This Row],[customer_id]],"_",DATOS[[#This Row],[country]],"_",DATOS[[#This Row],[customer_since]])</f>
        <v>CUST_2279_Brazil_45408</v>
      </c>
      <c r="B714" t="s">
        <v>1023</v>
      </c>
      <c r="C714">
        <v>43</v>
      </c>
      <c r="D714" t="s">
        <v>14</v>
      </c>
      <c r="E714" t="s">
        <v>15</v>
      </c>
      <c r="F714">
        <v>138.69</v>
      </c>
      <c r="G714">
        <f>IF(DATOS[[#This Row],[avg_order_value]]="",0,DATOS[[#This Row],[avg_order_value]])</f>
        <v>138.69</v>
      </c>
      <c r="H714">
        <v>10</v>
      </c>
      <c r="I714">
        <f>DATOS[[#This Row],[avgValorOrdenDesc]]*DATOS[[#This Row],[total_orders]]</f>
        <v>1386.9</v>
      </c>
      <c r="J714">
        <v>336</v>
      </c>
      <c r="K714">
        <v>0</v>
      </c>
      <c r="L714" t="s">
        <v>23</v>
      </c>
      <c r="M714">
        <v>69.599999999999994</v>
      </c>
      <c r="N714">
        <f>IF(DATOS[[#This Row],[email_open_rate]]="",0,DATOS[[#This Row],[email_open_rate]])</f>
        <v>69.599999999999994</v>
      </c>
      <c r="O714" s="1">
        <v>45408</v>
      </c>
      <c r="P714">
        <v>39</v>
      </c>
      <c r="Q714">
        <v>0.37</v>
      </c>
      <c r="R714">
        <f>IF(IFERROR(VLOOKUP(DATOS[[#This Row],[IdUnico]],A715:$A$5002,1,FALSE),0),1,0)</f>
        <v>0</v>
      </c>
    </row>
    <row r="715" spans="1:18" x14ac:dyDescent="0.3">
      <c r="A715" t="str">
        <f>CONCATENATE(DATOS[[#This Row],[customer_id]],"_",DATOS[[#This Row],[country]],"_",DATOS[[#This Row],[customer_since]])</f>
        <v>CUST_2283_China_45706</v>
      </c>
      <c r="B715" t="s">
        <v>1930</v>
      </c>
      <c r="C715">
        <v>22</v>
      </c>
      <c r="D715" t="s">
        <v>14</v>
      </c>
      <c r="E715" t="s">
        <v>44</v>
      </c>
      <c r="F715">
        <v>190.28</v>
      </c>
      <c r="G715">
        <f>IF(DATOS[[#This Row],[avg_order_value]]="",0,DATOS[[#This Row],[avg_order_value]])</f>
        <v>190.28</v>
      </c>
      <c r="H715">
        <v>10</v>
      </c>
      <c r="I715">
        <f>DATOS[[#This Row],[avgValorOrdenDesc]]*DATOS[[#This Row],[total_orders]]</f>
        <v>1902.8</v>
      </c>
      <c r="J715">
        <v>19</v>
      </c>
      <c r="K715">
        <v>0</v>
      </c>
      <c r="L715" t="s">
        <v>19</v>
      </c>
      <c r="M715">
        <v>31.2</v>
      </c>
      <c r="N715">
        <f>IF(DATOS[[#This Row],[email_open_rate]]="",0,DATOS[[#This Row],[email_open_rate]])</f>
        <v>31.2</v>
      </c>
      <c r="O715" s="1">
        <v>45706</v>
      </c>
      <c r="P715">
        <v>94</v>
      </c>
      <c r="Q715">
        <v>0.27</v>
      </c>
      <c r="R715">
        <f>IF(IFERROR(VLOOKUP(DATOS[[#This Row],[IdUnico]],A716:$A$5002,1,FALSE),0),1,0)</f>
        <v>0</v>
      </c>
    </row>
    <row r="716" spans="1:18" x14ac:dyDescent="0.3">
      <c r="A716" t="str">
        <f>CONCATENATE(DATOS[[#This Row],[customer_id]],"_",DATOS[[#This Row],[country]],"_",DATOS[[#This Row],[customer_since]])</f>
        <v>CUST_2283_Germany_45298</v>
      </c>
      <c r="B716" t="s">
        <v>1930</v>
      </c>
      <c r="C716">
        <v>61</v>
      </c>
      <c r="D716" t="s">
        <v>14</v>
      </c>
      <c r="E716" t="s">
        <v>50</v>
      </c>
      <c r="F716">
        <v>227.64</v>
      </c>
      <c r="G716">
        <f>IF(DATOS[[#This Row],[avg_order_value]]="",0,DATOS[[#This Row],[avg_order_value]])</f>
        <v>227.64</v>
      </c>
      <c r="H716">
        <v>11</v>
      </c>
      <c r="I716">
        <f>DATOS[[#This Row],[avgValorOrdenDesc]]*DATOS[[#This Row],[total_orders]]</f>
        <v>2504.04</v>
      </c>
      <c r="J716">
        <v>265</v>
      </c>
      <c r="K716">
        <v>0</v>
      </c>
      <c r="L716" t="s">
        <v>16</v>
      </c>
      <c r="M716">
        <v>40.6</v>
      </c>
      <c r="N716">
        <f>IF(DATOS[[#This Row],[email_open_rate]]="",0,DATOS[[#This Row],[email_open_rate]])</f>
        <v>40.6</v>
      </c>
      <c r="O716" s="1">
        <v>45298</v>
      </c>
      <c r="P716">
        <v>14</v>
      </c>
      <c r="Q716">
        <v>0.6</v>
      </c>
      <c r="R716">
        <f>IF(IFERROR(VLOOKUP(DATOS[[#This Row],[IdUnico]],A717:$A$5002,1,FALSE),0),1,0)</f>
        <v>0</v>
      </c>
    </row>
    <row r="717" spans="1:18" x14ac:dyDescent="0.3">
      <c r="A717" t="str">
        <f>CONCATENATE(DATOS[[#This Row],[customer_id]],"_",DATOS[[#This Row],[country]],"_",DATOS[[#This Row],[customer_since]])</f>
        <v>CUST_2283_India_44740</v>
      </c>
      <c r="B717" t="s">
        <v>1930</v>
      </c>
      <c r="C717">
        <v>46</v>
      </c>
      <c r="D717" t="s">
        <v>21</v>
      </c>
      <c r="E717" t="s">
        <v>37</v>
      </c>
      <c r="F717">
        <v>289.69</v>
      </c>
      <c r="G717">
        <f>IF(DATOS[[#This Row],[avg_order_value]]="",0,DATOS[[#This Row],[avg_order_value]])</f>
        <v>289.69</v>
      </c>
      <c r="H717">
        <v>10</v>
      </c>
      <c r="I717">
        <f>DATOS[[#This Row],[avgValorOrdenDesc]]*DATOS[[#This Row],[total_orders]]</f>
        <v>2896.9</v>
      </c>
      <c r="J717">
        <v>86</v>
      </c>
      <c r="K717">
        <v>0</v>
      </c>
      <c r="L717" t="s">
        <v>19</v>
      </c>
      <c r="M717">
        <v>54.4</v>
      </c>
      <c r="N717">
        <f>IF(DATOS[[#This Row],[email_open_rate]]="",0,DATOS[[#This Row],[email_open_rate]])</f>
        <v>54.4</v>
      </c>
      <c r="O717" s="1">
        <v>44740</v>
      </c>
      <c r="P717">
        <v>80</v>
      </c>
      <c r="Q717">
        <v>0.4</v>
      </c>
      <c r="R717">
        <f>IF(IFERROR(VLOOKUP(DATOS[[#This Row],[IdUnico]],A718:$A$5002,1,FALSE),0),1,0)</f>
        <v>0</v>
      </c>
    </row>
    <row r="718" spans="1:18" x14ac:dyDescent="0.3">
      <c r="A718" t="str">
        <f>CONCATENATE(DATOS[[#This Row],[customer_id]],"_",DATOS[[#This Row],[country]],"_",DATOS[[#This Row],[customer_since]])</f>
        <v>CUST_2286_Canada_44888</v>
      </c>
      <c r="B718" t="s">
        <v>1581</v>
      </c>
      <c r="C718">
        <v>56</v>
      </c>
      <c r="D718" t="s">
        <v>21</v>
      </c>
      <c r="E718" t="s">
        <v>28</v>
      </c>
      <c r="F718">
        <v>52.4</v>
      </c>
      <c r="G718">
        <f>IF(DATOS[[#This Row],[avg_order_value]]="",0,DATOS[[#This Row],[avg_order_value]])</f>
        <v>52.4</v>
      </c>
      <c r="H718">
        <v>12</v>
      </c>
      <c r="I718">
        <f>DATOS[[#This Row],[avgValorOrdenDesc]]*DATOS[[#This Row],[total_orders]]</f>
        <v>628.79999999999995</v>
      </c>
      <c r="J718">
        <v>223</v>
      </c>
      <c r="K718">
        <v>0</v>
      </c>
      <c r="L718" t="s">
        <v>23</v>
      </c>
      <c r="M718">
        <v>41.4</v>
      </c>
      <c r="N718">
        <f>IF(DATOS[[#This Row],[email_open_rate]]="",0,DATOS[[#This Row],[email_open_rate]])</f>
        <v>41.4</v>
      </c>
      <c r="O718" s="1">
        <v>44888</v>
      </c>
      <c r="P718">
        <v>79</v>
      </c>
      <c r="Q718">
        <v>0.23</v>
      </c>
      <c r="R718">
        <f>IF(IFERROR(VLOOKUP(DATOS[[#This Row],[IdUnico]],A719:$A$5002,1,FALSE),0),1,0)</f>
        <v>0</v>
      </c>
    </row>
    <row r="719" spans="1:18" x14ac:dyDescent="0.3">
      <c r="A719" t="str">
        <f>CONCATENATE(DATOS[[#This Row],[customer_id]],"_",DATOS[[#This Row],[country]],"_",DATOS[[#This Row],[customer_since]])</f>
        <v>CUST_2289_USA_45054</v>
      </c>
      <c r="B719" t="s">
        <v>3161</v>
      </c>
      <c r="C719">
        <v>63</v>
      </c>
      <c r="D719" t="s">
        <v>14</v>
      </c>
      <c r="E719" t="s">
        <v>18</v>
      </c>
      <c r="F719">
        <v>126.95</v>
      </c>
      <c r="G719">
        <f>IF(DATOS[[#This Row],[avg_order_value]]="",0,DATOS[[#This Row],[avg_order_value]])</f>
        <v>126.95</v>
      </c>
      <c r="H719">
        <v>8</v>
      </c>
      <c r="I719">
        <f>DATOS[[#This Row],[avgValorOrdenDesc]]*DATOS[[#This Row],[total_orders]]</f>
        <v>1015.6</v>
      </c>
      <c r="J719">
        <v>217</v>
      </c>
      <c r="K719">
        <v>0</v>
      </c>
      <c r="L719" t="s">
        <v>16</v>
      </c>
      <c r="M719">
        <v>55.7</v>
      </c>
      <c r="N719">
        <f>IF(DATOS[[#This Row],[email_open_rate]]="",0,DATOS[[#This Row],[email_open_rate]])</f>
        <v>55.7</v>
      </c>
      <c r="O719" s="1">
        <v>45054</v>
      </c>
      <c r="P719">
        <v>38</v>
      </c>
      <c r="Q719">
        <v>0.56999999999999995</v>
      </c>
      <c r="R719">
        <f>IF(IFERROR(VLOOKUP(DATOS[[#This Row],[IdUnico]],A720:$A$5002,1,FALSE),0),1,0)</f>
        <v>0</v>
      </c>
    </row>
    <row r="720" spans="1:18" x14ac:dyDescent="0.3">
      <c r="A720" t="str">
        <f>CONCATENATE(DATOS[[#This Row],[customer_id]],"_",DATOS[[#This Row],[country]],"_",DATOS[[#This Row],[customer_since]])</f>
        <v>CUST_2290_India_44846</v>
      </c>
      <c r="B720" t="s">
        <v>1216</v>
      </c>
      <c r="C720">
        <v>55</v>
      </c>
      <c r="D720" t="s">
        <v>21</v>
      </c>
      <c r="E720" t="s">
        <v>37</v>
      </c>
      <c r="F720">
        <v>40.36</v>
      </c>
      <c r="G720">
        <f>IF(DATOS[[#This Row],[avg_order_value]]="",0,DATOS[[#This Row],[avg_order_value]])</f>
        <v>40.36</v>
      </c>
      <c r="H720">
        <v>8</v>
      </c>
      <c r="I720">
        <f>DATOS[[#This Row],[avgValorOrdenDesc]]*DATOS[[#This Row],[total_orders]]</f>
        <v>322.88</v>
      </c>
      <c r="J720">
        <v>115</v>
      </c>
      <c r="K720">
        <v>0</v>
      </c>
      <c r="L720" t="s">
        <v>16</v>
      </c>
      <c r="N720">
        <f>IF(DATOS[[#This Row],[email_open_rate]]="",0,DATOS[[#This Row],[email_open_rate]])</f>
        <v>0</v>
      </c>
      <c r="O720" s="1">
        <v>44846</v>
      </c>
      <c r="P720">
        <v>83</v>
      </c>
      <c r="Q720">
        <v>0.57999999999999996</v>
      </c>
      <c r="R720">
        <f>IF(IFERROR(VLOOKUP(DATOS[[#This Row],[IdUnico]],A721:$A$5002,1,FALSE),0),1,0)</f>
        <v>0</v>
      </c>
    </row>
    <row r="721" spans="1:18" x14ac:dyDescent="0.3">
      <c r="A721" t="str">
        <f>CONCATENATE(DATOS[[#This Row],[customer_id]],"_",DATOS[[#This Row],[country]],"_",DATOS[[#This Row],[customer_since]])</f>
        <v>CUST_2291_USA_45451</v>
      </c>
      <c r="B721" t="s">
        <v>188</v>
      </c>
      <c r="C721">
        <v>24</v>
      </c>
      <c r="D721" t="s">
        <v>14</v>
      </c>
      <c r="E721" t="s">
        <v>18</v>
      </c>
      <c r="F721">
        <v>159.51</v>
      </c>
      <c r="G721">
        <f>IF(DATOS[[#This Row],[avg_order_value]]="",0,DATOS[[#This Row],[avg_order_value]])</f>
        <v>159.51</v>
      </c>
      <c r="H721">
        <v>6</v>
      </c>
      <c r="I721">
        <f>DATOS[[#This Row],[avgValorOrdenDesc]]*DATOS[[#This Row],[total_orders]]</f>
        <v>957.06</v>
      </c>
      <c r="J721">
        <v>183</v>
      </c>
      <c r="K721">
        <v>0</v>
      </c>
      <c r="L721" t="s">
        <v>23</v>
      </c>
      <c r="M721">
        <v>54.3</v>
      </c>
      <c r="N721">
        <f>IF(DATOS[[#This Row],[email_open_rate]]="",0,DATOS[[#This Row],[email_open_rate]])</f>
        <v>54.3</v>
      </c>
      <c r="O721" s="1">
        <v>45451</v>
      </c>
      <c r="P721">
        <v>19</v>
      </c>
      <c r="Q721">
        <v>0.28000000000000003</v>
      </c>
      <c r="R721">
        <f>IF(IFERROR(VLOOKUP(DATOS[[#This Row],[IdUnico]],A722:$A$5002,1,FALSE),0),1,0)</f>
        <v>0</v>
      </c>
    </row>
    <row r="722" spans="1:18" x14ac:dyDescent="0.3">
      <c r="A722" t="str">
        <f>CONCATENATE(DATOS[[#This Row],[customer_id]],"_",DATOS[[#This Row],[country]],"_",DATOS[[#This Row],[customer_since]])</f>
        <v>CUST_2293_France_45116</v>
      </c>
      <c r="B722" t="s">
        <v>2725</v>
      </c>
      <c r="C722">
        <v>44</v>
      </c>
      <c r="D722" t="s">
        <v>21</v>
      </c>
      <c r="E722" t="s">
        <v>35</v>
      </c>
      <c r="F722">
        <v>178.36</v>
      </c>
      <c r="G722">
        <f>IF(DATOS[[#This Row],[avg_order_value]]="",0,DATOS[[#This Row],[avg_order_value]])</f>
        <v>178.36</v>
      </c>
      <c r="H722">
        <v>14</v>
      </c>
      <c r="I722">
        <f>DATOS[[#This Row],[avgValorOrdenDesc]]*DATOS[[#This Row],[total_orders]]</f>
        <v>2497.04</v>
      </c>
      <c r="J722">
        <v>107</v>
      </c>
      <c r="K722">
        <v>0</v>
      </c>
      <c r="L722" t="s">
        <v>19</v>
      </c>
      <c r="M722">
        <v>78.099999999999994</v>
      </c>
      <c r="N722">
        <f>IF(DATOS[[#This Row],[email_open_rate]]="",0,DATOS[[#This Row],[email_open_rate]])</f>
        <v>78.099999999999994</v>
      </c>
      <c r="O722" s="1">
        <v>45116</v>
      </c>
      <c r="P722">
        <v>79</v>
      </c>
      <c r="Q722">
        <v>0.41</v>
      </c>
      <c r="R722">
        <f>IF(IFERROR(VLOOKUP(DATOS[[#This Row],[IdUnico]],A723:$A$5002,1,FALSE),0),1,0)</f>
        <v>0</v>
      </c>
    </row>
    <row r="723" spans="1:18" x14ac:dyDescent="0.3">
      <c r="A723" t="str">
        <f>CONCATENATE(DATOS[[#This Row],[customer_id]],"_",DATOS[[#This Row],[country]],"_",DATOS[[#This Row],[customer_since]])</f>
        <v>CUST_2296_Germany_44694</v>
      </c>
      <c r="B723" t="s">
        <v>748</v>
      </c>
      <c r="C723">
        <v>33</v>
      </c>
      <c r="D723" t="s">
        <v>14</v>
      </c>
      <c r="E723" t="s">
        <v>50</v>
      </c>
      <c r="F723">
        <v>136.25</v>
      </c>
      <c r="G723">
        <f>IF(DATOS[[#This Row],[avg_order_value]]="",0,DATOS[[#This Row],[avg_order_value]])</f>
        <v>136.25</v>
      </c>
      <c r="H723">
        <v>10</v>
      </c>
      <c r="I723">
        <f>DATOS[[#This Row],[avgValorOrdenDesc]]*DATOS[[#This Row],[total_orders]]</f>
        <v>1362.5</v>
      </c>
      <c r="J723">
        <v>116</v>
      </c>
      <c r="K723">
        <v>0</v>
      </c>
      <c r="L723" t="s">
        <v>16</v>
      </c>
      <c r="M723">
        <v>26.8</v>
      </c>
      <c r="N723">
        <f>IF(DATOS[[#This Row],[email_open_rate]]="",0,DATOS[[#This Row],[email_open_rate]])</f>
        <v>26.8</v>
      </c>
      <c r="O723" s="1">
        <v>44694</v>
      </c>
      <c r="P723">
        <v>49</v>
      </c>
      <c r="Q723">
        <v>0.33</v>
      </c>
      <c r="R723">
        <f>IF(IFERROR(VLOOKUP(DATOS[[#This Row],[IdUnico]],A724:$A$5002,1,FALSE),0),1,0)</f>
        <v>0</v>
      </c>
    </row>
    <row r="724" spans="1:18" x14ac:dyDescent="0.3">
      <c r="A724" t="str">
        <f>CONCATENATE(DATOS[[#This Row],[customer_id]],"_",DATOS[[#This Row],[country]],"_",DATOS[[#This Row],[customer_since]])</f>
        <v>CUST_2296_Japan_44126</v>
      </c>
      <c r="B724" t="s">
        <v>748</v>
      </c>
      <c r="C724">
        <v>73</v>
      </c>
      <c r="D724" t="s">
        <v>14</v>
      </c>
      <c r="E724" t="s">
        <v>26</v>
      </c>
      <c r="F724">
        <v>61.81</v>
      </c>
      <c r="G724">
        <f>IF(DATOS[[#This Row],[avg_order_value]]="",0,DATOS[[#This Row],[avg_order_value]])</f>
        <v>61.81</v>
      </c>
      <c r="H724">
        <v>13</v>
      </c>
      <c r="I724">
        <f>DATOS[[#This Row],[avgValorOrdenDesc]]*DATOS[[#This Row],[total_orders]]</f>
        <v>803.53</v>
      </c>
      <c r="J724">
        <v>48</v>
      </c>
      <c r="K724">
        <v>1</v>
      </c>
      <c r="L724" t="s">
        <v>19</v>
      </c>
      <c r="M724">
        <v>83.5</v>
      </c>
      <c r="N724">
        <f>IF(DATOS[[#This Row],[email_open_rate]]="",0,DATOS[[#This Row],[email_open_rate]])</f>
        <v>83.5</v>
      </c>
      <c r="O724" s="1">
        <v>44126</v>
      </c>
      <c r="P724">
        <v>54</v>
      </c>
      <c r="Q724">
        <v>0.67</v>
      </c>
      <c r="R724">
        <f>IF(IFERROR(VLOOKUP(DATOS[[#This Row],[IdUnico]],A725:$A$5002,1,FALSE),0),1,0)</f>
        <v>0</v>
      </c>
    </row>
    <row r="725" spans="1:18" x14ac:dyDescent="0.3">
      <c r="A725" t="str">
        <f>CONCATENATE(DATOS[[#This Row],[customer_id]],"_",DATOS[[#This Row],[country]],"_",DATOS[[#This Row],[customer_since]])</f>
        <v>CUST_2300_Australia_45409</v>
      </c>
      <c r="B725" t="s">
        <v>1596</v>
      </c>
      <c r="C725">
        <v>21</v>
      </c>
      <c r="D725" t="s">
        <v>21</v>
      </c>
      <c r="E725" t="s">
        <v>22</v>
      </c>
      <c r="F725">
        <v>130.26</v>
      </c>
      <c r="G725">
        <f>IF(DATOS[[#This Row],[avg_order_value]]="",0,DATOS[[#This Row],[avg_order_value]])</f>
        <v>130.26</v>
      </c>
      <c r="H725">
        <v>10</v>
      </c>
      <c r="I725">
        <f>DATOS[[#This Row],[avgValorOrdenDesc]]*DATOS[[#This Row],[total_orders]]</f>
        <v>1302.5999999999999</v>
      </c>
      <c r="J725">
        <v>357</v>
      </c>
      <c r="K725">
        <v>0</v>
      </c>
      <c r="L725" t="s">
        <v>23</v>
      </c>
      <c r="M725">
        <v>62.9</v>
      </c>
      <c r="N725">
        <f>IF(DATOS[[#This Row],[email_open_rate]]="",0,DATOS[[#This Row],[email_open_rate]])</f>
        <v>62.9</v>
      </c>
      <c r="O725" s="1">
        <v>45409</v>
      </c>
      <c r="P725">
        <v>81</v>
      </c>
      <c r="Q725">
        <v>0.14000000000000001</v>
      </c>
      <c r="R725">
        <f>IF(IFERROR(VLOOKUP(DATOS[[#This Row],[IdUnico]],A726:$A$5002,1,FALSE),0),1,0)</f>
        <v>0</v>
      </c>
    </row>
    <row r="726" spans="1:18" x14ac:dyDescent="0.3">
      <c r="A726" t="str">
        <f>CONCATENATE(DATOS[[#This Row],[customer_id]],"_",DATOS[[#This Row],[country]],"_",DATOS[[#This Row],[customer_since]])</f>
        <v>CUST_2301_Canada_44287</v>
      </c>
      <c r="B726" t="s">
        <v>1038</v>
      </c>
      <c r="C726">
        <v>35</v>
      </c>
      <c r="D726" t="s">
        <v>14</v>
      </c>
      <c r="E726" t="s">
        <v>28</v>
      </c>
      <c r="F726">
        <v>144.57</v>
      </c>
      <c r="G726">
        <f>IF(DATOS[[#This Row],[avg_order_value]]="",0,DATOS[[#This Row],[avg_order_value]])</f>
        <v>144.57</v>
      </c>
      <c r="H726">
        <v>5</v>
      </c>
      <c r="I726">
        <f>DATOS[[#This Row],[avgValorOrdenDesc]]*DATOS[[#This Row],[total_orders]]</f>
        <v>722.84999999999991</v>
      </c>
      <c r="J726">
        <v>49</v>
      </c>
      <c r="K726">
        <v>0</v>
      </c>
      <c r="L726" t="s">
        <v>19</v>
      </c>
      <c r="M726">
        <v>43.6</v>
      </c>
      <c r="N726">
        <f>IF(DATOS[[#This Row],[email_open_rate]]="",0,DATOS[[#This Row],[email_open_rate]])</f>
        <v>43.6</v>
      </c>
      <c r="O726" s="1">
        <v>44287</v>
      </c>
      <c r="P726">
        <v>8</v>
      </c>
      <c r="Q726">
        <v>0.12</v>
      </c>
      <c r="R726">
        <f>IF(IFERROR(VLOOKUP(DATOS[[#This Row],[IdUnico]],A727:$A$5002,1,FALSE),0),1,0)</f>
        <v>0</v>
      </c>
    </row>
    <row r="727" spans="1:18" x14ac:dyDescent="0.3">
      <c r="A727" t="str">
        <f>CONCATENATE(DATOS[[#This Row],[customer_id]],"_",DATOS[[#This Row],[country]],"_",DATOS[[#This Row],[customer_since]])</f>
        <v>CUST_2301_UK_44088</v>
      </c>
      <c r="B727" t="s">
        <v>1038</v>
      </c>
      <c r="C727">
        <v>18</v>
      </c>
      <c r="D727" t="s">
        <v>21</v>
      </c>
      <c r="E727" t="s">
        <v>52</v>
      </c>
      <c r="F727">
        <v>132.83000000000001</v>
      </c>
      <c r="G727">
        <f>IF(DATOS[[#This Row],[avg_order_value]]="",0,DATOS[[#This Row],[avg_order_value]])</f>
        <v>132.83000000000001</v>
      </c>
      <c r="H727">
        <v>9</v>
      </c>
      <c r="I727">
        <f>DATOS[[#This Row],[avgValorOrdenDesc]]*DATOS[[#This Row],[total_orders]]</f>
        <v>1195.47</v>
      </c>
      <c r="J727">
        <v>276</v>
      </c>
      <c r="K727">
        <v>0</v>
      </c>
      <c r="L727" t="s">
        <v>40</v>
      </c>
      <c r="M727">
        <v>58.8</v>
      </c>
      <c r="N727">
        <f>IF(DATOS[[#This Row],[email_open_rate]]="",0,DATOS[[#This Row],[email_open_rate]])</f>
        <v>58.8</v>
      </c>
      <c r="O727" s="1">
        <v>44088</v>
      </c>
      <c r="P727">
        <v>28</v>
      </c>
      <c r="Q727">
        <v>0.2</v>
      </c>
      <c r="R727">
        <f>IF(IFERROR(VLOOKUP(DATOS[[#This Row],[IdUnico]],A728:$A$5002,1,FALSE),0),1,0)</f>
        <v>0</v>
      </c>
    </row>
    <row r="728" spans="1:18" x14ac:dyDescent="0.3">
      <c r="A728" t="str">
        <f>CONCATENATE(DATOS[[#This Row],[customer_id]],"_",DATOS[[#This Row],[country]],"_",DATOS[[#This Row],[customer_since]])</f>
        <v>CUST_2304_France_45162</v>
      </c>
      <c r="B728" t="s">
        <v>1035</v>
      </c>
      <c r="C728">
        <v>76</v>
      </c>
      <c r="D728" t="s">
        <v>21</v>
      </c>
      <c r="E728" t="s">
        <v>35</v>
      </c>
      <c r="F728">
        <v>80.53</v>
      </c>
      <c r="G728">
        <f>IF(DATOS[[#This Row],[avg_order_value]]="",0,DATOS[[#This Row],[avg_order_value]])</f>
        <v>80.53</v>
      </c>
      <c r="H728">
        <v>13</v>
      </c>
      <c r="I728">
        <f>DATOS[[#This Row],[avgValorOrdenDesc]]*DATOS[[#This Row],[total_orders]]</f>
        <v>1046.8900000000001</v>
      </c>
      <c r="J728">
        <v>60</v>
      </c>
      <c r="K728">
        <v>1</v>
      </c>
      <c r="L728" t="s">
        <v>29</v>
      </c>
      <c r="M728">
        <v>72.7</v>
      </c>
      <c r="N728">
        <f>IF(DATOS[[#This Row],[email_open_rate]]="",0,DATOS[[#This Row],[email_open_rate]])</f>
        <v>72.7</v>
      </c>
      <c r="O728" s="1">
        <v>45162</v>
      </c>
      <c r="P728">
        <v>82</v>
      </c>
      <c r="Q728">
        <v>0.16</v>
      </c>
      <c r="R728">
        <f>IF(IFERROR(VLOOKUP(DATOS[[#This Row],[IdUnico]],A729:$A$5002,1,FALSE),0),1,0)</f>
        <v>0</v>
      </c>
    </row>
    <row r="729" spans="1:18" x14ac:dyDescent="0.3">
      <c r="A729" t="str">
        <f>CONCATENATE(DATOS[[#This Row],[customer_id]],"_",DATOS[[#This Row],[country]],"_",DATOS[[#This Row],[customer_since]])</f>
        <v>CUST_2306_Canada_45695</v>
      </c>
      <c r="B729" t="s">
        <v>170</v>
      </c>
      <c r="C729">
        <v>71</v>
      </c>
      <c r="D729" t="s">
        <v>14</v>
      </c>
      <c r="E729" t="s">
        <v>28</v>
      </c>
      <c r="F729">
        <v>26.01</v>
      </c>
      <c r="G729">
        <f>IF(DATOS[[#This Row],[avg_order_value]]="",0,DATOS[[#This Row],[avg_order_value]])</f>
        <v>26.01</v>
      </c>
      <c r="H729">
        <v>10</v>
      </c>
      <c r="I729">
        <f>DATOS[[#This Row],[avgValorOrdenDesc]]*DATOS[[#This Row],[total_orders]]</f>
        <v>260.10000000000002</v>
      </c>
      <c r="J729">
        <v>255</v>
      </c>
      <c r="K729">
        <v>0</v>
      </c>
      <c r="L729" t="s">
        <v>29</v>
      </c>
      <c r="M729">
        <v>83.8</v>
      </c>
      <c r="N729">
        <f>IF(DATOS[[#This Row],[email_open_rate]]="",0,DATOS[[#This Row],[email_open_rate]])</f>
        <v>83.8</v>
      </c>
      <c r="O729" s="1">
        <v>45695</v>
      </c>
      <c r="P729">
        <v>66</v>
      </c>
      <c r="Q729">
        <v>0.61</v>
      </c>
      <c r="R729">
        <f>IF(IFERROR(VLOOKUP(DATOS[[#This Row],[IdUnico]],A730:$A$5002,1,FALSE),0),1,0)</f>
        <v>0</v>
      </c>
    </row>
    <row r="730" spans="1:18" x14ac:dyDescent="0.3">
      <c r="A730" t="str">
        <f>CONCATENATE(DATOS[[#This Row],[customer_id]],"_",DATOS[[#This Row],[country]],"_",DATOS[[#This Row],[customer_since]])</f>
        <v>CUST_2306_USA_44659</v>
      </c>
      <c r="B730" t="s">
        <v>170</v>
      </c>
      <c r="C730">
        <v>49</v>
      </c>
      <c r="D730" t="s">
        <v>25</v>
      </c>
      <c r="E730" t="s">
        <v>18</v>
      </c>
      <c r="F730">
        <v>61.83</v>
      </c>
      <c r="G730">
        <f>IF(DATOS[[#This Row],[avg_order_value]]="",0,DATOS[[#This Row],[avg_order_value]])</f>
        <v>61.83</v>
      </c>
      <c r="H730">
        <v>6</v>
      </c>
      <c r="I730">
        <f>DATOS[[#This Row],[avgValorOrdenDesc]]*DATOS[[#This Row],[total_orders]]</f>
        <v>370.98</v>
      </c>
      <c r="J730">
        <v>218</v>
      </c>
      <c r="K730">
        <v>0</v>
      </c>
      <c r="L730" t="s">
        <v>19</v>
      </c>
      <c r="M730">
        <v>71.8</v>
      </c>
      <c r="N730">
        <f>IF(DATOS[[#This Row],[email_open_rate]]="",0,DATOS[[#This Row],[email_open_rate]])</f>
        <v>71.8</v>
      </c>
      <c r="O730" s="1">
        <v>44659</v>
      </c>
      <c r="P730">
        <v>8</v>
      </c>
      <c r="Q730">
        <v>0.28999999999999998</v>
      </c>
      <c r="R730">
        <f>IF(IFERROR(VLOOKUP(DATOS[[#This Row],[IdUnico]],A731:$A$5002,1,FALSE),0),1,0)</f>
        <v>0</v>
      </c>
    </row>
    <row r="731" spans="1:18" x14ac:dyDescent="0.3">
      <c r="A731" t="str">
        <f>CONCATENATE(DATOS[[#This Row],[customer_id]],"_",DATOS[[#This Row],[country]],"_",DATOS[[#This Row],[customer_since]])</f>
        <v>CUST_2307_France_45196</v>
      </c>
      <c r="B731" t="s">
        <v>2328</v>
      </c>
      <c r="C731">
        <v>34</v>
      </c>
      <c r="D731" t="s">
        <v>21</v>
      </c>
      <c r="E731" t="s">
        <v>35</v>
      </c>
      <c r="F731">
        <v>32.770000000000003</v>
      </c>
      <c r="G731">
        <f>IF(DATOS[[#This Row],[avg_order_value]]="",0,DATOS[[#This Row],[avg_order_value]])</f>
        <v>32.770000000000003</v>
      </c>
      <c r="H731">
        <v>7</v>
      </c>
      <c r="I731">
        <f>DATOS[[#This Row],[avgValorOrdenDesc]]*DATOS[[#This Row],[total_orders]]</f>
        <v>229.39000000000001</v>
      </c>
      <c r="J731">
        <v>115</v>
      </c>
      <c r="K731">
        <v>0</v>
      </c>
      <c r="L731" t="s">
        <v>16</v>
      </c>
      <c r="M731">
        <v>66.400000000000006</v>
      </c>
      <c r="N731">
        <f>IF(DATOS[[#This Row],[email_open_rate]]="",0,DATOS[[#This Row],[email_open_rate]])</f>
        <v>66.400000000000006</v>
      </c>
      <c r="O731" s="1">
        <v>45196</v>
      </c>
      <c r="P731">
        <v>89</v>
      </c>
      <c r="Q731">
        <v>0.59</v>
      </c>
      <c r="R731">
        <f>IF(IFERROR(VLOOKUP(DATOS[[#This Row],[IdUnico]],A732:$A$5002,1,FALSE),0),1,0)</f>
        <v>0</v>
      </c>
    </row>
    <row r="732" spans="1:18" x14ac:dyDescent="0.3">
      <c r="A732" t="str">
        <f>CONCATENATE(DATOS[[#This Row],[customer_id]],"_",DATOS[[#This Row],[country]],"_",DATOS[[#This Row],[customer_since]])</f>
        <v>CUST_2308_Australia_45439</v>
      </c>
      <c r="B732" t="s">
        <v>1013</v>
      </c>
      <c r="C732">
        <v>25</v>
      </c>
      <c r="D732" t="s">
        <v>21</v>
      </c>
      <c r="E732" t="s">
        <v>22</v>
      </c>
      <c r="F732">
        <v>99.86</v>
      </c>
      <c r="G732">
        <f>IF(DATOS[[#This Row],[avg_order_value]]="",0,DATOS[[#This Row],[avg_order_value]])</f>
        <v>99.86</v>
      </c>
      <c r="H732">
        <v>10</v>
      </c>
      <c r="I732">
        <f>DATOS[[#This Row],[avgValorOrdenDesc]]*DATOS[[#This Row],[total_orders]]</f>
        <v>998.6</v>
      </c>
      <c r="J732">
        <v>316</v>
      </c>
      <c r="K732">
        <v>0</v>
      </c>
      <c r="L732" t="s">
        <v>16</v>
      </c>
      <c r="M732">
        <v>51.4</v>
      </c>
      <c r="N732">
        <f>IF(DATOS[[#This Row],[email_open_rate]]="",0,DATOS[[#This Row],[email_open_rate]])</f>
        <v>51.4</v>
      </c>
      <c r="O732" s="1">
        <v>45439</v>
      </c>
      <c r="P732">
        <v>2</v>
      </c>
      <c r="Q732">
        <v>0.43</v>
      </c>
      <c r="R732">
        <f>IF(IFERROR(VLOOKUP(DATOS[[#This Row],[IdUnico]],A733:$A$5002,1,FALSE),0),1,0)</f>
        <v>0</v>
      </c>
    </row>
    <row r="733" spans="1:18" x14ac:dyDescent="0.3">
      <c r="A733" t="str">
        <f>CONCATENATE(DATOS[[#This Row],[customer_id]],"_",DATOS[[#This Row],[country]],"_",DATOS[[#This Row],[customer_since]])</f>
        <v>CUST_2311_France_45397</v>
      </c>
      <c r="B733" t="s">
        <v>3470</v>
      </c>
      <c r="C733">
        <v>37</v>
      </c>
      <c r="D733" t="s">
        <v>14</v>
      </c>
      <c r="E733" t="s">
        <v>35</v>
      </c>
      <c r="F733">
        <v>43.78</v>
      </c>
      <c r="G733">
        <f>IF(DATOS[[#This Row],[avg_order_value]]="",0,DATOS[[#This Row],[avg_order_value]])</f>
        <v>43.78</v>
      </c>
      <c r="H733">
        <v>10</v>
      </c>
      <c r="I733">
        <f>DATOS[[#This Row],[avgValorOrdenDesc]]*DATOS[[#This Row],[total_orders]]</f>
        <v>437.8</v>
      </c>
      <c r="J733">
        <v>226</v>
      </c>
      <c r="K733">
        <v>0</v>
      </c>
      <c r="L733" t="s">
        <v>40</v>
      </c>
      <c r="M733">
        <v>93.8</v>
      </c>
      <c r="N733">
        <f>IF(DATOS[[#This Row],[email_open_rate]]="",0,DATOS[[#This Row],[email_open_rate]])</f>
        <v>93.8</v>
      </c>
      <c r="O733" s="1">
        <v>45397</v>
      </c>
      <c r="P733">
        <v>14</v>
      </c>
      <c r="Q733">
        <v>0.48</v>
      </c>
      <c r="R733">
        <f>IF(IFERROR(VLOOKUP(DATOS[[#This Row],[IdUnico]],A734:$A$5002,1,FALSE),0),1,0)</f>
        <v>0</v>
      </c>
    </row>
    <row r="734" spans="1:18" x14ac:dyDescent="0.3">
      <c r="A734" t="str">
        <f>CONCATENATE(DATOS[[#This Row],[customer_id]],"_",DATOS[[#This Row],[country]],"_",DATOS[[#This Row],[customer_since]])</f>
        <v>CUST_2312_Brazil_44588</v>
      </c>
      <c r="B734" t="s">
        <v>1239</v>
      </c>
      <c r="C734">
        <v>41</v>
      </c>
      <c r="D734" t="s">
        <v>25</v>
      </c>
      <c r="E734" t="s">
        <v>15</v>
      </c>
      <c r="F734">
        <v>156.54</v>
      </c>
      <c r="G734">
        <f>IF(DATOS[[#This Row],[avg_order_value]]="",0,DATOS[[#This Row],[avg_order_value]])</f>
        <v>156.54</v>
      </c>
      <c r="H734">
        <v>12</v>
      </c>
      <c r="I734">
        <f>DATOS[[#This Row],[avgValorOrdenDesc]]*DATOS[[#This Row],[total_orders]]</f>
        <v>1878.48</v>
      </c>
      <c r="J734">
        <v>76</v>
      </c>
      <c r="K734">
        <v>0</v>
      </c>
      <c r="L734" t="s">
        <v>19</v>
      </c>
      <c r="M734">
        <v>78.8</v>
      </c>
      <c r="N734">
        <f>IF(DATOS[[#This Row],[email_open_rate]]="",0,DATOS[[#This Row],[email_open_rate]])</f>
        <v>78.8</v>
      </c>
      <c r="O734" s="1">
        <v>44588</v>
      </c>
      <c r="P734">
        <v>34</v>
      </c>
      <c r="Q734">
        <v>0.22</v>
      </c>
      <c r="R734">
        <f>IF(IFERROR(VLOOKUP(DATOS[[#This Row],[IdUnico]],A735:$A$5002,1,FALSE),0),1,0)</f>
        <v>0</v>
      </c>
    </row>
    <row r="735" spans="1:18" x14ac:dyDescent="0.3">
      <c r="A735" t="str">
        <f>CONCATENATE(DATOS[[#This Row],[customer_id]],"_",DATOS[[#This Row],[country]],"_",DATOS[[#This Row],[customer_since]])</f>
        <v>CUST_2312_Brazil_45456</v>
      </c>
      <c r="B735" t="s">
        <v>1239</v>
      </c>
      <c r="C735">
        <v>50</v>
      </c>
      <c r="D735" t="s">
        <v>21</v>
      </c>
      <c r="E735" t="s">
        <v>15</v>
      </c>
      <c r="F735">
        <v>165.25</v>
      </c>
      <c r="G735">
        <f>IF(DATOS[[#This Row],[avg_order_value]]="",0,DATOS[[#This Row],[avg_order_value]])</f>
        <v>165.25</v>
      </c>
      <c r="H735">
        <v>15</v>
      </c>
      <c r="I735">
        <f>DATOS[[#This Row],[avgValorOrdenDesc]]*DATOS[[#This Row],[total_orders]]</f>
        <v>2478.75</v>
      </c>
      <c r="J735">
        <v>232</v>
      </c>
      <c r="K735">
        <v>0</v>
      </c>
      <c r="L735" t="s">
        <v>19</v>
      </c>
      <c r="M735">
        <v>50.8</v>
      </c>
      <c r="N735">
        <f>IF(DATOS[[#This Row],[email_open_rate]]="",0,DATOS[[#This Row],[email_open_rate]])</f>
        <v>50.8</v>
      </c>
      <c r="O735" s="1">
        <v>45456</v>
      </c>
      <c r="P735">
        <v>3</v>
      </c>
      <c r="Q735">
        <v>0.05</v>
      </c>
      <c r="R735">
        <f>IF(IFERROR(VLOOKUP(DATOS[[#This Row],[IdUnico]],A736:$A$5002,1,FALSE),0),1,0)</f>
        <v>0</v>
      </c>
    </row>
    <row r="736" spans="1:18" x14ac:dyDescent="0.3">
      <c r="A736" t="str">
        <f>CONCATENATE(DATOS[[#This Row],[customer_id]],"_",DATOS[[#This Row],[country]],"_",DATOS[[#This Row],[customer_since]])</f>
        <v>CUST_2316_Australia_45657</v>
      </c>
      <c r="B736" t="s">
        <v>1604</v>
      </c>
      <c r="C736">
        <v>37</v>
      </c>
      <c r="D736" t="s">
        <v>25</v>
      </c>
      <c r="E736" t="s">
        <v>22</v>
      </c>
      <c r="G736">
        <f>IF(DATOS[[#This Row],[avg_order_value]]="",0,DATOS[[#This Row],[avg_order_value]])</f>
        <v>0</v>
      </c>
      <c r="H736">
        <v>7</v>
      </c>
      <c r="I736">
        <f>DATOS[[#This Row],[avgValorOrdenDesc]]*DATOS[[#This Row],[total_orders]]</f>
        <v>0</v>
      </c>
      <c r="J736">
        <v>69</v>
      </c>
      <c r="K736">
        <v>0</v>
      </c>
      <c r="L736" t="s">
        <v>40</v>
      </c>
      <c r="M736">
        <v>32.6</v>
      </c>
      <c r="N736">
        <f>IF(DATOS[[#This Row],[email_open_rate]]="",0,DATOS[[#This Row],[email_open_rate]])</f>
        <v>32.6</v>
      </c>
      <c r="O736" s="1">
        <v>45657</v>
      </c>
      <c r="P736">
        <v>56</v>
      </c>
      <c r="Q736">
        <v>0.05</v>
      </c>
      <c r="R736">
        <f>IF(IFERROR(VLOOKUP(DATOS[[#This Row],[IdUnico]],A737:$A$5002,1,FALSE),0),1,0)</f>
        <v>0</v>
      </c>
    </row>
    <row r="737" spans="1:18" x14ac:dyDescent="0.3">
      <c r="A737" t="str">
        <f>CONCATENATE(DATOS[[#This Row],[customer_id]],"_",DATOS[[#This Row],[country]],"_",DATOS[[#This Row],[customer_since]])</f>
        <v>CUST_2316_Brazil_45408</v>
      </c>
      <c r="B737" t="s">
        <v>1604</v>
      </c>
      <c r="C737">
        <v>71</v>
      </c>
      <c r="D737" t="s">
        <v>21</v>
      </c>
      <c r="E737" t="s">
        <v>15</v>
      </c>
      <c r="F737">
        <v>135.57</v>
      </c>
      <c r="G737">
        <f>IF(DATOS[[#This Row],[avg_order_value]]="",0,DATOS[[#This Row],[avg_order_value]])</f>
        <v>135.57</v>
      </c>
      <c r="H737">
        <v>15</v>
      </c>
      <c r="I737">
        <f>DATOS[[#This Row],[avgValorOrdenDesc]]*DATOS[[#This Row],[total_orders]]</f>
        <v>2033.55</v>
      </c>
      <c r="J737">
        <v>39</v>
      </c>
      <c r="K737">
        <v>0</v>
      </c>
      <c r="L737" t="s">
        <v>40</v>
      </c>
      <c r="M737">
        <v>69.900000000000006</v>
      </c>
      <c r="N737">
        <f>IF(DATOS[[#This Row],[email_open_rate]]="",0,DATOS[[#This Row],[email_open_rate]])</f>
        <v>69.900000000000006</v>
      </c>
      <c r="O737" s="1">
        <v>45408</v>
      </c>
      <c r="P737">
        <v>91</v>
      </c>
      <c r="Q737">
        <v>0.33</v>
      </c>
      <c r="R737">
        <f>IF(IFERROR(VLOOKUP(DATOS[[#This Row],[IdUnico]],A738:$A$5002,1,FALSE),0),1,0)</f>
        <v>0</v>
      </c>
    </row>
    <row r="738" spans="1:18" x14ac:dyDescent="0.3">
      <c r="A738" t="str">
        <f>CONCATENATE(DATOS[[#This Row],[customer_id]],"_",DATOS[[#This Row],[country]],"_",DATOS[[#This Row],[customer_since]])</f>
        <v>CUST_2319_China_45399</v>
      </c>
      <c r="B738" t="s">
        <v>3099</v>
      </c>
      <c r="C738">
        <v>79</v>
      </c>
      <c r="D738" t="s">
        <v>21</v>
      </c>
      <c r="E738" t="s">
        <v>44</v>
      </c>
      <c r="F738">
        <v>54.96</v>
      </c>
      <c r="G738">
        <f>IF(DATOS[[#This Row],[avg_order_value]]="",0,DATOS[[#This Row],[avg_order_value]])</f>
        <v>54.96</v>
      </c>
      <c r="H738">
        <v>10</v>
      </c>
      <c r="I738">
        <f>DATOS[[#This Row],[avgValorOrdenDesc]]*DATOS[[#This Row],[total_orders]]</f>
        <v>549.6</v>
      </c>
      <c r="J738">
        <v>292</v>
      </c>
      <c r="K738">
        <v>0</v>
      </c>
      <c r="L738" t="s">
        <v>29</v>
      </c>
      <c r="M738">
        <v>98.9</v>
      </c>
      <c r="N738">
        <f>IF(DATOS[[#This Row],[email_open_rate]]="",0,DATOS[[#This Row],[email_open_rate]])</f>
        <v>98.9</v>
      </c>
      <c r="O738" s="1">
        <v>45399</v>
      </c>
      <c r="P738">
        <v>10</v>
      </c>
      <c r="Q738">
        <v>0.22</v>
      </c>
      <c r="R738">
        <f>IF(IFERROR(VLOOKUP(DATOS[[#This Row],[IdUnico]],A739:$A$5002,1,FALSE),0),1,0)</f>
        <v>0</v>
      </c>
    </row>
    <row r="739" spans="1:18" x14ac:dyDescent="0.3">
      <c r="A739" t="str">
        <f>CONCATENATE(DATOS[[#This Row],[customer_id]],"_",DATOS[[#This Row],[country]],"_",DATOS[[#This Row],[customer_since]])</f>
        <v>CUST_2324_France_44684</v>
      </c>
      <c r="B739" t="s">
        <v>534</v>
      </c>
      <c r="C739">
        <v>50</v>
      </c>
      <c r="D739" t="s">
        <v>14</v>
      </c>
      <c r="E739" t="s">
        <v>35</v>
      </c>
      <c r="F739">
        <v>123.2</v>
      </c>
      <c r="G739">
        <f>IF(DATOS[[#This Row],[avg_order_value]]="",0,DATOS[[#This Row],[avg_order_value]])</f>
        <v>123.2</v>
      </c>
      <c r="H739">
        <v>9</v>
      </c>
      <c r="I739">
        <f>DATOS[[#This Row],[avgValorOrdenDesc]]*DATOS[[#This Row],[total_orders]]</f>
        <v>1108.8</v>
      </c>
      <c r="J739">
        <v>321</v>
      </c>
      <c r="K739">
        <v>0</v>
      </c>
      <c r="L739" t="s">
        <v>23</v>
      </c>
      <c r="M739">
        <v>51.4</v>
      </c>
      <c r="N739">
        <f>IF(DATOS[[#This Row],[email_open_rate]]="",0,DATOS[[#This Row],[email_open_rate]])</f>
        <v>51.4</v>
      </c>
      <c r="O739" s="1">
        <v>44684</v>
      </c>
      <c r="P739">
        <v>44</v>
      </c>
      <c r="Q739">
        <v>0.26</v>
      </c>
      <c r="R739">
        <f>IF(IFERROR(VLOOKUP(DATOS[[#This Row],[IdUnico]],A740:$A$5002,1,FALSE),0),1,0)</f>
        <v>0</v>
      </c>
    </row>
    <row r="740" spans="1:18" x14ac:dyDescent="0.3">
      <c r="A740" t="str">
        <f>CONCATENATE(DATOS[[#This Row],[customer_id]],"_",DATOS[[#This Row],[country]],"_",DATOS[[#This Row],[customer_since]])</f>
        <v>CUST_2325_UK_44869</v>
      </c>
      <c r="B740" t="s">
        <v>2193</v>
      </c>
      <c r="C740">
        <v>58</v>
      </c>
      <c r="D740" t="s">
        <v>25</v>
      </c>
      <c r="E740" t="s">
        <v>52</v>
      </c>
      <c r="F740">
        <v>141.5</v>
      </c>
      <c r="G740">
        <f>IF(DATOS[[#This Row],[avg_order_value]]="",0,DATOS[[#This Row],[avg_order_value]])</f>
        <v>141.5</v>
      </c>
      <c r="H740">
        <v>11</v>
      </c>
      <c r="I740">
        <f>DATOS[[#This Row],[avgValorOrdenDesc]]*DATOS[[#This Row],[total_orders]]</f>
        <v>1556.5</v>
      </c>
      <c r="J740">
        <v>65</v>
      </c>
      <c r="K740">
        <v>0</v>
      </c>
      <c r="L740" t="s">
        <v>29</v>
      </c>
      <c r="M740">
        <v>24</v>
      </c>
      <c r="N740">
        <f>IF(DATOS[[#This Row],[email_open_rate]]="",0,DATOS[[#This Row],[email_open_rate]])</f>
        <v>24</v>
      </c>
      <c r="O740" s="1">
        <v>44869</v>
      </c>
      <c r="P740">
        <v>48</v>
      </c>
      <c r="Q740">
        <v>0.45</v>
      </c>
      <c r="R740">
        <f>IF(IFERROR(VLOOKUP(DATOS[[#This Row],[IdUnico]],A741:$A$5002,1,FALSE),0),1,0)</f>
        <v>0</v>
      </c>
    </row>
    <row r="741" spans="1:18" x14ac:dyDescent="0.3">
      <c r="A741" t="str">
        <f>CONCATENATE(DATOS[[#This Row],[customer_id]],"_",DATOS[[#This Row],[country]],"_",DATOS[[#This Row],[customer_since]])</f>
        <v>CUST_2331_France_45116</v>
      </c>
      <c r="B741" t="s">
        <v>664</v>
      </c>
      <c r="C741">
        <v>27</v>
      </c>
      <c r="D741" t="s">
        <v>21</v>
      </c>
      <c r="E741" t="s">
        <v>35</v>
      </c>
      <c r="F741">
        <v>145.47999999999999</v>
      </c>
      <c r="G741">
        <f>IF(DATOS[[#This Row],[avg_order_value]]="",0,DATOS[[#This Row],[avg_order_value]])</f>
        <v>145.47999999999999</v>
      </c>
      <c r="H741">
        <v>15</v>
      </c>
      <c r="I741">
        <f>DATOS[[#This Row],[avgValorOrdenDesc]]*DATOS[[#This Row],[total_orders]]</f>
        <v>2182.1999999999998</v>
      </c>
      <c r="J741">
        <v>61</v>
      </c>
      <c r="K741">
        <v>0</v>
      </c>
      <c r="L741" t="s">
        <v>16</v>
      </c>
      <c r="M741">
        <v>34.1</v>
      </c>
      <c r="N741">
        <f>IF(DATOS[[#This Row],[email_open_rate]]="",0,DATOS[[#This Row],[email_open_rate]])</f>
        <v>34.1</v>
      </c>
      <c r="O741" s="1">
        <v>45116</v>
      </c>
      <c r="P741">
        <v>66</v>
      </c>
      <c r="Q741">
        <v>0.21</v>
      </c>
      <c r="R741">
        <f>IF(IFERROR(VLOOKUP(DATOS[[#This Row],[IdUnico]],A742:$A$5002,1,FALSE),0),1,0)</f>
        <v>0</v>
      </c>
    </row>
    <row r="742" spans="1:18" x14ac:dyDescent="0.3">
      <c r="A742" t="str">
        <f>CONCATENATE(DATOS[[#This Row],[customer_id]],"_",DATOS[[#This Row],[country]],"_",DATOS[[#This Row],[customer_since]])</f>
        <v>CUST_2333_Canada_44327</v>
      </c>
      <c r="B742" t="s">
        <v>1069</v>
      </c>
      <c r="C742">
        <v>57</v>
      </c>
      <c r="D742" t="s">
        <v>14</v>
      </c>
      <c r="E742" t="s">
        <v>28</v>
      </c>
      <c r="F742">
        <v>21.41</v>
      </c>
      <c r="G742">
        <f>IF(DATOS[[#This Row],[avg_order_value]]="",0,DATOS[[#This Row],[avg_order_value]])</f>
        <v>21.41</v>
      </c>
      <c r="H742">
        <v>10</v>
      </c>
      <c r="I742">
        <f>DATOS[[#This Row],[avgValorOrdenDesc]]*DATOS[[#This Row],[total_orders]]</f>
        <v>214.1</v>
      </c>
      <c r="J742">
        <v>334</v>
      </c>
      <c r="K742">
        <v>0</v>
      </c>
      <c r="L742" t="s">
        <v>40</v>
      </c>
      <c r="M742">
        <v>98.3</v>
      </c>
      <c r="N742">
        <f>IF(DATOS[[#This Row],[email_open_rate]]="",0,DATOS[[#This Row],[email_open_rate]])</f>
        <v>98.3</v>
      </c>
      <c r="O742" s="1">
        <v>44327</v>
      </c>
      <c r="P742">
        <v>62</v>
      </c>
      <c r="Q742">
        <v>0.52</v>
      </c>
      <c r="R742">
        <f>IF(IFERROR(VLOOKUP(DATOS[[#This Row],[IdUnico]],A743:$A$5002,1,FALSE),0),1,0)</f>
        <v>0</v>
      </c>
    </row>
    <row r="743" spans="1:18" x14ac:dyDescent="0.3">
      <c r="A743" t="str">
        <f>CONCATENATE(DATOS[[#This Row],[customer_id]],"_",DATOS[[#This Row],[country]],"_",DATOS[[#This Row],[customer_since]])</f>
        <v>CUST_2337_UK_44373</v>
      </c>
      <c r="B743" t="s">
        <v>2848</v>
      </c>
      <c r="C743">
        <v>21</v>
      </c>
      <c r="D743" t="s">
        <v>25</v>
      </c>
      <c r="E743" t="s">
        <v>52</v>
      </c>
      <c r="F743">
        <v>66.69</v>
      </c>
      <c r="G743">
        <f>IF(DATOS[[#This Row],[avg_order_value]]="",0,DATOS[[#This Row],[avg_order_value]])</f>
        <v>66.69</v>
      </c>
      <c r="H743">
        <v>6</v>
      </c>
      <c r="I743">
        <f>DATOS[[#This Row],[avgValorOrdenDesc]]*DATOS[[#This Row],[total_orders]]</f>
        <v>400.14</v>
      </c>
      <c r="J743">
        <v>161</v>
      </c>
      <c r="K743">
        <v>0</v>
      </c>
      <c r="L743" t="s">
        <v>16</v>
      </c>
      <c r="M743">
        <v>12.6</v>
      </c>
      <c r="N743">
        <f>IF(DATOS[[#This Row],[email_open_rate]]="",0,DATOS[[#This Row],[email_open_rate]])</f>
        <v>12.6</v>
      </c>
      <c r="O743" s="1">
        <v>44373</v>
      </c>
      <c r="P743">
        <v>57</v>
      </c>
      <c r="Q743">
        <v>0.34</v>
      </c>
      <c r="R743">
        <f>IF(IFERROR(VLOOKUP(DATOS[[#This Row],[IdUnico]],A744:$A$5002,1,FALSE),0),1,0)</f>
        <v>0</v>
      </c>
    </row>
    <row r="744" spans="1:18" x14ac:dyDescent="0.3">
      <c r="A744" t="str">
        <f>CONCATENATE(DATOS[[#This Row],[customer_id]],"_",DATOS[[#This Row],[country]],"_",DATOS[[#This Row],[customer_since]])</f>
        <v>CUST_2338_Brazil_44100</v>
      </c>
      <c r="B744" t="s">
        <v>3077</v>
      </c>
      <c r="C744">
        <v>24</v>
      </c>
      <c r="D744" t="s">
        <v>21</v>
      </c>
      <c r="E744" t="s">
        <v>15</v>
      </c>
      <c r="F744">
        <v>229.79</v>
      </c>
      <c r="G744">
        <f>IF(DATOS[[#This Row],[avg_order_value]]="",0,DATOS[[#This Row],[avg_order_value]])</f>
        <v>229.79</v>
      </c>
      <c r="H744">
        <v>11</v>
      </c>
      <c r="I744">
        <f>DATOS[[#This Row],[avgValorOrdenDesc]]*DATOS[[#This Row],[total_orders]]</f>
        <v>2527.69</v>
      </c>
      <c r="J744">
        <v>240</v>
      </c>
      <c r="K744">
        <v>0</v>
      </c>
      <c r="L744" t="s">
        <v>40</v>
      </c>
      <c r="M744">
        <v>63.7</v>
      </c>
      <c r="N744">
        <f>IF(DATOS[[#This Row],[email_open_rate]]="",0,DATOS[[#This Row],[email_open_rate]])</f>
        <v>63.7</v>
      </c>
      <c r="O744" s="1">
        <v>44100</v>
      </c>
      <c r="P744">
        <v>96</v>
      </c>
      <c r="Q744">
        <v>0.33</v>
      </c>
      <c r="R744">
        <f>IF(IFERROR(VLOOKUP(DATOS[[#This Row],[IdUnico]],A745:$A$5002,1,FALSE),0),1,0)</f>
        <v>0</v>
      </c>
    </row>
    <row r="745" spans="1:18" x14ac:dyDescent="0.3">
      <c r="A745" t="str">
        <f>CONCATENATE(DATOS[[#This Row],[customer_id]],"_",DATOS[[#This Row],[country]],"_",DATOS[[#This Row],[customer_since]])</f>
        <v>CUST_2341_China_44341</v>
      </c>
      <c r="B745" t="s">
        <v>1107</v>
      </c>
      <c r="C745">
        <v>66</v>
      </c>
      <c r="D745" t="s">
        <v>14</v>
      </c>
      <c r="E745" t="s">
        <v>44</v>
      </c>
      <c r="F745">
        <v>69.95</v>
      </c>
      <c r="G745">
        <f>IF(DATOS[[#This Row],[avg_order_value]]="",0,DATOS[[#This Row],[avg_order_value]])</f>
        <v>69.95</v>
      </c>
      <c r="H745">
        <v>16</v>
      </c>
      <c r="I745">
        <f>DATOS[[#This Row],[avgValorOrdenDesc]]*DATOS[[#This Row],[total_orders]]</f>
        <v>1119.2</v>
      </c>
      <c r="J745">
        <v>105</v>
      </c>
      <c r="K745">
        <v>0</v>
      </c>
      <c r="L745" t="s">
        <v>16</v>
      </c>
      <c r="M745">
        <v>46.1</v>
      </c>
      <c r="N745">
        <f>IF(DATOS[[#This Row],[email_open_rate]]="",0,DATOS[[#This Row],[email_open_rate]])</f>
        <v>46.1</v>
      </c>
      <c r="O745" s="1">
        <v>44341</v>
      </c>
      <c r="P745">
        <v>68</v>
      </c>
      <c r="Q745">
        <v>0.23</v>
      </c>
      <c r="R745">
        <f>IF(IFERROR(VLOOKUP(DATOS[[#This Row],[IdUnico]],A746:$A$5002,1,FALSE),0),1,0)</f>
        <v>0</v>
      </c>
    </row>
    <row r="746" spans="1:18" x14ac:dyDescent="0.3">
      <c r="A746" t="str">
        <f>CONCATENATE(DATOS[[#This Row],[customer_id]],"_",DATOS[[#This Row],[country]],"_",DATOS[[#This Row],[customer_since]])</f>
        <v>CUST_2342_Japan_44107</v>
      </c>
      <c r="B746" t="s">
        <v>811</v>
      </c>
      <c r="C746">
        <v>50</v>
      </c>
      <c r="D746" t="s">
        <v>21</v>
      </c>
      <c r="E746" t="s">
        <v>26</v>
      </c>
      <c r="F746">
        <v>203.07</v>
      </c>
      <c r="G746">
        <f>IF(DATOS[[#This Row],[avg_order_value]]="",0,DATOS[[#This Row],[avg_order_value]])</f>
        <v>203.07</v>
      </c>
      <c r="H746">
        <v>15</v>
      </c>
      <c r="I746">
        <f>DATOS[[#This Row],[avgValorOrdenDesc]]*DATOS[[#This Row],[total_orders]]</f>
        <v>3046.0499999999997</v>
      </c>
      <c r="J746">
        <v>62</v>
      </c>
      <c r="K746">
        <v>0</v>
      </c>
      <c r="L746" t="s">
        <v>29</v>
      </c>
      <c r="M746">
        <v>11.1</v>
      </c>
      <c r="N746">
        <f>IF(DATOS[[#This Row],[email_open_rate]]="",0,DATOS[[#This Row],[email_open_rate]])</f>
        <v>11.1</v>
      </c>
      <c r="O746" s="1">
        <v>44107</v>
      </c>
      <c r="P746">
        <v>72</v>
      </c>
      <c r="Q746">
        <v>0.04</v>
      </c>
      <c r="R746">
        <f>IF(IFERROR(VLOOKUP(DATOS[[#This Row],[IdUnico]],A747:$A$5002,1,FALSE),0),1,0)</f>
        <v>0</v>
      </c>
    </row>
    <row r="747" spans="1:18" x14ac:dyDescent="0.3">
      <c r="A747" t="str">
        <f>CONCATENATE(DATOS[[#This Row],[customer_id]],"_",DATOS[[#This Row],[country]],"_",DATOS[[#This Row],[customer_since]])</f>
        <v>CUST_2342_UK_44700</v>
      </c>
      <c r="B747" t="s">
        <v>811</v>
      </c>
      <c r="C747">
        <v>63</v>
      </c>
      <c r="D747" t="s">
        <v>14</v>
      </c>
      <c r="E747" t="s">
        <v>52</v>
      </c>
      <c r="F747">
        <v>113.72</v>
      </c>
      <c r="G747">
        <f>IF(DATOS[[#This Row],[avg_order_value]]="",0,DATOS[[#This Row],[avg_order_value]])</f>
        <v>113.72</v>
      </c>
      <c r="H747">
        <v>11</v>
      </c>
      <c r="I747">
        <f>DATOS[[#This Row],[avgValorOrdenDesc]]*DATOS[[#This Row],[total_orders]]</f>
        <v>1250.92</v>
      </c>
      <c r="J747">
        <v>19</v>
      </c>
      <c r="K747">
        <v>0</v>
      </c>
      <c r="L747" t="s">
        <v>16</v>
      </c>
      <c r="M747">
        <v>7.1</v>
      </c>
      <c r="N747">
        <f>IF(DATOS[[#This Row],[email_open_rate]]="",0,DATOS[[#This Row],[email_open_rate]])</f>
        <v>7.1</v>
      </c>
      <c r="O747" s="1">
        <v>44700</v>
      </c>
      <c r="P747">
        <v>43</v>
      </c>
      <c r="Q747">
        <v>0.42</v>
      </c>
      <c r="R747">
        <f>IF(IFERROR(VLOOKUP(DATOS[[#This Row],[IdUnico]],A748:$A$5002,1,FALSE),0),1,0)</f>
        <v>0</v>
      </c>
    </row>
    <row r="748" spans="1:18" x14ac:dyDescent="0.3">
      <c r="A748" t="str">
        <f>CONCATENATE(DATOS[[#This Row],[customer_id]],"_",DATOS[[#This Row],[country]],"_",DATOS[[#This Row],[customer_since]])</f>
        <v>CUST_2343_UK_44309</v>
      </c>
      <c r="B748" t="s">
        <v>1626</v>
      </c>
      <c r="C748">
        <v>45</v>
      </c>
      <c r="D748" t="s">
        <v>14</v>
      </c>
      <c r="E748" t="s">
        <v>52</v>
      </c>
      <c r="F748">
        <v>96.4</v>
      </c>
      <c r="G748">
        <f>IF(DATOS[[#This Row],[avg_order_value]]="",0,DATOS[[#This Row],[avg_order_value]])</f>
        <v>96.4</v>
      </c>
      <c r="H748">
        <v>7</v>
      </c>
      <c r="I748">
        <f>DATOS[[#This Row],[avgValorOrdenDesc]]*DATOS[[#This Row],[total_orders]]</f>
        <v>674.80000000000007</v>
      </c>
      <c r="J748">
        <v>12</v>
      </c>
      <c r="K748">
        <v>0</v>
      </c>
      <c r="L748" t="s">
        <v>23</v>
      </c>
      <c r="M748">
        <v>59.3</v>
      </c>
      <c r="N748">
        <f>IF(DATOS[[#This Row],[email_open_rate]]="",0,DATOS[[#This Row],[email_open_rate]])</f>
        <v>59.3</v>
      </c>
      <c r="O748" s="1">
        <v>44309</v>
      </c>
      <c r="P748">
        <v>17</v>
      </c>
      <c r="Q748">
        <v>0.3</v>
      </c>
      <c r="R748">
        <f>IF(IFERROR(VLOOKUP(DATOS[[#This Row],[IdUnico]],A749:$A$5002,1,FALSE),0),1,0)</f>
        <v>0</v>
      </c>
    </row>
    <row r="749" spans="1:18" x14ac:dyDescent="0.3">
      <c r="A749" t="str">
        <f>CONCATENATE(DATOS[[#This Row],[customer_id]],"_",DATOS[[#This Row],[country]],"_",DATOS[[#This Row],[customer_since]])</f>
        <v>CUST_2348_Germany_44595</v>
      </c>
      <c r="B749" t="s">
        <v>2154</v>
      </c>
      <c r="C749">
        <v>56</v>
      </c>
      <c r="D749" t="s">
        <v>14</v>
      </c>
      <c r="E749" t="s">
        <v>50</v>
      </c>
      <c r="F749">
        <v>105.01</v>
      </c>
      <c r="G749">
        <f>IF(DATOS[[#This Row],[avg_order_value]]="",0,DATOS[[#This Row],[avg_order_value]])</f>
        <v>105.01</v>
      </c>
      <c r="H749">
        <v>5</v>
      </c>
      <c r="I749">
        <f>DATOS[[#This Row],[avgValorOrdenDesc]]*DATOS[[#This Row],[total_orders]]</f>
        <v>525.05000000000007</v>
      </c>
      <c r="J749">
        <v>73</v>
      </c>
      <c r="K749">
        <v>0</v>
      </c>
      <c r="L749" t="s">
        <v>16</v>
      </c>
      <c r="M749">
        <v>89.1</v>
      </c>
      <c r="N749">
        <f>IF(DATOS[[#This Row],[email_open_rate]]="",0,DATOS[[#This Row],[email_open_rate]])</f>
        <v>89.1</v>
      </c>
      <c r="O749" s="1">
        <v>44595</v>
      </c>
      <c r="P749">
        <v>74</v>
      </c>
      <c r="Q749">
        <v>0.23</v>
      </c>
      <c r="R749">
        <f>IF(IFERROR(VLOOKUP(DATOS[[#This Row],[IdUnico]],A750:$A$5002,1,FALSE),0),1,0)</f>
        <v>0</v>
      </c>
    </row>
    <row r="750" spans="1:18" x14ac:dyDescent="0.3">
      <c r="A750" t="str">
        <f>CONCATENATE(DATOS[[#This Row],[customer_id]],"_",DATOS[[#This Row],[country]],"_",DATOS[[#This Row],[customer_since]])</f>
        <v>CUST_2353_France_44879</v>
      </c>
      <c r="B750" t="s">
        <v>576</v>
      </c>
      <c r="C750">
        <v>68</v>
      </c>
      <c r="D750" t="s">
        <v>21</v>
      </c>
      <c r="E750" t="s">
        <v>35</v>
      </c>
      <c r="F750">
        <v>168</v>
      </c>
      <c r="G750">
        <f>IF(DATOS[[#This Row],[avg_order_value]]="",0,DATOS[[#This Row],[avg_order_value]])</f>
        <v>168</v>
      </c>
      <c r="H750">
        <v>1</v>
      </c>
      <c r="I750">
        <f>DATOS[[#This Row],[avgValorOrdenDesc]]*DATOS[[#This Row],[total_orders]]</f>
        <v>168</v>
      </c>
      <c r="J750">
        <v>10</v>
      </c>
      <c r="K750">
        <v>0</v>
      </c>
      <c r="L750" t="s">
        <v>40</v>
      </c>
      <c r="M750">
        <v>96.5</v>
      </c>
      <c r="N750">
        <f>IF(DATOS[[#This Row],[email_open_rate]]="",0,DATOS[[#This Row],[email_open_rate]])</f>
        <v>96.5</v>
      </c>
      <c r="O750" s="1">
        <v>44879</v>
      </c>
      <c r="P750">
        <v>41</v>
      </c>
      <c r="Q750">
        <v>0.18</v>
      </c>
      <c r="R750">
        <f>IF(IFERROR(VLOOKUP(DATOS[[#This Row],[IdUnico]],A751:$A$5002,1,FALSE),0),1,0)</f>
        <v>0</v>
      </c>
    </row>
    <row r="751" spans="1:18" x14ac:dyDescent="0.3">
      <c r="A751" t="str">
        <f>CONCATENATE(DATOS[[#This Row],[customer_id]],"_",DATOS[[#This Row],[country]],"_",DATOS[[#This Row],[customer_since]])</f>
        <v>CUST_2353_Germany_45019</v>
      </c>
      <c r="B751" t="s">
        <v>576</v>
      </c>
      <c r="C751">
        <v>35</v>
      </c>
      <c r="D751" t="s">
        <v>21</v>
      </c>
      <c r="E751" t="s">
        <v>50</v>
      </c>
      <c r="F751">
        <v>200.67</v>
      </c>
      <c r="G751">
        <f>IF(DATOS[[#This Row],[avg_order_value]]="",0,DATOS[[#This Row],[avg_order_value]])</f>
        <v>200.67</v>
      </c>
      <c r="H751">
        <v>8</v>
      </c>
      <c r="I751">
        <f>DATOS[[#This Row],[avgValorOrdenDesc]]*DATOS[[#This Row],[total_orders]]</f>
        <v>1605.36</v>
      </c>
      <c r="J751">
        <v>355</v>
      </c>
      <c r="K751">
        <v>0</v>
      </c>
      <c r="L751" t="s">
        <v>19</v>
      </c>
      <c r="M751">
        <v>50.8</v>
      </c>
      <c r="N751">
        <f>IF(DATOS[[#This Row],[email_open_rate]]="",0,DATOS[[#This Row],[email_open_rate]])</f>
        <v>50.8</v>
      </c>
      <c r="O751" s="1">
        <v>45019</v>
      </c>
      <c r="P751">
        <v>26</v>
      </c>
      <c r="Q751">
        <v>0.04</v>
      </c>
      <c r="R751">
        <f>IF(IFERROR(VLOOKUP(DATOS[[#This Row],[IdUnico]],A752:$A$5002,1,FALSE),0),1,0)</f>
        <v>0</v>
      </c>
    </row>
    <row r="752" spans="1:18" x14ac:dyDescent="0.3">
      <c r="A752" t="str">
        <f>CONCATENATE(DATOS[[#This Row],[customer_id]],"_",DATOS[[#This Row],[country]],"_",DATOS[[#This Row],[customer_since]])</f>
        <v>CUST_2356_France_44029</v>
      </c>
      <c r="B752" t="s">
        <v>2208</v>
      </c>
      <c r="C752">
        <v>45</v>
      </c>
      <c r="D752" t="s">
        <v>21</v>
      </c>
      <c r="E752" t="s">
        <v>35</v>
      </c>
      <c r="F752">
        <v>144.21</v>
      </c>
      <c r="G752">
        <f>IF(DATOS[[#This Row],[avg_order_value]]="",0,DATOS[[#This Row],[avg_order_value]])</f>
        <v>144.21</v>
      </c>
      <c r="H752">
        <v>10</v>
      </c>
      <c r="I752">
        <f>DATOS[[#This Row],[avgValorOrdenDesc]]*DATOS[[#This Row],[total_orders]]</f>
        <v>1442.1000000000001</v>
      </c>
      <c r="J752">
        <v>192</v>
      </c>
      <c r="K752">
        <v>0</v>
      </c>
      <c r="L752" t="s">
        <v>40</v>
      </c>
      <c r="M752">
        <v>92</v>
      </c>
      <c r="N752">
        <f>IF(DATOS[[#This Row],[email_open_rate]]="",0,DATOS[[#This Row],[email_open_rate]])</f>
        <v>92</v>
      </c>
      <c r="O752" s="1">
        <v>44029</v>
      </c>
      <c r="P752">
        <v>21</v>
      </c>
      <c r="Q752">
        <v>0.27</v>
      </c>
      <c r="R752">
        <f>IF(IFERROR(VLOOKUP(DATOS[[#This Row],[IdUnico]],A753:$A$5002,1,FALSE),0),1,0)</f>
        <v>0</v>
      </c>
    </row>
    <row r="753" spans="1:18" x14ac:dyDescent="0.3">
      <c r="A753" t="str">
        <f>CONCATENATE(DATOS[[#This Row],[customer_id]],"_",DATOS[[#This Row],[country]],"_",DATOS[[#This Row],[customer_since]])</f>
        <v>CUST_2361_Germany_44297</v>
      </c>
      <c r="B753" t="s">
        <v>2852</v>
      </c>
      <c r="C753">
        <v>30</v>
      </c>
      <c r="D753" t="s">
        <v>14</v>
      </c>
      <c r="E753" t="s">
        <v>50</v>
      </c>
      <c r="F753">
        <v>123.86</v>
      </c>
      <c r="G753">
        <f>IF(DATOS[[#This Row],[avg_order_value]]="",0,DATOS[[#This Row],[avg_order_value]])</f>
        <v>123.86</v>
      </c>
      <c r="H753">
        <v>6</v>
      </c>
      <c r="I753">
        <f>DATOS[[#This Row],[avgValorOrdenDesc]]*DATOS[[#This Row],[total_orders]]</f>
        <v>743.16</v>
      </c>
      <c r="J753">
        <v>260</v>
      </c>
      <c r="K753">
        <v>0</v>
      </c>
      <c r="L753" t="s">
        <v>19</v>
      </c>
      <c r="M753">
        <v>9.8000000000000007</v>
      </c>
      <c r="N753">
        <f>IF(DATOS[[#This Row],[email_open_rate]]="",0,DATOS[[#This Row],[email_open_rate]])</f>
        <v>9.8000000000000007</v>
      </c>
      <c r="O753" s="1">
        <v>44297</v>
      </c>
      <c r="P753">
        <v>20</v>
      </c>
      <c r="Q753">
        <v>0.69</v>
      </c>
      <c r="R753">
        <f>IF(IFERROR(VLOOKUP(DATOS[[#This Row],[IdUnico]],A754:$A$5002,1,FALSE),0),1,0)</f>
        <v>0</v>
      </c>
    </row>
    <row r="754" spans="1:18" x14ac:dyDescent="0.3">
      <c r="A754" t="str">
        <f>CONCATENATE(DATOS[[#This Row],[customer_id]],"_",DATOS[[#This Row],[country]],"_",DATOS[[#This Row],[customer_since]])</f>
        <v>CUST_2363_India_45033</v>
      </c>
      <c r="B754" t="s">
        <v>2705</v>
      </c>
      <c r="C754">
        <v>24</v>
      </c>
      <c r="D754" t="s">
        <v>21</v>
      </c>
      <c r="E754" t="s">
        <v>37</v>
      </c>
      <c r="F754">
        <v>48.37</v>
      </c>
      <c r="G754">
        <f>IF(DATOS[[#This Row],[avg_order_value]]="",0,DATOS[[#This Row],[avg_order_value]])</f>
        <v>48.37</v>
      </c>
      <c r="H754">
        <v>8</v>
      </c>
      <c r="I754">
        <f>DATOS[[#This Row],[avgValorOrdenDesc]]*DATOS[[#This Row],[total_orders]]</f>
        <v>386.96</v>
      </c>
      <c r="J754">
        <v>11</v>
      </c>
      <c r="K754">
        <v>0</v>
      </c>
      <c r="L754" t="s">
        <v>29</v>
      </c>
      <c r="M754">
        <v>38.4</v>
      </c>
      <c r="N754">
        <f>IF(DATOS[[#This Row],[email_open_rate]]="",0,DATOS[[#This Row],[email_open_rate]])</f>
        <v>38.4</v>
      </c>
      <c r="O754" s="1">
        <v>45033</v>
      </c>
      <c r="P754">
        <v>53</v>
      </c>
      <c r="Q754">
        <v>0.28000000000000003</v>
      </c>
      <c r="R754">
        <f>IF(IFERROR(VLOOKUP(DATOS[[#This Row],[IdUnico]],A755:$A$5002,1,FALSE),0),1,0)</f>
        <v>0</v>
      </c>
    </row>
    <row r="755" spans="1:18" x14ac:dyDescent="0.3">
      <c r="A755" t="str">
        <f>CONCATENATE(DATOS[[#This Row],[customer_id]],"_",DATOS[[#This Row],[country]],"_",DATOS[[#This Row],[customer_since]])</f>
        <v>CUST_2364_Germany_44428</v>
      </c>
      <c r="B755" t="s">
        <v>2830</v>
      </c>
      <c r="C755">
        <v>27</v>
      </c>
      <c r="D755" t="s">
        <v>21</v>
      </c>
      <c r="E755" t="s">
        <v>50</v>
      </c>
      <c r="F755">
        <v>80.459999999999994</v>
      </c>
      <c r="G755">
        <f>IF(DATOS[[#This Row],[avg_order_value]]="",0,DATOS[[#This Row],[avg_order_value]])</f>
        <v>80.459999999999994</v>
      </c>
      <c r="H755">
        <v>8</v>
      </c>
      <c r="I755">
        <f>DATOS[[#This Row],[avgValorOrdenDesc]]*DATOS[[#This Row],[total_orders]]</f>
        <v>643.67999999999995</v>
      </c>
      <c r="J755">
        <v>140</v>
      </c>
      <c r="K755">
        <v>0</v>
      </c>
      <c r="L755" t="s">
        <v>40</v>
      </c>
      <c r="M755">
        <v>45</v>
      </c>
      <c r="N755">
        <f>IF(DATOS[[#This Row],[email_open_rate]]="",0,DATOS[[#This Row],[email_open_rate]])</f>
        <v>45</v>
      </c>
      <c r="O755" s="1">
        <v>44428</v>
      </c>
      <c r="P755">
        <v>76</v>
      </c>
      <c r="Q755">
        <v>0.2</v>
      </c>
      <c r="R755">
        <f>IF(IFERROR(VLOOKUP(DATOS[[#This Row],[IdUnico]],A756:$A$5002,1,FALSE),0),1,0)</f>
        <v>0</v>
      </c>
    </row>
    <row r="756" spans="1:18" x14ac:dyDescent="0.3">
      <c r="A756" t="str">
        <f>CONCATENATE(DATOS[[#This Row],[customer_id]],"_",DATOS[[#This Row],[country]],"_",DATOS[[#This Row],[customer_since]])</f>
        <v>CUST_2365_France_44504</v>
      </c>
      <c r="B756" t="s">
        <v>483</v>
      </c>
      <c r="C756">
        <v>23</v>
      </c>
      <c r="D756" t="s">
        <v>14</v>
      </c>
      <c r="E756" t="s">
        <v>35</v>
      </c>
      <c r="G756">
        <f>IF(DATOS[[#This Row],[avg_order_value]]="",0,DATOS[[#This Row],[avg_order_value]])</f>
        <v>0</v>
      </c>
      <c r="H756">
        <v>6</v>
      </c>
      <c r="I756">
        <f>DATOS[[#This Row],[avgValorOrdenDesc]]*DATOS[[#This Row],[total_orders]]</f>
        <v>0</v>
      </c>
      <c r="J756">
        <v>209</v>
      </c>
      <c r="K756">
        <v>0</v>
      </c>
      <c r="L756" t="s">
        <v>29</v>
      </c>
      <c r="M756">
        <v>43.7</v>
      </c>
      <c r="N756">
        <f>IF(DATOS[[#This Row],[email_open_rate]]="",0,DATOS[[#This Row],[email_open_rate]])</f>
        <v>43.7</v>
      </c>
      <c r="O756" s="1">
        <v>44504</v>
      </c>
      <c r="P756">
        <v>61</v>
      </c>
      <c r="Q756">
        <v>0.12</v>
      </c>
      <c r="R756">
        <f>IF(IFERROR(VLOOKUP(DATOS[[#This Row],[IdUnico]],A757:$A$5002,1,FALSE),0),1,0)</f>
        <v>0</v>
      </c>
    </row>
    <row r="757" spans="1:18" x14ac:dyDescent="0.3">
      <c r="A757" t="str">
        <f>CONCATENATE(DATOS[[#This Row],[customer_id]],"_",DATOS[[#This Row],[country]],"_",DATOS[[#This Row],[customer_since]])</f>
        <v>CUST_2365_France_44818</v>
      </c>
      <c r="B757" t="s">
        <v>483</v>
      </c>
      <c r="C757">
        <v>70</v>
      </c>
      <c r="D757" t="s">
        <v>21</v>
      </c>
      <c r="E757" t="s">
        <v>35</v>
      </c>
      <c r="F757">
        <v>149.32</v>
      </c>
      <c r="G757">
        <f>IF(DATOS[[#This Row],[avg_order_value]]="",0,DATOS[[#This Row],[avg_order_value]])</f>
        <v>149.32</v>
      </c>
      <c r="H757">
        <v>12</v>
      </c>
      <c r="I757">
        <f>DATOS[[#This Row],[avgValorOrdenDesc]]*DATOS[[#This Row],[total_orders]]</f>
        <v>1791.84</v>
      </c>
      <c r="J757">
        <v>54</v>
      </c>
      <c r="K757">
        <v>0</v>
      </c>
      <c r="L757" t="s">
        <v>16</v>
      </c>
      <c r="M757">
        <v>3.3</v>
      </c>
      <c r="N757">
        <f>IF(DATOS[[#This Row],[email_open_rate]]="",0,DATOS[[#This Row],[email_open_rate]])</f>
        <v>3.3</v>
      </c>
      <c r="O757" s="1">
        <v>44818</v>
      </c>
      <c r="P757">
        <v>9</v>
      </c>
      <c r="Q757">
        <v>0.51</v>
      </c>
      <c r="R757">
        <f>IF(IFERROR(VLOOKUP(DATOS[[#This Row],[IdUnico]],A758:$A$5002,1,FALSE),0),1,0)</f>
        <v>0</v>
      </c>
    </row>
    <row r="758" spans="1:18" x14ac:dyDescent="0.3">
      <c r="A758" t="str">
        <f>CONCATENATE(DATOS[[#This Row],[customer_id]],"_",DATOS[[#This Row],[country]],"_",DATOS[[#This Row],[customer_since]])</f>
        <v>CUST_2366_France_45755</v>
      </c>
      <c r="B758" t="s">
        <v>3766</v>
      </c>
      <c r="C758">
        <v>19</v>
      </c>
      <c r="D758" t="s">
        <v>14</v>
      </c>
      <c r="E758" t="s">
        <v>35</v>
      </c>
      <c r="F758">
        <v>55.51</v>
      </c>
      <c r="G758">
        <f>IF(DATOS[[#This Row],[avg_order_value]]="",0,DATOS[[#This Row],[avg_order_value]])</f>
        <v>55.51</v>
      </c>
      <c r="H758">
        <v>6</v>
      </c>
      <c r="I758">
        <f>DATOS[[#This Row],[avgValorOrdenDesc]]*DATOS[[#This Row],[total_orders]]</f>
        <v>333.06</v>
      </c>
      <c r="J758">
        <v>178</v>
      </c>
      <c r="K758">
        <v>0</v>
      </c>
      <c r="L758" t="s">
        <v>40</v>
      </c>
      <c r="M758">
        <v>99.6</v>
      </c>
      <c r="N758">
        <f>IF(DATOS[[#This Row],[email_open_rate]]="",0,DATOS[[#This Row],[email_open_rate]])</f>
        <v>99.6</v>
      </c>
      <c r="O758" s="1">
        <v>45755</v>
      </c>
      <c r="P758">
        <v>29</v>
      </c>
      <c r="Q758">
        <v>0.24</v>
      </c>
      <c r="R758">
        <f>IF(IFERROR(VLOOKUP(DATOS[[#This Row],[IdUnico]],A759:$A$5002,1,FALSE),0),1,0)</f>
        <v>0</v>
      </c>
    </row>
    <row r="759" spans="1:18" x14ac:dyDescent="0.3">
      <c r="A759" t="str">
        <f>CONCATENATE(DATOS[[#This Row],[customer_id]],"_",DATOS[[#This Row],[country]],"_",DATOS[[#This Row],[customer_since]])</f>
        <v>CUST_2367_Brazil_45780</v>
      </c>
      <c r="B759" t="s">
        <v>1543</v>
      </c>
      <c r="C759">
        <v>38</v>
      </c>
      <c r="D759" t="s">
        <v>21</v>
      </c>
      <c r="E759" t="s">
        <v>15</v>
      </c>
      <c r="F759">
        <v>65.510000000000005</v>
      </c>
      <c r="G759">
        <f>IF(DATOS[[#This Row],[avg_order_value]]="",0,DATOS[[#This Row],[avg_order_value]])</f>
        <v>65.510000000000005</v>
      </c>
      <c r="H759">
        <v>10</v>
      </c>
      <c r="I759">
        <f>DATOS[[#This Row],[avgValorOrdenDesc]]*DATOS[[#This Row],[total_orders]]</f>
        <v>655.1</v>
      </c>
      <c r="J759">
        <v>6</v>
      </c>
      <c r="K759">
        <v>0</v>
      </c>
      <c r="L759" t="s">
        <v>16</v>
      </c>
      <c r="M759">
        <v>32.700000000000003</v>
      </c>
      <c r="N759">
        <f>IF(DATOS[[#This Row],[email_open_rate]]="",0,DATOS[[#This Row],[email_open_rate]])</f>
        <v>32.700000000000003</v>
      </c>
      <c r="O759" s="1">
        <v>45780</v>
      </c>
      <c r="P759">
        <v>68</v>
      </c>
      <c r="Q759">
        <v>0.04</v>
      </c>
      <c r="R759">
        <f>IF(IFERROR(VLOOKUP(DATOS[[#This Row],[IdUnico]],A760:$A$5002,1,FALSE),0),1,0)</f>
        <v>0</v>
      </c>
    </row>
    <row r="760" spans="1:18" x14ac:dyDescent="0.3">
      <c r="A760" t="str">
        <f>CONCATENATE(DATOS[[#This Row],[customer_id]],"_",DATOS[[#This Row],[country]],"_",DATOS[[#This Row],[customer_since]])</f>
        <v>CUST_2367_Japan_44576</v>
      </c>
      <c r="B760" t="s">
        <v>1543</v>
      </c>
      <c r="C760">
        <v>47</v>
      </c>
      <c r="D760" t="s">
        <v>14</v>
      </c>
      <c r="E760" t="s">
        <v>26</v>
      </c>
      <c r="F760">
        <v>93.99</v>
      </c>
      <c r="G760">
        <f>IF(DATOS[[#This Row],[avg_order_value]]="",0,DATOS[[#This Row],[avg_order_value]])</f>
        <v>93.99</v>
      </c>
      <c r="H760">
        <v>13</v>
      </c>
      <c r="I760">
        <f>DATOS[[#This Row],[avgValorOrdenDesc]]*DATOS[[#This Row],[total_orders]]</f>
        <v>1221.8699999999999</v>
      </c>
      <c r="J760">
        <v>82</v>
      </c>
      <c r="K760">
        <v>0</v>
      </c>
      <c r="L760" t="s">
        <v>40</v>
      </c>
      <c r="M760">
        <v>0.1</v>
      </c>
      <c r="N760">
        <f>IF(DATOS[[#This Row],[email_open_rate]]="",0,DATOS[[#This Row],[email_open_rate]])</f>
        <v>0.1</v>
      </c>
      <c r="O760" s="1">
        <v>44576</v>
      </c>
      <c r="P760">
        <v>84</v>
      </c>
      <c r="Q760">
        <v>0.13</v>
      </c>
      <c r="R760">
        <f>IF(IFERROR(VLOOKUP(DATOS[[#This Row],[IdUnico]],A761:$A$5002,1,FALSE),0),1,0)</f>
        <v>0</v>
      </c>
    </row>
    <row r="761" spans="1:18" x14ac:dyDescent="0.3">
      <c r="A761" t="str">
        <f>CONCATENATE(DATOS[[#This Row],[customer_id]],"_",DATOS[[#This Row],[country]],"_",DATOS[[#This Row],[customer_since]])</f>
        <v>CUST_2371_Japan_45101</v>
      </c>
      <c r="B761" t="s">
        <v>3494</v>
      </c>
      <c r="C761">
        <v>43</v>
      </c>
      <c r="D761" t="s">
        <v>21</v>
      </c>
      <c r="E761" t="s">
        <v>26</v>
      </c>
      <c r="F761">
        <v>65.27</v>
      </c>
      <c r="G761">
        <f>IF(DATOS[[#This Row],[avg_order_value]]="",0,DATOS[[#This Row],[avg_order_value]])</f>
        <v>65.27</v>
      </c>
      <c r="H761">
        <v>11</v>
      </c>
      <c r="I761">
        <f>DATOS[[#This Row],[avgValorOrdenDesc]]*DATOS[[#This Row],[total_orders]]</f>
        <v>717.96999999999991</v>
      </c>
      <c r="J761">
        <v>163</v>
      </c>
      <c r="K761">
        <v>0</v>
      </c>
      <c r="L761" t="s">
        <v>16</v>
      </c>
      <c r="M761">
        <v>49.5</v>
      </c>
      <c r="N761">
        <f>IF(DATOS[[#This Row],[email_open_rate]]="",0,DATOS[[#This Row],[email_open_rate]])</f>
        <v>49.5</v>
      </c>
      <c r="O761" s="1">
        <v>45101</v>
      </c>
      <c r="P761">
        <v>78</v>
      </c>
      <c r="Q761">
        <v>0.3</v>
      </c>
      <c r="R761">
        <f>IF(IFERROR(VLOOKUP(DATOS[[#This Row],[IdUnico]],A762:$A$5002,1,FALSE),0),1,0)</f>
        <v>0</v>
      </c>
    </row>
    <row r="762" spans="1:18" x14ac:dyDescent="0.3">
      <c r="A762" t="str">
        <f>CONCATENATE(DATOS[[#This Row],[customer_id]],"_",DATOS[[#This Row],[country]],"_",DATOS[[#This Row],[customer_since]])</f>
        <v>CUST_2375_Germany_45052</v>
      </c>
      <c r="B762" t="s">
        <v>3776</v>
      </c>
      <c r="C762">
        <v>45</v>
      </c>
      <c r="D762" t="s">
        <v>14</v>
      </c>
      <c r="E762" t="s">
        <v>50</v>
      </c>
      <c r="F762">
        <v>50</v>
      </c>
      <c r="G762">
        <f>IF(DATOS[[#This Row],[avg_order_value]]="",0,DATOS[[#This Row],[avg_order_value]])</f>
        <v>50</v>
      </c>
      <c r="H762">
        <v>9</v>
      </c>
      <c r="I762">
        <f>DATOS[[#This Row],[avgValorOrdenDesc]]*DATOS[[#This Row],[total_orders]]</f>
        <v>450</v>
      </c>
      <c r="J762">
        <v>138</v>
      </c>
      <c r="K762">
        <v>0</v>
      </c>
      <c r="L762" t="s">
        <v>19</v>
      </c>
      <c r="M762">
        <v>65.5</v>
      </c>
      <c r="N762">
        <f>IF(DATOS[[#This Row],[email_open_rate]]="",0,DATOS[[#This Row],[email_open_rate]])</f>
        <v>65.5</v>
      </c>
      <c r="O762" s="1">
        <v>45052</v>
      </c>
      <c r="P762">
        <v>37</v>
      </c>
      <c r="Q762">
        <v>7.0000000000000007E-2</v>
      </c>
      <c r="R762">
        <f>IF(IFERROR(VLOOKUP(DATOS[[#This Row],[IdUnico]],A763:$A$5002,1,FALSE),0),1,0)</f>
        <v>0</v>
      </c>
    </row>
    <row r="763" spans="1:18" x14ac:dyDescent="0.3">
      <c r="A763" t="str">
        <f>CONCATENATE(DATOS[[#This Row],[customer_id]],"_",DATOS[[#This Row],[country]],"_",DATOS[[#This Row],[customer_since]])</f>
        <v>CUST_2376_USA_44221</v>
      </c>
      <c r="B763" t="s">
        <v>1862</v>
      </c>
      <c r="C763">
        <v>24</v>
      </c>
      <c r="D763" t="s">
        <v>21</v>
      </c>
      <c r="E763" t="s">
        <v>18</v>
      </c>
      <c r="F763">
        <v>168.61</v>
      </c>
      <c r="G763">
        <f>IF(DATOS[[#This Row],[avg_order_value]]="",0,DATOS[[#This Row],[avg_order_value]])</f>
        <v>168.61</v>
      </c>
      <c r="H763">
        <v>17</v>
      </c>
      <c r="I763">
        <f>DATOS[[#This Row],[avgValorOrdenDesc]]*DATOS[[#This Row],[total_orders]]</f>
        <v>2866.3700000000003</v>
      </c>
      <c r="J763">
        <v>276</v>
      </c>
      <c r="K763">
        <v>0</v>
      </c>
      <c r="L763" t="s">
        <v>19</v>
      </c>
      <c r="M763">
        <v>22.4</v>
      </c>
      <c r="N763">
        <f>IF(DATOS[[#This Row],[email_open_rate]]="",0,DATOS[[#This Row],[email_open_rate]])</f>
        <v>22.4</v>
      </c>
      <c r="O763" s="1">
        <v>44221</v>
      </c>
      <c r="P763">
        <v>67</v>
      </c>
      <c r="Q763">
        <v>0.15</v>
      </c>
      <c r="R763">
        <f>IF(IFERROR(VLOOKUP(DATOS[[#This Row],[IdUnico]],A764:$A$5002,1,FALSE),0),1,0)</f>
        <v>0</v>
      </c>
    </row>
    <row r="764" spans="1:18" x14ac:dyDescent="0.3">
      <c r="A764" t="str">
        <f>CONCATENATE(DATOS[[#This Row],[customer_id]],"_",DATOS[[#This Row],[country]],"_",DATOS[[#This Row],[customer_since]])</f>
        <v>CUST_2377_Brazil_45775</v>
      </c>
      <c r="B764" t="s">
        <v>2125</v>
      </c>
      <c r="C764">
        <v>56</v>
      </c>
      <c r="D764" t="s">
        <v>21</v>
      </c>
      <c r="E764" t="s">
        <v>15</v>
      </c>
      <c r="F764">
        <v>45.52</v>
      </c>
      <c r="G764">
        <f>IF(DATOS[[#This Row],[avg_order_value]]="",0,DATOS[[#This Row],[avg_order_value]])</f>
        <v>45.52</v>
      </c>
      <c r="H764">
        <v>12</v>
      </c>
      <c r="I764">
        <f>DATOS[[#This Row],[avgValorOrdenDesc]]*DATOS[[#This Row],[total_orders]]</f>
        <v>546.24</v>
      </c>
      <c r="J764">
        <v>188</v>
      </c>
      <c r="K764">
        <v>0</v>
      </c>
      <c r="L764" t="s">
        <v>40</v>
      </c>
      <c r="M764">
        <v>45</v>
      </c>
      <c r="N764">
        <f>IF(DATOS[[#This Row],[email_open_rate]]="",0,DATOS[[#This Row],[email_open_rate]])</f>
        <v>45</v>
      </c>
      <c r="O764" s="1">
        <v>45775</v>
      </c>
      <c r="P764">
        <v>52</v>
      </c>
      <c r="Q764">
        <v>0.21</v>
      </c>
      <c r="R764">
        <f>IF(IFERROR(VLOOKUP(DATOS[[#This Row],[IdUnico]],A765:$A$5002,1,FALSE),0),1,0)</f>
        <v>0</v>
      </c>
    </row>
    <row r="765" spans="1:18" x14ac:dyDescent="0.3">
      <c r="A765" t="str">
        <f>CONCATENATE(DATOS[[#This Row],[customer_id]],"_",DATOS[[#This Row],[country]],"_",DATOS[[#This Row],[customer_since]])</f>
        <v>CUST_2378_USA_44768</v>
      </c>
      <c r="B765" t="s">
        <v>2479</v>
      </c>
      <c r="C765">
        <v>69</v>
      </c>
      <c r="D765" t="s">
        <v>14</v>
      </c>
      <c r="E765" t="s">
        <v>18</v>
      </c>
      <c r="F765">
        <v>116.58</v>
      </c>
      <c r="G765">
        <f>IF(DATOS[[#This Row],[avg_order_value]]="",0,DATOS[[#This Row],[avg_order_value]])</f>
        <v>116.58</v>
      </c>
      <c r="H765">
        <v>3</v>
      </c>
      <c r="I765">
        <f>DATOS[[#This Row],[avgValorOrdenDesc]]*DATOS[[#This Row],[total_orders]]</f>
        <v>349.74</v>
      </c>
      <c r="J765">
        <v>176</v>
      </c>
      <c r="K765">
        <v>0</v>
      </c>
      <c r="L765" t="s">
        <v>16</v>
      </c>
      <c r="N765">
        <f>IF(DATOS[[#This Row],[email_open_rate]]="",0,DATOS[[#This Row],[email_open_rate]])</f>
        <v>0</v>
      </c>
      <c r="O765" s="1">
        <v>44768</v>
      </c>
      <c r="P765">
        <v>77</v>
      </c>
      <c r="Q765">
        <v>0.14000000000000001</v>
      </c>
      <c r="R765">
        <f>IF(IFERROR(VLOOKUP(DATOS[[#This Row],[IdUnico]],A766:$A$5002,1,FALSE),0),1,0)</f>
        <v>0</v>
      </c>
    </row>
    <row r="766" spans="1:18" x14ac:dyDescent="0.3">
      <c r="A766" t="str">
        <f>CONCATENATE(DATOS[[#This Row],[customer_id]],"_",DATOS[[#This Row],[country]],"_",DATOS[[#This Row],[customer_since]])</f>
        <v>CUST_2378_USA_45488</v>
      </c>
      <c r="B766" t="s">
        <v>2479</v>
      </c>
      <c r="C766">
        <v>38</v>
      </c>
      <c r="D766" t="s">
        <v>14</v>
      </c>
      <c r="E766" t="s">
        <v>18</v>
      </c>
      <c r="F766">
        <v>105.88</v>
      </c>
      <c r="G766">
        <f>IF(DATOS[[#This Row],[avg_order_value]]="",0,DATOS[[#This Row],[avg_order_value]])</f>
        <v>105.88</v>
      </c>
      <c r="H766">
        <v>8</v>
      </c>
      <c r="I766">
        <f>DATOS[[#This Row],[avgValorOrdenDesc]]*DATOS[[#This Row],[total_orders]]</f>
        <v>847.04</v>
      </c>
      <c r="J766">
        <v>32</v>
      </c>
      <c r="K766">
        <v>0</v>
      </c>
      <c r="L766" t="s">
        <v>19</v>
      </c>
      <c r="N766">
        <f>IF(DATOS[[#This Row],[email_open_rate]]="",0,DATOS[[#This Row],[email_open_rate]])</f>
        <v>0</v>
      </c>
      <c r="O766" s="1">
        <v>45488</v>
      </c>
      <c r="P766">
        <v>45</v>
      </c>
      <c r="Q766">
        <v>0.2</v>
      </c>
      <c r="R766">
        <f>IF(IFERROR(VLOOKUP(DATOS[[#This Row],[IdUnico]],A767:$A$5002,1,FALSE),0),1,0)</f>
        <v>0</v>
      </c>
    </row>
    <row r="767" spans="1:18" x14ac:dyDescent="0.3">
      <c r="A767" t="str">
        <f>CONCATENATE(DATOS[[#This Row],[customer_id]],"_",DATOS[[#This Row],[country]],"_",DATOS[[#This Row],[customer_since]])</f>
        <v>CUST_2380_Brazil_45223</v>
      </c>
      <c r="B767" t="s">
        <v>1215</v>
      </c>
      <c r="C767">
        <v>79</v>
      </c>
      <c r="D767" t="s">
        <v>25</v>
      </c>
      <c r="E767" t="s">
        <v>15</v>
      </c>
      <c r="F767">
        <v>125.27</v>
      </c>
      <c r="G767">
        <f>IF(DATOS[[#This Row],[avg_order_value]]="",0,DATOS[[#This Row],[avg_order_value]])</f>
        <v>125.27</v>
      </c>
      <c r="H767">
        <v>12</v>
      </c>
      <c r="I767">
        <f>DATOS[[#This Row],[avgValorOrdenDesc]]*DATOS[[#This Row],[total_orders]]</f>
        <v>1503.24</v>
      </c>
      <c r="J767">
        <v>95</v>
      </c>
      <c r="K767">
        <v>0</v>
      </c>
      <c r="L767" t="s">
        <v>23</v>
      </c>
      <c r="M767">
        <v>14.7</v>
      </c>
      <c r="N767">
        <f>IF(DATOS[[#This Row],[email_open_rate]]="",0,DATOS[[#This Row],[email_open_rate]])</f>
        <v>14.7</v>
      </c>
      <c r="O767" s="1">
        <v>45223</v>
      </c>
      <c r="P767">
        <v>10</v>
      </c>
      <c r="Q767">
        <v>0.12</v>
      </c>
      <c r="R767">
        <f>IF(IFERROR(VLOOKUP(DATOS[[#This Row],[IdUnico]],A768:$A$5002,1,FALSE),0),1,0)</f>
        <v>0</v>
      </c>
    </row>
    <row r="768" spans="1:18" x14ac:dyDescent="0.3">
      <c r="A768" t="str">
        <f>CONCATENATE(DATOS[[#This Row],[customer_id]],"_",DATOS[[#This Row],[country]],"_",DATOS[[#This Row],[customer_since]])</f>
        <v>CUST_2380_China_45129</v>
      </c>
      <c r="B768" t="s">
        <v>1215</v>
      </c>
      <c r="C768">
        <v>41</v>
      </c>
      <c r="D768" t="s">
        <v>21</v>
      </c>
      <c r="E768" t="s">
        <v>44</v>
      </c>
      <c r="F768">
        <v>83.37</v>
      </c>
      <c r="G768">
        <f>IF(DATOS[[#This Row],[avg_order_value]]="",0,DATOS[[#This Row],[avg_order_value]])</f>
        <v>83.37</v>
      </c>
      <c r="H768">
        <v>9</v>
      </c>
      <c r="I768">
        <f>DATOS[[#This Row],[avgValorOrdenDesc]]*DATOS[[#This Row],[total_orders]]</f>
        <v>750.33</v>
      </c>
      <c r="J768">
        <v>220</v>
      </c>
      <c r="K768">
        <v>0</v>
      </c>
      <c r="L768" t="s">
        <v>19</v>
      </c>
      <c r="M768">
        <v>72.3</v>
      </c>
      <c r="N768">
        <f>IF(DATOS[[#This Row],[email_open_rate]]="",0,DATOS[[#This Row],[email_open_rate]])</f>
        <v>72.3</v>
      </c>
      <c r="O768" s="1">
        <v>45129</v>
      </c>
      <c r="P768">
        <v>6</v>
      </c>
      <c r="Q768">
        <v>0.32</v>
      </c>
      <c r="R768">
        <f>IF(IFERROR(VLOOKUP(DATOS[[#This Row],[IdUnico]],A769:$A$5002,1,FALSE),0),1,0)</f>
        <v>0</v>
      </c>
    </row>
    <row r="769" spans="1:18" x14ac:dyDescent="0.3">
      <c r="A769" t="str">
        <f>CONCATENATE(DATOS[[#This Row],[customer_id]],"_",DATOS[[#This Row],[country]],"_",DATOS[[#This Row],[customer_since]])</f>
        <v>CUST_2381_China_44506</v>
      </c>
      <c r="B769" t="s">
        <v>2401</v>
      </c>
      <c r="C769">
        <v>71</v>
      </c>
      <c r="D769" t="s">
        <v>21</v>
      </c>
      <c r="E769" t="s">
        <v>44</v>
      </c>
      <c r="F769">
        <v>151.68</v>
      </c>
      <c r="G769">
        <f>IF(DATOS[[#This Row],[avg_order_value]]="",0,DATOS[[#This Row],[avg_order_value]])</f>
        <v>151.68</v>
      </c>
      <c r="H769">
        <v>18</v>
      </c>
      <c r="I769">
        <f>DATOS[[#This Row],[avgValorOrdenDesc]]*DATOS[[#This Row],[total_orders]]</f>
        <v>2730.2400000000002</v>
      </c>
      <c r="J769">
        <v>22</v>
      </c>
      <c r="K769">
        <v>0</v>
      </c>
      <c r="L769" t="s">
        <v>40</v>
      </c>
      <c r="M769">
        <v>24.1</v>
      </c>
      <c r="N769">
        <f>IF(DATOS[[#This Row],[email_open_rate]]="",0,DATOS[[#This Row],[email_open_rate]])</f>
        <v>24.1</v>
      </c>
      <c r="O769" s="1">
        <v>44506</v>
      </c>
      <c r="P769">
        <v>46</v>
      </c>
      <c r="Q769">
        <v>0.1</v>
      </c>
      <c r="R769">
        <f>IF(IFERROR(VLOOKUP(DATOS[[#This Row],[IdUnico]],A770:$A$5002,1,FALSE),0),1,0)</f>
        <v>0</v>
      </c>
    </row>
    <row r="770" spans="1:18" x14ac:dyDescent="0.3">
      <c r="A770" t="str">
        <f>CONCATENATE(DATOS[[#This Row],[customer_id]],"_",DATOS[[#This Row],[country]],"_",DATOS[[#This Row],[customer_since]])</f>
        <v>CUST_2382_France_44576</v>
      </c>
      <c r="B770" t="s">
        <v>1738</v>
      </c>
      <c r="C770">
        <v>32</v>
      </c>
      <c r="D770" t="s">
        <v>25</v>
      </c>
      <c r="E770" t="s">
        <v>35</v>
      </c>
      <c r="F770">
        <v>65.650000000000006</v>
      </c>
      <c r="G770">
        <f>IF(DATOS[[#This Row],[avg_order_value]]="",0,DATOS[[#This Row],[avg_order_value]])</f>
        <v>65.650000000000006</v>
      </c>
      <c r="H770">
        <v>8</v>
      </c>
      <c r="I770">
        <f>DATOS[[#This Row],[avgValorOrdenDesc]]*DATOS[[#This Row],[total_orders]]</f>
        <v>525.20000000000005</v>
      </c>
      <c r="J770">
        <v>110</v>
      </c>
      <c r="K770">
        <v>0</v>
      </c>
      <c r="L770" t="s">
        <v>19</v>
      </c>
      <c r="M770">
        <v>74.3</v>
      </c>
      <c r="N770">
        <f>IF(DATOS[[#This Row],[email_open_rate]]="",0,DATOS[[#This Row],[email_open_rate]])</f>
        <v>74.3</v>
      </c>
      <c r="O770" s="1">
        <v>44576</v>
      </c>
      <c r="P770">
        <v>31</v>
      </c>
      <c r="Q770">
        <v>0.05</v>
      </c>
      <c r="R770">
        <f>IF(IFERROR(VLOOKUP(DATOS[[#This Row],[IdUnico]],A771:$A$5002,1,FALSE),0),1,0)</f>
        <v>0</v>
      </c>
    </row>
    <row r="771" spans="1:18" x14ac:dyDescent="0.3">
      <c r="A771" t="str">
        <f>CONCATENATE(DATOS[[#This Row],[customer_id]],"_",DATOS[[#This Row],[country]],"_",DATOS[[#This Row],[customer_since]])</f>
        <v>CUST_2384_India_44080</v>
      </c>
      <c r="B771" t="s">
        <v>3514</v>
      </c>
      <c r="C771">
        <v>25</v>
      </c>
      <c r="D771" t="s">
        <v>14</v>
      </c>
      <c r="E771" t="s">
        <v>37</v>
      </c>
      <c r="F771">
        <v>125.4</v>
      </c>
      <c r="G771">
        <f>IF(DATOS[[#This Row],[avg_order_value]]="",0,DATOS[[#This Row],[avg_order_value]])</f>
        <v>125.4</v>
      </c>
      <c r="H771">
        <v>9</v>
      </c>
      <c r="I771">
        <f>DATOS[[#This Row],[avgValorOrdenDesc]]*DATOS[[#This Row],[total_orders]]</f>
        <v>1128.6000000000001</v>
      </c>
      <c r="J771">
        <v>55</v>
      </c>
      <c r="K771">
        <v>0</v>
      </c>
      <c r="L771" t="s">
        <v>40</v>
      </c>
      <c r="M771">
        <v>98.8</v>
      </c>
      <c r="N771">
        <f>IF(DATOS[[#This Row],[email_open_rate]]="",0,DATOS[[#This Row],[email_open_rate]])</f>
        <v>98.8</v>
      </c>
      <c r="O771" s="1">
        <v>44080</v>
      </c>
      <c r="P771">
        <v>83</v>
      </c>
      <c r="Q771">
        <v>0.69</v>
      </c>
      <c r="R771">
        <f>IF(IFERROR(VLOOKUP(DATOS[[#This Row],[IdUnico]],A772:$A$5002,1,FALSE),0),1,0)</f>
        <v>0</v>
      </c>
    </row>
    <row r="772" spans="1:18" x14ac:dyDescent="0.3">
      <c r="A772" t="str">
        <f>CONCATENATE(DATOS[[#This Row],[customer_id]],"_",DATOS[[#This Row],[country]],"_",DATOS[[#This Row],[customer_since]])</f>
        <v>CUST_2386_France_44306</v>
      </c>
      <c r="B772" t="s">
        <v>1062</v>
      </c>
      <c r="C772">
        <v>39</v>
      </c>
      <c r="D772" t="s">
        <v>25</v>
      </c>
      <c r="E772" t="s">
        <v>35</v>
      </c>
      <c r="F772">
        <v>254.95</v>
      </c>
      <c r="G772">
        <f>IF(DATOS[[#This Row],[avg_order_value]]="",0,DATOS[[#This Row],[avg_order_value]])</f>
        <v>254.95</v>
      </c>
      <c r="H772">
        <v>10</v>
      </c>
      <c r="I772">
        <f>DATOS[[#This Row],[avgValorOrdenDesc]]*DATOS[[#This Row],[total_orders]]</f>
        <v>2549.5</v>
      </c>
      <c r="J772">
        <v>105</v>
      </c>
      <c r="K772">
        <v>0</v>
      </c>
      <c r="L772" t="s">
        <v>29</v>
      </c>
      <c r="M772">
        <v>73.5</v>
      </c>
      <c r="N772">
        <f>IF(DATOS[[#This Row],[email_open_rate]]="",0,DATOS[[#This Row],[email_open_rate]])</f>
        <v>73.5</v>
      </c>
      <c r="O772" s="1">
        <v>44306</v>
      </c>
      <c r="P772">
        <v>16</v>
      </c>
      <c r="Q772">
        <v>0.14000000000000001</v>
      </c>
      <c r="R772">
        <f>IF(IFERROR(VLOOKUP(DATOS[[#This Row],[IdUnico]],A773:$A$5002,1,FALSE),0),1,0)</f>
        <v>0</v>
      </c>
    </row>
    <row r="773" spans="1:18" x14ac:dyDescent="0.3">
      <c r="A773" t="str">
        <f>CONCATENATE(DATOS[[#This Row],[customer_id]],"_",DATOS[[#This Row],[country]],"_",DATOS[[#This Row],[customer_since]])</f>
        <v>CUST_2387_USA_45517</v>
      </c>
      <c r="B773" t="s">
        <v>1025</v>
      </c>
      <c r="C773">
        <v>30</v>
      </c>
      <c r="D773" t="s">
        <v>25</v>
      </c>
      <c r="E773" t="s">
        <v>18</v>
      </c>
      <c r="F773">
        <v>57.82</v>
      </c>
      <c r="G773">
        <f>IF(DATOS[[#This Row],[avg_order_value]]="",0,DATOS[[#This Row],[avg_order_value]])</f>
        <v>57.82</v>
      </c>
      <c r="H773">
        <v>13</v>
      </c>
      <c r="I773">
        <f>DATOS[[#This Row],[avgValorOrdenDesc]]*DATOS[[#This Row],[total_orders]]</f>
        <v>751.66</v>
      </c>
      <c r="J773">
        <v>289</v>
      </c>
      <c r="K773">
        <v>0</v>
      </c>
      <c r="L773" t="s">
        <v>40</v>
      </c>
      <c r="M773">
        <v>13.8</v>
      </c>
      <c r="N773">
        <f>IF(DATOS[[#This Row],[email_open_rate]]="",0,DATOS[[#This Row],[email_open_rate]])</f>
        <v>13.8</v>
      </c>
      <c r="O773" s="1">
        <v>45517</v>
      </c>
      <c r="P773">
        <v>84</v>
      </c>
      <c r="Q773">
        <v>0.45</v>
      </c>
      <c r="R773">
        <f>IF(IFERROR(VLOOKUP(DATOS[[#This Row],[IdUnico]],A774:$A$5002,1,FALSE),0),1,0)</f>
        <v>0</v>
      </c>
    </row>
    <row r="774" spans="1:18" x14ac:dyDescent="0.3">
      <c r="A774" t="str">
        <f>CONCATENATE(DATOS[[#This Row],[customer_id]],"_",DATOS[[#This Row],[country]],"_",DATOS[[#This Row],[customer_since]])</f>
        <v>CUST_2388_Australia_45298</v>
      </c>
      <c r="B774" t="s">
        <v>1541</v>
      </c>
      <c r="C774">
        <v>19</v>
      </c>
      <c r="D774" t="s">
        <v>14</v>
      </c>
      <c r="E774" t="s">
        <v>22</v>
      </c>
      <c r="F774">
        <v>47.22</v>
      </c>
      <c r="G774">
        <f>IF(DATOS[[#This Row],[avg_order_value]]="",0,DATOS[[#This Row],[avg_order_value]])</f>
        <v>47.22</v>
      </c>
      <c r="H774">
        <v>12</v>
      </c>
      <c r="I774">
        <f>DATOS[[#This Row],[avgValorOrdenDesc]]*DATOS[[#This Row],[total_orders]]</f>
        <v>566.64</v>
      </c>
      <c r="J774">
        <v>4</v>
      </c>
      <c r="K774">
        <v>0</v>
      </c>
      <c r="L774" t="s">
        <v>40</v>
      </c>
      <c r="M774">
        <v>17.7</v>
      </c>
      <c r="N774">
        <f>IF(DATOS[[#This Row],[email_open_rate]]="",0,DATOS[[#This Row],[email_open_rate]])</f>
        <v>17.7</v>
      </c>
      <c r="O774" s="1">
        <v>45298</v>
      </c>
      <c r="P774">
        <v>4</v>
      </c>
      <c r="Q774">
        <v>0.05</v>
      </c>
      <c r="R774">
        <f>IF(IFERROR(VLOOKUP(DATOS[[#This Row],[IdUnico]],A775:$A$5002,1,FALSE),0),1,0)</f>
        <v>0</v>
      </c>
    </row>
    <row r="775" spans="1:18" x14ac:dyDescent="0.3">
      <c r="A775" t="str">
        <f>CONCATENATE(DATOS[[#This Row],[customer_id]],"_",DATOS[[#This Row],[country]],"_",DATOS[[#This Row],[customer_since]])</f>
        <v>CUST_2389_Brazil_45155</v>
      </c>
      <c r="B775" t="s">
        <v>1193</v>
      </c>
      <c r="C775">
        <v>59</v>
      </c>
      <c r="D775" t="s">
        <v>14</v>
      </c>
      <c r="E775" t="s">
        <v>15</v>
      </c>
      <c r="F775">
        <v>83.14</v>
      </c>
      <c r="G775">
        <f>IF(DATOS[[#This Row],[avg_order_value]]="",0,DATOS[[#This Row],[avg_order_value]])</f>
        <v>83.14</v>
      </c>
      <c r="H775">
        <v>11</v>
      </c>
      <c r="I775">
        <f>DATOS[[#This Row],[avgValorOrdenDesc]]*DATOS[[#This Row],[total_orders]]</f>
        <v>914.54</v>
      </c>
      <c r="J775">
        <v>272</v>
      </c>
      <c r="K775">
        <v>0</v>
      </c>
      <c r="L775" t="s">
        <v>16</v>
      </c>
      <c r="M775">
        <v>69.599999999999994</v>
      </c>
      <c r="N775">
        <f>IF(DATOS[[#This Row],[email_open_rate]]="",0,DATOS[[#This Row],[email_open_rate]])</f>
        <v>69.599999999999994</v>
      </c>
      <c r="O775" s="1">
        <v>45155</v>
      </c>
      <c r="P775">
        <v>7</v>
      </c>
      <c r="Q775">
        <v>0.36</v>
      </c>
      <c r="R775">
        <f>IF(IFERROR(VLOOKUP(DATOS[[#This Row],[IdUnico]],A776:$A$5002,1,FALSE),0),1,0)</f>
        <v>0</v>
      </c>
    </row>
    <row r="776" spans="1:18" x14ac:dyDescent="0.3">
      <c r="A776" t="str">
        <f>CONCATENATE(DATOS[[#This Row],[customer_id]],"_",DATOS[[#This Row],[country]],"_",DATOS[[#This Row],[customer_since]])</f>
        <v>CUST_2389_Germany_45702</v>
      </c>
      <c r="B776" t="s">
        <v>1193</v>
      </c>
      <c r="C776">
        <v>24</v>
      </c>
      <c r="D776" t="s">
        <v>14</v>
      </c>
      <c r="E776" t="s">
        <v>50</v>
      </c>
      <c r="F776">
        <v>42.66</v>
      </c>
      <c r="G776">
        <f>IF(DATOS[[#This Row],[avg_order_value]]="",0,DATOS[[#This Row],[avg_order_value]])</f>
        <v>42.66</v>
      </c>
      <c r="H776">
        <v>10</v>
      </c>
      <c r="I776">
        <f>DATOS[[#This Row],[avgValorOrdenDesc]]*DATOS[[#This Row],[total_orders]]</f>
        <v>426.59999999999997</v>
      </c>
      <c r="J776">
        <v>294</v>
      </c>
      <c r="K776">
        <v>0</v>
      </c>
      <c r="L776" t="s">
        <v>23</v>
      </c>
      <c r="M776">
        <v>83.9</v>
      </c>
      <c r="N776">
        <f>IF(DATOS[[#This Row],[email_open_rate]]="",0,DATOS[[#This Row],[email_open_rate]])</f>
        <v>83.9</v>
      </c>
      <c r="O776" s="1">
        <v>45702</v>
      </c>
      <c r="P776">
        <v>57</v>
      </c>
      <c r="Q776">
        <v>0.31</v>
      </c>
      <c r="R776">
        <f>IF(IFERROR(VLOOKUP(DATOS[[#This Row],[IdUnico]],A777:$A$5002,1,FALSE),0),1,0)</f>
        <v>0</v>
      </c>
    </row>
    <row r="777" spans="1:18" x14ac:dyDescent="0.3">
      <c r="A777" t="str">
        <f>CONCATENATE(DATOS[[#This Row],[customer_id]],"_",DATOS[[#This Row],[country]],"_",DATOS[[#This Row],[customer_since]])</f>
        <v>CUST_2390_China_45620</v>
      </c>
      <c r="B777" t="s">
        <v>1481</v>
      </c>
      <c r="C777">
        <v>77</v>
      </c>
      <c r="D777" t="s">
        <v>21</v>
      </c>
      <c r="E777" t="s">
        <v>44</v>
      </c>
      <c r="F777">
        <v>77.88</v>
      </c>
      <c r="G777">
        <f>IF(DATOS[[#This Row],[avg_order_value]]="",0,DATOS[[#This Row],[avg_order_value]])</f>
        <v>77.88</v>
      </c>
      <c r="H777">
        <v>10</v>
      </c>
      <c r="I777">
        <f>DATOS[[#This Row],[avgValorOrdenDesc]]*DATOS[[#This Row],[total_orders]]</f>
        <v>778.8</v>
      </c>
      <c r="J777">
        <v>231</v>
      </c>
      <c r="K777">
        <v>0</v>
      </c>
      <c r="L777" t="s">
        <v>19</v>
      </c>
      <c r="M777">
        <v>67.5</v>
      </c>
      <c r="N777">
        <f>IF(DATOS[[#This Row],[email_open_rate]]="",0,DATOS[[#This Row],[email_open_rate]])</f>
        <v>67.5</v>
      </c>
      <c r="O777" s="1">
        <v>45620</v>
      </c>
      <c r="P777">
        <v>88</v>
      </c>
      <c r="Q777">
        <v>0.2</v>
      </c>
      <c r="R777">
        <f>IF(IFERROR(VLOOKUP(DATOS[[#This Row],[IdUnico]],A778:$A$5002,1,FALSE),0),1,0)</f>
        <v>0</v>
      </c>
    </row>
    <row r="778" spans="1:18" x14ac:dyDescent="0.3">
      <c r="A778" t="str">
        <f>CONCATENATE(DATOS[[#This Row],[customer_id]],"_",DATOS[[#This Row],[country]],"_",DATOS[[#This Row],[customer_since]])</f>
        <v>CUST_2394_China_44430</v>
      </c>
      <c r="B778" t="s">
        <v>1437</v>
      </c>
      <c r="C778">
        <v>29</v>
      </c>
      <c r="D778" t="s">
        <v>14</v>
      </c>
      <c r="E778" t="s">
        <v>44</v>
      </c>
      <c r="F778">
        <v>92.15</v>
      </c>
      <c r="G778">
        <f>IF(DATOS[[#This Row],[avg_order_value]]="",0,DATOS[[#This Row],[avg_order_value]])</f>
        <v>92.15</v>
      </c>
      <c r="H778">
        <v>15</v>
      </c>
      <c r="I778">
        <f>DATOS[[#This Row],[avgValorOrdenDesc]]*DATOS[[#This Row],[total_orders]]</f>
        <v>1382.25</v>
      </c>
      <c r="J778">
        <v>61</v>
      </c>
      <c r="K778">
        <v>0</v>
      </c>
      <c r="L778" t="s">
        <v>40</v>
      </c>
      <c r="M778">
        <v>57.5</v>
      </c>
      <c r="N778">
        <f>IF(DATOS[[#This Row],[email_open_rate]]="",0,DATOS[[#This Row],[email_open_rate]])</f>
        <v>57.5</v>
      </c>
      <c r="O778" s="1">
        <v>44430</v>
      </c>
      <c r="P778">
        <v>82</v>
      </c>
      <c r="Q778">
        <v>0.25</v>
      </c>
      <c r="R778">
        <f>IF(IFERROR(VLOOKUP(DATOS[[#This Row],[IdUnico]],A779:$A$5002,1,FALSE),0),1,0)</f>
        <v>0</v>
      </c>
    </row>
    <row r="779" spans="1:18" x14ac:dyDescent="0.3">
      <c r="A779" t="str">
        <f>CONCATENATE(DATOS[[#This Row],[customer_id]],"_",DATOS[[#This Row],[country]],"_",DATOS[[#This Row],[customer_since]])</f>
        <v>CUST_2401_France_44462</v>
      </c>
      <c r="B779" t="s">
        <v>2521</v>
      </c>
      <c r="C779">
        <v>75</v>
      </c>
      <c r="D779" t="s">
        <v>21</v>
      </c>
      <c r="E779" t="s">
        <v>35</v>
      </c>
      <c r="F779">
        <v>361.97</v>
      </c>
      <c r="G779">
        <f>IF(DATOS[[#This Row],[avg_order_value]]="",0,DATOS[[#This Row],[avg_order_value]])</f>
        <v>361.97</v>
      </c>
      <c r="H779">
        <v>9</v>
      </c>
      <c r="I779">
        <f>DATOS[[#This Row],[avgValorOrdenDesc]]*DATOS[[#This Row],[total_orders]]</f>
        <v>3257.7300000000005</v>
      </c>
      <c r="J779">
        <v>109</v>
      </c>
      <c r="K779">
        <v>0</v>
      </c>
      <c r="L779" t="s">
        <v>16</v>
      </c>
      <c r="M779">
        <v>82.9</v>
      </c>
      <c r="N779">
        <f>IF(DATOS[[#This Row],[email_open_rate]]="",0,DATOS[[#This Row],[email_open_rate]])</f>
        <v>82.9</v>
      </c>
      <c r="O779" s="1">
        <v>44462</v>
      </c>
      <c r="P779">
        <v>27</v>
      </c>
      <c r="Q779">
        <v>0.06</v>
      </c>
      <c r="R779">
        <f>IF(IFERROR(VLOOKUP(DATOS[[#This Row],[IdUnico]],A780:$A$5002,1,FALSE),0),1,0)</f>
        <v>0</v>
      </c>
    </row>
    <row r="780" spans="1:18" x14ac:dyDescent="0.3">
      <c r="A780" t="str">
        <f>CONCATENATE(DATOS[[#This Row],[customer_id]],"_",DATOS[[#This Row],[country]],"_",DATOS[[#This Row],[customer_since]])</f>
        <v>CUST_2403_Australia_45678</v>
      </c>
      <c r="B780" t="s">
        <v>1739</v>
      </c>
      <c r="C780">
        <v>49</v>
      </c>
      <c r="D780" t="s">
        <v>14</v>
      </c>
      <c r="E780" t="s">
        <v>22</v>
      </c>
      <c r="F780">
        <v>154.54</v>
      </c>
      <c r="G780">
        <f>IF(DATOS[[#This Row],[avg_order_value]]="",0,DATOS[[#This Row],[avg_order_value]])</f>
        <v>154.54</v>
      </c>
      <c r="H780">
        <v>11</v>
      </c>
      <c r="I780">
        <f>DATOS[[#This Row],[avgValorOrdenDesc]]*DATOS[[#This Row],[total_orders]]</f>
        <v>1699.9399999999998</v>
      </c>
      <c r="J780">
        <v>259</v>
      </c>
      <c r="K780">
        <v>0</v>
      </c>
      <c r="L780" t="s">
        <v>23</v>
      </c>
      <c r="M780">
        <v>1.4</v>
      </c>
      <c r="N780">
        <f>IF(DATOS[[#This Row],[email_open_rate]]="",0,DATOS[[#This Row],[email_open_rate]])</f>
        <v>1.4</v>
      </c>
      <c r="O780" s="1">
        <v>45678</v>
      </c>
      <c r="P780">
        <v>38</v>
      </c>
      <c r="Q780">
        <v>0.24</v>
      </c>
      <c r="R780">
        <f>IF(IFERROR(VLOOKUP(DATOS[[#This Row],[IdUnico]],A781:$A$5002,1,FALSE),0),1,0)</f>
        <v>0</v>
      </c>
    </row>
    <row r="781" spans="1:18" x14ac:dyDescent="0.3">
      <c r="A781" t="str">
        <f>CONCATENATE(DATOS[[#This Row],[customer_id]],"_",DATOS[[#This Row],[country]],"_",DATOS[[#This Row],[customer_since]])</f>
        <v>CUST_2404_China_44178</v>
      </c>
      <c r="B781" t="s">
        <v>3447</v>
      </c>
      <c r="C781">
        <v>27</v>
      </c>
      <c r="D781" t="s">
        <v>14</v>
      </c>
      <c r="E781" t="s">
        <v>44</v>
      </c>
      <c r="F781">
        <v>96.19</v>
      </c>
      <c r="G781">
        <f>IF(DATOS[[#This Row],[avg_order_value]]="",0,DATOS[[#This Row],[avg_order_value]])</f>
        <v>96.19</v>
      </c>
      <c r="H781">
        <v>9</v>
      </c>
      <c r="I781">
        <f>DATOS[[#This Row],[avgValorOrdenDesc]]*DATOS[[#This Row],[total_orders]]</f>
        <v>865.71</v>
      </c>
      <c r="J781">
        <v>208</v>
      </c>
      <c r="K781">
        <v>0</v>
      </c>
      <c r="L781" t="s">
        <v>40</v>
      </c>
      <c r="M781">
        <v>26.2</v>
      </c>
      <c r="N781">
        <f>IF(DATOS[[#This Row],[email_open_rate]]="",0,DATOS[[#This Row],[email_open_rate]])</f>
        <v>26.2</v>
      </c>
      <c r="O781" s="1">
        <v>44178</v>
      </c>
      <c r="P781">
        <v>10</v>
      </c>
      <c r="Q781">
        <v>0.31</v>
      </c>
      <c r="R781">
        <f>IF(IFERROR(VLOOKUP(DATOS[[#This Row],[IdUnico]],A782:$A$5002,1,FALSE),0),1,0)</f>
        <v>0</v>
      </c>
    </row>
    <row r="782" spans="1:18" x14ac:dyDescent="0.3">
      <c r="A782" t="str">
        <f>CONCATENATE(DATOS[[#This Row],[customer_id]],"_",DATOS[[#This Row],[country]],"_",DATOS[[#This Row],[customer_since]])</f>
        <v>CUST_2409_France_44234</v>
      </c>
      <c r="B782" t="s">
        <v>329</v>
      </c>
      <c r="C782">
        <v>31</v>
      </c>
      <c r="D782" t="s">
        <v>14</v>
      </c>
      <c r="E782" t="s">
        <v>35</v>
      </c>
      <c r="F782">
        <v>375.82</v>
      </c>
      <c r="G782">
        <f>IF(DATOS[[#This Row],[avg_order_value]]="",0,DATOS[[#This Row],[avg_order_value]])</f>
        <v>375.82</v>
      </c>
      <c r="H782">
        <v>8</v>
      </c>
      <c r="I782">
        <f>DATOS[[#This Row],[avgValorOrdenDesc]]*DATOS[[#This Row],[total_orders]]</f>
        <v>3006.56</v>
      </c>
      <c r="J782">
        <v>355</v>
      </c>
      <c r="K782">
        <v>0</v>
      </c>
      <c r="L782" t="s">
        <v>29</v>
      </c>
      <c r="M782">
        <v>49.4</v>
      </c>
      <c r="N782">
        <f>IF(DATOS[[#This Row],[email_open_rate]]="",0,DATOS[[#This Row],[email_open_rate]])</f>
        <v>49.4</v>
      </c>
      <c r="O782" s="1">
        <v>44234</v>
      </c>
      <c r="P782">
        <v>5</v>
      </c>
      <c r="Q782">
        <v>0.32</v>
      </c>
      <c r="R782">
        <f>IF(IFERROR(VLOOKUP(DATOS[[#This Row],[IdUnico]],A783:$A$5002,1,FALSE),0),1,0)</f>
        <v>0</v>
      </c>
    </row>
    <row r="783" spans="1:18" x14ac:dyDescent="0.3">
      <c r="A783" t="str">
        <f>CONCATENATE(DATOS[[#This Row],[customer_id]],"_",DATOS[[#This Row],[country]],"_",DATOS[[#This Row],[customer_since]])</f>
        <v>CUST_2409_Germany_44648</v>
      </c>
      <c r="B783" t="s">
        <v>329</v>
      </c>
      <c r="C783">
        <v>69</v>
      </c>
      <c r="D783" t="s">
        <v>21</v>
      </c>
      <c r="E783" t="s">
        <v>50</v>
      </c>
      <c r="F783">
        <v>207.63</v>
      </c>
      <c r="G783">
        <f>IF(DATOS[[#This Row],[avg_order_value]]="",0,DATOS[[#This Row],[avg_order_value]])</f>
        <v>207.63</v>
      </c>
      <c r="H783">
        <v>10</v>
      </c>
      <c r="I783">
        <f>DATOS[[#This Row],[avgValorOrdenDesc]]*DATOS[[#This Row],[total_orders]]</f>
        <v>2076.3000000000002</v>
      </c>
      <c r="J783">
        <v>257</v>
      </c>
      <c r="K783">
        <v>0</v>
      </c>
      <c r="L783" t="s">
        <v>16</v>
      </c>
      <c r="N783">
        <f>IF(DATOS[[#This Row],[email_open_rate]]="",0,DATOS[[#This Row],[email_open_rate]])</f>
        <v>0</v>
      </c>
      <c r="O783" s="1">
        <v>44648</v>
      </c>
      <c r="P783">
        <v>44</v>
      </c>
      <c r="Q783">
        <v>0.34</v>
      </c>
      <c r="R783">
        <f>IF(IFERROR(VLOOKUP(DATOS[[#This Row],[IdUnico]],A784:$A$5002,1,FALSE),0),1,0)</f>
        <v>0</v>
      </c>
    </row>
    <row r="784" spans="1:18" x14ac:dyDescent="0.3">
      <c r="A784" t="str">
        <f>CONCATENATE(DATOS[[#This Row],[customer_id]],"_",DATOS[[#This Row],[country]],"_",DATOS[[#This Row],[customer_since]])</f>
        <v>CUST_2409_UK_45283</v>
      </c>
      <c r="B784" t="s">
        <v>329</v>
      </c>
      <c r="C784">
        <v>51</v>
      </c>
      <c r="D784" t="s">
        <v>14</v>
      </c>
      <c r="E784" t="s">
        <v>52</v>
      </c>
      <c r="F784">
        <v>46.21</v>
      </c>
      <c r="G784">
        <f>IF(DATOS[[#This Row],[avg_order_value]]="",0,DATOS[[#This Row],[avg_order_value]])</f>
        <v>46.21</v>
      </c>
      <c r="H784">
        <v>5</v>
      </c>
      <c r="I784">
        <f>DATOS[[#This Row],[avgValorOrdenDesc]]*DATOS[[#This Row],[total_orders]]</f>
        <v>231.05</v>
      </c>
      <c r="J784">
        <v>11</v>
      </c>
      <c r="K784">
        <v>0</v>
      </c>
      <c r="L784" t="s">
        <v>23</v>
      </c>
      <c r="M784">
        <v>32.4</v>
      </c>
      <c r="N784">
        <f>IF(DATOS[[#This Row],[email_open_rate]]="",0,DATOS[[#This Row],[email_open_rate]])</f>
        <v>32.4</v>
      </c>
      <c r="O784" s="1">
        <v>45283</v>
      </c>
      <c r="P784">
        <v>78</v>
      </c>
      <c r="Q784">
        <v>0.24</v>
      </c>
      <c r="R784">
        <f>IF(IFERROR(VLOOKUP(DATOS[[#This Row],[IdUnico]],A785:$A$5002,1,FALSE),0),1,0)</f>
        <v>0</v>
      </c>
    </row>
    <row r="785" spans="1:18" x14ac:dyDescent="0.3">
      <c r="A785" t="str">
        <f>CONCATENATE(DATOS[[#This Row],[customer_id]],"_",DATOS[[#This Row],[country]],"_",DATOS[[#This Row],[customer_since]])</f>
        <v>CUST_2422_USA_45104</v>
      </c>
      <c r="B785" t="s">
        <v>2647</v>
      </c>
      <c r="C785">
        <v>41</v>
      </c>
      <c r="D785" t="s">
        <v>21</v>
      </c>
      <c r="E785" t="s">
        <v>18</v>
      </c>
      <c r="F785">
        <v>90.05</v>
      </c>
      <c r="G785">
        <f>IF(DATOS[[#This Row],[avg_order_value]]="",0,DATOS[[#This Row],[avg_order_value]])</f>
        <v>90.05</v>
      </c>
      <c r="H785">
        <v>12</v>
      </c>
      <c r="I785">
        <f>DATOS[[#This Row],[avgValorOrdenDesc]]*DATOS[[#This Row],[total_orders]]</f>
        <v>1080.5999999999999</v>
      </c>
      <c r="J785">
        <v>57</v>
      </c>
      <c r="K785">
        <v>0</v>
      </c>
      <c r="L785" t="s">
        <v>23</v>
      </c>
      <c r="M785">
        <v>85.2</v>
      </c>
      <c r="N785">
        <f>IF(DATOS[[#This Row],[email_open_rate]]="",0,DATOS[[#This Row],[email_open_rate]])</f>
        <v>85.2</v>
      </c>
      <c r="O785" s="1">
        <v>45104</v>
      </c>
      <c r="P785">
        <v>67</v>
      </c>
      <c r="Q785">
        <v>0.41</v>
      </c>
      <c r="R785">
        <f>IF(IFERROR(VLOOKUP(DATOS[[#This Row],[IdUnico]],A786:$A$5002,1,FALSE),0),1,0)</f>
        <v>0</v>
      </c>
    </row>
    <row r="786" spans="1:18" x14ac:dyDescent="0.3">
      <c r="A786" t="str">
        <f>CONCATENATE(DATOS[[#This Row],[customer_id]],"_",DATOS[[#This Row],[country]],"_",DATOS[[#This Row],[customer_since]])</f>
        <v>CUST_2424_Brazil_45107</v>
      </c>
      <c r="B786" t="s">
        <v>2760</v>
      </c>
      <c r="C786">
        <v>72</v>
      </c>
      <c r="D786" t="s">
        <v>14</v>
      </c>
      <c r="E786" t="s">
        <v>15</v>
      </c>
      <c r="F786">
        <v>97.27</v>
      </c>
      <c r="G786">
        <f>IF(DATOS[[#This Row],[avg_order_value]]="",0,DATOS[[#This Row],[avg_order_value]])</f>
        <v>97.27</v>
      </c>
      <c r="H786">
        <v>8</v>
      </c>
      <c r="I786">
        <f>DATOS[[#This Row],[avgValorOrdenDesc]]*DATOS[[#This Row],[total_orders]]</f>
        <v>778.16</v>
      </c>
      <c r="J786">
        <v>62</v>
      </c>
      <c r="K786">
        <v>0</v>
      </c>
      <c r="L786" t="s">
        <v>19</v>
      </c>
      <c r="M786">
        <v>84.2</v>
      </c>
      <c r="N786">
        <f>IF(DATOS[[#This Row],[email_open_rate]]="",0,DATOS[[#This Row],[email_open_rate]])</f>
        <v>84.2</v>
      </c>
      <c r="O786" s="1">
        <v>45107</v>
      </c>
      <c r="P786">
        <v>86</v>
      </c>
      <c r="Q786">
        <v>0.06</v>
      </c>
      <c r="R786">
        <f>IF(IFERROR(VLOOKUP(DATOS[[#This Row],[IdUnico]],A787:$A$5002,1,FALSE),0),1,0)</f>
        <v>0</v>
      </c>
    </row>
    <row r="787" spans="1:18" x14ac:dyDescent="0.3">
      <c r="A787" t="str">
        <f>CONCATENATE(DATOS[[#This Row],[customer_id]],"_",DATOS[[#This Row],[country]],"_",DATOS[[#This Row],[customer_since]])</f>
        <v>CUST_2428_China_45488</v>
      </c>
      <c r="B787" t="s">
        <v>1880</v>
      </c>
      <c r="C787">
        <v>60</v>
      </c>
      <c r="D787" t="s">
        <v>14</v>
      </c>
      <c r="E787" t="s">
        <v>44</v>
      </c>
      <c r="F787">
        <v>86.52</v>
      </c>
      <c r="G787">
        <f>IF(DATOS[[#This Row],[avg_order_value]]="",0,DATOS[[#This Row],[avg_order_value]])</f>
        <v>86.52</v>
      </c>
      <c r="H787">
        <v>5</v>
      </c>
      <c r="I787">
        <f>DATOS[[#This Row],[avgValorOrdenDesc]]*DATOS[[#This Row],[total_orders]]</f>
        <v>432.59999999999997</v>
      </c>
      <c r="J787">
        <v>307</v>
      </c>
      <c r="K787">
        <v>0</v>
      </c>
      <c r="L787" t="s">
        <v>16</v>
      </c>
      <c r="M787">
        <v>26.2</v>
      </c>
      <c r="N787">
        <f>IF(DATOS[[#This Row],[email_open_rate]]="",0,DATOS[[#This Row],[email_open_rate]])</f>
        <v>26.2</v>
      </c>
      <c r="O787" s="1">
        <v>45488</v>
      </c>
      <c r="P787">
        <v>7</v>
      </c>
      <c r="Q787">
        <v>0.38</v>
      </c>
      <c r="R787">
        <f>IF(IFERROR(VLOOKUP(DATOS[[#This Row],[IdUnico]],A788:$A$5002,1,FALSE),0),1,0)</f>
        <v>0</v>
      </c>
    </row>
    <row r="788" spans="1:18" x14ac:dyDescent="0.3">
      <c r="A788" t="str">
        <f>CONCATENATE(DATOS[[#This Row],[customer_id]],"_",DATOS[[#This Row],[country]],"_",DATOS[[#This Row],[customer_since]])</f>
        <v>CUST_2431_China_45321</v>
      </c>
      <c r="B788" t="s">
        <v>1961</v>
      </c>
      <c r="C788">
        <v>24</v>
      </c>
      <c r="D788" t="s">
        <v>25</v>
      </c>
      <c r="E788" t="s">
        <v>44</v>
      </c>
      <c r="F788">
        <v>135.22</v>
      </c>
      <c r="G788">
        <f>IF(DATOS[[#This Row],[avg_order_value]]="",0,DATOS[[#This Row],[avg_order_value]])</f>
        <v>135.22</v>
      </c>
      <c r="H788">
        <v>6</v>
      </c>
      <c r="I788">
        <f>DATOS[[#This Row],[avgValorOrdenDesc]]*DATOS[[#This Row],[total_orders]]</f>
        <v>811.31999999999994</v>
      </c>
      <c r="J788">
        <v>91</v>
      </c>
      <c r="K788">
        <v>0</v>
      </c>
      <c r="L788" t="s">
        <v>40</v>
      </c>
      <c r="M788">
        <v>6.3</v>
      </c>
      <c r="N788">
        <f>IF(DATOS[[#This Row],[email_open_rate]]="",0,DATOS[[#This Row],[email_open_rate]])</f>
        <v>6.3</v>
      </c>
      <c r="O788" s="1">
        <v>45321</v>
      </c>
      <c r="P788">
        <v>15</v>
      </c>
      <c r="Q788">
        <v>0.6</v>
      </c>
      <c r="R788">
        <f>IF(IFERROR(VLOOKUP(DATOS[[#This Row],[IdUnico]],A789:$A$5002,1,FALSE),0),1,0)</f>
        <v>0</v>
      </c>
    </row>
    <row r="789" spans="1:18" x14ac:dyDescent="0.3">
      <c r="A789" t="str">
        <f>CONCATENATE(DATOS[[#This Row],[customer_id]],"_",DATOS[[#This Row],[country]],"_",DATOS[[#This Row],[customer_since]])</f>
        <v>CUST_2431_USA_44881</v>
      </c>
      <c r="B789" t="s">
        <v>1961</v>
      </c>
      <c r="C789">
        <v>70</v>
      </c>
      <c r="D789" t="s">
        <v>14</v>
      </c>
      <c r="E789" t="s">
        <v>18</v>
      </c>
      <c r="F789">
        <v>316.85000000000002</v>
      </c>
      <c r="G789">
        <f>IF(DATOS[[#This Row],[avg_order_value]]="",0,DATOS[[#This Row],[avg_order_value]])</f>
        <v>316.85000000000002</v>
      </c>
      <c r="H789">
        <v>7</v>
      </c>
      <c r="I789">
        <f>DATOS[[#This Row],[avgValorOrdenDesc]]*DATOS[[#This Row],[total_orders]]</f>
        <v>2217.9500000000003</v>
      </c>
      <c r="J789">
        <v>133</v>
      </c>
      <c r="K789">
        <v>0</v>
      </c>
      <c r="L789" t="s">
        <v>16</v>
      </c>
      <c r="M789">
        <v>47</v>
      </c>
      <c r="N789">
        <f>IF(DATOS[[#This Row],[email_open_rate]]="",0,DATOS[[#This Row],[email_open_rate]])</f>
        <v>47</v>
      </c>
      <c r="O789" s="1">
        <v>44881</v>
      </c>
      <c r="P789">
        <v>93</v>
      </c>
      <c r="Q789">
        <v>0.19</v>
      </c>
      <c r="R789">
        <f>IF(IFERROR(VLOOKUP(DATOS[[#This Row],[IdUnico]],A790:$A$5002,1,FALSE),0),1,0)</f>
        <v>0</v>
      </c>
    </row>
    <row r="790" spans="1:18" x14ac:dyDescent="0.3">
      <c r="A790" t="str">
        <f>CONCATENATE(DATOS[[#This Row],[customer_id]],"_",DATOS[[#This Row],[country]],"_",DATOS[[#This Row],[customer_since]])</f>
        <v>CUST_2435_USA_45672</v>
      </c>
      <c r="B790" t="s">
        <v>1269</v>
      </c>
      <c r="C790">
        <v>75</v>
      </c>
      <c r="D790" t="s">
        <v>21</v>
      </c>
      <c r="E790" t="s">
        <v>18</v>
      </c>
      <c r="F790">
        <v>103.8</v>
      </c>
      <c r="G790">
        <f>IF(DATOS[[#This Row],[avg_order_value]]="",0,DATOS[[#This Row],[avg_order_value]])</f>
        <v>103.8</v>
      </c>
      <c r="H790">
        <v>12</v>
      </c>
      <c r="I790">
        <f>DATOS[[#This Row],[avgValorOrdenDesc]]*DATOS[[#This Row],[total_orders]]</f>
        <v>1245.5999999999999</v>
      </c>
      <c r="J790">
        <v>61</v>
      </c>
      <c r="K790">
        <v>0</v>
      </c>
      <c r="L790" t="s">
        <v>40</v>
      </c>
      <c r="M790">
        <v>80.2</v>
      </c>
      <c r="N790">
        <f>IF(DATOS[[#This Row],[email_open_rate]]="",0,DATOS[[#This Row],[email_open_rate]])</f>
        <v>80.2</v>
      </c>
      <c r="O790" s="1">
        <v>45672</v>
      </c>
      <c r="P790">
        <v>63</v>
      </c>
      <c r="Q790">
        <v>0.16</v>
      </c>
      <c r="R790">
        <f>IF(IFERROR(VLOOKUP(DATOS[[#This Row],[IdUnico]],A791:$A$5002,1,FALSE),0),1,0)</f>
        <v>0</v>
      </c>
    </row>
    <row r="791" spans="1:18" x14ac:dyDescent="0.3">
      <c r="A791" t="str">
        <f>CONCATENATE(DATOS[[#This Row],[customer_id]],"_",DATOS[[#This Row],[country]],"_",DATOS[[#This Row],[customer_since]])</f>
        <v>CUST_2436_USA_44983</v>
      </c>
      <c r="B791" t="s">
        <v>3663</v>
      </c>
      <c r="C791">
        <v>18</v>
      </c>
      <c r="D791" t="s">
        <v>21</v>
      </c>
      <c r="E791" t="s">
        <v>18</v>
      </c>
      <c r="F791">
        <v>81.180000000000007</v>
      </c>
      <c r="G791">
        <f>IF(DATOS[[#This Row],[avg_order_value]]="",0,DATOS[[#This Row],[avg_order_value]])</f>
        <v>81.180000000000007</v>
      </c>
      <c r="H791">
        <v>8</v>
      </c>
      <c r="I791">
        <f>DATOS[[#This Row],[avgValorOrdenDesc]]*DATOS[[#This Row],[total_orders]]</f>
        <v>649.44000000000005</v>
      </c>
      <c r="J791">
        <v>24</v>
      </c>
      <c r="K791">
        <v>0</v>
      </c>
      <c r="L791" t="s">
        <v>19</v>
      </c>
      <c r="M791">
        <v>2.8</v>
      </c>
      <c r="N791">
        <f>IF(DATOS[[#This Row],[email_open_rate]]="",0,DATOS[[#This Row],[email_open_rate]])</f>
        <v>2.8</v>
      </c>
      <c r="O791" s="1">
        <v>44983</v>
      </c>
      <c r="P791">
        <v>79</v>
      </c>
      <c r="Q791">
        <v>0.27</v>
      </c>
      <c r="R791">
        <f>IF(IFERROR(VLOOKUP(DATOS[[#This Row],[IdUnico]],A792:$A$5002,1,FALSE),0),1,0)</f>
        <v>0</v>
      </c>
    </row>
    <row r="792" spans="1:18" x14ac:dyDescent="0.3">
      <c r="A792" t="str">
        <f>CONCATENATE(DATOS[[#This Row],[customer_id]],"_",DATOS[[#This Row],[country]],"_",DATOS[[#This Row],[customer_since]])</f>
        <v>CUST_2439_Brazil_44378</v>
      </c>
      <c r="B792" t="s">
        <v>2315</v>
      </c>
      <c r="C792">
        <v>18</v>
      </c>
      <c r="D792" t="s">
        <v>21</v>
      </c>
      <c r="E792" t="s">
        <v>15</v>
      </c>
      <c r="F792">
        <v>53.84</v>
      </c>
      <c r="G792">
        <f>IF(DATOS[[#This Row],[avg_order_value]]="",0,DATOS[[#This Row],[avg_order_value]])</f>
        <v>53.84</v>
      </c>
      <c r="H792">
        <v>11</v>
      </c>
      <c r="I792">
        <f>DATOS[[#This Row],[avgValorOrdenDesc]]*DATOS[[#This Row],[total_orders]]</f>
        <v>592.24</v>
      </c>
      <c r="J792">
        <v>25</v>
      </c>
      <c r="K792">
        <v>0</v>
      </c>
      <c r="L792" t="s">
        <v>40</v>
      </c>
      <c r="M792">
        <v>41.4</v>
      </c>
      <c r="N792">
        <f>IF(DATOS[[#This Row],[email_open_rate]]="",0,DATOS[[#This Row],[email_open_rate]])</f>
        <v>41.4</v>
      </c>
      <c r="O792" s="1">
        <v>44378</v>
      </c>
      <c r="P792">
        <v>95</v>
      </c>
      <c r="Q792">
        <v>0.12</v>
      </c>
      <c r="R792">
        <f>IF(IFERROR(VLOOKUP(DATOS[[#This Row],[IdUnico]],A793:$A$5002,1,FALSE),0),1,0)</f>
        <v>0</v>
      </c>
    </row>
    <row r="793" spans="1:18" x14ac:dyDescent="0.3">
      <c r="A793" t="str">
        <f>CONCATENATE(DATOS[[#This Row],[customer_id]],"_",DATOS[[#This Row],[country]],"_",DATOS[[#This Row],[customer_since]])</f>
        <v>CUST_2440_Canada_44249</v>
      </c>
      <c r="B793" t="s">
        <v>1550</v>
      </c>
      <c r="C793">
        <v>77</v>
      </c>
      <c r="D793" t="s">
        <v>21</v>
      </c>
      <c r="E793" t="s">
        <v>28</v>
      </c>
      <c r="F793">
        <v>11.48</v>
      </c>
      <c r="G793">
        <f>IF(DATOS[[#This Row],[avg_order_value]]="",0,DATOS[[#This Row],[avg_order_value]])</f>
        <v>11.48</v>
      </c>
      <c r="H793">
        <v>9</v>
      </c>
      <c r="I793">
        <f>DATOS[[#This Row],[avgValorOrdenDesc]]*DATOS[[#This Row],[total_orders]]</f>
        <v>103.32000000000001</v>
      </c>
      <c r="J793">
        <v>245</v>
      </c>
      <c r="K793">
        <v>0</v>
      </c>
      <c r="L793" t="s">
        <v>29</v>
      </c>
      <c r="M793">
        <v>71.400000000000006</v>
      </c>
      <c r="N793">
        <f>IF(DATOS[[#This Row],[email_open_rate]]="",0,DATOS[[#This Row],[email_open_rate]])</f>
        <v>71.400000000000006</v>
      </c>
      <c r="O793" s="1">
        <v>44249</v>
      </c>
      <c r="P793">
        <v>58</v>
      </c>
      <c r="Q793">
        <v>0.15</v>
      </c>
      <c r="R793">
        <f>IF(IFERROR(VLOOKUP(DATOS[[#This Row],[IdUnico]],A794:$A$5002,1,FALSE),0),1,0)</f>
        <v>0</v>
      </c>
    </row>
    <row r="794" spans="1:18" x14ac:dyDescent="0.3">
      <c r="A794" t="str">
        <f>CONCATENATE(DATOS[[#This Row],[customer_id]],"_",DATOS[[#This Row],[country]],"_",DATOS[[#This Row],[customer_since]])</f>
        <v>CUST_2442_France_44814</v>
      </c>
      <c r="B794" t="s">
        <v>1680</v>
      </c>
      <c r="C794">
        <v>18</v>
      </c>
      <c r="D794" t="s">
        <v>14</v>
      </c>
      <c r="E794" t="s">
        <v>35</v>
      </c>
      <c r="F794">
        <v>48.15</v>
      </c>
      <c r="G794">
        <f>IF(DATOS[[#This Row],[avg_order_value]]="",0,DATOS[[#This Row],[avg_order_value]])</f>
        <v>48.15</v>
      </c>
      <c r="H794">
        <v>9</v>
      </c>
      <c r="I794">
        <f>DATOS[[#This Row],[avgValorOrdenDesc]]*DATOS[[#This Row],[total_orders]]</f>
        <v>433.34999999999997</v>
      </c>
      <c r="J794">
        <v>242</v>
      </c>
      <c r="K794">
        <v>0</v>
      </c>
      <c r="L794" t="s">
        <v>23</v>
      </c>
      <c r="M794">
        <v>40.200000000000003</v>
      </c>
      <c r="N794">
        <f>IF(DATOS[[#This Row],[email_open_rate]]="",0,DATOS[[#This Row],[email_open_rate]])</f>
        <v>40.200000000000003</v>
      </c>
      <c r="O794" s="1">
        <v>44814</v>
      </c>
      <c r="P794">
        <v>57</v>
      </c>
      <c r="Q794">
        <v>0.46</v>
      </c>
      <c r="R794">
        <f>IF(IFERROR(VLOOKUP(DATOS[[#This Row],[IdUnico]],A795:$A$5002,1,FALSE),0),1,0)</f>
        <v>0</v>
      </c>
    </row>
    <row r="795" spans="1:18" x14ac:dyDescent="0.3">
      <c r="A795" t="str">
        <f>CONCATENATE(DATOS[[#This Row],[customer_id]],"_",DATOS[[#This Row],[country]],"_",DATOS[[#This Row],[customer_since]])</f>
        <v>CUST_2442_Germany_44835</v>
      </c>
      <c r="B795" t="s">
        <v>1680</v>
      </c>
      <c r="C795">
        <v>19</v>
      </c>
      <c r="D795" t="s">
        <v>25</v>
      </c>
      <c r="E795" t="s">
        <v>50</v>
      </c>
      <c r="F795">
        <v>72.239999999999995</v>
      </c>
      <c r="G795">
        <f>IF(DATOS[[#This Row],[avg_order_value]]="",0,DATOS[[#This Row],[avg_order_value]])</f>
        <v>72.239999999999995</v>
      </c>
      <c r="H795">
        <v>14</v>
      </c>
      <c r="I795">
        <f>DATOS[[#This Row],[avgValorOrdenDesc]]*DATOS[[#This Row],[total_orders]]</f>
        <v>1011.3599999999999</v>
      </c>
      <c r="J795">
        <v>327</v>
      </c>
      <c r="K795">
        <v>0</v>
      </c>
      <c r="L795" t="s">
        <v>16</v>
      </c>
      <c r="M795">
        <v>9.5</v>
      </c>
      <c r="N795">
        <f>IF(DATOS[[#This Row],[email_open_rate]]="",0,DATOS[[#This Row],[email_open_rate]])</f>
        <v>9.5</v>
      </c>
      <c r="O795" s="1">
        <v>44835</v>
      </c>
      <c r="P795">
        <v>9</v>
      </c>
      <c r="Q795">
        <v>0.33</v>
      </c>
      <c r="R795">
        <f>IF(IFERROR(VLOOKUP(DATOS[[#This Row],[IdUnico]],A796:$A$5002,1,FALSE),0),1,0)</f>
        <v>0</v>
      </c>
    </row>
    <row r="796" spans="1:18" x14ac:dyDescent="0.3">
      <c r="A796" t="str">
        <f>CONCATENATE(DATOS[[#This Row],[customer_id]],"_",DATOS[[#This Row],[country]],"_",DATOS[[#This Row],[customer_since]])</f>
        <v>CUST_2445_UK_44108</v>
      </c>
      <c r="B796" t="s">
        <v>3196</v>
      </c>
      <c r="C796">
        <v>77</v>
      </c>
      <c r="D796" t="s">
        <v>14</v>
      </c>
      <c r="E796" t="s">
        <v>52</v>
      </c>
      <c r="F796">
        <v>170.2</v>
      </c>
      <c r="G796">
        <f>IF(DATOS[[#This Row],[avg_order_value]]="",0,DATOS[[#This Row],[avg_order_value]])</f>
        <v>170.2</v>
      </c>
      <c r="H796">
        <v>7</v>
      </c>
      <c r="I796">
        <f>DATOS[[#This Row],[avgValorOrdenDesc]]*DATOS[[#This Row],[total_orders]]</f>
        <v>1191.3999999999999</v>
      </c>
      <c r="J796">
        <v>57</v>
      </c>
      <c r="K796">
        <v>0</v>
      </c>
      <c r="L796" t="s">
        <v>29</v>
      </c>
      <c r="M796">
        <v>58.7</v>
      </c>
      <c r="N796">
        <f>IF(DATOS[[#This Row],[email_open_rate]]="",0,DATOS[[#This Row],[email_open_rate]])</f>
        <v>58.7</v>
      </c>
      <c r="O796" s="1">
        <v>44108</v>
      </c>
      <c r="P796">
        <v>9</v>
      </c>
      <c r="Q796">
        <v>0.44</v>
      </c>
      <c r="R796">
        <f>IF(IFERROR(VLOOKUP(DATOS[[#This Row],[IdUnico]],A797:$A$5002,1,FALSE),0),1,0)</f>
        <v>0</v>
      </c>
    </row>
    <row r="797" spans="1:18" x14ac:dyDescent="0.3">
      <c r="A797" t="str">
        <f>CONCATENATE(DATOS[[#This Row],[customer_id]],"_",DATOS[[#This Row],[country]],"_",DATOS[[#This Row],[customer_since]])</f>
        <v>CUST_2447_France_44094</v>
      </c>
      <c r="B797" t="s">
        <v>2162</v>
      </c>
      <c r="C797">
        <v>33</v>
      </c>
      <c r="D797" t="s">
        <v>21</v>
      </c>
      <c r="E797" t="s">
        <v>35</v>
      </c>
      <c r="F797">
        <v>40.36</v>
      </c>
      <c r="G797">
        <f>IF(DATOS[[#This Row],[avg_order_value]]="",0,DATOS[[#This Row],[avg_order_value]])</f>
        <v>40.36</v>
      </c>
      <c r="H797">
        <v>6</v>
      </c>
      <c r="I797">
        <f>DATOS[[#This Row],[avgValorOrdenDesc]]*DATOS[[#This Row],[total_orders]]</f>
        <v>242.16</v>
      </c>
      <c r="J797">
        <v>329</v>
      </c>
      <c r="K797">
        <v>0</v>
      </c>
      <c r="L797" t="s">
        <v>29</v>
      </c>
      <c r="M797">
        <v>94.9</v>
      </c>
      <c r="N797">
        <f>IF(DATOS[[#This Row],[email_open_rate]]="",0,DATOS[[#This Row],[email_open_rate]])</f>
        <v>94.9</v>
      </c>
      <c r="O797" s="1">
        <v>44094</v>
      </c>
      <c r="P797">
        <v>18</v>
      </c>
      <c r="Q797">
        <v>0.35</v>
      </c>
      <c r="R797">
        <f>IF(IFERROR(VLOOKUP(DATOS[[#This Row],[IdUnico]],A798:$A$5002,1,FALSE),0),1,0)</f>
        <v>0</v>
      </c>
    </row>
    <row r="798" spans="1:18" x14ac:dyDescent="0.3">
      <c r="A798" t="str">
        <f>CONCATENATE(DATOS[[#This Row],[customer_id]],"_",DATOS[[#This Row],[country]],"_",DATOS[[#This Row],[customer_since]])</f>
        <v>CUST_2447_Japan_45696</v>
      </c>
      <c r="B798" t="s">
        <v>2162</v>
      </c>
      <c r="C798">
        <v>39</v>
      </c>
      <c r="D798" t="s">
        <v>21</v>
      </c>
      <c r="E798" t="s">
        <v>26</v>
      </c>
      <c r="F798">
        <v>44.11</v>
      </c>
      <c r="G798">
        <f>IF(DATOS[[#This Row],[avg_order_value]]="",0,DATOS[[#This Row],[avg_order_value]])</f>
        <v>44.11</v>
      </c>
      <c r="H798">
        <v>7</v>
      </c>
      <c r="I798">
        <f>DATOS[[#This Row],[avgValorOrdenDesc]]*DATOS[[#This Row],[total_orders]]</f>
        <v>308.77</v>
      </c>
      <c r="J798">
        <v>104</v>
      </c>
      <c r="K798">
        <v>0</v>
      </c>
      <c r="L798" t="s">
        <v>19</v>
      </c>
      <c r="M798">
        <v>49.2</v>
      </c>
      <c r="N798">
        <f>IF(DATOS[[#This Row],[email_open_rate]]="",0,DATOS[[#This Row],[email_open_rate]])</f>
        <v>49.2</v>
      </c>
      <c r="O798" s="1">
        <v>45696</v>
      </c>
      <c r="P798">
        <v>93</v>
      </c>
      <c r="Q798">
        <v>0.36</v>
      </c>
      <c r="R798">
        <f>IF(IFERROR(VLOOKUP(DATOS[[#This Row],[IdUnico]],A799:$A$5002,1,FALSE),0),1,0)</f>
        <v>0</v>
      </c>
    </row>
    <row r="799" spans="1:18" x14ac:dyDescent="0.3">
      <c r="A799" t="str">
        <f>CONCATENATE(DATOS[[#This Row],[customer_id]],"_",DATOS[[#This Row],[country]],"_",DATOS[[#This Row],[customer_since]])</f>
        <v>CUST_2447_UK_45307</v>
      </c>
      <c r="B799" t="s">
        <v>2162</v>
      </c>
      <c r="C799">
        <v>33</v>
      </c>
      <c r="D799" t="s">
        <v>21</v>
      </c>
      <c r="E799" t="s">
        <v>52</v>
      </c>
      <c r="F799">
        <v>82.01</v>
      </c>
      <c r="G799">
        <f>IF(DATOS[[#This Row],[avg_order_value]]="",0,DATOS[[#This Row],[avg_order_value]])</f>
        <v>82.01</v>
      </c>
      <c r="H799">
        <v>18</v>
      </c>
      <c r="I799">
        <f>DATOS[[#This Row],[avgValorOrdenDesc]]*DATOS[[#This Row],[total_orders]]</f>
        <v>1476.18</v>
      </c>
      <c r="J799">
        <v>117</v>
      </c>
      <c r="K799">
        <v>0</v>
      </c>
      <c r="L799" t="s">
        <v>16</v>
      </c>
      <c r="N799">
        <f>IF(DATOS[[#This Row],[email_open_rate]]="",0,DATOS[[#This Row],[email_open_rate]])</f>
        <v>0</v>
      </c>
      <c r="O799" s="1">
        <v>45307</v>
      </c>
      <c r="P799">
        <v>23</v>
      </c>
      <c r="Q799">
        <v>0.41</v>
      </c>
      <c r="R799">
        <f>IF(IFERROR(VLOOKUP(DATOS[[#This Row],[IdUnico]],A800:$A$5002,1,FALSE),0),1,0)</f>
        <v>0</v>
      </c>
    </row>
    <row r="800" spans="1:18" x14ac:dyDescent="0.3">
      <c r="A800" t="str">
        <f>CONCATENATE(DATOS[[#This Row],[customer_id]],"_",DATOS[[#This Row],[country]],"_",DATOS[[#This Row],[customer_since]])</f>
        <v>CUST_2448_Japan_44538</v>
      </c>
      <c r="B800" t="s">
        <v>3087</v>
      </c>
      <c r="C800">
        <v>28</v>
      </c>
      <c r="D800" t="s">
        <v>14</v>
      </c>
      <c r="E800" t="s">
        <v>26</v>
      </c>
      <c r="F800">
        <v>123.38</v>
      </c>
      <c r="G800">
        <f>IF(DATOS[[#This Row],[avg_order_value]]="",0,DATOS[[#This Row],[avg_order_value]])</f>
        <v>123.38</v>
      </c>
      <c r="H800">
        <v>5</v>
      </c>
      <c r="I800">
        <f>DATOS[[#This Row],[avgValorOrdenDesc]]*DATOS[[#This Row],[total_orders]]</f>
        <v>616.9</v>
      </c>
      <c r="J800">
        <v>281</v>
      </c>
      <c r="K800">
        <v>0</v>
      </c>
      <c r="L800" t="s">
        <v>19</v>
      </c>
      <c r="M800">
        <v>7.3</v>
      </c>
      <c r="N800">
        <f>IF(DATOS[[#This Row],[email_open_rate]]="",0,DATOS[[#This Row],[email_open_rate]])</f>
        <v>7.3</v>
      </c>
      <c r="O800" s="1">
        <v>44538</v>
      </c>
      <c r="P800">
        <v>34</v>
      </c>
      <c r="Q800">
        <v>0.14000000000000001</v>
      </c>
      <c r="R800">
        <f>IF(IFERROR(VLOOKUP(DATOS[[#This Row],[IdUnico]],A801:$A$5002,1,FALSE),0),1,0)</f>
        <v>0</v>
      </c>
    </row>
    <row r="801" spans="1:18" x14ac:dyDescent="0.3">
      <c r="A801" t="str">
        <f>CONCATENATE(DATOS[[#This Row],[customer_id]],"_",DATOS[[#This Row],[country]],"_",DATOS[[#This Row],[customer_since]])</f>
        <v>CUST_2449_Canada_45572</v>
      </c>
      <c r="B801" t="s">
        <v>1946</v>
      </c>
      <c r="C801">
        <v>36</v>
      </c>
      <c r="D801" t="s">
        <v>21</v>
      </c>
      <c r="E801" t="s">
        <v>28</v>
      </c>
      <c r="F801">
        <v>284.45999999999998</v>
      </c>
      <c r="G801">
        <f>IF(DATOS[[#This Row],[avg_order_value]]="",0,DATOS[[#This Row],[avg_order_value]])</f>
        <v>284.45999999999998</v>
      </c>
      <c r="H801">
        <v>15</v>
      </c>
      <c r="I801">
        <f>DATOS[[#This Row],[avgValorOrdenDesc]]*DATOS[[#This Row],[total_orders]]</f>
        <v>4266.8999999999996</v>
      </c>
      <c r="J801">
        <v>80</v>
      </c>
      <c r="K801">
        <v>0</v>
      </c>
      <c r="L801" t="s">
        <v>19</v>
      </c>
      <c r="M801">
        <v>21</v>
      </c>
      <c r="N801">
        <f>IF(DATOS[[#This Row],[email_open_rate]]="",0,DATOS[[#This Row],[email_open_rate]])</f>
        <v>21</v>
      </c>
      <c r="O801" s="1">
        <v>45572</v>
      </c>
      <c r="P801">
        <v>91</v>
      </c>
      <c r="Q801">
        <v>0.31</v>
      </c>
      <c r="R801">
        <f>IF(IFERROR(VLOOKUP(DATOS[[#This Row],[IdUnico]],A802:$A$5002,1,FALSE),0),1,0)</f>
        <v>0</v>
      </c>
    </row>
    <row r="802" spans="1:18" x14ac:dyDescent="0.3">
      <c r="A802" t="str">
        <f>CONCATENATE(DATOS[[#This Row],[customer_id]],"_",DATOS[[#This Row],[country]],"_",DATOS[[#This Row],[customer_since]])</f>
        <v>CUST_2449_Germany_44456</v>
      </c>
      <c r="B802" t="s">
        <v>1946</v>
      </c>
      <c r="C802">
        <v>74</v>
      </c>
      <c r="D802" t="s">
        <v>21</v>
      </c>
      <c r="E802" t="s">
        <v>50</v>
      </c>
      <c r="G802">
        <f>IF(DATOS[[#This Row],[avg_order_value]]="",0,DATOS[[#This Row],[avg_order_value]])</f>
        <v>0</v>
      </c>
      <c r="H802">
        <v>7</v>
      </c>
      <c r="I802">
        <f>DATOS[[#This Row],[avgValorOrdenDesc]]*DATOS[[#This Row],[total_orders]]</f>
        <v>0</v>
      </c>
      <c r="J802">
        <v>51</v>
      </c>
      <c r="K802">
        <v>0</v>
      </c>
      <c r="L802" t="s">
        <v>16</v>
      </c>
      <c r="M802">
        <v>31.9</v>
      </c>
      <c r="N802">
        <f>IF(DATOS[[#This Row],[email_open_rate]]="",0,DATOS[[#This Row],[email_open_rate]])</f>
        <v>31.9</v>
      </c>
      <c r="O802" s="1">
        <v>44456</v>
      </c>
      <c r="P802">
        <v>30</v>
      </c>
      <c r="Q802">
        <v>0.28999999999999998</v>
      </c>
      <c r="R802">
        <f>IF(IFERROR(VLOOKUP(DATOS[[#This Row],[IdUnico]],A803:$A$5002,1,FALSE),0),1,0)</f>
        <v>0</v>
      </c>
    </row>
    <row r="803" spans="1:18" x14ac:dyDescent="0.3">
      <c r="A803" t="str">
        <f>CONCATENATE(DATOS[[#This Row],[customer_id]],"_",DATOS[[#This Row],[country]],"_",DATOS[[#This Row],[customer_since]])</f>
        <v>CUST_2449_Japan_45648</v>
      </c>
      <c r="B803" t="s">
        <v>1946</v>
      </c>
      <c r="C803">
        <v>52</v>
      </c>
      <c r="D803" t="s">
        <v>21</v>
      </c>
      <c r="E803" t="s">
        <v>26</v>
      </c>
      <c r="F803">
        <v>34.76</v>
      </c>
      <c r="G803">
        <f>IF(DATOS[[#This Row],[avg_order_value]]="",0,DATOS[[#This Row],[avg_order_value]])</f>
        <v>34.76</v>
      </c>
      <c r="H803">
        <v>6</v>
      </c>
      <c r="I803">
        <f>DATOS[[#This Row],[avgValorOrdenDesc]]*DATOS[[#This Row],[total_orders]]</f>
        <v>208.56</v>
      </c>
      <c r="J803">
        <v>146</v>
      </c>
      <c r="K803">
        <v>0</v>
      </c>
      <c r="L803" t="s">
        <v>23</v>
      </c>
      <c r="M803">
        <v>9.6999999999999993</v>
      </c>
      <c r="N803">
        <f>IF(DATOS[[#This Row],[email_open_rate]]="",0,DATOS[[#This Row],[email_open_rate]])</f>
        <v>9.6999999999999993</v>
      </c>
      <c r="O803" s="1">
        <v>45648</v>
      </c>
      <c r="P803">
        <v>66</v>
      </c>
      <c r="Q803">
        <v>0.44</v>
      </c>
      <c r="R803">
        <f>IF(IFERROR(VLOOKUP(DATOS[[#This Row],[IdUnico]],A804:$A$5002,1,FALSE),0),1,0)</f>
        <v>0</v>
      </c>
    </row>
    <row r="804" spans="1:18" x14ac:dyDescent="0.3">
      <c r="A804" t="str">
        <f>CONCATENATE(DATOS[[#This Row],[customer_id]],"_",DATOS[[#This Row],[country]],"_",DATOS[[#This Row],[customer_since]])</f>
        <v>CUST_2455_India_44608</v>
      </c>
      <c r="B804" t="s">
        <v>2189</v>
      </c>
      <c r="C804">
        <v>36</v>
      </c>
      <c r="D804" t="s">
        <v>21</v>
      </c>
      <c r="E804" t="s">
        <v>37</v>
      </c>
      <c r="F804">
        <v>151.49</v>
      </c>
      <c r="G804">
        <f>IF(DATOS[[#This Row],[avg_order_value]]="",0,DATOS[[#This Row],[avg_order_value]])</f>
        <v>151.49</v>
      </c>
      <c r="H804">
        <v>10</v>
      </c>
      <c r="I804">
        <f>DATOS[[#This Row],[avgValorOrdenDesc]]*DATOS[[#This Row],[total_orders]]</f>
        <v>1514.9</v>
      </c>
      <c r="J804">
        <v>258</v>
      </c>
      <c r="K804">
        <v>0</v>
      </c>
      <c r="L804" t="s">
        <v>16</v>
      </c>
      <c r="M804">
        <v>74</v>
      </c>
      <c r="N804">
        <f>IF(DATOS[[#This Row],[email_open_rate]]="",0,DATOS[[#This Row],[email_open_rate]])</f>
        <v>74</v>
      </c>
      <c r="O804" s="1">
        <v>44608</v>
      </c>
      <c r="P804">
        <v>75</v>
      </c>
      <c r="Q804">
        <v>0.59</v>
      </c>
      <c r="R804">
        <f>IF(IFERROR(VLOOKUP(DATOS[[#This Row],[IdUnico]],A805:$A$5002,1,FALSE),0),1,0)</f>
        <v>0</v>
      </c>
    </row>
    <row r="805" spans="1:18" x14ac:dyDescent="0.3">
      <c r="A805" t="str">
        <f>CONCATENATE(DATOS[[#This Row],[customer_id]],"_",DATOS[[#This Row],[country]],"_",DATOS[[#This Row],[customer_since]])</f>
        <v>CUST_2460_Australia_44554</v>
      </c>
      <c r="B805" t="s">
        <v>626</v>
      </c>
      <c r="C805">
        <v>24</v>
      </c>
      <c r="D805" t="s">
        <v>21</v>
      </c>
      <c r="E805" t="s">
        <v>22</v>
      </c>
      <c r="F805">
        <v>71.69</v>
      </c>
      <c r="G805">
        <f>IF(DATOS[[#This Row],[avg_order_value]]="",0,DATOS[[#This Row],[avg_order_value]])</f>
        <v>71.69</v>
      </c>
      <c r="H805">
        <v>9</v>
      </c>
      <c r="I805">
        <f>DATOS[[#This Row],[avgValorOrdenDesc]]*DATOS[[#This Row],[total_orders]]</f>
        <v>645.21</v>
      </c>
      <c r="J805">
        <v>335</v>
      </c>
      <c r="K805">
        <v>0</v>
      </c>
      <c r="L805" t="s">
        <v>29</v>
      </c>
      <c r="M805">
        <v>38.6</v>
      </c>
      <c r="N805">
        <f>IF(DATOS[[#This Row],[email_open_rate]]="",0,DATOS[[#This Row],[email_open_rate]])</f>
        <v>38.6</v>
      </c>
      <c r="O805" s="1">
        <v>44554</v>
      </c>
      <c r="P805">
        <v>4</v>
      </c>
      <c r="Q805">
        <v>0.13</v>
      </c>
      <c r="R805">
        <f>IF(IFERROR(VLOOKUP(DATOS[[#This Row],[IdUnico]],A806:$A$5002,1,FALSE),0),1,0)</f>
        <v>0</v>
      </c>
    </row>
    <row r="806" spans="1:18" x14ac:dyDescent="0.3">
      <c r="A806" t="str">
        <f>CONCATENATE(DATOS[[#This Row],[customer_id]],"_",DATOS[[#This Row],[country]],"_",DATOS[[#This Row],[customer_since]])</f>
        <v>CUST_2460_France_45558</v>
      </c>
      <c r="B806" t="s">
        <v>626</v>
      </c>
      <c r="C806">
        <v>27</v>
      </c>
      <c r="D806" t="s">
        <v>21</v>
      </c>
      <c r="E806" t="s">
        <v>35</v>
      </c>
      <c r="F806">
        <v>57.96</v>
      </c>
      <c r="G806">
        <f>IF(DATOS[[#This Row],[avg_order_value]]="",0,DATOS[[#This Row],[avg_order_value]])</f>
        <v>57.96</v>
      </c>
      <c r="H806">
        <v>4</v>
      </c>
      <c r="I806">
        <f>DATOS[[#This Row],[avgValorOrdenDesc]]*DATOS[[#This Row],[total_orders]]</f>
        <v>231.84</v>
      </c>
      <c r="J806">
        <v>121</v>
      </c>
      <c r="K806">
        <v>0</v>
      </c>
      <c r="L806" t="s">
        <v>23</v>
      </c>
      <c r="N806">
        <f>IF(DATOS[[#This Row],[email_open_rate]]="",0,DATOS[[#This Row],[email_open_rate]])</f>
        <v>0</v>
      </c>
      <c r="O806" s="1">
        <v>45558</v>
      </c>
      <c r="P806">
        <v>78</v>
      </c>
      <c r="Q806">
        <v>0.2</v>
      </c>
      <c r="R806">
        <f>IF(IFERROR(VLOOKUP(DATOS[[#This Row],[IdUnico]],A807:$A$5002,1,FALSE),0),1,0)</f>
        <v>0</v>
      </c>
    </row>
    <row r="807" spans="1:18" x14ac:dyDescent="0.3">
      <c r="A807" t="str">
        <f>CONCATENATE(DATOS[[#This Row],[customer_id]],"_",DATOS[[#This Row],[country]],"_",DATOS[[#This Row],[customer_since]])</f>
        <v>CUST_2460_UK_45289</v>
      </c>
      <c r="B807" t="s">
        <v>626</v>
      </c>
      <c r="C807">
        <v>61</v>
      </c>
      <c r="D807" t="s">
        <v>21</v>
      </c>
      <c r="E807" t="s">
        <v>52</v>
      </c>
      <c r="F807">
        <v>63.83</v>
      </c>
      <c r="G807">
        <f>IF(DATOS[[#This Row],[avg_order_value]]="",0,DATOS[[#This Row],[avg_order_value]])</f>
        <v>63.83</v>
      </c>
      <c r="H807">
        <v>13</v>
      </c>
      <c r="I807">
        <f>DATOS[[#This Row],[avgValorOrdenDesc]]*DATOS[[#This Row],[total_orders]]</f>
        <v>829.79</v>
      </c>
      <c r="J807">
        <v>34</v>
      </c>
      <c r="K807">
        <v>0</v>
      </c>
      <c r="L807" t="s">
        <v>29</v>
      </c>
      <c r="M807">
        <v>76.2</v>
      </c>
      <c r="N807">
        <f>IF(DATOS[[#This Row],[email_open_rate]]="",0,DATOS[[#This Row],[email_open_rate]])</f>
        <v>76.2</v>
      </c>
      <c r="O807" s="1">
        <v>45289</v>
      </c>
      <c r="P807">
        <v>32</v>
      </c>
      <c r="Q807">
        <v>0.22</v>
      </c>
      <c r="R807">
        <f>IF(IFERROR(VLOOKUP(DATOS[[#This Row],[IdUnico]],A808:$A$5002,1,FALSE),0),1,0)</f>
        <v>0</v>
      </c>
    </row>
    <row r="808" spans="1:18" x14ac:dyDescent="0.3">
      <c r="A808" t="str">
        <f>CONCATENATE(DATOS[[#This Row],[customer_id]],"_",DATOS[[#This Row],[country]],"_",DATOS[[#This Row],[customer_since]])</f>
        <v>CUST_2461_Germany_44257</v>
      </c>
      <c r="B808" t="s">
        <v>2501</v>
      </c>
      <c r="C808">
        <v>23</v>
      </c>
      <c r="D808" t="s">
        <v>14</v>
      </c>
      <c r="E808" t="s">
        <v>50</v>
      </c>
      <c r="F808">
        <v>26.72</v>
      </c>
      <c r="G808">
        <f>IF(DATOS[[#This Row],[avg_order_value]]="",0,DATOS[[#This Row],[avg_order_value]])</f>
        <v>26.72</v>
      </c>
      <c r="H808">
        <v>11</v>
      </c>
      <c r="I808">
        <f>DATOS[[#This Row],[avgValorOrdenDesc]]*DATOS[[#This Row],[total_orders]]</f>
        <v>293.91999999999996</v>
      </c>
      <c r="J808">
        <v>194</v>
      </c>
      <c r="K808">
        <v>0</v>
      </c>
      <c r="L808" t="s">
        <v>29</v>
      </c>
      <c r="M808">
        <v>34.299999999999997</v>
      </c>
      <c r="N808">
        <f>IF(DATOS[[#This Row],[email_open_rate]]="",0,DATOS[[#This Row],[email_open_rate]])</f>
        <v>34.299999999999997</v>
      </c>
      <c r="O808" s="1">
        <v>44257</v>
      </c>
      <c r="P808">
        <v>99</v>
      </c>
      <c r="Q808">
        <v>0.52</v>
      </c>
      <c r="R808">
        <f>IF(IFERROR(VLOOKUP(DATOS[[#This Row],[IdUnico]],A809:$A$5002,1,FALSE),0),1,0)</f>
        <v>0</v>
      </c>
    </row>
    <row r="809" spans="1:18" x14ac:dyDescent="0.3">
      <c r="A809" t="str">
        <f>CONCATENATE(DATOS[[#This Row],[customer_id]],"_",DATOS[[#This Row],[country]],"_",DATOS[[#This Row],[customer_since]])</f>
        <v>CUST_2462_China_45762</v>
      </c>
      <c r="B809" t="s">
        <v>3813</v>
      </c>
      <c r="C809">
        <v>33</v>
      </c>
      <c r="D809" t="s">
        <v>21</v>
      </c>
      <c r="E809" t="s">
        <v>44</v>
      </c>
      <c r="F809">
        <v>124.28</v>
      </c>
      <c r="G809">
        <f>IF(DATOS[[#This Row],[avg_order_value]]="",0,DATOS[[#This Row],[avg_order_value]])</f>
        <v>124.28</v>
      </c>
      <c r="H809">
        <v>13</v>
      </c>
      <c r="I809">
        <f>DATOS[[#This Row],[avgValorOrdenDesc]]*DATOS[[#This Row],[total_orders]]</f>
        <v>1615.64</v>
      </c>
      <c r="J809">
        <v>105</v>
      </c>
      <c r="K809">
        <v>0</v>
      </c>
      <c r="L809" t="s">
        <v>16</v>
      </c>
      <c r="M809">
        <v>23.6</v>
      </c>
      <c r="N809">
        <f>IF(DATOS[[#This Row],[email_open_rate]]="",0,DATOS[[#This Row],[email_open_rate]])</f>
        <v>23.6</v>
      </c>
      <c r="O809" s="1">
        <v>45762</v>
      </c>
      <c r="P809">
        <v>55</v>
      </c>
      <c r="Q809">
        <v>0.05</v>
      </c>
      <c r="R809">
        <f>IF(IFERROR(VLOOKUP(DATOS[[#This Row],[IdUnico]],A810:$A$5002,1,FALSE),0),1,0)</f>
        <v>0</v>
      </c>
    </row>
    <row r="810" spans="1:18" x14ac:dyDescent="0.3">
      <c r="A810" t="str">
        <f>CONCATENATE(DATOS[[#This Row],[customer_id]],"_",DATOS[[#This Row],[country]],"_",DATOS[[#This Row],[customer_since]])</f>
        <v>CUST_2464_France_44923</v>
      </c>
      <c r="B810" t="s">
        <v>3646</v>
      </c>
      <c r="C810">
        <v>36</v>
      </c>
      <c r="D810" t="s">
        <v>14</v>
      </c>
      <c r="E810" t="s">
        <v>35</v>
      </c>
      <c r="F810">
        <v>42.64</v>
      </c>
      <c r="G810">
        <f>IF(DATOS[[#This Row],[avg_order_value]]="",0,DATOS[[#This Row],[avg_order_value]])</f>
        <v>42.64</v>
      </c>
      <c r="H810">
        <v>13</v>
      </c>
      <c r="I810">
        <f>DATOS[[#This Row],[avgValorOrdenDesc]]*DATOS[[#This Row],[total_orders]]</f>
        <v>554.32000000000005</v>
      </c>
      <c r="J810">
        <v>250</v>
      </c>
      <c r="K810">
        <v>0</v>
      </c>
      <c r="L810" t="s">
        <v>23</v>
      </c>
      <c r="M810">
        <v>90.6</v>
      </c>
      <c r="N810">
        <f>IF(DATOS[[#This Row],[email_open_rate]]="",0,DATOS[[#This Row],[email_open_rate]])</f>
        <v>90.6</v>
      </c>
      <c r="O810" s="1">
        <v>44923</v>
      </c>
      <c r="P810">
        <v>3</v>
      </c>
      <c r="Q810">
        <v>0.24</v>
      </c>
      <c r="R810">
        <f>IF(IFERROR(VLOOKUP(DATOS[[#This Row],[IdUnico]],A811:$A$5002,1,FALSE),0),1,0)</f>
        <v>0</v>
      </c>
    </row>
    <row r="811" spans="1:18" x14ac:dyDescent="0.3">
      <c r="A811" t="str">
        <f>CONCATENATE(DATOS[[#This Row],[customer_id]],"_",DATOS[[#This Row],[country]],"_",DATOS[[#This Row],[customer_since]])</f>
        <v>CUST_2466_China_45792</v>
      </c>
      <c r="B811" t="s">
        <v>1136</v>
      </c>
      <c r="C811">
        <v>30</v>
      </c>
      <c r="D811" t="s">
        <v>14</v>
      </c>
      <c r="E811" t="s">
        <v>44</v>
      </c>
      <c r="F811">
        <v>168.37</v>
      </c>
      <c r="G811">
        <f>IF(DATOS[[#This Row],[avg_order_value]]="",0,DATOS[[#This Row],[avg_order_value]])</f>
        <v>168.37</v>
      </c>
      <c r="H811">
        <v>11</v>
      </c>
      <c r="I811">
        <f>DATOS[[#This Row],[avgValorOrdenDesc]]*DATOS[[#This Row],[total_orders]]</f>
        <v>1852.0700000000002</v>
      </c>
      <c r="J811">
        <v>67</v>
      </c>
      <c r="K811">
        <v>0</v>
      </c>
      <c r="L811" t="s">
        <v>29</v>
      </c>
      <c r="M811">
        <v>40.799999999999997</v>
      </c>
      <c r="N811">
        <f>IF(DATOS[[#This Row],[email_open_rate]]="",0,DATOS[[#This Row],[email_open_rate]])</f>
        <v>40.799999999999997</v>
      </c>
      <c r="O811" s="1">
        <v>45792</v>
      </c>
      <c r="P811">
        <v>15</v>
      </c>
      <c r="Q811">
        <v>0.1</v>
      </c>
      <c r="R811">
        <f>IF(IFERROR(VLOOKUP(DATOS[[#This Row],[IdUnico]],A812:$A$5002,1,FALSE),0),1,0)</f>
        <v>0</v>
      </c>
    </row>
    <row r="812" spans="1:18" x14ac:dyDescent="0.3">
      <c r="A812" t="str">
        <f>CONCATENATE(DATOS[[#This Row],[customer_id]],"_",DATOS[[#This Row],[country]],"_",DATOS[[#This Row],[customer_since]])</f>
        <v>CUST_2466_India_45406</v>
      </c>
      <c r="B812" t="s">
        <v>1136</v>
      </c>
      <c r="C812">
        <v>20</v>
      </c>
      <c r="D812" t="s">
        <v>25</v>
      </c>
      <c r="E812" t="s">
        <v>37</v>
      </c>
      <c r="F812">
        <v>197.88</v>
      </c>
      <c r="G812">
        <f>IF(DATOS[[#This Row],[avg_order_value]]="",0,DATOS[[#This Row],[avg_order_value]])</f>
        <v>197.88</v>
      </c>
      <c r="H812">
        <v>5</v>
      </c>
      <c r="I812">
        <f>DATOS[[#This Row],[avgValorOrdenDesc]]*DATOS[[#This Row],[total_orders]]</f>
        <v>989.4</v>
      </c>
      <c r="J812">
        <v>127</v>
      </c>
      <c r="K812">
        <v>0</v>
      </c>
      <c r="L812" t="s">
        <v>23</v>
      </c>
      <c r="M812">
        <v>5.7</v>
      </c>
      <c r="N812">
        <f>IF(DATOS[[#This Row],[email_open_rate]]="",0,DATOS[[#This Row],[email_open_rate]])</f>
        <v>5.7</v>
      </c>
      <c r="O812" s="1">
        <v>45406</v>
      </c>
      <c r="P812">
        <v>60</v>
      </c>
      <c r="Q812">
        <v>0.25</v>
      </c>
      <c r="R812">
        <f>IF(IFERROR(VLOOKUP(DATOS[[#This Row],[IdUnico]],A813:$A$5002,1,FALSE),0),1,0)</f>
        <v>0</v>
      </c>
    </row>
    <row r="813" spans="1:18" x14ac:dyDescent="0.3">
      <c r="A813" t="str">
        <f>CONCATENATE(DATOS[[#This Row],[customer_id]],"_",DATOS[[#This Row],[country]],"_",DATOS[[#This Row],[customer_since]])</f>
        <v>CUST_2473_Brazil_44892</v>
      </c>
      <c r="B813" t="s">
        <v>3696</v>
      </c>
      <c r="C813">
        <v>55</v>
      </c>
      <c r="D813" t="s">
        <v>14</v>
      </c>
      <c r="E813" t="s">
        <v>15</v>
      </c>
      <c r="G813">
        <f>IF(DATOS[[#This Row],[avg_order_value]]="",0,DATOS[[#This Row],[avg_order_value]])</f>
        <v>0</v>
      </c>
      <c r="H813">
        <v>16</v>
      </c>
      <c r="I813">
        <f>DATOS[[#This Row],[avgValorOrdenDesc]]*DATOS[[#This Row],[total_orders]]</f>
        <v>0</v>
      </c>
      <c r="J813">
        <v>164</v>
      </c>
      <c r="K813">
        <v>0</v>
      </c>
      <c r="L813" t="s">
        <v>40</v>
      </c>
      <c r="M813">
        <v>4.9000000000000004</v>
      </c>
      <c r="N813">
        <f>IF(DATOS[[#This Row],[email_open_rate]]="",0,DATOS[[#This Row],[email_open_rate]])</f>
        <v>4.9000000000000004</v>
      </c>
      <c r="O813" s="1">
        <v>44892</v>
      </c>
      <c r="P813">
        <v>46</v>
      </c>
      <c r="Q813">
        <v>0.18</v>
      </c>
      <c r="R813">
        <f>IF(IFERROR(VLOOKUP(DATOS[[#This Row],[IdUnico]],A814:$A$5002,1,FALSE),0),1,0)</f>
        <v>0</v>
      </c>
    </row>
    <row r="814" spans="1:18" x14ac:dyDescent="0.3">
      <c r="A814" t="str">
        <f>CONCATENATE(DATOS[[#This Row],[customer_id]],"_",DATOS[[#This Row],[country]],"_",DATOS[[#This Row],[customer_since]])</f>
        <v>CUST_2474_France_44526</v>
      </c>
      <c r="B814" t="s">
        <v>2255</v>
      </c>
      <c r="C814">
        <v>52</v>
      </c>
      <c r="D814" t="s">
        <v>21</v>
      </c>
      <c r="E814" t="s">
        <v>35</v>
      </c>
      <c r="F814">
        <v>53.05</v>
      </c>
      <c r="G814">
        <f>IF(DATOS[[#This Row],[avg_order_value]]="",0,DATOS[[#This Row],[avg_order_value]])</f>
        <v>53.05</v>
      </c>
      <c r="H814">
        <v>7</v>
      </c>
      <c r="I814">
        <f>DATOS[[#This Row],[avgValorOrdenDesc]]*DATOS[[#This Row],[total_orders]]</f>
        <v>371.34999999999997</v>
      </c>
      <c r="J814">
        <v>89</v>
      </c>
      <c r="K814">
        <v>0</v>
      </c>
      <c r="L814" t="s">
        <v>19</v>
      </c>
      <c r="M814">
        <v>77</v>
      </c>
      <c r="N814">
        <f>IF(DATOS[[#This Row],[email_open_rate]]="",0,DATOS[[#This Row],[email_open_rate]])</f>
        <v>77</v>
      </c>
      <c r="O814" s="1">
        <v>44526</v>
      </c>
      <c r="P814">
        <v>6</v>
      </c>
      <c r="Q814">
        <v>0.34</v>
      </c>
      <c r="R814">
        <f>IF(IFERROR(VLOOKUP(DATOS[[#This Row],[IdUnico]],A815:$A$5002,1,FALSE),0),1,0)</f>
        <v>0</v>
      </c>
    </row>
    <row r="815" spans="1:18" x14ac:dyDescent="0.3">
      <c r="A815" t="str">
        <f>CONCATENATE(DATOS[[#This Row],[customer_id]],"_",DATOS[[#This Row],[country]],"_",DATOS[[#This Row],[customer_since]])</f>
        <v>CUST_2474_Japan_44182</v>
      </c>
      <c r="B815" t="s">
        <v>2255</v>
      </c>
      <c r="C815">
        <v>18</v>
      </c>
      <c r="D815" t="s">
        <v>14</v>
      </c>
      <c r="E815" t="s">
        <v>26</v>
      </c>
      <c r="F815">
        <v>110.59</v>
      </c>
      <c r="G815">
        <f>IF(DATOS[[#This Row],[avg_order_value]]="",0,DATOS[[#This Row],[avg_order_value]])</f>
        <v>110.59</v>
      </c>
      <c r="H815">
        <v>8</v>
      </c>
      <c r="I815">
        <f>DATOS[[#This Row],[avgValorOrdenDesc]]*DATOS[[#This Row],[total_orders]]</f>
        <v>884.72</v>
      </c>
      <c r="J815">
        <v>315</v>
      </c>
      <c r="K815">
        <v>0</v>
      </c>
      <c r="L815" t="s">
        <v>40</v>
      </c>
      <c r="M815">
        <v>86</v>
      </c>
      <c r="N815">
        <f>IF(DATOS[[#This Row],[email_open_rate]]="",0,DATOS[[#This Row],[email_open_rate]])</f>
        <v>86</v>
      </c>
      <c r="O815" s="1">
        <v>44182</v>
      </c>
      <c r="P815">
        <v>56</v>
      </c>
      <c r="Q815">
        <v>0.13</v>
      </c>
      <c r="R815">
        <f>IF(IFERROR(VLOOKUP(DATOS[[#This Row],[IdUnico]],A816:$A$5002,1,FALSE),0),1,0)</f>
        <v>0</v>
      </c>
    </row>
    <row r="816" spans="1:18" x14ac:dyDescent="0.3">
      <c r="A816" t="str">
        <f>CONCATENATE(DATOS[[#This Row],[customer_id]],"_",DATOS[[#This Row],[country]],"_",DATOS[[#This Row],[customer_since]])</f>
        <v>CUST_2476_Brazil_45497</v>
      </c>
      <c r="B816" t="s">
        <v>2735</v>
      </c>
      <c r="C816">
        <v>65</v>
      </c>
      <c r="D816" t="s">
        <v>21</v>
      </c>
      <c r="E816" t="s">
        <v>15</v>
      </c>
      <c r="F816">
        <v>48.12</v>
      </c>
      <c r="G816">
        <f>IF(DATOS[[#This Row],[avg_order_value]]="",0,DATOS[[#This Row],[avg_order_value]])</f>
        <v>48.12</v>
      </c>
      <c r="H816">
        <v>15</v>
      </c>
      <c r="I816">
        <f>DATOS[[#This Row],[avgValorOrdenDesc]]*DATOS[[#This Row],[total_orders]]</f>
        <v>721.8</v>
      </c>
      <c r="J816">
        <v>24</v>
      </c>
      <c r="K816">
        <v>0</v>
      </c>
      <c r="L816" t="s">
        <v>29</v>
      </c>
      <c r="M816">
        <v>80.099999999999994</v>
      </c>
      <c r="N816">
        <f>IF(DATOS[[#This Row],[email_open_rate]]="",0,DATOS[[#This Row],[email_open_rate]])</f>
        <v>80.099999999999994</v>
      </c>
      <c r="O816" s="1">
        <v>45497</v>
      </c>
      <c r="P816">
        <v>75</v>
      </c>
      <c r="Q816">
        <v>0.33</v>
      </c>
      <c r="R816">
        <f>IF(IFERROR(VLOOKUP(DATOS[[#This Row],[IdUnico]],A817:$A$5002,1,FALSE),0),1,0)</f>
        <v>0</v>
      </c>
    </row>
    <row r="817" spans="1:18" x14ac:dyDescent="0.3">
      <c r="A817" t="str">
        <f>CONCATENATE(DATOS[[#This Row],[customer_id]],"_",DATOS[[#This Row],[country]],"_",DATOS[[#This Row],[customer_since]])</f>
        <v>CUST_2478_China_44080</v>
      </c>
      <c r="B817" t="s">
        <v>2169</v>
      </c>
      <c r="C817">
        <v>25</v>
      </c>
      <c r="D817" t="s">
        <v>21</v>
      </c>
      <c r="E817" t="s">
        <v>44</v>
      </c>
      <c r="F817">
        <v>183.78</v>
      </c>
      <c r="G817">
        <f>IF(DATOS[[#This Row],[avg_order_value]]="",0,DATOS[[#This Row],[avg_order_value]])</f>
        <v>183.78</v>
      </c>
      <c r="H817">
        <v>14</v>
      </c>
      <c r="I817">
        <f>DATOS[[#This Row],[avgValorOrdenDesc]]*DATOS[[#This Row],[total_orders]]</f>
        <v>2572.92</v>
      </c>
      <c r="J817">
        <v>213</v>
      </c>
      <c r="K817">
        <v>0</v>
      </c>
      <c r="L817" t="s">
        <v>16</v>
      </c>
      <c r="M817">
        <v>82.8</v>
      </c>
      <c r="N817">
        <f>IF(DATOS[[#This Row],[email_open_rate]]="",0,DATOS[[#This Row],[email_open_rate]])</f>
        <v>82.8</v>
      </c>
      <c r="O817" s="1">
        <v>44080</v>
      </c>
      <c r="P817">
        <v>18</v>
      </c>
      <c r="Q817">
        <v>0.12</v>
      </c>
      <c r="R817">
        <f>IF(IFERROR(VLOOKUP(DATOS[[#This Row],[IdUnico]],A818:$A$5002,1,FALSE),0),1,0)</f>
        <v>0</v>
      </c>
    </row>
    <row r="818" spans="1:18" x14ac:dyDescent="0.3">
      <c r="A818" t="str">
        <f>CONCATENATE(DATOS[[#This Row],[customer_id]],"_",DATOS[[#This Row],[country]],"_",DATOS[[#This Row],[customer_since]])</f>
        <v>CUST_2478_India_44039</v>
      </c>
      <c r="B818" t="s">
        <v>2169</v>
      </c>
      <c r="C818">
        <v>44</v>
      </c>
      <c r="D818" t="s">
        <v>21</v>
      </c>
      <c r="E818" t="s">
        <v>37</v>
      </c>
      <c r="F818">
        <v>123.3</v>
      </c>
      <c r="G818">
        <f>IF(DATOS[[#This Row],[avg_order_value]]="",0,DATOS[[#This Row],[avg_order_value]])</f>
        <v>123.3</v>
      </c>
      <c r="H818">
        <v>10</v>
      </c>
      <c r="I818">
        <f>DATOS[[#This Row],[avgValorOrdenDesc]]*DATOS[[#This Row],[total_orders]]</f>
        <v>1233</v>
      </c>
      <c r="J818">
        <v>171</v>
      </c>
      <c r="K818">
        <v>0</v>
      </c>
      <c r="L818" t="s">
        <v>16</v>
      </c>
      <c r="M818">
        <v>93.8</v>
      </c>
      <c r="N818">
        <f>IF(DATOS[[#This Row],[email_open_rate]]="",0,DATOS[[#This Row],[email_open_rate]])</f>
        <v>93.8</v>
      </c>
      <c r="O818" s="1">
        <v>44039</v>
      </c>
      <c r="P818">
        <v>46</v>
      </c>
      <c r="Q818">
        <v>0.76</v>
      </c>
      <c r="R818">
        <f>IF(IFERROR(VLOOKUP(DATOS[[#This Row],[IdUnico]],A819:$A$5002,1,FALSE),0),1,0)</f>
        <v>0</v>
      </c>
    </row>
    <row r="819" spans="1:18" x14ac:dyDescent="0.3">
      <c r="A819" t="str">
        <f>CONCATENATE(DATOS[[#This Row],[customer_id]],"_",DATOS[[#This Row],[country]],"_",DATOS[[#This Row],[customer_since]])</f>
        <v>CUST_2481_Japan_45428</v>
      </c>
      <c r="B819" t="s">
        <v>980</v>
      </c>
      <c r="C819">
        <v>65</v>
      </c>
      <c r="D819" t="s">
        <v>21</v>
      </c>
      <c r="E819" t="s">
        <v>26</v>
      </c>
      <c r="F819">
        <v>44.29</v>
      </c>
      <c r="G819">
        <f>IF(DATOS[[#This Row],[avg_order_value]]="",0,DATOS[[#This Row],[avg_order_value]])</f>
        <v>44.29</v>
      </c>
      <c r="H819">
        <v>8</v>
      </c>
      <c r="I819">
        <f>DATOS[[#This Row],[avgValorOrdenDesc]]*DATOS[[#This Row],[total_orders]]</f>
        <v>354.32</v>
      </c>
      <c r="J819">
        <v>210</v>
      </c>
      <c r="K819">
        <v>0</v>
      </c>
      <c r="L819" t="s">
        <v>23</v>
      </c>
      <c r="M819">
        <v>43.6</v>
      </c>
      <c r="N819">
        <f>IF(DATOS[[#This Row],[email_open_rate]]="",0,DATOS[[#This Row],[email_open_rate]])</f>
        <v>43.6</v>
      </c>
      <c r="O819" s="1">
        <v>45428</v>
      </c>
      <c r="P819">
        <v>38</v>
      </c>
      <c r="Q819">
        <v>0.68</v>
      </c>
      <c r="R819">
        <f>IF(IFERROR(VLOOKUP(DATOS[[#This Row],[IdUnico]],A820:$A$5002,1,FALSE),0),1,0)</f>
        <v>0</v>
      </c>
    </row>
    <row r="820" spans="1:18" x14ac:dyDescent="0.3">
      <c r="A820" t="str">
        <f>CONCATENATE(DATOS[[#This Row],[customer_id]],"_",DATOS[[#This Row],[country]],"_",DATOS[[#This Row],[customer_since]])</f>
        <v>CUST_2481_USA_45811</v>
      </c>
      <c r="B820" t="s">
        <v>980</v>
      </c>
      <c r="C820">
        <v>59</v>
      </c>
      <c r="D820" t="s">
        <v>14</v>
      </c>
      <c r="E820" t="s">
        <v>18</v>
      </c>
      <c r="F820">
        <v>81.459999999999994</v>
      </c>
      <c r="G820">
        <f>IF(DATOS[[#This Row],[avg_order_value]]="",0,DATOS[[#This Row],[avg_order_value]])</f>
        <v>81.459999999999994</v>
      </c>
      <c r="H820">
        <v>15</v>
      </c>
      <c r="I820">
        <f>DATOS[[#This Row],[avgValorOrdenDesc]]*DATOS[[#This Row],[total_orders]]</f>
        <v>1221.8999999999999</v>
      </c>
      <c r="J820">
        <v>65</v>
      </c>
      <c r="K820">
        <v>0</v>
      </c>
      <c r="L820" t="s">
        <v>19</v>
      </c>
      <c r="M820">
        <v>82.9</v>
      </c>
      <c r="N820">
        <f>IF(DATOS[[#This Row],[email_open_rate]]="",0,DATOS[[#This Row],[email_open_rate]])</f>
        <v>82.9</v>
      </c>
      <c r="O820" s="1">
        <v>45811</v>
      </c>
      <c r="P820">
        <v>50</v>
      </c>
      <c r="Q820">
        <v>0.25</v>
      </c>
      <c r="R820">
        <f>IF(IFERROR(VLOOKUP(DATOS[[#This Row],[IdUnico]],A821:$A$5002,1,FALSE),0),1,0)</f>
        <v>0</v>
      </c>
    </row>
    <row r="821" spans="1:18" x14ac:dyDescent="0.3">
      <c r="A821" t="str">
        <f>CONCATENATE(DATOS[[#This Row],[customer_id]],"_",DATOS[[#This Row],[country]],"_",DATOS[[#This Row],[customer_since]])</f>
        <v>CUST_2484_UK_44433</v>
      </c>
      <c r="B821" t="s">
        <v>145</v>
      </c>
      <c r="C821">
        <v>41</v>
      </c>
      <c r="D821" t="s">
        <v>21</v>
      </c>
      <c r="E821" t="s">
        <v>52</v>
      </c>
      <c r="F821">
        <v>54.39</v>
      </c>
      <c r="G821">
        <f>IF(DATOS[[#This Row],[avg_order_value]]="",0,DATOS[[#This Row],[avg_order_value]])</f>
        <v>54.39</v>
      </c>
      <c r="H821">
        <v>10</v>
      </c>
      <c r="I821">
        <f>DATOS[[#This Row],[avgValorOrdenDesc]]*DATOS[[#This Row],[total_orders]]</f>
        <v>543.9</v>
      </c>
      <c r="J821">
        <v>193</v>
      </c>
      <c r="K821">
        <v>0</v>
      </c>
      <c r="L821" t="s">
        <v>23</v>
      </c>
      <c r="M821">
        <v>90.5</v>
      </c>
      <c r="N821">
        <f>IF(DATOS[[#This Row],[email_open_rate]]="",0,DATOS[[#This Row],[email_open_rate]])</f>
        <v>90.5</v>
      </c>
      <c r="O821" s="1">
        <v>44433</v>
      </c>
      <c r="P821">
        <v>44</v>
      </c>
      <c r="Q821">
        <v>0.14000000000000001</v>
      </c>
      <c r="R821">
        <f>IF(IFERROR(VLOOKUP(DATOS[[#This Row],[IdUnico]],A822:$A$5002,1,FALSE),0),1,0)</f>
        <v>0</v>
      </c>
    </row>
    <row r="822" spans="1:18" x14ac:dyDescent="0.3">
      <c r="A822" t="str">
        <f>CONCATENATE(DATOS[[#This Row],[customer_id]],"_",DATOS[[#This Row],[country]],"_",DATOS[[#This Row],[customer_since]])</f>
        <v>CUST_2492_UK_45738</v>
      </c>
      <c r="B822" t="s">
        <v>2152</v>
      </c>
      <c r="C822">
        <v>19</v>
      </c>
      <c r="D822" t="s">
        <v>14</v>
      </c>
      <c r="E822" t="s">
        <v>52</v>
      </c>
      <c r="F822">
        <v>89.78</v>
      </c>
      <c r="G822">
        <f>IF(DATOS[[#This Row],[avg_order_value]]="",0,DATOS[[#This Row],[avg_order_value]])</f>
        <v>89.78</v>
      </c>
      <c r="H822">
        <v>15</v>
      </c>
      <c r="I822">
        <f>DATOS[[#This Row],[avgValorOrdenDesc]]*DATOS[[#This Row],[total_orders]]</f>
        <v>1346.7</v>
      </c>
      <c r="J822">
        <v>207</v>
      </c>
      <c r="K822">
        <v>0</v>
      </c>
      <c r="L822" t="s">
        <v>16</v>
      </c>
      <c r="M822">
        <v>61.2</v>
      </c>
      <c r="N822">
        <f>IF(DATOS[[#This Row],[email_open_rate]]="",0,DATOS[[#This Row],[email_open_rate]])</f>
        <v>61.2</v>
      </c>
      <c r="O822" s="1">
        <v>45738</v>
      </c>
      <c r="P822">
        <v>34</v>
      </c>
      <c r="Q822">
        <v>0.57999999999999996</v>
      </c>
      <c r="R822">
        <f>IF(IFERROR(VLOOKUP(DATOS[[#This Row],[IdUnico]],A823:$A$5002,1,FALSE),0),1,0)</f>
        <v>0</v>
      </c>
    </row>
    <row r="823" spans="1:18" x14ac:dyDescent="0.3">
      <c r="A823" t="str">
        <f>CONCATENATE(DATOS[[#This Row],[customer_id]],"_",DATOS[[#This Row],[country]],"_",DATOS[[#This Row],[customer_since]])</f>
        <v>CUST_2495_Japan_44894</v>
      </c>
      <c r="B823" t="s">
        <v>182</v>
      </c>
      <c r="C823">
        <v>52</v>
      </c>
      <c r="D823" t="s">
        <v>21</v>
      </c>
      <c r="E823" t="s">
        <v>26</v>
      </c>
      <c r="F823">
        <v>156.19999999999999</v>
      </c>
      <c r="G823">
        <f>IF(DATOS[[#This Row],[avg_order_value]]="",0,DATOS[[#This Row],[avg_order_value]])</f>
        <v>156.19999999999999</v>
      </c>
      <c r="H823">
        <v>9</v>
      </c>
      <c r="I823">
        <f>DATOS[[#This Row],[avgValorOrdenDesc]]*DATOS[[#This Row],[total_orders]]</f>
        <v>1405.8</v>
      </c>
      <c r="J823">
        <v>322</v>
      </c>
      <c r="K823">
        <v>0</v>
      </c>
      <c r="L823" t="s">
        <v>29</v>
      </c>
      <c r="M823">
        <v>93.9</v>
      </c>
      <c r="N823">
        <f>IF(DATOS[[#This Row],[email_open_rate]]="",0,DATOS[[#This Row],[email_open_rate]])</f>
        <v>93.9</v>
      </c>
      <c r="O823" s="1">
        <v>44894</v>
      </c>
      <c r="P823">
        <v>37</v>
      </c>
      <c r="Q823">
        <v>0.34</v>
      </c>
      <c r="R823">
        <f>IF(IFERROR(VLOOKUP(DATOS[[#This Row],[IdUnico]],A824:$A$5002,1,FALSE),0),1,0)</f>
        <v>0</v>
      </c>
    </row>
    <row r="824" spans="1:18" x14ac:dyDescent="0.3">
      <c r="A824" t="str">
        <f>CONCATENATE(DATOS[[#This Row],[customer_id]],"_",DATOS[[#This Row],[country]],"_",DATOS[[#This Row],[customer_since]])</f>
        <v>CUST_2497_USA_44963</v>
      </c>
      <c r="B824" t="s">
        <v>2417</v>
      </c>
      <c r="C824">
        <v>41</v>
      </c>
      <c r="D824" t="s">
        <v>14</v>
      </c>
      <c r="E824" t="s">
        <v>18</v>
      </c>
      <c r="F824">
        <v>362.07</v>
      </c>
      <c r="G824">
        <f>IF(DATOS[[#This Row],[avg_order_value]]="",0,DATOS[[#This Row],[avg_order_value]])</f>
        <v>362.07</v>
      </c>
      <c r="H824">
        <v>11</v>
      </c>
      <c r="I824">
        <f>DATOS[[#This Row],[avgValorOrdenDesc]]*DATOS[[#This Row],[total_orders]]</f>
        <v>3982.77</v>
      </c>
      <c r="J824">
        <v>337</v>
      </c>
      <c r="K824">
        <v>0</v>
      </c>
      <c r="L824" t="s">
        <v>40</v>
      </c>
      <c r="M824">
        <v>98.3</v>
      </c>
      <c r="N824">
        <f>IF(DATOS[[#This Row],[email_open_rate]]="",0,DATOS[[#This Row],[email_open_rate]])</f>
        <v>98.3</v>
      </c>
      <c r="O824" s="1">
        <v>44963</v>
      </c>
      <c r="P824">
        <v>96</v>
      </c>
      <c r="Q824">
        <v>0.34</v>
      </c>
      <c r="R824">
        <f>IF(IFERROR(VLOOKUP(DATOS[[#This Row],[IdUnico]],A825:$A$5002,1,FALSE),0),1,0)</f>
        <v>0</v>
      </c>
    </row>
    <row r="825" spans="1:18" x14ac:dyDescent="0.3">
      <c r="A825" t="str">
        <f>CONCATENATE(DATOS[[#This Row],[customer_id]],"_",DATOS[[#This Row],[country]],"_",DATOS[[#This Row],[customer_since]])</f>
        <v>CUST_2499_Germany_44385</v>
      </c>
      <c r="B825" t="s">
        <v>3597</v>
      </c>
      <c r="C825">
        <v>79</v>
      </c>
      <c r="D825" t="s">
        <v>21</v>
      </c>
      <c r="E825" t="s">
        <v>50</v>
      </c>
      <c r="F825">
        <v>22.39</v>
      </c>
      <c r="G825">
        <f>IF(DATOS[[#This Row],[avg_order_value]]="",0,DATOS[[#This Row],[avg_order_value]])</f>
        <v>22.39</v>
      </c>
      <c r="H825">
        <v>9</v>
      </c>
      <c r="I825">
        <f>DATOS[[#This Row],[avgValorOrdenDesc]]*DATOS[[#This Row],[total_orders]]</f>
        <v>201.51</v>
      </c>
      <c r="J825">
        <v>328</v>
      </c>
      <c r="K825">
        <v>0</v>
      </c>
      <c r="L825" t="s">
        <v>19</v>
      </c>
      <c r="M825">
        <v>92.1</v>
      </c>
      <c r="N825">
        <f>IF(DATOS[[#This Row],[email_open_rate]]="",0,DATOS[[#This Row],[email_open_rate]])</f>
        <v>92.1</v>
      </c>
      <c r="O825" s="1">
        <v>44385</v>
      </c>
      <c r="P825">
        <v>63</v>
      </c>
      <c r="Q825">
        <v>0.17</v>
      </c>
      <c r="R825">
        <f>IF(IFERROR(VLOOKUP(DATOS[[#This Row],[IdUnico]],A826:$A$5002,1,FALSE),0),1,0)</f>
        <v>0</v>
      </c>
    </row>
    <row r="826" spans="1:18" x14ac:dyDescent="0.3">
      <c r="A826" t="str">
        <f>CONCATENATE(DATOS[[#This Row],[customer_id]],"_",DATOS[[#This Row],[country]],"_",DATOS[[#This Row],[customer_since]])</f>
        <v>CUST_2500_India_44667</v>
      </c>
      <c r="B826" t="s">
        <v>1129</v>
      </c>
      <c r="C826">
        <v>45</v>
      </c>
      <c r="D826" t="s">
        <v>14</v>
      </c>
      <c r="E826" t="s">
        <v>37</v>
      </c>
      <c r="G826">
        <f>IF(DATOS[[#This Row],[avg_order_value]]="",0,DATOS[[#This Row],[avg_order_value]])</f>
        <v>0</v>
      </c>
      <c r="H826">
        <v>8</v>
      </c>
      <c r="I826">
        <f>DATOS[[#This Row],[avgValorOrdenDesc]]*DATOS[[#This Row],[total_orders]]</f>
        <v>0</v>
      </c>
      <c r="J826">
        <v>332</v>
      </c>
      <c r="K826">
        <v>0</v>
      </c>
      <c r="L826" t="s">
        <v>40</v>
      </c>
      <c r="M826">
        <v>45.5</v>
      </c>
      <c r="N826">
        <f>IF(DATOS[[#This Row],[email_open_rate]]="",0,DATOS[[#This Row],[email_open_rate]])</f>
        <v>45.5</v>
      </c>
      <c r="O826" s="1">
        <v>44667</v>
      </c>
      <c r="P826">
        <v>87</v>
      </c>
      <c r="Q826">
        <v>0.41</v>
      </c>
      <c r="R826">
        <f>IF(IFERROR(VLOOKUP(DATOS[[#This Row],[IdUnico]],A827:$A$5002,1,FALSE),0),1,0)</f>
        <v>0</v>
      </c>
    </row>
    <row r="827" spans="1:18" x14ac:dyDescent="0.3">
      <c r="A827" t="str">
        <f>CONCATENATE(DATOS[[#This Row],[customer_id]],"_",DATOS[[#This Row],[country]],"_",DATOS[[#This Row],[customer_since]])</f>
        <v>CUST_2504_Australia_45821</v>
      </c>
      <c r="B827" t="s">
        <v>3245</v>
      </c>
      <c r="C827">
        <v>69</v>
      </c>
      <c r="D827" t="s">
        <v>25</v>
      </c>
      <c r="E827" t="s">
        <v>22</v>
      </c>
      <c r="F827">
        <v>99.41</v>
      </c>
      <c r="G827">
        <f>IF(DATOS[[#This Row],[avg_order_value]]="",0,DATOS[[#This Row],[avg_order_value]])</f>
        <v>99.41</v>
      </c>
      <c r="H827">
        <v>11</v>
      </c>
      <c r="I827">
        <f>DATOS[[#This Row],[avgValorOrdenDesc]]*DATOS[[#This Row],[total_orders]]</f>
        <v>1093.51</v>
      </c>
      <c r="J827">
        <v>142</v>
      </c>
      <c r="K827">
        <v>0</v>
      </c>
      <c r="L827" t="s">
        <v>23</v>
      </c>
      <c r="M827">
        <v>48</v>
      </c>
      <c r="N827">
        <f>IF(DATOS[[#This Row],[email_open_rate]]="",0,DATOS[[#This Row],[email_open_rate]])</f>
        <v>48</v>
      </c>
      <c r="O827" s="1">
        <v>45821</v>
      </c>
      <c r="P827">
        <v>76</v>
      </c>
      <c r="Q827">
        <v>0.25</v>
      </c>
      <c r="R827">
        <f>IF(IFERROR(VLOOKUP(DATOS[[#This Row],[IdUnico]],A828:$A$5002,1,FALSE),0),1,0)</f>
        <v>0</v>
      </c>
    </row>
    <row r="828" spans="1:18" x14ac:dyDescent="0.3">
      <c r="A828" t="str">
        <f>CONCATENATE(DATOS[[#This Row],[customer_id]],"_",DATOS[[#This Row],[country]],"_",DATOS[[#This Row],[customer_since]])</f>
        <v>CUST_2504_China_45486</v>
      </c>
      <c r="B828" t="s">
        <v>3245</v>
      </c>
      <c r="C828">
        <v>27</v>
      </c>
      <c r="D828" t="s">
        <v>14</v>
      </c>
      <c r="E828" t="s">
        <v>44</v>
      </c>
      <c r="F828">
        <v>136</v>
      </c>
      <c r="G828">
        <f>IF(DATOS[[#This Row],[avg_order_value]]="",0,DATOS[[#This Row],[avg_order_value]])</f>
        <v>136</v>
      </c>
      <c r="H828">
        <v>8</v>
      </c>
      <c r="I828">
        <f>DATOS[[#This Row],[avgValorOrdenDesc]]*DATOS[[#This Row],[total_orders]]</f>
        <v>1088</v>
      </c>
      <c r="J828">
        <v>213</v>
      </c>
      <c r="K828">
        <v>0</v>
      </c>
      <c r="L828" t="s">
        <v>29</v>
      </c>
      <c r="M828">
        <v>30.1</v>
      </c>
      <c r="N828">
        <f>IF(DATOS[[#This Row],[email_open_rate]]="",0,DATOS[[#This Row],[email_open_rate]])</f>
        <v>30.1</v>
      </c>
      <c r="O828" s="1">
        <v>45486</v>
      </c>
      <c r="P828">
        <v>65</v>
      </c>
      <c r="Q828">
        <v>0.18</v>
      </c>
      <c r="R828">
        <f>IF(IFERROR(VLOOKUP(DATOS[[#This Row],[IdUnico]],A829:$A$5002,1,FALSE),0),1,0)</f>
        <v>0</v>
      </c>
    </row>
    <row r="829" spans="1:18" x14ac:dyDescent="0.3">
      <c r="A829" t="str">
        <f>CONCATENATE(DATOS[[#This Row],[customer_id]],"_",DATOS[[#This Row],[country]],"_",DATOS[[#This Row],[customer_since]])</f>
        <v>CUST_2505_USA_44223</v>
      </c>
      <c r="B829" t="s">
        <v>2987</v>
      </c>
      <c r="C829">
        <v>31</v>
      </c>
      <c r="D829" t="s">
        <v>14</v>
      </c>
      <c r="E829" t="s">
        <v>18</v>
      </c>
      <c r="F829">
        <v>73.47</v>
      </c>
      <c r="G829">
        <f>IF(DATOS[[#This Row],[avg_order_value]]="",0,DATOS[[#This Row],[avg_order_value]])</f>
        <v>73.47</v>
      </c>
      <c r="H829">
        <v>11</v>
      </c>
      <c r="I829">
        <f>DATOS[[#This Row],[avgValorOrdenDesc]]*DATOS[[#This Row],[total_orders]]</f>
        <v>808.17</v>
      </c>
      <c r="J829">
        <v>235</v>
      </c>
      <c r="K829">
        <v>0</v>
      </c>
      <c r="L829" t="s">
        <v>23</v>
      </c>
      <c r="M829">
        <v>51.7</v>
      </c>
      <c r="N829">
        <f>IF(DATOS[[#This Row],[email_open_rate]]="",0,DATOS[[#This Row],[email_open_rate]])</f>
        <v>51.7</v>
      </c>
      <c r="O829" s="1">
        <v>44223</v>
      </c>
      <c r="P829">
        <v>82</v>
      </c>
      <c r="Q829">
        <v>0.13</v>
      </c>
      <c r="R829">
        <f>IF(IFERROR(VLOOKUP(DATOS[[#This Row],[IdUnico]],A830:$A$5002,1,FALSE),0),1,0)</f>
        <v>0</v>
      </c>
    </row>
    <row r="830" spans="1:18" x14ac:dyDescent="0.3">
      <c r="A830" t="str">
        <f>CONCATENATE(DATOS[[#This Row],[customer_id]],"_",DATOS[[#This Row],[country]],"_",DATOS[[#This Row],[customer_since]])</f>
        <v>CUST_2514_Brazil_44043</v>
      </c>
      <c r="B830" t="s">
        <v>3820</v>
      </c>
      <c r="C830">
        <v>43</v>
      </c>
      <c r="D830" t="s">
        <v>25</v>
      </c>
      <c r="E830" t="s">
        <v>15</v>
      </c>
      <c r="F830">
        <v>138.1</v>
      </c>
      <c r="G830">
        <f>IF(DATOS[[#This Row],[avg_order_value]]="",0,DATOS[[#This Row],[avg_order_value]])</f>
        <v>138.1</v>
      </c>
      <c r="H830">
        <v>9</v>
      </c>
      <c r="I830">
        <f>DATOS[[#This Row],[avgValorOrdenDesc]]*DATOS[[#This Row],[total_orders]]</f>
        <v>1242.8999999999999</v>
      </c>
      <c r="J830">
        <v>193</v>
      </c>
      <c r="K830">
        <v>0</v>
      </c>
      <c r="L830" t="s">
        <v>40</v>
      </c>
      <c r="M830">
        <v>91.1</v>
      </c>
      <c r="N830">
        <f>IF(DATOS[[#This Row],[email_open_rate]]="",0,DATOS[[#This Row],[email_open_rate]])</f>
        <v>91.1</v>
      </c>
      <c r="O830" s="1">
        <v>44043</v>
      </c>
      <c r="P830">
        <v>94</v>
      </c>
      <c r="Q830">
        <v>0.33</v>
      </c>
      <c r="R830">
        <f>IF(IFERROR(VLOOKUP(DATOS[[#This Row],[IdUnico]],A831:$A$5002,1,FALSE),0),1,0)</f>
        <v>0</v>
      </c>
    </row>
    <row r="831" spans="1:18" x14ac:dyDescent="0.3">
      <c r="A831" t="str">
        <f>CONCATENATE(DATOS[[#This Row],[customer_id]],"_",DATOS[[#This Row],[country]],"_",DATOS[[#This Row],[customer_since]])</f>
        <v>CUST_2517_Canada_44379</v>
      </c>
      <c r="B831" t="s">
        <v>2003</v>
      </c>
      <c r="C831">
        <v>35</v>
      </c>
      <c r="D831" t="s">
        <v>21</v>
      </c>
      <c r="E831" t="s">
        <v>28</v>
      </c>
      <c r="F831">
        <v>129.57</v>
      </c>
      <c r="G831">
        <f>IF(DATOS[[#This Row],[avg_order_value]]="",0,DATOS[[#This Row],[avg_order_value]])</f>
        <v>129.57</v>
      </c>
      <c r="H831">
        <v>9</v>
      </c>
      <c r="I831">
        <f>DATOS[[#This Row],[avgValorOrdenDesc]]*DATOS[[#This Row],[total_orders]]</f>
        <v>1166.1299999999999</v>
      </c>
      <c r="J831">
        <v>143</v>
      </c>
      <c r="K831">
        <v>0</v>
      </c>
      <c r="L831" t="s">
        <v>23</v>
      </c>
      <c r="M831">
        <v>51.4</v>
      </c>
      <c r="N831">
        <f>IF(DATOS[[#This Row],[email_open_rate]]="",0,DATOS[[#This Row],[email_open_rate]])</f>
        <v>51.4</v>
      </c>
      <c r="O831" s="1">
        <v>44379</v>
      </c>
      <c r="P831">
        <v>4</v>
      </c>
      <c r="Q831">
        <v>0.2</v>
      </c>
      <c r="R831">
        <f>IF(IFERROR(VLOOKUP(DATOS[[#This Row],[IdUnico]],A832:$A$5002,1,FALSE),0),1,0)</f>
        <v>0</v>
      </c>
    </row>
    <row r="832" spans="1:18" x14ac:dyDescent="0.3">
      <c r="A832" t="str">
        <f>CONCATENATE(DATOS[[#This Row],[customer_id]],"_",DATOS[[#This Row],[country]],"_",DATOS[[#This Row],[customer_since]])</f>
        <v>CUST_2517_France_44842</v>
      </c>
      <c r="B832" t="s">
        <v>2003</v>
      </c>
      <c r="C832">
        <v>29</v>
      </c>
      <c r="D832" t="s">
        <v>21</v>
      </c>
      <c r="E832" t="s">
        <v>35</v>
      </c>
      <c r="F832">
        <v>20.58</v>
      </c>
      <c r="G832">
        <f>IF(DATOS[[#This Row],[avg_order_value]]="",0,DATOS[[#This Row],[avg_order_value]])</f>
        <v>20.58</v>
      </c>
      <c r="H832">
        <v>9</v>
      </c>
      <c r="I832">
        <f>DATOS[[#This Row],[avgValorOrdenDesc]]*DATOS[[#This Row],[total_orders]]</f>
        <v>185.21999999999997</v>
      </c>
      <c r="J832">
        <v>8</v>
      </c>
      <c r="K832">
        <v>0</v>
      </c>
      <c r="L832" t="s">
        <v>40</v>
      </c>
      <c r="M832">
        <v>34.4</v>
      </c>
      <c r="N832">
        <f>IF(DATOS[[#This Row],[email_open_rate]]="",0,DATOS[[#This Row],[email_open_rate]])</f>
        <v>34.4</v>
      </c>
      <c r="O832" s="1">
        <v>44842</v>
      </c>
      <c r="P832">
        <v>15</v>
      </c>
      <c r="Q832">
        <v>0.23</v>
      </c>
      <c r="R832">
        <f>IF(IFERROR(VLOOKUP(DATOS[[#This Row],[IdUnico]],A833:$A$5002,1,FALSE),0),1,0)</f>
        <v>0</v>
      </c>
    </row>
    <row r="833" spans="1:18" x14ac:dyDescent="0.3">
      <c r="A833" t="str">
        <f>CONCATENATE(DATOS[[#This Row],[customer_id]],"_",DATOS[[#This Row],[country]],"_",DATOS[[#This Row],[customer_since]])</f>
        <v>CUST_2517_UK_44047</v>
      </c>
      <c r="B833" t="s">
        <v>2003</v>
      </c>
      <c r="C833">
        <v>32</v>
      </c>
      <c r="D833" t="s">
        <v>21</v>
      </c>
      <c r="E833" t="s">
        <v>52</v>
      </c>
      <c r="F833">
        <v>104.75</v>
      </c>
      <c r="G833">
        <f>IF(DATOS[[#This Row],[avg_order_value]]="",0,DATOS[[#This Row],[avg_order_value]])</f>
        <v>104.75</v>
      </c>
      <c r="H833">
        <v>7</v>
      </c>
      <c r="I833">
        <f>DATOS[[#This Row],[avgValorOrdenDesc]]*DATOS[[#This Row],[total_orders]]</f>
        <v>733.25</v>
      </c>
      <c r="J833">
        <v>48</v>
      </c>
      <c r="K833">
        <v>0</v>
      </c>
      <c r="L833" t="s">
        <v>16</v>
      </c>
      <c r="M833">
        <v>18.100000000000001</v>
      </c>
      <c r="N833">
        <f>IF(DATOS[[#This Row],[email_open_rate]]="",0,DATOS[[#This Row],[email_open_rate]])</f>
        <v>18.100000000000001</v>
      </c>
      <c r="O833" s="1">
        <v>44047</v>
      </c>
      <c r="P833">
        <v>48</v>
      </c>
      <c r="Q833">
        <v>0.49</v>
      </c>
      <c r="R833">
        <f>IF(IFERROR(VLOOKUP(DATOS[[#This Row],[IdUnico]],A834:$A$5002,1,FALSE),0),1,0)</f>
        <v>0</v>
      </c>
    </row>
    <row r="834" spans="1:18" x14ac:dyDescent="0.3">
      <c r="A834" t="str">
        <f>CONCATENATE(DATOS[[#This Row],[customer_id]],"_",DATOS[[#This Row],[country]],"_",DATOS[[#This Row],[customer_since]])</f>
        <v>CUST_2518_France_45426</v>
      </c>
      <c r="B834" t="s">
        <v>2797</v>
      </c>
      <c r="C834">
        <v>56</v>
      </c>
      <c r="D834" t="s">
        <v>14</v>
      </c>
      <c r="E834" t="s">
        <v>35</v>
      </c>
      <c r="F834">
        <v>29.52</v>
      </c>
      <c r="G834">
        <f>IF(DATOS[[#This Row],[avg_order_value]]="",0,DATOS[[#This Row],[avg_order_value]])</f>
        <v>29.52</v>
      </c>
      <c r="H834">
        <v>9</v>
      </c>
      <c r="I834">
        <f>DATOS[[#This Row],[avgValorOrdenDesc]]*DATOS[[#This Row],[total_orders]]</f>
        <v>265.68</v>
      </c>
      <c r="J834">
        <v>105</v>
      </c>
      <c r="K834">
        <v>0</v>
      </c>
      <c r="L834" t="s">
        <v>23</v>
      </c>
      <c r="M834">
        <v>22.9</v>
      </c>
      <c r="N834">
        <f>IF(DATOS[[#This Row],[email_open_rate]]="",0,DATOS[[#This Row],[email_open_rate]])</f>
        <v>22.9</v>
      </c>
      <c r="O834" s="1">
        <v>45426</v>
      </c>
      <c r="P834">
        <v>72</v>
      </c>
      <c r="Q834">
        <v>0.54</v>
      </c>
      <c r="R834">
        <f>IF(IFERROR(VLOOKUP(DATOS[[#This Row],[IdUnico]],A835:$A$5002,1,FALSE),0),1,0)</f>
        <v>0</v>
      </c>
    </row>
    <row r="835" spans="1:18" x14ac:dyDescent="0.3">
      <c r="A835" t="str">
        <f>CONCATENATE(DATOS[[#This Row],[customer_id]],"_",DATOS[[#This Row],[country]],"_",DATOS[[#This Row],[customer_since]])</f>
        <v>CUST_2519_Canada_45631</v>
      </c>
      <c r="B835" t="s">
        <v>2480</v>
      </c>
      <c r="C835">
        <v>44</v>
      </c>
      <c r="D835" t="s">
        <v>14</v>
      </c>
      <c r="E835" t="s">
        <v>28</v>
      </c>
      <c r="F835">
        <v>160.24</v>
      </c>
      <c r="G835">
        <f>IF(DATOS[[#This Row],[avg_order_value]]="",0,DATOS[[#This Row],[avg_order_value]])</f>
        <v>160.24</v>
      </c>
      <c r="H835">
        <v>12</v>
      </c>
      <c r="I835">
        <f>DATOS[[#This Row],[avgValorOrdenDesc]]*DATOS[[#This Row],[total_orders]]</f>
        <v>1922.88</v>
      </c>
      <c r="J835">
        <v>225</v>
      </c>
      <c r="K835">
        <v>0</v>
      </c>
      <c r="L835" t="s">
        <v>16</v>
      </c>
      <c r="M835">
        <v>73.2</v>
      </c>
      <c r="N835">
        <f>IF(DATOS[[#This Row],[email_open_rate]]="",0,DATOS[[#This Row],[email_open_rate]])</f>
        <v>73.2</v>
      </c>
      <c r="O835" s="1">
        <v>45631</v>
      </c>
      <c r="P835">
        <v>76</v>
      </c>
      <c r="Q835">
        <v>0.14000000000000001</v>
      </c>
      <c r="R835">
        <f>IF(IFERROR(VLOOKUP(DATOS[[#This Row],[IdUnico]],A836:$A$5002,1,FALSE),0),1,0)</f>
        <v>0</v>
      </c>
    </row>
    <row r="836" spans="1:18" x14ac:dyDescent="0.3">
      <c r="A836" t="str">
        <f>CONCATENATE(DATOS[[#This Row],[customer_id]],"_",DATOS[[#This Row],[country]],"_",DATOS[[#This Row],[customer_since]])</f>
        <v>CUST_2521_UK_44493</v>
      </c>
      <c r="B836" t="s">
        <v>1128</v>
      </c>
      <c r="C836">
        <v>71</v>
      </c>
      <c r="D836" t="s">
        <v>14</v>
      </c>
      <c r="E836" t="s">
        <v>52</v>
      </c>
      <c r="F836">
        <v>79.790000000000006</v>
      </c>
      <c r="G836">
        <f>IF(DATOS[[#This Row],[avg_order_value]]="",0,DATOS[[#This Row],[avg_order_value]])</f>
        <v>79.790000000000006</v>
      </c>
      <c r="H836">
        <v>7</v>
      </c>
      <c r="I836">
        <f>DATOS[[#This Row],[avgValorOrdenDesc]]*DATOS[[#This Row],[total_orders]]</f>
        <v>558.53000000000009</v>
      </c>
      <c r="J836">
        <v>47</v>
      </c>
      <c r="K836">
        <v>0</v>
      </c>
      <c r="L836" t="s">
        <v>16</v>
      </c>
      <c r="M836">
        <v>44.2</v>
      </c>
      <c r="N836">
        <f>IF(DATOS[[#This Row],[email_open_rate]]="",0,DATOS[[#This Row],[email_open_rate]])</f>
        <v>44.2</v>
      </c>
      <c r="O836" s="1">
        <v>44493</v>
      </c>
      <c r="P836">
        <v>2</v>
      </c>
      <c r="Q836">
        <v>0.14000000000000001</v>
      </c>
      <c r="R836">
        <f>IF(IFERROR(VLOOKUP(DATOS[[#This Row],[IdUnico]],A837:$A$5002,1,FALSE),0),1,0)</f>
        <v>0</v>
      </c>
    </row>
    <row r="837" spans="1:18" x14ac:dyDescent="0.3">
      <c r="A837" t="str">
        <f>CONCATENATE(DATOS[[#This Row],[customer_id]],"_",DATOS[[#This Row],[country]],"_",DATOS[[#This Row],[customer_since]])</f>
        <v>CUST_2524_Australia_44013</v>
      </c>
      <c r="B837" t="s">
        <v>1085</v>
      </c>
      <c r="C837">
        <v>34</v>
      </c>
      <c r="D837" t="s">
        <v>14</v>
      </c>
      <c r="E837" t="s">
        <v>22</v>
      </c>
      <c r="F837">
        <v>43.95</v>
      </c>
      <c r="G837">
        <f>IF(DATOS[[#This Row],[avg_order_value]]="",0,DATOS[[#This Row],[avg_order_value]])</f>
        <v>43.95</v>
      </c>
      <c r="H837">
        <v>10</v>
      </c>
      <c r="I837">
        <f>DATOS[[#This Row],[avgValorOrdenDesc]]*DATOS[[#This Row],[total_orders]]</f>
        <v>439.5</v>
      </c>
      <c r="J837">
        <v>9</v>
      </c>
      <c r="K837">
        <v>0</v>
      </c>
      <c r="L837" t="s">
        <v>40</v>
      </c>
      <c r="M837">
        <v>37.5</v>
      </c>
      <c r="N837">
        <f>IF(DATOS[[#This Row],[email_open_rate]]="",0,DATOS[[#This Row],[email_open_rate]])</f>
        <v>37.5</v>
      </c>
      <c r="O837" s="1">
        <v>44013</v>
      </c>
      <c r="P837">
        <v>98</v>
      </c>
      <c r="Q837">
        <v>0.18</v>
      </c>
      <c r="R837">
        <f>IF(IFERROR(VLOOKUP(DATOS[[#This Row],[IdUnico]],A838:$A$5002,1,FALSE),0),1,0)</f>
        <v>0</v>
      </c>
    </row>
    <row r="838" spans="1:18" x14ac:dyDescent="0.3">
      <c r="A838" t="str">
        <f>CONCATENATE(DATOS[[#This Row],[customer_id]],"_",DATOS[[#This Row],[country]],"_",DATOS[[#This Row],[customer_since]])</f>
        <v>CUST_2524_Japan_44401</v>
      </c>
      <c r="B838" t="s">
        <v>1085</v>
      </c>
      <c r="C838">
        <v>32</v>
      </c>
      <c r="D838" t="s">
        <v>14</v>
      </c>
      <c r="E838" t="s">
        <v>26</v>
      </c>
      <c r="F838">
        <v>299.23</v>
      </c>
      <c r="G838">
        <f>IF(DATOS[[#This Row],[avg_order_value]]="",0,DATOS[[#This Row],[avg_order_value]])</f>
        <v>299.23</v>
      </c>
      <c r="H838">
        <v>10</v>
      </c>
      <c r="I838">
        <f>DATOS[[#This Row],[avgValorOrdenDesc]]*DATOS[[#This Row],[total_orders]]</f>
        <v>2992.3</v>
      </c>
      <c r="J838">
        <v>340</v>
      </c>
      <c r="K838">
        <v>0</v>
      </c>
      <c r="L838" t="s">
        <v>19</v>
      </c>
      <c r="M838">
        <v>78.8</v>
      </c>
      <c r="N838">
        <f>IF(DATOS[[#This Row],[email_open_rate]]="",0,DATOS[[#This Row],[email_open_rate]])</f>
        <v>78.8</v>
      </c>
      <c r="O838" s="1">
        <v>44401</v>
      </c>
      <c r="P838">
        <v>15</v>
      </c>
      <c r="Q838">
        <v>0.06</v>
      </c>
      <c r="R838">
        <f>IF(IFERROR(VLOOKUP(DATOS[[#This Row],[IdUnico]],A839:$A$5002,1,FALSE),0),1,0)</f>
        <v>0</v>
      </c>
    </row>
    <row r="839" spans="1:18" x14ac:dyDescent="0.3">
      <c r="A839" t="str">
        <f>CONCATENATE(DATOS[[#This Row],[customer_id]],"_",DATOS[[#This Row],[country]],"_",DATOS[[#This Row],[customer_since]])</f>
        <v>CUST_2525_Japan_44815</v>
      </c>
      <c r="B839" t="s">
        <v>1450</v>
      </c>
      <c r="C839">
        <v>29</v>
      </c>
      <c r="D839" t="s">
        <v>21</v>
      </c>
      <c r="E839" t="s">
        <v>26</v>
      </c>
      <c r="F839">
        <v>70.819999999999993</v>
      </c>
      <c r="G839">
        <f>IF(DATOS[[#This Row],[avg_order_value]]="",0,DATOS[[#This Row],[avg_order_value]])</f>
        <v>70.819999999999993</v>
      </c>
      <c r="H839">
        <v>9</v>
      </c>
      <c r="I839">
        <f>DATOS[[#This Row],[avgValorOrdenDesc]]*DATOS[[#This Row],[total_orders]]</f>
        <v>637.37999999999988</v>
      </c>
      <c r="J839">
        <v>232</v>
      </c>
      <c r="K839">
        <v>0</v>
      </c>
      <c r="L839" t="s">
        <v>23</v>
      </c>
      <c r="M839">
        <v>2</v>
      </c>
      <c r="N839">
        <f>IF(DATOS[[#This Row],[email_open_rate]]="",0,DATOS[[#This Row],[email_open_rate]])</f>
        <v>2</v>
      </c>
      <c r="O839" s="1">
        <v>44815</v>
      </c>
      <c r="P839">
        <v>85</v>
      </c>
      <c r="Q839">
        <v>0.18</v>
      </c>
      <c r="R839">
        <f>IF(IFERROR(VLOOKUP(DATOS[[#This Row],[IdUnico]],A840:$A$5002,1,FALSE),0),1,0)</f>
        <v>0</v>
      </c>
    </row>
    <row r="840" spans="1:18" x14ac:dyDescent="0.3">
      <c r="A840" t="str">
        <f>CONCATENATE(DATOS[[#This Row],[customer_id]],"_",DATOS[[#This Row],[country]],"_",DATOS[[#This Row],[customer_since]])</f>
        <v>CUST_2526_Canada_44156</v>
      </c>
      <c r="B840" t="s">
        <v>2851</v>
      </c>
      <c r="C840">
        <v>52</v>
      </c>
      <c r="D840" t="s">
        <v>25</v>
      </c>
      <c r="E840" t="s">
        <v>28</v>
      </c>
      <c r="F840">
        <v>217.2</v>
      </c>
      <c r="G840">
        <f>IF(DATOS[[#This Row],[avg_order_value]]="",0,DATOS[[#This Row],[avg_order_value]])</f>
        <v>217.2</v>
      </c>
      <c r="H840">
        <v>12</v>
      </c>
      <c r="I840">
        <f>DATOS[[#This Row],[avgValorOrdenDesc]]*DATOS[[#This Row],[total_orders]]</f>
        <v>2606.3999999999996</v>
      </c>
      <c r="J840">
        <v>215</v>
      </c>
      <c r="K840">
        <v>0</v>
      </c>
      <c r="L840" t="s">
        <v>16</v>
      </c>
      <c r="M840">
        <v>22.5</v>
      </c>
      <c r="N840">
        <f>IF(DATOS[[#This Row],[email_open_rate]]="",0,DATOS[[#This Row],[email_open_rate]])</f>
        <v>22.5</v>
      </c>
      <c r="O840" s="1">
        <v>44156</v>
      </c>
      <c r="P840">
        <v>66</v>
      </c>
      <c r="Q840">
        <v>0.27</v>
      </c>
      <c r="R840">
        <f>IF(IFERROR(VLOOKUP(DATOS[[#This Row],[IdUnico]],A841:$A$5002,1,FALSE),0),1,0)</f>
        <v>0</v>
      </c>
    </row>
    <row r="841" spans="1:18" x14ac:dyDescent="0.3">
      <c r="A841" t="str">
        <f>CONCATENATE(DATOS[[#This Row],[customer_id]],"_",DATOS[[#This Row],[country]],"_",DATOS[[#This Row],[customer_since]])</f>
        <v>CUST_2528_France_45282</v>
      </c>
      <c r="B841" t="s">
        <v>64</v>
      </c>
      <c r="C841">
        <v>61</v>
      </c>
      <c r="D841" t="s">
        <v>14</v>
      </c>
      <c r="E841" t="s">
        <v>35</v>
      </c>
      <c r="F841">
        <v>46.66</v>
      </c>
      <c r="G841">
        <f>IF(DATOS[[#This Row],[avg_order_value]]="",0,DATOS[[#This Row],[avg_order_value]])</f>
        <v>46.66</v>
      </c>
      <c r="H841">
        <v>7</v>
      </c>
      <c r="I841">
        <f>DATOS[[#This Row],[avgValorOrdenDesc]]*DATOS[[#This Row],[total_orders]]</f>
        <v>326.62</v>
      </c>
      <c r="J841">
        <v>48</v>
      </c>
      <c r="K841">
        <v>0</v>
      </c>
      <c r="L841" t="s">
        <v>40</v>
      </c>
      <c r="M841">
        <v>34.6</v>
      </c>
      <c r="N841">
        <f>IF(DATOS[[#This Row],[email_open_rate]]="",0,DATOS[[#This Row],[email_open_rate]])</f>
        <v>34.6</v>
      </c>
      <c r="O841" s="1">
        <v>45282</v>
      </c>
      <c r="P841">
        <v>94</v>
      </c>
      <c r="Q841">
        <v>0.34</v>
      </c>
      <c r="R841">
        <f>IF(IFERROR(VLOOKUP(DATOS[[#This Row],[IdUnico]],A842:$A$5002,1,FALSE),0),1,0)</f>
        <v>0</v>
      </c>
    </row>
    <row r="842" spans="1:18" x14ac:dyDescent="0.3">
      <c r="A842" t="str">
        <f>CONCATENATE(DATOS[[#This Row],[customer_id]],"_",DATOS[[#This Row],[country]],"_",DATOS[[#This Row],[customer_since]])</f>
        <v>CUST_2529_USA_45790</v>
      </c>
      <c r="B842" t="s">
        <v>2076</v>
      </c>
      <c r="C842">
        <v>67</v>
      </c>
      <c r="D842" t="s">
        <v>14</v>
      </c>
      <c r="E842" t="s">
        <v>18</v>
      </c>
      <c r="G842">
        <f>IF(DATOS[[#This Row],[avg_order_value]]="",0,DATOS[[#This Row],[avg_order_value]])</f>
        <v>0</v>
      </c>
      <c r="H842">
        <v>4</v>
      </c>
      <c r="I842">
        <f>DATOS[[#This Row],[avgValorOrdenDesc]]*DATOS[[#This Row],[total_orders]]</f>
        <v>0</v>
      </c>
      <c r="J842">
        <v>356</v>
      </c>
      <c r="K842">
        <v>0</v>
      </c>
      <c r="L842" t="s">
        <v>40</v>
      </c>
      <c r="M842">
        <v>47.7</v>
      </c>
      <c r="N842">
        <f>IF(DATOS[[#This Row],[email_open_rate]]="",0,DATOS[[#This Row],[email_open_rate]])</f>
        <v>47.7</v>
      </c>
      <c r="O842" s="1">
        <v>45790</v>
      </c>
      <c r="P842">
        <v>80</v>
      </c>
      <c r="Q842">
        <v>0.19</v>
      </c>
      <c r="R842">
        <f>IF(IFERROR(VLOOKUP(DATOS[[#This Row],[IdUnico]],A843:$A$5002,1,FALSE),0),1,0)</f>
        <v>0</v>
      </c>
    </row>
    <row r="843" spans="1:18" x14ac:dyDescent="0.3">
      <c r="A843" t="str">
        <f>CONCATENATE(DATOS[[#This Row],[customer_id]],"_",DATOS[[#This Row],[country]],"_",DATOS[[#This Row],[customer_since]])</f>
        <v>CUST_2531_Germany_44994</v>
      </c>
      <c r="B843" t="s">
        <v>554</v>
      </c>
      <c r="C843">
        <v>60</v>
      </c>
      <c r="D843" t="s">
        <v>14</v>
      </c>
      <c r="E843" t="s">
        <v>50</v>
      </c>
      <c r="F843">
        <v>50.71</v>
      </c>
      <c r="G843">
        <f>IF(DATOS[[#This Row],[avg_order_value]]="",0,DATOS[[#This Row],[avg_order_value]])</f>
        <v>50.71</v>
      </c>
      <c r="H843">
        <v>16</v>
      </c>
      <c r="I843">
        <f>DATOS[[#This Row],[avgValorOrdenDesc]]*DATOS[[#This Row],[total_orders]]</f>
        <v>811.36</v>
      </c>
      <c r="J843">
        <v>359</v>
      </c>
      <c r="K843">
        <v>0</v>
      </c>
      <c r="L843" t="s">
        <v>19</v>
      </c>
      <c r="M843">
        <v>29</v>
      </c>
      <c r="N843">
        <f>IF(DATOS[[#This Row],[email_open_rate]]="",0,DATOS[[#This Row],[email_open_rate]])</f>
        <v>29</v>
      </c>
      <c r="O843" s="1">
        <v>44994</v>
      </c>
      <c r="P843">
        <v>25</v>
      </c>
      <c r="Q843">
        <v>0.2</v>
      </c>
      <c r="R843">
        <f>IF(IFERROR(VLOOKUP(DATOS[[#This Row],[IdUnico]],A844:$A$5002,1,FALSE),0),1,0)</f>
        <v>0</v>
      </c>
    </row>
    <row r="844" spans="1:18" x14ac:dyDescent="0.3">
      <c r="A844" t="str">
        <f>CONCATENATE(DATOS[[#This Row],[customer_id]],"_",DATOS[[#This Row],[country]],"_",DATOS[[#This Row],[customer_since]])</f>
        <v>CUST_2531_India_44612</v>
      </c>
      <c r="B844" t="s">
        <v>554</v>
      </c>
      <c r="C844">
        <v>42</v>
      </c>
      <c r="D844" t="s">
        <v>21</v>
      </c>
      <c r="E844" t="s">
        <v>37</v>
      </c>
      <c r="F844">
        <v>170.16</v>
      </c>
      <c r="G844">
        <f>IF(DATOS[[#This Row],[avg_order_value]]="",0,DATOS[[#This Row],[avg_order_value]])</f>
        <v>170.16</v>
      </c>
      <c r="H844">
        <v>9</v>
      </c>
      <c r="I844">
        <f>DATOS[[#This Row],[avgValorOrdenDesc]]*DATOS[[#This Row],[total_orders]]</f>
        <v>1531.44</v>
      </c>
      <c r="J844">
        <v>343</v>
      </c>
      <c r="K844">
        <v>0</v>
      </c>
      <c r="L844" t="s">
        <v>19</v>
      </c>
      <c r="M844">
        <v>2.9</v>
      </c>
      <c r="N844">
        <f>IF(DATOS[[#This Row],[email_open_rate]]="",0,DATOS[[#This Row],[email_open_rate]])</f>
        <v>2.9</v>
      </c>
      <c r="O844" s="1">
        <v>44612</v>
      </c>
      <c r="P844">
        <v>63</v>
      </c>
      <c r="Q844">
        <v>0.18</v>
      </c>
      <c r="R844">
        <f>IF(IFERROR(VLOOKUP(DATOS[[#This Row],[IdUnico]],A845:$A$5002,1,FALSE),0),1,0)</f>
        <v>0</v>
      </c>
    </row>
    <row r="845" spans="1:18" x14ac:dyDescent="0.3">
      <c r="A845" t="str">
        <f>CONCATENATE(DATOS[[#This Row],[customer_id]],"_",DATOS[[#This Row],[country]],"_",DATOS[[#This Row],[customer_since]])</f>
        <v>CUST_2531_USA_44050</v>
      </c>
      <c r="B845" t="s">
        <v>554</v>
      </c>
      <c r="C845">
        <v>75</v>
      </c>
      <c r="D845" t="s">
        <v>21</v>
      </c>
      <c r="E845" t="s">
        <v>18</v>
      </c>
      <c r="F845">
        <v>25.69</v>
      </c>
      <c r="G845">
        <f>IF(DATOS[[#This Row],[avg_order_value]]="",0,DATOS[[#This Row],[avg_order_value]])</f>
        <v>25.69</v>
      </c>
      <c r="H845">
        <v>12</v>
      </c>
      <c r="I845">
        <f>DATOS[[#This Row],[avgValorOrdenDesc]]*DATOS[[#This Row],[total_orders]]</f>
        <v>308.28000000000003</v>
      </c>
      <c r="J845">
        <v>347</v>
      </c>
      <c r="K845">
        <v>0</v>
      </c>
      <c r="L845" t="s">
        <v>40</v>
      </c>
      <c r="N845">
        <f>IF(DATOS[[#This Row],[email_open_rate]]="",0,DATOS[[#This Row],[email_open_rate]])</f>
        <v>0</v>
      </c>
      <c r="O845" s="1">
        <v>44050</v>
      </c>
      <c r="P845">
        <v>58</v>
      </c>
      <c r="Q845">
        <v>0.49</v>
      </c>
      <c r="R845">
        <f>IF(IFERROR(VLOOKUP(DATOS[[#This Row],[IdUnico]],A846:$A$5002,1,FALSE),0),1,0)</f>
        <v>0</v>
      </c>
    </row>
    <row r="846" spans="1:18" x14ac:dyDescent="0.3">
      <c r="A846" t="str">
        <f>CONCATENATE(DATOS[[#This Row],[customer_id]],"_",DATOS[[#This Row],[country]],"_",DATOS[[#This Row],[customer_since]])</f>
        <v>CUST_2537_India_45583</v>
      </c>
      <c r="B846" t="s">
        <v>2005</v>
      </c>
      <c r="C846">
        <v>19</v>
      </c>
      <c r="D846" t="s">
        <v>21</v>
      </c>
      <c r="E846" t="s">
        <v>37</v>
      </c>
      <c r="F846">
        <v>74.92</v>
      </c>
      <c r="G846">
        <f>IF(DATOS[[#This Row],[avg_order_value]]="",0,DATOS[[#This Row],[avg_order_value]])</f>
        <v>74.92</v>
      </c>
      <c r="H846">
        <v>9</v>
      </c>
      <c r="I846">
        <f>DATOS[[#This Row],[avgValorOrdenDesc]]*DATOS[[#This Row],[total_orders]]</f>
        <v>674.28</v>
      </c>
      <c r="J846">
        <v>319</v>
      </c>
      <c r="K846">
        <v>0</v>
      </c>
      <c r="L846" t="s">
        <v>19</v>
      </c>
      <c r="M846">
        <v>4.0999999999999996</v>
      </c>
      <c r="N846">
        <f>IF(DATOS[[#This Row],[email_open_rate]]="",0,DATOS[[#This Row],[email_open_rate]])</f>
        <v>4.0999999999999996</v>
      </c>
      <c r="O846" s="1">
        <v>45583</v>
      </c>
      <c r="P846">
        <v>47</v>
      </c>
      <c r="Q846">
        <v>0.17</v>
      </c>
      <c r="R846">
        <f>IF(IFERROR(VLOOKUP(DATOS[[#This Row],[IdUnico]],A847:$A$5002,1,FALSE),0),1,0)</f>
        <v>0</v>
      </c>
    </row>
    <row r="847" spans="1:18" x14ac:dyDescent="0.3">
      <c r="A847" t="str">
        <f>CONCATENATE(DATOS[[#This Row],[customer_id]],"_",DATOS[[#This Row],[country]],"_",DATOS[[#This Row],[customer_since]])</f>
        <v>CUST_2538_Canada_44645</v>
      </c>
      <c r="B847" t="s">
        <v>2707</v>
      </c>
      <c r="C847">
        <v>51</v>
      </c>
      <c r="D847" t="s">
        <v>25</v>
      </c>
      <c r="E847" t="s">
        <v>28</v>
      </c>
      <c r="F847">
        <v>84.81</v>
      </c>
      <c r="G847">
        <f>IF(DATOS[[#This Row],[avg_order_value]]="",0,DATOS[[#This Row],[avg_order_value]])</f>
        <v>84.81</v>
      </c>
      <c r="H847">
        <v>11</v>
      </c>
      <c r="I847">
        <f>DATOS[[#This Row],[avgValorOrdenDesc]]*DATOS[[#This Row],[total_orders]]</f>
        <v>932.91000000000008</v>
      </c>
      <c r="J847">
        <v>183</v>
      </c>
      <c r="K847">
        <v>0</v>
      </c>
      <c r="L847" t="s">
        <v>29</v>
      </c>
      <c r="M847">
        <v>26.4</v>
      </c>
      <c r="N847">
        <f>IF(DATOS[[#This Row],[email_open_rate]]="",0,DATOS[[#This Row],[email_open_rate]])</f>
        <v>26.4</v>
      </c>
      <c r="O847" s="1">
        <v>44645</v>
      </c>
      <c r="P847">
        <v>68</v>
      </c>
      <c r="Q847">
        <v>0.21</v>
      </c>
      <c r="R847">
        <f>IF(IFERROR(VLOOKUP(DATOS[[#This Row],[IdUnico]],A848:$A$5002,1,FALSE),0),1,0)</f>
        <v>0</v>
      </c>
    </row>
    <row r="848" spans="1:18" x14ac:dyDescent="0.3">
      <c r="A848" t="str">
        <f>CONCATENATE(DATOS[[#This Row],[customer_id]],"_",DATOS[[#This Row],[country]],"_",DATOS[[#This Row],[customer_since]])</f>
        <v>CUST_2539_Brazil_44988</v>
      </c>
      <c r="B848" t="s">
        <v>3651</v>
      </c>
      <c r="C848">
        <v>26</v>
      </c>
      <c r="D848" t="s">
        <v>14</v>
      </c>
      <c r="E848" t="s">
        <v>15</v>
      </c>
      <c r="F848">
        <v>117.87</v>
      </c>
      <c r="G848">
        <f>IF(DATOS[[#This Row],[avg_order_value]]="",0,DATOS[[#This Row],[avg_order_value]])</f>
        <v>117.87</v>
      </c>
      <c r="H848">
        <v>9</v>
      </c>
      <c r="I848">
        <f>DATOS[[#This Row],[avgValorOrdenDesc]]*DATOS[[#This Row],[total_orders]]</f>
        <v>1060.83</v>
      </c>
      <c r="J848">
        <v>225</v>
      </c>
      <c r="K848">
        <v>0</v>
      </c>
      <c r="L848" t="s">
        <v>29</v>
      </c>
      <c r="M848">
        <v>30.9</v>
      </c>
      <c r="N848">
        <f>IF(DATOS[[#This Row],[email_open_rate]]="",0,DATOS[[#This Row],[email_open_rate]])</f>
        <v>30.9</v>
      </c>
      <c r="O848" s="1">
        <v>44988</v>
      </c>
      <c r="P848">
        <v>33</v>
      </c>
      <c r="Q848">
        <v>0.03</v>
      </c>
      <c r="R848">
        <f>IF(IFERROR(VLOOKUP(DATOS[[#This Row],[IdUnico]],A849:$A$5002,1,FALSE),0),1,0)</f>
        <v>0</v>
      </c>
    </row>
    <row r="849" spans="1:18" x14ac:dyDescent="0.3">
      <c r="A849" t="str">
        <f>CONCATENATE(DATOS[[#This Row],[customer_id]],"_",DATOS[[#This Row],[country]],"_",DATOS[[#This Row],[customer_since]])</f>
        <v>CUST_2540_China_44161</v>
      </c>
      <c r="B849" t="s">
        <v>527</v>
      </c>
      <c r="C849">
        <v>64</v>
      </c>
      <c r="D849" t="s">
        <v>14</v>
      </c>
      <c r="E849" t="s">
        <v>44</v>
      </c>
      <c r="F849">
        <v>112.34</v>
      </c>
      <c r="G849">
        <f>IF(DATOS[[#This Row],[avg_order_value]]="",0,DATOS[[#This Row],[avg_order_value]])</f>
        <v>112.34</v>
      </c>
      <c r="H849">
        <v>9</v>
      </c>
      <c r="I849">
        <f>DATOS[[#This Row],[avgValorOrdenDesc]]*DATOS[[#This Row],[total_orders]]</f>
        <v>1011.0600000000001</v>
      </c>
      <c r="J849">
        <v>319</v>
      </c>
      <c r="K849">
        <v>0</v>
      </c>
      <c r="L849" t="s">
        <v>40</v>
      </c>
      <c r="M849">
        <v>3.5</v>
      </c>
      <c r="N849">
        <f>IF(DATOS[[#This Row],[email_open_rate]]="",0,DATOS[[#This Row],[email_open_rate]])</f>
        <v>3.5</v>
      </c>
      <c r="O849" s="1">
        <v>44161</v>
      </c>
      <c r="P849">
        <v>53</v>
      </c>
      <c r="Q849">
        <v>0.12</v>
      </c>
      <c r="R849">
        <f>IF(IFERROR(VLOOKUP(DATOS[[#This Row],[IdUnico]],A850:$A$5002,1,FALSE),0),1,0)</f>
        <v>0</v>
      </c>
    </row>
    <row r="850" spans="1:18" x14ac:dyDescent="0.3">
      <c r="A850" t="str">
        <f>CONCATENATE(DATOS[[#This Row],[customer_id]],"_",DATOS[[#This Row],[country]],"_",DATOS[[#This Row],[customer_since]])</f>
        <v>CUST_2542_UK_44155</v>
      </c>
      <c r="B850" t="s">
        <v>522</v>
      </c>
      <c r="C850">
        <v>39</v>
      </c>
      <c r="D850" t="s">
        <v>14</v>
      </c>
      <c r="E850" t="s">
        <v>52</v>
      </c>
      <c r="F850">
        <v>59.88</v>
      </c>
      <c r="G850">
        <f>IF(DATOS[[#This Row],[avg_order_value]]="",0,DATOS[[#This Row],[avg_order_value]])</f>
        <v>59.88</v>
      </c>
      <c r="H850">
        <v>15</v>
      </c>
      <c r="I850">
        <f>DATOS[[#This Row],[avgValorOrdenDesc]]*DATOS[[#This Row],[total_orders]]</f>
        <v>898.2</v>
      </c>
      <c r="J850">
        <v>300</v>
      </c>
      <c r="K850">
        <v>0</v>
      </c>
      <c r="L850" t="s">
        <v>16</v>
      </c>
      <c r="M850">
        <v>87.4</v>
      </c>
      <c r="N850">
        <f>IF(DATOS[[#This Row],[email_open_rate]]="",0,DATOS[[#This Row],[email_open_rate]])</f>
        <v>87.4</v>
      </c>
      <c r="O850" s="1">
        <v>44155</v>
      </c>
      <c r="P850">
        <v>49</v>
      </c>
      <c r="Q850">
        <v>0.16</v>
      </c>
      <c r="R850">
        <f>IF(IFERROR(VLOOKUP(DATOS[[#This Row],[IdUnico]],A851:$A$5002,1,FALSE),0),1,0)</f>
        <v>0</v>
      </c>
    </row>
    <row r="851" spans="1:18" x14ac:dyDescent="0.3">
      <c r="A851" t="str">
        <f>CONCATENATE(DATOS[[#This Row],[customer_id]],"_",DATOS[[#This Row],[country]],"_",DATOS[[#This Row],[customer_since]])</f>
        <v>CUST_2546_China_44018</v>
      </c>
      <c r="B851" t="s">
        <v>3136</v>
      </c>
      <c r="C851">
        <v>34</v>
      </c>
      <c r="D851" t="s">
        <v>14</v>
      </c>
      <c r="E851" t="s">
        <v>44</v>
      </c>
      <c r="F851">
        <v>73.349999999999994</v>
      </c>
      <c r="G851">
        <f>IF(DATOS[[#This Row],[avg_order_value]]="",0,DATOS[[#This Row],[avg_order_value]])</f>
        <v>73.349999999999994</v>
      </c>
      <c r="H851">
        <v>14</v>
      </c>
      <c r="I851">
        <f>DATOS[[#This Row],[avgValorOrdenDesc]]*DATOS[[#This Row],[total_orders]]</f>
        <v>1026.8999999999999</v>
      </c>
      <c r="J851">
        <v>102</v>
      </c>
      <c r="K851">
        <v>0</v>
      </c>
      <c r="L851" t="s">
        <v>29</v>
      </c>
      <c r="M851">
        <v>1.8</v>
      </c>
      <c r="N851">
        <f>IF(DATOS[[#This Row],[email_open_rate]]="",0,DATOS[[#This Row],[email_open_rate]])</f>
        <v>1.8</v>
      </c>
      <c r="O851" s="1">
        <v>44018</v>
      </c>
      <c r="P851">
        <v>49</v>
      </c>
      <c r="Q851">
        <v>0.33</v>
      </c>
      <c r="R851">
        <f>IF(IFERROR(VLOOKUP(DATOS[[#This Row],[IdUnico]],A852:$A$5002,1,FALSE),0),1,0)</f>
        <v>0</v>
      </c>
    </row>
    <row r="852" spans="1:18" x14ac:dyDescent="0.3">
      <c r="A852" t="str">
        <f>CONCATENATE(DATOS[[#This Row],[customer_id]],"_",DATOS[[#This Row],[country]],"_",DATOS[[#This Row],[customer_since]])</f>
        <v>CUST_2548_Japan_45151</v>
      </c>
      <c r="B852" t="s">
        <v>2504</v>
      </c>
      <c r="C852">
        <v>42</v>
      </c>
      <c r="D852" t="s">
        <v>21</v>
      </c>
      <c r="E852" t="s">
        <v>26</v>
      </c>
      <c r="F852">
        <v>22.57</v>
      </c>
      <c r="G852">
        <f>IF(DATOS[[#This Row],[avg_order_value]]="",0,DATOS[[#This Row],[avg_order_value]])</f>
        <v>22.57</v>
      </c>
      <c r="H852">
        <v>3</v>
      </c>
      <c r="I852">
        <f>DATOS[[#This Row],[avgValorOrdenDesc]]*DATOS[[#This Row],[total_orders]]</f>
        <v>67.710000000000008</v>
      </c>
      <c r="J852">
        <v>146</v>
      </c>
      <c r="K852">
        <v>0</v>
      </c>
      <c r="L852" t="s">
        <v>19</v>
      </c>
      <c r="M852">
        <v>7.8</v>
      </c>
      <c r="N852">
        <f>IF(DATOS[[#This Row],[email_open_rate]]="",0,DATOS[[#This Row],[email_open_rate]])</f>
        <v>7.8</v>
      </c>
      <c r="O852" s="1">
        <v>45151</v>
      </c>
      <c r="P852">
        <v>69</v>
      </c>
      <c r="Q852">
        <v>0.18</v>
      </c>
      <c r="R852">
        <f>IF(IFERROR(VLOOKUP(DATOS[[#This Row],[IdUnico]],A853:$A$5002,1,FALSE),0),1,0)</f>
        <v>0</v>
      </c>
    </row>
    <row r="853" spans="1:18" x14ac:dyDescent="0.3">
      <c r="A853" t="str">
        <f>CONCATENATE(DATOS[[#This Row],[customer_id]],"_",DATOS[[#This Row],[country]],"_",DATOS[[#This Row],[customer_since]])</f>
        <v>CUST_2549_China_44180</v>
      </c>
      <c r="B853" t="s">
        <v>1748</v>
      </c>
      <c r="C853">
        <v>68</v>
      </c>
      <c r="D853" t="s">
        <v>14</v>
      </c>
      <c r="E853" t="s">
        <v>44</v>
      </c>
      <c r="F853">
        <v>139.44</v>
      </c>
      <c r="G853">
        <f>IF(DATOS[[#This Row],[avg_order_value]]="",0,DATOS[[#This Row],[avg_order_value]])</f>
        <v>139.44</v>
      </c>
      <c r="H853">
        <v>6</v>
      </c>
      <c r="I853">
        <f>DATOS[[#This Row],[avgValorOrdenDesc]]*DATOS[[#This Row],[total_orders]]</f>
        <v>836.64</v>
      </c>
      <c r="J853">
        <v>105</v>
      </c>
      <c r="K853">
        <v>0</v>
      </c>
      <c r="L853" t="s">
        <v>29</v>
      </c>
      <c r="M853">
        <v>50.6</v>
      </c>
      <c r="N853">
        <f>IF(DATOS[[#This Row],[email_open_rate]]="",0,DATOS[[#This Row],[email_open_rate]])</f>
        <v>50.6</v>
      </c>
      <c r="O853" s="1">
        <v>44180</v>
      </c>
      <c r="P853">
        <v>62</v>
      </c>
      <c r="Q853">
        <v>0.19</v>
      </c>
      <c r="R853">
        <f>IF(IFERROR(VLOOKUP(DATOS[[#This Row],[IdUnico]],A854:$A$5002,1,FALSE),0),1,0)</f>
        <v>0</v>
      </c>
    </row>
    <row r="854" spans="1:18" x14ac:dyDescent="0.3">
      <c r="A854" t="str">
        <f>CONCATENATE(DATOS[[#This Row],[customer_id]],"_",DATOS[[#This Row],[country]],"_",DATOS[[#This Row],[customer_since]])</f>
        <v>CUST_2551_China_45701</v>
      </c>
      <c r="B854" t="s">
        <v>2849</v>
      </c>
      <c r="C854">
        <v>29</v>
      </c>
      <c r="D854" t="s">
        <v>14</v>
      </c>
      <c r="E854" t="s">
        <v>44</v>
      </c>
      <c r="F854">
        <v>124.82</v>
      </c>
      <c r="G854">
        <f>IF(DATOS[[#This Row],[avg_order_value]]="",0,DATOS[[#This Row],[avg_order_value]])</f>
        <v>124.82</v>
      </c>
      <c r="H854">
        <v>5</v>
      </c>
      <c r="I854">
        <f>DATOS[[#This Row],[avgValorOrdenDesc]]*DATOS[[#This Row],[total_orders]]</f>
        <v>624.09999999999991</v>
      </c>
      <c r="J854">
        <v>353</v>
      </c>
      <c r="K854">
        <v>0</v>
      </c>
      <c r="L854" t="s">
        <v>19</v>
      </c>
      <c r="M854">
        <v>22.5</v>
      </c>
      <c r="N854">
        <f>IF(DATOS[[#This Row],[email_open_rate]]="",0,DATOS[[#This Row],[email_open_rate]])</f>
        <v>22.5</v>
      </c>
      <c r="O854" s="1">
        <v>45701</v>
      </c>
      <c r="P854">
        <v>85</v>
      </c>
      <c r="Q854">
        <v>0.3</v>
      </c>
      <c r="R854">
        <f>IF(IFERROR(VLOOKUP(DATOS[[#This Row],[IdUnico]],A855:$A$5002,1,FALSE),0),1,0)</f>
        <v>0</v>
      </c>
    </row>
    <row r="855" spans="1:18" x14ac:dyDescent="0.3">
      <c r="A855" t="str">
        <f>CONCATENATE(DATOS[[#This Row],[customer_id]],"_",DATOS[[#This Row],[country]],"_",DATOS[[#This Row],[customer_since]])</f>
        <v>CUST_2553_Canada_45130</v>
      </c>
      <c r="B855" t="s">
        <v>3425</v>
      </c>
      <c r="C855">
        <v>59</v>
      </c>
      <c r="D855" t="s">
        <v>14</v>
      </c>
      <c r="E855" t="s">
        <v>28</v>
      </c>
      <c r="F855">
        <v>46.7</v>
      </c>
      <c r="G855">
        <f>IF(DATOS[[#This Row],[avg_order_value]]="",0,DATOS[[#This Row],[avg_order_value]])</f>
        <v>46.7</v>
      </c>
      <c r="H855">
        <v>9</v>
      </c>
      <c r="I855">
        <f>DATOS[[#This Row],[avgValorOrdenDesc]]*DATOS[[#This Row],[total_orders]]</f>
        <v>420.3</v>
      </c>
      <c r="J855">
        <v>76</v>
      </c>
      <c r="K855">
        <v>0</v>
      </c>
      <c r="L855" t="s">
        <v>16</v>
      </c>
      <c r="M855">
        <v>9.6999999999999993</v>
      </c>
      <c r="N855">
        <f>IF(DATOS[[#This Row],[email_open_rate]]="",0,DATOS[[#This Row],[email_open_rate]])</f>
        <v>9.6999999999999993</v>
      </c>
      <c r="O855" s="1">
        <v>45130</v>
      </c>
      <c r="P855">
        <v>43</v>
      </c>
      <c r="Q855">
        <v>0.12</v>
      </c>
      <c r="R855">
        <f>IF(IFERROR(VLOOKUP(DATOS[[#This Row],[IdUnico]],A856:$A$5002,1,FALSE),0),1,0)</f>
        <v>0</v>
      </c>
    </row>
    <row r="856" spans="1:18" x14ac:dyDescent="0.3">
      <c r="A856" t="str">
        <f>CONCATENATE(DATOS[[#This Row],[customer_id]],"_",DATOS[[#This Row],[country]],"_",DATOS[[#This Row],[customer_since]])</f>
        <v>CUST_2555_USA_44137</v>
      </c>
      <c r="B856" t="s">
        <v>1021</v>
      </c>
      <c r="C856">
        <v>19</v>
      </c>
      <c r="D856" t="s">
        <v>14</v>
      </c>
      <c r="E856" t="s">
        <v>18</v>
      </c>
      <c r="F856">
        <v>30.59</v>
      </c>
      <c r="G856">
        <f>IF(DATOS[[#This Row],[avg_order_value]]="",0,DATOS[[#This Row],[avg_order_value]])</f>
        <v>30.59</v>
      </c>
      <c r="H856">
        <v>12</v>
      </c>
      <c r="I856">
        <f>DATOS[[#This Row],[avgValorOrdenDesc]]*DATOS[[#This Row],[total_orders]]</f>
        <v>367.08</v>
      </c>
      <c r="J856">
        <v>214</v>
      </c>
      <c r="K856">
        <v>0</v>
      </c>
      <c r="L856" t="s">
        <v>16</v>
      </c>
      <c r="M856">
        <v>34.5</v>
      </c>
      <c r="N856">
        <f>IF(DATOS[[#This Row],[email_open_rate]]="",0,DATOS[[#This Row],[email_open_rate]])</f>
        <v>34.5</v>
      </c>
      <c r="O856" s="1">
        <v>44137</v>
      </c>
      <c r="P856">
        <v>83</v>
      </c>
      <c r="Q856">
        <v>0.41</v>
      </c>
      <c r="R856">
        <f>IF(IFERROR(VLOOKUP(DATOS[[#This Row],[IdUnico]],A857:$A$5002,1,FALSE),0),1,0)</f>
        <v>0</v>
      </c>
    </row>
    <row r="857" spans="1:18" x14ac:dyDescent="0.3">
      <c r="A857" t="str">
        <f>CONCATENATE(DATOS[[#This Row],[customer_id]],"_",DATOS[[#This Row],[country]],"_",DATOS[[#This Row],[customer_since]])</f>
        <v>CUST_2556_Germany_44048</v>
      </c>
      <c r="B857" t="s">
        <v>2429</v>
      </c>
      <c r="C857">
        <v>66</v>
      </c>
      <c r="D857" t="s">
        <v>14</v>
      </c>
      <c r="E857" t="s">
        <v>50</v>
      </c>
      <c r="F857">
        <v>46.84</v>
      </c>
      <c r="G857">
        <f>IF(DATOS[[#This Row],[avg_order_value]]="",0,DATOS[[#This Row],[avg_order_value]])</f>
        <v>46.84</v>
      </c>
      <c r="H857">
        <v>13</v>
      </c>
      <c r="I857">
        <f>DATOS[[#This Row],[avgValorOrdenDesc]]*DATOS[[#This Row],[total_orders]]</f>
        <v>608.92000000000007</v>
      </c>
      <c r="J857">
        <v>268</v>
      </c>
      <c r="K857">
        <v>0</v>
      </c>
      <c r="L857" t="s">
        <v>23</v>
      </c>
      <c r="M857">
        <v>11</v>
      </c>
      <c r="N857">
        <f>IF(DATOS[[#This Row],[email_open_rate]]="",0,DATOS[[#This Row],[email_open_rate]])</f>
        <v>11</v>
      </c>
      <c r="O857" s="1">
        <v>44048</v>
      </c>
      <c r="P857">
        <v>56</v>
      </c>
      <c r="Q857">
        <v>0.31</v>
      </c>
      <c r="R857">
        <f>IF(IFERROR(VLOOKUP(DATOS[[#This Row],[IdUnico]],A858:$A$5002,1,FALSE),0),1,0)</f>
        <v>0</v>
      </c>
    </row>
    <row r="858" spans="1:18" x14ac:dyDescent="0.3">
      <c r="A858" t="str">
        <f>CONCATENATE(DATOS[[#This Row],[customer_id]],"_",DATOS[[#This Row],[country]],"_",DATOS[[#This Row],[customer_since]])</f>
        <v>CUST_2560_France_45100</v>
      </c>
      <c r="B858" t="s">
        <v>1406</v>
      </c>
      <c r="C858">
        <v>36</v>
      </c>
      <c r="D858" t="s">
        <v>14</v>
      </c>
      <c r="E858" t="s">
        <v>35</v>
      </c>
      <c r="F858">
        <v>141.31</v>
      </c>
      <c r="G858">
        <f>IF(DATOS[[#This Row],[avg_order_value]]="",0,DATOS[[#This Row],[avg_order_value]])</f>
        <v>141.31</v>
      </c>
      <c r="H858">
        <v>8</v>
      </c>
      <c r="I858">
        <f>DATOS[[#This Row],[avgValorOrdenDesc]]*DATOS[[#This Row],[total_orders]]</f>
        <v>1130.48</v>
      </c>
      <c r="J858">
        <v>268</v>
      </c>
      <c r="K858">
        <v>0</v>
      </c>
      <c r="L858" t="s">
        <v>16</v>
      </c>
      <c r="M858">
        <v>13.7</v>
      </c>
      <c r="N858">
        <f>IF(DATOS[[#This Row],[email_open_rate]]="",0,DATOS[[#This Row],[email_open_rate]])</f>
        <v>13.7</v>
      </c>
      <c r="O858" s="1">
        <v>45100</v>
      </c>
      <c r="P858">
        <v>88</v>
      </c>
      <c r="Q858">
        <v>0.48</v>
      </c>
      <c r="R858">
        <f>IF(IFERROR(VLOOKUP(DATOS[[#This Row],[IdUnico]],A859:$A$5002,1,FALSE),0),1,0)</f>
        <v>0</v>
      </c>
    </row>
    <row r="859" spans="1:18" x14ac:dyDescent="0.3">
      <c r="A859" t="str">
        <f>CONCATENATE(DATOS[[#This Row],[customer_id]],"_",DATOS[[#This Row],[country]],"_",DATOS[[#This Row],[customer_since]])</f>
        <v>CUST_2567_Japan_44984</v>
      </c>
      <c r="B859" t="s">
        <v>2717</v>
      </c>
      <c r="C859">
        <v>59</v>
      </c>
      <c r="D859" t="s">
        <v>14</v>
      </c>
      <c r="E859" t="s">
        <v>26</v>
      </c>
      <c r="F859">
        <v>86.97</v>
      </c>
      <c r="G859">
        <f>IF(DATOS[[#This Row],[avg_order_value]]="",0,DATOS[[#This Row],[avg_order_value]])</f>
        <v>86.97</v>
      </c>
      <c r="H859">
        <v>7</v>
      </c>
      <c r="I859">
        <f>DATOS[[#This Row],[avgValorOrdenDesc]]*DATOS[[#This Row],[total_orders]]</f>
        <v>608.79</v>
      </c>
      <c r="J859">
        <v>105</v>
      </c>
      <c r="K859">
        <v>0</v>
      </c>
      <c r="L859" t="s">
        <v>29</v>
      </c>
      <c r="M859">
        <v>48</v>
      </c>
      <c r="N859">
        <f>IF(DATOS[[#This Row],[email_open_rate]]="",0,DATOS[[#This Row],[email_open_rate]])</f>
        <v>48</v>
      </c>
      <c r="O859" s="1">
        <v>44984</v>
      </c>
      <c r="P859">
        <v>55</v>
      </c>
      <c r="Q859">
        <v>0.17</v>
      </c>
      <c r="R859">
        <f>IF(IFERROR(VLOOKUP(DATOS[[#This Row],[IdUnico]],A860:$A$5002,1,FALSE),0),1,0)</f>
        <v>0</v>
      </c>
    </row>
    <row r="860" spans="1:18" x14ac:dyDescent="0.3">
      <c r="A860" t="str">
        <f>CONCATENATE(DATOS[[#This Row],[customer_id]],"_",DATOS[[#This Row],[country]],"_",DATOS[[#This Row],[customer_since]])</f>
        <v>CUST_2571_Japan_45446</v>
      </c>
      <c r="B860" t="s">
        <v>470</v>
      </c>
      <c r="C860">
        <v>52</v>
      </c>
      <c r="D860" t="s">
        <v>21</v>
      </c>
      <c r="E860" t="s">
        <v>26</v>
      </c>
      <c r="F860">
        <v>134.24</v>
      </c>
      <c r="G860">
        <f>IF(DATOS[[#This Row],[avg_order_value]]="",0,DATOS[[#This Row],[avg_order_value]])</f>
        <v>134.24</v>
      </c>
      <c r="H860">
        <v>14</v>
      </c>
      <c r="I860">
        <f>DATOS[[#This Row],[avgValorOrdenDesc]]*DATOS[[#This Row],[total_orders]]</f>
        <v>1879.3600000000001</v>
      </c>
      <c r="J860">
        <v>122</v>
      </c>
      <c r="K860">
        <v>0</v>
      </c>
      <c r="L860" t="s">
        <v>16</v>
      </c>
      <c r="M860">
        <v>74.900000000000006</v>
      </c>
      <c r="N860">
        <f>IF(DATOS[[#This Row],[email_open_rate]]="",0,DATOS[[#This Row],[email_open_rate]])</f>
        <v>74.900000000000006</v>
      </c>
      <c r="O860" s="1">
        <v>45446</v>
      </c>
      <c r="P860">
        <v>45</v>
      </c>
      <c r="Q860">
        <v>0.39</v>
      </c>
      <c r="R860">
        <f>IF(IFERROR(VLOOKUP(DATOS[[#This Row],[IdUnico]],A861:$A$5002,1,FALSE),0),1,0)</f>
        <v>0</v>
      </c>
    </row>
    <row r="861" spans="1:18" x14ac:dyDescent="0.3">
      <c r="A861" t="str">
        <f>CONCATENATE(DATOS[[#This Row],[customer_id]],"_",DATOS[[#This Row],[country]],"_",DATOS[[#This Row],[customer_since]])</f>
        <v>CUST_2574_USA_44848</v>
      </c>
      <c r="B861" t="s">
        <v>3194</v>
      </c>
      <c r="C861">
        <v>51</v>
      </c>
      <c r="D861" t="s">
        <v>21</v>
      </c>
      <c r="E861" t="s">
        <v>18</v>
      </c>
      <c r="F861">
        <v>89.66</v>
      </c>
      <c r="G861">
        <f>IF(DATOS[[#This Row],[avg_order_value]]="",0,DATOS[[#This Row],[avg_order_value]])</f>
        <v>89.66</v>
      </c>
      <c r="H861">
        <v>7</v>
      </c>
      <c r="I861">
        <f>DATOS[[#This Row],[avgValorOrdenDesc]]*DATOS[[#This Row],[total_orders]]</f>
        <v>627.62</v>
      </c>
      <c r="J861">
        <v>213</v>
      </c>
      <c r="K861">
        <v>0</v>
      </c>
      <c r="L861" t="s">
        <v>16</v>
      </c>
      <c r="M861">
        <v>36.799999999999997</v>
      </c>
      <c r="N861">
        <f>IF(DATOS[[#This Row],[email_open_rate]]="",0,DATOS[[#This Row],[email_open_rate]])</f>
        <v>36.799999999999997</v>
      </c>
      <c r="O861" s="1">
        <v>44848</v>
      </c>
      <c r="P861">
        <v>77</v>
      </c>
      <c r="Q861">
        <v>0.16</v>
      </c>
      <c r="R861">
        <f>IF(IFERROR(VLOOKUP(DATOS[[#This Row],[IdUnico]],A862:$A$5002,1,FALSE),0),1,0)</f>
        <v>0</v>
      </c>
    </row>
    <row r="862" spans="1:18" x14ac:dyDescent="0.3">
      <c r="A862" t="str">
        <f>CONCATENATE(DATOS[[#This Row],[customer_id]],"_",DATOS[[#This Row],[country]],"_",DATOS[[#This Row],[customer_since]])</f>
        <v>CUST_2577_Japan_44037</v>
      </c>
      <c r="B862" t="s">
        <v>2030</v>
      </c>
      <c r="C862">
        <v>75</v>
      </c>
      <c r="D862" t="s">
        <v>21</v>
      </c>
      <c r="E862" t="s">
        <v>26</v>
      </c>
      <c r="F862">
        <v>62.4</v>
      </c>
      <c r="G862">
        <f>IF(DATOS[[#This Row],[avg_order_value]]="",0,DATOS[[#This Row],[avg_order_value]])</f>
        <v>62.4</v>
      </c>
      <c r="H862">
        <v>13</v>
      </c>
      <c r="I862">
        <f>DATOS[[#This Row],[avgValorOrdenDesc]]*DATOS[[#This Row],[total_orders]]</f>
        <v>811.19999999999993</v>
      </c>
      <c r="J862">
        <v>145</v>
      </c>
      <c r="K862">
        <v>0</v>
      </c>
      <c r="L862" t="s">
        <v>40</v>
      </c>
      <c r="M862">
        <v>61</v>
      </c>
      <c r="N862">
        <f>IF(DATOS[[#This Row],[email_open_rate]]="",0,DATOS[[#This Row],[email_open_rate]])</f>
        <v>61</v>
      </c>
      <c r="O862" s="1">
        <v>44037</v>
      </c>
      <c r="P862">
        <v>75</v>
      </c>
      <c r="Q862">
        <v>0.16</v>
      </c>
      <c r="R862">
        <f>IF(IFERROR(VLOOKUP(DATOS[[#This Row],[IdUnico]],A863:$A$5002,1,FALSE),0),1,0)</f>
        <v>0</v>
      </c>
    </row>
    <row r="863" spans="1:18" x14ac:dyDescent="0.3">
      <c r="A863" t="str">
        <f>CONCATENATE(DATOS[[#This Row],[customer_id]],"_",DATOS[[#This Row],[country]],"_",DATOS[[#This Row],[customer_since]])</f>
        <v>CUST_2581_Germany_44094</v>
      </c>
      <c r="B863" t="s">
        <v>598</v>
      </c>
      <c r="C863">
        <v>27</v>
      </c>
      <c r="D863" t="s">
        <v>14</v>
      </c>
      <c r="E863" t="s">
        <v>50</v>
      </c>
      <c r="F863">
        <v>127.17</v>
      </c>
      <c r="G863">
        <f>IF(DATOS[[#This Row],[avg_order_value]]="",0,DATOS[[#This Row],[avg_order_value]])</f>
        <v>127.17</v>
      </c>
      <c r="H863">
        <v>16</v>
      </c>
      <c r="I863">
        <f>DATOS[[#This Row],[avgValorOrdenDesc]]*DATOS[[#This Row],[total_orders]]</f>
        <v>2034.72</v>
      </c>
      <c r="J863">
        <v>351</v>
      </c>
      <c r="K863">
        <v>0</v>
      </c>
      <c r="L863" t="s">
        <v>40</v>
      </c>
      <c r="M863">
        <v>24.6</v>
      </c>
      <c r="N863">
        <f>IF(DATOS[[#This Row],[email_open_rate]]="",0,DATOS[[#This Row],[email_open_rate]])</f>
        <v>24.6</v>
      </c>
      <c r="O863" s="1">
        <v>44094</v>
      </c>
      <c r="P863">
        <v>83</v>
      </c>
      <c r="Q863">
        <v>0.22</v>
      </c>
      <c r="R863">
        <f>IF(IFERROR(VLOOKUP(DATOS[[#This Row],[IdUnico]],A864:$A$5002,1,FALSE),0),1,0)</f>
        <v>0</v>
      </c>
    </row>
    <row r="864" spans="1:18" x14ac:dyDescent="0.3">
      <c r="A864" t="str">
        <f>CONCATENATE(DATOS[[#This Row],[customer_id]],"_",DATOS[[#This Row],[country]],"_",DATOS[[#This Row],[customer_since]])</f>
        <v>CUST_2581_USA_45586</v>
      </c>
      <c r="B864" t="s">
        <v>598</v>
      </c>
      <c r="C864">
        <v>21</v>
      </c>
      <c r="D864" t="s">
        <v>14</v>
      </c>
      <c r="E864" t="s">
        <v>18</v>
      </c>
      <c r="F864">
        <v>89.57</v>
      </c>
      <c r="G864">
        <f>IF(DATOS[[#This Row],[avg_order_value]]="",0,DATOS[[#This Row],[avg_order_value]])</f>
        <v>89.57</v>
      </c>
      <c r="H864">
        <v>9</v>
      </c>
      <c r="I864">
        <f>DATOS[[#This Row],[avgValorOrdenDesc]]*DATOS[[#This Row],[total_orders]]</f>
        <v>806.12999999999988</v>
      </c>
      <c r="J864">
        <v>204</v>
      </c>
      <c r="K864">
        <v>0</v>
      </c>
      <c r="L864" t="s">
        <v>40</v>
      </c>
      <c r="M864">
        <v>27.6</v>
      </c>
      <c r="N864">
        <f>IF(DATOS[[#This Row],[email_open_rate]]="",0,DATOS[[#This Row],[email_open_rate]])</f>
        <v>27.6</v>
      </c>
      <c r="O864" s="1">
        <v>45586</v>
      </c>
      <c r="P864">
        <v>52</v>
      </c>
      <c r="Q864">
        <v>0.23</v>
      </c>
      <c r="R864">
        <f>IF(IFERROR(VLOOKUP(DATOS[[#This Row],[IdUnico]],A865:$A$5002,1,FALSE),0),1,0)</f>
        <v>0</v>
      </c>
    </row>
    <row r="865" spans="1:18" x14ac:dyDescent="0.3">
      <c r="A865" t="str">
        <f>CONCATENATE(DATOS[[#This Row],[customer_id]],"_",DATOS[[#This Row],[country]],"_",DATOS[[#This Row],[customer_since]])</f>
        <v>CUST_2585_Germany_45388</v>
      </c>
      <c r="B865" t="s">
        <v>80</v>
      </c>
      <c r="C865">
        <v>35</v>
      </c>
      <c r="D865" t="s">
        <v>25</v>
      </c>
      <c r="E865" t="s">
        <v>50</v>
      </c>
      <c r="F865">
        <v>35.200000000000003</v>
      </c>
      <c r="G865">
        <f>IF(DATOS[[#This Row],[avg_order_value]]="",0,DATOS[[#This Row],[avg_order_value]])</f>
        <v>35.200000000000003</v>
      </c>
      <c r="H865">
        <v>10</v>
      </c>
      <c r="I865">
        <f>DATOS[[#This Row],[avgValorOrdenDesc]]*DATOS[[#This Row],[total_orders]]</f>
        <v>352</v>
      </c>
      <c r="J865">
        <v>141</v>
      </c>
      <c r="K865">
        <v>0</v>
      </c>
      <c r="L865" t="s">
        <v>40</v>
      </c>
      <c r="M865">
        <v>46.4</v>
      </c>
      <c r="N865">
        <f>IF(DATOS[[#This Row],[email_open_rate]]="",0,DATOS[[#This Row],[email_open_rate]])</f>
        <v>46.4</v>
      </c>
      <c r="O865" s="1">
        <v>45388</v>
      </c>
      <c r="P865">
        <v>40</v>
      </c>
      <c r="Q865">
        <v>0.15</v>
      </c>
      <c r="R865">
        <f>IF(IFERROR(VLOOKUP(DATOS[[#This Row],[IdUnico]],A866:$A$5002,1,FALSE),0),1,0)</f>
        <v>0</v>
      </c>
    </row>
    <row r="866" spans="1:18" x14ac:dyDescent="0.3">
      <c r="A866" t="str">
        <f>CONCATENATE(DATOS[[#This Row],[customer_id]],"_",DATOS[[#This Row],[country]],"_",DATOS[[#This Row],[customer_since]])</f>
        <v>CUST_2587_Australia_45355</v>
      </c>
      <c r="B866" t="s">
        <v>3331</v>
      </c>
      <c r="C866">
        <v>64</v>
      </c>
      <c r="D866" t="s">
        <v>25</v>
      </c>
      <c r="E866" t="s">
        <v>22</v>
      </c>
      <c r="F866">
        <v>58.25</v>
      </c>
      <c r="G866">
        <f>IF(DATOS[[#This Row],[avg_order_value]]="",0,DATOS[[#This Row],[avg_order_value]])</f>
        <v>58.25</v>
      </c>
      <c r="H866">
        <v>11</v>
      </c>
      <c r="I866">
        <f>DATOS[[#This Row],[avgValorOrdenDesc]]*DATOS[[#This Row],[total_orders]]</f>
        <v>640.75</v>
      </c>
      <c r="J866">
        <v>41</v>
      </c>
      <c r="K866">
        <v>0</v>
      </c>
      <c r="L866" t="s">
        <v>19</v>
      </c>
      <c r="M866">
        <v>92.9</v>
      </c>
      <c r="N866">
        <f>IF(DATOS[[#This Row],[email_open_rate]]="",0,DATOS[[#This Row],[email_open_rate]])</f>
        <v>92.9</v>
      </c>
      <c r="O866" s="1">
        <v>45355</v>
      </c>
      <c r="P866">
        <v>33</v>
      </c>
      <c r="Q866">
        <v>0.45</v>
      </c>
      <c r="R866">
        <f>IF(IFERROR(VLOOKUP(DATOS[[#This Row],[IdUnico]],A867:$A$5002,1,FALSE),0),1,0)</f>
        <v>0</v>
      </c>
    </row>
    <row r="867" spans="1:18" x14ac:dyDescent="0.3">
      <c r="A867" t="str">
        <f>CONCATENATE(DATOS[[#This Row],[customer_id]],"_",DATOS[[#This Row],[country]],"_",DATOS[[#This Row],[customer_since]])</f>
        <v>CUST_2588_USA_45093</v>
      </c>
      <c r="B867" t="s">
        <v>2425</v>
      </c>
      <c r="C867">
        <v>76</v>
      </c>
      <c r="D867" t="s">
        <v>14</v>
      </c>
      <c r="E867" t="s">
        <v>18</v>
      </c>
      <c r="F867">
        <v>229.78</v>
      </c>
      <c r="G867">
        <f>IF(DATOS[[#This Row],[avg_order_value]]="",0,DATOS[[#This Row],[avg_order_value]])</f>
        <v>229.78</v>
      </c>
      <c r="H867">
        <v>9</v>
      </c>
      <c r="I867">
        <f>DATOS[[#This Row],[avgValorOrdenDesc]]*DATOS[[#This Row],[total_orders]]</f>
        <v>2068.02</v>
      </c>
      <c r="J867">
        <v>50</v>
      </c>
      <c r="K867">
        <v>0</v>
      </c>
      <c r="L867" t="s">
        <v>16</v>
      </c>
      <c r="M867">
        <v>16.100000000000001</v>
      </c>
      <c r="N867">
        <f>IF(DATOS[[#This Row],[email_open_rate]]="",0,DATOS[[#This Row],[email_open_rate]])</f>
        <v>16.100000000000001</v>
      </c>
      <c r="O867" s="1">
        <v>45093</v>
      </c>
      <c r="P867">
        <v>9</v>
      </c>
      <c r="Q867">
        <v>0.27</v>
      </c>
      <c r="R867">
        <f>IF(IFERROR(VLOOKUP(DATOS[[#This Row],[IdUnico]],A868:$A$5002,1,FALSE),0),1,0)</f>
        <v>0</v>
      </c>
    </row>
    <row r="868" spans="1:18" x14ac:dyDescent="0.3">
      <c r="A868" t="str">
        <f>CONCATENATE(DATOS[[#This Row],[customer_id]],"_",DATOS[[#This Row],[country]],"_",DATOS[[#This Row],[customer_since]])</f>
        <v>CUST_2589_Canada_44521</v>
      </c>
      <c r="B868" t="s">
        <v>2432</v>
      </c>
      <c r="C868">
        <v>24</v>
      </c>
      <c r="D868" t="s">
        <v>21</v>
      </c>
      <c r="E868" t="s">
        <v>28</v>
      </c>
      <c r="F868">
        <v>101.86</v>
      </c>
      <c r="G868">
        <f>IF(DATOS[[#This Row],[avg_order_value]]="",0,DATOS[[#This Row],[avg_order_value]])</f>
        <v>101.86</v>
      </c>
      <c r="H868">
        <v>9</v>
      </c>
      <c r="I868">
        <f>DATOS[[#This Row],[avgValorOrdenDesc]]*DATOS[[#This Row],[total_orders]]</f>
        <v>916.74</v>
      </c>
      <c r="J868">
        <v>96</v>
      </c>
      <c r="K868">
        <v>0</v>
      </c>
      <c r="L868" t="s">
        <v>40</v>
      </c>
      <c r="M868">
        <v>99</v>
      </c>
      <c r="N868">
        <f>IF(DATOS[[#This Row],[email_open_rate]]="",0,DATOS[[#This Row],[email_open_rate]])</f>
        <v>99</v>
      </c>
      <c r="O868" s="1">
        <v>44521</v>
      </c>
      <c r="P868">
        <v>33</v>
      </c>
      <c r="Q868">
        <v>0.36</v>
      </c>
      <c r="R868">
        <f>IF(IFERROR(VLOOKUP(DATOS[[#This Row],[IdUnico]],A869:$A$5002,1,FALSE),0),1,0)</f>
        <v>0</v>
      </c>
    </row>
    <row r="869" spans="1:18" x14ac:dyDescent="0.3">
      <c r="A869" t="str">
        <f>CONCATENATE(DATOS[[#This Row],[customer_id]],"_",DATOS[[#This Row],[country]],"_",DATOS[[#This Row],[customer_since]])</f>
        <v>CUST_2591_Australia_44288</v>
      </c>
      <c r="B869" t="s">
        <v>1236</v>
      </c>
      <c r="C869">
        <v>60</v>
      </c>
      <c r="D869" t="s">
        <v>21</v>
      </c>
      <c r="E869" t="s">
        <v>22</v>
      </c>
      <c r="G869">
        <f>IF(DATOS[[#This Row],[avg_order_value]]="",0,DATOS[[#This Row],[avg_order_value]])</f>
        <v>0</v>
      </c>
      <c r="H869">
        <v>13</v>
      </c>
      <c r="I869">
        <f>DATOS[[#This Row],[avgValorOrdenDesc]]*DATOS[[#This Row],[total_orders]]</f>
        <v>0</v>
      </c>
      <c r="J869">
        <v>147</v>
      </c>
      <c r="K869">
        <v>0</v>
      </c>
      <c r="L869" t="s">
        <v>29</v>
      </c>
      <c r="M869">
        <v>55.4</v>
      </c>
      <c r="N869">
        <f>IF(DATOS[[#This Row],[email_open_rate]]="",0,DATOS[[#This Row],[email_open_rate]])</f>
        <v>55.4</v>
      </c>
      <c r="O869" s="1">
        <v>44288</v>
      </c>
      <c r="P869">
        <v>79</v>
      </c>
      <c r="Q869">
        <v>0.15</v>
      </c>
      <c r="R869">
        <f>IF(IFERROR(VLOOKUP(DATOS[[#This Row],[IdUnico]],A870:$A$5002,1,FALSE),0),1,0)</f>
        <v>0</v>
      </c>
    </row>
    <row r="870" spans="1:18" x14ac:dyDescent="0.3">
      <c r="A870" t="str">
        <f>CONCATENATE(DATOS[[#This Row],[customer_id]],"_",DATOS[[#This Row],[country]],"_",DATOS[[#This Row],[customer_since]])</f>
        <v>CUST_2604_Germany_44779</v>
      </c>
      <c r="B870" t="s">
        <v>816</v>
      </c>
      <c r="C870">
        <v>29</v>
      </c>
      <c r="D870" t="s">
        <v>21</v>
      </c>
      <c r="E870" t="s">
        <v>50</v>
      </c>
      <c r="F870">
        <v>194.11</v>
      </c>
      <c r="G870">
        <f>IF(DATOS[[#This Row],[avg_order_value]]="",0,DATOS[[#This Row],[avg_order_value]])</f>
        <v>194.11</v>
      </c>
      <c r="H870">
        <v>4</v>
      </c>
      <c r="I870">
        <f>DATOS[[#This Row],[avgValorOrdenDesc]]*DATOS[[#This Row],[total_orders]]</f>
        <v>776.44</v>
      </c>
      <c r="J870">
        <v>61</v>
      </c>
      <c r="K870">
        <v>0</v>
      </c>
      <c r="L870" t="s">
        <v>19</v>
      </c>
      <c r="M870">
        <v>22.6</v>
      </c>
      <c r="N870">
        <f>IF(DATOS[[#This Row],[email_open_rate]]="",0,DATOS[[#This Row],[email_open_rate]])</f>
        <v>22.6</v>
      </c>
      <c r="O870" s="1">
        <v>44779</v>
      </c>
      <c r="P870">
        <v>90</v>
      </c>
      <c r="Q870">
        <v>0.11</v>
      </c>
      <c r="R870">
        <f>IF(IFERROR(VLOOKUP(DATOS[[#This Row],[IdUnico]],A871:$A$5002,1,FALSE),0),1,0)</f>
        <v>0</v>
      </c>
    </row>
    <row r="871" spans="1:18" x14ac:dyDescent="0.3">
      <c r="A871" t="str">
        <f>CONCATENATE(DATOS[[#This Row],[customer_id]],"_",DATOS[[#This Row],[country]],"_",DATOS[[#This Row],[customer_since]])</f>
        <v>CUST_2605_Canada_44958</v>
      </c>
      <c r="B871" t="s">
        <v>770</v>
      </c>
      <c r="C871">
        <v>66</v>
      </c>
      <c r="D871" t="s">
        <v>25</v>
      </c>
      <c r="E871" t="s">
        <v>28</v>
      </c>
      <c r="F871">
        <v>32.78</v>
      </c>
      <c r="G871">
        <f>IF(DATOS[[#This Row],[avg_order_value]]="",0,DATOS[[#This Row],[avg_order_value]])</f>
        <v>32.78</v>
      </c>
      <c r="H871">
        <v>4</v>
      </c>
      <c r="I871">
        <f>DATOS[[#This Row],[avgValorOrdenDesc]]*DATOS[[#This Row],[total_orders]]</f>
        <v>131.12</v>
      </c>
      <c r="J871">
        <v>310</v>
      </c>
      <c r="K871">
        <v>0</v>
      </c>
      <c r="L871" t="s">
        <v>23</v>
      </c>
      <c r="M871">
        <v>87.3</v>
      </c>
      <c r="N871">
        <f>IF(DATOS[[#This Row],[email_open_rate]]="",0,DATOS[[#This Row],[email_open_rate]])</f>
        <v>87.3</v>
      </c>
      <c r="O871" s="1">
        <v>44958</v>
      </c>
      <c r="P871">
        <v>40</v>
      </c>
      <c r="Q871">
        <v>0.17</v>
      </c>
      <c r="R871">
        <f>IF(IFERROR(VLOOKUP(DATOS[[#This Row],[IdUnico]],A872:$A$5002,1,FALSE),0),1,0)</f>
        <v>0</v>
      </c>
    </row>
    <row r="872" spans="1:18" x14ac:dyDescent="0.3">
      <c r="A872" t="str">
        <f>CONCATENATE(DATOS[[#This Row],[customer_id]],"_",DATOS[[#This Row],[country]],"_",DATOS[[#This Row],[customer_since]])</f>
        <v>CUST_2607_Japan_45383</v>
      </c>
      <c r="B872" t="s">
        <v>1323</v>
      </c>
      <c r="C872">
        <v>38</v>
      </c>
      <c r="D872" t="s">
        <v>21</v>
      </c>
      <c r="E872" t="s">
        <v>26</v>
      </c>
      <c r="F872">
        <v>119.08</v>
      </c>
      <c r="G872">
        <f>IF(DATOS[[#This Row],[avg_order_value]]="",0,DATOS[[#This Row],[avg_order_value]])</f>
        <v>119.08</v>
      </c>
      <c r="H872">
        <v>11</v>
      </c>
      <c r="I872">
        <f>DATOS[[#This Row],[avgValorOrdenDesc]]*DATOS[[#This Row],[total_orders]]</f>
        <v>1309.8799999999999</v>
      </c>
      <c r="J872">
        <v>142</v>
      </c>
      <c r="K872">
        <v>0</v>
      </c>
      <c r="L872" t="s">
        <v>40</v>
      </c>
      <c r="M872">
        <v>60.9</v>
      </c>
      <c r="N872">
        <f>IF(DATOS[[#This Row],[email_open_rate]]="",0,DATOS[[#This Row],[email_open_rate]])</f>
        <v>60.9</v>
      </c>
      <c r="O872" s="1">
        <v>45383</v>
      </c>
      <c r="P872">
        <v>31</v>
      </c>
      <c r="Q872">
        <v>0.64</v>
      </c>
      <c r="R872">
        <f>IF(IFERROR(VLOOKUP(DATOS[[#This Row],[IdUnico]],A873:$A$5002,1,FALSE),0),1,0)</f>
        <v>0</v>
      </c>
    </row>
    <row r="873" spans="1:18" x14ac:dyDescent="0.3">
      <c r="A873" t="str">
        <f>CONCATENATE(DATOS[[#This Row],[customer_id]],"_",DATOS[[#This Row],[country]],"_",DATOS[[#This Row],[customer_since]])</f>
        <v>CUST_2609_Australia_44228</v>
      </c>
      <c r="B873" t="s">
        <v>3415</v>
      </c>
      <c r="C873">
        <v>37</v>
      </c>
      <c r="D873" t="s">
        <v>25</v>
      </c>
      <c r="E873" t="s">
        <v>22</v>
      </c>
      <c r="F873">
        <v>45.36</v>
      </c>
      <c r="G873">
        <f>IF(DATOS[[#This Row],[avg_order_value]]="",0,DATOS[[#This Row],[avg_order_value]])</f>
        <v>45.36</v>
      </c>
      <c r="H873">
        <v>6</v>
      </c>
      <c r="I873">
        <f>DATOS[[#This Row],[avgValorOrdenDesc]]*DATOS[[#This Row],[total_orders]]</f>
        <v>272.15999999999997</v>
      </c>
      <c r="J873">
        <v>217</v>
      </c>
      <c r="K873">
        <v>0</v>
      </c>
      <c r="L873" t="s">
        <v>40</v>
      </c>
      <c r="M873">
        <v>11.2</v>
      </c>
      <c r="N873">
        <f>IF(DATOS[[#This Row],[email_open_rate]]="",0,DATOS[[#This Row],[email_open_rate]])</f>
        <v>11.2</v>
      </c>
      <c r="O873" s="1">
        <v>44228</v>
      </c>
      <c r="P873">
        <v>36</v>
      </c>
      <c r="Q873">
        <v>0.19</v>
      </c>
      <c r="R873">
        <f>IF(IFERROR(VLOOKUP(DATOS[[#This Row],[IdUnico]],A874:$A$5002,1,FALSE),0),1,0)</f>
        <v>0</v>
      </c>
    </row>
    <row r="874" spans="1:18" x14ac:dyDescent="0.3">
      <c r="A874" t="str">
        <f>CONCATENATE(DATOS[[#This Row],[customer_id]],"_",DATOS[[#This Row],[country]],"_",DATOS[[#This Row],[customer_since]])</f>
        <v>CUST_2619_Germany_44515</v>
      </c>
      <c r="B874" t="s">
        <v>809</v>
      </c>
      <c r="C874">
        <v>67</v>
      </c>
      <c r="D874" t="s">
        <v>14</v>
      </c>
      <c r="E874" t="s">
        <v>50</v>
      </c>
      <c r="F874">
        <v>68.11</v>
      </c>
      <c r="G874">
        <f>IF(DATOS[[#This Row],[avg_order_value]]="",0,DATOS[[#This Row],[avg_order_value]])</f>
        <v>68.11</v>
      </c>
      <c r="H874">
        <v>9</v>
      </c>
      <c r="I874">
        <f>DATOS[[#This Row],[avgValorOrdenDesc]]*DATOS[[#This Row],[total_orders]]</f>
        <v>612.99</v>
      </c>
      <c r="J874">
        <v>304</v>
      </c>
      <c r="K874">
        <v>0</v>
      </c>
      <c r="L874" t="s">
        <v>19</v>
      </c>
      <c r="M874">
        <v>46.2</v>
      </c>
      <c r="N874">
        <f>IF(DATOS[[#This Row],[email_open_rate]]="",0,DATOS[[#This Row],[email_open_rate]])</f>
        <v>46.2</v>
      </c>
      <c r="O874" s="1">
        <v>44515</v>
      </c>
      <c r="P874">
        <v>41</v>
      </c>
      <c r="Q874">
        <v>0.55000000000000004</v>
      </c>
      <c r="R874">
        <f>IF(IFERROR(VLOOKUP(DATOS[[#This Row],[IdUnico]],A875:$A$5002,1,FALSE),0),1,0)</f>
        <v>0</v>
      </c>
    </row>
    <row r="875" spans="1:18" x14ac:dyDescent="0.3">
      <c r="A875" t="str">
        <f>CONCATENATE(DATOS[[#This Row],[customer_id]],"_",DATOS[[#This Row],[country]],"_",DATOS[[#This Row],[customer_since]])</f>
        <v>CUST_2619_UK_44400</v>
      </c>
      <c r="B875" t="s">
        <v>809</v>
      </c>
      <c r="C875">
        <v>61</v>
      </c>
      <c r="D875" t="s">
        <v>21</v>
      </c>
      <c r="E875" t="s">
        <v>52</v>
      </c>
      <c r="F875">
        <v>69.069999999999993</v>
      </c>
      <c r="G875">
        <f>IF(DATOS[[#This Row],[avg_order_value]]="",0,DATOS[[#This Row],[avg_order_value]])</f>
        <v>69.069999999999993</v>
      </c>
      <c r="H875">
        <v>11</v>
      </c>
      <c r="I875">
        <f>DATOS[[#This Row],[avgValorOrdenDesc]]*DATOS[[#This Row],[total_orders]]</f>
        <v>759.77</v>
      </c>
      <c r="J875">
        <v>145</v>
      </c>
      <c r="K875">
        <v>0</v>
      </c>
      <c r="L875" t="s">
        <v>23</v>
      </c>
      <c r="M875">
        <v>73.599999999999994</v>
      </c>
      <c r="N875">
        <f>IF(DATOS[[#This Row],[email_open_rate]]="",0,DATOS[[#This Row],[email_open_rate]])</f>
        <v>73.599999999999994</v>
      </c>
      <c r="O875" s="1">
        <v>44400</v>
      </c>
      <c r="P875">
        <v>64</v>
      </c>
      <c r="Q875">
        <v>0.38</v>
      </c>
      <c r="R875">
        <f>IF(IFERROR(VLOOKUP(DATOS[[#This Row],[IdUnico]],A876:$A$5002,1,FALSE),0),1,0)</f>
        <v>0</v>
      </c>
    </row>
    <row r="876" spans="1:18" x14ac:dyDescent="0.3">
      <c r="A876" t="str">
        <f>CONCATENATE(DATOS[[#This Row],[customer_id]],"_",DATOS[[#This Row],[country]],"_",DATOS[[#This Row],[customer_since]])</f>
        <v>CUST_2620_Japan_44247</v>
      </c>
      <c r="B876" t="s">
        <v>3418</v>
      </c>
      <c r="C876">
        <v>45</v>
      </c>
      <c r="D876" t="s">
        <v>21</v>
      </c>
      <c r="E876" t="s">
        <v>26</v>
      </c>
      <c r="F876">
        <v>37.25</v>
      </c>
      <c r="G876">
        <f>IF(DATOS[[#This Row],[avg_order_value]]="",0,DATOS[[#This Row],[avg_order_value]])</f>
        <v>37.25</v>
      </c>
      <c r="H876">
        <v>11</v>
      </c>
      <c r="I876">
        <f>DATOS[[#This Row],[avgValorOrdenDesc]]*DATOS[[#This Row],[total_orders]]</f>
        <v>409.75</v>
      </c>
      <c r="J876">
        <v>57</v>
      </c>
      <c r="K876">
        <v>0</v>
      </c>
      <c r="L876" t="s">
        <v>40</v>
      </c>
      <c r="M876">
        <v>82.8</v>
      </c>
      <c r="N876">
        <f>IF(DATOS[[#This Row],[email_open_rate]]="",0,DATOS[[#This Row],[email_open_rate]])</f>
        <v>82.8</v>
      </c>
      <c r="O876" s="1">
        <v>44247</v>
      </c>
      <c r="P876">
        <v>6</v>
      </c>
      <c r="Q876">
        <v>0.48</v>
      </c>
      <c r="R876">
        <f>IF(IFERROR(VLOOKUP(DATOS[[#This Row],[IdUnico]],A877:$A$5002,1,FALSE),0),1,0)</f>
        <v>0</v>
      </c>
    </row>
    <row r="877" spans="1:18" x14ac:dyDescent="0.3">
      <c r="A877" t="str">
        <f>CONCATENATE(DATOS[[#This Row],[customer_id]],"_",DATOS[[#This Row],[country]],"_",DATOS[[#This Row],[customer_since]])</f>
        <v>CUST_2622_Germany_45256</v>
      </c>
      <c r="B877" t="s">
        <v>1048</v>
      </c>
      <c r="C877">
        <v>71</v>
      </c>
      <c r="D877" t="s">
        <v>21</v>
      </c>
      <c r="E877" t="s">
        <v>50</v>
      </c>
      <c r="F877">
        <v>161.47999999999999</v>
      </c>
      <c r="G877">
        <f>IF(DATOS[[#This Row],[avg_order_value]]="",0,DATOS[[#This Row],[avg_order_value]])</f>
        <v>161.47999999999999</v>
      </c>
      <c r="H877">
        <v>6</v>
      </c>
      <c r="I877">
        <f>DATOS[[#This Row],[avgValorOrdenDesc]]*DATOS[[#This Row],[total_orders]]</f>
        <v>968.87999999999988</v>
      </c>
      <c r="J877">
        <v>164</v>
      </c>
      <c r="K877">
        <v>0</v>
      </c>
      <c r="L877" t="s">
        <v>19</v>
      </c>
      <c r="M877">
        <v>44.1</v>
      </c>
      <c r="N877">
        <f>IF(DATOS[[#This Row],[email_open_rate]]="",0,DATOS[[#This Row],[email_open_rate]])</f>
        <v>44.1</v>
      </c>
      <c r="O877" s="1">
        <v>45256</v>
      </c>
      <c r="P877">
        <v>50</v>
      </c>
      <c r="Q877">
        <v>0.19</v>
      </c>
      <c r="R877">
        <f>IF(IFERROR(VLOOKUP(DATOS[[#This Row],[IdUnico]],A878:$A$5002,1,FALSE),0),1,0)</f>
        <v>0</v>
      </c>
    </row>
    <row r="878" spans="1:18" x14ac:dyDescent="0.3">
      <c r="A878" t="str">
        <f>CONCATENATE(DATOS[[#This Row],[customer_id]],"_",DATOS[[#This Row],[country]],"_",DATOS[[#This Row],[customer_since]])</f>
        <v>CUST_2625_India_44676</v>
      </c>
      <c r="B878" t="s">
        <v>932</v>
      </c>
      <c r="C878">
        <v>56</v>
      </c>
      <c r="D878" t="s">
        <v>21</v>
      </c>
      <c r="E878" t="s">
        <v>37</v>
      </c>
      <c r="F878">
        <v>156.02000000000001</v>
      </c>
      <c r="G878">
        <f>IF(DATOS[[#This Row],[avg_order_value]]="",0,DATOS[[#This Row],[avg_order_value]])</f>
        <v>156.02000000000001</v>
      </c>
      <c r="H878">
        <v>15</v>
      </c>
      <c r="I878">
        <f>DATOS[[#This Row],[avgValorOrdenDesc]]*DATOS[[#This Row],[total_orders]]</f>
        <v>2340.3000000000002</v>
      </c>
      <c r="J878">
        <v>188</v>
      </c>
      <c r="K878">
        <v>0</v>
      </c>
      <c r="L878" t="s">
        <v>23</v>
      </c>
      <c r="M878">
        <v>74.599999999999994</v>
      </c>
      <c r="N878">
        <f>IF(DATOS[[#This Row],[email_open_rate]]="",0,DATOS[[#This Row],[email_open_rate]])</f>
        <v>74.599999999999994</v>
      </c>
      <c r="O878" s="1">
        <v>44676</v>
      </c>
      <c r="P878">
        <v>86</v>
      </c>
      <c r="Q878">
        <v>0.56000000000000005</v>
      </c>
      <c r="R878">
        <f>IF(IFERROR(VLOOKUP(DATOS[[#This Row],[IdUnico]],A879:$A$5002,1,FALSE),0),1,0)</f>
        <v>0</v>
      </c>
    </row>
    <row r="879" spans="1:18" x14ac:dyDescent="0.3">
      <c r="A879" t="str">
        <f>CONCATENATE(DATOS[[#This Row],[customer_id]],"_",DATOS[[#This Row],[country]],"_",DATOS[[#This Row],[customer_since]])</f>
        <v>CUST_2625_USA_45330</v>
      </c>
      <c r="B879" t="s">
        <v>932</v>
      </c>
      <c r="C879">
        <v>58</v>
      </c>
      <c r="D879" t="s">
        <v>14</v>
      </c>
      <c r="E879" t="s">
        <v>18</v>
      </c>
      <c r="F879">
        <v>188.84</v>
      </c>
      <c r="G879">
        <f>IF(DATOS[[#This Row],[avg_order_value]]="",0,DATOS[[#This Row],[avg_order_value]])</f>
        <v>188.84</v>
      </c>
      <c r="H879">
        <v>9</v>
      </c>
      <c r="I879">
        <f>DATOS[[#This Row],[avgValorOrdenDesc]]*DATOS[[#This Row],[total_orders]]</f>
        <v>1699.56</v>
      </c>
      <c r="J879">
        <v>41</v>
      </c>
      <c r="K879">
        <v>0</v>
      </c>
      <c r="L879" t="s">
        <v>23</v>
      </c>
      <c r="M879">
        <v>23.1</v>
      </c>
      <c r="N879">
        <f>IF(DATOS[[#This Row],[email_open_rate]]="",0,DATOS[[#This Row],[email_open_rate]])</f>
        <v>23.1</v>
      </c>
      <c r="O879" s="1">
        <v>45330</v>
      </c>
      <c r="P879">
        <v>97</v>
      </c>
      <c r="Q879">
        <v>0.49</v>
      </c>
      <c r="R879">
        <f>IF(IFERROR(VLOOKUP(DATOS[[#This Row],[IdUnico]],A880:$A$5002,1,FALSE),0),1,0)</f>
        <v>0</v>
      </c>
    </row>
    <row r="880" spans="1:18" x14ac:dyDescent="0.3">
      <c r="A880" t="str">
        <f>CONCATENATE(DATOS[[#This Row],[customer_id]],"_",DATOS[[#This Row],[country]],"_",DATOS[[#This Row],[customer_since]])</f>
        <v>CUST_2627_India_45761</v>
      </c>
      <c r="B880" t="s">
        <v>2321</v>
      </c>
      <c r="C880">
        <v>58</v>
      </c>
      <c r="D880" t="s">
        <v>21</v>
      </c>
      <c r="E880" t="s">
        <v>37</v>
      </c>
      <c r="F880">
        <v>59.63</v>
      </c>
      <c r="G880">
        <f>IF(DATOS[[#This Row],[avg_order_value]]="",0,DATOS[[#This Row],[avg_order_value]])</f>
        <v>59.63</v>
      </c>
      <c r="H880">
        <v>12</v>
      </c>
      <c r="I880">
        <f>DATOS[[#This Row],[avgValorOrdenDesc]]*DATOS[[#This Row],[total_orders]]</f>
        <v>715.56000000000006</v>
      </c>
      <c r="J880">
        <v>325</v>
      </c>
      <c r="K880">
        <v>0</v>
      </c>
      <c r="L880" t="s">
        <v>23</v>
      </c>
      <c r="M880">
        <v>31.6</v>
      </c>
      <c r="N880">
        <f>IF(DATOS[[#This Row],[email_open_rate]]="",0,DATOS[[#This Row],[email_open_rate]])</f>
        <v>31.6</v>
      </c>
      <c r="O880" s="1">
        <v>45761</v>
      </c>
      <c r="P880">
        <v>15</v>
      </c>
      <c r="Q880">
        <v>0.26</v>
      </c>
      <c r="R880">
        <f>IF(IFERROR(VLOOKUP(DATOS[[#This Row],[IdUnico]],A881:$A$5002,1,FALSE),0),1,0)</f>
        <v>0</v>
      </c>
    </row>
    <row r="881" spans="1:18" x14ac:dyDescent="0.3">
      <c r="A881" t="str">
        <f>CONCATENATE(DATOS[[#This Row],[customer_id]],"_",DATOS[[#This Row],[country]],"_",DATOS[[#This Row],[customer_since]])</f>
        <v>CUST_2627_UK_45300</v>
      </c>
      <c r="B881" t="s">
        <v>2321</v>
      </c>
      <c r="C881">
        <v>74</v>
      </c>
      <c r="D881" t="s">
        <v>14</v>
      </c>
      <c r="E881" t="s">
        <v>52</v>
      </c>
      <c r="F881">
        <v>100.07</v>
      </c>
      <c r="G881">
        <f>IF(DATOS[[#This Row],[avg_order_value]]="",0,DATOS[[#This Row],[avg_order_value]])</f>
        <v>100.07</v>
      </c>
      <c r="H881">
        <v>13</v>
      </c>
      <c r="I881">
        <f>DATOS[[#This Row],[avgValorOrdenDesc]]*DATOS[[#This Row],[total_orders]]</f>
        <v>1300.9099999999999</v>
      </c>
      <c r="J881">
        <v>311</v>
      </c>
      <c r="K881">
        <v>0</v>
      </c>
      <c r="L881" t="s">
        <v>16</v>
      </c>
      <c r="M881">
        <v>97.1</v>
      </c>
      <c r="N881">
        <f>IF(DATOS[[#This Row],[email_open_rate]]="",0,DATOS[[#This Row],[email_open_rate]])</f>
        <v>97.1</v>
      </c>
      <c r="O881" s="1">
        <v>45300</v>
      </c>
      <c r="P881">
        <v>68</v>
      </c>
      <c r="Q881">
        <v>0.65</v>
      </c>
      <c r="R881">
        <f>IF(IFERROR(VLOOKUP(DATOS[[#This Row],[IdUnico]],A882:$A$5002,1,FALSE),0),1,0)</f>
        <v>0</v>
      </c>
    </row>
    <row r="882" spans="1:18" x14ac:dyDescent="0.3">
      <c r="A882" t="str">
        <f>CONCATENATE(DATOS[[#This Row],[customer_id]],"_",DATOS[[#This Row],[country]],"_",DATOS[[#This Row],[customer_since]])</f>
        <v>CUST_2628_UK_44488</v>
      </c>
      <c r="B882" t="s">
        <v>2237</v>
      </c>
      <c r="C882">
        <v>56</v>
      </c>
      <c r="D882" t="s">
        <v>14</v>
      </c>
      <c r="E882" t="s">
        <v>52</v>
      </c>
      <c r="F882">
        <v>51.92</v>
      </c>
      <c r="G882">
        <f>IF(DATOS[[#This Row],[avg_order_value]]="",0,DATOS[[#This Row],[avg_order_value]])</f>
        <v>51.92</v>
      </c>
      <c r="H882">
        <v>14</v>
      </c>
      <c r="I882">
        <f>DATOS[[#This Row],[avgValorOrdenDesc]]*DATOS[[#This Row],[total_orders]]</f>
        <v>726.88</v>
      </c>
      <c r="J882">
        <v>16</v>
      </c>
      <c r="K882">
        <v>0</v>
      </c>
      <c r="L882" t="s">
        <v>40</v>
      </c>
      <c r="M882">
        <v>72.3</v>
      </c>
      <c r="N882">
        <f>IF(DATOS[[#This Row],[email_open_rate]]="",0,DATOS[[#This Row],[email_open_rate]])</f>
        <v>72.3</v>
      </c>
      <c r="O882" s="1">
        <v>44488</v>
      </c>
      <c r="P882">
        <v>41</v>
      </c>
      <c r="Q882">
        <v>0.45</v>
      </c>
      <c r="R882">
        <f>IF(IFERROR(VLOOKUP(DATOS[[#This Row],[IdUnico]],A883:$A$5002,1,FALSE),0),1,0)</f>
        <v>0</v>
      </c>
    </row>
    <row r="883" spans="1:18" x14ac:dyDescent="0.3">
      <c r="A883" t="str">
        <f>CONCATENATE(DATOS[[#This Row],[customer_id]],"_",DATOS[[#This Row],[country]],"_",DATOS[[#This Row],[customer_since]])</f>
        <v>CUST_2629_Canada_44178</v>
      </c>
      <c r="B883" t="s">
        <v>2850</v>
      </c>
      <c r="C883">
        <v>27</v>
      </c>
      <c r="D883" t="s">
        <v>21</v>
      </c>
      <c r="E883" t="s">
        <v>28</v>
      </c>
      <c r="F883">
        <v>40.03</v>
      </c>
      <c r="G883">
        <f>IF(DATOS[[#This Row],[avg_order_value]]="",0,DATOS[[#This Row],[avg_order_value]])</f>
        <v>40.03</v>
      </c>
      <c r="H883">
        <v>6</v>
      </c>
      <c r="I883">
        <f>DATOS[[#This Row],[avgValorOrdenDesc]]*DATOS[[#This Row],[total_orders]]</f>
        <v>240.18</v>
      </c>
      <c r="J883">
        <v>320</v>
      </c>
      <c r="K883">
        <v>0</v>
      </c>
      <c r="L883" t="s">
        <v>40</v>
      </c>
      <c r="M883">
        <v>72.099999999999994</v>
      </c>
      <c r="N883">
        <f>IF(DATOS[[#This Row],[email_open_rate]]="",0,DATOS[[#This Row],[email_open_rate]])</f>
        <v>72.099999999999994</v>
      </c>
      <c r="O883" s="1">
        <v>44178</v>
      </c>
      <c r="P883">
        <v>88</v>
      </c>
      <c r="Q883">
        <v>0.12</v>
      </c>
      <c r="R883">
        <f>IF(IFERROR(VLOOKUP(DATOS[[#This Row],[IdUnico]],A884:$A$5002,1,FALSE),0),1,0)</f>
        <v>0</v>
      </c>
    </row>
    <row r="884" spans="1:18" x14ac:dyDescent="0.3">
      <c r="A884" t="str">
        <f>CONCATENATE(DATOS[[#This Row],[customer_id]],"_",DATOS[[#This Row],[country]],"_",DATOS[[#This Row],[customer_since]])</f>
        <v>CUST_2629_China_45115</v>
      </c>
      <c r="B884" t="s">
        <v>2850</v>
      </c>
      <c r="C884">
        <v>73</v>
      </c>
      <c r="D884" t="s">
        <v>21</v>
      </c>
      <c r="E884" t="s">
        <v>44</v>
      </c>
      <c r="F884">
        <v>19.03</v>
      </c>
      <c r="G884">
        <f>IF(DATOS[[#This Row],[avg_order_value]]="",0,DATOS[[#This Row],[avg_order_value]])</f>
        <v>19.03</v>
      </c>
      <c r="H884">
        <v>8</v>
      </c>
      <c r="I884">
        <f>DATOS[[#This Row],[avgValorOrdenDesc]]*DATOS[[#This Row],[total_orders]]</f>
        <v>152.24</v>
      </c>
      <c r="J884">
        <v>8</v>
      </c>
      <c r="K884">
        <v>0</v>
      </c>
      <c r="L884" t="s">
        <v>23</v>
      </c>
      <c r="M884">
        <v>94.4</v>
      </c>
      <c r="N884">
        <f>IF(DATOS[[#This Row],[email_open_rate]]="",0,DATOS[[#This Row],[email_open_rate]])</f>
        <v>94.4</v>
      </c>
      <c r="O884" s="1">
        <v>45115</v>
      </c>
      <c r="P884">
        <v>73</v>
      </c>
      <c r="Q884">
        <v>0.09</v>
      </c>
      <c r="R884">
        <f>IF(IFERROR(VLOOKUP(DATOS[[#This Row],[IdUnico]],A885:$A$5002,1,FALSE),0),1,0)</f>
        <v>0</v>
      </c>
    </row>
    <row r="885" spans="1:18" x14ac:dyDescent="0.3">
      <c r="A885" t="str">
        <f>CONCATENATE(DATOS[[#This Row],[customer_id]],"_",DATOS[[#This Row],[country]],"_",DATOS[[#This Row],[customer_since]])</f>
        <v>CUST_2630_Brazil_45816</v>
      </c>
      <c r="B885" t="s">
        <v>3192</v>
      </c>
      <c r="C885">
        <v>28</v>
      </c>
      <c r="D885" t="s">
        <v>14</v>
      </c>
      <c r="E885" t="s">
        <v>15</v>
      </c>
      <c r="F885">
        <v>50.46</v>
      </c>
      <c r="G885">
        <f>IF(DATOS[[#This Row],[avg_order_value]]="",0,DATOS[[#This Row],[avg_order_value]])</f>
        <v>50.46</v>
      </c>
      <c r="H885">
        <v>13</v>
      </c>
      <c r="I885">
        <f>DATOS[[#This Row],[avgValorOrdenDesc]]*DATOS[[#This Row],[total_orders]]</f>
        <v>655.98</v>
      </c>
      <c r="J885">
        <v>227</v>
      </c>
      <c r="K885">
        <v>0</v>
      </c>
      <c r="L885" t="s">
        <v>40</v>
      </c>
      <c r="M885">
        <v>34.4</v>
      </c>
      <c r="N885">
        <f>IF(DATOS[[#This Row],[email_open_rate]]="",0,DATOS[[#This Row],[email_open_rate]])</f>
        <v>34.4</v>
      </c>
      <c r="O885" s="1">
        <v>45816</v>
      </c>
      <c r="P885">
        <v>84</v>
      </c>
      <c r="Q885">
        <v>0.36</v>
      </c>
      <c r="R885">
        <f>IF(IFERROR(VLOOKUP(DATOS[[#This Row],[IdUnico]],A886:$A$5002,1,FALSE),0),1,0)</f>
        <v>0</v>
      </c>
    </row>
    <row r="886" spans="1:18" x14ac:dyDescent="0.3">
      <c r="A886" t="str">
        <f>CONCATENATE(DATOS[[#This Row],[customer_id]],"_",DATOS[[#This Row],[country]],"_",DATOS[[#This Row],[customer_since]])</f>
        <v>CUST_2633_France_44409</v>
      </c>
      <c r="B886" t="s">
        <v>620</v>
      </c>
      <c r="C886">
        <v>32</v>
      </c>
      <c r="D886" t="s">
        <v>21</v>
      </c>
      <c r="E886" t="s">
        <v>35</v>
      </c>
      <c r="F886">
        <v>80.33</v>
      </c>
      <c r="G886">
        <f>IF(DATOS[[#This Row],[avg_order_value]]="",0,DATOS[[#This Row],[avg_order_value]])</f>
        <v>80.33</v>
      </c>
      <c r="H886">
        <v>13</v>
      </c>
      <c r="I886">
        <f>DATOS[[#This Row],[avgValorOrdenDesc]]*DATOS[[#This Row],[total_orders]]</f>
        <v>1044.29</v>
      </c>
      <c r="J886">
        <v>234</v>
      </c>
      <c r="K886">
        <v>0</v>
      </c>
      <c r="L886" t="s">
        <v>40</v>
      </c>
      <c r="M886">
        <v>6.3</v>
      </c>
      <c r="N886">
        <f>IF(DATOS[[#This Row],[email_open_rate]]="",0,DATOS[[#This Row],[email_open_rate]])</f>
        <v>6.3</v>
      </c>
      <c r="O886" s="1">
        <v>44409</v>
      </c>
      <c r="P886">
        <v>59</v>
      </c>
      <c r="Q886">
        <v>0.32</v>
      </c>
      <c r="R886">
        <f>IF(IFERROR(VLOOKUP(DATOS[[#This Row],[IdUnico]],A887:$A$5002,1,FALSE),0),1,0)</f>
        <v>0</v>
      </c>
    </row>
    <row r="887" spans="1:18" x14ac:dyDescent="0.3">
      <c r="A887" t="str">
        <f>CONCATENATE(DATOS[[#This Row],[customer_id]],"_",DATOS[[#This Row],[country]],"_",DATOS[[#This Row],[customer_since]])</f>
        <v>CUST_2633_India_44495</v>
      </c>
      <c r="B887" t="s">
        <v>620</v>
      </c>
      <c r="C887">
        <v>58</v>
      </c>
      <c r="D887" t="s">
        <v>14</v>
      </c>
      <c r="E887" t="s">
        <v>37</v>
      </c>
      <c r="F887">
        <v>207.71</v>
      </c>
      <c r="G887">
        <f>IF(DATOS[[#This Row],[avg_order_value]]="",0,DATOS[[#This Row],[avg_order_value]])</f>
        <v>207.71</v>
      </c>
      <c r="H887">
        <v>8</v>
      </c>
      <c r="I887">
        <f>DATOS[[#This Row],[avgValorOrdenDesc]]*DATOS[[#This Row],[total_orders]]</f>
        <v>1661.68</v>
      </c>
      <c r="J887">
        <v>208</v>
      </c>
      <c r="K887">
        <v>0</v>
      </c>
      <c r="L887" t="s">
        <v>40</v>
      </c>
      <c r="M887">
        <v>79.400000000000006</v>
      </c>
      <c r="N887">
        <f>IF(DATOS[[#This Row],[email_open_rate]]="",0,DATOS[[#This Row],[email_open_rate]])</f>
        <v>79.400000000000006</v>
      </c>
      <c r="O887" s="1">
        <v>44495</v>
      </c>
      <c r="P887">
        <v>54</v>
      </c>
      <c r="Q887">
        <v>0.49</v>
      </c>
      <c r="R887">
        <f>IF(IFERROR(VLOOKUP(DATOS[[#This Row],[IdUnico]],A888:$A$5002,1,FALSE),0),1,0)</f>
        <v>0</v>
      </c>
    </row>
    <row r="888" spans="1:18" x14ac:dyDescent="0.3">
      <c r="A888" t="str">
        <f>CONCATENATE(DATOS[[#This Row],[customer_id]],"_",DATOS[[#This Row],[country]],"_",DATOS[[#This Row],[customer_since]])</f>
        <v>CUST_2635_USA_44333</v>
      </c>
      <c r="B888" t="s">
        <v>2264</v>
      </c>
      <c r="C888">
        <v>18</v>
      </c>
      <c r="D888" t="s">
        <v>21</v>
      </c>
      <c r="E888" t="s">
        <v>18</v>
      </c>
      <c r="G888">
        <f>IF(DATOS[[#This Row],[avg_order_value]]="",0,DATOS[[#This Row],[avg_order_value]])</f>
        <v>0</v>
      </c>
      <c r="H888">
        <v>10</v>
      </c>
      <c r="I888">
        <f>DATOS[[#This Row],[avgValorOrdenDesc]]*DATOS[[#This Row],[total_orders]]</f>
        <v>0</v>
      </c>
      <c r="J888">
        <v>66</v>
      </c>
      <c r="K888">
        <v>0</v>
      </c>
      <c r="L888" t="s">
        <v>16</v>
      </c>
      <c r="M888">
        <v>70.2</v>
      </c>
      <c r="N888">
        <f>IF(DATOS[[#This Row],[email_open_rate]]="",0,DATOS[[#This Row],[email_open_rate]])</f>
        <v>70.2</v>
      </c>
      <c r="O888" s="1">
        <v>44333</v>
      </c>
      <c r="P888">
        <v>1</v>
      </c>
      <c r="Q888">
        <v>0.12</v>
      </c>
      <c r="R888">
        <f>IF(IFERROR(VLOOKUP(DATOS[[#This Row],[IdUnico]],A889:$A$5002,1,FALSE),0),1,0)</f>
        <v>0</v>
      </c>
    </row>
    <row r="889" spans="1:18" x14ac:dyDescent="0.3">
      <c r="A889" t="str">
        <f>CONCATENATE(DATOS[[#This Row],[customer_id]],"_",DATOS[[#This Row],[country]],"_",DATOS[[#This Row],[customer_since]])</f>
        <v>CUST_2635_USA_45471</v>
      </c>
      <c r="B889" t="s">
        <v>2264</v>
      </c>
      <c r="C889">
        <v>66</v>
      </c>
      <c r="D889" t="s">
        <v>14</v>
      </c>
      <c r="E889" t="s">
        <v>18</v>
      </c>
      <c r="F889">
        <v>159.11000000000001</v>
      </c>
      <c r="G889">
        <f>IF(DATOS[[#This Row],[avg_order_value]]="",0,DATOS[[#This Row],[avg_order_value]])</f>
        <v>159.11000000000001</v>
      </c>
      <c r="H889">
        <v>8</v>
      </c>
      <c r="I889">
        <f>DATOS[[#This Row],[avgValorOrdenDesc]]*DATOS[[#This Row],[total_orders]]</f>
        <v>1272.8800000000001</v>
      </c>
      <c r="J889">
        <v>331</v>
      </c>
      <c r="K889">
        <v>0</v>
      </c>
      <c r="L889" t="s">
        <v>16</v>
      </c>
      <c r="M889">
        <v>11</v>
      </c>
      <c r="N889">
        <f>IF(DATOS[[#This Row],[email_open_rate]]="",0,DATOS[[#This Row],[email_open_rate]])</f>
        <v>11</v>
      </c>
      <c r="O889" s="1">
        <v>45471</v>
      </c>
      <c r="P889">
        <v>10</v>
      </c>
      <c r="Q889">
        <v>0.37</v>
      </c>
      <c r="R889">
        <f>IF(IFERROR(VLOOKUP(DATOS[[#This Row],[IdUnico]],A890:$A$5002,1,FALSE),0),1,0)</f>
        <v>0</v>
      </c>
    </row>
    <row r="890" spans="1:18" x14ac:dyDescent="0.3">
      <c r="A890" t="str">
        <f>CONCATENATE(DATOS[[#This Row],[customer_id]],"_",DATOS[[#This Row],[country]],"_",DATOS[[#This Row],[customer_since]])</f>
        <v>CUST_2636_Australia_45637</v>
      </c>
      <c r="B890" t="s">
        <v>192</v>
      </c>
      <c r="C890">
        <v>21</v>
      </c>
      <c r="D890" t="s">
        <v>14</v>
      </c>
      <c r="E890" t="s">
        <v>22</v>
      </c>
      <c r="F890">
        <v>114.57</v>
      </c>
      <c r="G890">
        <f>IF(DATOS[[#This Row],[avg_order_value]]="",0,DATOS[[#This Row],[avg_order_value]])</f>
        <v>114.57</v>
      </c>
      <c r="H890">
        <v>9</v>
      </c>
      <c r="I890">
        <f>DATOS[[#This Row],[avgValorOrdenDesc]]*DATOS[[#This Row],[total_orders]]</f>
        <v>1031.1299999999999</v>
      </c>
      <c r="J890">
        <v>141</v>
      </c>
      <c r="K890">
        <v>0</v>
      </c>
      <c r="L890" t="s">
        <v>23</v>
      </c>
      <c r="M890">
        <v>32.6</v>
      </c>
      <c r="N890">
        <f>IF(DATOS[[#This Row],[email_open_rate]]="",0,DATOS[[#This Row],[email_open_rate]])</f>
        <v>32.6</v>
      </c>
      <c r="O890" s="1">
        <v>45637</v>
      </c>
      <c r="P890">
        <v>69</v>
      </c>
      <c r="Q890">
        <v>0.01</v>
      </c>
      <c r="R890">
        <f>IF(IFERROR(VLOOKUP(DATOS[[#This Row],[IdUnico]],A891:$A$5002,1,FALSE),0),1,0)</f>
        <v>0</v>
      </c>
    </row>
    <row r="891" spans="1:18" x14ac:dyDescent="0.3">
      <c r="A891" t="str">
        <f>CONCATENATE(DATOS[[#This Row],[customer_id]],"_",DATOS[[#This Row],[country]],"_",DATOS[[#This Row],[customer_since]])</f>
        <v>CUST_2636_India_45578</v>
      </c>
      <c r="B891" t="s">
        <v>192</v>
      </c>
      <c r="C891">
        <v>33</v>
      </c>
      <c r="D891" t="s">
        <v>25</v>
      </c>
      <c r="E891" t="s">
        <v>37</v>
      </c>
      <c r="G891">
        <f>IF(DATOS[[#This Row],[avg_order_value]]="",0,DATOS[[#This Row],[avg_order_value]])</f>
        <v>0</v>
      </c>
      <c r="H891">
        <v>8</v>
      </c>
      <c r="I891">
        <f>DATOS[[#This Row],[avgValorOrdenDesc]]*DATOS[[#This Row],[total_orders]]</f>
        <v>0</v>
      </c>
      <c r="J891">
        <v>198</v>
      </c>
      <c r="K891">
        <v>0</v>
      </c>
      <c r="L891" t="s">
        <v>16</v>
      </c>
      <c r="M891">
        <v>98.1</v>
      </c>
      <c r="N891">
        <f>IF(DATOS[[#This Row],[email_open_rate]]="",0,DATOS[[#This Row],[email_open_rate]])</f>
        <v>98.1</v>
      </c>
      <c r="O891" s="1">
        <v>45578</v>
      </c>
      <c r="P891">
        <v>22</v>
      </c>
      <c r="Q891">
        <v>0.13</v>
      </c>
      <c r="R891">
        <f>IF(IFERROR(VLOOKUP(DATOS[[#This Row],[IdUnico]],A892:$A$5002,1,FALSE),0),1,0)</f>
        <v>0</v>
      </c>
    </row>
    <row r="892" spans="1:18" x14ac:dyDescent="0.3">
      <c r="A892" t="str">
        <f>CONCATENATE(DATOS[[#This Row],[customer_id]],"_",DATOS[[#This Row],[country]],"_",DATOS[[#This Row],[customer_since]])</f>
        <v>CUST_2637_Brazil_44769</v>
      </c>
      <c r="B892" t="s">
        <v>2888</v>
      </c>
      <c r="C892">
        <v>77</v>
      </c>
      <c r="D892" t="s">
        <v>14</v>
      </c>
      <c r="E892" t="s">
        <v>15</v>
      </c>
      <c r="G892">
        <f>IF(DATOS[[#This Row],[avg_order_value]]="",0,DATOS[[#This Row],[avg_order_value]])</f>
        <v>0</v>
      </c>
      <c r="H892">
        <v>4</v>
      </c>
      <c r="I892">
        <f>DATOS[[#This Row],[avgValorOrdenDesc]]*DATOS[[#This Row],[total_orders]]</f>
        <v>0</v>
      </c>
      <c r="J892">
        <v>97</v>
      </c>
      <c r="K892">
        <v>0</v>
      </c>
      <c r="L892" t="s">
        <v>23</v>
      </c>
      <c r="M892">
        <v>65.8</v>
      </c>
      <c r="N892">
        <f>IF(DATOS[[#This Row],[email_open_rate]]="",0,DATOS[[#This Row],[email_open_rate]])</f>
        <v>65.8</v>
      </c>
      <c r="O892" s="1">
        <v>44769</v>
      </c>
      <c r="P892">
        <v>93</v>
      </c>
      <c r="Q892">
        <v>0.28999999999999998</v>
      </c>
      <c r="R892">
        <f>IF(IFERROR(VLOOKUP(DATOS[[#This Row],[IdUnico]],A893:$A$5002,1,FALSE),0),1,0)</f>
        <v>0</v>
      </c>
    </row>
    <row r="893" spans="1:18" x14ac:dyDescent="0.3">
      <c r="A893" t="str">
        <f>CONCATENATE(DATOS[[#This Row],[customer_id]],"_",DATOS[[#This Row],[country]],"_",DATOS[[#This Row],[customer_since]])</f>
        <v>CUST_2638_Japan_44822</v>
      </c>
      <c r="B893" t="s">
        <v>1735</v>
      </c>
      <c r="C893">
        <v>45</v>
      </c>
      <c r="D893" t="s">
        <v>21</v>
      </c>
      <c r="E893" t="s">
        <v>26</v>
      </c>
      <c r="F893">
        <v>161.66999999999999</v>
      </c>
      <c r="G893">
        <f>IF(DATOS[[#This Row],[avg_order_value]]="",0,DATOS[[#This Row],[avg_order_value]])</f>
        <v>161.66999999999999</v>
      </c>
      <c r="H893">
        <v>8</v>
      </c>
      <c r="I893">
        <f>DATOS[[#This Row],[avgValorOrdenDesc]]*DATOS[[#This Row],[total_orders]]</f>
        <v>1293.3599999999999</v>
      </c>
      <c r="J893">
        <v>77</v>
      </c>
      <c r="K893">
        <v>0</v>
      </c>
      <c r="L893" t="s">
        <v>29</v>
      </c>
      <c r="M893">
        <v>35.799999999999997</v>
      </c>
      <c r="N893">
        <f>IF(DATOS[[#This Row],[email_open_rate]]="",0,DATOS[[#This Row],[email_open_rate]])</f>
        <v>35.799999999999997</v>
      </c>
      <c r="O893" s="1">
        <v>44822</v>
      </c>
      <c r="P893">
        <v>92</v>
      </c>
      <c r="Q893">
        <v>0.41</v>
      </c>
      <c r="R893">
        <f>IF(IFERROR(VLOOKUP(DATOS[[#This Row],[IdUnico]],A894:$A$5002,1,FALSE),0),1,0)</f>
        <v>0</v>
      </c>
    </row>
    <row r="894" spans="1:18" x14ac:dyDescent="0.3">
      <c r="A894" t="str">
        <f>CONCATENATE(DATOS[[#This Row],[customer_id]],"_",DATOS[[#This Row],[country]],"_",DATOS[[#This Row],[customer_since]])</f>
        <v>CUST_2639_USA_45640</v>
      </c>
      <c r="B894" t="s">
        <v>1092</v>
      </c>
      <c r="C894">
        <v>52</v>
      </c>
      <c r="D894" t="s">
        <v>21</v>
      </c>
      <c r="E894" t="s">
        <v>18</v>
      </c>
      <c r="F894">
        <v>119.97</v>
      </c>
      <c r="G894">
        <f>IF(DATOS[[#This Row],[avg_order_value]]="",0,DATOS[[#This Row],[avg_order_value]])</f>
        <v>119.97</v>
      </c>
      <c r="H894">
        <v>8</v>
      </c>
      <c r="I894">
        <f>DATOS[[#This Row],[avgValorOrdenDesc]]*DATOS[[#This Row],[total_orders]]</f>
        <v>959.76</v>
      </c>
      <c r="J894">
        <v>103</v>
      </c>
      <c r="K894">
        <v>0</v>
      </c>
      <c r="L894" t="s">
        <v>29</v>
      </c>
      <c r="M894">
        <v>78</v>
      </c>
      <c r="N894">
        <f>IF(DATOS[[#This Row],[email_open_rate]]="",0,DATOS[[#This Row],[email_open_rate]])</f>
        <v>78</v>
      </c>
      <c r="O894" s="1">
        <v>45640</v>
      </c>
      <c r="P894">
        <v>97</v>
      </c>
      <c r="Q894">
        <v>0.24</v>
      </c>
      <c r="R894">
        <f>IF(IFERROR(VLOOKUP(DATOS[[#This Row],[IdUnico]],A895:$A$5002,1,FALSE),0),1,0)</f>
        <v>0</v>
      </c>
    </row>
    <row r="895" spans="1:18" x14ac:dyDescent="0.3">
      <c r="A895" t="str">
        <f>CONCATENATE(DATOS[[#This Row],[customer_id]],"_",DATOS[[#This Row],[country]],"_",DATOS[[#This Row],[customer_since]])</f>
        <v>CUST_2640_China_45742</v>
      </c>
      <c r="B895" t="s">
        <v>1217</v>
      </c>
      <c r="C895">
        <v>40</v>
      </c>
      <c r="D895" t="s">
        <v>21</v>
      </c>
      <c r="E895" t="s">
        <v>44</v>
      </c>
      <c r="F895">
        <v>67.09</v>
      </c>
      <c r="G895">
        <f>IF(DATOS[[#This Row],[avg_order_value]]="",0,DATOS[[#This Row],[avg_order_value]])</f>
        <v>67.09</v>
      </c>
      <c r="H895">
        <v>11</v>
      </c>
      <c r="I895">
        <f>DATOS[[#This Row],[avgValorOrdenDesc]]*DATOS[[#This Row],[total_orders]]</f>
        <v>737.99</v>
      </c>
      <c r="J895">
        <v>211</v>
      </c>
      <c r="K895">
        <v>0</v>
      </c>
      <c r="L895" t="s">
        <v>29</v>
      </c>
      <c r="M895">
        <v>32.200000000000003</v>
      </c>
      <c r="N895">
        <f>IF(DATOS[[#This Row],[email_open_rate]]="",0,DATOS[[#This Row],[email_open_rate]])</f>
        <v>32.200000000000003</v>
      </c>
      <c r="O895" s="1">
        <v>45742</v>
      </c>
      <c r="P895">
        <v>43</v>
      </c>
      <c r="Q895">
        <v>0.15</v>
      </c>
      <c r="R895">
        <f>IF(IFERROR(VLOOKUP(DATOS[[#This Row],[IdUnico]],A896:$A$5002,1,FALSE),0),1,0)</f>
        <v>0</v>
      </c>
    </row>
    <row r="896" spans="1:18" x14ac:dyDescent="0.3">
      <c r="A896" t="str">
        <f>CONCATENATE(DATOS[[#This Row],[customer_id]],"_",DATOS[[#This Row],[country]],"_",DATOS[[#This Row],[customer_since]])</f>
        <v>CUST_2644_Canada_44858</v>
      </c>
      <c r="B896" t="s">
        <v>3589</v>
      </c>
      <c r="C896">
        <v>75</v>
      </c>
      <c r="D896" t="s">
        <v>14</v>
      </c>
      <c r="E896" t="s">
        <v>28</v>
      </c>
      <c r="F896">
        <v>133.65</v>
      </c>
      <c r="G896">
        <f>IF(DATOS[[#This Row],[avg_order_value]]="",0,DATOS[[#This Row],[avg_order_value]])</f>
        <v>133.65</v>
      </c>
      <c r="H896">
        <v>11</v>
      </c>
      <c r="I896">
        <f>DATOS[[#This Row],[avgValorOrdenDesc]]*DATOS[[#This Row],[total_orders]]</f>
        <v>1470.15</v>
      </c>
      <c r="J896">
        <v>61</v>
      </c>
      <c r="K896">
        <v>0</v>
      </c>
      <c r="L896" t="s">
        <v>19</v>
      </c>
      <c r="M896">
        <v>79.7</v>
      </c>
      <c r="N896">
        <f>IF(DATOS[[#This Row],[email_open_rate]]="",0,DATOS[[#This Row],[email_open_rate]])</f>
        <v>79.7</v>
      </c>
      <c r="O896" s="1">
        <v>44858</v>
      </c>
      <c r="P896">
        <v>9</v>
      </c>
      <c r="Q896">
        <v>0.21</v>
      </c>
      <c r="R896">
        <f>IF(IFERROR(VLOOKUP(DATOS[[#This Row],[IdUnico]],A897:$A$5002,1,FALSE),0),1,0)</f>
        <v>0</v>
      </c>
    </row>
    <row r="897" spans="1:18" x14ac:dyDescent="0.3">
      <c r="A897" t="str">
        <f>CONCATENATE(DATOS[[#This Row],[customer_id]],"_",DATOS[[#This Row],[country]],"_",DATOS[[#This Row],[customer_since]])</f>
        <v>CUST_2645_USA_44684</v>
      </c>
      <c r="B897" t="s">
        <v>915</v>
      </c>
      <c r="C897">
        <v>37</v>
      </c>
      <c r="D897" t="s">
        <v>21</v>
      </c>
      <c r="E897" t="s">
        <v>18</v>
      </c>
      <c r="F897">
        <v>61.25</v>
      </c>
      <c r="G897">
        <f>IF(DATOS[[#This Row],[avg_order_value]]="",0,DATOS[[#This Row],[avg_order_value]])</f>
        <v>61.25</v>
      </c>
      <c r="H897">
        <v>4</v>
      </c>
      <c r="I897">
        <f>DATOS[[#This Row],[avgValorOrdenDesc]]*DATOS[[#This Row],[total_orders]]</f>
        <v>245</v>
      </c>
      <c r="J897">
        <v>312</v>
      </c>
      <c r="K897">
        <v>0</v>
      </c>
      <c r="L897" t="s">
        <v>16</v>
      </c>
      <c r="M897">
        <v>51.5</v>
      </c>
      <c r="N897">
        <f>IF(DATOS[[#This Row],[email_open_rate]]="",0,DATOS[[#This Row],[email_open_rate]])</f>
        <v>51.5</v>
      </c>
      <c r="O897" s="1">
        <v>44684</v>
      </c>
      <c r="P897">
        <v>42</v>
      </c>
      <c r="Q897">
        <v>0.28999999999999998</v>
      </c>
      <c r="R897">
        <f>IF(IFERROR(VLOOKUP(DATOS[[#This Row],[IdUnico]],A898:$A$5002,1,FALSE),0),1,0)</f>
        <v>0</v>
      </c>
    </row>
    <row r="898" spans="1:18" x14ac:dyDescent="0.3">
      <c r="A898" t="str">
        <f>CONCATENATE(DATOS[[#This Row],[customer_id]],"_",DATOS[[#This Row],[country]],"_",DATOS[[#This Row],[customer_since]])</f>
        <v>CUST_2646_Canada_44174</v>
      </c>
      <c r="B898" t="s">
        <v>735</v>
      </c>
      <c r="C898">
        <v>35</v>
      </c>
      <c r="D898" t="s">
        <v>21</v>
      </c>
      <c r="E898" t="s">
        <v>28</v>
      </c>
      <c r="F898">
        <v>154.57</v>
      </c>
      <c r="G898">
        <f>IF(DATOS[[#This Row],[avg_order_value]]="",0,DATOS[[#This Row],[avg_order_value]])</f>
        <v>154.57</v>
      </c>
      <c r="H898">
        <v>13</v>
      </c>
      <c r="I898">
        <f>DATOS[[#This Row],[avgValorOrdenDesc]]*DATOS[[#This Row],[total_orders]]</f>
        <v>2009.4099999999999</v>
      </c>
      <c r="J898">
        <v>98</v>
      </c>
      <c r="K898">
        <v>0</v>
      </c>
      <c r="L898" t="s">
        <v>23</v>
      </c>
      <c r="M898">
        <v>42</v>
      </c>
      <c r="N898">
        <f>IF(DATOS[[#This Row],[email_open_rate]]="",0,DATOS[[#This Row],[email_open_rate]])</f>
        <v>42</v>
      </c>
      <c r="O898" s="1">
        <v>44174</v>
      </c>
      <c r="P898">
        <v>43</v>
      </c>
      <c r="Q898">
        <v>0.2</v>
      </c>
      <c r="R898">
        <f>IF(IFERROR(VLOOKUP(DATOS[[#This Row],[IdUnico]],A899:$A$5002,1,FALSE),0),1,0)</f>
        <v>0</v>
      </c>
    </row>
    <row r="899" spans="1:18" x14ac:dyDescent="0.3">
      <c r="A899" t="str">
        <f>CONCATENATE(DATOS[[#This Row],[customer_id]],"_",DATOS[[#This Row],[country]],"_",DATOS[[#This Row],[customer_since]])</f>
        <v>CUST_2646_France_44241</v>
      </c>
      <c r="B899" t="s">
        <v>735</v>
      </c>
      <c r="C899">
        <v>78</v>
      </c>
      <c r="D899" t="s">
        <v>14</v>
      </c>
      <c r="E899" t="s">
        <v>35</v>
      </c>
      <c r="F899">
        <v>226.05</v>
      </c>
      <c r="G899">
        <f>IF(DATOS[[#This Row],[avg_order_value]]="",0,DATOS[[#This Row],[avg_order_value]])</f>
        <v>226.05</v>
      </c>
      <c r="H899">
        <v>6</v>
      </c>
      <c r="I899">
        <f>DATOS[[#This Row],[avgValorOrdenDesc]]*DATOS[[#This Row],[total_orders]]</f>
        <v>1356.3000000000002</v>
      </c>
      <c r="J899">
        <v>285</v>
      </c>
      <c r="K899">
        <v>0</v>
      </c>
      <c r="L899" t="s">
        <v>16</v>
      </c>
      <c r="M899">
        <v>14.1</v>
      </c>
      <c r="N899">
        <f>IF(DATOS[[#This Row],[email_open_rate]]="",0,DATOS[[#This Row],[email_open_rate]])</f>
        <v>14.1</v>
      </c>
      <c r="O899" s="1">
        <v>44241</v>
      </c>
      <c r="P899">
        <v>83</v>
      </c>
      <c r="Q899">
        <v>0.32</v>
      </c>
      <c r="R899">
        <f>IF(IFERROR(VLOOKUP(DATOS[[#This Row],[IdUnico]],A900:$A$5002,1,FALSE),0),1,0)</f>
        <v>0</v>
      </c>
    </row>
    <row r="900" spans="1:18" x14ac:dyDescent="0.3">
      <c r="A900" t="str">
        <f>CONCATENATE(DATOS[[#This Row],[customer_id]],"_",DATOS[[#This Row],[country]],"_",DATOS[[#This Row],[customer_since]])</f>
        <v>CUST_2647_France_45229</v>
      </c>
      <c r="B900" t="s">
        <v>2920</v>
      </c>
      <c r="C900">
        <v>49</v>
      </c>
      <c r="D900" t="s">
        <v>21</v>
      </c>
      <c r="E900" t="s">
        <v>35</v>
      </c>
      <c r="F900">
        <v>128.63</v>
      </c>
      <c r="G900">
        <f>IF(DATOS[[#This Row],[avg_order_value]]="",0,DATOS[[#This Row],[avg_order_value]])</f>
        <v>128.63</v>
      </c>
      <c r="H900">
        <v>19</v>
      </c>
      <c r="I900">
        <f>DATOS[[#This Row],[avgValorOrdenDesc]]*DATOS[[#This Row],[total_orders]]</f>
        <v>2443.9699999999998</v>
      </c>
      <c r="J900">
        <v>129</v>
      </c>
      <c r="K900">
        <v>0</v>
      </c>
      <c r="L900" t="s">
        <v>19</v>
      </c>
      <c r="M900">
        <v>90.7</v>
      </c>
      <c r="N900">
        <f>IF(DATOS[[#This Row],[email_open_rate]]="",0,DATOS[[#This Row],[email_open_rate]])</f>
        <v>90.7</v>
      </c>
      <c r="O900" s="1">
        <v>45229</v>
      </c>
      <c r="P900">
        <v>93</v>
      </c>
      <c r="Q900">
        <v>0.13</v>
      </c>
      <c r="R900">
        <f>IF(IFERROR(VLOOKUP(DATOS[[#This Row],[IdUnico]],A901:$A$5002,1,FALSE),0),1,0)</f>
        <v>0</v>
      </c>
    </row>
    <row r="901" spans="1:18" x14ac:dyDescent="0.3">
      <c r="A901" t="str">
        <f>CONCATENATE(DATOS[[#This Row],[customer_id]],"_",DATOS[[#This Row],[country]],"_",DATOS[[#This Row],[customer_since]])</f>
        <v>CUST_2647_Germany_44957</v>
      </c>
      <c r="B901" t="s">
        <v>2920</v>
      </c>
      <c r="C901">
        <v>58</v>
      </c>
      <c r="D901" t="s">
        <v>14</v>
      </c>
      <c r="E901" t="s">
        <v>50</v>
      </c>
      <c r="F901">
        <v>37.74</v>
      </c>
      <c r="G901">
        <f>IF(DATOS[[#This Row],[avg_order_value]]="",0,DATOS[[#This Row],[avg_order_value]])</f>
        <v>37.74</v>
      </c>
      <c r="H901">
        <v>6</v>
      </c>
      <c r="I901">
        <f>DATOS[[#This Row],[avgValorOrdenDesc]]*DATOS[[#This Row],[total_orders]]</f>
        <v>226.44</v>
      </c>
      <c r="J901">
        <v>199</v>
      </c>
      <c r="K901">
        <v>0</v>
      </c>
      <c r="L901" t="s">
        <v>40</v>
      </c>
      <c r="M901">
        <v>82.2</v>
      </c>
      <c r="N901">
        <f>IF(DATOS[[#This Row],[email_open_rate]]="",0,DATOS[[#This Row],[email_open_rate]])</f>
        <v>82.2</v>
      </c>
      <c r="O901" s="1">
        <v>44957</v>
      </c>
      <c r="P901">
        <v>49</v>
      </c>
      <c r="Q901">
        <v>0.28000000000000003</v>
      </c>
      <c r="R901">
        <f>IF(IFERROR(VLOOKUP(DATOS[[#This Row],[IdUnico]],A902:$A$5002,1,FALSE),0),1,0)</f>
        <v>0</v>
      </c>
    </row>
    <row r="902" spans="1:18" x14ac:dyDescent="0.3">
      <c r="A902" t="str">
        <f>CONCATENATE(DATOS[[#This Row],[customer_id]],"_",DATOS[[#This Row],[country]],"_",DATOS[[#This Row],[customer_since]])</f>
        <v>CUST_2648_France_44404</v>
      </c>
      <c r="B902" t="s">
        <v>258</v>
      </c>
      <c r="C902">
        <v>30</v>
      </c>
      <c r="D902" t="s">
        <v>14</v>
      </c>
      <c r="E902" t="s">
        <v>35</v>
      </c>
      <c r="F902">
        <v>45.46</v>
      </c>
      <c r="G902">
        <f>IF(DATOS[[#This Row],[avg_order_value]]="",0,DATOS[[#This Row],[avg_order_value]])</f>
        <v>45.46</v>
      </c>
      <c r="H902">
        <v>8</v>
      </c>
      <c r="I902">
        <f>DATOS[[#This Row],[avgValorOrdenDesc]]*DATOS[[#This Row],[total_orders]]</f>
        <v>363.68</v>
      </c>
      <c r="J902">
        <v>263</v>
      </c>
      <c r="K902">
        <v>0</v>
      </c>
      <c r="L902" t="s">
        <v>19</v>
      </c>
      <c r="M902">
        <v>98.6</v>
      </c>
      <c r="N902">
        <f>IF(DATOS[[#This Row],[email_open_rate]]="",0,DATOS[[#This Row],[email_open_rate]])</f>
        <v>98.6</v>
      </c>
      <c r="O902" s="1">
        <v>44404</v>
      </c>
      <c r="P902">
        <v>61</v>
      </c>
      <c r="Q902">
        <v>0.08</v>
      </c>
      <c r="R902">
        <f>IF(IFERROR(VLOOKUP(DATOS[[#This Row],[IdUnico]],A903:$A$5002,1,FALSE),0),1,0)</f>
        <v>0</v>
      </c>
    </row>
    <row r="903" spans="1:18" x14ac:dyDescent="0.3">
      <c r="A903" t="str">
        <f>CONCATENATE(DATOS[[#This Row],[customer_id]],"_",DATOS[[#This Row],[country]],"_",DATOS[[#This Row],[customer_since]])</f>
        <v>CUST_2651_UK_44726</v>
      </c>
      <c r="B903" t="s">
        <v>1926</v>
      </c>
      <c r="C903">
        <v>20</v>
      </c>
      <c r="D903" t="s">
        <v>14</v>
      </c>
      <c r="E903" t="s">
        <v>52</v>
      </c>
      <c r="F903">
        <v>140.19999999999999</v>
      </c>
      <c r="G903">
        <f>IF(DATOS[[#This Row],[avg_order_value]]="",0,DATOS[[#This Row],[avg_order_value]])</f>
        <v>140.19999999999999</v>
      </c>
      <c r="H903">
        <v>4</v>
      </c>
      <c r="I903">
        <f>DATOS[[#This Row],[avgValorOrdenDesc]]*DATOS[[#This Row],[total_orders]]</f>
        <v>560.79999999999995</v>
      </c>
      <c r="J903">
        <v>312</v>
      </c>
      <c r="K903">
        <v>0</v>
      </c>
      <c r="L903" t="s">
        <v>16</v>
      </c>
      <c r="M903">
        <v>11</v>
      </c>
      <c r="N903">
        <f>IF(DATOS[[#This Row],[email_open_rate]]="",0,DATOS[[#This Row],[email_open_rate]])</f>
        <v>11</v>
      </c>
      <c r="O903" s="1">
        <v>44726</v>
      </c>
      <c r="P903">
        <v>76</v>
      </c>
      <c r="Q903">
        <v>0.19</v>
      </c>
      <c r="R903">
        <f>IF(IFERROR(VLOOKUP(DATOS[[#This Row],[IdUnico]],A904:$A$5002,1,FALSE),0),1,0)</f>
        <v>0</v>
      </c>
    </row>
    <row r="904" spans="1:18" x14ac:dyDescent="0.3">
      <c r="A904" t="str">
        <f>CONCATENATE(DATOS[[#This Row],[customer_id]],"_",DATOS[[#This Row],[country]],"_",DATOS[[#This Row],[customer_since]])</f>
        <v>CUST_2652_Japan_45079</v>
      </c>
      <c r="B904" t="s">
        <v>3620</v>
      </c>
      <c r="C904">
        <v>79</v>
      </c>
      <c r="D904" t="s">
        <v>14</v>
      </c>
      <c r="E904" t="s">
        <v>26</v>
      </c>
      <c r="F904">
        <v>137.63999999999999</v>
      </c>
      <c r="G904">
        <f>IF(DATOS[[#This Row],[avg_order_value]]="",0,DATOS[[#This Row],[avg_order_value]])</f>
        <v>137.63999999999999</v>
      </c>
      <c r="H904">
        <v>7</v>
      </c>
      <c r="I904">
        <f>DATOS[[#This Row],[avgValorOrdenDesc]]*DATOS[[#This Row],[total_orders]]</f>
        <v>963.4799999999999</v>
      </c>
      <c r="J904">
        <v>319</v>
      </c>
      <c r="K904">
        <v>0</v>
      </c>
      <c r="L904" t="s">
        <v>40</v>
      </c>
      <c r="M904">
        <v>56.8</v>
      </c>
      <c r="N904">
        <f>IF(DATOS[[#This Row],[email_open_rate]]="",0,DATOS[[#This Row],[email_open_rate]])</f>
        <v>56.8</v>
      </c>
      <c r="O904" s="1">
        <v>45079</v>
      </c>
      <c r="P904">
        <v>38</v>
      </c>
      <c r="Q904">
        <v>0.31</v>
      </c>
      <c r="R904">
        <f>IF(IFERROR(VLOOKUP(DATOS[[#This Row],[IdUnico]],A905:$A$5002,1,FALSE),0),1,0)</f>
        <v>0</v>
      </c>
    </row>
    <row r="905" spans="1:18" x14ac:dyDescent="0.3">
      <c r="A905" t="str">
        <f>CONCATENATE(DATOS[[#This Row],[customer_id]],"_",DATOS[[#This Row],[country]],"_",DATOS[[#This Row],[customer_since]])</f>
        <v>CUST_2653_Japan_44436</v>
      </c>
      <c r="B905" t="s">
        <v>1865</v>
      </c>
      <c r="C905">
        <v>57</v>
      </c>
      <c r="D905" t="s">
        <v>25</v>
      </c>
      <c r="E905" t="s">
        <v>26</v>
      </c>
      <c r="F905">
        <v>160.84</v>
      </c>
      <c r="G905">
        <f>IF(DATOS[[#This Row],[avg_order_value]]="",0,DATOS[[#This Row],[avg_order_value]])</f>
        <v>160.84</v>
      </c>
      <c r="H905">
        <v>15</v>
      </c>
      <c r="I905">
        <f>DATOS[[#This Row],[avgValorOrdenDesc]]*DATOS[[#This Row],[total_orders]]</f>
        <v>2412.6</v>
      </c>
      <c r="J905">
        <v>261</v>
      </c>
      <c r="K905">
        <v>0</v>
      </c>
      <c r="L905" t="s">
        <v>23</v>
      </c>
      <c r="M905">
        <v>97.3</v>
      </c>
      <c r="N905">
        <f>IF(DATOS[[#This Row],[email_open_rate]]="",0,DATOS[[#This Row],[email_open_rate]])</f>
        <v>97.3</v>
      </c>
      <c r="O905" s="1">
        <v>44436</v>
      </c>
      <c r="P905">
        <v>50</v>
      </c>
      <c r="Q905">
        <v>0.26</v>
      </c>
      <c r="R905">
        <f>IF(IFERROR(VLOOKUP(DATOS[[#This Row],[IdUnico]],A906:$A$5002,1,FALSE),0),1,0)</f>
        <v>0</v>
      </c>
    </row>
    <row r="906" spans="1:18" x14ac:dyDescent="0.3">
      <c r="A906" t="str">
        <f>CONCATENATE(DATOS[[#This Row],[customer_id]],"_",DATOS[[#This Row],[country]],"_",DATOS[[#This Row],[customer_since]])</f>
        <v>CUST_2657_Australia_44661</v>
      </c>
      <c r="B906" t="s">
        <v>3387</v>
      </c>
      <c r="C906">
        <v>32</v>
      </c>
      <c r="D906" t="s">
        <v>21</v>
      </c>
      <c r="E906" t="s">
        <v>22</v>
      </c>
      <c r="G906">
        <f>IF(DATOS[[#This Row],[avg_order_value]]="",0,DATOS[[#This Row],[avg_order_value]])</f>
        <v>0</v>
      </c>
      <c r="H906">
        <v>10</v>
      </c>
      <c r="I906">
        <f>DATOS[[#This Row],[avgValorOrdenDesc]]*DATOS[[#This Row],[total_orders]]</f>
        <v>0</v>
      </c>
      <c r="J906">
        <v>254</v>
      </c>
      <c r="K906">
        <v>0</v>
      </c>
      <c r="L906" t="s">
        <v>29</v>
      </c>
      <c r="M906">
        <v>74</v>
      </c>
      <c r="N906">
        <f>IF(DATOS[[#This Row],[email_open_rate]]="",0,DATOS[[#This Row],[email_open_rate]])</f>
        <v>74</v>
      </c>
      <c r="O906" s="1">
        <v>44661</v>
      </c>
      <c r="P906">
        <v>43</v>
      </c>
      <c r="Q906">
        <v>0.41</v>
      </c>
      <c r="R906">
        <f>IF(IFERROR(VLOOKUP(DATOS[[#This Row],[IdUnico]],A907:$A$5002,1,FALSE),0),1,0)</f>
        <v>0</v>
      </c>
    </row>
    <row r="907" spans="1:18" x14ac:dyDescent="0.3">
      <c r="A907" t="str">
        <f>CONCATENATE(DATOS[[#This Row],[customer_id]],"_",DATOS[[#This Row],[country]],"_",DATOS[[#This Row],[customer_since]])</f>
        <v>CUST_2661_Canada_44826</v>
      </c>
      <c r="B907" t="s">
        <v>2700</v>
      </c>
      <c r="C907">
        <v>77</v>
      </c>
      <c r="D907" t="s">
        <v>14</v>
      </c>
      <c r="E907" t="s">
        <v>28</v>
      </c>
      <c r="F907">
        <v>126.79</v>
      </c>
      <c r="G907">
        <f>IF(DATOS[[#This Row],[avg_order_value]]="",0,DATOS[[#This Row],[avg_order_value]])</f>
        <v>126.79</v>
      </c>
      <c r="H907">
        <v>16</v>
      </c>
      <c r="I907">
        <f>DATOS[[#This Row],[avgValorOrdenDesc]]*DATOS[[#This Row],[total_orders]]</f>
        <v>2028.64</v>
      </c>
      <c r="J907">
        <v>321</v>
      </c>
      <c r="K907">
        <v>0</v>
      </c>
      <c r="L907" t="s">
        <v>16</v>
      </c>
      <c r="M907">
        <v>35</v>
      </c>
      <c r="N907">
        <f>IF(DATOS[[#This Row],[email_open_rate]]="",0,DATOS[[#This Row],[email_open_rate]])</f>
        <v>35</v>
      </c>
      <c r="O907" s="1">
        <v>44826</v>
      </c>
      <c r="P907">
        <v>63</v>
      </c>
      <c r="Q907">
        <v>0.15</v>
      </c>
      <c r="R907">
        <f>IF(IFERROR(VLOOKUP(DATOS[[#This Row],[IdUnico]],A908:$A$5002,1,FALSE),0),1,0)</f>
        <v>0</v>
      </c>
    </row>
    <row r="908" spans="1:18" x14ac:dyDescent="0.3">
      <c r="A908" t="str">
        <f>CONCATENATE(DATOS[[#This Row],[customer_id]],"_",DATOS[[#This Row],[country]],"_",DATOS[[#This Row],[customer_since]])</f>
        <v>CUST_2663_Australia_45317</v>
      </c>
      <c r="B908" t="s">
        <v>167</v>
      </c>
      <c r="C908">
        <v>68</v>
      </c>
      <c r="D908" t="s">
        <v>14</v>
      </c>
      <c r="E908" t="s">
        <v>22</v>
      </c>
      <c r="G908">
        <f>IF(DATOS[[#This Row],[avg_order_value]]="",0,DATOS[[#This Row],[avg_order_value]])</f>
        <v>0</v>
      </c>
      <c r="H908">
        <v>11</v>
      </c>
      <c r="I908">
        <f>DATOS[[#This Row],[avgValorOrdenDesc]]*DATOS[[#This Row],[total_orders]]</f>
        <v>0</v>
      </c>
      <c r="J908">
        <v>254</v>
      </c>
      <c r="K908">
        <v>0</v>
      </c>
      <c r="L908" t="s">
        <v>40</v>
      </c>
      <c r="M908">
        <v>61</v>
      </c>
      <c r="N908">
        <f>IF(DATOS[[#This Row],[email_open_rate]]="",0,DATOS[[#This Row],[email_open_rate]])</f>
        <v>61</v>
      </c>
      <c r="O908" s="1">
        <v>45317</v>
      </c>
      <c r="P908">
        <v>56</v>
      </c>
      <c r="Q908">
        <v>0.17</v>
      </c>
      <c r="R908">
        <f>IF(IFERROR(VLOOKUP(DATOS[[#This Row],[IdUnico]],A909:$A$5002,1,FALSE),0),1,0)</f>
        <v>0</v>
      </c>
    </row>
    <row r="909" spans="1:18" x14ac:dyDescent="0.3">
      <c r="A909" t="str">
        <f>CONCATENATE(DATOS[[#This Row],[customer_id]],"_",DATOS[[#This Row],[country]],"_",DATOS[[#This Row],[customer_since]])</f>
        <v>CUST_2664_Canada_44039</v>
      </c>
      <c r="B909" t="s">
        <v>391</v>
      </c>
      <c r="C909">
        <v>59</v>
      </c>
      <c r="D909" t="s">
        <v>14</v>
      </c>
      <c r="E909" t="s">
        <v>28</v>
      </c>
      <c r="F909">
        <v>122.89</v>
      </c>
      <c r="G909">
        <f>IF(DATOS[[#This Row],[avg_order_value]]="",0,DATOS[[#This Row],[avg_order_value]])</f>
        <v>122.89</v>
      </c>
      <c r="H909">
        <v>15</v>
      </c>
      <c r="I909">
        <f>DATOS[[#This Row],[avgValorOrdenDesc]]*DATOS[[#This Row],[total_orders]]</f>
        <v>1843.35</v>
      </c>
      <c r="J909">
        <v>228</v>
      </c>
      <c r="K909">
        <v>0</v>
      </c>
      <c r="L909" t="s">
        <v>40</v>
      </c>
      <c r="M909">
        <v>20.6</v>
      </c>
      <c r="N909">
        <f>IF(DATOS[[#This Row],[email_open_rate]]="",0,DATOS[[#This Row],[email_open_rate]])</f>
        <v>20.6</v>
      </c>
      <c r="O909" s="1">
        <v>44039</v>
      </c>
      <c r="P909">
        <v>90</v>
      </c>
      <c r="Q909">
        <v>0.36</v>
      </c>
      <c r="R909">
        <f>IF(IFERROR(VLOOKUP(DATOS[[#This Row],[IdUnico]],A910:$A$5002,1,FALSE),0),1,0)</f>
        <v>0</v>
      </c>
    </row>
    <row r="910" spans="1:18" x14ac:dyDescent="0.3">
      <c r="A910" t="str">
        <f>CONCATENATE(DATOS[[#This Row],[customer_id]],"_",DATOS[[#This Row],[country]],"_",DATOS[[#This Row],[customer_since]])</f>
        <v>CUST_2666_France_44214</v>
      </c>
      <c r="B910" t="s">
        <v>3201</v>
      </c>
      <c r="C910">
        <v>72</v>
      </c>
      <c r="D910" t="s">
        <v>14</v>
      </c>
      <c r="E910" t="s">
        <v>35</v>
      </c>
      <c r="F910">
        <v>15.44</v>
      </c>
      <c r="G910">
        <f>IF(DATOS[[#This Row],[avg_order_value]]="",0,DATOS[[#This Row],[avg_order_value]])</f>
        <v>15.44</v>
      </c>
      <c r="H910">
        <v>13</v>
      </c>
      <c r="I910">
        <f>DATOS[[#This Row],[avgValorOrdenDesc]]*DATOS[[#This Row],[total_orders]]</f>
        <v>200.72</v>
      </c>
      <c r="J910">
        <v>293</v>
      </c>
      <c r="K910">
        <v>0</v>
      </c>
      <c r="L910" t="s">
        <v>40</v>
      </c>
      <c r="M910">
        <v>6.9</v>
      </c>
      <c r="N910">
        <f>IF(DATOS[[#This Row],[email_open_rate]]="",0,DATOS[[#This Row],[email_open_rate]])</f>
        <v>6.9</v>
      </c>
      <c r="O910" s="1">
        <v>44214</v>
      </c>
      <c r="P910">
        <v>17</v>
      </c>
      <c r="Q910">
        <v>0.28999999999999998</v>
      </c>
      <c r="R910">
        <f>IF(IFERROR(VLOOKUP(DATOS[[#This Row],[IdUnico]],A911:$A$5002,1,FALSE),0),1,0)</f>
        <v>0</v>
      </c>
    </row>
    <row r="911" spans="1:18" x14ac:dyDescent="0.3">
      <c r="A911" t="str">
        <f>CONCATENATE(DATOS[[#This Row],[customer_id]],"_",DATOS[[#This Row],[country]],"_",DATOS[[#This Row],[customer_since]])</f>
        <v>CUST_2667_India_44918</v>
      </c>
      <c r="B911" t="s">
        <v>1536</v>
      </c>
      <c r="C911">
        <v>55</v>
      </c>
      <c r="D911" t="s">
        <v>14</v>
      </c>
      <c r="E911" t="s">
        <v>37</v>
      </c>
      <c r="F911">
        <v>85.43</v>
      </c>
      <c r="G911">
        <f>IF(DATOS[[#This Row],[avg_order_value]]="",0,DATOS[[#This Row],[avg_order_value]])</f>
        <v>85.43</v>
      </c>
      <c r="H911">
        <v>9</v>
      </c>
      <c r="I911">
        <f>DATOS[[#This Row],[avgValorOrdenDesc]]*DATOS[[#This Row],[total_orders]]</f>
        <v>768.87000000000012</v>
      </c>
      <c r="J911">
        <v>82</v>
      </c>
      <c r="K911">
        <v>0</v>
      </c>
      <c r="L911" t="s">
        <v>29</v>
      </c>
      <c r="M911">
        <v>84.7</v>
      </c>
      <c r="N911">
        <f>IF(DATOS[[#This Row],[email_open_rate]]="",0,DATOS[[#This Row],[email_open_rate]])</f>
        <v>84.7</v>
      </c>
      <c r="O911" s="1">
        <v>44918</v>
      </c>
      <c r="P911">
        <v>68</v>
      </c>
      <c r="Q911">
        <v>0.42</v>
      </c>
      <c r="R911">
        <f>IF(IFERROR(VLOOKUP(DATOS[[#This Row],[IdUnico]],A912:$A$5002,1,FALSE),0),1,0)</f>
        <v>0</v>
      </c>
    </row>
    <row r="912" spans="1:18" x14ac:dyDescent="0.3">
      <c r="A912" t="str">
        <f>CONCATENATE(DATOS[[#This Row],[customer_id]],"_",DATOS[[#This Row],[country]],"_",DATOS[[#This Row],[customer_since]])</f>
        <v>CUST_2668_France_44819</v>
      </c>
      <c r="B912" t="s">
        <v>1805</v>
      </c>
      <c r="C912">
        <v>43</v>
      </c>
      <c r="D912" t="s">
        <v>14</v>
      </c>
      <c r="E912" t="s">
        <v>35</v>
      </c>
      <c r="F912">
        <v>95.05</v>
      </c>
      <c r="G912">
        <f>IF(DATOS[[#This Row],[avg_order_value]]="",0,DATOS[[#This Row],[avg_order_value]])</f>
        <v>95.05</v>
      </c>
      <c r="H912">
        <v>13</v>
      </c>
      <c r="I912">
        <f>DATOS[[#This Row],[avgValorOrdenDesc]]*DATOS[[#This Row],[total_orders]]</f>
        <v>1235.6499999999999</v>
      </c>
      <c r="J912">
        <v>261</v>
      </c>
      <c r="K912">
        <v>0</v>
      </c>
      <c r="L912" t="s">
        <v>23</v>
      </c>
      <c r="M912">
        <v>49.6</v>
      </c>
      <c r="N912">
        <f>IF(DATOS[[#This Row],[email_open_rate]]="",0,DATOS[[#This Row],[email_open_rate]])</f>
        <v>49.6</v>
      </c>
      <c r="O912" s="1">
        <v>44819</v>
      </c>
      <c r="P912">
        <v>62</v>
      </c>
      <c r="Q912">
        <v>0.26</v>
      </c>
      <c r="R912">
        <f>IF(IFERROR(VLOOKUP(DATOS[[#This Row],[IdUnico]],A913:$A$5002,1,FALSE),0),1,0)</f>
        <v>0</v>
      </c>
    </row>
    <row r="913" spans="1:18" x14ac:dyDescent="0.3">
      <c r="A913" t="str">
        <f>CONCATENATE(DATOS[[#This Row],[customer_id]],"_",DATOS[[#This Row],[country]],"_",DATOS[[#This Row],[customer_since]])</f>
        <v>CUST_2673_China_44362</v>
      </c>
      <c r="B913" t="s">
        <v>2506</v>
      </c>
      <c r="C913">
        <v>59</v>
      </c>
      <c r="D913" t="s">
        <v>14</v>
      </c>
      <c r="E913" t="s">
        <v>44</v>
      </c>
      <c r="F913">
        <v>26.48</v>
      </c>
      <c r="G913">
        <f>IF(DATOS[[#This Row],[avg_order_value]]="",0,DATOS[[#This Row],[avg_order_value]])</f>
        <v>26.48</v>
      </c>
      <c r="H913">
        <v>3</v>
      </c>
      <c r="I913">
        <f>DATOS[[#This Row],[avgValorOrdenDesc]]*DATOS[[#This Row],[total_orders]]</f>
        <v>79.44</v>
      </c>
      <c r="J913">
        <v>30</v>
      </c>
      <c r="K913">
        <v>0</v>
      </c>
      <c r="L913" t="s">
        <v>19</v>
      </c>
      <c r="M913">
        <v>61.2</v>
      </c>
      <c r="N913">
        <f>IF(DATOS[[#This Row],[email_open_rate]]="",0,DATOS[[#This Row],[email_open_rate]])</f>
        <v>61.2</v>
      </c>
      <c r="O913" s="1">
        <v>44362</v>
      </c>
      <c r="P913">
        <v>42</v>
      </c>
      <c r="Q913">
        <v>0.27</v>
      </c>
      <c r="R913">
        <f>IF(IFERROR(VLOOKUP(DATOS[[#This Row],[IdUnico]],A914:$A$5002,1,FALSE),0),1,0)</f>
        <v>0</v>
      </c>
    </row>
    <row r="914" spans="1:18" x14ac:dyDescent="0.3">
      <c r="A914" t="str">
        <f>CONCATENATE(DATOS[[#This Row],[customer_id]],"_",DATOS[[#This Row],[country]],"_",DATOS[[#This Row],[customer_since]])</f>
        <v>CUST_2673_India_44590</v>
      </c>
      <c r="B914" t="s">
        <v>2506</v>
      </c>
      <c r="C914">
        <v>45</v>
      </c>
      <c r="D914" t="s">
        <v>21</v>
      </c>
      <c r="E914" t="s">
        <v>37</v>
      </c>
      <c r="F914">
        <v>62.54</v>
      </c>
      <c r="G914">
        <f>IF(DATOS[[#This Row],[avg_order_value]]="",0,DATOS[[#This Row],[avg_order_value]])</f>
        <v>62.54</v>
      </c>
      <c r="H914">
        <v>10</v>
      </c>
      <c r="I914">
        <f>DATOS[[#This Row],[avgValorOrdenDesc]]*DATOS[[#This Row],[total_orders]]</f>
        <v>625.4</v>
      </c>
      <c r="J914">
        <v>187</v>
      </c>
      <c r="K914">
        <v>0</v>
      </c>
      <c r="L914" t="s">
        <v>29</v>
      </c>
      <c r="M914">
        <v>47.1</v>
      </c>
      <c r="N914">
        <f>IF(DATOS[[#This Row],[email_open_rate]]="",0,DATOS[[#This Row],[email_open_rate]])</f>
        <v>47.1</v>
      </c>
      <c r="O914" s="1">
        <v>44590</v>
      </c>
      <c r="P914">
        <v>97</v>
      </c>
      <c r="Q914">
        <v>0.34</v>
      </c>
      <c r="R914">
        <f>IF(IFERROR(VLOOKUP(DATOS[[#This Row],[IdUnico]],A915:$A$5002,1,FALSE),0),1,0)</f>
        <v>0</v>
      </c>
    </row>
    <row r="915" spans="1:18" x14ac:dyDescent="0.3">
      <c r="A915" t="str">
        <f>CONCATENATE(DATOS[[#This Row],[customer_id]],"_",DATOS[[#This Row],[country]],"_",DATOS[[#This Row],[customer_since]])</f>
        <v>CUST_2674_USA_45349</v>
      </c>
      <c r="B915" t="s">
        <v>2095</v>
      </c>
      <c r="C915">
        <v>69</v>
      </c>
      <c r="D915" t="s">
        <v>21</v>
      </c>
      <c r="E915" t="s">
        <v>18</v>
      </c>
      <c r="F915">
        <v>162.26</v>
      </c>
      <c r="G915">
        <f>IF(DATOS[[#This Row],[avg_order_value]]="",0,DATOS[[#This Row],[avg_order_value]])</f>
        <v>162.26</v>
      </c>
      <c r="H915">
        <v>9</v>
      </c>
      <c r="I915">
        <f>DATOS[[#This Row],[avgValorOrdenDesc]]*DATOS[[#This Row],[total_orders]]</f>
        <v>1460.34</v>
      </c>
      <c r="J915">
        <v>62</v>
      </c>
      <c r="K915">
        <v>0</v>
      </c>
      <c r="L915" t="s">
        <v>29</v>
      </c>
      <c r="N915">
        <f>IF(DATOS[[#This Row],[email_open_rate]]="",0,DATOS[[#This Row],[email_open_rate]])</f>
        <v>0</v>
      </c>
      <c r="O915" s="1">
        <v>45349</v>
      </c>
      <c r="P915">
        <v>67</v>
      </c>
      <c r="Q915">
        <v>0.51</v>
      </c>
      <c r="R915">
        <f>IF(IFERROR(VLOOKUP(DATOS[[#This Row],[IdUnico]],A916:$A$5002,1,FALSE),0),1,0)</f>
        <v>0</v>
      </c>
    </row>
    <row r="916" spans="1:18" x14ac:dyDescent="0.3">
      <c r="A916" t="str">
        <f>CONCATENATE(DATOS[[#This Row],[customer_id]],"_",DATOS[[#This Row],[country]],"_",DATOS[[#This Row],[customer_since]])</f>
        <v>CUST_2676_India_44766</v>
      </c>
      <c r="B916" t="s">
        <v>2615</v>
      </c>
      <c r="C916">
        <v>68</v>
      </c>
      <c r="D916" t="s">
        <v>14</v>
      </c>
      <c r="E916" t="s">
        <v>37</v>
      </c>
      <c r="F916">
        <v>181.38</v>
      </c>
      <c r="G916">
        <f>IF(DATOS[[#This Row],[avg_order_value]]="",0,DATOS[[#This Row],[avg_order_value]])</f>
        <v>181.38</v>
      </c>
      <c r="H916">
        <v>10</v>
      </c>
      <c r="I916">
        <f>DATOS[[#This Row],[avgValorOrdenDesc]]*DATOS[[#This Row],[total_orders]]</f>
        <v>1813.8</v>
      </c>
      <c r="J916">
        <v>132</v>
      </c>
      <c r="K916">
        <v>0</v>
      </c>
      <c r="L916" t="s">
        <v>19</v>
      </c>
      <c r="M916">
        <v>51</v>
      </c>
      <c r="N916">
        <f>IF(DATOS[[#This Row],[email_open_rate]]="",0,DATOS[[#This Row],[email_open_rate]])</f>
        <v>51</v>
      </c>
      <c r="O916" s="1">
        <v>44766</v>
      </c>
      <c r="P916">
        <v>4</v>
      </c>
      <c r="Q916">
        <v>0.18</v>
      </c>
      <c r="R916">
        <f>IF(IFERROR(VLOOKUP(DATOS[[#This Row],[IdUnico]],A917:$A$5002,1,FALSE),0),1,0)</f>
        <v>0</v>
      </c>
    </row>
    <row r="917" spans="1:18" x14ac:dyDescent="0.3">
      <c r="A917" t="str">
        <f>CONCATENATE(DATOS[[#This Row],[customer_id]],"_",DATOS[[#This Row],[country]],"_",DATOS[[#This Row],[customer_since]])</f>
        <v>CUST_2677_France_45131</v>
      </c>
      <c r="B917" t="s">
        <v>3799</v>
      </c>
      <c r="C917">
        <v>67</v>
      </c>
      <c r="D917" t="s">
        <v>14</v>
      </c>
      <c r="E917" t="s">
        <v>35</v>
      </c>
      <c r="F917">
        <v>50.76</v>
      </c>
      <c r="G917">
        <f>IF(DATOS[[#This Row],[avg_order_value]]="",0,DATOS[[#This Row],[avg_order_value]])</f>
        <v>50.76</v>
      </c>
      <c r="H917">
        <v>7</v>
      </c>
      <c r="I917">
        <f>DATOS[[#This Row],[avgValorOrdenDesc]]*DATOS[[#This Row],[total_orders]]</f>
        <v>355.32</v>
      </c>
      <c r="J917">
        <v>24</v>
      </c>
      <c r="K917">
        <v>0</v>
      </c>
      <c r="L917" t="s">
        <v>29</v>
      </c>
      <c r="M917">
        <v>89.4</v>
      </c>
      <c r="N917">
        <f>IF(DATOS[[#This Row],[email_open_rate]]="",0,DATOS[[#This Row],[email_open_rate]])</f>
        <v>89.4</v>
      </c>
      <c r="O917" s="1">
        <v>45131</v>
      </c>
      <c r="P917">
        <v>98</v>
      </c>
      <c r="Q917">
        <v>0.43</v>
      </c>
      <c r="R917">
        <f>IF(IFERROR(VLOOKUP(DATOS[[#This Row],[IdUnico]],A918:$A$5002,1,FALSE),0),1,0)</f>
        <v>0</v>
      </c>
    </row>
    <row r="918" spans="1:18" x14ac:dyDescent="0.3">
      <c r="A918" t="str">
        <f>CONCATENATE(DATOS[[#This Row],[customer_id]],"_",DATOS[[#This Row],[country]],"_",DATOS[[#This Row],[customer_since]])</f>
        <v>CUST_2678_UK_44496</v>
      </c>
      <c r="B918" t="s">
        <v>157</v>
      </c>
      <c r="C918">
        <v>68</v>
      </c>
      <c r="D918" t="s">
        <v>14</v>
      </c>
      <c r="E918" t="s">
        <v>52</v>
      </c>
      <c r="F918">
        <v>35.44</v>
      </c>
      <c r="G918">
        <f>IF(DATOS[[#This Row],[avg_order_value]]="",0,DATOS[[#This Row],[avg_order_value]])</f>
        <v>35.44</v>
      </c>
      <c r="H918">
        <v>11</v>
      </c>
      <c r="I918">
        <f>DATOS[[#This Row],[avgValorOrdenDesc]]*DATOS[[#This Row],[total_orders]]</f>
        <v>389.84</v>
      </c>
      <c r="J918">
        <v>182</v>
      </c>
      <c r="K918">
        <v>0</v>
      </c>
      <c r="L918" t="s">
        <v>16</v>
      </c>
      <c r="M918">
        <v>13.2</v>
      </c>
      <c r="N918">
        <f>IF(DATOS[[#This Row],[email_open_rate]]="",0,DATOS[[#This Row],[email_open_rate]])</f>
        <v>13.2</v>
      </c>
      <c r="O918" s="1">
        <v>44496</v>
      </c>
      <c r="P918">
        <v>47</v>
      </c>
      <c r="Q918">
        <v>0.09</v>
      </c>
      <c r="R918">
        <f>IF(IFERROR(VLOOKUP(DATOS[[#This Row],[IdUnico]],A919:$A$5002,1,FALSE),0),1,0)</f>
        <v>0</v>
      </c>
    </row>
    <row r="919" spans="1:18" x14ac:dyDescent="0.3">
      <c r="A919" t="str">
        <f>CONCATENATE(DATOS[[#This Row],[customer_id]],"_",DATOS[[#This Row],[country]],"_",DATOS[[#This Row],[customer_since]])</f>
        <v>CUST_2678_UK_44901</v>
      </c>
      <c r="B919" t="s">
        <v>157</v>
      </c>
      <c r="C919">
        <v>34</v>
      </c>
      <c r="D919" t="s">
        <v>21</v>
      </c>
      <c r="E919" t="s">
        <v>52</v>
      </c>
      <c r="F919">
        <v>108.73</v>
      </c>
      <c r="G919">
        <f>IF(DATOS[[#This Row],[avg_order_value]]="",0,DATOS[[#This Row],[avg_order_value]])</f>
        <v>108.73</v>
      </c>
      <c r="H919">
        <v>10</v>
      </c>
      <c r="I919">
        <f>DATOS[[#This Row],[avgValorOrdenDesc]]*DATOS[[#This Row],[total_orders]]</f>
        <v>1087.3</v>
      </c>
      <c r="J919">
        <v>80</v>
      </c>
      <c r="K919">
        <v>0</v>
      </c>
      <c r="L919" t="s">
        <v>29</v>
      </c>
      <c r="M919">
        <v>88.1</v>
      </c>
      <c r="N919">
        <f>IF(DATOS[[#This Row],[email_open_rate]]="",0,DATOS[[#This Row],[email_open_rate]])</f>
        <v>88.1</v>
      </c>
      <c r="O919" s="1">
        <v>44901</v>
      </c>
      <c r="P919">
        <v>68</v>
      </c>
      <c r="Q919">
        <v>0.25</v>
      </c>
      <c r="R919">
        <f>IF(IFERROR(VLOOKUP(DATOS[[#This Row],[IdUnico]],A920:$A$5002,1,FALSE),0),1,0)</f>
        <v>0</v>
      </c>
    </row>
    <row r="920" spans="1:18" x14ac:dyDescent="0.3">
      <c r="A920" t="str">
        <f>CONCATENATE(DATOS[[#This Row],[customer_id]],"_",DATOS[[#This Row],[country]],"_",DATOS[[#This Row],[customer_since]])</f>
        <v>CUST_2679_Brazil_44370</v>
      </c>
      <c r="B920" t="s">
        <v>406</v>
      </c>
      <c r="C920">
        <v>43</v>
      </c>
      <c r="D920" t="s">
        <v>14</v>
      </c>
      <c r="E920" t="s">
        <v>15</v>
      </c>
      <c r="F920">
        <v>121.16</v>
      </c>
      <c r="G920">
        <f>IF(DATOS[[#This Row],[avg_order_value]]="",0,DATOS[[#This Row],[avg_order_value]])</f>
        <v>121.16</v>
      </c>
      <c r="H920">
        <v>9</v>
      </c>
      <c r="I920">
        <f>DATOS[[#This Row],[avgValorOrdenDesc]]*DATOS[[#This Row],[total_orders]]</f>
        <v>1090.44</v>
      </c>
      <c r="J920">
        <v>20</v>
      </c>
      <c r="K920">
        <v>0</v>
      </c>
      <c r="L920" t="s">
        <v>16</v>
      </c>
      <c r="M920">
        <v>37.4</v>
      </c>
      <c r="N920">
        <f>IF(DATOS[[#This Row],[email_open_rate]]="",0,DATOS[[#This Row],[email_open_rate]])</f>
        <v>37.4</v>
      </c>
      <c r="O920" s="1">
        <v>44370</v>
      </c>
      <c r="P920">
        <v>65</v>
      </c>
      <c r="Q920">
        <v>0.09</v>
      </c>
      <c r="R920">
        <f>IF(IFERROR(VLOOKUP(DATOS[[#This Row],[IdUnico]],A921:$A$5002,1,FALSE),0),1,0)</f>
        <v>0</v>
      </c>
    </row>
    <row r="921" spans="1:18" x14ac:dyDescent="0.3">
      <c r="A921" t="str">
        <f>CONCATENATE(DATOS[[#This Row],[customer_id]],"_",DATOS[[#This Row],[country]],"_",DATOS[[#This Row],[customer_since]])</f>
        <v>CUST_2679_China_44136</v>
      </c>
      <c r="B921" t="s">
        <v>406</v>
      </c>
      <c r="C921">
        <v>69</v>
      </c>
      <c r="D921" t="s">
        <v>21</v>
      </c>
      <c r="E921" t="s">
        <v>44</v>
      </c>
      <c r="F921">
        <v>114.01</v>
      </c>
      <c r="G921">
        <f>IF(DATOS[[#This Row],[avg_order_value]]="",0,DATOS[[#This Row],[avg_order_value]])</f>
        <v>114.01</v>
      </c>
      <c r="H921">
        <v>10</v>
      </c>
      <c r="I921">
        <f>DATOS[[#This Row],[avgValorOrdenDesc]]*DATOS[[#This Row],[total_orders]]</f>
        <v>1140.1000000000001</v>
      </c>
      <c r="J921">
        <v>243</v>
      </c>
      <c r="K921">
        <v>0</v>
      </c>
      <c r="L921" t="s">
        <v>40</v>
      </c>
      <c r="M921">
        <v>67</v>
      </c>
      <c r="N921">
        <f>IF(DATOS[[#This Row],[email_open_rate]]="",0,DATOS[[#This Row],[email_open_rate]])</f>
        <v>67</v>
      </c>
      <c r="O921" s="1">
        <v>44136</v>
      </c>
      <c r="P921">
        <v>53</v>
      </c>
      <c r="Q921">
        <v>0.28999999999999998</v>
      </c>
      <c r="R921">
        <f>IF(IFERROR(VLOOKUP(DATOS[[#This Row],[IdUnico]],A922:$A$5002,1,FALSE),0),1,0)</f>
        <v>0</v>
      </c>
    </row>
    <row r="922" spans="1:18" x14ac:dyDescent="0.3">
      <c r="A922" t="str">
        <f>CONCATENATE(DATOS[[#This Row],[customer_id]],"_",DATOS[[#This Row],[country]],"_",DATOS[[#This Row],[customer_since]])</f>
        <v>CUST_2682_India_44050</v>
      </c>
      <c r="B922" t="s">
        <v>1312</v>
      </c>
      <c r="C922">
        <v>27</v>
      </c>
      <c r="D922" t="s">
        <v>21</v>
      </c>
      <c r="E922" t="s">
        <v>37</v>
      </c>
      <c r="F922">
        <v>56.45</v>
      </c>
      <c r="G922">
        <f>IF(DATOS[[#This Row],[avg_order_value]]="",0,DATOS[[#This Row],[avg_order_value]])</f>
        <v>56.45</v>
      </c>
      <c r="H922">
        <v>15</v>
      </c>
      <c r="I922">
        <f>DATOS[[#This Row],[avgValorOrdenDesc]]*DATOS[[#This Row],[total_orders]]</f>
        <v>846.75</v>
      </c>
      <c r="J922">
        <v>173</v>
      </c>
      <c r="K922">
        <v>0</v>
      </c>
      <c r="L922" t="s">
        <v>40</v>
      </c>
      <c r="M922">
        <v>1.4</v>
      </c>
      <c r="N922">
        <f>IF(DATOS[[#This Row],[email_open_rate]]="",0,DATOS[[#This Row],[email_open_rate]])</f>
        <v>1.4</v>
      </c>
      <c r="O922" s="1">
        <v>44050</v>
      </c>
      <c r="P922">
        <v>93</v>
      </c>
      <c r="Q922">
        <v>0.06</v>
      </c>
      <c r="R922">
        <f>IF(IFERROR(VLOOKUP(DATOS[[#This Row],[IdUnico]],A923:$A$5002,1,FALSE),0),1,0)</f>
        <v>0</v>
      </c>
    </row>
    <row r="923" spans="1:18" x14ac:dyDescent="0.3">
      <c r="A923" t="str">
        <f>CONCATENATE(DATOS[[#This Row],[customer_id]],"_",DATOS[[#This Row],[country]],"_",DATOS[[#This Row],[customer_since]])</f>
        <v>CUST_2685_India_45571</v>
      </c>
      <c r="B923" t="s">
        <v>36</v>
      </c>
      <c r="C923">
        <v>69</v>
      </c>
      <c r="D923" t="s">
        <v>14</v>
      </c>
      <c r="E923" t="s">
        <v>37</v>
      </c>
      <c r="F923">
        <v>128.78</v>
      </c>
      <c r="G923">
        <f>IF(DATOS[[#This Row],[avg_order_value]]="",0,DATOS[[#This Row],[avg_order_value]])</f>
        <v>128.78</v>
      </c>
      <c r="H923">
        <v>7</v>
      </c>
      <c r="I923">
        <f>DATOS[[#This Row],[avgValorOrdenDesc]]*DATOS[[#This Row],[total_orders]]</f>
        <v>901.46</v>
      </c>
      <c r="J923">
        <v>119</v>
      </c>
      <c r="K923">
        <v>0</v>
      </c>
      <c r="L923" t="s">
        <v>29</v>
      </c>
      <c r="M923">
        <v>48.6</v>
      </c>
      <c r="N923">
        <f>IF(DATOS[[#This Row],[email_open_rate]]="",0,DATOS[[#This Row],[email_open_rate]])</f>
        <v>48.6</v>
      </c>
      <c r="O923" s="1">
        <v>45571</v>
      </c>
      <c r="P923">
        <v>76</v>
      </c>
      <c r="Q923">
        <v>0.11</v>
      </c>
      <c r="R923">
        <f>IF(IFERROR(VLOOKUP(DATOS[[#This Row],[IdUnico]],A924:$A$5002,1,FALSE),0),1,0)</f>
        <v>0</v>
      </c>
    </row>
    <row r="924" spans="1:18" x14ac:dyDescent="0.3">
      <c r="A924" t="str">
        <f>CONCATENATE(DATOS[[#This Row],[customer_id]],"_",DATOS[[#This Row],[country]],"_",DATOS[[#This Row],[customer_since]])</f>
        <v>CUST_2686_UK_45463</v>
      </c>
      <c r="B924" t="s">
        <v>325</v>
      </c>
      <c r="C924">
        <v>53</v>
      </c>
      <c r="D924" t="s">
        <v>14</v>
      </c>
      <c r="E924" t="s">
        <v>52</v>
      </c>
      <c r="F924">
        <v>46.78</v>
      </c>
      <c r="G924">
        <f>IF(DATOS[[#This Row],[avg_order_value]]="",0,DATOS[[#This Row],[avg_order_value]])</f>
        <v>46.78</v>
      </c>
      <c r="H924">
        <v>11</v>
      </c>
      <c r="I924">
        <f>DATOS[[#This Row],[avgValorOrdenDesc]]*DATOS[[#This Row],[total_orders]]</f>
        <v>514.58000000000004</v>
      </c>
      <c r="J924">
        <v>2</v>
      </c>
      <c r="K924">
        <v>0</v>
      </c>
      <c r="L924" t="s">
        <v>29</v>
      </c>
      <c r="M924">
        <v>67</v>
      </c>
      <c r="N924">
        <f>IF(DATOS[[#This Row],[email_open_rate]]="",0,DATOS[[#This Row],[email_open_rate]])</f>
        <v>67</v>
      </c>
      <c r="O924" s="1">
        <v>45463</v>
      </c>
      <c r="P924">
        <v>21</v>
      </c>
      <c r="Q924">
        <v>0.15</v>
      </c>
      <c r="R924">
        <f>IF(IFERROR(VLOOKUP(DATOS[[#This Row],[IdUnico]],A925:$A$5002,1,FALSE),0),1,0)</f>
        <v>0</v>
      </c>
    </row>
    <row r="925" spans="1:18" x14ac:dyDescent="0.3">
      <c r="A925" t="str">
        <f>CONCATENATE(DATOS[[#This Row],[customer_id]],"_",DATOS[[#This Row],[country]],"_",DATOS[[#This Row],[customer_since]])</f>
        <v>CUST_2687_India_44850</v>
      </c>
      <c r="B925" t="s">
        <v>429</v>
      </c>
      <c r="C925">
        <v>36</v>
      </c>
      <c r="D925" t="s">
        <v>21</v>
      </c>
      <c r="E925" t="s">
        <v>37</v>
      </c>
      <c r="F925">
        <v>114.79</v>
      </c>
      <c r="G925">
        <f>IF(DATOS[[#This Row],[avg_order_value]]="",0,DATOS[[#This Row],[avg_order_value]])</f>
        <v>114.79</v>
      </c>
      <c r="H925">
        <v>12</v>
      </c>
      <c r="I925">
        <f>DATOS[[#This Row],[avgValorOrdenDesc]]*DATOS[[#This Row],[total_orders]]</f>
        <v>1377.48</v>
      </c>
      <c r="J925">
        <v>253</v>
      </c>
      <c r="K925">
        <v>0</v>
      </c>
      <c r="L925" t="s">
        <v>16</v>
      </c>
      <c r="M925">
        <v>90.2</v>
      </c>
      <c r="N925">
        <f>IF(DATOS[[#This Row],[email_open_rate]]="",0,DATOS[[#This Row],[email_open_rate]])</f>
        <v>90.2</v>
      </c>
      <c r="O925" s="1">
        <v>44850</v>
      </c>
      <c r="P925">
        <v>59</v>
      </c>
      <c r="Q925">
        <v>0.22</v>
      </c>
      <c r="R925">
        <f>IF(IFERROR(VLOOKUP(DATOS[[#This Row],[IdUnico]],A926:$A$5002,1,FALSE),0),1,0)</f>
        <v>0</v>
      </c>
    </row>
    <row r="926" spans="1:18" x14ac:dyDescent="0.3">
      <c r="A926" t="str">
        <f>CONCATENATE(DATOS[[#This Row],[customer_id]],"_",DATOS[[#This Row],[country]],"_",DATOS[[#This Row],[customer_since]])</f>
        <v>CUST_2689_France_45703</v>
      </c>
      <c r="B926" t="s">
        <v>1677</v>
      </c>
      <c r="C926">
        <v>44</v>
      </c>
      <c r="D926" t="s">
        <v>14</v>
      </c>
      <c r="E926" t="s">
        <v>35</v>
      </c>
      <c r="G926">
        <f>IF(DATOS[[#This Row],[avg_order_value]]="",0,DATOS[[#This Row],[avg_order_value]])</f>
        <v>0</v>
      </c>
      <c r="H926">
        <v>10</v>
      </c>
      <c r="I926">
        <f>DATOS[[#This Row],[avgValorOrdenDesc]]*DATOS[[#This Row],[total_orders]]</f>
        <v>0</v>
      </c>
      <c r="J926">
        <v>44</v>
      </c>
      <c r="K926">
        <v>0</v>
      </c>
      <c r="L926" t="s">
        <v>16</v>
      </c>
      <c r="M926">
        <v>8.8000000000000007</v>
      </c>
      <c r="N926">
        <f>IF(DATOS[[#This Row],[email_open_rate]]="",0,DATOS[[#This Row],[email_open_rate]])</f>
        <v>8.8000000000000007</v>
      </c>
      <c r="O926" s="1">
        <v>45703</v>
      </c>
      <c r="P926">
        <v>63</v>
      </c>
      <c r="Q926">
        <v>0.13</v>
      </c>
      <c r="R926">
        <f>IF(IFERROR(VLOOKUP(DATOS[[#This Row],[IdUnico]],A927:$A$5002,1,FALSE),0),1,0)</f>
        <v>0</v>
      </c>
    </row>
    <row r="927" spans="1:18" x14ac:dyDescent="0.3">
      <c r="A927" t="str">
        <f>CONCATENATE(DATOS[[#This Row],[customer_id]],"_",DATOS[[#This Row],[country]],"_",DATOS[[#This Row],[customer_since]])</f>
        <v>CUST_2689_India_45172</v>
      </c>
      <c r="B927" t="s">
        <v>1677</v>
      </c>
      <c r="C927">
        <v>58</v>
      </c>
      <c r="D927" t="s">
        <v>21</v>
      </c>
      <c r="E927" t="s">
        <v>37</v>
      </c>
      <c r="F927">
        <v>59.67</v>
      </c>
      <c r="G927">
        <f>IF(DATOS[[#This Row],[avg_order_value]]="",0,DATOS[[#This Row],[avg_order_value]])</f>
        <v>59.67</v>
      </c>
      <c r="H927">
        <v>8</v>
      </c>
      <c r="I927">
        <f>DATOS[[#This Row],[avgValorOrdenDesc]]*DATOS[[#This Row],[total_orders]]</f>
        <v>477.36</v>
      </c>
      <c r="J927">
        <v>180</v>
      </c>
      <c r="K927">
        <v>0</v>
      </c>
      <c r="L927" t="s">
        <v>16</v>
      </c>
      <c r="M927">
        <v>50.5</v>
      </c>
      <c r="N927">
        <f>IF(DATOS[[#This Row],[email_open_rate]]="",0,DATOS[[#This Row],[email_open_rate]])</f>
        <v>50.5</v>
      </c>
      <c r="O927" s="1">
        <v>45172</v>
      </c>
      <c r="P927">
        <v>35</v>
      </c>
      <c r="Q927">
        <v>0.09</v>
      </c>
      <c r="R927">
        <f>IF(IFERROR(VLOOKUP(DATOS[[#This Row],[IdUnico]],A928:$A$5002,1,FALSE),0),1,0)</f>
        <v>0</v>
      </c>
    </row>
    <row r="928" spans="1:18" x14ac:dyDescent="0.3">
      <c r="A928" t="str">
        <f>CONCATENATE(DATOS[[#This Row],[customer_id]],"_",DATOS[[#This Row],[country]],"_",DATOS[[#This Row],[customer_since]])</f>
        <v>CUST_2690_Canada_45508</v>
      </c>
      <c r="B928" t="s">
        <v>3248</v>
      </c>
      <c r="C928">
        <v>67</v>
      </c>
      <c r="D928" t="s">
        <v>14</v>
      </c>
      <c r="E928" t="s">
        <v>28</v>
      </c>
      <c r="F928">
        <v>24.04</v>
      </c>
      <c r="G928">
        <f>IF(DATOS[[#This Row],[avg_order_value]]="",0,DATOS[[#This Row],[avg_order_value]])</f>
        <v>24.04</v>
      </c>
      <c r="H928">
        <v>10</v>
      </c>
      <c r="I928">
        <f>DATOS[[#This Row],[avgValorOrdenDesc]]*DATOS[[#This Row],[total_orders]]</f>
        <v>240.39999999999998</v>
      </c>
      <c r="J928">
        <v>246</v>
      </c>
      <c r="K928">
        <v>0</v>
      </c>
      <c r="L928" t="s">
        <v>16</v>
      </c>
      <c r="M928">
        <v>58.2</v>
      </c>
      <c r="N928">
        <f>IF(DATOS[[#This Row],[email_open_rate]]="",0,DATOS[[#This Row],[email_open_rate]])</f>
        <v>58.2</v>
      </c>
      <c r="O928" s="1">
        <v>45508</v>
      </c>
      <c r="P928">
        <v>24</v>
      </c>
      <c r="Q928">
        <v>0.36</v>
      </c>
      <c r="R928">
        <f>IF(IFERROR(VLOOKUP(DATOS[[#This Row],[IdUnico]],A929:$A$5002,1,FALSE),0),1,0)</f>
        <v>0</v>
      </c>
    </row>
    <row r="929" spans="1:18" x14ac:dyDescent="0.3">
      <c r="A929" t="str">
        <f>CONCATENATE(DATOS[[#This Row],[customer_id]],"_",DATOS[[#This Row],[country]],"_",DATOS[[#This Row],[customer_since]])</f>
        <v>CUST_2693_Australia_44877</v>
      </c>
      <c r="B929" t="s">
        <v>284</v>
      </c>
      <c r="C929">
        <v>73</v>
      </c>
      <c r="D929" t="s">
        <v>14</v>
      </c>
      <c r="E929" t="s">
        <v>22</v>
      </c>
      <c r="F929">
        <v>71.28</v>
      </c>
      <c r="G929">
        <f>IF(DATOS[[#This Row],[avg_order_value]]="",0,DATOS[[#This Row],[avg_order_value]])</f>
        <v>71.28</v>
      </c>
      <c r="H929">
        <v>10</v>
      </c>
      <c r="I929">
        <f>DATOS[[#This Row],[avgValorOrdenDesc]]*DATOS[[#This Row],[total_orders]]</f>
        <v>712.8</v>
      </c>
      <c r="J929">
        <v>226</v>
      </c>
      <c r="K929">
        <v>0</v>
      </c>
      <c r="L929" t="s">
        <v>29</v>
      </c>
      <c r="M929">
        <v>62</v>
      </c>
      <c r="N929">
        <f>IF(DATOS[[#This Row],[email_open_rate]]="",0,DATOS[[#This Row],[email_open_rate]])</f>
        <v>62</v>
      </c>
      <c r="O929" s="1">
        <v>44877</v>
      </c>
      <c r="P929">
        <v>55</v>
      </c>
      <c r="Q929">
        <v>0.46</v>
      </c>
      <c r="R929">
        <f>IF(IFERROR(VLOOKUP(DATOS[[#This Row],[IdUnico]],A930:$A$5002,1,FALSE),0),1,0)</f>
        <v>0</v>
      </c>
    </row>
    <row r="930" spans="1:18" x14ac:dyDescent="0.3">
      <c r="A930" t="str">
        <f>CONCATENATE(DATOS[[#This Row],[customer_id]],"_",DATOS[[#This Row],[country]],"_",DATOS[[#This Row],[customer_since]])</f>
        <v>CUST_2693_USA_44079</v>
      </c>
      <c r="B930" t="s">
        <v>284</v>
      </c>
      <c r="C930">
        <v>40</v>
      </c>
      <c r="D930" t="s">
        <v>21</v>
      </c>
      <c r="E930" t="s">
        <v>18</v>
      </c>
      <c r="F930">
        <v>119.79</v>
      </c>
      <c r="G930">
        <f>IF(DATOS[[#This Row],[avg_order_value]]="",0,DATOS[[#This Row],[avg_order_value]])</f>
        <v>119.79</v>
      </c>
      <c r="H930">
        <v>15</v>
      </c>
      <c r="I930">
        <f>DATOS[[#This Row],[avgValorOrdenDesc]]*DATOS[[#This Row],[total_orders]]</f>
        <v>1796.8500000000001</v>
      </c>
      <c r="J930">
        <v>38</v>
      </c>
      <c r="K930">
        <v>0</v>
      </c>
      <c r="L930" t="s">
        <v>19</v>
      </c>
      <c r="M930">
        <v>74</v>
      </c>
      <c r="N930">
        <f>IF(DATOS[[#This Row],[email_open_rate]]="",0,DATOS[[#This Row],[email_open_rate]])</f>
        <v>74</v>
      </c>
      <c r="O930" s="1">
        <v>44079</v>
      </c>
      <c r="P930">
        <v>36</v>
      </c>
      <c r="Q930">
        <v>0.2</v>
      </c>
      <c r="R930">
        <f>IF(IFERROR(VLOOKUP(DATOS[[#This Row],[IdUnico]],A931:$A$5002,1,FALSE),0),1,0)</f>
        <v>0</v>
      </c>
    </row>
    <row r="931" spans="1:18" x14ac:dyDescent="0.3">
      <c r="A931" t="str">
        <f>CONCATENATE(DATOS[[#This Row],[customer_id]],"_",DATOS[[#This Row],[country]],"_",DATOS[[#This Row],[customer_since]])</f>
        <v>CUST_2695_Germany_45679</v>
      </c>
      <c r="B931" t="s">
        <v>3195</v>
      </c>
      <c r="C931">
        <v>27</v>
      </c>
      <c r="D931" t="s">
        <v>21</v>
      </c>
      <c r="E931" t="s">
        <v>50</v>
      </c>
      <c r="F931">
        <v>55.81</v>
      </c>
      <c r="G931">
        <f>IF(DATOS[[#This Row],[avg_order_value]]="",0,DATOS[[#This Row],[avg_order_value]])</f>
        <v>55.81</v>
      </c>
      <c r="H931">
        <v>14</v>
      </c>
      <c r="I931">
        <f>DATOS[[#This Row],[avgValorOrdenDesc]]*DATOS[[#This Row],[total_orders]]</f>
        <v>781.34</v>
      </c>
      <c r="J931">
        <v>138</v>
      </c>
      <c r="K931">
        <v>0</v>
      </c>
      <c r="L931" t="s">
        <v>16</v>
      </c>
      <c r="M931">
        <v>79.2</v>
      </c>
      <c r="N931">
        <f>IF(DATOS[[#This Row],[email_open_rate]]="",0,DATOS[[#This Row],[email_open_rate]])</f>
        <v>79.2</v>
      </c>
      <c r="O931" s="1">
        <v>45679</v>
      </c>
      <c r="P931">
        <v>60</v>
      </c>
      <c r="Q931">
        <v>0.46</v>
      </c>
      <c r="R931">
        <f>IF(IFERROR(VLOOKUP(DATOS[[#This Row],[IdUnico]],A932:$A$5002,1,FALSE),0),1,0)</f>
        <v>0</v>
      </c>
    </row>
    <row r="932" spans="1:18" x14ac:dyDescent="0.3">
      <c r="A932" t="str">
        <f>CONCATENATE(DATOS[[#This Row],[customer_id]],"_",DATOS[[#This Row],[country]],"_",DATOS[[#This Row],[customer_since]])</f>
        <v>CUST_2696_India_45487</v>
      </c>
      <c r="B932" t="s">
        <v>2571</v>
      </c>
      <c r="C932">
        <v>67</v>
      </c>
      <c r="D932" t="s">
        <v>21</v>
      </c>
      <c r="E932" t="s">
        <v>37</v>
      </c>
      <c r="F932">
        <v>36.020000000000003</v>
      </c>
      <c r="G932">
        <f>IF(DATOS[[#This Row],[avg_order_value]]="",0,DATOS[[#This Row],[avg_order_value]])</f>
        <v>36.020000000000003</v>
      </c>
      <c r="H932">
        <v>18</v>
      </c>
      <c r="I932">
        <f>DATOS[[#This Row],[avgValorOrdenDesc]]*DATOS[[#This Row],[total_orders]]</f>
        <v>648.36</v>
      </c>
      <c r="J932">
        <v>68</v>
      </c>
      <c r="K932">
        <v>0</v>
      </c>
      <c r="L932" t="s">
        <v>23</v>
      </c>
      <c r="M932">
        <v>86.9</v>
      </c>
      <c r="N932">
        <f>IF(DATOS[[#This Row],[email_open_rate]]="",0,DATOS[[#This Row],[email_open_rate]])</f>
        <v>86.9</v>
      </c>
      <c r="O932" s="1">
        <v>45487</v>
      </c>
      <c r="P932">
        <v>69</v>
      </c>
      <c r="Q932">
        <v>0.38</v>
      </c>
      <c r="R932">
        <f>IF(IFERROR(VLOOKUP(DATOS[[#This Row],[IdUnico]],A933:$A$5002,1,FALSE),0),1,0)</f>
        <v>0</v>
      </c>
    </row>
    <row r="933" spans="1:18" x14ac:dyDescent="0.3">
      <c r="A933" t="str">
        <f>CONCATENATE(DATOS[[#This Row],[customer_id]],"_",DATOS[[#This Row],[country]],"_",DATOS[[#This Row],[customer_since]])</f>
        <v>CUST_2700_Australia_44417</v>
      </c>
      <c r="B933" t="s">
        <v>2917</v>
      </c>
      <c r="C933">
        <v>56</v>
      </c>
      <c r="D933" t="s">
        <v>21</v>
      </c>
      <c r="E933" t="s">
        <v>22</v>
      </c>
      <c r="F933">
        <v>123.41</v>
      </c>
      <c r="G933">
        <f>IF(DATOS[[#This Row],[avg_order_value]]="",0,DATOS[[#This Row],[avg_order_value]])</f>
        <v>123.41</v>
      </c>
      <c r="H933">
        <v>10</v>
      </c>
      <c r="I933">
        <f>DATOS[[#This Row],[avgValorOrdenDesc]]*DATOS[[#This Row],[total_orders]]</f>
        <v>1234.0999999999999</v>
      </c>
      <c r="J933">
        <v>205</v>
      </c>
      <c r="K933">
        <v>0</v>
      </c>
      <c r="L933" t="s">
        <v>19</v>
      </c>
      <c r="M933">
        <v>16.3</v>
      </c>
      <c r="N933">
        <f>IF(DATOS[[#This Row],[email_open_rate]]="",0,DATOS[[#This Row],[email_open_rate]])</f>
        <v>16.3</v>
      </c>
      <c r="O933" s="1">
        <v>44417</v>
      </c>
      <c r="P933">
        <v>17</v>
      </c>
      <c r="Q933">
        <v>0.13</v>
      </c>
      <c r="R933">
        <f>IF(IFERROR(VLOOKUP(DATOS[[#This Row],[IdUnico]],A934:$A$5002,1,FALSE),0),1,0)</f>
        <v>0</v>
      </c>
    </row>
    <row r="934" spans="1:18" x14ac:dyDescent="0.3">
      <c r="A934" t="str">
        <f>CONCATENATE(DATOS[[#This Row],[customer_id]],"_",DATOS[[#This Row],[country]],"_",DATOS[[#This Row],[customer_since]])</f>
        <v>CUST_2704_Brazil_45436</v>
      </c>
      <c r="B934" t="s">
        <v>1245</v>
      </c>
      <c r="C934">
        <v>64</v>
      </c>
      <c r="D934" t="s">
        <v>25</v>
      </c>
      <c r="E934" t="s">
        <v>15</v>
      </c>
      <c r="F934">
        <v>71.69</v>
      </c>
      <c r="G934">
        <f>IF(DATOS[[#This Row],[avg_order_value]]="",0,DATOS[[#This Row],[avg_order_value]])</f>
        <v>71.69</v>
      </c>
      <c r="H934">
        <v>12</v>
      </c>
      <c r="I934">
        <f>DATOS[[#This Row],[avgValorOrdenDesc]]*DATOS[[#This Row],[total_orders]]</f>
        <v>860.28</v>
      </c>
      <c r="J934">
        <v>247</v>
      </c>
      <c r="K934">
        <v>0</v>
      </c>
      <c r="L934" t="s">
        <v>19</v>
      </c>
      <c r="M934">
        <v>71.3</v>
      </c>
      <c r="N934">
        <f>IF(DATOS[[#This Row],[email_open_rate]]="",0,DATOS[[#This Row],[email_open_rate]])</f>
        <v>71.3</v>
      </c>
      <c r="O934" s="1">
        <v>45436</v>
      </c>
      <c r="P934">
        <v>81</v>
      </c>
      <c r="Q934">
        <v>0.13</v>
      </c>
      <c r="R934">
        <f>IF(IFERROR(VLOOKUP(DATOS[[#This Row],[IdUnico]],A935:$A$5002,1,FALSE),0),1,0)</f>
        <v>0</v>
      </c>
    </row>
    <row r="935" spans="1:18" x14ac:dyDescent="0.3">
      <c r="A935" t="str">
        <f>CONCATENATE(DATOS[[#This Row],[customer_id]],"_",DATOS[[#This Row],[country]],"_",DATOS[[#This Row],[customer_since]])</f>
        <v>CUST_2707_Australia_45520</v>
      </c>
      <c r="B935" t="s">
        <v>202</v>
      </c>
      <c r="C935">
        <v>67</v>
      </c>
      <c r="D935" t="s">
        <v>14</v>
      </c>
      <c r="E935" t="s">
        <v>22</v>
      </c>
      <c r="F935">
        <v>102.28</v>
      </c>
      <c r="G935">
        <f>IF(DATOS[[#This Row],[avg_order_value]]="",0,DATOS[[#This Row],[avg_order_value]])</f>
        <v>102.28</v>
      </c>
      <c r="H935">
        <v>15</v>
      </c>
      <c r="I935">
        <f>DATOS[[#This Row],[avgValorOrdenDesc]]*DATOS[[#This Row],[total_orders]]</f>
        <v>1534.2</v>
      </c>
      <c r="J935">
        <v>268</v>
      </c>
      <c r="K935">
        <v>0</v>
      </c>
      <c r="L935" t="s">
        <v>19</v>
      </c>
      <c r="M935">
        <v>32.799999999999997</v>
      </c>
      <c r="N935">
        <f>IF(DATOS[[#This Row],[email_open_rate]]="",0,DATOS[[#This Row],[email_open_rate]])</f>
        <v>32.799999999999997</v>
      </c>
      <c r="O935" s="1">
        <v>45520</v>
      </c>
      <c r="P935">
        <v>69</v>
      </c>
      <c r="Q935">
        <v>0.33</v>
      </c>
      <c r="R935">
        <f>IF(IFERROR(VLOOKUP(DATOS[[#This Row],[IdUnico]],A936:$A$5002,1,FALSE),0),1,0)</f>
        <v>0</v>
      </c>
    </row>
    <row r="936" spans="1:18" x14ac:dyDescent="0.3">
      <c r="A936" t="str">
        <f>CONCATENATE(DATOS[[#This Row],[customer_id]],"_",DATOS[[#This Row],[country]],"_",DATOS[[#This Row],[customer_since]])</f>
        <v>CUST_2708_Germany_44534</v>
      </c>
      <c r="B936" t="s">
        <v>2336</v>
      </c>
      <c r="C936">
        <v>29</v>
      </c>
      <c r="D936" t="s">
        <v>14</v>
      </c>
      <c r="E936" t="s">
        <v>50</v>
      </c>
      <c r="F936">
        <v>211.97</v>
      </c>
      <c r="G936">
        <f>IF(DATOS[[#This Row],[avg_order_value]]="",0,DATOS[[#This Row],[avg_order_value]])</f>
        <v>211.97</v>
      </c>
      <c r="H936">
        <v>5</v>
      </c>
      <c r="I936">
        <f>DATOS[[#This Row],[avgValorOrdenDesc]]*DATOS[[#This Row],[total_orders]]</f>
        <v>1059.8499999999999</v>
      </c>
      <c r="J936">
        <v>308</v>
      </c>
      <c r="K936">
        <v>0</v>
      </c>
      <c r="L936" t="s">
        <v>19</v>
      </c>
      <c r="M936">
        <v>71</v>
      </c>
      <c r="N936">
        <f>IF(DATOS[[#This Row],[email_open_rate]]="",0,DATOS[[#This Row],[email_open_rate]])</f>
        <v>71</v>
      </c>
      <c r="O936" s="1">
        <v>44534</v>
      </c>
      <c r="P936">
        <v>31</v>
      </c>
      <c r="Q936">
        <v>0.23</v>
      </c>
      <c r="R936">
        <f>IF(IFERROR(VLOOKUP(DATOS[[#This Row],[IdUnico]],A937:$A$5002,1,FALSE),0),1,0)</f>
        <v>0</v>
      </c>
    </row>
    <row r="937" spans="1:18" x14ac:dyDescent="0.3">
      <c r="A937" t="str">
        <f>CONCATENATE(DATOS[[#This Row],[customer_id]],"_",DATOS[[#This Row],[country]],"_",DATOS[[#This Row],[customer_since]])</f>
        <v>CUST_2709_Canada_44178</v>
      </c>
      <c r="B937" t="s">
        <v>1376</v>
      </c>
      <c r="C937">
        <v>59</v>
      </c>
      <c r="D937" t="s">
        <v>25</v>
      </c>
      <c r="E937" t="s">
        <v>28</v>
      </c>
      <c r="F937">
        <v>72.400000000000006</v>
      </c>
      <c r="G937">
        <f>IF(DATOS[[#This Row],[avg_order_value]]="",0,DATOS[[#This Row],[avg_order_value]])</f>
        <v>72.400000000000006</v>
      </c>
      <c r="H937">
        <v>11</v>
      </c>
      <c r="I937">
        <f>DATOS[[#This Row],[avgValorOrdenDesc]]*DATOS[[#This Row],[total_orders]]</f>
        <v>796.40000000000009</v>
      </c>
      <c r="J937">
        <v>105</v>
      </c>
      <c r="K937">
        <v>0</v>
      </c>
      <c r="L937" t="s">
        <v>19</v>
      </c>
      <c r="M937">
        <v>92.4</v>
      </c>
      <c r="N937">
        <f>IF(DATOS[[#This Row],[email_open_rate]]="",0,DATOS[[#This Row],[email_open_rate]])</f>
        <v>92.4</v>
      </c>
      <c r="O937" s="1">
        <v>44178</v>
      </c>
      <c r="P937">
        <v>54</v>
      </c>
      <c r="Q937">
        <v>0.45</v>
      </c>
      <c r="R937">
        <f>IF(IFERROR(VLOOKUP(DATOS[[#This Row],[IdUnico]],A938:$A$5002,1,FALSE),0),1,0)</f>
        <v>0</v>
      </c>
    </row>
    <row r="938" spans="1:18" x14ac:dyDescent="0.3">
      <c r="A938" t="str">
        <f>CONCATENATE(DATOS[[#This Row],[customer_id]],"_",DATOS[[#This Row],[country]],"_",DATOS[[#This Row],[customer_since]])</f>
        <v>CUST_2712_Australia_44164</v>
      </c>
      <c r="B938" t="s">
        <v>1433</v>
      </c>
      <c r="C938">
        <v>55</v>
      </c>
      <c r="D938" t="s">
        <v>21</v>
      </c>
      <c r="E938" t="s">
        <v>22</v>
      </c>
      <c r="F938">
        <v>83.67</v>
      </c>
      <c r="G938">
        <f>IF(DATOS[[#This Row],[avg_order_value]]="",0,DATOS[[#This Row],[avg_order_value]])</f>
        <v>83.67</v>
      </c>
      <c r="H938">
        <v>13</v>
      </c>
      <c r="I938">
        <f>DATOS[[#This Row],[avgValorOrdenDesc]]*DATOS[[#This Row],[total_orders]]</f>
        <v>1087.71</v>
      </c>
      <c r="J938">
        <v>309</v>
      </c>
      <c r="K938">
        <v>0</v>
      </c>
      <c r="L938" t="s">
        <v>23</v>
      </c>
      <c r="M938">
        <v>5.9</v>
      </c>
      <c r="N938">
        <f>IF(DATOS[[#This Row],[email_open_rate]]="",0,DATOS[[#This Row],[email_open_rate]])</f>
        <v>5.9</v>
      </c>
      <c r="O938" s="1">
        <v>44164</v>
      </c>
      <c r="P938">
        <v>23</v>
      </c>
      <c r="Q938">
        <v>0.2</v>
      </c>
      <c r="R938">
        <f>IF(IFERROR(VLOOKUP(DATOS[[#This Row],[IdUnico]],A939:$A$5002,1,FALSE),0),1,0)</f>
        <v>0</v>
      </c>
    </row>
    <row r="939" spans="1:18" x14ac:dyDescent="0.3">
      <c r="A939" t="str">
        <f>CONCATENATE(DATOS[[#This Row],[customer_id]],"_",DATOS[[#This Row],[country]],"_",DATOS[[#This Row],[customer_since]])</f>
        <v>CUST_2715_USA_44434</v>
      </c>
      <c r="B939" t="s">
        <v>2089</v>
      </c>
      <c r="C939">
        <v>42</v>
      </c>
      <c r="D939" t="s">
        <v>14</v>
      </c>
      <c r="E939" t="s">
        <v>18</v>
      </c>
      <c r="F939">
        <v>103.04</v>
      </c>
      <c r="G939">
        <f>IF(DATOS[[#This Row],[avg_order_value]]="",0,DATOS[[#This Row],[avg_order_value]])</f>
        <v>103.04</v>
      </c>
      <c r="H939">
        <v>10</v>
      </c>
      <c r="I939">
        <f>DATOS[[#This Row],[avgValorOrdenDesc]]*DATOS[[#This Row],[total_orders]]</f>
        <v>1030.4000000000001</v>
      </c>
      <c r="J939">
        <v>88</v>
      </c>
      <c r="K939">
        <v>0</v>
      </c>
      <c r="L939" t="s">
        <v>40</v>
      </c>
      <c r="M939">
        <v>4.4000000000000004</v>
      </c>
      <c r="N939">
        <f>IF(DATOS[[#This Row],[email_open_rate]]="",0,DATOS[[#This Row],[email_open_rate]])</f>
        <v>4.4000000000000004</v>
      </c>
      <c r="O939" s="1">
        <v>44434</v>
      </c>
      <c r="P939">
        <v>23</v>
      </c>
      <c r="Q939">
        <v>0.26</v>
      </c>
      <c r="R939">
        <f>IF(IFERROR(VLOOKUP(DATOS[[#This Row],[IdUnico]],A940:$A$5002,1,FALSE),0),1,0)</f>
        <v>0</v>
      </c>
    </row>
    <row r="940" spans="1:18" x14ac:dyDescent="0.3">
      <c r="A940" t="str">
        <f>CONCATENATE(DATOS[[#This Row],[customer_id]],"_",DATOS[[#This Row],[country]],"_",DATOS[[#This Row],[customer_since]])</f>
        <v>CUST_2716_UK_45552</v>
      </c>
      <c r="B940" t="s">
        <v>3315</v>
      </c>
      <c r="C940">
        <v>51</v>
      </c>
      <c r="D940" t="s">
        <v>21</v>
      </c>
      <c r="E940" t="s">
        <v>52</v>
      </c>
      <c r="F940">
        <v>50.01</v>
      </c>
      <c r="G940">
        <f>IF(DATOS[[#This Row],[avg_order_value]]="",0,DATOS[[#This Row],[avg_order_value]])</f>
        <v>50.01</v>
      </c>
      <c r="H940">
        <v>6</v>
      </c>
      <c r="I940">
        <f>DATOS[[#This Row],[avgValorOrdenDesc]]*DATOS[[#This Row],[total_orders]]</f>
        <v>300.06</v>
      </c>
      <c r="J940">
        <v>260</v>
      </c>
      <c r="K940">
        <v>0</v>
      </c>
      <c r="L940" t="s">
        <v>19</v>
      </c>
      <c r="N940">
        <f>IF(DATOS[[#This Row],[email_open_rate]]="",0,DATOS[[#This Row],[email_open_rate]])</f>
        <v>0</v>
      </c>
      <c r="O940" s="1">
        <v>45552</v>
      </c>
      <c r="P940">
        <v>23</v>
      </c>
      <c r="Q940">
        <v>0.21</v>
      </c>
      <c r="R940">
        <f>IF(IFERROR(VLOOKUP(DATOS[[#This Row],[IdUnico]],A941:$A$5002,1,FALSE),0),1,0)</f>
        <v>0</v>
      </c>
    </row>
    <row r="941" spans="1:18" x14ac:dyDescent="0.3">
      <c r="A941" t="str">
        <f>CONCATENATE(DATOS[[#This Row],[customer_id]],"_",DATOS[[#This Row],[country]],"_",DATOS[[#This Row],[customer_since]])</f>
        <v>CUST_2717_Germany_45774</v>
      </c>
      <c r="B941" t="s">
        <v>3241</v>
      </c>
      <c r="C941">
        <v>73</v>
      </c>
      <c r="D941" t="s">
        <v>21</v>
      </c>
      <c r="E941" t="s">
        <v>50</v>
      </c>
      <c r="F941">
        <v>68.59</v>
      </c>
      <c r="G941">
        <f>IF(DATOS[[#This Row],[avg_order_value]]="",0,DATOS[[#This Row],[avg_order_value]])</f>
        <v>68.59</v>
      </c>
      <c r="H941">
        <v>11</v>
      </c>
      <c r="I941">
        <f>DATOS[[#This Row],[avgValorOrdenDesc]]*DATOS[[#This Row],[total_orders]]</f>
        <v>754.49</v>
      </c>
      <c r="J941">
        <v>4</v>
      </c>
      <c r="K941">
        <v>0</v>
      </c>
      <c r="L941" t="s">
        <v>40</v>
      </c>
      <c r="M941">
        <v>35</v>
      </c>
      <c r="N941">
        <f>IF(DATOS[[#This Row],[email_open_rate]]="",0,DATOS[[#This Row],[email_open_rate]])</f>
        <v>35</v>
      </c>
      <c r="O941" s="1">
        <v>45774</v>
      </c>
      <c r="P941">
        <v>41</v>
      </c>
      <c r="Q941">
        <v>0.39</v>
      </c>
      <c r="R941">
        <f>IF(IFERROR(VLOOKUP(DATOS[[#This Row],[IdUnico]],A942:$A$5002,1,FALSE),0),1,0)</f>
        <v>0</v>
      </c>
    </row>
    <row r="942" spans="1:18" x14ac:dyDescent="0.3">
      <c r="A942" t="str">
        <f>CONCATENATE(DATOS[[#This Row],[customer_id]],"_",DATOS[[#This Row],[country]],"_",DATOS[[#This Row],[customer_since]])</f>
        <v>CUST_2719_Australia_44037</v>
      </c>
      <c r="B942" t="s">
        <v>3329</v>
      </c>
      <c r="C942">
        <v>65</v>
      </c>
      <c r="D942" t="s">
        <v>14</v>
      </c>
      <c r="E942" t="s">
        <v>22</v>
      </c>
      <c r="F942">
        <v>260.3</v>
      </c>
      <c r="G942">
        <f>IF(DATOS[[#This Row],[avg_order_value]]="",0,DATOS[[#This Row],[avg_order_value]])</f>
        <v>260.3</v>
      </c>
      <c r="H942">
        <v>12</v>
      </c>
      <c r="I942">
        <f>DATOS[[#This Row],[avgValorOrdenDesc]]*DATOS[[#This Row],[total_orders]]</f>
        <v>3123.6000000000004</v>
      </c>
      <c r="J942">
        <v>293</v>
      </c>
      <c r="K942">
        <v>0</v>
      </c>
      <c r="L942" t="s">
        <v>29</v>
      </c>
      <c r="M942">
        <v>93.4</v>
      </c>
      <c r="N942">
        <f>IF(DATOS[[#This Row],[email_open_rate]]="",0,DATOS[[#This Row],[email_open_rate]])</f>
        <v>93.4</v>
      </c>
      <c r="O942" s="1">
        <v>44037</v>
      </c>
      <c r="P942">
        <v>35</v>
      </c>
      <c r="Q942">
        <v>0.39</v>
      </c>
      <c r="R942">
        <f>IF(IFERROR(VLOOKUP(DATOS[[#This Row],[IdUnico]],A943:$A$5002,1,FALSE),0),1,0)</f>
        <v>0</v>
      </c>
    </row>
    <row r="943" spans="1:18" x14ac:dyDescent="0.3">
      <c r="A943" t="str">
        <f>CONCATENATE(DATOS[[#This Row],[customer_id]],"_",DATOS[[#This Row],[country]],"_",DATOS[[#This Row],[customer_since]])</f>
        <v>CUST_2724_France_44844</v>
      </c>
      <c r="B943" t="s">
        <v>1861</v>
      </c>
      <c r="C943">
        <v>48</v>
      </c>
      <c r="D943" t="s">
        <v>14</v>
      </c>
      <c r="E943" t="s">
        <v>35</v>
      </c>
      <c r="F943">
        <v>51.1</v>
      </c>
      <c r="G943">
        <f>IF(DATOS[[#This Row],[avg_order_value]]="",0,DATOS[[#This Row],[avg_order_value]])</f>
        <v>51.1</v>
      </c>
      <c r="H943">
        <v>9</v>
      </c>
      <c r="I943">
        <f>DATOS[[#This Row],[avgValorOrdenDesc]]*DATOS[[#This Row],[total_orders]]</f>
        <v>459.90000000000003</v>
      </c>
      <c r="J943">
        <v>21</v>
      </c>
      <c r="K943">
        <v>0</v>
      </c>
      <c r="L943" t="s">
        <v>19</v>
      </c>
      <c r="M943">
        <v>52</v>
      </c>
      <c r="N943">
        <f>IF(DATOS[[#This Row],[email_open_rate]]="",0,DATOS[[#This Row],[email_open_rate]])</f>
        <v>52</v>
      </c>
      <c r="O943" s="1">
        <v>44844</v>
      </c>
      <c r="P943">
        <v>78</v>
      </c>
      <c r="Q943">
        <v>0.2</v>
      </c>
      <c r="R943">
        <f>IF(IFERROR(VLOOKUP(DATOS[[#This Row],[IdUnico]],A944:$A$5002,1,FALSE),0),1,0)</f>
        <v>0</v>
      </c>
    </row>
    <row r="944" spans="1:18" x14ac:dyDescent="0.3">
      <c r="A944" t="str">
        <f>CONCATENATE(DATOS[[#This Row],[customer_id]],"_",DATOS[[#This Row],[country]],"_",DATOS[[#This Row],[customer_since]])</f>
        <v>CUST_2724_India_45362</v>
      </c>
      <c r="B944" t="s">
        <v>1861</v>
      </c>
      <c r="C944">
        <v>78</v>
      </c>
      <c r="D944" t="s">
        <v>14</v>
      </c>
      <c r="E944" t="s">
        <v>37</v>
      </c>
      <c r="F944">
        <v>83.39</v>
      </c>
      <c r="G944">
        <f>IF(DATOS[[#This Row],[avg_order_value]]="",0,DATOS[[#This Row],[avg_order_value]])</f>
        <v>83.39</v>
      </c>
      <c r="H944">
        <v>14</v>
      </c>
      <c r="I944">
        <f>DATOS[[#This Row],[avgValorOrdenDesc]]*DATOS[[#This Row],[total_orders]]</f>
        <v>1167.46</v>
      </c>
      <c r="J944">
        <v>342</v>
      </c>
      <c r="K944">
        <v>0</v>
      </c>
      <c r="L944" t="s">
        <v>40</v>
      </c>
      <c r="M944">
        <v>91.6</v>
      </c>
      <c r="N944">
        <f>IF(DATOS[[#This Row],[email_open_rate]]="",0,DATOS[[#This Row],[email_open_rate]])</f>
        <v>91.6</v>
      </c>
      <c r="O944" s="1">
        <v>45362</v>
      </c>
      <c r="P944">
        <v>10</v>
      </c>
      <c r="Q944">
        <v>0.11</v>
      </c>
      <c r="R944">
        <f>IF(IFERROR(VLOOKUP(DATOS[[#This Row],[IdUnico]],A945:$A$5002,1,FALSE),0),1,0)</f>
        <v>0</v>
      </c>
    </row>
    <row r="945" spans="1:18" x14ac:dyDescent="0.3">
      <c r="A945" t="str">
        <f>CONCATENATE(DATOS[[#This Row],[customer_id]],"_",DATOS[[#This Row],[country]],"_",DATOS[[#This Row],[customer_since]])</f>
        <v>CUST_2724_USA_44858</v>
      </c>
      <c r="B945" t="s">
        <v>1861</v>
      </c>
      <c r="C945">
        <v>39</v>
      </c>
      <c r="D945" t="s">
        <v>21</v>
      </c>
      <c r="E945" t="s">
        <v>18</v>
      </c>
      <c r="F945">
        <v>56.59</v>
      </c>
      <c r="G945">
        <f>IF(DATOS[[#This Row],[avg_order_value]]="",0,DATOS[[#This Row],[avg_order_value]])</f>
        <v>56.59</v>
      </c>
      <c r="H945">
        <v>8</v>
      </c>
      <c r="I945">
        <f>DATOS[[#This Row],[avgValorOrdenDesc]]*DATOS[[#This Row],[total_orders]]</f>
        <v>452.72</v>
      </c>
      <c r="J945">
        <v>0</v>
      </c>
      <c r="K945">
        <v>0</v>
      </c>
      <c r="L945" t="s">
        <v>23</v>
      </c>
      <c r="M945">
        <v>0.8</v>
      </c>
      <c r="N945">
        <f>IF(DATOS[[#This Row],[email_open_rate]]="",0,DATOS[[#This Row],[email_open_rate]])</f>
        <v>0.8</v>
      </c>
      <c r="O945" s="1">
        <v>44858</v>
      </c>
      <c r="P945">
        <v>59</v>
      </c>
      <c r="Q945">
        <v>0.21</v>
      </c>
      <c r="R945">
        <f>IF(IFERROR(VLOOKUP(DATOS[[#This Row],[IdUnico]],A946:$A$5002,1,FALSE),0),1,0)</f>
        <v>0</v>
      </c>
    </row>
    <row r="946" spans="1:18" x14ac:dyDescent="0.3">
      <c r="A946" t="str">
        <f>CONCATENATE(DATOS[[#This Row],[customer_id]],"_",DATOS[[#This Row],[country]],"_",DATOS[[#This Row],[customer_since]])</f>
        <v>CUST_2725_Germany_44965</v>
      </c>
      <c r="B946" t="s">
        <v>3688</v>
      </c>
      <c r="C946">
        <v>19</v>
      </c>
      <c r="D946" t="s">
        <v>21</v>
      </c>
      <c r="E946" t="s">
        <v>50</v>
      </c>
      <c r="F946">
        <v>40.85</v>
      </c>
      <c r="G946">
        <f>IF(DATOS[[#This Row],[avg_order_value]]="",0,DATOS[[#This Row],[avg_order_value]])</f>
        <v>40.85</v>
      </c>
      <c r="H946">
        <v>5</v>
      </c>
      <c r="I946">
        <f>DATOS[[#This Row],[avgValorOrdenDesc]]*DATOS[[#This Row],[total_orders]]</f>
        <v>204.25</v>
      </c>
      <c r="J946">
        <v>35</v>
      </c>
      <c r="K946">
        <v>0</v>
      </c>
      <c r="L946" t="s">
        <v>29</v>
      </c>
      <c r="M946">
        <v>61</v>
      </c>
      <c r="N946">
        <f>IF(DATOS[[#This Row],[email_open_rate]]="",0,DATOS[[#This Row],[email_open_rate]])</f>
        <v>61</v>
      </c>
      <c r="O946" s="1">
        <v>44965</v>
      </c>
      <c r="P946">
        <v>75</v>
      </c>
      <c r="Q946">
        <v>0.19</v>
      </c>
      <c r="R946">
        <f>IF(IFERROR(VLOOKUP(DATOS[[#This Row],[IdUnico]],A947:$A$5002,1,FALSE),0),1,0)</f>
        <v>0</v>
      </c>
    </row>
    <row r="947" spans="1:18" x14ac:dyDescent="0.3">
      <c r="A947" t="str">
        <f>CONCATENATE(DATOS[[#This Row],[customer_id]],"_",DATOS[[#This Row],[country]],"_",DATOS[[#This Row],[customer_since]])</f>
        <v>CUST_2727_Japan_45708</v>
      </c>
      <c r="B947" t="s">
        <v>2016</v>
      </c>
      <c r="C947">
        <v>34</v>
      </c>
      <c r="D947" t="s">
        <v>14</v>
      </c>
      <c r="E947" t="s">
        <v>26</v>
      </c>
      <c r="F947">
        <v>55.38</v>
      </c>
      <c r="G947">
        <f>IF(DATOS[[#This Row],[avg_order_value]]="",0,DATOS[[#This Row],[avg_order_value]])</f>
        <v>55.38</v>
      </c>
      <c r="H947">
        <v>12</v>
      </c>
      <c r="I947">
        <f>DATOS[[#This Row],[avgValorOrdenDesc]]*DATOS[[#This Row],[total_orders]]</f>
        <v>664.56000000000006</v>
      </c>
      <c r="J947">
        <v>237</v>
      </c>
      <c r="K947">
        <v>0</v>
      </c>
      <c r="L947" t="s">
        <v>16</v>
      </c>
      <c r="M947">
        <v>10.6</v>
      </c>
      <c r="N947">
        <f>IF(DATOS[[#This Row],[email_open_rate]]="",0,DATOS[[#This Row],[email_open_rate]])</f>
        <v>10.6</v>
      </c>
      <c r="O947" s="1">
        <v>45708</v>
      </c>
      <c r="P947">
        <v>59</v>
      </c>
      <c r="Q947">
        <v>0.22</v>
      </c>
      <c r="R947">
        <f>IF(IFERROR(VLOOKUP(DATOS[[#This Row],[IdUnico]],A948:$A$5002,1,FALSE),0),1,0)</f>
        <v>0</v>
      </c>
    </row>
    <row r="948" spans="1:18" x14ac:dyDescent="0.3">
      <c r="A948" t="str">
        <f>CONCATENATE(DATOS[[#This Row],[customer_id]],"_",DATOS[[#This Row],[country]],"_",DATOS[[#This Row],[customer_since]])</f>
        <v>CUST_2733_Australia_45561</v>
      </c>
      <c r="B948" t="s">
        <v>769</v>
      </c>
      <c r="C948">
        <v>18</v>
      </c>
      <c r="D948" t="s">
        <v>14</v>
      </c>
      <c r="E948" t="s">
        <v>22</v>
      </c>
      <c r="F948">
        <v>53.37</v>
      </c>
      <c r="G948">
        <f>IF(DATOS[[#This Row],[avg_order_value]]="",0,DATOS[[#This Row],[avg_order_value]])</f>
        <v>53.37</v>
      </c>
      <c r="H948">
        <v>11</v>
      </c>
      <c r="I948">
        <f>DATOS[[#This Row],[avgValorOrdenDesc]]*DATOS[[#This Row],[total_orders]]</f>
        <v>587.06999999999994</v>
      </c>
      <c r="J948">
        <v>162</v>
      </c>
      <c r="K948">
        <v>0</v>
      </c>
      <c r="L948" t="s">
        <v>23</v>
      </c>
      <c r="M948">
        <v>39</v>
      </c>
      <c r="N948">
        <f>IF(DATOS[[#This Row],[email_open_rate]]="",0,DATOS[[#This Row],[email_open_rate]])</f>
        <v>39</v>
      </c>
      <c r="O948" s="1">
        <v>45561</v>
      </c>
      <c r="P948">
        <v>32</v>
      </c>
      <c r="Q948">
        <v>0.19</v>
      </c>
      <c r="R948">
        <f>IF(IFERROR(VLOOKUP(DATOS[[#This Row],[IdUnico]],A949:$A$5002,1,FALSE),0),1,0)</f>
        <v>0</v>
      </c>
    </row>
    <row r="949" spans="1:18" x14ac:dyDescent="0.3">
      <c r="A949" t="str">
        <f>CONCATENATE(DATOS[[#This Row],[customer_id]],"_",DATOS[[#This Row],[country]],"_",DATOS[[#This Row],[customer_since]])</f>
        <v>CUST_2733_Germany_45818</v>
      </c>
      <c r="B949" t="s">
        <v>769</v>
      </c>
      <c r="C949">
        <v>47</v>
      </c>
      <c r="D949" t="s">
        <v>21</v>
      </c>
      <c r="E949" t="s">
        <v>50</v>
      </c>
      <c r="F949">
        <v>128</v>
      </c>
      <c r="G949">
        <f>IF(DATOS[[#This Row],[avg_order_value]]="",0,DATOS[[#This Row],[avg_order_value]])</f>
        <v>128</v>
      </c>
      <c r="H949">
        <v>15</v>
      </c>
      <c r="I949">
        <f>DATOS[[#This Row],[avgValorOrdenDesc]]*DATOS[[#This Row],[total_orders]]</f>
        <v>1920</v>
      </c>
      <c r="J949">
        <v>29</v>
      </c>
      <c r="K949">
        <v>0</v>
      </c>
      <c r="L949" t="s">
        <v>19</v>
      </c>
      <c r="M949">
        <v>28.4</v>
      </c>
      <c r="N949">
        <f>IF(DATOS[[#This Row],[email_open_rate]]="",0,DATOS[[#This Row],[email_open_rate]])</f>
        <v>28.4</v>
      </c>
      <c r="O949" s="1">
        <v>45818</v>
      </c>
      <c r="P949">
        <v>80</v>
      </c>
      <c r="Q949">
        <v>0.3</v>
      </c>
      <c r="R949">
        <f>IF(IFERROR(VLOOKUP(DATOS[[#This Row],[IdUnico]],A950:$A$5002,1,FALSE),0),1,0)</f>
        <v>0</v>
      </c>
    </row>
    <row r="950" spans="1:18" x14ac:dyDescent="0.3">
      <c r="A950" t="str">
        <f>CONCATENATE(DATOS[[#This Row],[customer_id]],"_",DATOS[[#This Row],[country]],"_",DATOS[[#This Row],[customer_since]])</f>
        <v>CUST_2734_Australia_45293</v>
      </c>
      <c r="B950" t="s">
        <v>229</v>
      </c>
      <c r="C950">
        <v>40</v>
      </c>
      <c r="D950" t="s">
        <v>14</v>
      </c>
      <c r="E950" t="s">
        <v>22</v>
      </c>
      <c r="F950">
        <v>19.14</v>
      </c>
      <c r="G950">
        <f>IF(DATOS[[#This Row],[avg_order_value]]="",0,DATOS[[#This Row],[avg_order_value]])</f>
        <v>19.14</v>
      </c>
      <c r="H950">
        <v>18</v>
      </c>
      <c r="I950">
        <f>DATOS[[#This Row],[avgValorOrdenDesc]]*DATOS[[#This Row],[total_orders]]</f>
        <v>344.52</v>
      </c>
      <c r="J950">
        <v>75</v>
      </c>
      <c r="K950">
        <v>0</v>
      </c>
      <c r="L950" t="s">
        <v>16</v>
      </c>
      <c r="M950">
        <v>20.399999999999999</v>
      </c>
      <c r="N950">
        <f>IF(DATOS[[#This Row],[email_open_rate]]="",0,DATOS[[#This Row],[email_open_rate]])</f>
        <v>20.399999999999999</v>
      </c>
      <c r="O950" s="1">
        <v>45293</v>
      </c>
      <c r="P950">
        <v>20</v>
      </c>
      <c r="Q950">
        <v>0.21</v>
      </c>
      <c r="R950">
        <f>IF(IFERROR(VLOOKUP(DATOS[[#This Row],[IdUnico]],A951:$A$5002,1,FALSE),0),1,0)</f>
        <v>0</v>
      </c>
    </row>
    <row r="951" spans="1:18" x14ac:dyDescent="0.3">
      <c r="A951" t="str">
        <f>CONCATENATE(DATOS[[#This Row],[customer_id]],"_",DATOS[[#This Row],[country]],"_",DATOS[[#This Row],[customer_since]])</f>
        <v>CUST_2735_USA_44411</v>
      </c>
      <c r="B951" t="s">
        <v>1645</v>
      </c>
      <c r="C951">
        <v>30</v>
      </c>
      <c r="D951" t="s">
        <v>14</v>
      </c>
      <c r="E951" t="s">
        <v>18</v>
      </c>
      <c r="F951">
        <v>100.09</v>
      </c>
      <c r="G951">
        <f>IF(DATOS[[#This Row],[avg_order_value]]="",0,DATOS[[#This Row],[avg_order_value]])</f>
        <v>100.09</v>
      </c>
      <c r="H951">
        <v>6</v>
      </c>
      <c r="I951">
        <f>DATOS[[#This Row],[avgValorOrdenDesc]]*DATOS[[#This Row],[total_orders]]</f>
        <v>600.54</v>
      </c>
      <c r="J951">
        <v>51</v>
      </c>
      <c r="K951">
        <v>0</v>
      </c>
      <c r="L951" t="s">
        <v>16</v>
      </c>
      <c r="N951">
        <f>IF(DATOS[[#This Row],[email_open_rate]]="",0,DATOS[[#This Row],[email_open_rate]])</f>
        <v>0</v>
      </c>
      <c r="O951" s="1">
        <v>44411</v>
      </c>
      <c r="P951">
        <v>31</v>
      </c>
      <c r="Q951">
        <v>0.35</v>
      </c>
      <c r="R951">
        <f>IF(IFERROR(VLOOKUP(DATOS[[#This Row],[IdUnico]],A952:$A$5002,1,FALSE),0),1,0)</f>
        <v>0</v>
      </c>
    </row>
    <row r="952" spans="1:18" x14ac:dyDescent="0.3">
      <c r="A952" t="str">
        <f>CONCATENATE(DATOS[[#This Row],[customer_id]],"_",DATOS[[#This Row],[country]],"_",DATOS[[#This Row],[customer_since]])</f>
        <v>CUST_2742_Japan_44111</v>
      </c>
      <c r="B952" t="s">
        <v>1482</v>
      </c>
      <c r="C952">
        <v>39</v>
      </c>
      <c r="D952" t="s">
        <v>14</v>
      </c>
      <c r="E952" t="s">
        <v>26</v>
      </c>
      <c r="F952">
        <v>63.72</v>
      </c>
      <c r="G952">
        <f>IF(DATOS[[#This Row],[avg_order_value]]="",0,DATOS[[#This Row],[avg_order_value]])</f>
        <v>63.72</v>
      </c>
      <c r="H952">
        <v>11</v>
      </c>
      <c r="I952">
        <f>DATOS[[#This Row],[avgValorOrdenDesc]]*DATOS[[#This Row],[total_orders]]</f>
        <v>700.92</v>
      </c>
      <c r="J952">
        <v>153</v>
      </c>
      <c r="K952">
        <v>0</v>
      </c>
      <c r="L952" t="s">
        <v>40</v>
      </c>
      <c r="M952">
        <v>26.7</v>
      </c>
      <c r="N952">
        <f>IF(DATOS[[#This Row],[email_open_rate]]="",0,DATOS[[#This Row],[email_open_rate]])</f>
        <v>26.7</v>
      </c>
      <c r="O952" s="1">
        <v>44111</v>
      </c>
      <c r="P952">
        <v>58</v>
      </c>
      <c r="Q952">
        <v>0.3</v>
      </c>
      <c r="R952">
        <f>IF(IFERROR(VLOOKUP(DATOS[[#This Row],[IdUnico]],A953:$A$5002,1,FALSE),0),1,0)</f>
        <v>0</v>
      </c>
    </row>
    <row r="953" spans="1:18" x14ac:dyDescent="0.3">
      <c r="A953" t="str">
        <f>CONCATENATE(DATOS[[#This Row],[customer_id]],"_",DATOS[[#This Row],[country]],"_",DATOS[[#This Row],[customer_since]])</f>
        <v>CUST_2742_Japan_45746</v>
      </c>
      <c r="B953" t="s">
        <v>1482</v>
      </c>
      <c r="C953">
        <v>25</v>
      </c>
      <c r="D953" t="s">
        <v>21</v>
      </c>
      <c r="E953" t="s">
        <v>26</v>
      </c>
      <c r="F953">
        <v>51.24</v>
      </c>
      <c r="G953">
        <f>IF(DATOS[[#This Row],[avg_order_value]]="",0,DATOS[[#This Row],[avg_order_value]])</f>
        <v>51.24</v>
      </c>
      <c r="H953">
        <v>12</v>
      </c>
      <c r="I953">
        <f>DATOS[[#This Row],[avgValorOrdenDesc]]*DATOS[[#This Row],[total_orders]]</f>
        <v>614.88</v>
      </c>
      <c r="J953">
        <v>1</v>
      </c>
      <c r="K953">
        <v>0</v>
      </c>
      <c r="L953" t="s">
        <v>16</v>
      </c>
      <c r="M953">
        <v>31.4</v>
      </c>
      <c r="N953">
        <f>IF(DATOS[[#This Row],[email_open_rate]]="",0,DATOS[[#This Row],[email_open_rate]])</f>
        <v>31.4</v>
      </c>
      <c r="O953" s="1">
        <v>45746</v>
      </c>
      <c r="P953">
        <v>40</v>
      </c>
      <c r="Q953">
        <v>0.27</v>
      </c>
      <c r="R953">
        <f>IF(IFERROR(VLOOKUP(DATOS[[#This Row],[IdUnico]],A954:$A$5002,1,FALSE),0),1,0)</f>
        <v>0</v>
      </c>
    </row>
    <row r="954" spans="1:18" x14ac:dyDescent="0.3">
      <c r="A954" t="str">
        <f>CONCATENATE(DATOS[[#This Row],[customer_id]],"_",DATOS[[#This Row],[country]],"_",DATOS[[#This Row],[customer_since]])</f>
        <v>CUST_2749_Canada_44240</v>
      </c>
      <c r="B954" t="s">
        <v>2021</v>
      </c>
      <c r="C954">
        <v>48</v>
      </c>
      <c r="D954" t="s">
        <v>14</v>
      </c>
      <c r="E954" t="s">
        <v>28</v>
      </c>
      <c r="F954">
        <v>38.28</v>
      </c>
      <c r="G954">
        <f>IF(DATOS[[#This Row],[avg_order_value]]="",0,DATOS[[#This Row],[avg_order_value]])</f>
        <v>38.28</v>
      </c>
      <c r="H954">
        <v>6</v>
      </c>
      <c r="I954">
        <f>DATOS[[#This Row],[avgValorOrdenDesc]]*DATOS[[#This Row],[total_orders]]</f>
        <v>229.68</v>
      </c>
      <c r="J954">
        <v>266</v>
      </c>
      <c r="K954">
        <v>0</v>
      </c>
      <c r="L954" t="s">
        <v>16</v>
      </c>
      <c r="M954">
        <v>8.3000000000000007</v>
      </c>
      <c r="N954">
        <f>IF(DATOS[[#This Row],[email_open_rate]]="",0,DATOS[[#This Row],[email_open_rate]])</f>
        <v>8.3000000000000007</v>
      </c>
      <c r="O954" s="1">
        <v>44240</v>
      </c>
      <c r="P954">
        <v>19</v>
      </c>
      <c r="Q954">
        <v>0.4</v>
      </c>
      <c r="R954">
        <f>IF(IFERROR(VLOOKUP(DATOS[[#This Row],[IdUnico]],A955:$A$5002,1,FALSE),0),1,0)</f>
        <v>0</v>
      </c>
    </row>
    <row r="955" spans="1:18" x14ac:dyDescent="0.3">
      <c r="A955" t="str">
        <f>CONCATENATE(DATOS[[#This Row],[customer_id]],"_",DATOS[[#This Row],[country]],"_",DATOS[[#This Row],[customer_since]])</f>
        <v>CUST_2750_China_45681</v>
      </c>
      <c r="B955" t="s">
        <v>1110</v>
      </c>
      <c r="C955">
        <v>40</v>
      </c>
      <c r="D955" t="s">
        <v>21</v>
      </c>
      <c r="E955" t="s">
        <v>44</v>
      </c>
      <c r="F955">
        <v>127.65</v>
      </c>
      <c r="G955">
        <f>IF(DATOS[[#This Row],[avg_order_value]]="",0,DATOS[[#This Row],[avg_order_value]])</f>
        <v>127.65</v>
      </c>
      <c r="H955">
        <v>9</v>
      </c>
      <c r="I955">
        <f>DATOS[[#This Row],[avgValorOrdenDesc]]*DATOS[[#This Row],[total_orders]]</f>
        <v>1148.8500000000001</v>
      </c>
      <c r="J955">
        <v>288</v>
      </c>
      <c r="K955">
        <v>0</v>
      </c>
      <c r="L955" t="s">
        <v>19</v>
      </c>
      <c r="M955">
        <v>62.6</v>
      </c>
      <c r="N955">
        <f>IF(DATOS[[#This Row],[email_open_rate]]="",0,DATOS[[#This Row],[email_open_rate]])</f>
        <v>62.6</v>
      </c>
      <c r="O955" s="1">
        <v>45681</v>
      </c>
      <c r="P955">
        <v>67</v>
      </c>
      <c r="Q955">
        <v>0.1</v>
      </c>
      <c r="R955">
        <f>IF(IFERROR(VLOOKUP(DATOS[[#This Row],[IdUnico]],A956:$A$5002,1,FALSE),0),1,0)</f>
        <v>0</v>
      </c>
    </row>
    <row r="956" spans="1:18" x14ac:dyDescent="0.3">
      <c r="A956" t="str">
        <f>CONCATENATE(DATOS[[#This Row],[customer_id]],"_",DATOS[[#This Row],[country]],"_",DATOS[[#This Row],[customer_since]])</f>
        <v>CUST_2750_Japan_45724</v>
      </c>
      <c r="B956" t="s">
        <v>1110</v>
      </c>
      <c r="C956">
        <v>19</v>
      </c>
      <c r="D956" t="s">
        <v>21</v>
      </c>
      <c r="E956" t="s">
        <v>26</v>
      </c>
      <c r="F956">
        <v>75.63</v>
      </c>
      <c r="G956">
        <f>IF(DATOS[[#This Row],[avg_order_value]]="",0,DATOS[[#This Row],[avg_order_value]])</f>
        <v>75.63</v>
      </c>
      <c r="H956">
        <v>8</v>
      </c>
      <c r="I956">
        <f>DATOS[[#This Row],[avgValorOrdenDesc]]*DATOS[[#This Row],[total_orders]]</f>
        <v>605.04</v>
      </c>
      <c r="J956">
        <v>99</v>
      </c>
      <c r="K956">
        <v>0</v>
      </c>
      <c r="L956" t="s">
        <v>40</v>
      </c>
      <c r="M956">
        <v>63.3</v>
      </c>
      <c r="N956">
        <f>IF(DATOS[[#This Row],[email_open_rate]]="",0,DATOS[[#This Row],[email_open_rate]])</f>
        <v>63.3</v>
      </c>
      <c r="O956" s="1">
        <v>45724</v>
      </c>
      <c r="P956">
        <v>93</v>
      </c>
      <c r="Q956">
        <v>0.28000000000000003</v>
      </c>
      <c r="R956">
        <f>IF(IFERROR(VLOOKUP(DATOS[[#This Row],[IdUnico]],A957:$A$5002,1,FALSE),0),1,0)</f>
        <v>0</v>
      </c>
    </row>
    <row r="957" spans="1:18" x14ac:dyDescent="0.3">
      <c r="A957" t="str">
        <f>CONCATENATE(DATOS[[#This Row],[customer_id]],"_",DATOS[[#This Row],[country]],"_",DATOS[[#This Row],[customer_since]])</f>
        <v>CUST_2751_France_45081</v>
      </c>
      <c r="B957" t="s">
        <v>2497</v>
      </c>
      <c r="C957">
        <v>67</v>
      </c>
      <c r="D957" t="s">
        <v>21</v>
      </c>
      <c r="E957" t="s">
        <v>35</v>
      </c>
      <c r="F957">
        <v>68.98</v>
      </c>
      <c r="G957">
        <f>IF(DATOS[[#This Row],[avg_order_value]]="",0,DATOS[[#This Row],[avg_order_value]])</f>
        <v>68.98</v>
      </c>
      <c r="H957">
        <v>10</v>
      </c>
      <c r="I957">
        <f>DATOS[[#This Row],[avgValorOrdenDesc]]*DATOS[[#This Row],[total_orders]]</f>
        <v>689.80000000000007</v>
      </c>
      <c r="J957">
        <v>308</v>
      </c>
      <c r="K957">
        <v>0</v>
      </c>
      <c r="L957" t="s">
        <v>23</v>
      </c>
      <c r="M957">
        <v>94.5</v>
      </c>
      <c r="N957">
        <f>IF(DATOS[[#This Row],[email_open_rate]]="",0,DATOS[[#This Row],[email_open_rate]])</f>
        <v>94.5</v>
      </c>
      <c r="O957" s="1">
        <v>45081</v>
      </c>
      <c r="P957">
        <v>7</v>
      </c>
      <c r="Q957">
        <v>0.3</v>
      </c>
      <c r="R957">
        <f>IF(IFERROR(VLOOKUP(DATOS[[#This Row],[IdUnico]],A958:$A$5002,1,FALSE),0),1,0)</f>
        <v>0</v>
      </c>
    </row>
    <row r="958" spans="1:18" x14ac:dyDescent="0.3">
      <c r="A958" t="str">
        <f>CONCATENATE(DATOS[[#This Row],[customer_id]],"_",DATOS[[#This Row],[country]],"_",DATOS[[#This Row],[customer_since]])</f>
        <v>CUST_2753_Japan_44765</v>
      </c>
      <c r="B958" t="s">
        <v>1985</v>
      </c>
      <c r="C958">
        <v>75</v>
      </c>
      <c r="D958" t="s">
        <v>21</v>
      </c>
      <c r="E958" t="s">
        <v>26</v>
      </c>
      <c r="F958">
        <v>114.37</v>
      </c>
      <c r="G958">
        <f>IF(DATOS[[#This Row],[avg_order_value]]="",0,DATOS[[#This Row],[avg_order_value]])</f>
        <v>114.37</v>
      </c>
      <c r="H958">
        <v>12</v>
      </c>
      <c r="I958">
        <f>DATOS[[#This Row],[avgValorOrdenDesc]]*DATOS[[#This Row],[total_orders]]</f>
        <v>1372.44</v>
      </c>
      <c r="J958">
        <v>244</v>
      </c>
      <c r="K958">
        <v>0</v>
      </c>
      <c r="L958" t="s">
        <v>40</v>
      </c>
      <c r="M958">
        <v>88.9</v>
      </c>
      <c r="N958">
        <f>IF(DATOS[[#This Row],[email_open_rate]]="",0,DATOS[[#This Row],[email_open_rate]])</f>
        <v>88.9</v>
      </c>
      <c r="O958" s="1">
        <v>44765</v>
      </c>
      <c r="P958">
        <v>13</v>
      </c>
      <c r="Q958">
        <v>0.39</v>
      </c>
      <c r="R958">
        <f>IF(IFERROR(VLOOKUP(DATOS[[#This Row],[IdUnico]],A959:$A$5002,1,FALSE),0),1,0)</f>
        <v>0</v>
      </c>
    </row>
    <row r="959" spans="1:18" x14ac:dyDescent="0.3">
      <c r="A959" t="str">
        <f>CONCATENATE(DATOS[[#This Row],[customer_id]],"_",DATOS[[#This Row],[country]],"_",DATOS[[#This Row],[customer_since]])</f>
        <v>CUST_2756_Australia_45757</v>
      </c>
      <c r="B959" t="s">
        <v>3232</v>
      </c>
      <c r="C959">
        <v>48</v>
      </c>
      <c r="D959" t="s">
        <v>21</v>
      </c>
      <c r="E959" t="s">
        <v>22</v>
      </c>
      <c r="F959">
        <v>49.91</v>
      </c>
      <c r="G959">
        <f>IF(DATOS[[#This Row],[avg_order_value]]="",0,DATOS[[#This Row],[avg_order_value]])</f>
        <v>49.91</v>
      </c>
      <c r="H959">
        <v>7</v>
      </c>
      <c r="I959">
        <f>DATOS[[#This Row],[avgValorOrdenDesc]]*DATOS[[#This Row],[total_orders]]</f>
        <v>349.37</v>
      </c>
      <c r="J959">
        <v>193</v>
      </c>
      <c r="K959">
        <v>0</v>
      </c>
      <c r="L959" t="s">
        <v>29</v>
      </c>
      <c r="M959">
        <v>36</v>
      </c>
      <c r="N959">
        <f>IF(DATOS[[#This Row],[email_open_rate]]="",0,DATOS[[#This Row],[email_open_rate]])</f>
        <v>36</v>
      </c>
      <c r="O959" s="1">
        <v>45757</v>
      </c>
      <c r="P959">
        <v>34</v>
      </c>
      <c r="Q959">
        <v>0.51</v>
      </c>
      <c r="R959">
        <f>IF(IFERROR(VLOOKUP(DATOS[[#This Row],[IdUnico]],A960:$A$5002,1,FALSE),0),1,0)</f>
        <v>0</v>
      </c>
    </row>
    <row r="960" spans="1:18" x14ac:dyDescent="0.3">
      <c r="A960" t="str">
        <f>CONCATENATE(DATOS[[#This Row],[customer_id]],"_",DATOS[[#This Row],[country]],"_",DATOS[[#This Row],[customer_since]])</f>
        <v>CUST_2757_Australia_45667</v>
      </c>
      <c r="B960" t="s">
        <v>153</v>
      </c>
      <c r="C960">
        <v>28</v>
      </c>
      <c r="D960" t="s">
        <v>25</v>
      </c>
      <c r="E960" t="s">
        <v>22</v>
      </c>
      <c r="F960">
        <v>28.98</v>
      </c>
      <c r="G960">
        <f>IF(DATOS[[#This Row],[avg_order_value]]="",0,DATOS[[#This Row],[avg_order_value]])</f>
        <v>28.98</v>
      </c>
      <c r="H960">
        <v>8</v>
      </c>
      <c r="I960">
        <f>DATOS[[#This Row],[avgValorOrdenDesc]]*DATOS[[#This Row],[total_orders]]</f>
        <v>231.84</v>
      </c>
      <c r="J960">
        <v>34</v>
      </c>
      <c r="K960">
        <v>0</v>
      </c>
      <c r="L960" t="s">
        <v>16</v>
      </c>
      <c r="M960">
        <v>14.4</v>
      </c>
      <c r="N960">
        <f>IF(DATOS[[#This Row],[email_open_rate]]="",0,DATOS[[#This Row],[email_open_rate]])</f>
        <v>14.4</v>
      </c>
      <c r="O960" s="1">
        <v>45667</v>
      </c>
      <c r="P960">
        <v>34</v>
      </c>
      <c r="Q960">
        <v>0.56000000000000005</v>
      </c>
      <c r="R960">
        <f>IF(IFERROR(VLOOKUP(DATOS[[#This Row],[IdUnico]],A961:$A$5002,1,FALSE),0),1,0)</f>
        <v>0</v>
      </c>
    </row>
    <row r="961" spans="1:18" x14ac:dyDescent="0.3">
      <c r="A961" t="str">
        <f>CONCATENATE(DATOS[[#This Row],[customer_id]],"_",DATOS[[#This Row],[country]],"_",DATOS[[#This Row],[customer_since]])</f>
        <v>CUST_2757_France_44881</v>
      </c>
      <c r="B961" t="s">
        <v>153</v>
      </c>
      <c r="C961">
        <v>25</v>
      </c>
      <c r="D961" t="s">
        <v>21</v>
      </c>
      <c r="E961" t="s">
        <v>35</v>
      </c>
      <c r="F961">
        <v>79.400000000000006</v>
      </c>
      <c r="G961">
        <f>IF(DATOS[[#This Row],[avg_order_value]]="",0,DATOS[[#This Row],[avg_order_value]])</f>
        <v>79.400000000000006</v>
      </c>
      <c r="H961">
        <v>10</v>
      </c>
      <c r="I961">
        <f>DATOS[[#This Row],[avgValorOrdenDesc]]*DATOS[[#This Row],[total_orders]]</f>
        <v>794</v>
      </c>
      <c r="J961">
        <v>203</v>
      </c>
      <c r="K961">
        <v>0</v>
      </c>
      <c r="L961" t="s">
        <v>40</v>
      </c>
      <c r="M961">
        <v>61.3</v>
      </c>
      <c r="N961">
        <f>IF(DATOS[[#This Row],[email_open_rate]]="",0,DATOS[[#This Row],[email_open_rate]])</f>
        <v>61.3</v>
      </c>
      <c r="O961" s="1">
        <v>44881</v>
      </c>
      <c r="P961">
        <v>43</v>
      </c>
      <c r="Q961">
        <v>0.11</v>
      </c>
      <c r="R961">
        <f>IF(IFERROR(VLOOKUP(DATOS[[#This Row],[IdUnico]],A962:$A$5002,1,FALSE),0),1,0)</f>
        <v>0</v>
      </c>
    </row>
    <row r="962" spans="1:18" x14ac:dyDescent="0.3">
      <c r="A962" t="str">
        <f>CONCATENATE(DATOS[[#This Row],[customer_id]],"_",DATOS[[#This Row],[country]],"_",DATOS[[#This Row],[customer_since]])</f>
        <v>CUST_2759_Brazil_45569</v>
      </c>
      <c r="B962" t="s">
        <v>959</v>
      </c>
      <c r="C962">
        <v>73</v>
      </c>
      <c r="D962" t="s">
        <v>14</v>
      </c>
      <c r="E962" t="s">
        <v>15</v>
      </c>
      <c r="F962">
        <v>57.62</v>
      </c>
      <c r="G962">
        <f>IF(DATOS[[#This Row],[avg_order_value]]="",0,DATOS[[#This Row],[avg_order_value]])</f>
        <v>57.62</v>
      </c>
      <c r="H962">
        <v>12</v>
      </c>
      <c r="I962">
        <f>DATOS[[#This Row],[avgValorOrdenDesc]]*DATOS[[#This Row],[total_orders]]</f>
        <v>691.43999999999994</v>
      </c>
      <c r="J962">
        <v>87</v>
      </c>
      <c r="K962">
        <v>0</v>
      </c>
      <c r="L962" t="s">
        <v>16</v>
      </c>
      <c r="M962">
        <v>30.4</v>
      </c>
      <c r="N962">
        <f>IF(DATOS[[#This Row],[email_open_rate]]="",0,DATOS[[#This Row],[email_open_rate]])</f>
        <v>30.4</v>
      </c>
      <c r="O962" s="1">
        <v>45569</v>
      </c>
      <c r="P962">
        <v>69</v>
      </c>
      <c r="Q962">
        <v>0.33</v>
      </c>
      <c r="R962">
        <f>IF(IFERROR(VLOOKUP(DATOS[[#This Row],[IdUnico]],A963:$A$5002,1,FALSE),0),1,0)</f>
        <v>0</v>
      </c>
    </row>
    <row r="963" spans="1:18" x14ac:dyDescent="0.3">
      <c r="A963" t="str">
        <f>CONCATENATE(DATOS[[#This Row],[customer_id]],"_",DATOS[[#This Row],[country]],"_",DATOS[[#This Row],[customer_since]])</f>
        <v>CUST_2761_USA_44049</v>
      </c>
      <c r="B963" t="s">
        <v>767</v>
      </c>
      <c r="C963">
        <v>28</v>
      </c>
      <c r="D963" t="s">
        <v>21</v>
      </c>
      <c r="E963" t="s">
        <v>18</v>
      </c>
      <c r="F963">
        <v>57.05</v>
      </c>
      <c r="G963">
        <f>IF(DATOS[[#This Row],[avg_order_value]]="",0,DATOS[[#This Row],[avg_order_value]])</f>
        <v>57.05</v>
      </c>
      <c r="H963">
        <v>6</v>
      </c>
      <c r="I963">
        <f>DATOS[[#This Row],[avgValorOrdenDesc]]*DATOS[[#This Row],[total_orders]]</f>
        <v>342.29999999999995</v>
      </c>
      <c r="J963">
        <v>196</v>
      </c>
      <c r="K963">
        <v>0</v>
      </c>
      <c r="L963" t="s">
        <v>40</v>
      </c>
      <c r="M963">
        <v>73.5</v>
      </c>
      <c r="N963">
        <f>IF(DATOS[[#This Row],[email_open_rate]]="",0,DATOS[[#This Row],[email_open_rate]])</f>
        <v>73.5</v>
      </c>
      <c r="O963" s="1">
        <v>44049</v>
      </c>
      <c r="P963">
        <v>85</v>
      </c>
      <c r="Q963">
        <v>0.19</v>
      </c>
      <c r="R963">
        <f>IF(IFERROR(VLOOKUP(DATOS[[#This Row],[IdUnico]],A964:$A$5002,1,FALSE),0),1,0)</f>
        <v>0</v>
      </c>
    </row>
    <row r="964" spans="1:18" x14ac:dyDescent="0.3">
      <c r="A964" t="str">
        <f>CONCATENATE(DATOS[[#This Row],[customer_id]],"_",DATOS[[#This Row],[country]],"_",DATOS[[#This Row],[customer_since]])</f>
        <v>CUST_2762_Brazil_45305</v>
      </c>
      <c r="B964" t="s">
        <v>1078</v>
      </c>
      <c r="C964">
        <v>30</v>
      </c>
      <c r="D964" t="s">
        <v>21</v>
      </c>
      <c r="E964" t="s">
        <v>15</v>
      </c>
      <c r="F964">
        <v>74.13</v>
      </c>
      <c r="G964">
        <f>IF(DATOS[[#This Row],[avg_order_value]]="",0,DATOS[[#This Row],[avg_order_value]])</f>
        <v>74.13</v>
      </c>
      <c r="H964">
        <v>5</v>
      </c>
      <c r="I964">
        <f>DATOS[[#This Row],[avgValorOrdenDesc]]*DATOS[[#This Row],[total_orders]]</f>
        <v>370.65</v>
      </c>
      <c r="J964">
        <v>246</v>
      </c>
      <c r="K964">
        <v>0</v>
      </c>
      <c r="L964" t="s">
        <v>29</v>
      </c>
      <c r="M964">
        <v>16.2</v>
      </c>
      <c r="N964">
        <f>IF(DATOS[[#This Row],[email_open_rate]]="",0,DATOS[[#This Row],[email_open_rate]])</f>
        <v>16.2</v>
      </c>
      <c r="O964" s="1">
        <v>45305</v>
      </c>
      <c r="P964">
        <v>54</v>
      </c>
      <c r="Q964">
        <v>0.1</v>
      </c>
      <c r="R964">
        <f>IF(IFERROR(VLOOKUP(DATOS[[#This Row],[IdUnico]],A965:$A$5002,1,FALSE),0),1,0)</f>
        <v>0</v>
      </c>
    </row>
    <row r="965" spans="1:18" x14ac:dyDescent="0.3">
      <c r="A965" t="str">
        <f>CONCATENATE(DATOS[[#This Row],[customer_id]],"_",DATOS[[#This Row],[country]],"_",DATOS[[#This Row],[customer_since]])</f>
        <v>CUST_2762_India_45204</v>
      </c>
      <c r="B965" t="s">
        <v>1078</v>
      </c>
      <c r="C965">
        <v>27</v>
      </c>
      <c r="D965" t="s">
        <v>14</v>
      </c>
      <c r="E965" t="s">
        <v>37</v>
      </c>
      <c r="F965">
        <v>321.93</v>
      </c>
      <c r="G965">
        <f>IF(DATOS[[#This Row],[avg_order_value]]="",0,DATOS[[#This Row],[avg_order_value]])</f>
        <v>321.93</v>
      </c>
      <c r="H965">
        <v>13</v>
      </c>
      <c r="I965">
        <f>DATOS[[#This Row],[avgValorOrdenDesc]]*DATOS[[#This Row],[total_orders]]</f>
        <v>4185.09</v>
      </c>
      <c r="J965">
        <v>309</v>
      </c>
      <c r="K965">
        <v>0</v>
      </c>
      <c r="L965" t="s">
        <v>29</v>
      </c>
      <c r="M965">
        <v>25.7</v>
      </c>
      <c r="N965">
        <f>IF(DATOS[[#This Row],[email_open_rate]]="",0,DATOS[[#This Row],[email_open_rate]])</f>
        <v>25.7</v>
      </c>
      <c r="O965" s="1">
        <v>45204</v>
      </c>
      <c r="P965">
        <v>19</v>
      </c>
      <c r="Q965">
        <v>0.11</v>
      </c>
      <c r="R965">
        <f>IF(IFERROR(VLOOKUP(DATOS[[#This Row],[IdUnico]],A966:$A$5002,1,FALSE),0),1,0)</f>
        <v>0</v>
      </c>
    </row>
    <row r="966" spans="1:18" x14ac:dyDescent="0.3">
      <c r="A966" t="str">
        <f>CONCATENATE(DATOS[[#This Row],[customer_id]],"_",DATOS[[#This Row],[country]],"_",DATOS[[#This Row],[customer_since]])</f>
        <v>CUST_2763_Australia_45550</v>
      </c>
      <c r="B966" t="s">
        <v>1344</v>
      </c>
      <c r="C966">
        <v>73</v>
      </c>
      <c r="D966" t="s">
        <v>21</v>
      </c>
      <c r="E966" t="s">
        <v>22</v>
      </c>
      <c r="F966">
        <v>134.66999999999999</v>
      </c>
      <c r="G966">
        <f>IF(DATOS[[#This Row],[avg_order_value]]="",0,DATOS[[#This Row],[avg_order_value]])</f>
        <v>134.66999999999999</v>
      </c>
      <c r="H966">
        <v>12</v>
      </c>
      <c r="I966">
        <f>DATOS[[#This Row],[avgValorOrdenDesc]]*DATOS[[#This Row],[total_orders]]</f>
        <v>1616.04</v>
      </c>
      <c r="J966">
        <v>29</v>
      </c>
      <c r="K966">
        <v>0</v>
      </c>
      <c r="L966" t="s">
        <v>23</v>
      </c>
      <c r="M966">
        <v>21.9</v>
      </c>
      <c r="N966">
        <f>IF(DATOS[[#This Row],[email_open_rate]]="",0,DATOS[[#This Row],[email_open_rate]])</f>
        <v>21.9</v>
      </c>
      <c r="O966" s="1">
        <v>45550</v>
      </c>
      <c r="P966">
        <v>70</v>
      </c>
      <c r="Q966">
        <v>0.14000000000000001</v>
      </c>
      <c r="R966">
        <f>IF(IFERROR(VLOOKUP(DATOS[[#This Row],[IdUnico]],A967:$A$5002,1,FALSE),0),1,0)</f>
        <v>0</v>
      </c>
    </row>
    <row r="967" spans="1:18" x14ac:dyDescent="0.3">
      <c r="A967" t="str">
        <f>CONCATENATE(DATOS[[#This Row],[customer_id]],"_",DATOS[[#This Row],[country]],"_",DATOS[[#This Row],[customer_since]])</f>
        <v>CUST_2764_China_45294</v>
      </c>
      <c r="B967" t="s">
        <v>3394</v>
      </c>
      <c r="C967">
        <v>68</v>
      </c>
      <c r="D967" t="s">
        <v>21</v>
      </c>
      <c r="E967" t="s">
        <v>44</v>
      </c>
      <c r="F967">
        <v>80.12</v>
      </c>
      <c r="G967">
        <f>IF(DATOS[[#This Row],[avg_order_value]]="",0,DATOS[[#This Row],[avg_order_value]])</f>
        <v>80.12</v>
      </c>
      <c r="H967">
        <v>10</v>
      </c>
      <c r="I967">
        <f>DATOS[[#This Row],[avgValorOrdenDesc]]*DATOS[[#This Row],[total_orders]]</f>
        <v>801.2</v>
      </c>
      <c r="J967">
        <v>287</v>
      </c>
      <c r="K967">
        <v>0</v>
      </c>
      <c r="L967" t="s">
        <v>19</v>
      </c>
      <c r="M967">
        <v>27.9</v>
      </c>
      <c r="N967">
        <f>IF(DATOS[[#This Row],[email_open_rate]]="",0,DATOS[[#This Row],[email_open_rate]])</f>
        <v>27.9</v>
      </c>
      <c r="O967" s="1">
        <v>45294</v>
      </c>
      <c r="P967">
        <v>46</v>
      </c>
      <c r="Q967">
        <v>0.44</v>
      </c>
      <c r="R967">
        <f>IF(IFERROR(VLOOKUP(DATOS[[#This Row],[IdUnico]],A968:$A$5002,1,FALSE),0),1,0)</f>
        <v>0</v>
      </c>
    </row>
    <row r="968" spans="1:18" x14ac:dyDescent="0.3">
      <c r="A968" t="str">
        <f>CONCATENATE(DATOS[[#This Row],[customer_id]],"_",DATOS[[#This Row],[country]],"_",DATOS[[#This Row],[customer_since]])</f>
        <v>CUST_2771_USA_44620</v>
      </c>
      <c r="B968" t="s">
        <v>1163</v>
      </c>
      <c r="C968">
        <v>29</v>
      </c>
      <c r="D968" t="s">
        <v>21</v>
      </c>
      <c r="E968" t="s">
        <v>18</v>
      </c>
      <c r="F968">
        <v>182.62</v>
      </c>
      <c r="G968">
        <f>IF(DATOS[[#This Row],[avg_order_value]]="",0,DATOS[[#This Row],[avg_order_value]])</f>
        <v>182.62</v>
      </c>
      <c r="H968">
        <v>17</v>
      </c>
      <c r="I968">
        <f>DATOS[[#This Row],[avgValorOrdenDesc]]*DATOS[[#This Row],[total_orders]]</f>
        <v>3104.54</v>
      </c>
      <c r="J968">
        <v>238</v>
      </c>
      <c r="K968">
        <v>0</v>
      </c>
      <c r="L968" t="s">
        <v>29</v>
      </c>
      <c r="M968">
        <v>13.2</v>
      </c>
      <c r="N968">
        <f>IF(DATOS[[#This Row],[email_open_rate]]="",0,DATOS[[#This Row],[email_open_rate]])</f>
        <v>13.2</v>
      </c>
      <c r="O968" s="1">
        <v>44620</v>
      </c>
      <c r="P968">
        <v>20</v>
      </c>
      <c r="Q968">
        <v>0.2</v>
      </c>
      <c r="R968">
        <f>IF(IFERROR(VLOOKUP(DATOS[[#This Row],[IdUnico]],A969:$A$5002,1,FALSE),0),1,0)</f>
        <v>0</v>
      </c>
    </row>
    <row r="969" spans="1:18" x14ac:dyDescent="0.3">
      <c r="A969" t="str">
        <f>CONCATENATE(DATOS[[#This Row],[customer_id]],"_",DATOS[[#This Row],[country]],"_",DATOS[[#This Row],[customer_since]])</f>
        <v>CUST_2772_Canada_45425</v>
      </c>
      <c r="B969" t="s">
        <v>2494</v>
      </c>
      <c r="C969">
        <v>52</v>
      </c>
      <c r="D969" t="s">
        <v>21</v>
      </c>
      <c r="E969" t="s">
        <v>28</v>
      </c>
      <c r="F969">
        <v>141.66999999999999</v>
      </c>
      <c r="G969">
        <f>IF(DATOS[[#This Row],[avg_order_value]]="",0,DATOS[[#This Row],[avg_order_value]])</f>
        <v>141.66999999999999</v>
      </c>
      <c r="H969">
        <v>11</v>
      </c>
      <c r="I969">
        <f>DATOS[[#This Row],[avgValorOrdenDesc]]*DATOS[[#This Row],[total_orders]]</f>
        <v>1558.37</v>
      </c>
      <c r="J969">
        <v>255</v>
      </c>
      <c r="K969">
        <v>0</v>
      </c>
      <c r="L969" t="s">
        <v>40</v>
      </c>
      <c r="M969">
        <v>0.4</v>
      </c>
      <c r="N969">
        <f>IF(DATOS[[#This Row],[email_open_rate]]="",0,DATOS[[#This Row],[email_open_rate]])</f>
        <v>0.4</v>
      </c>
      <c r="O969" s="1">
        <v>45425</v>
      </c>
      <c r="P969">
        <v>26</v>
      </c>
      <c r="Q969">
        <v>0.21</v>
      </c>
      <c r="R969">
        <f>IF(IFERROR(VLOOKUP(DATOS[[#This Row],[IdUnico]],A970:$A$5002,1,FALSE),0),1,0)</f>
        <v>0</v>
      </c>
    </row>
    <row r="970" spans="1:18" x14ac:dyDescent="0.3">
      <c r="A970" t="str">
        <f>CONCATENATE(DATOS[[#This Row],[customer_id]],"_",DATOS[[#This Row],[country]],"_",DATOS[[#This Row],[customer_since]])</f>
        <v>CUST_2772_Japan_45248</v>
      </c>
      <c r="B970" t="s">
        <v>2494</v>
      </c>
      <c r="C970">
        <v>44</v>
      </c>
      <c r="D970" t="s">
        <v>21</v>
      </c>
      <c r="E970" t="s">
        <v>26</v>
      </c>
      <c r="F970">
        <v>131.88</v>
      </c>
      <c r="G970">
        <f>IF(DATOS[[#This Row],[avg_order_value]]="",0,DATOS[[#This Row],[avg_order_value]])</f>
        <v>131.88</v>
      </c>
      <c r="H970">
        <v>11</v>
      </c>
      <c r="I970">
        <f>DATOS[[#This Row],[avgValorOrdenDesc]]*DATOS[[#This Row],[total_orders]]</f>
        <v>1450.6799999999998</v>
      </c>
      <c r="J970">
        <v>291</v>
      </c>
      <c r="K970">
        <v>0</v>
      </c>
      <c r="L970" t="s">
        <v>16</v>
      </c>
      <c r="M970">
        <v>96.6</v>
      </c>
      <c r="N970">
        <f>IF(DATOS[[#This Row],[email_open_rate]]="",0,DATOS[[#This Row],[email_open_rate]])</f>
        <v>96.6</v>
      </c>
      <c r="O970" s="1">
        <v>45248</v>
      </c>
      <c r="P970">
        <v>69</v>
      </c>
      <c r="Q970">
        <v>0.05</v>
      </c>
      <c r="R970">
        <f>IF(IFERROR(VLOOKUP(DATOS[[#This Row],[IdUnico]],A971:$A$5002,1,FALSE),0),1,0)</f>
        <v>0</v>
      </c>
    </row>
    <row r="971" spans="1:18" x14ac:dyDescent="0.3">
      <c r="A971" t="str">
        <f>CONCATENATE(DATOS[[#This Row],[customer_id]],"_",DATOS[[#This Row],[country]],"_",DATOS[[#This Row],[customer_since]])</f>
        <v>CUST_2773_India_44758</v>
      </c>
      <c r="B971" t="s">
        <v>3639</v>
      </c>
      <c r="C971">
        <v>73</v>
      </c>
      <c r="D971" t="s">
        <v>25</v>
      </c>
      <c r="E971" t="s">
        <v>37</v>
      </c>
      <c r="F971">
        <v>137.24</v>
      </c>
      <c r="G971">
        <f>IF(DATOS[[#This Row],[avg_order_value]]="",0,DATOS[[#This Row],[avg_order_value]])</f>
        <v>137.24</v>
      </c>
      <c r="H971">
        <v>8</v>
      </c>
      <c r="I971">
        <f>DATOS[[#This Row],[avgValorOrdenDesc]]*DATOS[[#This Row],[total_orders]]</f>
        <v>1097.92</v>
      </c>
      <c r="J971">
        <v>15</v>
      </c>
      <c r="K971">
        <v>0</v>
      </c>
      <c r="L971" t="s">
        <v>19</v>
      </c>
      <c r="M971">
        <v>21.5</v>
      </c>
      <c r="N971">
        <f>IF(DATOS[[#This Row],[email_open_rate]]="",0,DATOS[[#This Row],[email_open_rate]])</f>
        <v>21.5</v>
      </c>
      <c r="O971" s="1">
        <v>44758</v>
      </c>
      <c r="P971">
        <v>87</v>
      </c>
      <c r="Q971">
        <v>0.28999999999999998</v>
      </c>
      <c r="R971">
        <f>IF(IFERROR(VLOOKUP(DATOS[[#This Row],[IdUnico]],A972:$A$5002,1,FALSE),0),1,0)</f>
        <v>0</v>
      </c>
    </row>
    <row r="972" spans="1:18" x14ac:dyDescent="0.3">
      <c r="A972" t="str">
        <f>CONCATENATE(DATOS[[#This Row],[customer_id]],"_",DATOS[[#This Row],[country]],"_",DATOS[[#This Row],[customer_since]])</f>
        <v>CUST_2774_Brazil_44330</v>
      </c>
      <c r="B972" t="s">
        <v>2224</v>
      </c>
      <c r="C972">
        <v>41</v>
      </c>
      <c r="D972" t="s">
        <v>21</v>
      </c>
      <c r="E972" t="s">
        <v>15</v>
      </c>
      <c r="G972">
        <f>IF(DATOS[[#This Row],[avg_order_value]]="",0,DATOS[[#This Row],[avg_order_value]])</f>
        <v>0</v>
      </c>
      <c r="H972">
        <v>13</v>
      </c>
      <c r="I972">
        <f>DATOS[[#This Row],[avgValorOrdenDesc]]*DATOS[[#This Row],[total_orders]]</f>
        <v>0</v>
      </c>
      <c r="J972">
        <v>266</v>
      </c>
      <c r="K972">
        <v>0</v>
      </c>
      <c r="L972" t="s">
        <v>16</v>
      </c>
      <c r="M972">
        <v>49.6</v>
      </c>
      <c r="N972">
        <f>IF(DATOS[[#This Row],[email_open_rate]]="",0,DATOS[[#This Row],[email_open_rate]])</f>
        <v>49.6</v>
      </c>
      <c r="O972" s="1">
        <v>44330</v>
      </c>
      <c r="P972">
        <v>70</v>
      </c>
      <c r="Q972">
        <v>0.12</v>
      </c>
      <c r="R972">
        <f>IF(IFERROR(VLOOKUP(DATOS[[#This Row],[IdUnico]],A973:$A$5002,1,FALSE),0),1,0)</f>
        <v>0</v>
      </c>
    </row>
    <row r="973" spans="1:18" x14ac:dyDescent="0.3">
      <c r="A973" t="str">
        <f>CONCATENATE(DATOS[[#This Row],[customer_id]],"_",DATOS[[#This Row],[country]],"_",DATOS[[#This Row],[customer_since]])</f>
        <v>CUST_2776_France_45293</v>
      </c>
      <c r="B973" t="s">
        <v>2950</v>
      </c>
      <c r="C973">
        <v>32</v>
      </c>
      <c r="D973" t="s">
        <v>14</v>
      </c>
      <c r="E973" t="s">
        <v>35</v>
      </c>
      <c r="F973">
        <v>41.73</v>
      </c>
      <c r="G973">
        <f>IF(DATOS[[#This Row],[avg_order_value]]="",0,DATOS[[#This Row],[avg_order_value]])</f>
        <v>41.73</v>
      </c>
      <c r="H973">
        <v>13</v>
      </c>
      <c r="I973">
        <f>DATOS[[#This Row],[avgValorOrdenDesc]]*DATOS[[#This Row],[total_orders]]</f>
        <v>542.49</v>
      </c>
      <c r="J973">
        <v>149</v>
      </c>
      <c r="K973">
        <v>0</v>
      </c>
      <c r="L973" t="s">
        <v>23</v>
      </c>
      <c r="M973">
        <v>5.5</v>
      </c>
      <c r="N973">
        <f>IF(DATOS[[#This Row],[email_open_rate]]="",0,DATOS[[#This Row],[email_open_rate]])</f>
        <v>5.5</v>
      </c>
      <c r="O973" s="1">
        <v>45293</v>
      </c>
      <c r="P973">
        <v>79</v>
      </c>
      <c r="Q973">
        <v>0.38</v>
      </c>
      <c r="R973">
        <f>IF(IFERROR(VLOOKUP(DATOS[[#This Row],[IdUnico]],A974:$A$5002,1,FALSE),0),1,0)</f>
        <v>0</v>
      </c>
    </row>
    <row r="974" spans="1:18" x14ac:dyDescent="0.3">
      <c r="A974" t="str">
        <f>CONCATENATE(DATOS[[#This Row],[customer_id]],"_",DATOS[[#This Row],[country]],"_",DATOS[[#This Row],[customer_since]])</f>
        <v>CUST_2778_France_44875</v>
      </c>
      <c r="B974" t="s">
        <v>1894</v>
      </c>
      <c r="C974">
        <v>42</v>
      </c>
      <c r="D974" t="s">
        <v>14</v>
      </c>
      <c r="E974" t="s">
        <v>35</v>
      </c>
      <c r="F974">
        <v>127.18</v>
      </c>
      <c r="G974">
        <f>IF(DATOS[[#This Row],[avg_order_value]]="",0,DATOS[[#This Row],[avg_order_value]])</f>
        <v>127.18</v>
      </c>
      <c r="H974">
        <v>11</v>
      </c>
      <c r="I974">
        <f>DATOS[[#This Row],[avgValorOrdenDesc]]*DATOS[[#This Row],[total_orders]]</f>
        <v>1398.98</v>
      </c>
      <c r="J974">
        <v>53</v>
      </c>
      <c r="K974">
        <v>0</v>
      </c>
      <c r="L974" t="s">
        <v>23</v>
      </c>
      <c r="M974">
        <v>99</v>
      </c>
      <c r="N974">
        <f>IF(DATOS[[#This Row],[email_open_rate]]="",0,DATOS[[#This Row],[email_open_rate]])</f>
        <v>99</v>
      </c>
      <c r="O974" s="1">
        <v>44875</v>
      </c>
      <c r="P974">
        <v>38</v>
      </c>
      <c r="Q974">
        <v>0.28000000000000003</v>
      </c>
      <c r="R974">
        <f>IF(IFERROR(VLOOKUP(DATOS[[#This Row],[IdUnico]],A975:$A$5002,1,FALSE),0),1,0)</f>
        <v>0</v>
      </c>
    </row>
    <row r="975" spans="1:18" x14ac:dyDescent="0.3">
      <c r="A975" t="str">
        <f>CONCATENATE(DATOS[[#This Row],[customer_id]],"_",DATOS[[#This Row],[country]],"_",DATOS[[#This Row],[customer_since]])</f>
        <v>CUST_2779_China_44138</v>
      </c>
      <c r="B975" t="s">
        <v>2829</v>
      </c>
      <c r="C975">
        <v>63</v>
      </c>
      <c r="D975" t="s">
        <v>21</v>
      </c>
      <c r="E975" t="s">
        <v>44</v>
      </c>
      <c r="F975">
        <v>142.66999999999999</v>
      </c>
      <c r="G975">
        <f>IF(DATOS[[#This Row],[avg_order_value]]="",0,DATOS[[#This Row],[avg_order_value]])</f>
        <v>142.66999999999999</v>
      </c>
      <c r="H975">
        <v>8</v>
      </c>
      <c r="I975">
        <f>DATOS[[#This Row],[avgValorOrdenDesc]]*DATOS[[#This Row],[total_orders]]</f>
        <v>1141.3599999999999</v>
      </c>
      <c r="J975">
        <v>343</v>
      </c>
      <c r="K975">
        <v>0</v>
      </c>
      <c r="L975" t="s">
        <v>23</v>
      </c>
      <c r="M975">
        <v>99.2</v>
      </c>
      <c r="N975">
        <f>IF(DATOS[[#This Row],[email_open_rate]]="",0,DATOS[[#This Row],[email_open_rate]])</f>
        <v>99.2</v>
      </c>
      <c r="O975" s="1">
        <v>44138</v>
      </c>
      <c r="P975">
        <v>30</v>
      </c>
      <c r="Q975">
        <v>0.43</v>
      </c>
      <c r="R975">
        <f>IF(IFERROR(VLOOKUP(DATOS[[#This Row],[IdUnico]],A976:$A$5002,1,FALSE),0),1,0)</f>
        <v>0</v>
      </c>
    </row>
    <row r="976" spans="1:18" x14ac:dyDescent="0.3">
      <c r="A976" t="str">
        <f>CONCATENATE(DATOS[[#This Row],[customer_id]],"_",DATOS[[#This Row],[country]],"_",DATOS[[#This Row],[customer_since]])</f>
        <v>CUST_2784_Germany_45339</v>
      </c>
      <c r="B976" t="s">
        <v>3751</v>
      </c>
      <c r="C976">
        <v>44</v>
      </c>
      <c r="D976" t="s">
        <v>21</v>
      </c>
      <c r="E976" t="s">
        <v>50</v>
      </c>
      <c r="G976">
        <f>IF(DATOS[[#This Row],[avg_order_value]]="",0,DATOS[[#This Row],[avg_order_value]])</f>
        <v>0</v>
      </c>
      <c r="H976">
        <v>13</v>
      </c>
      <c r="I976">
        <f>DATOS[[#This Row],[avgValorOrdenDesc]]*DATOS[[#This Row],[total_orders]]</f>
        <v>0</v>
      </c>
      <c r="J976">
        <v>241</v>
      </c>
      <c r="K976">
        <v>0</v>
      </c>
      <c r="L976" t="s">
        <v>29</v>
      </c>
      <c r="M976">
        <v>50.4</v>
      </c>
      <c r="N976">
        <f>IF(DATOS[[#This Row],[email_open_rate]]="",0,DATOS[[#This Row],[email_open_rate]])</f>
        <v>50.4</v>
      </c>
      <c r="O976" s="1">
        <v>45339</v>
      </c>
      <c r="P976">
        <v>6</v>
      </c>
      <c r="Q976">
        <v>0.17</v>
      </c>
      <c r="R976">
        <f>IF(IFERROR(VLOOKUP(DATOS[[#This Row],[IdUnico]],A977:$A$5002,1,FALSE),0),1,0)</f>
        <v>0</v>
      </c>
    </row>
    <row r="977" spans="1:18" x14ac:dyDescent="0.3">
      <c r="A977" t="str">
        <f>CONCATENATE(DATOS[[#This Row],[customer_id]],"_",DATOS[[#This Row],[country]],"_",DATOS[[#This Row],[customer_since]])</f>
        <v>CUST_2787_Brazil_44359</v>
      </c>
      <c r="B977" t="s">
        <v>2119</v>
      </c>
      <c r="C977">
        <v>19</v>
      </c>
      <c r="D977" t="s">
        <v>14</v>
      </c>
      <c r="E977" t="s">
        <v>15</v>
      </c>
      <c r="F977">
        <v>193.7</v>
      </c>
      <c r="G977">
        <f>IF(DATOS[[#This Row],[avg_order_value]]="",0,DATOS[[#This Row],[avg_order_value]])</f>
        <v>193.7</v>
      </c>
      <c r="H977">
        <v>16</v>
      </c>
      <c r="I977">
        <f>DATOS[[#This Row],[avgValorOrdenDesc]]*DATOS[[#This Row],[total_orders]]</f>
        <v>3099.2</v>
      </c>
      <c r="J977">
        <v>135</v>
      </c>
      <c r="K977">
        <v>0</v>
      </c>
      <c r="L977" t="s">
        <v>29</v>
      </c>
      <c r="M977">
        <v>15.3</v>
      </c>
      <c r="N977">
        <f>IF(DATOS[[#This Row],[email_open_rate]]="",0,DATOS[[#This Row],[email_open_rate]])</f>
        <v>15.3</v>
      </c>
      <c r="O977" s="1">
        <v>44359</v>
      </c>
      <c r="P977">
        <v>81</v>
      </c>
      <c r="Q977">
        <v>0.03</v>
      </c>
      <c r="R977">
        <f>IF(IFERROR(VLOOKUP(DATOS[[#This Row],[IdUnico]],A978:$A$5002,1,FALSE),0),1,0)</f>
        <v>0</v>
      </c>
    </row>
    <row r="978" spans="1:18" x14ac:dyDescent="0.3">
      <c r="A978" t="str">
        <f>CONCATENATE(DATOS[[#This Row],[customer_id]],"_",DATOS[[#This Row],[country]],"_",DATOS[[#This Row],[customer_since]])</f>
        <v>CUST_2788_USA_45228</v>
      </c>
      <c r="B978" t="s">
        <v>2953</v>
      </c>
      <c r="C978">
        <v>65</v>
      </c>
      <c r="D978" t="s">
        <v>21</v>
      </c>
      <c r="E978" t="s">
        <v>18</v>
      </c>
      <c r="G978">
        <f>IF(DATOS[[#This Row],[avg_order_value]]="",0,DATOS[[#This Row],[avg_order_value]])</f>
        <v>0</v>
      </c>
      <c r="H978">
        <v>9</v>
      </c>
      <c r="I978">
        <f>DATOS[[#This Row],[avgValorOrdenDesc]]*DATOS[[#This Row],[total_orders]]</f>
        <v>0</v>
      </c>
      <c r="J978">
        <v>217</v>
      </c>
      <c r="K978">
        <v>0</v>
      </c>
      <c r="L978" t="s">
        <v>29</v>
      </c>
      <c r="M978">
        <v>15.4</v>
      </c>
      <c r="N978">
        <f>IF(DATOS[[#This Row],[email_open_rate]]="",0,DATOS[[#This Row],[email_open_rate]])</f>
        <v>15.4</v>
      </c>
      <c r="O978" s="1">
        <v>45228</v>
      </c>
      <c r="P978">
        <v>16</v>
      </c>
      <c r="Q978">
        <v>0.27</v>
      </c>
      <c r="R978">
        <f>IF(IFERROR(VLOOKUP(DATOS[[#This Row],[IdUnico]],A979:$A$5002,1,FALSE),0),1,0)</f>
        <v>0</v>
      </c>
    </row>
    <row r="979" spans="1:18" x14ac:dyDescent="0.3">
      <c r="A979" t="str">
        <f>CONCATENATE(DATOS[[#This Row],[customer_id]],"_",DATOS[[#This Row],[country]],"_",DATOS[[#This Row],[customer_since]])</f>
        <v>CUST_2789_Canada_45407</v>
      </c>
      <c r="B979" t="s">
        <v>3439</v>
      </c>
      <c r="C979">
        <v>65</v>
      </c>
      <c r="D979" t="s">
        <v>14</v>
      </c>
      <c r="E979" t="s">
        <v>28</v>
      </c>
      <c r="F979">
        <v>97.42</v>
      </c>
      <c r="G979">
        <f>IF(DATOS[[#This Row],[avg_order_value]]="",0,DATOS[[#This Row],[avg_order_value]])</f>
        <v>97.42</v>
      </c>
      <c r="H979">
        <v>7</v>
      </c>
      <c r="I979">
        <f>DATOS[[#This Row],[avgValorOrdenDesc]]*DATOS[[#This Row],[total_orders]]</f>
        <v>681.94</v>
      </c>
      <c r="J979">
        <v>339</v>
      </c>
      <c r="K979">
        <v>0</v>
      </c>
      <c r="L979" t="s">
        <v>29</v>
      </c>
      <c r="M979">
        <v>12.7</v>
      </c>
      <c r="N979">
        <f>IF(DATOS[[#This Row],[email_open_rate]]="",0,DATOS[[#This Row],[email_open_rate]])</f>
        <v>12.7</v>
      </c>
      <c r="O979" s="1">
        <v>45407</v>
      </c>
      <c r="P979">
        <v>93</v>
      </c>
      <c r="Q979">
        <v>0.1</v>
      </c>
      <c r="R979">
        <f>IF(IFERROR(VLOOKUP(DATOS[[#This Row],[IdUnico]],A980:$A$5002,1,FALSE),0),1,0)</f>
        <v>0</v>
      </c>
    </row>
    <row r="980" spans="1:18" x14ac:dyDescent="0.3">
      <c r="A980" t="str">
        <f>CONCATENATE(DATOS[[#This Row],[customer_id]],"_",DATOS[[#This Row],[country]],"_",DATOS[[#This Row],[customer_since]])</f>
        <v>CUST_2792_Canada_44969</v>
      </c>
      <c r="B980" t="s">
        <v>912</v>
      </c>
      <c r="C980">
        <v>70</v>
      </c>
      <c r="D980" t="s">
        <v>14</v>
      </c>
      <c r="E980" t="s">
        <v>28</v>
      </c>
      <c r="G980">
        <f>IF(DATOS[[#This Row],[avg_order_value]]="",0,DATOS[[#This Row],[avg_order_value]])</f>
        <v>0</v>
      </c>
      <c r="H980">
        <v>5</v>
      </c>
      <c r="I980">
        <f>DATOS[[#This Row],[avgValorOrdenDesc]]*DATOS[[#This Row],[total_orders]]</f>
        <v>0</v>
      </c>
      <c r="J980">
        <v>80</v>
      </c>
      <c r="K980">
        <v>0</v>
      </c>
      <c r="L980" t="s">
        <v>29</v>
      </c>
      <c r="M980">
        <v>37.4</v>
      </c>
      <c r="N980">
        <f>IF(DATOS[[#This Row],[email_open_rate]]="",0,DATOS[[#This Row],[email_open_rate]])</f>
        <v>37.4</v>
      </c>
      <c r="O980" s="1">
        <v>44969</v>
      </c>
      <c r="P980">
        <v>7</v>
      </c>
      <c r="Q980">
        <v>0.57999999999999996</v>
      </c>
      <c r="R980">
        <f>IF(IFERROR(VLOOKUP(DATOS[[#This Row],[IdUnico]],A981:$A$5002,1,FALSE),0),1,0)</f>
        <v>0</v>
      </c>
    </row>
    <row r="981" spans="1:18" x14ac:dyDescent="0.3">
      <c r="A981" t="str">
        <f>CONCATENATE(DATOS[[#This Row],[customer_id]],"_",DATOS[[#This Row],[country]],"_",DATOS[[#This Row],[customer_since]])</f>
        <v>CUST_2796_USA_45735</v>
      </c>
      <c r="B981" t="s">
        <v>1200</v>
      </c>
      <c r="C981">
        <v>18</v>
      </c>
      <c r="D981" t="s">
        <v>25</v>
      </c>
      <c r="E981" t="s">
        <v>18</v>
      </c>
      <c r="F981">
        <v>82.14</v>
      </c>
      <c r="G981">
        <f>IF(DATOS[[#This Row],[avg_order_value]]="",0,DATOS[[#This Row],[avg_order_value]])</f>
        <v>82.14</v>
      </c>
      <c r="H981">
        <v>9</v>
      </c>
      <c r="I981">
        <f>DATOS[[#This Row],[avgValorOrdenDesc]]*DATOS[[#This Row],[total_orders]]</f>
        <v>739.26</v>
      </c>
      <c r="J981">
        <v>302</v>
      </c>
      <c r="K981">
        <v>0</v>
      </c>
      <c r="L981" t="s">
        <v>23</v>
      </c>
      <c r="M981">
        <v>22.9</v>
      </c>
      <c r="N981">
        <f>IF(DATOS[[#This Row],[email_open_rate]]="",0,DATOS[[#This Row],[email_open_rate]])</f>
        <v>22.9</v>
      </c>
      <c r="O981" s="1">
        <v>45735</v>
      </c>
      <c r="P981">
        <v>24</v>
      </c>
      <c r="Q981">
        <v>0.09</v>
      </c>
      <c r="R981">
        <f>IF(IFERROR(VLOOKUP(DATOS[[#This Row],[IdUnico]],A982:$A$5002,1,FALSE),0),1,0)</f>
        <v>0</v>
      </c>
    </row>
    <row r="982" spans="1:18" x14ac:dyDescent="0.3">
      <c r="A982" t="str">
        <f>CONCATENATE(DATOS[[#This Row],[customer_id]],"_",DATOS[[#This Row],[country]],"_",DATOS[[#This Row],[customer_since]])</f>
        <v>CUST_2798_India_45054</v>
      </c>
      <c r="B982" t="s">
        <v>1591</v>
      </c>
      <c r="C982">
        <v>30</v>
      </c>
      <c r="D982" t="s">
        <v>14</v>
      </c>
      <c r="E982" t="s">
        <v>37</v>
      </c>
      <c r="F982">
        <v>105.37</v>
      </c>
      <c r="G982">
        <f>IF(DATOS[[#This Row],[avg_order_value]]="",0,DATOS[[#This Row],[avg_order_value]])</f>
        <v>105.37</v>
      </c>
      <c r="H982">
        <v>10</v>
      </c>
      <c r="I982">
        <f>DATOS[[#This Row],[avgValorOrdenDesc]]*DATOS[[#This Row],[total_orders]]</f>
        <v>1053.7</v>
      </c>
      <c r="J982">
        <v>180</v>
      </c>
      <c r="K982">
        <v>0</v>
      </c>
      <c r="L982" t="s">
        <v>19</v>
      </c>
      <c r="M982">
        <v>82.4</v>
      </c>
      <c r="N982">
        <f>IF(DATOS[[#This Row],[email_open_rate]]="",0,DATOS[[#This Row],[email_open_rate]])</f>
        <v>82.4</v>
      </c>
      <c r="O982" s="1">
        <v>45054</v>
      </c>
      <c r="P982">
        <v>71</v>
      </c>
      <c r="Q982">
        <v>0.13</v>
      </c>
      <c r="R982">
        <f>IF(IFERROR(VLOOKUP(DATOS[[#This Row],[IdUnico]],A983:$A$5002,1,FALSE),0),1,0)</f>
        <v>0</v>
      </c>
    </row>
    <row r="983" spans="1:18" x14ac:dyDescent="0.3">
      <c r="A983" t="str">
        <f>CONCATENATE(DATOS[[#This Row],[customer_id]],"_",DATOS[[#This Row],[country]],"_",DATOS[[#This Row],[customer_since]])</f>
        <v>CUST_2800_China_44185</v>
      </c>
      <c r="B983" t="s">
        <v>2200</v>
      </c>
      <c r="C983">
        <v>29</v>
      </c>
      <c r="D983" t="s">
        <v>14</v>
      </c>
      <c r="E983" t="s">
        <v>44</v>
      </c>
      <c r="F983">
        <v>63.77</v>
      </c>
      <c r="G983">
        <f>IF(DATOS[[#This Row],[avg_order_value]]="",0,DATOS[[#This Row],[avg_order_value]])</f>
        <v>63.77</v>
      </c>
      <c r="H983">
        <v>10</v>
      </c>
      <c r="I983">
        <f>DATOS[[#This Row],[avgValorOrdenDesc]]*DATOS[[#This Row],[total_orders]]</f>
        <v>637.70000000000005</v>
      </c>
      <c r="J983">
        <v>61</v>
      </c>
      <c r="K983">
        <v>0</v>
      </c>
      <c r="L983" t="s">
        <v>40</v>
      </c>
      <c r="M983">
        <v>33.9</v>
      </c>
      <c r="N983">
        <f>IF(DATOS[[#This Row],[email_open_rate]]="",0,DATOS[[#This Row],[email_open_rate]])</f>
        <v>33.9</v>
      </c>
      <c r="O983" s="1">
        <v>44185</v>
      </c>
      <c r="P983">
        <v>68</v>
      </c>
      <c r="Q983">
        <v>0.14000000000000001</v>
      </c>
      <c r="R983">
        <f>IF(IFERROR(VLOOKUP(DATOS[[#This Row],[IdUnico]],A984:$A$5002,1,FALSE),0),1,0)</f>
        <v>0</v>
      </c>
    </row>
    <row r="984" spans="1:18" x14ac:dyDescent="0.3">
      <c r="A984" t="str">
        <f>CONCATENATE(DATOS[[#This Row],[customer_id]],"_",DATOS[[#This Row],[country]],"_",DATOS[[#This Row],[customer_since]])</f>
        <v>CUST_2802_Brazil_44788</v>
      </c>
      <c r="B984" t="s">
        <v>238</v>
      </c>
      <c r="C984">
        <v>44</v>
      </c>
      <c r="D984" t="s">
        <v>25</v>
      </c>
      <c r="E984" t="s">
        <v>15</v>
      </c>
      <c r="F984">
        <v>52.83</v>
      </c>
      <c r="G984">
        <f>IF(DATOS[[#This Row],[avg_order_value]]="",0,DATOS[[#This Row],[avg_order_value]])</f>
        <v>52.83</v>
      </c>
      <c r="H984">
        <v>14</v>
      </c>
      <c r="I984">
        <f>DATOS[[#This Row],[avgValorOrdenDesc]]*DATOS[[#This Row],[total_orders]]</f>
        <v>739.62</v>
      </c>
      <c r="J984">
        <v>97</v>
      </c>
      <c r="K984">
        <v>0</v>
      </c>
      <c r="L984" t="s">
        <v>16</v>
      </c>
      <c r="M984">
        <v>19.100000000000001</v>
      </c>
      <c r="N984">
        <f>IF(DATOS[[#This Row],[email_open_rate]]="",0,DATOS[[#This Row],[email_open_rate]])</f>
        <v>19.100000000000001</v>
      </c>
      <c r="O984" s="1">
        <v>44788</v>
      </c>
      <c r="P984">
        <v>80</v>
      </c>
      <c r="Q984">
        <v>0.14000000000000001</v>
      </c>
      <c r="R984">
        <f>IF(IFERROR(VLOOKUP(DATOS[[#This Row],[IdUnico]],A985:$A$5002,1,FALSE),0),1,0)</f>
        <v>0</v>
      </c>
    </row>
    <row r="985" spans="1:18" x14ac:dyDescent="0.3">
      <c r="A985" t="str">
        <f>CONCATENATE(DATOS[[#This Row],[customer_id]],"_",DATOS[[#This Row],[country]],"_",DATOS[[#This Row],[customer_since]])</f>
        <v>CUST_2802_UK_44142</v>
      </c>
      <c r="B985" t="s">
        <v>238</v>
      </c>
      <c r="C985">
        <v>76</v>
      </c>
      <c r="D985" t="s">
        <v>21</v>
      </c>
      <c r="E985" t="s">
        <v>52</v>
      </c>
      <c r="F985">
        <v>81.89</v>
      </c>
      <c r="G985">
        <f>IF(DATOS[[#This Row],[avg_order_value]]="",0,DATOS[[#This Row],[avg_order_value]])</f>
        <v>81.89</v>
      </c>
      <c r="H985">
        <v>11</v>
      </c>
      <c r="I985">
        <f>DATOS[[#This Row],[avgValorOrdenDesc]]*DATOS[[#This Row],[total_orders]]</f>
        <v>900.79</v>
      </c>
      <c r="J985">
        <v>185</v>
      </c>
      <c r="K985">
        <v>0</v>
      </c>
      <c r="L985" t="s">
        <v>23</v>
      </c>
      <c r="M985">
        <v>89.7</v>
      </c>
      <c r="N985">
        <f>IF(DATOS[[#This Row],[email_open_rate]]="",0,DATOS[[#This Row],[email_open_rate]])</f>
        <v>89.7</v>
      </c>
      <c r="O985" s="1">
        <v>44142</v>
      </c>
      <c r="P985">
        <v>2</v>
      </c>
      <c r="Q985">
        <v>0.33</v>
      </c>
      <c r="R985">
        <f>IF(IFERROR(VLOOKUP(DATOS[[#This Row],[IdUnico]],A986:$A$5002,1,FALSE),0),1,0)</f>
        <v>0</v>
      </c>
    </row>
    <row r="986" spans="1:18" x14ac:dyDescent="0.3">
      <c r="A986" t="str">
        <f>CONCATENATE(DATOS[[#This Row],[customer_id]],"_",DATOS[[#This Row],[country]],"_",DATOS[[#This Row],[customer_since]])</f>
        <v>CUST_2804_India_44391</v>
      </c>
      <c r="B986" t="s">
        <v>1640</v>
      </c>
      <c r="C986">
        <v>56</v>
      </c>
      <c r="D986" t="s">
        <v>14</v>
      </c>
      <c r="E986" t="s">
        <v>37</v>
      </c>
      <c r="G986">
        <f>IF(DATOS[[#This Row],[avg_order_value]]="",0,DATOS[[#This Row],[avg_order_value]])</f>
        <v>0</v>
      </c>
      <c r="H986">
        <v>14</v>
      </c>
      <c r="I986">
        <f>DATOS[[#This Row],[avgValorOrdenDesc]]*DATOS[[#This Row],[total_orders]]</f>
        <v>0</v>
      </c>
      <c r="J986">
        <v>363</v>
      </c>
      <c r="K986">
        <v>0</v>
      </c>
      <c r="L986" t="s">
        <v>29</v>
      </c>
      <c r="M986">
        <v>32.299999999999997</v>
      </c>
      <c r="N986">
        <f>IF(DATOS[[#This Row],[email_open_rate]]="",0,DATOS[[#This Row],[email_open_rate]])</f>
        <v>32.299999999999997</v>
      </c>
      <c r="O986" s="1">
        <v>44391</v>
      </c>
      <c r="P986">
        <v>71</v>
      </c>
      <c r="Q986">
        <v>0.54</v>
      </c>
      <c r="R986">
        <f>IF(IFERROR(VLOOKUP(DATOS[[#This Row],[IdUnico]],A987:$A$5002,1,FALSE),0),1,0)</f>
        <v>0</v>
      </c>
    </row>
    <row r="987" spans="1:18" x14ac:dyDescent="0.3">
      <c r="A987" t="str">
        <f>CONCATENATE(DATOS[[#This Row],[customer_id]],"_",DATOS[[#This Row],[country]],"_",DATOS[[#This Row],[customer_since]])</f>
        <v>CUST_2806_Brazil_44607</v>
      </c>
      <c r="B987" t="s">
        <v>3244</v>
      </c>
      <c r="C987">
        <v>45</v>
      </c>
      <c r="D987" t="s">
        <v>25</v>
      </c>
      <c r="E987" t="s">
        <v>15</v>
      </c>
      <c r="F987">
        <v>150.11000000000001</v>
      </c>
      <c r="G987">
        <f>IF(DATOS[[#This Row],[avg_order_value]]="",0,DATOS[[#This Row],[avg_order_value]])</f>
        <v>150.11000000000001</v>
      </c>
      <c r="H987">
        <v>8</v>
      </c>
      <c r="I987">
        <f>DATOS[[#This Row],[avgValorOrdenDesc]]*DATOS[[#This Row],[total_orders]]</f>
        <v>1200.8800000000001</v>
      </c>
      <c r="J987">
        <v>338</v>
      </c>
      <c r="K987">
        <v>0</v>
      </c>
      <c r="L987" t="s">
        <v>29</v>
      </c>
      <c r="M987">
        <v>29.2</v>
      </c>
      <c r="N987">
        <f>IF(DATOS[[#This Row],[email_open_rate]]="",0,DATOS[[#This Row],[email_open_rate]])</f>
        <v>29.2</v>
      </c>
      <c r="O987" s="1">
        <v>44607</v>
      </c>
      <c r="P987">
        <v>39</v>
      </c>
      <c r="Q987">
        <v>0.13</v>
      </c>
      <c r="R987">
        <f>IF(IFERROR(VLOOKUP(DATOS[[#This Row],[IdUnico]],A988:$A$5002,1,FALSE),0),1,0)</f>
        <v>0</v>
      </c>
    </row>
    <row r="988" spans="1:18" x14ac:dyDescent="0.3">
      <c r="A988" t="str">
        <f>CONCATENATE(DATOS[[#This Row],[customer_id]],"_",DATOS[[#This Row],[country]],"_",DATOS[[#This Row],[customer_since]])</f>
        <v>CUST_2809_China_45446</v>
      </c>
      <c r="B988" t="s">
        <v>2447</v>
      </c>
      <c r="C988">
        <v>40</v>
      </c>
      <c r="D988" t="s">
        <v>14</v>
      </c>
      <c r="E988" t="s">
        <v>44</v>
      </c>
      <c r="F988">
        <v>21.25</v>
      </c>
      <c r="G988">
        <f>IF(DATOS[[#This Row],[avg_order_value]]="",0,DATOS[[#This Row],[avg_order_value]])</f>
        <v>21.25</v>
      </c>
      <c r="H988">
        <v>9</v>
      </c>
      <c r="I988">
        <f>DATOS[[#This Row],[avgValorOrdenDesc]]*DATOS[[#This Row],[total_orders]]</f>
        <v>191.25</v>
      </c>
      <c r="J988">
        <v>221</v>
      </c>
      <c r="K988">
        <v>0</v>
      </c>
      <c r="L988" t="s">
        <v>40</v>
      </c>
      <c r="M988">
        <v>96.7</v>
      </c>
      <c r="N988">
        <f>IF(DATOS[[#This Row],[email_open_rate]]="",0,DATOS[[#This Row],[email_open_rate]])</f>
        <v>96.7</v>
      </c>
      <c r="O988" s="1">
        <v>45446</v>
      </c>
      <c r="P988">
        <v>54</v>
      </c>
      <c r="Q988">
        <v>0.3</v>
      </c>
      <c r="R988">
        <f>IF(IFERROR(VLOOKUP(DATOS[[#This Row],[IdUnico]],A989:$A$5002,1,FALSE),0),1,0)</f>
        <v>0</v>
      </c>
    </row>
    <row r="989" spans="1:18" x14ac:dyDescent="0.3">
      <c r="A989" t="str">
        <f>CONCATENATE(DATOS[[#This Row],[customer_id]],"_",DATOS[[#This Row],[country]],"_",DATOS[[#This Row],[customer_since]])</f>
        <v>CUST_2810_Brazil_44179</v>
      </c>
      <c r="B989" t="s">
        <v>538</v>
      </c>
      <c r="C989">
        <v>25</v>
      </c>
      <c r="D989" t="s">
        <v>14</v>
      </c>
      <c r="E989" t="s">
        <v>15</v>
      </c>
      <c r="F989">
        <v>120.03</v>
      </c>
      <c r="G989">
        <f>IF(DATOS[[#This Row],[avg_order_value]]="",0,DATOS[[#This Row],[avg_order_value]])</f>
        <v>120.03</v>
      </c>
      <c r="H989">
        <v>10</v>
      </c>
      <c r="I989">
        <f>DATOS[[#This Row],[avgValorOrdenDesc]]*DATOS[[#This Row],[total_orders]]</f>
        <v>1200.3</v>
      </c>
      <c r="J989">
        <v>66</v>
      </c>
      <c r="K989">
        <v>0</v>
      </c>
      <c r="L989" t="s">
        <v>16</v>
      </c>
      <c r="M989">
        <v>80.8</v>
      </c>
      <c r="N989">
        <f>IF(DATOS[[#This Row],[email_open_rate]]="",0,DATOS[[#This Row],[email_open_rate]])</f>
        <v>80.8</v>
      </c>
      <c r="O989" s="1">
        <v>44179</v>
      </c>
      <c r="P989">
        <v>4</v>
      </c>
      <c r="Q989">
        <v>0.18</v>
      </c>
      <c r="R989">
        <f>IF(IFERROR(VLOOKUP(DATOS[[#This Row],[IdUnico]],A990:$A$5002,1,FALSE),0),1,0)</f>
        <v>0</v>
      </c>
    </row>
    <row r="990" spans="1:18" x14ac:dyDescent="0.3">
      <c r="A990" t="str">
        <f>CONCATENATE(DATOS[[#This Row],[customer_id]],"_",DATOS[[#This Row],[country]],"_",DATOS[[#This Row],[customer_since]])</f>
        <v>CUST_2810_China_44897</v>
      </c>
      <c r="B990" t="s">
        <v>538</v>
      </c>
      <c r="C990">
        <v>30</v>
      </c>
      <c r="D990" t="s">
        <v>14</v>
      </c>
      <c r="E990" t="s">
        <v>44</v>
      </c>
      <c r="F990">
        <v>35.93</v>
      </c>
      <c r="G990">
        <f>IF(DATOS[[#This Row],[avg_order_value]]="",0,DATOS[[#This Row],[avg_order_value]])</f>
        <v>35.93</v>
      </c>
      <c r="H990">
        <v>8</v>
      </c>
      <c r="I990">
        <f>DATOS[[#This Row],[avgValorOrdenDesc]]*DATOS[[#This Row],[total_orders]]</f>
        <v>287.44</v>
      </c>
      <c r="J990">
        <v>133</v>
      </c>
      <c r="K990">
        <v>0</v>
      </c>
      <c r="L990" t="s">
        <v>40</v>
      </c>
      <c r="M990">
        <v>30.5</v>
      </c>
      <c r="N990">
        <f>IF(DATOS[[#This Row],[email_open_rate]]="",0,DATOS[[#This Row],[email_open_rate]])</f>
        <v>30.5</v>
      </c>
      <c r="O990" s="1">
        <v>44897</v>
      </c>
      <c r="P990">
        <v>55</v>
      </c>
      <c r="Q990">
        <v>0.03</v>
      </c>
      <c r="R990">
        <f>IF(IFERROR(VLOOKUP(DATOS[[#This Row],[IdUnico]],A991:$A$5002,1,FALSE),0),1,0)</f>
        <v>0</v>
      </c>
    </row>
    <row r="991" spans="1:18" x14ac:dyDescent="0.3">
      <c r="A991" t="str">
        <f>CONCATENATE(DATOS[[#This Row],[customer_id]],"_",DATOS[[#This Row],[country]],"_",DATOS[[#This Row],[customer_since]])</f>
        <v>CUST_2812_Germany_44678</v>
      </c>
      <c r="B991" t="s">
        <v>3003</v>
      </c>
      <c r="C991">
        <v>73</v>
      </c>
      <c r="D991" t="s">
        <v>21</v>
      </c>
      <c r="E991" t="s">
        <v>50</v>
      </c>
      <c r="F991">
        <v>36.409999999999997</v>
      </c>
      <c r="G991">
        <f>IF(DATOS[[#This Row],[avg_order_value]]="",0,DATOS[[#This Row],[avg_order_value]])</f>
        <v>36.409999999999997</v>
      </c>
      <c r="H991">
        <v>10</v>
      </c>
      <c r="I991">
        <f>DATOS[[#This Row],[avgValorOrdenDesc]]*DATOS[[#This Row],[total_orders]]</f>
        <v>364.09999999999997</v>
      </c>
      <c r="J991">
        <v>50</v>
      </c>
      <c r="K991">
        <v>0</v>
      </c>
      <c r="L991" t="s">
        <v>19</v>
      </c>
      <c r="M991">
        <v>97.7</v>
      </c>
      <c r="N991">
        <f>IF(DATOS[[#This Row],[email_open_rate]]="",0,DATOS[[#This Row],[email_open_rate]])</f>
        <v>97.7</v>
      </c>
      <c r="O991" s="1">
        <v>44678</v>
      </c>
      <c r="P991">
        <v>66</v>
      </c>
      <c r="Q991">
        <v>0.5</v>
      </c>
      <c r="R991">
        <f>IF(IFERROR(VLOOKUP(DATOS[[#This Row],[IdUnico]],A992:$A$5002,1,FALSE),0),1,0)</f>
        <v>0</v>
      </c>
    </row>
    <row r="992" spans="1:18" x14ac:dyDescent="0.3">
      <c r="A992" t="str">
        <f>CONCATENATE(DATOS[[#This Row],[customer_id]],"_",DATOS[[#This Row],[country]],"_",DATOS[[#This Row],[customer_since]])</f>
        <v>CUST_2813_India_45443</v>
      </c>
      <c r="B992" t="s">
        <v>2810</v>
      </c>
      <c r="C992">
        <v>66</v>
      </c>
      <c r="D992" t="s">
        <v>14</v>
      </c>
      <c r="E992" t="s">
        <v>37</v>
      </c>
      <c r="F992">
        <v>82.27</v>
      </c>
      <c r="G992">
        <f>IF(DATOS[[#This Row],[avg_order_value]]="",0,DATOS[[#This Row],[avg_order_value]])</f>
        <v>82.27</v>
      </c>
      <c r="H992">
        <v>8</v>
      </c>
      <c r="I992">
        <f>DATOS[[#This Row],[avgValorOrdenDesc]]*DATOS[[#This Row],[total_orders]]</f>
        <v>658.16</v>
      </c>
      <c r="J992">
        <v>91</v>
      </c>
      <c r="K992">
        <v>0</v>
      </c>
      <c r="L992" t="s">
        <v>23</v>
      </c>
      <c r="M992">
        <v>55.4</v>
      </c>
      <c r="N992">
        <f>IF(DATOS[[#This Row],[email_open_rate]]="",0,DATOS[[#This Row],[email_open_rate]])</f>
        <v>55.4</v>
      </c>
      <c r="O992" s="1">
        <v>45443</v>
      </c>
      <c r="P992">
        <v>78</v>
      </c>
      <c r="Q992">
        <v>0.22</v>
      </c>
      <c r="R992">
        <f>IF(IFERROR(VLOOKUP(DATOS[[#This Row],[IdUnico]],A993:$A$5002,1,FALSE),0),1,0)</f>
        <v>0</v>
      </c>
    </row>
    <row r="993" spans="1:18" x14ac:dyDescent="0.3">
      <c r="A993" t="str">
        <f>CONCATENATE(DATOS[[#This Row],[customer_id]],"_",DATOS[[#This Row],[country]],"_",DATOS[[#This Row],[customer_since]])</f>
        <v>CUST_2813_USA_44132</v>
      </c>
      <c r="B993" t="s">
        <v>2810</v>
      </c>
      <c r="C993">
        <v>71</v>
      </c>
      <c r="D993" t="s">
        <v>14</v>
      </c>
      <c r="E993" t="s">
        <v>18</v>
      </c>
      <c r="F993">
        <v>162.44</v>
      </c>
      <c r="G993">
        <f>IF(DATOS[[#This Row],[avg_order_value]]="",0,DATOS[[#This Row],[avg_order_value]])</f>
        <v>162.44</v>
      </c>
      <c r="H993">
        <v>7</v>
      </c>
      <c r="I993">
        <f>DATOS[[#This Row],[avgValorOrdenDesc]]*DATOS[[#This Row],[total_orders]]</f>
        <v>1137.08</v>
      </c>
      <c r="J993">
        <v>206</v>
      </c>
      <c r="K993">
        <v>0</v>
      </c>
      <c r="L993" t="s">
        <v>16</v>
      </c>
      <c r="M993">
        <v>47.8</v>
      </c>
      <c r="N993">
        <f>IF(DATOS[[#This Row],[email_open_rate]]="",0,DATOS[[#This Row],[email_open_rate]])</f>
        <v>47.8</v>
      </c>
      <c r="O993" s="1">
        <v>44132</v>
      </c>
      <c r="P993">
        <v>36</v>
      </c>
      <c r="Q993">
        <v>0.61</v>
      </c>
      <c r="R993">
        <f>IF(IFERROR(VLOOKUP(DATOS[[#This Row],[IdUnico]],A994:$A$5002,1,FALSE),0),1,0)</f>
        <v>0</v>
      </c>
    </row>
    <row r="994" spans="1:18" x14ac:dyDescent="0.3">
      <c r="A994" t="str">
        <f>CONCATENATE(DATOS[[#This Row],[customer_id]],"_",DATOS[[#This Row],[country]],"_",DATOS[[#This Row],[customer_since]])</f>
        <v>CUST_2814_Canada_44821</v>
      </c>
      <c r="B994" t="s">
        <v>3407</v>
      </c>
      <c r="C994">
        <v>51</v>
      </c>
      <c r="D994" t="s">
        <v>21</v>
      </c>
      <c r="E994" t="s">
        <v>28</v>
      </c>
      <c r="G994">
        <f>IF(DATOS[[#This Row],[avg_order_value]]="",0,DATOS[[#This Row],[avg_order_value]])</f>
        <v>0</v>
      </c>
      <c r="H994">
        <v>11</v>
      </c>
      <c r="I994">
        <f>DATOS[[#This Row],[avgValorOrdenDesc]]*DATOS[[#This Row],[total_orders]]</f>
        <v>0</v>
      </c>
      <c r="J994">
        <v>112</v>
      </c>
      <c r="K994">
        <v>0</v>
      </c>
      <c r="L994" t="s">
        <v>16</v>
      </c>
      <c r="M994">
        <v>85.7</v>
      </c>
      <c r="N994">
        <f>IF(DATOS[[#This Row],[email_open_rate]]="",0,DATOS[[#This Row],[email_open_rate]])</f>
        <v>85.7</v>
      </c>
      <c r="O994" s="1">
        <v>44821</v>
      </c>
      <c r="P994">
        <v>76</v>
      </c>
      <c r="Q994">
        <v>0.49</v>
      </c>
      <c r="R994">
        <f>IF(IFERROR(VLOOKUP(DATOS[[#This Row],[IdUnico]],A995:$A$5002,1,FALSE),0),1,0)</f>
        <v>0</v>
      </c>
    </row>
    <row r="995" spans="1:18" x14ac:dyDescent="0.3">
      <c r="A995" t="str">
        <f>CONCATENATE(DATOS[[#This Row],[customer_id]],"_",DATOS[[#This Row],[country]],"_",DATOS[[#This Row],[customer_since]])</f>
        <v>CUST_2815_France_45681</v>
      </c>
      <c r="B995" t="s">
        <v>2509</v>
      </c>
      <c r="C995">
        <v>23</v>
      </c>
      <c r="D995" t="s">
        <v>14</v>
      </c>
      <c r="E995" t="s">
        <v>35</v>
      </c>
      <c r="F995">
        <v>214.94</v>
      </c>
      <c r="G995">
        <f>IF(DATOS[[#This Row],[avg_order_value]]="",0,DATOS[[#This Row],[avg_order_value]])</f>
        <v>214.94</v>
      </c>
      <c r="H995">
        <v>11</v>
      </c>
      <c r="I995">
        <f>DATOS[[#This Row],[avgValorOrdenDesc]]*DATOS[[#This Row],[total_orders]]</f>
        <v>2364.34</v>
      </c>
      <c r="J995">
        <v>312</v>
      </c>
      <c r="K995">
        <v>1</v>
      </c>
      <c r="L995" t="s">
        <v>23</v>
      </c>
      <c r="M995">
        <v>2.6</v>
      </c>
      <c r="N995">
        <f>IF(DATOS[[#This Row],[email_open_rate]]="",0,DATOS[[#This Row],[email_open_rate]])</f>
        <v>2.6</v>
      </c>
      <c r="O995" s="1">
        <v>45681</v>
      </c>
      <c r="P995">
        <v>98</v>
      </c>
      <c r="Q995">
        <v>0.42</v>
      </c>
      <c r="R995">
        <f>IF(IFERROR(VLOOKUP(DATOS[[#This Row],[IdUnico]],A996:$A$5002,1,FALSE),0),1,0)</f>
        <v>0</v>
      </c>
    </row>
    <row r="996" spans="1:18" x14ac:dyDescent="0.3">
      <c r="A996" t="str">
        <f>CONCATENATE(DATOS[[#This Row],[customer_id]],"_",DATOS[[#This Row],[country]],"_",DATOS[[#This Row],[customer_since]])</f>
        <v>CUST_2816_India_45356</v>
      </c>
      <c r="B996" t="s">
        <v>315</v>
      </c>
      <c r="C996">
        <v>58</v>
      </c>
      <c r="D996" t="s">
        <v>14</v>
      </c>
      <c r="E996" t="s">
        <v>37</v>
      </c>
      <c r="F996">
        <v>111.55</v>
      </c>
      <c r="G996">
        <f>IF(DATOS[[#This Row],[avg_order_value]]="",0,DATOS[[#This Row],[avg_order_value]])</f>
        <v>111.55</v>
      </c>
      <c r="H996">
        <v>13</v>
      </c>
      <c r="I996">
        <f>DATOS[[#This Row],[avgValorOrdenDesc]]*DATOS[[#This Row],[total_orders]]</f>
        <v>1450.1499999999999</v>
      </c>
      <c r="J996">
        <v>279</v>
      </c>
      <c r="K996">
        <v>0</v>
      </c>
      <c r="L996" t="s">
        <v>16</v>
      </c>
      <c r="M996">
        <v>89.5</v>
      </c>
      <c r="N996">
        <f>IF(DATOS[[#This Row],[email_open_rate]]="",0,DATOS[[#This Row],[email_open_rate]])</f>
        <v>89.5</v>
      </c>
      <c r="O996" s="1">
        <v>45356</v>
      </c>
      <c r="P996">
        <v>96</v>
      </c>
      <c r="Q996">
        <v>0.16</v>
      </c>
      <c r="R996">
        <f>IF(IFERROR(VLOOKUP(DATOS[[#This Row],[IdUnico]],A997:$A$5002,1,FALSE),0),1,0)</f>
        <v>0</v>
      </c>
    </row>
    <row r="997" spans="1:18" x14ac:dyDescent="0.3">
      <c r="A997" t="str">
        <f>CONCATENATE(DATOS[[#This Row],[customer_id]],"_",DATOS[[#This Row],[country]],"_",DATOS[[#This Row],[customer_since]])</f>
        <v>CUST_2818_Australia_44075</v>
      </c>
      <c r="B997" t="s">
        <v>2827</v>
      </c>
      <c r="C997">
        <v>37</v>
      </c>
      <c r="D997" t="s">
        <v>21</v>
      </c>
      <c r="E997" t="s">
        <v>22</v>
      </c>
      <c r="F997">
        <v>82.65</v>
      </c>
      <c r="G997">
        <f>IF(DATOS[[#This Row],[avg_order_value]]="",0,DATOS[[#This Row],[avg_order_value]])</f>
        <v>82.65</v>
      </c>
      <c r="H997">
        <v>12</v>
      </c>
      <c r="I997">
        <f>DATOS[[#This Row],[avgValorOrdenDesc]]*DATOS[[#This Row],[total_orders]]</f>
        <v>991.80000000000007</v>
      </c>
      <c r="J997">
        <v>272</v>
      </c>
      <c r="K997">
        <v>0</v>
      </c>
      <c r="L997" t="s">
        <v>19</v>
      </c>
      <c r="M997">
        <v>80.099999999999994</v>
      </c>
      <c r="N997">
        <f>IF(DATOS[[#This Row],[email_open_rate]]="",0,DATOS[[#This Row],[email_open_rate]])</f>
        <v>80.099999999999994</v>
      </c>
      <c r="O997" s="1">
        <v>44075</v>
      </c>
      <c r="P997">
        <v>23</v>
      </c>
      <c r="Q997">
        <v>0.54</v>
      </c>
      <c r="R997">
        <f>IF(IFERROR(VLOOKUP(DATOS[[#This Row],[IdUnico]],A998:$A$5002,1,FALSE),0),1,0)</f>
        <v>0</v>
      </c>
    </row>
    <row r="998" spans="1:18" x14ac:dyDescent="0.3">
      <c r="A998" t="str">
        <f>CONCATENATE(DATOS[[#This Row],[customer_id]],"_",DATOS[[#This Row],[country]],"_",DATOS[[#This Row],[customer_since]])</f>
        <v>CUST_2819_Brazil_44392</v>
      </c>
      <c r="B998" t="s">
        <v>2248</v>
      </c>
      <c r="C998">
        <v>26</v>
      </c>
      <c r="D998" t="s">
        <v>14</v>
      </c>
      <c r="E998" t="s">
        <v>15</v>
      </c>
      <c r="F998">
        <v>61.5</v>
      </c>
      <c r="G998">
        <f>IF(DATOS[[#This Row],[avg_order_value]]="",0,DATOS[[#This Row],[avg_order_value]])</f>
        <v>61.5</v>
      </c>
      <c r="H998">
        <v>11</v>
      </c>
      <c r="I998">
        <f>DATOS[[#This Row],[avgValorOrdenDesc]]*DATOS[[#This Row],[total_orders]]</f>
        <v>676.5</v>
      </c>
      <c r="J998">
        <v>30</v>
      </c>
      <c r="K998">
        <v>0</v>
      </c>
      <c r="L998" t="s">
        <v>19</v>
      </c>
      <c r="N998">
        <f>IF(DATOS[[#This Row],[email_open_rate]]="",0,DATOS[[#This Row],[email_open_rate]])</f>
        <v>0</v>
      </c>
      <c r="O998" s="1">
        <v>44392</v>
      </c>
      <c r="P998">
        <v>11</v>
      </c>
      <c r="Q998">
        <v>0.13</v>
      </c>
      <c r="R998">
        <f>IF(IFERROR(VLOOKUP(DATOS[[#This Row],[IdUnico]],A999:$A$5002,1,FALSE),0),1,0)</f>
        <v>0</v>
      </c>
    </row>
    <row r="999" spans="1:18" x14ac:dyDescent="0.3">
      <c r="A999" t="str">
        <f>CONCATENATE(DATOS[[#This Row],[customer_id]],"_",DATOS[[#This Row],[country]],"_",DATOS[[#This Row],[customer_since]])</f>
        <v>CUST_2819_Brazil_45094</v>
      </c>
      <c r="B999" t="s">
        <v>2248</v>
      </c>
      <c r="C999">
        <v>33</v>
      </c>
      <c r="D999" t="s">
        <v>21</v>
      </c>
      <c r="E999" t="s">
        <v>15</v>
      </c>
      <c r="F999">
        <v>88.5</v>
      </c>
      <c r="G999">
        <f>IF(DATOS[[#This Row],[avg_order_value]]="",0,DATOS[[#This Row],[avg_order_value]])</f>
        <v>88.5</v>
      </c>
      <c r="H999">
        <v>16</v>
      </c>
      <c r="I999">
        <f>DATOS[[#This Row],[avgValorOrdenDesc]]*DATOS[[#This Row],[total_orders]]</f>
        <v>1416</v>
      </c>
      <c r="J999">
        <v>113</v>
      </c>
      <c r="K999">
        <v>0</v>
      </c>
      <c r="L999" t="s">
        <v>16</v>
      </c>
      <c r="M999">
        <v>49.2</v>
      </c>
      <c r="N999">
        <f>IF(DATOS[[#This Row],[email_open_rate]]="",0,DATOS[[#This Row],[email_open_rate]])</f>
        <v>49.2</v>
      </c>
      <c r="O999" s="1">
        <v>45094</v>
      </c>
      <c r="P999">
        <v>59</v>
      </c>
      <c r="Q999">
        <v>0.39</v>
      </c>
      <c r="R999">
        <f>IF(IFERROR(VLOOKUP(DATOS[[#This Row],[IdUnico]],A1000:$A$5002,1,FALSE),0),1,0)</f>
        <v>0</v>
      </c>
    </row>
    <row r="1000" spans="1:18" x14ac:dyDescent="0.3">
      <c r="A1000" t="str">
        <f>CONCATENATE(DATOS[[#This Row],[customer_id]],"_",DATOS[[#This Row],[country]],"_",DATOS[[#This Row],[customer_since]])</f>
        <v>CUST_2823_Brazil_45572</v>
      </c>
      <c r="B1000" t="s">
        <v>1302</v>
      </c>
      <c r="C1000">
        <v>51</v>
      </c>
      <c r="D1000" t="s">
        <v>21</v>
      </c>
      <c r="E1000" t="s">
        <v>15</v>
      </c>
      <c r="F1000">
        <v>76.02</v>
      </c>
      <c r="G1000">
        <f>IF(DATOS[[#This Row],[avg_order_value]]="",0,DATOS[[#This Row],[avg_order_value]])</f>
        <v>76.02</v>
      </c>
      <c r="H1000">
        <v>18</v>
      </c>
      <c r="I1000">
        <f>DATOS[[#This Row],[avgValorOrdenDesc]]*DATOS[[#This Row],[total_orders]]</f>
        <v>1368.36</v>
      </c>
      <c r="J1000">
        <v>329</v>
      </c>
      <c r="K1000">
        <v>0</v>
      </c>
      <c r="L1000" t="s">
        <v>23</v>
      </c>
      <c r="M1000">
        <v>26.9</v>
      </c>
      <c r="N1000">
        <f>IF(DATOS[[#This Row],[email_open_rate]]="",0,DATOS[[#This Row],[email_open_rate]])</f>
        <v>26.9</v>
      </c>
      <c r="O1000" s="1">
        <v>45572</v>
      </c>
      <c r="P1000">
        <v>95</v>
      </c>
      <c r="Q1000">
        <v>0.27</v>
      </c>
      <c r="R1000">
        <f>IF(IFERROR(VLOOKUP(DATOS[[#This Row],[IdUnico]],A1001:$A$5002,1,FALSE),0),1,0)</f>
        <v>0</v>
      </c>
    </row>
    <row r="1001" spans="1:18" x14ac:dyDescent="0.3">
      <c r="A1001" t="str">
        <f>CONCATENATE(DATOS[[#This Row],[customer_id]],"_",DATOS[[#This Row],[country]],"_",DATOS[[#This Row],[customer_since]])</f>
        <v>CUST_2823_India_44844</v>
      </c>
      <c r="B1001" t="s">
        <v>1302</v>
      </c>
      <c r="C1001">
        <v>22</v>
      </c>
      <c r="D1001" t="s">
        <v>21</v>
      </c>
      <c r="E1001" t="s">
        <v>37</v>
      </c>
      <c r="F1001">
        <v>184.5</v>
      </c>
      <c r="G1001">
        <f>IF(DATOS[[#This Row],[avg_order_value]]="",0,DATOS[[#This Row],[avg_order_value]])</f>
        <v>184.5</v>
      </c>
      <c r="H1001">
        <v>9</v>
      </c>
      <c r="I1001">
        <f>DATOS[[#This Row],[avgValorOrdenDesc]]*DATOS[[#This Row],[total_orders]]</f>
        <v>1660.5</v>
      </c>
      <c r="J1001">
        <v>178</v>
      </c>
      <c r="K1001">
        <v>0</v>
      </c>
      <c r="L1001" t="s">
        <v>23</v>
      </c>
      <c r="M1001">
        <v>75.900000000000006</v>
      </c>
      <c r="N1001">
        <f>IF(DATOS[[#This Row],[email_open_rate]]="",0,DATOS[[#This Row],[email_open_rate]])</f>
        <v>75.900000000000006</v>
      </c>
      <c r="O1001" s="1">
        <v>44844</v>
      </c>
      <c r="P1001">
        <v>45</v>
      </c>
      <c r="Q1001">
        <v>0.28999999999999998</v>
      </c>
      <c r="R1001">
        <f>IF(IFERROR(VLOOKUP(DATOS[[#This Row],[IdUnico]],A1002:$A$5002,1,FALSE),0),1,0)</f>
        <v>0</v>
      </c>
    </row>
    <row r="1002" spans="1:18" x14ac:dyDescent="0.3">
      <c r="A1002" t="str">
        <f>CONCATENATE(DATOS[[#This Row],[customer_id]],"_",DATOS[[#This Row],[country]],"_",DATOS[[#This Row],[customer_since]])</f>
        <v>CUST_2826_China_44143</v>
      </c>
      <c r="B1002" t="s">
        <v>1688</v>
      </c>
      <c r="C1002">
        <v>54</v>
      </c>
      <c r="D1002" t="s">
        <v>21</v>
      </c>
      <c r="E1002" t="s">
        <v>44</v>
      </c>
      <c r="F1002">
        <v>12.5</v>
      </c>
      <c r="G1002">
        <f>IF(DATOS[[#This Row],[avg_order_value]]="",0,DATOS[[#This Row],[avg_order_value]])</f>
        <v>12.5</v>
      </c>
      <c r="H1002">
        <v>10</v>
      </c>
      <c r="I1002">
        <f>DATOS[[#This Row],[avgValorOrdenDesc]]*DATOS[[#This Row],[total_orders]]</f>
        <v>125</v>
      </c>
      <c r="J1002">
        <v>182</v>
      </c>
      <c r="K1002">
        <v>0</v>
      </c>
      <c r="L1002" t="s">
        <v>16</v>
      </c>
      <c r="M1002">
        <v>98.5</v>
      </c>
      <c r="N1002">
        <f>IF(DATOS[[#This Row],[email_open_rate]]="",0,DATOS[[#This Row],[email_open_rate]])</f>
        <v>98.5</v>
      </c>
      <c r="O1002" s="1">
        <v>44143</v>
      </c>
      <c r="P1002">
        <v>24</v>
      </c>
      <c r="Q1002">
        <v>0.31</v>
      </c>
      <c r="R1002">
        <f>IF(IFERROR(VLOOKUP(DATOS[[#This Row],[IdUnico]],A1003:$A$5002,1,FALSE),0),1,0)</f>
        <v>0</v>
      </c>
    </row>
    <row r="1003" spans="1:18" x14ac:dyDescent="0.3">
      <c r="A1003" t="str">
        <f>CONCATENATE(DATOS[[#This Row],[customer_id]],"_",DATOS[[#This Row],[country]],"_",DATOS[[#This Row],[customer_since]])</f>
        <v>CUST_2827_Australia_44606</v>
      </c>
      <c r="B1003" t="s">
        <v>1819</v>
      </c>
      <c r="C1003">
        <v>73</v>
      </c>
      <c r="D1003" t="s">
        <v>14</v>
      </c>
      <c r="E1003" t="s">
        <v>22</v>
      </c>
      <c r="F1003">
        <v>88.61</v>
      </c>
      <c r="G1003">
        <f>IF(DATOS[[#This Row],[avg_order_value]]="",0,DATOS[[#This Row],[avg_order_value]])</f>
        <v>88.61</v>
      </c>
      <c r="H1003">
        <v>7</v>
      </c>
      <c r="I1003">
        <f>DATOS[[#This Row],[avgValorOrdenDesc]]*DATOS[[#This Row],[total_orders]]</f>
        <v>620.27</v>
      </c>
      <c r="J1003">
        <v>355</v>
      </c>
      <c r="K1003">
        <v>0</v>
      </c>
      <c r="L1003" t="s">
        <v>19</v>
      </c>
      <c r="M1003">
        <v>48.6</v>
      </c>
      <c r="N1003">
        <f>IF(DATOS[[#This Row],[email_open_rate]]="",0,DATOS[[#This Row],[email_open_rate]])</f>
        <v>48.6</v>
      </c>
      <c r="O1003" s="1">
        <v>44606</v>
      </c>
      <c r="P1003">
        <v>63</v>
      </c>
      <c r="Q1003">
        <v>0.23</v>
      </c>
      <c r="R1003">
        <f>IF(IFERROR(VLOOKUP(DATOS[[#This Row],[IdUnico]],A1004:$A$5002,1,FALSE),0),1,0)</f>
        <v>0</v>
      </c>
    </row>
    <row r="1004" spans="1:18" x14ac:dyDescent="0.3">
      <c r="A1004" t="str">
        <f>CONCATENATE(DATOS[[#This Row],[customer_id]],"_",DATOS[[#This Row],[country]],"_",DATOS[[#This Row],[customer_since]])</f>
        <v>CUST_2827_France_44141</v>
      </c>
      <c r="B1004" t="s">
        <v>1819</v>
      </c>
      <c r="C1004">
        <v>18</v>
      </c>
      <c r="D1004" t="s">
        <v>14</v>
      </c>
      <c r="E1004" t="s">
        <v>35</v>
      </c>
      <c r="F1004">
        <v>98.55</v>
      </c>
      <c r="G1004">
        <f>IF(DATOS[[#This Row],[avg_order_value]]="",0,DATOS[[#This Row],[avg_order_value]])</f>
        <v>98.55</v>
      </c>
      <c r="H1004">
        <v>11</v>
      </c>
      <c r="I1004">
        <f>DATOS[[#This Row],[avgValorOrdenDesc]]*DATOS[[#This Row],[total_orders]]</f>
        <v>1084.05</v>
      </c>
      <c r="J1004">
        <v>293</v>
      </c>
      <c r="K1004">
        <v>0</v>
      </c>
      <c r="L1004" t="s">
        <v>40</v>
      </c>
      <c r="M1004">
        <v>19.600000000000001</v>
      </c>
      <c r="N1004">
        <f>IF(DATOS[[#This Row],[email_open_rate]]="",0,DATOS[[#This Row],[email_open_rate]])</f>
        <v>19.600000000000001</v>
      </c>
      <c r="O1004" s="1">
        <v>44141</v>
      </c>
      <c r="P1004">
        <v>18</v>
      </c>
      <c r="Q1004">
        <v>0.28999999999999998</v>
      </c>
      <c r="R1004">
        <f>IF(IFERROR(VLOOKUP(DATOS[[#This Row],[IdUnico]],A1005:$A$5002,1,FALSE),0),1,0)</f>
        <v>0</v>
      </c>
    </row>
    <row r="1005" spans="1:18" x14ac:dyDescent="0.3">
      <c r="A1005" t="str">
        <f>CONCATENATE(DATOS[[#This Row],[customer_id]],"_",DATOS[[#This Row],[country]],"_",DATOS[[#This Row],[customer_since]])</f>
        <v>CUST_2828_Brazil_44956</v>
      </c>
      <c r="B1005" t="s">
        <v>798</v>
      </c>
      <c r="C1005">
        <v>37</v>
      </c>
      <c r="D1005" t="s">
        <v>14</v>
      </c>
      <c r="E1005" t="s">
        <v>15</v>
      </c>
      <c r="F1005">
        <v>155.68</v>
      </c>
      <c r="G1005">
        <f>IF(DATOS[[#This Row],[avg_order_value]]="",0,DATOS[[#This Row],[avg_order_value]])</f>
        <v>155.68</v>
      </c>
      <c r="H1005">
        <v>10</v>
      </c>
      <c r="I1005">
        <f>DATOS[[#This Row],[avgValorOrdenDesc]]*DATOS[[#This Row],[total_orders]]</f>
        <v>1556.8000000000002</v>
      </c>
      <c r="J1005">
        <v>216</v>
      </c>
      <c r="K1005">
        <v>0</v>
      </c>
      <c r="L1005" t="s">
        <v>29</v>
      </c>
      <c r="M1005">
        <v>26.6</v>
      </c>
      <c r="N1005">
        <f>IF(DATOS[[#This Row],[email_open_rate]]="",0,DATOS[[#This Row],[email_open_rate]])</f>
        <v>26.6</v>
      </c>
      <c r="O1005" s="1">
        <v>44956</v>
      </c>
      <c r="P1005">
        <v>97</v>
      </c>
      <c r="Q1005">
        <v>0.36</v>
      </c>
      <c r="R1005">
        <f>IF(IFERROR(VLOOKUP(DATOS[[#This Row],[IdUnico]],A1006:$A$5002,1,FALSE),0),1,0)</f>
        <v>0</v>
      </c>
    </row>
    <row r="1006" spans="1:18" x14ac:dyDescent="0.3">
      <c r="A1006" t="str">
        <f>CONCATENATE(DATOS[[#This Row],[customer_id]],"_",DATOS[[#This Row],[country]],"_",DATOS[[#This Row],[customer_since]])</f>
        <v>CUST_2828_India_44894</v>
      </c>
      <c r="B1006" t="s">
        <v>798</v>
      </c>
      <c r="C1006">
        <v>72</v>
      </c>
      <c r="D1006" t="s">
        <v>14</v>
      </c>
      <c r="E1006" t="s">
        <v>37</v>
      </c>
      <c r="G1006">
        <f>IF(DATOS[[#This Row],[avg_order_value]]="",0,DATOS[[#This Row],[avg_order_value]])</f>
        <v>0</v>
      </c>
      <c r="H1006">
        <v>11</v>
      </c>
      <c r="I1006">
        <f>DATOS[[#This Row],[avgValorOrdenDesc]]*DATOS[[#This Row],[total_orders]]</f>
        <v>0</v>
      </c>
      <c r="J1006">
        <v>30</v>
      </c>
      <c r="K1006">
        <v>0</v>
      </c>
      <c r="L1006" t="s">
        <v>29</v>
      </c>
      <c r="M1006">
        <v>64.599999999999994</v>
      </c>
      <c r="N1006">
        <f>IF(DATOS[[#This Row],[email_open_rate]]="",0,DATOS[[#This Row],[email_open_rate]])</f>
        <v>64.599999999999994</v>
      </c>
      <c r="O1006" s="1">
        <v>44894</v>
      </c>
      <c r="P1006">
        <v>44</v>
      </c>
      <c r="Q1006">
        <v>0.22</v>
      </c>
      <c r="R1006">
        <f>IF(IFERROR(VLOOKUP(DATOS[[#This Row],[IdUnico]],A1007:$A$5002,1,FALSE),0),1,0)</f>
        <v>0</v>
      </c>
    </row>
    <row r="1007" spans="1:18" x14ac:dyDescent="0.3">
      <c r="A1007" t="str">
        <f>CONCATENATE(DATOS[[#This Row],[customer_id]],"_",DATOS[[#This Row],[country]],"_",DATOS[[#This Row],[customer_since]])</f>
        <v>CUST_2828_USA_44342</v>
      </c>
      <c r="B1007" t="s">
        <v>798</v>
      </c>
      <c r="C1007">
        <v>23</v>
      </c>
      <c r="D1007" t="s">
        <v>21</v>
      </c>
      <c r="E1007" t="s">
        <v>18</v>
      </c>
      <c r="F1007">
        <v>58.03</v>
      </c>
      <c r="G1007">
        <f>IF(DATOS[[#This Row],[avg_order_value]]="",0,DATOS[[#This Row],[avg_order_value]])</f>
        <v>58.03</v>
      </c>
      <c r="H1007">
        <v>7</v>
      </c>
      <c r="I1007">
        <f>DATOS[[#This Row],[avgValorOrdenDesc]]*DATOS[[#This Row],[total_orders]]</f>
        <v>406.21000000000004</v>
      </c>
      <c r="J1007">
        <v>50</v>
      </c>
      <c r="K1007">
        <v>0</v>
      </c>
      <c r="L1007" t="s">
        <v>19</v>
      </c>
      <c r="M1007">
        <v>28.3</v>
      </c>
      <c r="N1007">
        <f>IF(DATOS[[#This Row],[email_open_rate]]="",0,DATOS[[#This Row],[email_open_rate]])</f>
        <v>28.3</v>
      </c>
      <c r="O1007" s="1">
        <v>44342</v>
      </c>
      <c r="P1007">
        <v>78</v>
      </c>
      <c r="Q1007">
        <v>0.28999999999999998</v>
      </c>
      <c r="R1007">
        <f>IF(IFERROR(VLOOKUP(DATOS[[#This Row],[IdUnico]],A1008:$A$5002,1,FALSE),0),1,0)</f>
        <v>0</v>
      </c>
    </row>
    <row r="1008" spans="1:18" x14ac:dyDescent="0.3">
      <c r="A1008" t="str">
        <f>CONCATENATE(DATOS[[#This Row],[customer_id]],"_",DATOS[[#This Row],[country]],"_",DATOS[[#This Row],[customer_since]])</f>
        <v>CUST_2829_India_44888</v>
      </c>
      <c r="B1008" t="s">
        <v>2275</v>
      </c>
      <c r="C1008">
        <v>45</v>
      </c>
      <c r="D1008" t="s">
        <v>21</v>
      </c>
      <c r="E1008" t="s">
        <v>37</v>
      </c>
      <c r="F1008">
        <v>79.010000000000005</v>
      </c>
      <c r="G1008">
        <f>IF(DATOS[[#This Row],[avg_order_value]]="",0,DATOS[[#This Row],[avg_order_value]])</f>
        <v>79.010000000000005</v>
      </c>
      <c r="H1008">
        <v>11</v>
      </c>
      <c r="I1008">
        <f>DATOS[[#This Row],[avgValorOrdenDesc]]*DATOS[[#This Row],[total_orders]]</f>
        <v>869.11</v>
      </c>
      <c r="J1008">
        <v>238</v>
      </c>
      <c r="K1008">
        <v>0</v>
      </c>
      <c r="L1008" t="s">
        <v>23</v>
      </c>
      <c r="M1008">
        <v>40.6</v>
      </c>
      <c r="N1008">
        <f>IF(DATOS[[#This Row],[email_open_rate]]="",0,DATOS[[#This Row],[email_open_rate]])</f>
        <v>40.6</v>
      </c>
      <c r="O1008" s="1">
        <v>44888</v>
      </c>
      <c r="P1008">
        <v>29</v>
      </c>
      <c r="Q1008">
        <v>0.2</v>
      </c>
      <c r="R1008">
        <f>IF(IFERROR(VLOOKUP(DATOS[[#This Row],[IdUnico]],A1009:$A$5002,1,FALSE),0),1,0)</f>
        <v>0</v>
      </c>
    </row>
    <row r="1009" spans="1:18" x14ac:dyDescent="0.3">
      <c r="A1009" t="str">
        <f>CONCATENATE(DATOS[[#This Row],[customer_id]],"_",DATOS[[#This Row],[country]],"_",DATOS[[#This Row],[customer_since]])</f>
        <v>CUST_2837_Canada_45548</v>
      </c>
      <c r="B1009" t="s">
        <v>3043</v>
      </c>
      <c r="C1009">
        <v>33</v>
      </c>
      <c r="D1009" t="s">
        <v>21</v>
      </c>
      <c r="E1009" t="s">
        <v>28</v>
      </c>
      <c r="F1009">
        <v>297.56</v>
      </c>
      <c r="G1009">
        <f>IF(DATOS[[#This Row],[avg_order_value]]="",0,DATOS[[#This Row],[avg_order_value]])</f>
        <v>297.56</v>
      </c>
      <c r="H1009">
        <v>7</v>
      </c>
      <c r="I1009">
        <f>DATOS[[#This Row],[avgValorOrdenDesc]]*DATOS[[#This Row],[total_orders]]</f>
        <v>2082.92</v>
      </c>
      <c r="J1009">
        <v>136</v>
      </c>
      <c r="K1009">
        <v>0</v>
      </c>
      <c r="L1009" t="s">
        <v>23</v>
      </c>
      <c r="M1009">
        <v>65.2</v>
      </c>
      <c r="N1009">
        <f>IF(DATOS[[#This Row],[email_open_rate]]="",0,DATOS[[#This Row],[email_open_rate]])</f>
        <v>65.2</v>
      </c>
      <c r="O1009" s="1">
        <v>45548</v>
      </c>
      <c r="P1009">
        <v>76</v>
      </c>
      <c r="Q1009">
        <v>0.2</v>
      </c>
      <c r="R1009">
        <f>IF(IFERROR(VLOOKUP(DATOS[[#This Row],[IdUnico]],A1010:$A$5002,1,FALSE),0),1,0)</f>
        <v>0</v>
      </c>
    </row>
    <row r="1010" spans="1:18" x14ac:dyDescent="0.3">
      <c r="A1010" t="str">
        <f>CONCATENATE(DATOS[[#This Row],[customer_id]],"_",DATOS[[#This Row],[country]],"_",DATOS[[#This Row],[customer_since]])</f>
        <v>CUST_2838_Germany_44514</v>
      </c>
      <c r="B1010" t="s">
        <v>605</v>
      </c>
      <c r="C1010">
        <v>33</v>
      </c>
      <c r="D1010" t="s">
        <v>14</v>
      </c>
      <c r="E1010" t="s">
        <v>50</v>
      </c>
      <c r="F1010">
        <v>17.86</v>
      </c>
      <c r="G1010">
        <f>IF(DATOS[[#This Row],[avg_order_value]]="",0,DATOS[[#This Row],[avg_order_value]])</f>
        <v>17.86</v>
      </c>
      <c r="H1010">
        <v>9</v>
      </c>
      <c r="I1010">
        <f>DATOS[[#This Row],[avgValorOrdenDesc]]*DATOS[[#This Row],[total_orders]]</f>
        <v>160.74</v>
      </c>
      <c r="J1010">
        <v>267</v>
      </c>
      <c r="K1010">
        <v>0</v>
      </c>
      <c r="L1010" t="s">
        <v>40</v>
      </c>
      <c r="M1010">
        <v>54.8</v>
      </c>
      <c r="N1010">
        <f>IF(DATOS[[#This Row],[email_open_rate]]="",0,DATOS[[#This Row],[email_open_rate]])</f>
        <v>54.8</v>
      </c>
      <c r="O1010" s="1">
        <v>44514</v>
      </c>
      <c r="P1010">
        <v>4</v>
      </c>
      <c r="Q1010">
        <v>0.24</v>
      </c>
      <c r="R1010">
        <f>IF(IFERROR(VLOOKUP(DATOS[[#This Row],[IdUnico]],A1011:$A$5002,1,FALSE),0),1,0)</f>
        <v>0</v>
      </c>
    </row>
    <row r="1011" spans="1:18" x14ac:dyDescent="0.3">
      <c r="A1011" t="str">
        <f>CONCATENATE(DATOS[[#This Row],[customer_id]],"_",DATOS[[#This Row],[country]],"_",DATOS[[#This Row],[customer_since]])</f>
        <v>CUST_2841_Australia_44012</v>
      </c>
      <c r="B1011" t="s">
        <v>340</v>
      </c>
      <c r="C1011">
        <v>18</v>
      </c>
      <c r="D1011" t="s">
        <v>21</v>
      </c>
      <c r="E1011" t="s">
        <v>22</v>
      </c>
      <c r="F1011">
        <v>203.85</v>
      </c>
      <c r="G1011">
        <f>IF(DATOS[[#This Row],[avg_order_value]]="",0,DATOS[[#This Row],[avg_order_value]])</f>
        <v>203.85</v>
      </c>
      <c r="H1011">
        <v>8</v>
      </c>
      <c r="I1011">
        <f>DATOS[[#This Row],[avgValorOrdenDesc]]*DATOS[[#This Row],[total_orders]]</f>
        <v>1630.8</v>
      </c>
      <c r="J1011">
        <v>197</v>
      </c>
      <c r="K1011">
        <v>0</v>
      </c>
      <c r="L1011" t="s">
        <v>29</v>
      </c>
      <c r="M1011">
        <v>81.900000000000006</v>
      </c>
      <c r="N1011">
        <f>IF(DATOS[[#This Row],[email_open_rate]]="",0,DATOS[[#This Row],[email_open_rate]])</f>
        <v>81.900000000000006</v>
      </c>
      <c r="O1011" s="1">
        <v>44012</v>
      </c>
      <c r="P1011">
        <v>15</v>
      </c>
      <c r="Q1011">
        <v>0.23</v>
      </c>
      <c r="R1011">
        <f>IF(IFERROR(VLOOKUP(DATOS[[#This Row],[IdUnico]],A1012:$A$5002,1,FALSE),0),1,0)</f>
        <v>0</v>
      </c>
    </row>
    <row r="1012" spans="1:18" x14ac:dyDescent="0.3">
      <c r="A1012" t="str">
        <f>CONCATENATE(DATOS[[#This Row],[customer_id]],"_",DATOS[[#This Row],[country]],"_",DATOS[[#This Row],[customer_since]])</f>
        <v>CUST_2842_Australia_44524</v>
      </c>
      <c r="B1012" t="s">
        <v>2235</v>
      </c>
      <c r="C1012">
        <v>23</v>
      </c>
      <c r="D1012" t="s">
        <v>14</v>
      </c>
      <c r="E1012" t="s">
        <v>22</v>
      </c>
      <c r="F1012">
        <v>93.34</v>
      </c>
      <c r="G1012">
        <f>IF(DATOS[[#This Row],[avg_order_value]]="",0,DATOS[[#This Row],[avg_order_value]])</f>
        <v>93.34</v>
      </c>
      <c r="H1012">
        <v>14</v>
      </c>
      <c r="I1012">
        <f>DATOS[[#This Row],[avgValorOrdenDesc]]*DATOS[[#This Row],[total_orders]]</f>
        <v>1306.76</v>
      </c>
      <c r="J1012">
        <v>312</v>
      </c>
      <c r="K1012">
        <v>0</v>
      </c>
      <c r="L1012" t="s">
        <v>40</v>
      </c>
      <c r="M1012">
        <v>23.2</v>
      </c>
      <c r="N1012">
        <f>IF(DATOS[[#This Row],[email_open_rate]]="",0,DATOS[[#This Row],[email_open_rate]])</f>
        <v>23.2</v>
      </c>
      <c r="O1012" s="1">
        <v>44524</v>
      </c>
      <c r="P1012">
        <v>53</v>
      </c>
      <c r="Q1012">
        <v>0.28000000000000003</v>
      </c>
      <c r="R1012">
        <f>IF(IFERROR(VLOOKUP(DATOS[[#This Row],[IdUnico]],A1013:$A$5002,1,FALSE),0),1,0)</f>
        <v>0</v>
      </c>
    </row>
    <row r="1013" spans="1:18" x14ac:dyDescent="0.3">
      <c r="A1013" t="str">
        <f>CONCATENATE(DATOS[[#This Row],[customer_id]],"_",DATOS[[#This Row],[country]],"_",DATOS[[#This Row],[customer_since]])</f>
        <v>CUST_2843_China_44654</v>
      </c>
      <c r="B1013" t="s">
        <v>230</v>
      </c>
      <c r="C1013">
        <v>35</v>
      </c>
      <c r="D1013" t="s">
        <v>25</v>
      </c>
      <c r="E1013" t="s">
        <v>44</v>
      </c>
      <c r="F1013">
        <v>131.69999999999999</v>
      </c>
      <c r="G1013">
        <f>IF(DATOS[[#This Row],[avg_order_value]]="",0,DATOS[[#This Row],[avg_order_value]])</f>
        <v>131.69999999999999</v>
      </c>
      <c r="H1013">
        <v>14</v>
      </c>
      <c r="I1013">
        <f>DATOS[[#This Row],[avgValorOrdenDesc]]*DATOS[[#This Row],[total_orders]]</f>
        <v>1843.7999999999997</v>
      </c>
      <c r="J1013">
        <v>6</v>
      </c>
      <c r="K1013">
        <v>0</v>
      </c>
      <c r="L1013" t="s">
        <v>19</v>
      </c>
      <c r="M1013">
        <v>67.3</v>
      </c>
      <c r="N1013">
        <f>IF(DATOS[[#This Row],[email_open_rate]]="",0,DATOS[[#This Row],[email_open_rate]])</f>
        <v>67.3</v>
      </c>
      <c r="O1013" s="1">
        <v>44654</v>
      </c>
      <c r="P1013">
        <v>90</v>
      </c>
      <c r="Q1013">
        <v>0.38</v>
      </c>
      <c r="R1013">
        <f>IF(IFERROR(VLOOKUP(DATOS[[#This Row],[IdUnico]],A1014:$A$5002,1,FALSE),0),1,0)</f>
        <v>0</v>
      </c>
    </row>
    <row r="1014" spans="1:18" x14ac:dyDescent="0.3">
      <c r="A1014" t="str">
        <f>CONCATENATE(DATOS[[#This Row],[customer_id]],"_",DATOS[[#This Row],[country]],"_",DATOS[[#This Row],[customer_since]])</f>
        <v>CUST_2846_Brazil_45401</v>
      </c>
      <c r="B1014" t="s">
        <v>2168</v>
      </c>
      <c r="C1014">
        <v>47</v>
      </c>
      <c r="D1014" t="s">
        <v>14</v>
      </c>
      <c r="E1014" t="s">
        <v>15</v>
      </c>
      <c r="F1014">
        <v>64.33</v>
      </c>
      <c r="G1014">
        <f>IF(DATOS[[#This Row],[avg_order_value]]="",0,DATOS[[#This Row],[avg_order_value]])</f>
        <v>64.33</v>
      </c>
      <c r="H1014">
        <v>12</v>
      </c>
      <c r="I1014">
        <f>DATOS[[#This Row],[avgValorOrdenDesc]]*DATOS[[#This Row],[total_orders]]</f>
        <v>771.96</v>
      </c>
      <c r="J1014">
        <v>204</v>
      </c>
      <c r="K1014">
        <v>0</v>
      </c>
      <c r="L1014" t="s">
        <v>19</v>
      </c>
      <c r="M1014">
        <v>30.3</v>
      </c>
      <c r="N1014">
        <f>IF(DATOS[[#This Row],[email_open_rate]]="",0,DATOS[[#This Row],[email_open_rate]])</f>
        <v>30.3</v>
      </c>
      <c r="O1014" s="1">
        <v>45401</v>
      </c>
      <c r="P1014">
        <v>10</v>
      </c>
      <c r="Q1014">
        <v>0.54</v>
      </c>
      <c r="R1014">
        <f>IF(IFERROR(VLOOKUP(DATOS[[#This Row],[IdUnico]],A1015:$A$5002,1,FALSE),0),1,0)</f>
        <v>0</v>
      </c>
    </row>
    <row r="1015" spans="1:18" x14ac:dyDescent="0.3">
      <c r="A1015" t="str">
        <f>CONCATENATE(DATOS[[#This Row],[customer_id]],"_",DATOS[[#This Row],[country]],"_",DATOS[[#This Row],[customer_since]])</f>
        <v>CUST_2848_China_44878</v>
      </c>
      <c r="B1015" t="s">
        <v>3239</v>
      </c>
      <c r="C1015">
        <v>23</v>
      </c>
      <c r="D1015" t="s">
        <v>21</v>
      </c>
      <c r="E1015" t="s">
        <v>44</v>
      </c>
      <c r="G1015">
        <f>IF(DATOS[[#This Row],[avg_order_value]]="",0,DATOS[[#This Row],[avg_order_value]])</f>
        <v>0</v>
      </c>
      <c r="H1015">
        <v>12</v>
      </c>
      <c r="I1015">
        <f>DATOS[[#This Row],[avgValorOrdenDesc]]*DATOS[[#This Row],[total_orders]]</f>
        <v>0</v>
      </c>
      <c r="J1015">
        <v>151</v>
      </c>
      <c r="K1015">
        <v>0</v>
      </c>
      <c r="L1015" t="s">
        <v>29</v>
      </c>
      <c r="M1015">
        <v>86.4</v>
      </c>
      <c r="N1015">
        <f>IF(DATOS[[#This Row],[email_open_rate]]="",0,DATOS[[#This Row],[email_open_rate]])</f>
        <v>86.4</v>
      </c>
      <c r="O1015" s="1">
        <v>44878</v>
      </c>
      <c r="P1015">
        <v>82</v>
      </c>
      <c r="Q1015">
        <v>0.43</v>
      </c>
      <c r="R1015">
        <f>IF(IFERROR(VLOOKUP(DATOS[[#This Row],[IdUnico]],A1016:$A$5002,1,FALSE),0),1,0)</f>
        <v>0</v>
      </c>
    </row>
    <row r="1016" spans="1:18" x14ac:dyDescent="0.3">
      <c r="A1016" t="str">
        <f>CONCATENATE(DATOS[[#This Row],[customer_id]],"_",DATOS[[#This Row],[country]],"_",DATOS[[#This Row],[customer_since]])</f>
        <v>CUST_2849_Canada_44570</v>
      </c>
      <c r="B1016" t="s">
        <v>2673</v>
      </c>
      <c r="C1016">
        <v>51</v>
      </c>
      <c r="D1016" t="s">
        <v>21</v>
      </c>
      <c r="E1016" t="s">
        <v>28</v>
      </c>
      <c r="F1016">
        <v>209.81</v>
      </c>
      <c r="G1016">
        <f>IF(DATOS[[#This Row],[avg_order_value]]="",0,DATOS[[#This Row],[avg_order_value]])</f>
        <v>209.81</v>
      </c>
      <c r="H1016">
        <v>8</v>
      </c>
      <c r="I1016">
        <f>DATOS[[#This Row],[avgValorOrdenDesc]]*DATOS[[#This Row],[total_orders]]</f>
        <v>1678.48</v>
      </c>
      <c r="J1016">
        <v>129</v>
      </c>
      <c r="K1016">
        <v>0</v>
      </c>
      <c r="L1016" t="s">
        <v>16</v>
      </c>
      <c r="M1016">
        <v>13.3</v>
      </c>
      <c r="N1016">
        <f>IF(DATOS[[#This Row],[email_open_rate]]="",0,DATOS[[#This Row],[email_open_rate]])</f>
        <v>13.3</v>
      </c>
      <c r="O1016" s="1">
        <v>44570</v>
      </c>
      <c r="P1016">
        <v>82</v>
      </c>
      <c r="Q1016">
        <v>0.23</v>
      </c>
      <c r="R1016">
        <f>IF(IFERROR(VLOOKUP(DATOS[[#This Row],[IdUnico]],A1017:$A$5002,1,FALSE),0),1,0)</f>
        <v>0</v>
      </c>
    </row>
    <row r="1017" spans="1:18" x14ac:dyDescent="0.3">
      <c r="A1017" t="str">
        <f>CONCATENATE(DATOS[[#This Row],[customer_id]],"_",DATOS[[#This Row],[country]],"_",DATOS[[#This Row],[customer_since]])</f>
        <v>CUST_2852_Germany_45037</v>
      </c>
      <c r="B1017" t="s">
        <v>562</v>
      </c>
      <c r="C1017">
        <v>43</v>
      </c>
      <c r="D1017" t="s">
        <v>14</v>
      </c>
      <c r="E1017" t="s">
        <v>50</v>
      </c>
      <c r="F1017">
        <v>101.52</v>
      </c>
      <c r="G1017">
        <f>IF(DATOS[[#This Row],[avg_order_value]]="",0,DATOS[[#This Row],[avg_order_value]])</f>
        <v>101.52</v>
      </c>
      <c r="H1017">
        <v>13</v>
      </c>
      <c r="I1017">
        <f>DATOS[[#This Row],[avgValorOrdenDesc]]*DATOS[[#This Row],[total_orders]]</f>
        <v>1319.76</v>
      </c>
      <c r="J1017">
        <v>154</v>
      </c>
      <c r="K1017">
        <v>0</v>
      </c>
      <c r="L1017" t="s">
        <v>19</v>
      </c>
      <c r="M1017">
        <v>52.8</v>
      </c>
      <c r="N1017">
        <f>IF(DATOS[[#This Row],[email_open_rate]]="",0,DATOS[[#This Row],[email_open_rate]])</f>
        <v>52.8</v>
      </c>
      <c r="O1017" s="1">
        <v>45037</v>
      </c>
      <c r="P1017">
        <v>29</v>
      </c>
      <c r="Q1017">
        <v>0.36</v>
      </c>
      <c r="R1017">
        <f>IF(IFERROR(VLOOKUP(DATOS[[#This Row],[IdUnico]],A1018:$A$5002,1,FALSE),0),1,0)</f>
        <v>0</v>
      </c>
    </row>
    <row r="1018" spans="1:18" x14ac:dyDescent="0.3">
      <c r="A1018" t="str">
        <f>CONCATENATE(DATOS[[#This Row],[customer_id]],"_",DATOS[[#This Row],[country]],"_",DATOS[[#This Row],[customer_since]])</f>
        <v>CUST_2853_UK_44440</v>
      </c>
      <c r="B1018" t="s">
        <v>186</v>
      </c>
      <c r="C1018">
        <v>62</v>
      </c>
      <c r="D1018" t="s">
        <v>21</v>
      </c>
      <c r="E1018" t="s">
        <v>52</v>
      </c>
      <c r="G1018">
        <f>IF(DATOS[[#This Row],[avg_order_value]]="",0,DATOS[[#This Row],[avg_order_value]])</f>
        <v>0</v>
      </c>
      <c r="H1018">
        <v>7</v>
      </c>
      <c r="I1018">
        <f>DATOS[[#This Row],[avgValorOrdenDesc]]*DATOS[[#This Row],[total_orders]]</f>
        <v>0</v>
      </c>
      <c r="J1018">
        <v>300</v>
      </c>
      <c r="K1018">
        <v>0</v>
      </c>
      <c r="L1018" t="s">
        <v>16</v>
      </c>
      <c r="M1018">
        <v>31.8</v>
      </c>
      <c r="N1018">
        <f>IF(DATOS[[#This Row],[email_open_rate]]="",0,DATOS[[#This Row],[email_open_rate]])</f>
        <v>31.8</v>
      </c>
      <c r="O1018" s="1">
        <v>44440</v>
      </c>
      <c r="P1018">
        <v>59</v>
      </c>
      <c r="Q1018">
        <v>0.13</v>
      </c>
      <c r="R1018">
        <f>IF(IFERROR(VLOOKUP(DATOS[[#This Row],[IdUnico]],A1019:$A$5002,1,FALSE),0),1,0)</f>
        <v>0</v>
      </c>
    </row>
    <row r="1019" spans="1:18" x14ac:dyDescent="0.3">
      <c r="A1019" t="str">
        <f>CONCATENATE(DATOS[[#This Row],[customer_id]],"_",DATOS[[#This Row],[country]],"_",DATOS[[#This Row],[customer_since]])</f>
        <v>CUST_2854_France_44989</v>
      </c>
      <c r="B1019" t="s">
        <v>918</v>
      </c>
      <c r="C1019">
        <v>33</v>
      </c>
      <c r="D1019" t="s">
        <v>21</v>
      </c>
      <c r="E1019" t="s">
        <v>35</v>
      </c>
      <c r="F1019">
        <v>142.12</v>
      </c>
      <c r="G1019">
        <f>IF(DATOS[[#This Row],[avg_order_value]]="",0,DATOS[[#This Row],[avg_order_value]])</f>
        <v>142.12</v>
      </c>
      <c r="H1019">
        <v>8</v>
      </c>
      <c r="I1019">
        <f>DATOS[[#This Row],[avgValorOrdenDesc]]*DATOS[[#This Row],[total_orders]]</f>
        <v>1136.96</v>
      </c>
      <c r="J1019">
        <v>96</v>
      </c>
      <c r="K1019">
        <v>0</v>
      </c>
      <c r="L1019" t="s">
        <v>16</v>
      </c>
      <c r="M1019">
        <v>82.8</v>
      </c>
      <c r="N1019">
        <f>IF(DATOS[[#This Row],[email_open_rate]]="",0,DATOS[[#This Row],[email_open_rate]])</f>
        <v>82.8</v>
      </c>
      <c r="O1019" s="1">
        <v>44989</v>
      </c>
      <c r="P1019">
        <v>63</v>
      </c>
      <c r="Q1019">
        <v>0.12</v>
      </c>
      <c r="R1019">
        <f>IF(IFERROR(VLOOKUP(DATOS[[#This Row],[IdUnico]],A1020:$A$5002,1,FALSE),0),1,0)</f>
        <v>0</v>
      </c>
    </row>
    <row r="1020" spans="1:18" x14ac:dyDescent="0.3">
      <c r="A1020" t="str">
        <f>CONCATENATE(DATOS[[#This Row],[customer_id]],"_",DATOS[[#This Row],[country]],"_",DATOS[[#This Row],[customer_since]])</f>
        <v>CUST_2854_UK_44294</v>
      </c>
      <c r="B1020" t="s">
        <v>918</v>
      </c>
      <c r="C1020">
        <v>46</v>
      </c>
      <c r="D1020" t="s">
        <v>14</v>
      </c>
      <c r="E1020" t="s">
        <v>52</v>
      </c>
      <c r="F1020">
        <v>69.8</v>
      </c>
      <c r="G1020">
        <f>IF(DATOS[[#This Row],[avg_order_value]]="",0,DATOS[[#This Row],[avg_order_value]])</f>
        <v>69.8</v>
      </c>
      <c r="H1020">
        <v>9</v>
      </c>
      <c r="I1020">
        <f>DATOS[[#This Row],[avgValorOrdenDesc]]*DATOS[[#This Row],[total_orders]]</f>
        <v>628.19999999999993</v>
      </c>
      <c r="J1020">
        <v>252</v>
      </c>
      <c r="K1020">
        <v>0</v>
      </c>
      <c r="L1020" t="s">
        <v>16</v>
      </c>
      <c r="M1020">
        <v>20.6</v>
      </c>
      <c r="N1020">
        <f>IF(DATOS[[#This Row],[email_open_rate]]="",0,DATOS[[#This Row],[email_open_rate]])</f>
        <v>20.6</v>
      </c>
      <c r="O1020" s="1">
        <v>44294</v>
      </c>
      <c r="P1020">
        <v>67</v>
      </c>
      <c r="Q1020">
        <v>0.17</v>
      </c>
      <c r="R1020">
        <f>IF(IFERROR(VLOOKUP(DATOS[[#This Row],[IdUnico]],A1021:$A$5002,1,FALSE),0),1,0)</f>
        <v>0</v>
      </c>
    </row>
    <row r="1021" spans="1:18" x14ac:dyDescent="0.3">
      <c r="A1021" t="str">
        <f>CONCATENATE(DATOS[[#This Row],[customer_id]],"_",DATOS[[#This Row],[country]],"_",DATOS[[#This Row],[customer_since]])</f>
        <v>CUST_2855_Germany_44021</v>
      </c>
      <c r="B1021" t="s">
        <v>2739</v>
      </c>
      <c r="C1021">
        <v>39</v>
      </c>
      <c r="D1021" t="s">
        <v>14</v>
      </c>
      <c r="E1021" t="s">
        <v>50</v>
      </c>
      <c r="F1021">
        <v>121.71</v>
      </c>
      <c r="G1021">
        <f>IF(DATOS[[#This Row],[avg_order_value]]="",0,DATOS[[#This Row],[avg_order_value]])</f>
        <v>121.71</v>
      </c>
      <c r="H1021">
        <v>12</v>
      </c>
      <c r="I1021">
        <f>DATOS[[#This Row],[avgValorOrdenDesc]]*DATOS[[#This Row],[total_orders]]</f>
        <v>1460.52</v>
      </c>
      <c r="J1021">
        <v>255</v>
      </c>
      <c r="K1021">
        <v>0</v>
      </c>
      <c r="L1021" t="s">
        <v>16</v>
      </c>
      <c r="M1021">
        <v>42.1</v>
      </c>
      <c r="N1021">
        <f>IF(DATOS[[#This Row],[email_open_rate]]="",0,DATOS[[#This Row],[email_open_rate]])</f>
        <v>42.1</v>
      </c>
      <c r="O1021" s="1">
        <v>44021</v>
      </c>
      <c r="P1021">
        <v>88</v>
      </c>
      <c r="Q1021">
        <v>0.31</v>
      </c>
      <c r="R1021">
        <f>IF(IFERROR(VLOOKUP(DATOS[[#This Row],[IdUnico]],A1022:$A$5002,1,FALSE),0),1,0)</f>
        <v>0</v>
      </c>
    </row>
    <row r="1022" spans="1:18" x14ac:dyDescent="0.3">
      <c r="A1022" t="str">
        <f>CONCATENATE(DATOS[[#This Row],[customer_id]],"_",DATOS[[#This Row],[country]],"_",DATOS[[#This Row],[customer_since]])</f>
        <v>CUST_2856_USA_45550</v>
      </c>
      <c r="B1022" t="s">
        <v>2242</v>
      </c>
      <c r="C1022">
        <v>24</v>
      </c>
      <c r="D1022" t="s">
        <v>14</v>
      </c>
      <c r="E1022" t="s">
        <v>18</v>
      </c>
      <c r="G1022">
        <f>IF(DATOS[[#This Row],[avg_order_value]]="",0,DATOS[[#This Row],[avg_order_value]])</f>
        <v>0</v>
      </c>
      <c r="H1022">
        <v>6</v>
      </c>
      <c r="I1022">
        <f>DATOS[[#This Row],[avgValorOrdenDesc]]*DATOS[[#This Row],[total_orders]]</f>
        <v>0</v>
      </c>
      <c r="J1022">
        <v>168</v>
      </c>
      <c r="K1022">
        <v>0</v>
      </c>
      <c r="L1022" t="s">
        <v>23</v>
      </c>
      <c r="M1022">
        <v>85.4</v>
      </c>
      <c r="N1022">
        <f>IF(DATOS[[#This Row],[email_open_rate]]="",0,DATOS[[#This Row],[email_open_rate]])</f>
        <v>85.4</v>
      </c>
      <c r="O1022" s="1">
        <v>45550</v>
      </c>
      <c r="P1022">
        <v>71</v>
      </c>
      <c r="Q1022">
        <v>0.19</v>
      </c>
      <c r="R1022">
        <f>IF(IFERROR(VLOOKUP(DATOS[[#This Row],[IdUnico]],A1023:$A$5002,1,FALSE),0),1,0)</f>
        <v>0</v>
      </c>
    </row>
    <row r="1023" spans="1:18" x14ac:dyDescent="0.3">
      <c r="A1023" t="str">
        <f>CONCATENATE(DATOS[[#This Row],[customer_id]],"_",DATOS[[#This Row],[country]],"_",DATOS[[#This Row],[customer_since]])</f>
        <v>CUST_2857_France_45234</v>
      </c>
      <c r="B1023" t="s">
        <v>3108</v>
      </c>
      <c r="C1023">
        <v>60</v>
      </c>
      <c r="D1023" t="s">
        <v>14</v>
      </c>
      <c r="E1023" t="s">
        <v>35</v>
      </c>
      <c r="F1023">
        <v>57.8</v>
      </c>
      <c r="G1023">
        <f>IF(DATOS[[#This Row],[avg_order_value]]="",0,DATOS[[#This Row],[avg_order_value]])</f>
        <v>57.8</v>
      </c>
      <c r="H1023">
        <v>10</v>
      </c>
      <c r="I1023">
        <f>DATOS[[#This Row],[avgValorOrdenDesc]]*DATOS[[#This Row],[total_orders]]</f>
        <v>578</v>
      </c>
      <c r="J1023">
        <v>114</v>
      </c>
      <c r="K1023">
        <v>0</v>
      </c>
      <c r="L1023" t="s">
        <v>19</v>
      </c>
      <c r="M1023">
        <v>18.8</v>
      </c>
      <c r="N1023">
        <f>IF(DATOS[[#This Row],[email_open_rate]]="",0,DATOS[[#This Row],[email_open_rate]])</f>
        <v>18.8</v>
      </c>
      <c r="O1023" s="1">
        <v>45234</v>
      </c>
      <c r="P1023">
        <v>33</v>
      </c>
      <c r="Q1023">
        <v>0.18</v>
      </c>
      <c r="R1023">
        <f>IF(IFERROR(VLOOKUP(DATOS[[#This Row],[IdUnico]],A1024:$A$5002,1,FALSE),0),1,0)</f>
        <v>0</v>
      </c>
    </row>
    <row r="1024" spans="1:18" x14ac:dyDescent="0.3">
      <c r="A1024" t="str">
        <f>CONCATENATE(DATOS[[#This Row],[customer_id]],"_",DATOS[[#This Row],[country]],"_",DATOS[[#This Row],[customer_since]])</f>
        <v>CUST_2859_USA_44080</v>
      </c>
      <c r="B1024" t="s">
        <v>3474</v>
      </c>
      <c r="C1024">
        <v>51</v>
      </c>
      <c r="D1024" t="s">
        <v>14</v>
      </c>
      <c r="E1024" t="s">
        <v>18</v>
      </c>
      <c r="F1024">
        <v>41.18</v>
      </c>
      <c r="G1024">
        <f>IF(DATOS[[#This Row],[avg_order_value]]="",0,DATOS[[#This Row],[avg_order_value]])</f>
        <v>41.18</v>
      </c>
      <c r="H1024">
        <v>15</v>
      </c>
      <c r="I1024">
        <f>DATOS[[#This Row],[avgValorOrdenDesc]]*DATOS[[#This Row],[total_orders]]</f>
        <v>617.70000000000005</v>
      </c>
      <c r="J1024">
        <v>155</v>
      </c>
      <c r="K1024">
        <v>0</v>
      </c>
      <c r="L1024" t="s">
        <v>29</v>
      </c>
      <c r="M1024">
        <v>19.3</v>
      </c>
      <c r="N1024">
        <f>IF(DATOS[[#This Row],[email_open_rate]]="",0,DATOS[[#This Row],[email_open_rate]])</f>
        <v>19.3</v>
      </c>
      <c r="O1024" s="1">
        <v>44080</v>
      </c>
      <c r="P1024">
        <v>52</v>
      </c>
      <c r="Q1024">
        <v>0.31</v>
      </c>
      <c r="R1024">
        <f>IF(IFERROR(VLOOKUP(DATOS[[#This Row],[IdUnico]],A1025:$A$5002,1,FALSE),0),1,0)</f>
        <v>0</v>
      </c>
    </row>
    <row r="1025" spans="1:18" x14ac:dyDescent="0.3">
      <c r="A1025" t="str">
        <f>CONCATENATE(DATOS[[#This Row],[customer_id]],"_",DATOS[[#This Row],[country]],"_",DATOS[[#This Row],[customer_since]])</f>
        <v>CUST_2863_Japan_45468</v>
      </c>
      <c r="B1025" t="s">
        <v>2360</v>
      </c>
      <c r="C1025">
        <v>19</v>
      </c>
      <c r="D1025" t="s">
        <v>21</v>
      </c>
      <c r="E1025" t="s">
        <v>26</v>
      </c>
      <c r="F1025">
        <v>91.59</v>
      </c>
      <c r="G1025">
        <f>IF(DATOS[[#This Row],[avg_order_value]]="",0,DATOS[[#This Row],[avg_order_value]])</f>
        <v>91.59</v>
      </c>
      <c r="H1025">
        <v>8</v>
      </c>
      <c r="I1025">
        <f>DATOS[[#This Row],[avgValorOrdenDesc]]*DATOS[[#This Row],[total_orders]]</f>
        <v>732.72</v>
      </c>
      <c r="J1025">
        <v>346</v>
      </c>
      <c r="K1025">
        <v>0</v>
      </c>
      <c r="L1025" t="s">
        <v>40</v>
      </c>
      <c r="M1025">
        <v>84.9</v>
      </c>
      <c r="N1025">
        <f>IF(DATOS[[#This Row],[email_open_rate]]="",0,DATOS[[#This Row],[email_open_rate]])</f>
        <v>84.9</v>
      </c>
      <c r="O1025" s="1">
        <v>45468</v>
      </c>
      <c r="P1025">
        <v>28</v>
      </c>
      <c r="Q1025">
        <v>0.25</v>
      </c>
      <c r="R1025">
        <f>IF(IFERROR(VLOOKUP(DATOS[[#This Row],[IdUnico]],A1026:$A$5002,1,FALSE),0),1,0)</f>
        <v>0</v>
      </c>
    </row>
    <row r="1026" spans="1:18" x14ac:dyDescent="0.3">
      <c r="A1026" t="str">
        <f>CONCATENATE(DATOS[[#This Row],[customer_id]],"_",DATOS[[#This Row],[country]],"_",DATOS[[#This Row],[customer_since]])</f>
        <v>CUST_2865_Brazil_45385</v>
      </c>
      <c r="B1026" t="s">
        <v>875</v>
      </c>
      <c r="C1026">
        <v>27</v>
      </c>
      <c r="D1026" t="s">
        <v>21</v>
      </c>
      <c r="E1026" t="s">
        <v>15</v>
      </c>
      <c r="F1026">
        <v>114.56</v>
      </c>
      <c r="G1026">
        <f>IF(DATOS[[#This Row],[avg_order_value]]="",0,DATOS[[#This Row],[avg_order_value]])</f>
        <v>114.56</v>
      </c>
      <c r="H1026">
        <v>10</v>
      </c>
      <c r="I1026">
        <f>DATOS[[#This Row],[avgValorOrdenDesc]]*DATOS[[#This Row],[total_orders]]</f>
        <v>1145.5999999999999</v>
      </c>
      <c r="J1026">
        <v>221</v>
      </c>
      <c r="K1026">
        <v>0</v>
      </c>
      <c r="L1026" t="s">
        <v>19</v>
      </c>
      <c r="M1026">
        <v>1.4</v>
      </c>
      <c r="N1026">
        <f>IF(DATOS[[#This Row],[email_open_rate]]="",0,DATOS[[#This Row],[email_open_rate]])</f>
        <v>1.4</v>
      </c>
      <c r="O1026" s="1">
        <v>45385</v>
      </c>
      <c r="P1026">
        <v>78</v>
      </c>
      <c r="Q1026">
        <v>0.15</v>
      </c>
      <c r="R1026">
        <f>IF(IFERROR(VLOOKUP(DATOS[[#This Row],[IdUnico]],A1027:$A$5002,1,FALSE),0),1,0)</f>
        <v>0</v>
      </c>
    </row>
    <row r="1027" spans="1:18" x14ac:dyDescent="0.3">
      <c r="A1027" t="str">
        <f>CONCATENATE(DATOS[[#This Row],[customer_id]],"_",DATOS[[#This Row],[country]],"_",DATOS[[#This Row],[customer_since]])</f>
        <v>CUST_2868_China_44621</v>
      </c>
      <c r="B1027" t="s">
        <v>1187</v>
      </c>
      <c r="C1027">
        <v>46</v>
      </c>
      <c r="D1027" t="s">
        <v>14</v>
      </c>
      <c r="E1027" t="s">
        <v>44</v>
      </c>
      <c r="F1027">
        <v>107.61</v>
      </c>
      <c r="G1027">
        <f>IF(DATOS[[#This Row],[avg_order_value]]="",0,DATOS[[#This Row],[avg_order_value]])</f>
        <v>107.61</v>
      </c>
      <c r="H1027">
        <v>8</v>
      </c>
      <c r="I1027">
        <f>DATOS[[#This Row],[avgValorOrdenDesc]]*DATOS[[#This Row],[total_orders]]</f>
        <v>860.88</v>
      </c>
      <c r="J1027">
        <v>297</v>
      </c>
      <c r="K1027">
        <v>0</v>
      </c>
      <c r="L1027" t="s">
        <v>23</v>
      </c>
      <c r="M1027">
        <v>61.4</v>
      </c>
      <c r="N1027">
        <f>IF(DATOS[[#This Row],[email_open_rate]]="",0,DATOS[[#This Row],[email_open_rate]])</f>
        <v>61.4</v>
      </c>
      <c r="O1027" s="1">
        <v>44621</v>
      </c>
      <c r="P1027">
        <v>1</v>
      </c>
      <c r="Q1027">
        <v>0.49</v>
      </c>
      <c r="R1027">
        <f>IF(IFERROR(VLOOKUP(DATOS[[#This Row],[IdUnico]],A1028:$A$5002,1,FALSE),0),1,0)</f>
        <v>0</v>
      </c>
    </row>
    <row r="1028" spans="1:18" x14ac:dyDescent="0.3">
      <c r="A1028" t="str">
        <f>CONCATENATE(DATOS[[#This Row],[customer_id]],"_",DATOS[[#This Row],[country]],"_",DATOS[[#This Row],[customer_since]])</f>
        <v>CUST_2871_France_44268</v>
      </c>
      <c r="B1028" t="s">
        <v>3811</v>
      </c>
      <c r="C1028">
        <v>47</v>
      </c>
      <c r="D1028" t="s">
        <v>25</v>
      </c>
      <c r="E1028" t="s">
        <v>35</v>
      </c>
      <c r="F1028">
        <v>49.67</v>
      </c>
      <c r="G1028">
        <f>IF(DATOS[[#This Row],[avg_order_value]]="",0,DATOS[[#This Row],[avg_order_value]])</f>
        <v>49.67</v>
      </c>
      <c r="H1028">
        <v>9</v>
      </c>
      <c r="I1028">
        <f>DATOS[[#This Row],[avgValorOrdenDesc]]*DATOS[[#This Row],[total_orders]]</f>
        <v>447.03000000000003</v>
      </c>
      <c r="J1028">
        <v>178</v>
      </c>
      <c r="K1028">
        <v>0</v>
      </c>
      <c r="L1028" t="s">
        <v>23</v>
      </c>
      <c r="M1028">
        <v>62.7</v>
      </c>
      <c r="N1028">
        <f>IF(DATOS[[#This Row],[email_open_rate]]="",0,DATOS[[#This Row],[email_open_rate]])</f>
        <v>62.7</v>
      </c>
      <c r="O1028" s="1">
        <v>44268</v>
      </c>
      <c r="P1028">
        <v>7</v>
      </c>
      <c r="Q1028">
        <v>0.5</v>
      </c>
      <c r="R1028">
        <f>IF(IFERROR(VLOOKUP(DATOS[[#This Row],[IdUnico]],A1029:$A$5002,1,FALSE),0),1,0)</f>
        <v>0</v>
      </c>
    </row>
    <row r="1029" spans="1:18" x14ac:dyDescent="0.3">
      <c r="A1029" t="str">
        <f>CONCATENATE(DATOS[[#This Row],[customer_id]],"_",DATOS[[#This Row],[country]],"_",DATOS[[#This Row],[customer_since]])</f>
        <v>CUST_2873_Brazil_45335</v>
      </c>
      <c r="B1029" t="s">
        <v>2870</v>
      </c>
      <c r="C1029">
        <v>24</v>
      </c>
      <c r="D1029" t="s">
        <v>14</v>
      </c>
      <c r="E1029" t="s">
        <v>15</v>
      </c>
      <c r="G1029">
        <f>IF(DATOS[[#This Row],[avg_order_value]]="",0,DATOS[[#This Row],[avg_order_value]])</f>
        <v>0</v>
      </c>
      <c r="H1029">
        <v>8</v>
      </c>
      <c r="I1029">
        <f>DATOS[[#This Row],[avgValorOrdenDesc]]*DATOS[[#This Row],[total_orders]]</f>
        <v>0</v>
      </c>
      <c r="J1029">
        <v>261</v>
      </c>
      <c r="K1029">
        <v>0</v>
      </c>
      <c r="L1029" t="s">
        <v>23</v>
      </c>
      <c r="M1029">
        <v>74.599999999999994</v>
      </c>
      <c r="N1029">
        <f>IF(DATOS[[#This Row],[email_open_rate]]="",0,DATOS[[#This Row],[email_open_rate]])</f>
        <v>74.599999999999994</v>
      </c>
      <c r="O1029" s="1">
        <v>45335</v>
      </c>
      <c r="P1029">
        <v>43</v>
      </c>
      <c r="Q1029">
        <v>0.06</v>
      </c>
      <c r="R1029">
        <f>IF(IFERROR(VLOOKUP(DATOS[[#This Row],[IdUnico]],A1030:$A$5002,1,FALSE),0),1,0)</f>
        <v>0</v>
      </c>
    </row>
    <row r="1030" spans="1:18" x14ac:dyDescent="0.3">
      <c r="A1030" t="str">
        <f>CONCATENATE(DATOS[[#This Row],[customer_id]],"_",DATOS[[#This Row],[country]],"_",DATOS[[#This Row],[customer_since]])</f>
        <v>CUST_2873_Germany_44241</v>
      </c>
      <c r="B1030" t="s">
        <v>2870</v>
      </c>
      <c r="C1030">
        <v>35</v>
      </c>
      <c r="D1030" t="s">
        <v>14</v>
      </c>
      <c r="E1030" t="s">
        <v>50</v>
      </c>
      <c r="F1030">
        <v>89.35</v>
      </c>
      <c r="G1030">
        <f>IF(DATOS[[#This Row],[avg_order_value]]="",0,DATOS[[#This Row],[avg_order_value]])</f>
        <v>89.35</v>
      </c>
      <c r="H1030">
        <v>10</v>
      </c>
      <c r="I1030">
        <f>DATOS[[#This Row],[avgValorOrdenDesc]]*DATOS[[#This Row],[total_orders]]</f>
        <v>893.5</v>
      </c>
      <c r="J1030">
        <v>11</v>
      </c>
      <c r="K1030">
        <v>0</v>
      </c>
      <c r="L1030" t="s">
        <v>23</v>
      </c>
      <c r="M1030">
        <v>29</v>
      </c>
      <c r="N1030">
        <f>IF(DATOS[[#This Row],[email_open_rate]]="",0,DATOS[[#This Row],[email_open_rate]])</f>
        <v>29</v>
      </c>
      <c r="O1030" s="1">
        <v>44241</v>
      </c>
      <c r="P1030">
        <v>88</v>
      </c>
      <c r="Q1030">
        <v>0.24</v>
      </c>
      <c r="R1030">
        <f>IF(IFERROR(VLOOKUP(DATOS[[#This Row],[IdUnico]],A1031:$A$5002,1,FALSE),0),1,0)</f>
        <v>0</v>
      </c>
    </row>
    <row r="1031" spans="1:18" x14ac:dyDescent="0.3">
      <c r="A1031" t="str">
        <f>CONCATENATE(DATOS[[#This Row],[customer_id]],"_",DATOS[[#This Row],[country]],"_",DATOS[[#This Row],[customer_since]])</f>
        <v>CUST_2874_India_45775</v>
      </c>
      <c r="B1031" t="s">
        <v>3258</v>
      </c>
      <c r="C1031">
        <v>28</v>
      </c>
      <c r="D1031" t="s">
        <v>25</v>
      </c>
      <c r="E1031" t="s">
        <v>37</v>
      </c>
      <c r="F1031">
        <v>168.01</v>
      </c>
      <c r="G1031">
        <f>IF(DATOS[[#This Row],[avg_order_value]]="",0,DATOS[[#This Row],[avg_order_value]])</f>
        <v>168.01</v>
      </c>
      <c r="H1031">
        <v>6</v>
      </c>
      <c r="I1031">
        <f>DATOS[[#This Row],[avgValorOrdenDesc]]*DATOS[[#This Row],[total_orders]]</f>
        <v>1008.06</v>
      </c>
      <c r="J1031">
        <v>97</v>
      </c>
      <c r="K1031">
        <v>0</v>
      </c>
      <c r="L1031" t="s">
        <v>16</v>
      </c>
      <c r="M1031">
        <v>89.2</v>
      </c>
      <c r="N1031">
        <f>IF(DATOS[[#This Row],[email_open_rate]]="",0,DATOS[[#This Row],[email_open_rate]])</f>
        <v>89.2</v>
      </c>
      <c r="O1031" s="1">
        <v>45775</v>
      </c>
      <c r="P1031">
        <v>15</v>
      </c>
      <c r="Q1031">
        <v>0.09</v>
      </c>
      <c r="R1031">
        <f>IF(IFERROR(VLOOKUP(DATOS[[#This Row],[IdUnico]],A1032:$A$5002,1,FALSE),0),1,0)</f>
        <v>0</v>
      </c>
    </row>
    <row r="1032" spans="1:18" x14ac:dyDescent="0.3">
      <c r="A1032" t="str">
        <f>CONCATENATE(DATOS[[#This Row],[customer_id]],"_",DATOS[[#This Row],[country]],"_",DATOS[[#This Row],[customer_since]])</f>
        <v>CUST_2875_China_44872</v>
      </c>
      <c r="B1032" t="s">
        <v>1343</v>
      </c>
      <c r="C1032">
        <v>55</v>
      </c>
      <c r="D1032" t="s">
        <v>14</v>
      </c>
      <c r="E1032" t="s">
        <v>44</v>
      </c>
      <c r="F1032">
        <v>218.71</v>
      </c>
      <c r="G1032">
        <f>IF(DATOS[[#This Row],[avg_order_value]]="",0,DATOS[[#This Row],[avg_order_value]])</f>
        <v>218.71</v>
      </c>
      <c r="H1032">
        <v>9</v>
      </c>
      <c r="I1032">
        <f>DATOS[[#This Row],[avgValorOrdenDesc]]*DATOS[[#This Row],[total_orders]]</f>
        <v>1968.39</v>
      </c>
      <c r="J1032">
        <v>222</v>
      </c>
      <c r="K1032">
        <v>0</v>
      </c>
      <c r="L1032" t="s">
        <v>29</v>
      </c>
      <c r="M1032">
        <v>9.4</v>
      </c>
      <c r="N1032">
        <f>IF(DATOS[[#This Row],[email_open_rate]]="",0,DATOS[[#This Row],[email_open_rate]])</f>
        <v>9.4</v>
      </c>
      <c r="O1032" s="1">
        <v>44872</v>
      </c>
      <c r="P1032">
        <v>84</v>
      </c>
      <c r="Q1032">
        <v>0.08</v>
      </c>
      <c r="R1032">
        <f>IF(IFERROR(VLOOKUP(DATOS[[#This Row],[IdUnico]],A1033:$A$5002,1,FALSE),0),1,0)</f>
        <v>0</v>
      </c>
    </row>
    <row r="1033" spans="1:18" x14ac:dyDescent="0.3">
      <c r="A1033" t="str">
        <f>CONCATENATE(DATOS[[#This Row],[customer_id]],"_",DATOS[[#This Row],[country]],"_",DATOS[[#This Row],[customer_since]])</f>
        <v>CUST_2875_Germany_44409</v>
      </c>
      <c r="B1033" t="s">
        <v>1343</v>
      </c>
      <c r="C1033">
        <v>31</v>
      </c>
      <c r="D1033" t="s">
        <v>21</v>
      </c>
      <c r="E1033" t="s">
        <v>50</v>
      </c>
      <c r="F1033">
        <v>113.36</v>
      </c>
      <c r="G1033">
        <f>IF(DATOS[[#This Row],[avg_order_value]]="",0,DATOS[[#This Row],[avg_order_value]])</f>
        <v>113.36</v>
      </c>
      <c r="H1033">
        <v>13</v>
      </c>
      <c r="I1033">
        <f>DATOS[[#This Row],[avgValorOrdenDesc]]*DATOS[[#This Row],[total_orders]]</f>
        <v>1473.68</v>
      </c>
      <c r="J1033">
        <v>19</v>
      </c>
      <c r="K1033">
        <v>0</v>
      </c>
      <c r="L1033" t="s">
        <v>29</v>
      </c>
      <c r="M1033">
        <v>32.4</v>
      </c>
      <c r="N1033">
        <f>IF(DATOS[[#This Row],[email_open_rate]]="",0,DATOS[[#This Row],[email_open_rate]])</f>
        <v>32.4</v>
      </c>
      <c r="O1033" s="1">
        <v>44409</v>
      </c>
      <c r="P1033">
        <v>20</v>
      </c>
      <c r="Q1033">
        <v>0.18</v>
      </c>
      <c r="R1033">
        <f>IF(IFERROR(VLOOKUP(DATOS[[#This Row],[IdUnico]],A1034:$A$5002,1,FALSE),0),1,0)</f>
        <v>0</v>
      </c>
    </row>
    <row r="1034" spans="1:18" x14ac:dyDescent="0.3">
      <c r="A1034" t="str">
        <f>CONCATENATE(DATOS[[#This Row],[customer_id]],"_",DATOS[[#This Row],[country]],"_",DATOS[[#This Row],[customer_since]])</f>
        <v>CUST_2879_Canada_45731</v>
      </c>
      <c r="B1034" t="s">
        <v>3159</v>
      </c>
      <c r="C1034">
        <v>31</v>
      </c>
      <c r="D1034" t="s">
        <v>21</v>
      </c>
      <c r="E1034" t="s">
        <v>28</v>
      </c>
      <c r="F1034">
        <v>50.88</v>
      </c>
      <c r="G1034">
        <f>IF(DATOS[[#This Row],[avg_order_value]]="",0,DATOS[[#This Row],[avg_order_value]])</f>
        <v>50.88</v>
      </c>
      <c r="H1034">
        <v>9</v>
      </c>
      <c r="I1034">
        <f>DATOS[[#This Row],[avgValorOrdenDesc]]*DATOS[[#This Row],[total_orders]]</f>
        <v>457.92</v>
      </c>
      <c r="J1034">
        <v>193</v>
      </c>
      <c r="K1034">
        <v>0</v>
      </c>
      <c r="L1034" t="s">
        <v>40</v>
      </c>
      <c r="M1034">
        <v>93.6</v>
      </c>
      <c r="N1034">
        <f>IF(DATOS[[#This Row],[email_open_rate]]="",0,DATOS[[#This Row],[email_open_rate]])</f>
        <v>93.6</v>
      </c>
      <c r="O1034" s="1">
        <v>45731</v>
      </c>
      <c r="P1034">
        <v>30</v>
      </c>
      <c r="Q1034">
        <v>0.38</v>
      </c>
      <c r="R1034">
        <f>IF(IFERROR(VLOOKUP(DATOS[[#This Row],[IdUnico]],A1035:$A$5002,1,FALSE),0),1,0)</f>
        <v>0</v>
      </c>
    </row>
    <row r="1035" spans="1:18" x14ac:dyDescent="0.3">
      <c r="A1035" t="str">
        <f>CONCATENATE(DATOS[[#This Row],[customer_id]],"_",DATOS[[#This Row],[country]],"_",DATOS[[#This Row],[customer_since]])</f>
        <v>CUST_2881_France_45403</v>
      </c>
      <c r="B1035" t="s">
        <v>3191</v>
      </c>
      <c r="C1035">
        <v>78</v>
      </c>
      <c r="D1035" t="s">
        <v>14</v>
      </c>
      <c r="E1035" t="s">
        <v>35</v>
      </c>
      <c r="G1035">
        <f>IF(DATOS[[#This Row],[avg_order_value]]="",0,DATOS[[#This Row],[avg_order_value]])</f>
        <v>0</v>
      </c>
      <c r="H1035">
        <v>15</v>
      </c>
      <c r="I1035">
        <f>DATOS[[#This Row],[avgValorOrdenDesc]]*DATOS[[#This Row],[total_orders]]</f>
        <v>0</v>
      </c>
      <c r="J1035">
        <v>328</v>
      </c>
      <c r="K1035">
        <v>0</v>
      </c>
      <c r="L1035" t="s">
        <v>29</v>
      </c>
      <c r="M1035">
        <v>77.8</v>
      </c>
      <c r="N1035">
        <f>IF(DATOS[[#This Row],[email_open_rate]]="",0,DATOS[[#This Row],[email_open_rate]])</f>
        <v>77.8</v>
      </c>
      <c r="O1035" s="1">
        <v>45403</v>
      </c>
      <c r="P1035">
        <v>9</v>
      </c>
      <c r="Q1035">
        <v>0.23</v>
      </c>
      <c r="R1035">
        <f>IF(IFERROR(VLOOKUP(DATOS[[#This Row],[IdUnico]],A1036:$A$5002,1,FALSE),0),1,0)</f>
        <v>0</v>
      </c>
    </row>
    <row r="1036" spans="1:18" x14ac:dyDescent="0.3">
      <c r="A1036" t="str">
        <f>CONCATENATE(DATOS[[#This Row],[customer_id]],"_",DATOS[[#This Row],[country]],"_",DATOS[[#This Row],[customer_since]])</f>
        <v>CUST_2881_USA_45551</v>
      </c>
      <c r="B1036" t="s">
        <v>3191</v>
      </c>
      <c r="C1036">
        <v>40</v>
      </c>
      <c r="D1036" t="s">
        <v>14</v>
      </c>
      <c r="E1036" t="s">
        <v>18</v>
      </c>
      <c r="F1036">
        <v>96.33</v>
      </c>
      <c r="G1036">
        <f>IF(DATOS[[#This Row],[avg_order_value]]="",0,DATOS[[#This Row],[avg_order_value]])</f>
        <v>96.33</v>
      </c>
      <c r="H1036">
        <v>7</v>
      </c>
      <c r="I1036">
        <f>DATOS[[#This Row],[avgValorOrdenDesc]]*DATOS[[#This Row],[total_orders]]</f>
        <v>674.31</v>
      </c>
      <c r="J1036">
        <v>210</v>
      </c>
      <c r="K1036">
        <v>0</v>
      </c>
      <c r="L1036" t="s">
        <v>40</v>
      </c>
      <c r="M1036">
        <v>61.1</v>
      </c>
      <c r="N1036">
        <f>IF(DATOS[[#This Row],[email_open_rate]]="",0,DATOS[[#This Row],[email_open_rate]])</f>
        <v>61.1</v>
      </c>
      <c r="O1036" s="1">
        <v>45551</v>
      </c>
      <c r="P1036">
        <v>2</v>
      </c>
      <c r="Q1036">
        <v>0.39</v>
      </c>
      <c r="R1036">
        <f>IF(IFERROR(VLOOKUP(DATOS[[#This Row],[IdUnico]],A1037:$A$5002,1,FALSE),0),1,0)</f>
        <v>0</v>
      </c>
    </row>
    <row r="1037" spans="1:18" x14ac:dyDescent="0.3">
      <c r="A1037" t="str">
        <f>CONCATENATE(DATOS[[#This Row],[customer_id]],"_",DATOS[[#This Row],[country]],"_",DATOS[[#This Row],[customer_since]])</f>
        <v>CUST_2881_USA_45581</v>
      </c>
      <c r="B1037" t="s">
        <v>3191</v>
      </c>
      <c r="C1037">
        <v>27</v>
      </c>
      <c r="D1037" t="s">
        <v>21</v>
      </c>
      <c r="E1037" t="s">
        <v>18</v>
      </c>
      <c r="F1037">
        <v>67.599999999999994</v>
      </c>
      <c r="G1037">
        <f>IF(DATOS[[#This Row],[avg_order_value]]="",0,DATOS[[#This Row],[avg_order_value]])</f>
        <v>67.599999999999994</v>
      </c>
      <c r="H1037">
        <v>14</v>
      </c>
      <c r="I1037">
        <f>DATOS[[#This Row],[avgValorOrdenDesc]]*DATOS[[#This Row],[total_orders]]</f>
        <v>946.39999999999986</v>
      </c>
      <c r="J1037">
        <v>183</v>
      </c>
      <c r="K1037">
        <v>0</v>
      </c>
      <c r="L1037" t="s">
        <v>23</v>
      </c>
      <c r="M1037">
        <v>69.900000000000006</v>
      </c>
      <c r="N1037">
        <f>IF(DATOS[[#This Row],[email_open_rate]]="",0,DATOS[[#This Row],[email_open_rate]])</f>
        <v>69.900000000000006</v>
      </c>
      <c r="O1037" s="1">
        <v>45581</v>
      </c>
      <c r="P1037">
        <v>67</v>
      </c>
      <c r="Q1037">
        <v>0.37</v>
      </c>
      <c r="R1037">
        <f>IF(IFERROR(VLOOKUP(DATOS[[#This Row],[IdUnico]],A1038:$A$5002,1,FALSE),0),1,0)</f>
        <v>0</v>
      </c>
    </row>
    <row r="1038" spans="1:18" x14ac:dyDescent="0.3">
      <c r="A1038" t="str">
        <f>CONCATENATE(DATOS[[#This Row],[customer_id]],"_",DATOS[[#This Row],[country]],"_",DATOS[[#This Row],[customer_since]])</f>
        <v>CUST_2882_UK_44282</v>
      </c>
      <c r="B1038" t="s">
        <v>3785</v>
      </c>
      <c r="C1038">
        <v>64</v>
      </c>
      <c r="D1038" t="s">
        <v>14</v>
      </c>
      <c r="E1038" t="s">
        <v>52</v>
      </c>
      <c r="F1038">
        <v>108.05</v>
      </c>
      <c r="G1038">
        <f>IF(DATOS[[#This Row],[avg_order_value]]="",0,DATOS[[#This Row],[avg_order_value]])</f>
        <v>108.05</v>
      </c>
      <c r="H1038">
        <v>17</v>
      </c>
      <c r="I1038">
        <f>DATOS[[#This Row],[avgValorOrdenDesc]]*DATOS[[#This Row],[total_orders]]</f>
        <v>1836.85</v>
      </c>
      <c r="J1038">
        <v>312</v>
      </c>
      <c r="K1038">
        <v>0</v>
      </c>
      <c r="L1038" t="s">
        <v>29</v>
      </c>
      <c r="M1038">
        <v>95.7</v>
      </c>
      <c r="N1038">
        <f>IF(DATOS[[#This Row],[email_open_rate]]="",0,DATOS[[#This Row],[email_open_rate]])</f>
        <v>95.7</v>
      </c>
      <c r="O1038" s="1">
        <v>44282</v>
      </c>
      <c r="P1038">
        <v>60</v>
      </c>
      <c r="Q1038">
        <v>0.37</v>
      </c>
      <c r="R1038">
        <f>IF(IFERROR(VLOOKUP(DATOS[[#This Row],[IdUnico]],A1039:$A$5002,1,FALSE),0),1,0)</f>
        <v>0</v>
      </c>
    </row>
    <row r="1039" spans="1:18" x14ac:dyDescent="0.3">
      <c r="A1039" t="str">
        <f>CONCATENATE(DATOS[[#This Row],[customer_id]],"_",DATOS[[#This Row],[country]],"_",DATOS[[#This Row],[customer_since]])</f>
        <v>CUST_2884_Australia_44889</v>
      </c>
      <c r="B1039" t="s">
        <v>1720</v>
      </c>
      <c r="C1039">
        <v>70</v>
      </c>
      <c r="D1039" t="s">
        <v>14</v>
      </c>
      <c r="E1039" t="s">
        <v>22</v>
      </c>
      <c r="F1039">
        <v>17.12</v>
      </c>
      <c r="G1039">
        <f>IF(DATOS[[#This Row],[avg_order_value]]="",0,DATOS[[#This Row],[avg_order_value]])</f>
        <v>17.12</v>
      </c>
      <c r="H1039">
        <v>15</v>
      </c>
      <c r="I1039">
        <f>DATOS[[#This Row],[avgValorOrdenDesc]]*DATOS[[#This Row],[total_orders]]</f>
        <v>256.8</v>
      </c>
      <c r="J1039">
        <v>320</v>
      </c>
      <c r="K1039">
        <v>0</v>
      </c>
      <c r="L1039" t="s">
        <v>23</v>
      </c>
      <c r="M1039">
        <v>91.9</v>
      </c>
      <c r="N1039">
        <f>IF(DATOS[[#This Row],[email_open_rate]]="",0,DATOS[[#This Row],[email_open_rate]])</f>
        <v>91.9</v>
      </c>
      <c r="O1039" s="1">
        <v>44889</v>
      </c>
      <c r="P1039">
        <v>29</v>
      </c>
      <c r="Q1039">
        <v>0.15</v>
      </c>
      <c r="R1039">
        <f>IF(IFERROR(VLOOKUP(DATOS[[#This Row],[IdUnico]],A1040:$A$5002,1,FALSE),0),1,0)</f>
        <v>0</v>
      </c>
    </row>
    <row r="1040" spans="1:18" x14ac:dyDescent="0.3">
      <c r="A1040" t="str">
        <f>CONCATENATE(DATOS[[#This Row],[customer_id]],"_",DATOS[[#This Row],[country]],"_",DATOS[[#This Row],[customer_since]])</f>
        <v>CUST_2884_France_45747</v>
      </c>
      <c r="B1040" t="s">
        <v>1720</v>
      </c>
      <c r="C1040">
        <v>34</v>
      </c>
      <c r="D1040" t="s">
        <v>21</v>
      </c>
      <c r="E1040" t="s">
        <v>35</v>
      </c>
      <c r="F1040">
        <v>171.29</v>
      </c>
      <c r="G1040">
        <f>IF(DATOS[[#This Row],[avg_order_value]]="",0,DATOS[[#This Row],[avg_order_value]])</f>
        <v>171.29</v>
      </c>
      <c r="H1040">
        <v>11</v>
      </c>
      <c r="I1040">
        <f>DATOS[[#This Row],[avgValorOrdenDesc]]*DATOS[[#This Row],[total_orders]]</f>
        <v>1884.1899999999998</v>
      </c>
      <c r="J1040">
        <v>45</v>
      </c>
      <c r="K1040">
        <v>0</v>
      </c>
      <c r="L1040" t="s">
        <v>16</v>
      </c>
      <c r="M1040">
        <v>73</v>
      </c>
      <c r="N1040">
        <f>IF(DATOS[[#This Row],[email_open_rate]]="",0,DATOS[[#This Row],[email_open_rate]])</f>
        <v>73</v>
      </c>
      <c r="O1040" s="1">
        <v>45747</v>
      </c>
      <c r="P1040">
        <v>76</v>
      </c>
      <c r="Q1040">
        <v>0.37</v>
      </c>
      <c r="R1040">
        <f>IF(IFERROR(VLOOKUP(DATOS[[#This Row],[IdUnico]],A1041:$A$5002,1,FALSE),0),1,0)</f>
        <v>0</v>
      </c>
    </row>
    <row r="1041" spans="1:18" x14ac:dyDescent="0.3">
      <c r="A1041" t="str">
        <f>CONCATENATE(DATOS[[#This Row],[customer_id]],"_",DATOS[[#This Row],[country]],"_",DATOS[[#This Row],[customer_since]])</f>
        <v>CUST_2887_Brazil_44567</v>
      </c>
      <c r="B1041" t="s">
        <v>698</v>
      </c>
      <c r="C1041">
        <v>40</v>
      </c>
      <c r="D1041" t="s">
        <v>21</v>
      </c>
      <c r="E1041" t="s">
        <v>15</v>
      </c>
      <c r="F1041">
        <v>73.58</v>
      </c>
      <c r="G1041">
        <f>IF(DATOS[[#This Row],[avg_order_value]]="",0,DATOS[[#This Row],[avg_order_value]])</f>
        <v>73.58</v>
      </c>
      <c r="H1041">
        <v>11</v>
      </c>
      <c r="I1041">
        <f>DATOS[[#This Row],[avgValorOrdenDesc]]*DATOS[[#This Row],[total_orders]]</f>
        <v>809.38</v>
      </c>
      <c r="J1041">
        <v>271</v>
      </c>
      <c r="K1041">
        <v>0</v>
      </c>
      <c r="L1041" t="s">
        <v>19</v>
      </c>
      <c r="M1041">
        <v>93.3</v>
      </c>
      <c r="N1041">
        <f>IF(DATOS[[#This Row],[email_open_rate]]="",0,DATOS[[#This Row],[email_open_rate]])</f>
        <v>93.3</v>
      </c>
      <c r="O1041" s="1">
        <v>44567</v>
      </c>
      <c r="P1041">
        <v>53</v>
      </c>
      <c r="Q1041">
        <v>0.78</v>
      </c>
      <c r="R1041">
        <f>IF(IFERROR(VLOOKUP(DATOS[[#This Row],[IdUnico]],A1042:$A$5002,1,FALSE),0),1,0)</f>
        <v>0</v>
      </c>
    </row>
    <row r="1042" spans="1:18" x14ac:dyDescent="0.3">
      <c r="A1042" t="str">
        <f>CONCATENATE(DATOS[[#This Row],[customer_id]],"_",DATOS[[#This Row],[country]],"_",DATOS[[#This Row],[customer_since]])</f>
        <v>CUST_2887_Brazil_45189</v>
      </c>
      <c r="B1042" t="s">
        <v>698</v>
      </c>
      <c r="C1042">
        <v>43</v>
      </c>
      <c r="D1042" t="s">
        <v>21</v>
      </c>
      <c r="E1042" t="s">
        <v>15</v>
      </c>
      <c r="F1042">
        <v>123.98</v>
      </c>
      <c r="G1042">
        <f>IF(DATOS[[#This Row],[avg_order_value]]="",0,DATOS[[#This Row],[avg_order_value]])</f>
        <v>123.98</v>
      </c>
      <c r="H1042">
        <v>14</v>
      </c>
      <c r="I1042">
        <f>DATOS[[#This Row],[avgValorOrdenDesc]]*DATOS[[#This Row],[total_orders]]</f>
        <v>1735.72</v>
      </c>
      <c r="J1042">
        <v>359</v>
      </c>
      <c r="K1042">
        <v>1</v>
      </c>
      <c r="L1042" t="s">
        <v>40</v>
      </c>
      <c r="M1042">
        <v>21</v>
      </c>
      <c r="N1042">
        <f>IF(DATOS[[#This Row],[email_open_rate]]="",0,DATOS[[#This Row],[email_open_rate]])</f>
        <v>21</v>
      </c>
      <c r="O1042" s="1">
        <v>45189</v>
      </c>
      <c r="P1042">
        <v>83</v>
      </c>
      <c r="Q1042">
        <v>0.44</v>
      </c>
      <c r="R1042">
        <f>IF(IFERROR(VLOOKUP(DATOS[[#This Row],[IdUnico]],A1043:$A$5002,1,FALSE),0),1,0)</f>
        <v>0</v>
      </c>
    </row>
    <row r="1043" spans="1:18" x14ac:dyDescent="0.3">
      <c r="A1043" t="str">
        <f>CONCATENATE(DATOS[[#This Row],[customer_id]],"_",DATOS[[#This Row],[country]],"_",DATOS[[#This Row],[customer_since]])</f>
        <v>CUST_2892_UK_44654</v>
      </c>
      <c r="B1043" t="s">
        <v>2991</v>
      </c>
      <c r="C1043">
        <v>71</v>
      </c>
      <c r="D1043" t="s">
        <v>21</v>
      </c>
      <c r="E1043" t="s">
        <v>52</v>
      </c>
      <c r="G1043">
        <f>IF(DATOS[[#This Row],[avg_order_value]]="",0,DATOS[[#This Row],[avg_order_value]])</f>
        <v>0</v>
      </c>
      <c r="H1043">
        <v>4</v>
      </c>
      <c r="I1043">
        <f>DATOS[[#This Row],[avgValorOrdenDesc]]*DATOS[[#This Row],[total_orders]]</f>
        <v>0</v>
      </c>
      <c r="J1043">
        <v>36</v>
      </c>
      <c r="K1043">
        <v>0</v>
      </c>
      <c r="L1043" t="s">
        <v>40</v>
      </c>
      <c r="M1043">
        <v>37.9</v>
      </c>
      <c r="N1043">
        <f>IF(DATOS[[#This Row],[email_open_rate]]="",0,DATOS[[#This Row],[email_open_rate]])</f>
        <v>37.9</v>
      </c>
      <c r="O1043" s="1">
        <v>44654</v>
      </c>
      <c r="P1043">
        <v>24</v>
      </c>
      <c r="Q1043">
        <v>0.19</v>
      </c>
      <c r="R1043">
        <f>IF(IFERROR(VLOOKUP(DATOS[[#This Row],[IdUnico]],A1044:$A$5002,1,FALSE),0),1,0)</f>
        <v>0</v>
      </c>
    </row>
    <row r="1044" spans="1:18" x14ac:dyDescent="0.3">
      <c r="A1044" t="str">
        <f>CONCATENATE(DATOS[[#This Row],[customer_id]],"_",DATOS[[#This Row],[country]],"_",DATOS[[#This Row],[customer_since]])</f>
        <v>CUST_2893_Australia_44546</v>
      </c>
      <c r="B1044" t="s">
        <v>3618</v>
      </c>
      <c r="C1044">
        <v>70</v>
      </c>
      <c r="D1044" t="s">
        <v>14</v>
      </c>
      <c r="E1044" t="s">
        <v>22</v>
      </c>
      <c r="F1044">
        <v>128.54</v>
      </c>
      <c r="G1044">
        <f>IF(DATOS[[#This Row],[avg_order_value]]="",0,DATOS[[#This Row],[avg_order_value]])</f>
        <v>128.54</v>
      </c>
      <c r="H1044">
        <v>11</v>
      </c>
      <c r="I1044">
        <f>DATOS[[#This Row],[avgValorOrdenDesc]]*DATOS[[#This Row],[total_orders]]</f>
        <v>1413.9399999999998</v>
      </c>
      <c r="J1044">
        <v>209</v>
      </c>
      <c r="K1044">
        <v>0</v>
      </c>
      <c r="L1044" t="s">
        <v>23</v>
      </c>
      <c r="M1044">
        <v>13.4</v>
      </c>
      <c r="N1044">
        <f>IF(DATOS[[#This Row],[email_open_rate]]="",0,DATOS[[#This Row],[email_open_rate]])</f>
        <v>13.4</v>
      </c>
      <c r="O1044" s="1">
        <v>44546</v>
      </c>
      <c r="P1044">
        <v>38</v>
      </c>
      <c r="Q1044">
        <v>0.53</v>
      </c>
      <c r="R1044">
        <f>IF(IFERROR(VLOOKUP(DATOS[[#This Row],[IdUnico]],A1045:$A$5002,1,FALSE),0),1,0)</f>
        <v>0</v>
      </c>
    </row>
    <row r="1045" spans="1:18" x14ac:dyDescent="0.3">
      <c r="A1045" t="str">
        <f>CONCATENATE(DATOS[[#This Row],[customer_id]],"_",DATOS[[#This Row],[country]],"_",DATOS[[#This Row],[customer_since]])</f>
        <v>CUST_2895_Australia_44092</v>
      </c>
      <c r="B1045" t="s">
        <v>320</v>
      </c>
      <c r="C1045">
        <v>59</v>
      </c>
      <c r="D1045" t="s">
        <v>14</v>
      </c>
      <c r="E1045" t="s">
        <v>22</v>
      </c>
      <c r="F1045">
        <v>19.72</v>
      </c>
      <c r="G1045">
        <f>IF(DATOS[[#This Row],[avg_order_value]]="",0,DATOS[[#This Row],[avg_order_value]])</f>
        <v>19.72</v>
      </c>
      <c r="H1045">
        <v>12</v>
      </c>
      <c r="I1045">
        <f>DATOS[[#This Row],[avgValorOrdenDesc]]*DATOS[[#This Row],[total_orders]]</f>
        <v>236.64</v>
      </c>
      <c r="J1045">
        <v>328</v>
      </c>
      <c r="K1045">
        <v>0</v>
      </c>
      <c r="L1045" t="s">
        <v>29</v>
      </c>
      <c r="M1045">
        <v>48.3</v>
      </c>
      <c r="N1045">
        <f>IF(DATOS[[#This Row],[email_open_rate]]="",0,DATOS[[#This Row],[email_open_rate]])</f>
        <v>48.3</v>
      </c>
      <c r="O1045" s="1">
        <v>44092</v>
      </c>
      <c r="P1045">
        <v>14</v>
      </c>
      <c r="Q1045">
        <v>0.21</v>
      </c>
      <c r="R1045">
        <f>IF(IFERROR(VLOOKUP(DATOS[[#This Row],[IdUnico]],A1046:$A$5002,1,FALSE),0),1,0)</f>
        <v>0</v>
      </c>
    </row>
    <row r="1046" spans="1:18" x14ac:dyDescent="0.3">
      <c r="A1046" t="str">
        <f>CONCATENATE(DATOS[[#This Row],[customer_id]],"_",DATOS[[#This Row],[country]],"_",DATOS[[#This Row],[customer_since]])</f>
        <v>CUST_2895_Japan_45732</v>
      </c>
      <c r="B1046" t="s">
        <v>320</v>
      </c>
      <c r="C1046">
        <v>57</v>
      </c>
      <c r="D1046" t="s">
        <v>25</v>
      </c>
      <c r="E1046" t="s">
        <v>26</v>
      </c>
      <c r="F1046">
        <v>365.38</v>
      </c>
      <c r="G1046">
        <f>IF(DATOS[[#This Row],[avg_order_value]]="",0,DATOS[[#This Row],[avg_order_value]])</f>
        <v>365.38</v>
      </c>
      <c r="H1046">
        <v>10</v>
      </c>
      <c r="I1046">
        <f>DATOS[[#This Row],[avgValorOrdenDesc]]*DATOS[[#This Row],[total_orders]]</f>
        <v>3653.8</v>
      </c>
      <c r="J1046">
        <v>43</v>
      </c>
      <c r="K1046">
        <v>0</v>
      </c>
      <c r="L1046" t="s">
        <v>19</v>
      </c>
      <c r="M1046">
        <v>20.5</v>
      </c>
      <c r="N1046">
        <f>IF(DATOS[[#This Row],[email_open_rate]]="",0,DATOS[[#This Row],[email_open_rate]])</f>
        <v>20.5</v>
      </c>
      <c r="O1046" s="1">
        <v>45732</v>
      </c>
      <c r="P1046">
        <v>69</v>
      </c>
      <c r="Q1046">
        <v>0.25</v>
      </c>
      <c r="R1046">
        <f>IF(IFERROR(VLOOKUP(DATOS[[#This Row],[IdUnico]],A1047:$A$5002,1,FALSE),0),1,0)</f>
        <v>0</v>
      </c>
    </row>
    <row r="1047" spans="1:18" x14ac:dyDescent="0.3">
      <c r="A1047" t="str">
        <f>CONCATENATE(DATOS[[#This Row],[customer_id]],"_",DATOS[[#This Row],[country]],"_",DATOS[[#This Row],[customer_since]])</f>
        <v>CUST_2895_USA_44187</v>
      </c>
      <c r="B1047" t="s">
        <v>320</v>
      </c>
      <c r="C1047">
        <v>26</v>
      </c>
      <c r="D1047" t="s">
        <v>21</v>
      </c>
      <c r="E1047" t="s">
        <v>18</v>
      </c>
      <c r="F1047">
        <v>157.52000000000001</v>
      </c>
      <c r="G1047">
        <f>IF(DATOS[[#This Row],[avg_order_value]]="",0,DATOS[[#This Row],[avg_order_value]])</f>
        <v>157.52000000000001</v>
      </c>
      <c r="H1047">
        <v>12</v>
      </c>
      <c r="I1047">
        <f>DATOS[[#This Row],[avgValorOrdenDesc]]*DATOS[[#This Row],[total_orders]]</f>
        <v>1890.2400000000002</v>
      </c>
      <c r="J1047">
        <v>193</v>
      </c>
      <c r="K1047">
        <v>0</v>
      </c>
      <c r="L1047" t="s">
        <v>19</v>
      </c>
      <c r="M1047">
        <v>18.8</v>
      </c>
      <c r="N1047">
        <f>IF(DATOS[[#This Row],[email_open_rate]]="",0,DATOS[[#This Row],[email_open_rate]])</f>
        <v>18.8</v>
      </c>
      <c r="O1047" s="1">
        <v>44187</v>
      </c>
      <c r="P1047">
        <v>82</v>
      </c>
      <c r="Q1047">
        <v>0.7</v>
      </c>
      <c r="R1047">
        <f>IF(IFERROR(VLOOKUP(DATOS[[#This Row],[IdUnico]],A1048:$A$5002,1,FALSE),0),1,0)</f>
        <v>0</v>
      </c>
    </row>
    <row r="1048" spans="1:18" x14ac:dyDescent="0.3">
      <c r="A1048" t="str">
        <f>CONCATENATE(DATOS[[#This Row],[customer_id]],"_",DATOS[[#This Row],[country]],"_",DATOS[[#This Row],[customer_since]])</f>
        <v>CUST_2898_Germany_44805</v>
      </c>
      <c r="B1048" t="s">
        <v>2054</v>
      </c>
      <c r="C1048">
        <v>22</v>
      </c>
      <c r="D1048" t="s">
        <v>14</v>
      </c>
      <c r="E1048" t="s">
        <v>50</v>
      </c>
      <c r="F1048">
        <v>117.39</v>
      </c>
      <c r="G1048">
        <f>IF(DATOS[[#This Row],[avg_order_value]]="",0,DATOS[[#This Row],[avg_order_value]])</f>
        <v>117.39</v>
      </c>
      <c r="H1048">
        <v>9</v>
      </c>
      <c r="I1048">
        <f>DATOS[[#This Row],[avgValorOrdenDesc]]*DATOS[[#This Row],[total_orders]]</f>
        <v>1056.51</v>
      </c>
      <c r="J1048">
        <v>241</v>
      </c>
      <c r="K1048">
        <v>0</v>
      </c>
      <c r="L1048" t="s">
        <v>16</v>
      </c>
      <c r="M1048">
        <v>89</v>
      </c>
      <c r="N1048">
        <f>IF(DATOS[[#This Row],[email_open_rate]]="",0,DATOS[[#This Row],[email_open_rate]])</f>
        <v>89</v>
      </c>
      <c r="O1048" s="1">
        <v>44805</v>
      </c>
      <c r="P1048">
        <v>79</v>
      </c>
      <c r="Q1048">
        <v>0.48</v>
      </c>
      <c r="R1048">
        <f>IF(IFERROR(VLOOKUP(DATOS[[#This Row],[IdUnico]],A1049:$A$5002,1,FALSE),0),1,0)</f>
        <v>0</v>
      </c>
    </row>
    <row r="1049" spans="1:18" x14ac:dyDescent="0.3">
      <c r="A1049" t="str">
        <f>CONCATENATE(DATOS[[#This Row],[customer_id]],"_",DATOS[[#This Row],[country]],"_",DATOS[[#This Row],[customer_since]])</f>
        <v>CUST_2899_Canada_44924</v>
      </c>
      <c r="B1049" t="s">
        <v>61</v>
      </c>
      <c r="C1049">
        <v>48</v>
      </c>
      <c r="D1049" t="s">
        <v>14</v>
      </c>
      <c r="E1049" t="s">
        <v>28</v>
      </c>
      <c r="G1049">
        <f>IF(DATOS[[#This Row],[avg_order_value]]="",0,DATOS[[#This Row],[avg_order_value]])</f>
        <v>0</v>
      </c>
      <c r="H1049">
        <v>8</v>
      </c>
      <c r="I1049">
        <f>DATOS[[#This Row],[avgValorOrdenDesc]]*DATOS[[#This Row],[total_orders]]</f>
        <v>0</v>
      </c>
      <c r="J1049">
        <v>200</v>
      </c>
      <c r="K1049">
        <v>0</v>
      </c>
      <c r="L1049" t="s">
        <v>40</v>
      </c>
      <c r="M1049">
        <v>43.3</v>
      </c>
      <c r="N1049">
        <f>IF(DATOS[[#This Row],[email_open_rate]]="",0,DATOS[[#This Row],[email_open_rate]])</f>
        <v>43.3</v>
      </c>
      <c r="O1049" s="1">
        <v>44924</v>
      </c>
      <c r="P1049">
        <v>3</v>
      </c>
      <c r="Q1049">
        <v>0.27</v>
      </c>
      <c r="R1049">
        <f>IF(IFERROR(VLOOKUP(DATOS[[#This Row],[IdUnico]],A1050:$A$5002,1,FALSE),0),1,0)</f>
        <v>0</v>
      </c>
    </row>
    <row r="1050" spans="1:18" x14ac:dyDescent="0.3">
      <c r="A1050" t="str">
        <f>CONCATENATE(DATOS[[#This Row],[customer_id]],"_",DATOS[[#This Row],[country]],"_",DATOS[[#This Row],[customer_since]])</f>
        <v>CUST_2900_Australia_45464</v>
      </c>
      <c r="B1050" t="s">
        <v>1943</v>
      </c>
      <c r="C1050">
        <v>54</v>
      </c>
      <c r="D1050" t="s">
        <v>14</v>
      </c>
      <c r="E1050" t="s">
        <v>22</v>
      </c>
      <c r="F1050">
        <v>174.97</v>
      </c>
      <c r="G1050">
        <f>IF(DATOS[[#This Row],[avg_order_value]]="",0,DATOS[[#This Row],[avg_order_value]])</f>
        <v>174.97</v>
      </c>
      <c r="H1050">
        <v>9</v>
      </c>
      <c r="I1050">
        <f>DATOS[[#This Row],[avgValorOrdenDesc]]*DATOS[[#This Row],[total_orders]]</f>
        <v>1574.73</v>
      </c>
      <c r="J1050">
        <v>324</v>
      </c>
      <c r="K1050">
        <v>0</v>
      </c>
      <c r="L1050" t="s">
        <v>16</v>
      </c>
      <c r="M1050">
        <v>14.4</v>
      </c>
      <c r="N1050">
        <f>IF(DATOS[[#This Row],[email_open_rate]]="",0,DATOS[[#This Row],[email_open_rate]])</f>
        <v>14.4</v>
      </c>
      <c r="O1050" s="1">
        <v>45464</v>
      </c>
      <c r="P1050">
        <v>8</v>
      </c>
      <c r="Q1050">
        <v>0.27</v>
      </c>
      <c r="R1050">
        <f>IF(IFERROR(VLOOKUP(DATOS[[#This Row],[IdUnico]],A1051:$A$5002,1,FALSE),0),1,0)</f>
        <v>0</v>
      </c>
    </row>
    <row r="1051" spans="1:18" x14ac:dyDescent="0.3">
      <c r="A1051" t="str">
        <f>CONCATENATE(DATOS[[#This Row],[customer_id]],"_",DATOS[[#This Row],[country]],"_",DATOS[[#This Row],[customer_since]])</f>
        <v>CUST_2900_China_44214</v>
      </c>
      <c r="B1051" t="s">
        <v>1943</v>
      </c>
      <c r="C1051">
        <v>32</v>
      </c>
      <c r="D1051" t="s">
        <v>14</v>
      </c>
      <c r="E1051" t="s">
        <v>44</v>
      </c>
      <c r="F1051">
        <v>60.87</v>
      </c>
      <c r="G1051">
        <f>IF(DATOS[[#This Row],[avg_order_value]]="",0,DATOS[[#This Row],[avg_order_value]])</f>
        <v>60.87</v>
      </c>
      <c r="H1051">
        <v>23</v>
      </c>
      <c r="I1051">
        <f>DATOS[[#This Row],[avgValorOrdenDesc]]*DATOS[[#This Row],[total_orders]]</f>
        <v>1400.01</v>
      </c>
      <c r="J1051">
        <v>167</v>
      </c>
      <c r="K1051">
        <v>0</v>
      </c>
      <c r="L1051" t="s">
        <v>40</v>
      </c>
      <c r="M1051">
        <v>33.299999999999997</v>
      </c>
      <c r="N1051">
        <f>IF(DATOS[[#This Row],[email_open_rate]]="",0,DATOS[[#This Row],[email_open_rate]])</f>
        <v>33.299999999999997</v>
      </c>
      <c r="O1051" s="1">
        <v>44214</v>
      </c>
      <c r="P1051">
        <v>33</v>
      </c>
      <c r="Q1051">
        <v>0.1</v>
      </c>
      <c r="R1051">
        <f>IF(IFERROR(VLOOKUP(DATOS[[#This Row],[IdUnico]],A1052:$A$5002,1,FALSE),0),1,0)</f>
        <v>0</v>
      </c>
    </row>
    <row r="1052" spans="1:18" x14ac:dyDescent="0.3">
      <c r="A1052" t="str">
        <f>CONCATENATE(DATOS[[#This Row],[customer_id]],"_",DATOS[[#This Row],[country]],"_",DATOS[[#This Row],[customer_since]])</f>
        <v>CUST_2902_Australia_44490</v>
      </c>
      <c r="B1052" t="s">
        <v>3436</v>
      </c>
      <c r="C1052">
        <v>47</v>
      </c>
      <c r="D1052" t="s">
        <v>21</v>
      </c>
      <c r="E1052" t="s">
        <v>22</v>
      </c>
      <c r="F1052">
        <v>58.1</v>
      </c>
      <c r="G1052">
        <f>IF(DATOS[[#This Row],[avg_order_value]]="",0,DATOS[[#This Row],[avg_order_value]])</f>
        <v>58.1</v>
      </c>
      <c r="H1052">
        <v>8</v>
      </c>
      <c r="I1052">
        <f>DATOS[[#This Row],[avgValorOrdenDesc]]*DATOS[[#This Row],[total_orders]]</f>
        <v>464.8</v>
      </c>
      <c r="J1052">
        <v>187</v>
      </c>
      <c r="K1052">
        <v>0</v>
      </c>
      <c r="L1052" t="s">
        <v>19</v>
      </c>
      <c r="M1052">
        <v>47.2</v>
      </c>
      <c r="N1052">
        <f>IF(DATOS[[#This Row],[email_open_rate]]="",0,DATOS[[#This Row],[email_open_rate]])</f>
        <v>47.2</v>
      </c>
      <c r="O1052" s="1">
        <v>44490</v>
      </c>
      <c r="P1052">
        <v>12</v>
      </c>
      <c r="Q1052">
        <v>0.85</v>
      </c>
      <c r="R1052">
        <f>IF(IFERROR(VLOOKUP(DATOS[[#This Row],[IdUnico]],A1053:$A$5002,1,FALSE),0),1,0)</f>
        <v>0</v>
      </c>
    </row>
    <row r="1053" spans="1:18" x14ac:dyDescent="0.3">
      <c r="A1053" t="str">
        <f>CONCATENATE(DATOS[[#This Row],[customer_id]],"_",DATOS[[#This Row],[country]],"_",DATOS[[#This Row],[customer_since]])</f>
        <v>CUST_2903_Canada_44944</v>
      </c>
      <c r="B1053" t="s">
        <v>2710</v>
      </c>
      <c r="C1053">
        <v>26</v>
      </c>
      <c r="D1053" t="s">
        <v>14</v>
      </c>
      <c r="E1053" t="s">
        <v>28</v>
      </c>
      <c r="F1053">
        <v>105.87</v>
      </c>
      <c r="G1053">
        <f>IF(DATOS[[#This Row],[avg_order_value]]="",0,DATOS[[#This Row],[avg_order_value]])</f>
        <v>105.87</v>
      </c>
      <c r="H1053">
        <v>15</v>
      </c>
      <c r="I1053">
        <f>DATOS[[#This Row],[avgValorOrdenDesc]]*DATOS[[#This Row],[total_orders]]</f>
        <v>1588.0500000000002</v>
      </c>
      <c r="J1053">
        <v>224</v>
      </c>
      <c r="K1053">
        <v>0</v>
      </c>
      <c r="L1053" t="s">
        <v>16</v>
      </c>
      <c r="M1053">
        <v>53.6</v>
      </c>
      <c r="N1053">
        <f>IF(DATOS[[#This Row],[email_open_rate]]="",0,DATOS[[#This Row],[email_open_rate]])</f>
        <v>53.6</v>
      </c>
      <c r="O1053" s="1">
        <v>44944</v>
      </c>
      <c r="P1053">
        <v>25</v>
      </c>
      <c r="Q1053">
        <v>0.53</v>
      </c>
      <c r="R1053">
        <f>IF(IFERROR(VLOOKUP(DATOS[[#This Row],[IdUnico]],A1054:$A$5002,1,FALSE),0),1,0)</f>
        <v>0</v>
      </c>
    </row>
    <row r="1054" spans="1:18" x14ac:dyDescent="0.3">
      <c r="A1054" t="str">
        <f>CONCATENATE(DATOS[[#This Row],[customer_id]],"_",DATOS[[#This Row],[country]],"_",DATOS[[#This Row],[customer_since]])</f>
        <v>CUST_2906_Australia_45697</v>
      </c>
      <c r="B1054" t="s">
        <v>688</v>
      </c>
      <c r="C1054">
        <v>61</v>
      </c>
      <c r="D1054" t="s">
        <v>21</v>
      </c>
      <c r="E1054" t="s">
        <v>22</v>
      </c>
      <c r="F1054">
        <v>55.52</v>
      </c>
      <c r="G1054">
        <f>IF(DATOS[[#This Row],[avg_order_value]]="",0,DATOS[[#This Row],[avg_order_value]])</f>
        <v>55.52</v>
      </c>
      <c r="H1054">
        <v>10</v>
      </c>
      <c r="I1054">
        <f>DATOS[[#This Row],[avgValorOrdenDesc]]*DATOS[[#This Row],[total_orders]]</f>
        <v>555.20000000000005</v>
      </c>
      <c r="J1054">
        <v>208</v>
      </c>
      <c r="K1054">
        <v>0</v>
      </c>
      <c r="L1054" t="s">
        <v>23</v>
      </c>
      <c r="M1054">
        <v>28.1</v>
      </c>
      <c r="N1054">
        <f>IF(DATOS[[#This Row],[email_open_rate]]="",0,DATOS[[#This Row],[email_open_rate]])</f>
        <v>28.1</v>
      </c>
      <c r="O1054" s="1">
        <v>45697</v>
      </c>
      <c r="P1054">
        <v>17</v>
      </c>
      <c r="Q1054">
        <v>0.14000000000000001</v>
      </c>
      <c r="R1054">
        <f>IF(IFERROR(VLOOKUP(DATOS[[#This Row],[IdUnico]],A1055:$A$5002,1,FALSE),0),1,0)</f>
        <v>0</v>
      </c>
    </row>
    <row r="1055" spans="1:18" x14ac:dyDescent="0.3">
      <c r="A1055" t="str">
        <f>CONCATENATE(DATOS[[#This Row],[customer_id]],"_",DATOS[[#This Row],[country]],"_",DATOS[[#This Row],[customer_since]])</f>
        <v>CUST_2906_Germany_44812</v>
      </c>
      <c r="B1055" t="s">
        <v>688</v>
      </c>
      <c r="C1055">
        <v>25</v>
      </c>
      <c r="D1055" t="s">
        <v>21</v>
      </c>
      <c r="E1055" t="s">
        <v>50</v>
      </c>
      <c r="F1055">
        <v>149.72</v>
      </c>
      <c r="G1055">
        <f>IF(DATOS[[#This Row],[avg_order_value]]="",0,DATOS[[#This Row],[avg_order_value]])</f>
        <v>149.72</v>
      </c>
      <c r="H1055">
        <v>8</v>
      </c>
      <c r="I1055">
        <f>DATOS[[#This Row],[avgValorOrdenDesc]]*DATOS[[#This Row],[total_orders]]</f>
        <v>1197.76</v>
      </c>
      <c r="J1055">
        <v>239</v>
      </c>
      <c r="K1055">
        <v>0</v>
      </c>
      <c r="L1055" t="s">
        <v>40</v>
      </c>
      <c r="M1055">
        <v>1.6</v>
      </c>
      <c r="N1055">
        <f>IF(DATOS[[#This Row],[email_open_rate]]="",0,DATOS[[#This Row],[email_open_rate]])</f>
        <v>1.6</v>
      </c>
      <c r="O1055" s="1">
        <v>44812</v>
      </c>
      <c r="P1055">
        <v>54</v>
      </c>
      <c r="Q1055">
        <v>0.4</v>
      </c>
      <c r="R1055">
        <f>IF(IFERROR(VLOOKUP(DATOS[[#This Row],[IdUnico]],A1056:$A$5002,1,FALSE),0),1,0)</f>
        <v>0</v>
      </c>
    </row>
    <row r="1056" spans="1:18" x14ac:dyDescent="0.3">
      <c r="A1056" t="str">
        <f>CONCATENATE(DATOS[[#This Row],[customer_id]],"_",DATOS[[#This Row],[country]],"_",DATOS[[#This Row],[customer_since]])</f>
        <v>CUST_2907_Brazil_44170</v>
      </c>
      <c r="B1056" t="s">
        <v>2722</v>
      </c>
      <c r="C1056">
        <v>34</v>
      </c>
      <c r="D1056" t="s">
        <v>21</v>
      </c>
      <c r="E1056" t="s">
        <v>15</v>
      </c>
      <c r="F1056">
        <v>97.49</v>
      </c>
      <c r="G1056">
        <f>IF(DATOS[[#This Row],[avg_order_value]]="",0,DATOS[[#This Row],[avg_order_value]])</f>
        <v>97.49</v>
      </c>
      <c r="H1056">
        <v>4</v>
      </c>
      <c r="I1056">
        <f>DATOS[[#This Row],[avgValorOrdenDesc]]*DATOS[[#This Row],[total_orders]]</f>
        <v>389.96</v>
      </c>
      <c r="J1056">
        <v>72</v>
      </c>
      <c r="K1056">
        <v>0</v>
      </c>
      <c r="L1056" t="s">
        <v>29</v>
      </c>
      <c r="M1056">
        <v>88.6</v>
      </c>
      <c r="N1056">
        <f>IF(DATOS[[#This Row],[email_open_rate]]="",0,DATOS[[#This Row],[email_open_rate]])</f>
        <v>88.6</v>
      </c>
      <c r="O1056" s="1">
        <v>44170</v>
      </c>
      <c r="P1056">
        <v>49</v>
      </c>
      <c r="Q1056">
        <v>0.47</v>
      </c>
      <c r="R1056">
        <f>IF(IFERROR(VLOOKUP(DATOS[[#This Row],[IdUnico]],A1057:$A$5002,1,FALSE),0),1,0)</f>
        <v>0</v>
      </c>
    </row>
    <row r="1057" spans="1:18" x14ac:dyDescent="0.3">
      <c r="A1057" t="str">
        <f>CONCATENATE(DATOS[[#This Row],[customer_id]],"_",DATOS[[#This Row],[country]],"_",DATOS[[#This Row],[customer_since]])</f>
        <v>CUST_2907_Germany_45304</v>
      </c>
      <c r="B1057" t="s">
        <v>2722</v>
      </c>
      <c r="C1057">
        <v>56</v>
      </c>
      <c r="D1057" t="s">
        <v>21</v>
      </c>
      <c r="E1057" t="s">
        <v>50</v>
      </c>
      <c r="F1057">
        <v>19.45</v>
      </c>
      <c r="G1057">
        <f>IF(DATOS[[#This Row],[avg_order_value]]="",0,DATOS[[#This Row],[avg_order_value]])</f>
        <v>19.45</v>
      </c>
      <c r="H1057">
        <v>8</v>
      </c>
      <c r="I1057">
        <f>DATOS[[#This Row],[avgValorOrdenDesc]]*DATOS[[#This Row],[total_orders]]</f>
        <v>155.6</v>
      </c>
      <c r="J1057">
        <v>42</v>
      </c>
      <c r="K1057">
        <v>0</v>
      </c>
      <c r="L1057" t="s">
        <v>23</v>
      </c>
      <c r="M1057">
        <v>50.3</v>
      </c>
      <c r="N1057">
        <f>IF(DATOS[[#This Row],[email_open_rate]]="",0,DATOS[[#This Row],[email_open_rate]])</f>
        <v>50.3</v>
      </c>
      <c r="O1057" s="1">
        <v>45304</v>
      </c>
      <c r="P1057">
        <v>83</v>
      </c>
      <c r="Q1057">
        <v>0.28999999999999998</v>
      </c>
      <c r="R1057">
        <f>IF(IFERROR(VLOOKUP(DATOS[[#This Row],[IdUnico]],A1058:$A$5002,1,FALSE),0),1,0)</f>
        <v>0</v>
      </c>
    </row>
    <row r="1058" spans="1:18" x14ac:dyDescent="0.3">
      <c r="A1058" t="str">
        <f>CONCATENATE(DATOS[[#This Row],[customer_id]],"_",DATOS[[#This Row],[country]],"_",DATOS[[#This Row],[customer_since]])</f>
        <v>CUST_2907_USA_44536</v>
      </c>
      <c r="B1058" t="s">
        <v>2722</v>
      </c>
      <c r="C1058">
        <v>23</v>
      </c>
      <c r="D1058" t="s">
        <v>21</v>
      </c>
      <c r="E1058" t="s">
        <v>18</v>
      </c>
      <c r="F1058">
        <v>29.7</v>
      </c>
      <c r="G1058">
        <f>IF(DATOS[[#This Row],[avg_order_value]]="",0,DATOS[[#This Row],[avg_order_value]])</f>
        <v>29.7</v>
      </c>
      <c r="H1058">
        <v>9</v>
      </c>
      <c r="I1058">
        <f>DATOS[[#This Row],[avgValorOrdenDesc]]*DATOS[[#This Row],[total_orders]]</f>
        <v>267.3</v>
      </c>
      <c r="J1058">
        <v>298</v>
      </c>
      <c r="K1058">
        <v>0</v>
      </c>
      <c r="L1058" t="s">
        <v>19</v>
      </c>
      <c r="M1058">
        <v>41.7</v>
      </c>
      <c r="N1058">
        <f>IF(DATOS[[#This Row],[email_open_rate]]="",0,DATOS[[#This Row],[email_open_rate]])</f>
        <v>41.7</v>
      </c>
      <c r="O1058" s="1">
        <v>44536</v>
      </c>
      <c r="P1058">
        <v>47</v>
      </c>
      <c r="Q1058">
        <v>0.06</v>
      </c>
      <c r="R1058">
        <f>IF(IFERROR(VLOOKUP(DATOS[[#This Row],[IdUnico]],A1059:$A$5002,1,FALSE),0),1,0)</f>
        <v>0</v>
      </c>
    </row>
    <row r="1059" spans="1:18" x14ac:dyDescent="0.3">
      <c r="A1059" t="str">
        <f>CONCATENATE(DATOS[[#This Row],[customer_id]],"_",DATOS[[#This Row],[country]],"_",DATOS[[#This Row],[customer_since]])</f>
        <v>CUST_2908_India_45085</v>
      </c>
      <c r="B1059" t="s">
        <v>818</v>
      </c>
      <c r="C1059">
        <v>76</v>
      </c>
      <c r="D1059" t="s">
        <v>14</v>
      </c>
      <c r="E1059" t="s">
        <v>37</v>
      </c>
      <c r="F1059">
        <v>55.24</v>
      </c>
      <c r="G1059">
        <f>IF(DATOS[[#This Row],[avg_order_value]]="",0,DATOS[[#This Row],[avg_order_value]])</f>
        <v>55.24</v>
      </c>
      <c r="H1059">
        <v>11</v>
      </c>
      <c r="I1059">
        <f>DATOS[[#This Row],[avgValorOrdenDesc]]*DATOS[[#This Row],[total_orders]]</f>
        <v>607.64</v>
      </c>
      <c r="J1059">
        <v>92</v>
      </c>
      <c r="K1059">
        <v>0</v>
      </c>
      <c r="L1059" t="s">
        <v>23</v>
      </c>
      <c r="M1059">
        <v>76</v>
      </c>
      <c r="N1059">
        <f>IF(DATOS[[#This Row],[email_open_rate]]="",0,DATOS[[#This Row],[email_open_rate]])</f>
        <v>76</v>
      </c>
      <c r="O1059" s="1">
        <v>45085</v>
      </c>
      <c r="P1059">
        <v>65</v>
      </c>
      <c r="Q1059">
        <v>0.08</v>
      </c>
      <c r="R1059">
        <f>IF(IFERROR(VLOOKUP(DATOS[[#This Row],[IdUnico]],A1060:$A$5002,1,FALSE),0),1,0)</f>
        <v>0</v>
      </c>
    </row>
    <row r="1060" spans="1:18" x14ac:dyDescent="0.3">
      <c r="A1060" t="str">
        <f>CONCATENATE(DATOS[[#This Row],[customer_id]],"_",DATOS[[#This Row],[country]],"_",DATOS[[#This Row],[customer_since]])</f>
        <v>CUST_2909_China_45121</v>
      </c>
      <c r="B1060" t="s">
        <v>3462</v>
      </c>
      <c r="C1060">
        <v>63</v>
      </c>
      <c r="D1060" t="s">
        <v>14</v>
      </c>
      <c r="E1060" t="s">
        <v>44</v>
      </c>
      <c r="F1060">
        <v>36.64</v>
      </c>
      <c r="G1060">
        <f>IF(DATOS[[#This Row],[avg_order_value]]="",0,DATOS[[#This Row],[avg_order_value]])</f>
        <v>36.64</v>
      </c>
      <c r="H1060">
        <v>14</v>
      </c>
      <c r="I1060">
        <f>DATOS[[#This Row],[avgValorOrdenDesc]]*DATOS[[#This Row],[total_orders]]</f>
        <v>512.96</v>
      </c>
      <c r="J1060">
        <v>266</v>
      </c>
      <c r="K1060">
        <v>1</v>
      </c>
      <c r="L1060" t="s">
        <v>40</v>
      </c>
      <c r="M1060">
        <v>88.7</v>
      </c>
      <c r="N1060">
        <f>IF(DATOS[[#This Row],[email_open_rate]]="",0,DATOS[[#This Row],[email_open_rate]])</f>
        <v>88.7</v>
      </c>
      <c r="O1060" s="1">
        <v>45121</v>
      </c>
      <c r="P1060">
        <v>2</v>
      </c>
      <c r="Q1060">
        <v>0.28000000000000003</v>
      </c>
      <c r="R1060">
        <f>IF(IFERROR(VLOOKUP(DATOS[[#This Row],[IdUnico]],A1061:$A$5002,1,FALSE),0),1,0)</f>
        <v>0</v>
      </c>
    </row>
    <row r="1061" spans="1:18" x14ac:dyDescent="0.3">
      <c r="A1061" t="str">
        <f>CONCATENATE(DATOS[[#This Row],[customer_id]],"_",DATOS[[#This Row],[country]],"_",DATOS[[#This Row],[customer_since]])</f>
        <v>CUST_2912_China_44934</v>
      </c>
      <c r="B1061" t="s">
        <v>3624</v>
      </c>
      <c r="C1061">
        <v>50</v>
      </c>
      <c r="D1061" t="s">
        <v>14</v>
      </c>
      <c r="E1061" t="s">
        <v>44</v>
      </c>
      <c r="F1061">
        <v>191.14</v>
      </c>
      <c r="G1061">
        <f>IF(DATOS[[#This Row],[avg_order_value]]="",0,DATOS[[#This Row],[avg_order_value]])</f>
        <v>191.14</v>
      </c>
      <c r="H1061">
        <v>12</v>
      </c>
      <c r="I1061">
        <f>DATOS[[#This Row],[avgValorOrdenDesc]]*DATOS[[#This Row],[total_orders]]</f>
        <v>2293.6799999999998</v>
      </c>
      <c r="J1061">
        <v>321</v>
      </c>
      <c r="K1061">
        <v>0</v>
      </c>
      <c r="L1061" t="s">
        <v>19</v>
      </c>
      <c r="N1061">
        <f>IF(DATOS[[#This Row],[email_open_rate]]="",0,DATOS[[#This Row],[email_open_rate]])</f>
        <v>0</v>
      </c>
      <c r="O1061" s="1">
        <v>44934</v>
      </c>
      <c r="P1061">
        <v>4</v>
      </c>
      <c r="Q1061">
        <v>0.19</v>
      </c>
      <c r="R1061">
        <f>IF(IFERROR(VLOOKUP(DATOS[[#This Row],[IdUnico]],A1062:$A$5002,1,FALSE),0),1,0)</f>
        <v>0</v>
      </c>
    </row>
    <row r="1062" spans="1:18" x14ac:dyDescent="0.3">
      <c r="A1062" t="str">
        <f>CONCATENATE(DATOS[[#This Row],[customer_id]],"_",DATOS[[#This Row],[country]],"_",DATOS[[#This Row],[customer_since]])</f>
        <v>CUST_2913_Brazil_44347</v>
      </c>
      <c r="B1062" t="s">
        <v>1205</v>
      </c>
      <c r="C1062">
        <v>41</v>
      </c>
      <c r="D1062" t="s">
        <v>25</v>
      </c>
      <c r="E1062" t="s">
        <v>15</v>
      </c>
      <c r="F1062">
        <v>481.9</v>
      </c>
      <c r="G1062">
        <f>IF(DATOS[[#This Row],[avg_order_value]]="",0,DATOS[[#This Row],[avg_order_value]])</f>
        <v>481.9</v>
      </c>
      <c r="H1062">
        <v>13</v>
      </c>
      <c r="I1062">
        <f>DATOS[[#This Row],[avgValorOrdenDesc]]*DATOS[[#This Row],[total_orders]]</f>
        <v>6264.7</v>
      </c>
      <c r="J1062">
        <v>246</v>
      </c>
      <c r="K1062">
        <v>0</v>
      </c>
      <c r="L1062" t="s">
        <v>23</v>
      </c>
      <c r="M1062">
        <v>98</v>
      </c>
      <c r="N1062">
        <f>IF(DATOS[[#This Row],[email_open_rate]]="",0,DATOS[[#This Row],[email_open_rate]])</f>
        <v>98</v>
      </c>
      <c r="O1062" s="1">
        <v>44347</v>
      </c>
      <c r="P1062">
        <v>93</v>
      </c>
      <c r="Q1062">
        <v>0.17</v>
      </c>
      <c r="R1062">
        <f>IF(IFERROR(VLOOKUP(DATOS[[#This Row],[IdUnico]],A1063:$A$5002,1,FALSE),0),1,0)</f>
        <v>0</v>
      </c>
    </row>
    <row r="1063" spans="1:18" x14ac:dyDescent="0.3">
      <c r="A1063" t="str">
        <f>CONCATENATE(DATOS[[#This Row],[customer_id]],"_",DATOS[[#This Row],[country]],"_",DATOS[[#This Row],[customer_since]])</f>
        <v>CUST_2913_China_45430</v>
      </c>
      <c r="B1063" t="s">
        <v>1205</v>
      </c>
      <c r="C1063">
        <v>65</v>
      </c>
      <c r="D1063" t="s">
        <v>14</v>
      </c>
      <c r="E1063" t="s">
        <v>44</v>
      </c>
      <c r="F1063">
        <v>169.99</v>
      </c>
      <c r="G1063">
        <f>IF(DATOS[[#This Row],[avg_order_value]]="",0,DATOS[[#This Row],[avg_order_value]])</f>
        <v>169.99</v>
      </c>
      <c r="H1063">
        <v>8</v>
      </c>
      <c r="I1063">
        <f>DATOS[[#This Row],[avgValorOrdenDesc]]*DATOS[[#This Row],[total_orders]]</f>
        <v>1359.92</v>
      </c>
      <c r="J1063">
        <v>201</v>
      </c>
      <c r="K1063">
        <v>0</v>
      </c>
      <c r="L1063" t="s">
        <v>16</v>
      </c>
      <c r="M1063">
        <v>71.599999999999994</v>
      </c>
      <c r="N1063">
        <f>IF(DATOS[[#This Row],[email_open_rate]]="",0,DATOS[[#This Row],[email_open_rate]])</f>
        <v>71.599999999999994</v>
      </c>
      <c r="O1063" s="1">
        <v>45430</v>
      </c>
      <c r="P1063">
        <v>84</v>
      </c>
      <c r="Q1063">
        <v>0.17</v>
      </c>
      <c r="R1063">
        <f>IF(IFERROR(VLOOKUP(DATOS[[#This Row],[IdUnico]],A1064:$A$5002,1,FALSE),0),1,0)</f>
        <v>0</v>
      </c>
    </row>
    <row r="1064" spans="1:18" x14ac:dyDescent="0.3">
      <c r="A1064" t="str">
        <f>CONCATENATE(DATOS[[#This Row],[customer_id]],"_",DATOS[[#This Row],[country]],"_",DATOS[[#This Row],[customer_since]])</f>
        <v>CUST_2914_France_44728</v>
      </c>
      <c r="B1064" t="s">
        <v>2696</v>
      </c>
      <c r="C1064">
        <v>64</v>
      </c>
      <c r="D1064" t="s">
        <v>25</v>
      </c>
      <c r="E1064" t="s">
        <v>35</v>
      </c>
      <c r="F1064">
        <v>61.12</v>
      </c>
      <c r="G1064">
        <f>IF(DATOS[[#This Row],[avg_order_value]]="",0,DATOS[[#This Row],[avg_order_value]])</f>
        <v>61.12</v>
      </c>
      <c r="H1064">
        <v>3</v>
      </c>
      <c r="I1064">
        <f>DATOS[[#This Row],[avgValorOrdenDesc]]*DATOS[[#This Row],[total_orders]]</f>
        <v>183.35999999999999</v>
      </c>
      <c r="J1064">
        <v>91</v>
      </c>
      <c r="K1064">
        <v>0</v>
      </c>
      <c r="L1064" t="s">
        <v>23</v>
      </c>
      <c r="M1064">
        <v>76.599999999999994</v>
      </c>
      <c r="N1064">
        <f>IF(DATOS[[#This Row],[email_open_rate]]="",0,DATOS[[#This Row],[email_open_rate]])</f>
        <v>76.599999999999994</v>
      </c>
      <c r="O1064" s="1">
        <v>44728</v>
      </c>
      <c r="P1064">
        <v>85</v>
      </c>
      <c r="Q1064">
        <v>0.51</v>
      </c>
      <c r="R1064">
        <f>IF(IFERROR(VLOOKUP(DATOS[[#This Row],[IdUnico]],A1065:$A$5002,1,FALSE),0),1,0)</f>
        <v>0</v>
      </c>
    </row>
    <row r="1065" spans="1:18" x14ac:dyDescent="0.3">
      <c r="A1065" t="str">
        <f>CONCATENATE(DATOS[[#This Row],[customer_id]],"_",DATOS[[#This Row],[country]],"_",DATOS[[#This Row],[customer_since]])</f>
        <v>CUST_2917_India_45428</v>
      </c>
      <c r="B1065" t="s">
        <v>799</v>
      </c>
      <c r="C1065">
        <v>76</v>
      </c>
      <c r="D1065" t="s">
        <v>14</v>
      </c>
      <c r="E1065" t="s">
        <v>37</v>
      </c>
      <c r="F1065">
        <v>42.68</v>
      </c>
      <c r="G1065">
        <f>IF(DATOS[[#This Row],[avg_order_value]]="",0,DATOS[[#This Row],[avg_order_value]])</f>
        <v>42.68</v>
      </c>
      <c r="H1065">
        <v>6</v>
      </c>
      <c r="I1065">
        <f>DATOS[[#This Row],[avgValorOrdenDesc]]*DATOS[[#This Row],[total_orders]]</f>
        <v>256.08</v>
      </c>
      <c r="J1065">
        <v>78</v>
      </c>
      <c r="K1065">
        <v>0</v>
      </c>
      <c r="L1065" t="s">
        <v>40</v>
      </c>
      <c r="M1065">
        <v>76.099999999999994</v>
      </c>
      <c r="N1065">
        <f>IF(DATOS[[#This Row],[email_open_rate]]="",0,DATOS[[#This Row],[email_open_rate]])</f>
        <v>76.099999999999994</v>
      </c>
      <c r="O1065" s="1">
        <v>45428</v>
      </c>
      <c r="P1065">
        <v>44</v>
      </c>
      <c r="Q1065">
        <v>0.51</v>
      </c>
      <c r="R1065">
        <f>IF(IFERROR(VLOOKUP(DATOS[[#This Row],[IdUnico]],A1066:$A$5002,1,FALSE),0),1,0)</f>
        <v>0</v>
      </c>
    </row>
    <row r="1066" spans="1:18" x14ac:dyDescent="0.3">
      <c r="A1066" t="str">
        <f>CONCATENATE(DATOS[[#This Row],[customer_id]],"_",DATOS[[#This Row],[country]],"_",DATOS[[#This Row],[customer_since]])</f>
        <v>CUST_2920_Brazil_45724</v>
      </c>
      <c r="B1066" t="s">
        <v>2819</v>
      </c>
      <c r="C1066">
        <v>25</v>
      </c>
      <c r="D1066" t="s">
        <v>14</v>
      </c>
      <c r="E1066" t="s">
        <v>15</v>
      </c>
      <c r="F1066">
        <v>101.99</v>
      </c>
      <c r="G1066">
        <f>IF(DATOS[[#This Row],[avg_order_value]]="",0,DATOS[[#This Row],[avg_order_value]])</f>
        <v>101.99</v>
      </c>
      <c r="H1066">
        <v>4</v>
      </c>
      <c r="I1066">
        <f>DATOS[[#This Row],[avgValorOrdenDesc]]*DATOS[[#This Row],[total_orders]]</f>
        <v>407.96</v>
      </c>
      <c r="J1066">
        <v>45</v>
      </c>
      <c r="K1066">
        <v>0</v>
      </c>
      <c r="L1066" t="s">
        <v>16</v>
      </c>
      <c r="M1066">
        <v>74.099999999999994</v>
      </c>
      <c r="N1066">
        <f>IF(DATOS[[#This Row],[email_open_rate]]="",0,DATOS[[#This Row],[email_open_rate]])</f>
        <v>74.099999999999994</v>
      </c>
      <c r="O1066" s="1">
        <v>45724</v>
      </c>
      <c r="P1066">
        <v>95</v>
      </c>
      <c r="Q1066">
        <v>0.2</v>
      </c>
      <c r="R1066">
        <f>IF(IFERROR(VLOOKUP(DATOS[[#This Row],[IdUnico]],A1067:$A$5002,1,FALSE),0),1,0)</f>
        <v>0</v>
      </c>
    </row>
    <row r="1067" spans="1:18" x14ac:dyDescent="0.3">
      <c r="A1067" t="str">
        <f>CONCATENATE(DATOS[[#This Row],[customer_id]],"_",DATOS[[#This Row],[country]],"_",DATOS[[#This Row],[customer_since]])</f>
        <v>CUST_2920_Germany_44955</v>
      </c>
      <c r="B1067" t="s">
        <v>2819</v>
      </c>
      <c r="C1067">
        <v>38</v>
      </c>
      <c r="D1067" t="s">
        <v>21</v>
      </c>
      <c r="E1067" t="s">
        <v>50</v>
      </c>
      <c r="F1067">
        <v>68.290000000000006</v>
      </c>
      <c r="G1067">
        <f>IF(DATOS[[#This Row],[avg_order_value]]="",0,DATOS[[#This Row],[avg_order_value]])</f>
        <v>68.290000000000006</v>
      </c>
      <c r="H1067">
        <v>17</v>
      </c>
      <c r="I1067">
        <f>DATOS[[#This Row],[avgValorOrdenDesc]]*DATOS[[#This Row],[total_orders]]</f>
        <v>1160.93</v>
      </c>
      <c r="J1067">
        <v>224</v>
      </c>
      <c r="K1067">
        <v>0</v>
      </c>
      <c r="L1067" t="s">
        <v>16</v>
      </c>
      <c r="M1067">
        <v>76</v>
      </c>
      <c r="N1067">
        <f>IF(DATOS[[#This Row],[email_open_rate]]="",0,DATOS[[#This Row],[email_open_rate]])</f>
        <v>76</v>
      </c>
      <c r="O1067" s="1">
        <v>44955</v>
      </c>
      <c r="P1067">
        <v>77</v>
      </c>
      <c r="Q1067">
        <v>0.26</v>
      </c>
      <c r="R1067">
        <f>IF(IFERROR(VLOOKUP(DATOS[[#This Row],[IdUnico]],A1068:$A$5002,1,FALSE),0),1,0)</f>
        <v>0</v>
      </c>
    </row>
    <row r="1068" spans="1:18" x14ac:dyDescent="0.3">
      <c r="A1068" t="str">
        <f>CONCATENATE(DATOS[[#This Row],[customer_id]],"_",DATOS[[#This Row],[country]],"_",DATOS[[#This Row],[customer_since]])</f>
        <v>CUST_2925_Brazil_44126</v>
      </c>
      <c r="B1068" t="s">
        <v>1383</v>
      </c>
      <c r="C1068">
        <v>62</v>
      </c>
      <c r="D1068" t="s">
        <v>21</v>
      </c>
      <c r="E1068" t="s">
        <v>15</v>
      </c>
      <c r="F1068">
        <v>219.73</v>
      </c>
      <c r="G1068">
        <f>IF(DATOS[[#This Row],[avg_order_value]]="",0,DATOS[[#This Row],[avg_order_value]])</f>
        <v>219.73</v>
      </c>
      <c r="H1068">
        <v>17</v>
      </c>
      <c r="I1068">
        <f>DATOS[[#This Row],[avgValorOrdenDesc]]*DATOS[[#This Row],[total_orders]]</f>
        <v>3735.41</v>
      </c>
      <c r="J1068">
        <v>260</v>
      </c>
      <c r="K1068">
        <v>0</v>
      </c>
      <c r="L1068" t="s">
        <v>16</v>
      </c>
      <c r="M1068">
        <v>25.7</v>
      </c>
      <c r="N1068">
        <f>IF(DATOS[[#This Row],[email_open_rate]]="",0,DATOS[[#This Row],[email_open_rate]])</f>
        <v>25.7</v>
      </c>
      <c r="O1068" s="1">
        <v>44126</v>
      </c>
      <c r="P1068">
        <v>16</v>
      </c>
      <c r="Q1068">
        <v>0.19</v>
      </c>
      <c r="R1068">
        <f>IF(IFERROR(VLOOKUP(DATOS[[#This Row],[IdUnico]],A1069:$A$5002,1,FALSE),0),1,0)</f>
        <v>0</v>
      </c>
    </row>
    <row r="1069" spans="1:18" x14ac:dyDescent="0.3">
      <c r="A1069" t="str">
        <f>CONCATENATE(DATOS[[#This Row],[customer_id]],"_",DATOS[[#This Row],[country]],"_",DATOS[[#This Row],[customer_since]])</f>
        <v>CUST_2925_China_44519</v>
      </c>
      <c r="B1069" t="s">
        <v>1383</v>
      </c>
      <c r="C1069">
        <v>79</v>
      </c>
      <c r="D1069" t="s">
        <v>21</v>
      </c>
      <c r="E1069" t="s">
        <v>44</v>
      </c>
      <c r="F1069">
        <v>54.87</v>
      </c>
      <c r="G1069">
        <f>IF(DATOS[[#This Row],[avg_order_value]]="",0,DATOS[[#This Row],[avg_order_value]])</f>
        <v>54.87</v>
      </c>
      <c r="H1069">
        <v>20</v>
      </c>
      <c r="I1069">
        <f>DATOS[[#This Row],[avgValorOrdenDesc]]*DATOS[[#This Row],[total_orders]]</f>
        <v>1097.3999999999999</v>
      </c>
      <c r="J1069">
        <v>243</v>
      </c>
      <c r="K1069">
        <v>0</v>
      </c>
      <c r="L1069" t="s">
        <v>19</v>
      </c>
      <c r="M1069">
        <v>18.3</v>
      </c>
      <c r="N1069">
        <f>IF(DATOS[[#This Row],[email_open_rate]]="",0,DATOS[[#This Row],[email_open_rate]])</f>
        <v>18.3</v>
      </c>
      <c r="O1069" s="1">
        <v>44519</v>
      </c>
      <c r="P1069">
        <v>38</v>
      </c>
      <c r="Q1069">
        <v>0.27</v>
      </c>
      <c r="R1069">
        <f>IF(IFERROR(VLOOKUP(DATOS[[#This Row],[IdUnico]],A1070:$A$5002,1,FALSE),0),1,0)</f>
        <v>0</v>
      </c>
    </row>
    <row r="1070" spans="1:18" x14ac:dyDescent="0.3">
      <c r="A1070" t="str">
        <f>CONCATENATE(DATOS[[#This Row],[customer_id]],"_",DATOS[[#This Row],[country]],"_",DATOS[[#This Row],[customer_since]])</f>
        <v>CUST_2925_India_44422</v>
      </c>
      <c r="B1070" t="s">
        <v>1383</v>
      </c>
      <c r="C1070">
        <v>35</v>
      </c>
      <c r="D1070" t="s">
        <v>21</v>
      </c>
      <c r="E1070" t="s">
        <v>37</v>
      </c>
      <c r="F1070">
        <v>57.2</v>
      </c>
      <c r="G1070">
        <f>IF(DATOS[[#This Row],[avg_order_value]]="",0,DATOS[[#This Row],[avg_order_value]])</f>
        <v>57.2</v>
      </c>
      <c r="H1070">
        <v>9</v>
      </c>
      <c r="I1070">
        <f>DATOS[[#This Row],[avgValorOrdenDesc]]*DATOS[[#This Row],[total_orders]]</f>
        <v>514.80000000000007</v>
      </c>
      <c r="J1070">
        <v>63</v>
      </c>
      <c r="K1070">
        <v>0</v>
      </c>
      <c r="L1070" t="s">
        <v>29</v>
      </c>
      <c r="M1070">
        <v>75.7</v>
      </c>
      <c r="N1070">
        <f>IF(DATOS[[#This Row],[email_open_rate]]="",0,DATOS[[#This Row],[email_open_rate]])</f>
        <v>75.7</v>
      </c>
      <c r="O1070" s="1">
        <v>44422</v>
      </c>
      <c r="P1070">
        <v>92</v>
      </c>
      <c r="Q1070">
        <v>0.08</v>
      </c>
      <c r="R1070">
        <f>IF(IFERROR(VLOOKUP(DATOS[[#This Row],[IdUnico]],A1071:$A$5002,1,FALSE),0),1,0)</f>
        <v>0</v>
      </c>
    </row>
    <row r="1071" spans="1:18" x14ac:dyDescent="0.3">
      <c r="A1071" t="str">
        <f>CONCATENATE(DATOS[[#This Row],[customer_id]],"_",DATOS[[#This Row],[country]],"_",DATOS[[#This Row],[customer_since]])</f>
        <v>CUST_2927_Germany_44958</v>
      </c>
      <c r="B1071" t="s">
        <v>1411</v>
      </c>
      <c r="C1071">
        <v>76</v>
      </c>
      <c r="D1071" t="s">
        <v>21</v>
      </c>
      <c r="E1071" t="s">
        <v>50</v>
      </c>
      <c r="F1071">
        <v>82.44</v>
      </c>
      <c r="G1071">
        <f>IF(DATOS[[#This Row],[avg_order_value]]="",0,DATOS[[#This Row],[avg_order_value]])</f>
        <v>82.44</v>
      </c>
      <c r="H1071">
        <v>6</v>
      </c>
      <c r="I1071">
        <f>DATOS[[#This Row],[avgValorOrdenDesc]]*DATOS[[#This Row],[total_orders]]</f>
        <v>494.64</v>
      </c>
      <c r="J1071">
        <v>318</v>
      </c>
      <c r="K1071">
        <v>0</v>
      </c>
      <c r="L1071" t="s">
        <v>23</v>
      </c>
      <c r="M1071">
        <v>64.599999999999994</v>
      </c>
      <c r="N1071">
        <f>IF(DATOS[[#This Row],[email_open_rate]]="",0,DATOS[[#This Row],[email_open_rate]])</f>
        <v>64.599999999999994</v>
      </c>
      <c r="O1071" s="1">
        <v>44958</v>
      </c>
      <c r="P1071">
        <v>30</v>
      </c>
      <c r="Q1071">
        <v>0.41</v>
      </c>
      <c r="R1071">
        <f>IF(IFERROR(VLOOKUP(DATOS[[#This Row],[IdUnico]],A1072:$A$5002,1,FALSE),0),1,0)</f>
        <v>0</v>
      </c>
    </row>
    <row r="1072" spans="1:18" x14ac:dyDescent="0.3">
      <c r="A1072" t="str">
        <f>CONCATENATE(DATOS[[#This Row],[customer_id]],"_",DATOS[[#This Row],[country]],"_",DATOS[[#This Row],[customer_since]])</f>
        <v>CUST_2929_USA_44220</v>
      </c>
      <c r="B1072" t="s">
        <v>1902</v>
      </c>
      <c r="C1072">
        <v>42</v>
      </c>
      <c r="D1072" t="s">
        <v>14</v>
      </c>
      <c r="E1072" t="s">
        <v>18</v>
      </c>
      <c r="F1072">
        <v>224.21</v>
      </c>
      <c r="G1072">
        <f>IF(DATOS[[#This Row],[avg_order_value]]="",0,DATOS[[#This Row],[avg_order_value]])</f>
        <v>224.21</v>
      </c>
      <c r="H1072">
        <v>7</v>
      </c>
      <c r="I1072">
        <f>DATOS[[#This Row],[avgValorOrdenDesc]]*DATOS[[#This Row],[total_orders]]</f>
        <v>1569.47</v>
      </c>
      <c r="J1072">
        <v>300</v>
      </c>
      <c r="K1072">
        <v>0</v>
      </c>
      <c r="L1072" t="s">
        <v>40</v>
      </c>
      <c r="M1072">
        <v>67.900000000000006</v>
      </c>
      <c r="N1072">
        <f>IF(DATOS[[#This Row],[email_open_rate]]="",0,DATOS[[#This Row],[email_open_rate]])</f>
        <v>67.900000000000006</v>
      </c>
      <c r="O1072" s="1">
        <v>44220</v>
      </c>
      <c r="P1072">
        <v>41</v>
      </c>
      <c r="Q1072">
        <v>0.26</v>
      </c>
      <c r="R1072">
        <f>IF(IFERROR(VLOOKUP(DATOS[[#This Row],[IdUnico]],A1073:$A$5002,1,FALSE),0),1,0)</f>
        <v>0</v>
      </c>
    </row>
    <row r="1073" spans="1:18" x14ac:dyDescent="0.3">
      <c r="A1073" t="str">
        <f>CONCATENATE(DATOS[[#This Row],[customer_id]],"_",DATOS[[#This Row],[country]],"_",DATOS[[#This Row],[customer_since]])</f>
        <v>CUST_2930_China_44920</v>
      </c>
      <c r="B1073" t="s">
        <v>217</v>
      </c>
      <c r="C1073">
        <v>52</v>
      </c>
      <c r="D1073" t="s">
        <v>21</v>
      </c>
      <c r="E1073" t="s">
        <v>44</v>
      </c>
      <c r="F1073">
        <v>27.6</v>
      </c>
      <c r="G1073">
        <f>IF(DATOS[[#This Row],[avg_order_value]]="",0,DATOS[[#This Row],[avg_order_value]])</f>
        <v>27.6</v>
      </c>
      <c r="H1073">
        <v>10</v>
      </c>
      <c r="I1073">
        <f>DATOS[[#This Row],[avgValorOrdenDesc]]*DATOS[[#This Row],[total_orders]]</f>
        <v>276</v>
      </c>
      <c r="J1073">
        <v>271</v>
      </c>
      <c r="K1073">
        <v>0</v>
      </c>
      <c r="L1073" t="s">
        <v>16</v>
      </c>
      <c r="M1073">
        <v>84.3</v>
      </c>
      <c r="N1073">
        <f>IF(DATOS[[#This Row],[email_open_rate]]="",0,DATOS[[#This Row],[email_open_rate]])</f>
        <v>84.3</v>
      </c>
      <c r="O1073" s="1">
        <v>44920</v>
      </c>
      <c r="P1073">
        <v>20</v>
      </c>
      <c r="Q1073">
        <v>0.17</v>
      </c>
      <c r="R1073">
        <f>IF(IFERROR(VLOOKUP(DATOS[[#This Row],[IdUnico]],A1074:$A$5002,1,FALSE),0),1,0)</f>
        <v>0</v>
      </c>
    </row>
    <row r="1074" spans="1:18" x14ac:dyDescent="0.3">
      <c r="A1074" t="str">
        <f>CONCATENATE(DATOS[[#This Row],[customer_id]],"_",DATOS[[#This Row],[country]],"_",DATOS[[#This Row],[customer_since]])</f>
        <v>CUST_2931_USA_44928</v>
      </c>
      <c r="B1074" t="s">
        <v>390</v>
      </c>
      <c r="C1074">
        <v>35</v>
      </c>
      <c r="D1074" t="s">
        <v>21</v>
      </c>
      <c r="E1074" t="s">
        <v>18</v>
      </c>
      <c r="F1074">
        <v>112.98</v>
      </c>
      <c r="G1074">
        <f>IF(DATOS[[#This Row],[avg_order_value]]="",0,DATOS[[#This Row],[avg_order_value]])</f>
        <v>112.98</v>
      </c>
      <c r="H1074">
        <v>9</v>
      </c>
      <c r="I1074">
        <f>DATOS[[#This Row],[avgValorOrdenDesc]]*DATOS[[#This Row],[total_orders]]</f>
        <v>1016.82</v>
      </c>
      <c r="J1074">
        <v>51</v>
      </c>
      <c r="K1074">
        <v>1</v>
      </c>
      <c r="L1074" t="s">
        <v>19</v>
      </c>
      <c r="M1074">
        <v>91.3</v>
      </c>
      <c r="N1074">
        <f>IF(DATOS[[#This Row],[email_open_rate]]="",0,DATOS[[#This Row],[email_open_rate]])</f>
        <v>91.3</v>
      </c>
      <c r="O1074" s="1">
        <v>44928</v>
      </c>
      <c r="P1074">
        <v>1</v>
      </c>
      <c r="Q1074">
        <v>0.14000000000000001</v>
      </c>
      <c r="R1074">
        <f>IF(IFERROR(VLOOKUP(DATOS[[#This Row],[IdUnico]],A1075:$A$5002,1,FALSE),0),1,0)</f>
        <v>0</v>
      </c>
    </row>
    <row r="1075" spans="1:18" x14ac:dyDescent="0.3">
      <c r="A1075" t="str">
        <f>CONCATENATE(DATOS[[#This Row],[customer_id]],"_",DATOS[[#This Row],[country]],"_",DATOS[[#This Row],[customer_since]])</f>
        <v>CUST_2932_Canada_45769</v>
      </c>
      <c r="B1075" t="s">
        <v>2310</v>
      </c>
      <c r="C1075">
        <v>20</v>
      </c>
      <c r="D1075" t="s">
        <v>14</v>
      </c>
      <c r="E1075" t="s">
        <v>28</v>
      </c>
      <c r="F1075">
        <v>161.63999999999999</v>
      </c>
      <c r="G1075">
        <f>IF(DATOS[[#This Row],[avg_order_value]]="",0,DATOS[[#This Row],[avg_order_value]])</f>
        <v>161.63999999999999</v>
      </c>
      <c r="H1075">
        <v>5</v>
      </c>
      <c r="I1075">
        <f>DATOS[[#This Row],[avgValorOrdenDesc]]*DATOS[[#This Row],[total_orders]]</f>
        <v>808.19999999999993</v>
      </c>
      <c r="J1075">
        <v>266</v>
      </c>
      <c r="K1075">
        <v>0</v>
      </c>
      <c r="L1075" t="s">
        <v>23</v>
      </c>
      <c r="M1075">
        <v>61.8</v>
      </c>
      <c r="N1075">
        <f>IF(DATOS[[#This Row],[email_open_rate]]="",0,DATOS[[#This Row],[email_open_rate]])</f>
        <v>61.8</v>
      </c>
      <c r="O1075" s="1">
        <v>45769</v>
      </c>
      <c r="P1075">
        <v>51</v>
      </c>
      <c r="Q1075">
        <v>0.14000000000000001</v>
      </c>
      <c r="R1075">
        <f>IF(IFERROR(VLOOKUP(DATOS[[#This Row],[IdUnico]],A1076:$A$5002,1,FALSE),0),1,0)</f>
        <v>0</v>
      </c>
    </row>
    <row r="1076" spans="1:18" x14ac:dyDescent="0.3">
      <c r="A1076" t="str">
        <f>CONCATENATE(DATOS[[#This Row],[customer_id]],"_",DATOS[[#This Row],[country]],"_",DATOS[[#This Row],[customer_since]])</f>
        <v>CUST_2932_China_45267</v>
      </c>
      <c r="B1076" t="s">
        <v>2310</v>
      </c>
      <c r="C1076">
        <v>76</v>
      </c>
      <c r="D1076" t="s">
        <v>14</v>
      </c>
      <c r="E1076" t="s">
        <v>44</v>
      </c>
      <c r="F1076">
        <v>262.47000000000003</v>
      </c>
      <c r="G1076">
        <f>IF(DATOS[[#This Row],[avg_order_value]]="",0,DATOS[[#This Row],[avg_order_value]])</f>
        <v>262.47000000000003</v>
      </c>
      <c r="H1076">
        <v>11</v>
      </c>
      <c r="I1076">
        <f>DATOS[[#This Row],[avgValorOrdenDesc]]*DATOS[[#This Row],[total_orders]]</f>
        <v>2887.17</v>
      </c>
      <c r="J1076">
        <v>33</v>
      </c>
      <c r="K1076">
        <v>0</v>
      </c>
      <c r="L1076" t="s">
        <v>23</v>
      </c>
      <c r="M1076">
        <v>64.900000000000006</v>
      </c>
      <c r="N1076">
        <f>IF(DATOS[[#This Row],[email_open_rate]]="",0,DATOS[[#This Row],[email_open_rate]])</f>
        <v>64.900000000000006</v>
      </c>
      <c r="O1076" s="1">
        <v>45267</v>
      </c>
      <c r="P1076">
        <v>66</v>
      </c>
      <c r="Q1076">
        <v>0.31</v>
      </c>
      <c r="R1076">
        <f>IF(IFERROR(VLOOKUP(DATOS[[#This Row],[IdUnico]],A1077:$A$5002,1,FALSE),0),1,0)</f>
        <v>0</v>
      </c>
    </row>
    <row r="1077" spans="1:18" x14ac:dyDescent="0.3">
      <c r="A1077" t="str">
        <f>CONCATENATE(DATOS[[#This Row],[customer_id]],"_",DATOS[[#This Row],[country]],"_",DATOS[[#This Row],[customer_since]])</f>
        <v>CUST_2932_Japan_44856</v>
      </c>
      <c r="B1077" t="s">
        <v>2310</v>
      </c>
      <c r="C1077">
        <v>34</v>
      </c>
      <c r="D1077" t="s">
        <v>21</v>
      </c>
      <c r="E1077" t="s">
        <v>26</v>
      </c>
      <c r="F1077">
        <v>211.27</v>
      </c>
      <c r="G1077">
        <f>IF(DATOS[[#This Row],[avg_order_value]]="",0,DATOS[[#This Row],[avg_order_value]])</f>
        <v>211.27</v>
      </c>
      <c r="H1077">
        <v>9</v>
      </c>
      <c r="I1077">
        <f>DATOS[[#This Row],[avgValorOrdenDesc]]*DATOS[[#This Row],[total_orders]]</f>
        <v>1901.43</v>
      </c>
      <c r="J1077">
        <v>142</v>
      </c>
      <c r="K1077">
        <v>0</v>
      </c>
      <c r="L1077" t="s">
        <v>29</v>
      </c>
      <c r="M1077">
        <v>21.6</v>
      </c>
      <c r="N1077">
        <f>IF(DATOS[[#This Row],[email_open_rate]]="",0,DATOS[[#This Row],[email_open_rate]])</f>
        <v>21.6</v>
      </c>
      <c r="O1077" s="1">
        <v>44856</v>
      </c>
      <c r="P1077">
        <v>36</v>
      </c>
      <c r="Q1077">
        <v>0.41</v>
      </c>
      <c r="R1077">
        <f>IF(IFERROR(VLOOKUP(DATOS[[#This Row],[IdUnico]],A1078:$A$5002,1,FALSE),0),1,0)</f>
        <v>0</v>
      </c>
    </row>
    <row r="1078" spans="1:18" x14ac:dyDescent="0.3">
      <c r="A1078" t="str">
        <f>CONCATENATE(DATOS[[#This Row],[customer_id]],"_",DATOS[[#This Row],[country]],"_",DATOS[[#This Row],[customer_since]])</f>
        <v>CUST_2933_China_44222</v>
      </c>
      <c r="B1078" t="s">
        <v>1214</v>
      </c>
      <c r="C1078">
        <v>66</v>
      </c>
      <c r="D1078" t="s">
        <v>21</v>
      </c>
      <c r="E1078" t="s">
        <v>44</v>
      </c>
      <c r="F1078">
        <v>37.24</v>
      </c>
      <c r="G1078">
        <f>IF(DATOS[[#This Row],[avg_order_value]]="",0,DATOS[[#This Row],[avg_order_value]])</f>
        <v>37.24</v>
      </c>
      <c r="H1078">
        <v>11</v>
      </c>
      <c r="I1078">
        <f>DATOS[[#This Row],[avgValorOrdenDesc]]*DATOS[[#This Row],[total_orders]]</f>
        <v>409.64000000000004</v>
      </c>
      <c r="J1078">
        <v>321</v>
      </c>
      <c r="K1078">
        <v>0</v>
      </c>
      <c r="L1078" t="s">
        <v>23</v>
      </c>
      <c r="M1078">
        <v>96.5</v>
      </c>
      <c r="N1078">
        <f>IF(DATOS[[#This Row],[email_open_rate]]="",0,DATOS[[#This Row],[email_open_rate]])</f>
        <v>96.5</v>
      </c>
      <c r="O1078" s="1">
        <v>44222</v>
      </c>
      <c r="P1078">
        <v>17</v>
      </c>
      <c r="Q1078">
        <v>0.2</v>
      </c>
      <c r="R1078">
        <f>IF(IFERROR(VLOOKUP(DATOS[[#This Row],[IdUnico]],A1079:$A$5002,1,FALSE),0),1,0)</f>
        <v>0</v>
      </c>
    </row>
    <row r="1079" spans="1:18" x14ac:dyDescent="0.3">
      <c r="A1079" t="str">
        <f>CONCATENATE(DATOS[[#This Row],[customer_id]],"_",DATOS[[#This Row],[country]],"_",DATOS[[#This Row],[customer_since]])</f>
        <v>CUST_2936_China_45151</v>
      </c>
      <c r="B1079" t="s">
        <v>2306</v>
      </c>
      <c r="C1079">
        <v>48</v>
      </c>
      <c r="D1079" t="s">
        <v>14</v>
      </c>
      <c r="E1079" t="s">
        <v>44</v>
      </c>
      <c r="F1079">
        <v>164.43</v>
      </c>
      <c r="G1079">
        <f>IF(DATOS[[#This Row],[avg_order_value]]="",0,DATOS[[#This Row],[avg_order_value]])</f>
        <v>164.43</v>
      </c>
      <c r="H1079">
        <v>11</v>
      </c>
      <c r="I1079">
        <f>DATOS[[#This Row],[avgValorOrdenDesc]]*DATOS[[#This Row],[total_orders]]</f>
        <v>1808.73</v>
      </c>
      <c r="J1079">
        <v>236</v>
      </c>
      <c r="K1079">
        <v>0</v>
      </c>
      <c r="L1079" t="s">
        <v>16</v>
      </c>
      <c r="M1079">
        <v>79</v>
      </c>
      <c r="N1079">
        <f>IF(DATOS[[#This Row],[email_open_rate]]="",0,DATOS[[#This Row],[email_open_rate]])</f>
        <v>79</v>
      </c>
      <c r="O1079" s="1">
        <v>45151</v>
      </c>
      <c r="P1079">
        <v>6</v>
      </c>
      <c r="Q1079">
        <v>0.71</v>
      </c>
      <c r="R1079">
        <f>IF(IFERROR(VLOOKUP(DATOS[[#This Row],[IdUnico]],A1080:$A$5002,1,FALSE),0),1,0)</f>
        <v>0</v>
      </c>
    </row>
    <row r="1080" spans="1:18" x14ac:dyDescent="0.3">
      <c r="A1080" t="str">
        <f>CONCATENATE(DATOS[[#This Row],[customer_id]],"_",DATOS[[#This Row],[country]],"_",DATOS[[#This Row],[customer_since]])</f>
        <v>CUST_2938_China_44354</v>
      </c>
      <c r="B1080" t="s">
        <v>1987</v>
      </c>
      <c r="C1080">
        <v>18</v>
      </c>
      <c r="D1080" t="s">
        <v>21</v>
      </c>
      <c r="E1080" t="s">
        <v>44</v>
      </c>
      <c r="F1080">
        <v>107.73</v>
      </c>
      <c r="G1080">
        <f>IF(DATOS[[#This Row],[avg_order_value]]="",0,DATOS[[#This Row],[avg_order_value]])</f>
        <v>107.73</v>
      </c>
      <c r="H1080">
        <v>10</v>
      </c>
      <c r="I1080">
        <f>DATOS[[#This Row],[avgValorOrdenDesc]]*DATOS[[#This Row],[total_orders]]</f>
        <v>1077.3</v>
      </c>
      <c r="J1080">
        <v>294</v>
      </c>
      <c r="K1080">
        <v>0</v>
      </c>
      <c r="L1080" t="s">
        <v>23</v>
      </c>
      <c r="M1080">
        <v>41.5</v>
      </c>
      <c r="N1080">
        <f>IF(DATOS[[#This Row],[email_open_rate]]="",0,DATOS[[#This Row],[email_open_rate]])</f>
        <v>41.5</v>
      </c>
      <c r="O1080" s="1">
        <v>44354</v>
      </c>
      <c r="P1080">
        <v>29</v>
      </c>
      <c r="Q1080">
        <v>0.27</v>
      </c>
      <c r="R1080">
        <f>IF(IFERROR(VLOOKUP(DATOS[[#This Row],[IdUnico]],A1081:$A$5002,1,FALSE),0),1,0)</f>
        <v>0</v>
      </c>
    </row>
    <row r="1081" spans="1:18" x14ac:dyDescent="0.3">
      <c r="A1081" t="str">
        <f>CONCATENATE(DATOS[[#This Row],[customer_id]],"_",DATOS[[#This Row],[country]],"_",DATOS[[#This Row],[customer_since]])</f>
        <v>CUST_2939_Brazil_44761</v>
      </c>
      <c r="B1081" t="s">
        <v>1485</v>
      </c>
      <c r="C1081">
        <v>44</v>
      </c>
      <c r="D1081" t="s">
        <v>21</v>
      </c>
      <c r="E1081" t="s">
        <v>15</v>
      </c>
      <c r="F1081">
        <v>24.74</v>
      </c>
      <c r="G1081">
        <f>IF(DATOS[[#This Row],[avg_order_value]]="",0,DATOS[[#This Row],[avg_order_value]])</f>
        <v>24.74</v>
      </c>
      <c r="H1081">
        <v>13</v>
      </c>
      <c r="I1081">
        <f>DATOS[[#This Row],[avgValorOrdenDesc]]*DATOS[[#This Row],[total_orders]]</f>
        <v>321.62</v>
      </c>
      <c r="J1081">
        <v>310</v>
      </c>
      <c r="K1081">
        <v>0</v>
      </c>
      <c r="L1081" t="s">
        <v>40</v>
      </c>
      <c r="M1081">
        <v>60.8</v>
      </c>
      <c r="N1081">
        <f>IF(DATOS[[#This Row],[email_open_rate]]="",0,DATOS[[#This Row],[email_open_rate]])</f>
        <v>60.8</v>
      </c>
      <c r="O1081" s="1">
        <v>44761</v>
      </c>
      <c r="P1081">
        <v>74</v>
      </c>
      <c r="Q1081">
        <v>0.14000000000000001</v>
      </c>
      <c r="R1081">
        <f>IF(IFERROR(VLOOKUP(DATOS[[#This Row],[IdUnico]],A1082:$A$5002,1,FALSE),0),1,0)</f>
        <v>0</v>
      </c>
    </row>
    <row r="1082" spans="1:18" x14ac:dyDescent="0.3">
      <c r="A1082" t="str">
        <f>CONCATENATE(DATOS[[#This Row],[customer_id]],"_",DATOS[[#This Row],[country]],"_",DATOS[[#This Row],[customer_since]])</f>
        <v>CUST_2939_China_45483</v>
      </c>
      <c r="B1082" t="s">
        <v>1485</v>
      </c>
      <c r="C1082">
        <v>27</v>
      </c>
      <c r="D1082" t="s">
        <v>25</v>
      </c>
      <c r="E1082" t="s">
        <v>44</v>
      </c>
      <c r="F1082">
        <v>76.45</v>
      </c>
      <c r="G1082">
        <f>IF(DATOS[[#This Row],[avg_order_value]]="",0,DATOS[[#This Row],[avg_order_value]])</f>
        <v>76.45</v>
      </c>
      <c r="H1082">
        <v>12</v>
      </c>
      <c r="I1082">
        <f>DATOS[[#This Row],[avgValorOrdenDesc]]*DATOS[[#This Row],[total_orders]]</f>
        <v>917.40000000000009</v>
      </c>
      <c r="J1082">
        <v>244</v>
      </c>
      <c r="K1082">
        <v>0</v>
      </c>
      <c r="L1082" t="s">
        <v>19</v>
      </c>
      <c r="M1082">
        <v>4.7</v>
      </c>
      <c r="N1082">
        <f>IF(DATOS[[#This Row],[email_open_rate]]="",0,DATOS[[#This Row],[email_open_rate]])</f>
        <v>4.7</v>
      </c>
      <c r="O1082" s="1">
        <v>45483</v>
      </c>
      <c r="P1082">
        <v>4</v>
      </c>
      <c r="Q1082">
        <v>0.35</v>
      </c>
      <c r="R1082">
        <f>IF(IFERROR(VLOOKUP(DATOS[[#This Row],[IdUnico]],A1083:$A$5002,1,FALSE),0),1,0)</f>
        <v>0</v>
      </c>
    </row>
    <row r="1083" spans="1:18" x14ac:dyDescent="0.3">
      <c r="A1083" t="str">
        <f>CONCATENATE(DATOS[[#This Row],[customer_id]],"_",DATOS[[#This Row],[country]],"_",DATOS[[#This Row],[customer_since]])</f>
        <v>CUST_2940_USA_44870</v>
      </c>
      <c r="B1083" t="s">
        <v>3784</v>
      </c>
      <c r="C1083">
        <v>46</v>
      </c>
      <c r="D1083" t="s">
        <v>21</v>
      </c>
      <c r="E1083" t="s">
        <v>18</v>
      </c>
      <c r="F1083">
        <v>174.3</v>
      </c>
      <c r="G1083">
        <f>IF(DATOS[[#This Row],[avg_order_value]]="",0,DATOS[[#This Row],[avg_order_value]])</f>
        <v>174.3</v>
      </c>
      <c r="H1083">
        <v>7</v>
      </c>
      <c r="I1083">
        <f>DATOS[[#This Row],[avgValorOrdenDesc]]*DATOS[[#This Row],[total_orders]]</f>
        <v>1220.1000000000001</v>
      </c>
      <c r="J1083">
        <v>262</v>
      </c>
      <c r="K1083">
        <v>0</v>
      </c>
      <c r="L1083" t="s">
        <v>16</v>
      </c>
      <c r="M1083">
        <v>14</v>
      </c>
      <c r="N1083">
        <f>IF(DATOS[[#This Row],[email_open_rate]]="",0,DATOS[[#This Row],[email_open_rate]])</f>
        <v>14</v>
      </c>
      <c r="O1083" s="1">
        <v>44870</v>
      </c>
      <c r="P1083">
        <v>73</v>
      </c>
      <c r="Q1083">
        <v>0.3</v>
      </c>
      <c r="R1083">
        <f>IF(IFERROR(VLOOKUP(DATOS[[#This Row],[IdUnico]],A1084:$A$5002,1,FALSE),0),1,0)</f>
        <v>0</v>
      </c>
    </row>
    <row r="1084" spans="1:18" x14ac:dyDescent="0.3">
      <c r="A1084" t="str">
        <f>CONCATENATE(DATOS[[#This Row],[customer_id]],"_",DATOS[[#This Row],[country]],"_",DATOS[[#This Row],[customer_since]])</f>
        <v>CUST_2942_UK_44876</v>
      </c>
      <c r="B1084" t="s">
        <v>3146</v>
      </c>
      <c r="C1084">
        <v>22</v>
      </c>
      <c r="D1084" t="s">
        <v>25</v>
      </c>
      <c r="E1084" t="s">
        <v>52</v>
      </c>
      <c r="F1084">
        <v>34.369999999999997</v>
      </c>
      <c r="G1084">
        <f>IF(DATOS[[#This Row],[avg_order_value]]="",0,DATOS[[#This Row],[avg_order_value]])</f>
        <v>34.369999999999997</v>
      </c>
      <c r="H1084">
        <v>10</v>
      </c>
      <c r="I1084">
        <f>DATOS[[#This Row],[avgValorOrdenDesc]]*DATOS[[#This Row],[total_orders]]</f>
        <v>343.7</v>
      </c>
      <c r="J1084">
        <v>113</v>
      </c>
      <c r="K1084">
        <v>0</v>
      </c>
      <c r="L1084" t="s">
        <v>23</v>
      </c>
      <c r="M1084">
        <v>2.7</v>
      </c>
      <c r="N1084">
        <f>IF(DATOS[[#This Row],[email_open_rate]]="",0,DATOS[[#This Row],[email_open_rate]])</f>
        <v>2.7</v>
      </c>
      <c r="O1084" s="1">
        <v>44876</v>
      </c>
      <c r="P1084">
        <v>56</v>
      </c>
      <c r="Q1084">
        <v>0.28000000000000003</v>
      </c>
      <c r="R1084">
        <f>IF(IFERROR(VLOOKUP(DATOS[[#This Row],[IdUnico]],A1085:$A$5002,1,FALSE),0),1,0)</f>
        <v>0</v>
      </c>
    </row>
    <row r="1085" spans="1:18" x14ac:dyDescent="0.3">
      <c r="A1085" t="str">
        <f>CONCATENATE(DATOS[[#This Row],[customer_id]],"_",DATOS[[#This Row],[country]],"_",DATOS[[#This Row],[customer_since]])</f>
        <v>CUST_2946_Brazil_44684</v>
      </c>
      <c r="B1085" t="s">
        <v>2350</v>
      </c>
      <c r="C1085">
        <v>55</v>
      </c>
      <c r="D1085" t="s">
        <v>14</v>
      </c>
      <c r="E1085" t="s">
        <v>15</v>
      </c>
      <c r="F1085">
        <v>137.24</v>
      </c>
      <c r="G1085">
        <f>IF(DATOS[[#This Row],[avg_order_value]]="",0,DATOS[[#This Row],[avg_order_value]])</f>
        <v>137.24</v>
      </c>
      <c r="H1085">
        <v>10</v>
      </c>
      <c r="I1085">
        <f>DATOS[[#This Row],[avgValorOrdenDesc]]*DATOS[[#This Row],[total_orders]]</f>
        <v>1372.4</v>
      </c>
      <c r="J1085">
        <v>233</v>
      </c>
      <c r="K1085">
        <v>0</v>
      </c>
      <c r="L1085" t="s">
        <v>40</v>
      </c>
      <c r="M1085">
        <v>46.9</v>
      </c>
      <c r="N1085">
        <f>IF(DATOS[[#This Row],[email_open_rate]]="",0,DATOS[[#This Row],[email_open_rate]])</f>
        <v>46.9</v>
      </c>
      <c r="O1085" s="1">
        <v>44684</v>
      </c>
      <c r="P1085">
        <v>61</v>
      </c>
      <c r="Q1085">
        <v>0.55000000000000004</v>
      </c>
      <c r="R1085">
        <f>IF(IFERROR(VLOOKUP(DATOS[[#This Row],[IdUnico]],A1086:$A$5002,1,FALSE),0),1,0)</f>
        <v>0</v>
      </c>
    </row>
    <row r="1086" spans="1:18" x14ac:dyDescent="0.3">
      <c r="A1086" t="str">
        <f>CONCATENATE(DATOS[[#This Row],[customer_id]],"_",DATOS[[#This Row],[country]],"_",DATOS[[#This Row],[customer_since]])</f>
        <v>CUST_2946_USA_44410</v>
      </c>
      <c r="B1086" t="s">
        <v>2350</v>
      </c>
      <c r="C1086">
        <v>47</v>
      </c>
      <c r="D1086" t="s">
        <v>21</v>
      </c>
      <c r="E1086" t="s">
        <v>18</v>
      </c>
      <c r="F1086">
        <v>135.47</v>
      </c>
      <c r="G1086">
        <f>IF(DATOS[[#This Row],[avg_order_value]]="",0,DATOS[[#This Row],[avg_order_value]])</f>
        <v>135.47</v>
      </c>
      <c r="H1086">
        <v>10</v>
      </c>
      <c r="I1086">
        <f>DATOS[[#This Row],[avgValorOrdenDesc]]*DATOS[[#This Row],[total_orders]]</f>
        <v>1354.7</v>
      </c>
      <c r="J1086">
        <v>86</v>
      </c>
      <c r="K1086">
        <v>0</v>
      </c>
      <c r="L1086" t="s">
        <v>23</v>
      </c>
      <c r="M1086">
        <v>44.7</v>
      </c>
      <c r="N1086">
        <f>IF(DATOS[[#This Row],[email_open_rate]]="",0,DATOS[[#This Row],[email_open_rate]])</f>
        <v>44.7</v>
      </c>
      <c r="O1086" s="1">
        <v>44410</v>
      </c>
      <c r="P1086">
        <v>43</v>
      </c>
      <c r="Q1086">
        <v>0.2</v>
      </c>
      <c r="R1086">
        <f>IF(IFERROR(VLOOKUP(DATOS[[#This Row],[IdUnico]],A1087:$A$5002,1,FALSE),0),1,0)</f>
        <v>0</v>
      </c>
    </row>
    <row r="1087" spans="1:18" x14ac:dyDescent="0.3">
      <c r="A1087" t="str">
        <f>CONCATENATE(DATOS[[#This Row],[customer_id]],"_",DATOS[[#This Row],[country]],"_",DATOS[[#This Row],[customer_since]])</f>
        <v>CUST_2948_India_45530</v>
      </c>
      <c r="B1087" t="s">
        <v>2463</v>
      </c>
      <c r="C1087">
        <v>26</v>
      </c>
      <c r="D1087" t="s">
        <v>14</v>
      </c>
      <c r="E1087" t="s">
        <v>37</v>
      </c>
      <c r="F1087">
        <v>24.87</v>
      </c>
      <c r="G1087">
        <f>IF(DATOS[[#This Row],[avg_order_value]]="",0,DATOS[[#This Row],[avg_order_value]])</f>
        <v>24.87</v>
      </c>
      <c r="H1087">
        <v>8</v>
      </c>
      <c r="I1087">
        <f>DATOS[[#This Row],[avgValorOrdenDesc]]*DATOS[[#This Row],[total_orders]]</f>
        <v>198.96</v>
      </c>
      <c r="J1087">
        <v>10</v>
      </c>
      <c r="K1087">
        <v>0</v>
      </c>
      <c r="L1087" t="s">
        <v>23</v>
      </c>
      <c r="M1087">
        <v>77.7</v>
      </c>
      <c r="N1087">
        <f>IF(DATOS[[#This Row],[email_open_rate]]="",0,DATOS[[#This Row],[email_open_rate]])</f>
        <v>77.7</v>
      </c>
      <c r="O1087" s="1">
        <v>45530</v>
      </c>
      <c r="P1087">
        <v>13</v>
      </c>
      <c r="Q1087">
        <v>0.48</v>
      </c>
      <c r="R1087">
        <f>IF(IFERROR(VLOOKUP(DATOS[[#This Row],[IdUnico]],A1088:$A$5002,1,FALSE),0),1,0)</f>
        <v>0</v>
      </c>
    </row>
    <row r="1088" spans="1:18" x14ac:dyDescent="0.3">
      <c r="A1088" t="str">
        <f>CONCATENATE(DATOS[[#This Row],[customer_id]],"_",DATOS[[#This Row],[country]],"_",DATOS[[#This Row],[customer_since]])</f>
        <v>CUST_2948_USA_45694</v>
      </c>
      <c r="B1088" t="s">
        <v>2463</v>
      </c>
      <c r="C1088">
        <v>33</v>
      </c>
      <c r="D1088" t="s">
        <v>14</v>
      </c>
      <c r="E1088" t="s">
        <v>18</v>
      </c>
      <c r="F1088">
        <v>120.76</v>
      </c>
      <c r="G1088">
        <f>IF(DATOS[[#This Row],[avg_order_value]]="",0,DATOS[[#This Row],[avg_order_value]])</f>
        <v>120.76</v>
      </c>
      <c r="H1088">
        <v>9</v>
      </c>
      <c r="I1088">
        <f>DATOS[[#This Row],[avgValorOrdenDesc]]*DATOS[[#This Row],[total_orders]]</f>
        <v>1086.8400000000001</v>
      </c>
      <c r="J1088">
        <v>219</v>
      </c>
      <c r="K1088">
        <v>0</v>
      </c>
      <c r="L1088" t="s">
        <v>16</v>
      </c>
      <c r="M1088">
        <v>62.4</v>
      </c>
      <c r="N1088">
        <f>IF(DATOS[[#This Row],[email_open_rate]]="",0,DATOS[[#This Row],[email_open_rate]])</f>
        <v>62.4</v>
      </c>
      <c r="O1088" s="1">
        <v>45694</v>
      </c>
      <c r="P1088">
        <v>27</v>
      </c>
      <c r="Q1088">
        <v>0.24</v>
      </c>
      <c r="R1088">
        <f>IF(IFERROR(VLOOKUP(DATOS[[#This Row],[IdUnico]],A1089:$A$5002,1,FALSE),0),1,0)</f>
        <v>0</v>
      </c>
    </row>
    <row r="1089" spans="1:18" x14ac:dyDescent="0.3">
      <c r="A1089" t="str">
        <f>CONCATENATE(DATOS[[#This Row],[customer_id]],"_",DATOS[[#This Row],[country]],"_",DATOS[[#This Row],[customer_since]])</f>
        <v>CUST_2949_Germany_45441</v>
      </c>
      <c r="B1089" t="s">
        <v>1369</v>
      </c>
      <c r="C1089">
        <v>74</v>
      </c>
      <c r="D1089" t="s">
        <v>21</v>
      </c>
      <c r="E1089" t="s">
        <v>50</v>
      </c>
      <c r="F1089">
        <v>99.98</v>
      </c>
      <c r="G1089">
        <f>IF(DATOS[[#This Row],[avg_order_value]]="",0,DATOS[[#This Row],[avg_order_value]])</f>
        <v>99.98</v>
      </c>
      <c r="H1089">
        <v>9</v>
      </c>
      <c r="I1089">
        <f>DATOS[[#This Row],[avgValorOrdenDesc]]*DATOS[[#This Row],[total_orders]]</f>
        <v>899.82</v>
      </c>
      <c r="J1089">
        <v>336</v>
      </c>
      <c r="K1089">
        <v>0</v>
      </c>
      <c r="L1089" t="s">
        <v>23</v>
      </c>
      <c r="M1089">
        <v>60.6</v>
      </c>
      <c r="N1089">
        <f>IF(DATOS[[#This Row],[email_open_rate]]="",0,DATOS[[#This Row],[email_open_rate]])</f>
        <v>60.6</v>
      </c>
      <c r="O1089" s="1">
        <v>45441</v>
      </c>
      <c r="P1089">
        <v>95</v>
      </c>
      <c r="Q1089">
        <v>0.35</v>
      </c>
      <c r="R1089">
        <f>IF(IFERROR(VLOOKUP(DATOS[[#This Row],[IdUnico]],A1090:$A$5002,1,FALSE),0),1,0)</f>
        <v>0</v>
      </c>
    </row>
    <row r="1090" spans="1:18" x14ac:dyDescent="0.3">
      <c r="A1090" t="str">
        <f>CONCATENATE(DATOS[[#This Row],[customer_id]],"_",DATOS[[#This Row],[country]],"_",DATOS[[#This Row],[customer_since]])</f>
        <v>CUST_2956_Canada_45394</v>
      </c>
      <c r="B1090" t="s">
        <v>3360</v>
      </c>
      <c r="C1090">
        <v>58</v>
      </c>
      <c r="D1090" t="s">
        <v>21</v>
      </c>
      <c r="E1090" t="s">
        <v>28</v>
      </c>
      <c r="F1090">
        <v>35.99</v>
      </c>
      <c r="G1090">
        <f>IF(DATOS[[#This Row],[avg_order_value]]="",0,DATOS[[#This Row],[avg_order_value]])</f>
        <v>35.99</v>
      </c>
      <c r="H1090">
        <v>10</v>
      </c>
      <c r="I1090">
        <f>DATOS[[#This Row],[avgValorOrdenDesc]]*DATOS[[#This Row],[total_orders]]</f>
        <v>359.90000000000003</v>
      </c>
      <c r="J1090">
        <v>77</v>
      </c>
      <c r="K1090">
        <v>0</v>
      </c>
      <c r="L1090" t="s">
        <v>23</v>
      </c>
      <c r="M1090">
        <v>30.9</v>
      </c>
      <c r="N1090">
        <f>IF(DATOS[[#This Row],[email_open_rate]]="",0,DATOS[[#This Row],[email_open_rate]])</f>
        <v>30.9</v>
      </c>
      <c r="O1090" s="1">
        <v>45394</v>
      </c>
      <c r="P1090">
        <v>79</v>
      </c>
      <c r="Q1090">
        <v>0.23</v>
      </c>
      <c r="R1090">
        <f>IF(IFERROR(VLOOKUP(DATOS[[#This Row],[IdUnico]],A1091:$A$5002,1,FALSE),0),1,0)</f>
        <v>0</v>
      </c>
    </row>
    <row r="1091" spans="1:18" x14ac:dyDescent="0.3">
      <c r="A1091" t="str">
        <f>CONCATENATE(DATOS[[#This Row],[customer_id]],"_",DATOS[[#This Row],[country]],"_",DATOS[[#This Row],[customer_since]])</f>
        <v>CUST_2958_USA_45313</v>
      </c>
      <c r="B1091" t="s">
        <v>2101</v>
      </c>
      <c r="C1091">
        <v>71</v>
      </c>
      <c r="D1091" t="s">
        <v>21</v>
      </c>
      <c r="E1091" t="s">
        <v>18</v>
      </c>
      <c r="F1091">
        <v>19.420000000000002</v>
      </c>
      <c r="G1091">
        <f>IF(DATOS[[#This Row],[avg_order_value]]="",0,DATOS[[#This Row],[avg_order_value]])</f>
        <v>19.420000000000002</v>
      </c>
      <c r="H1091">
        <v>8</v>
      </c>
      <c r="I1091">
        <f>DATOS[[#This Row],[avgValorOrdenDesc]]*DATOS[[#This Row],[total_orders]]</f>
        <v>155.36000000000001</v>
      </c>
      <c r="J1091">
        <v>7</v>
      </c>
      <c r="K1091">
        <v>0</v>
      </c>
      <c r="L1091" t="s">
        <v>23</v>
      </c>
      <c r="M1091">
        <v>10.9</v>
      </c>
      <c r="N1091">
        <f>IF(DATOS[[#This Row],[email_open_rate]]="",0,DATOS[[#This Row],[email_open_rate]])</f>
        <v>10.9</v>
      </c>
      <c r="O1091" s="1">
        <v>45313</v>
      </c>
      <c r="P1091">
        <v>48</v>
      </c>
      <c r="Q1091">
        <v>0.21</v>
      </c>
      <c r="R1091">
        <f>IF(IFERROR(VLOOKUP(DATOS[[#This Row],[IdUnico]],A1092:$A$5002,1,FALSE),0),1,0)</f>
        <v>0</v>
      </c>
    </row>
    <row r="1092" spans="1:18" x14ac:dyDescent="0.3">
      <c r="A1092" t="str">
        <f>CONCATENATE(DATOS[[#This Row],[customer_id]],"_",DATOS[[#This Row],[country]],"_",DATOS[[#This Row],[customer_since]])</f>
        <v>CUST_2959_Germany_45198</v>
      </c>
      <c r="B1092" t="s">
        <v>233</v>
      </c>
      <c r="C1092">
        <v>31</v>
      </c>
      <c r="D1092" t="s">
        <v>14</v>
      </c>
      <c r="E1092" t="s">
        <v>50</v>
      </c>
      <c r="F1092">
        <v>96.67</v>
      </c>
      <c r="G1092">
        <f>IF(DATOS[[#This Row],[avg_order_value]]="",0,DATOS[[#This Row],[avg_order_value]])</f>
        <v>96.67</v>
      </c>
      <c r="H1092">
        <v>15</v>
      </c>
      <c r="I1092">
        <f>DATOS[[#This Row],[avgValorOrdenDesc]]*DATOS[[#This Row],[total_orders]]</f>
        <v>1450.05</v>
      </c>
      <c r="J1092">
        <v>78</v>
      </c>
      <c r="K1092">
        <v>0</v>
      </c>
      <c r="L1092" t="s">
        <v>40</v>
      </c>
      <c r="M1092">
        <v>98.3</v>
      </c>
      <c r="N1092">
        <f>IF(DATOS[[#This Row],[email_open_rate]]="",0,DATOS[[#This Row],[email_open_rate]])</f>
        <v>98.3</v>
      </c>
      <c r="O1092" s="1">
        <v>45198</v>
      </c>
      <c r="P1092">
        <v>78</v>
      </c>
      <c r="Q1092">
        <v>0.06</v>
      </c>
      <c r="R1092">
        <f>IF(IFERROR(VLOOKUP(DATOS[[#This Row],[IdUnico]],A1093:$A$5002,1,FALSE),0),1,0)</f>
        <v>0</v>
      </c>
    </row>
    <row r="1093" spans="1:18" x14ac:dyDescent="0.3">
      <c r="A1093" t="str">
        <f>CONCATENATE(DATOS[[#This Row],[customer_id]],"_",DATOS[[#This Row],[country]],"_",DATOS[[#This Row],[customer_since]])</f>
        <v>CUST_2960_Australia_44732</v>
      </c>
      <c r="B1093" t="s">
        <v>1705</v>
      </c>
      <c r="C1093">
        <v>61</v>
      </c>
      <c r="D1093" t="s">
        <v>21</v>
      </c>
      <c r="E1093" t="s">
        <v>22</v>
      </c>
      <c r="F1093">
        <v>166.36</v>
      </c>
      <c r="G1093">
        <f>IF(DATOS[[#This Row],[avg_order_value]]="",0,DATOS[[#This Row],[avg_order_value]])</f>
        <v>166.36</v>
      </c>
      <c r="H1093">
        <v>10</v>
      </c>
      <c r="I1093">
        <f>DATOS[[#This Row],[avgValorOrdenDesc]]*DATOS[[#This Row],[total_orders]]</f>
        <v>1663.6000000000001</v>
      </c>
      <c r="J1093">
        <v>300</v>
      </c>
      <c r="K1093">
        <v>0</v>
      </c>
      <c r="L1093" t="s">
        <v>16</v>
      </c>
      <c r="M1093">
        <v>91</v>
      </c>
      <c r="N1093">
        <f>IF(DATOS[[#This Row],[email_open_rate]]="",0,DATOS[[#This Row],[email_open_rate]])</f>
        <v>91</v>
      </c>
      <c r="O1093" s="1">
        <v>44732</v>
      </c>
      <c r="P1093">
        <v>8</v>
      </c>
      <c r="Q1093">
        <v>0.52</v>
      </c>
      <c r="R1093">
        <f>IF(IFERROR(VLOOKUP(DATOS[[#This Row],[IdUnico]],A1094:$A$5002,1,FALSE),0),1,0)</f>
        <v>0</v>
      </c>
    </row>
    <row r="1094" spans="1:18" x14ac:dyDescent="0.3">
      <c r="A1094" t="str">
        <f>CONCATENATE(DATOS[[#This Row],[customer_id]],"_",DATOS[[#This Row],[country]],"_",DATOS[[#This Row],[customer_since]])</f>
        <v>CUST_2960_China_44726</v>
      </c>
      <c r="B1094" t="s">
        <v>1705</v>
      </c>
      <c r="C1094">
        <v>22</v>
      </c>
      <c r="D1094" t="s">
        <v>21</v>
      </c>
      <c r="E1094" t="s">
        <v>44</v>
      </c>
      <c r="G1094">
        <f>IF(DATOS[[#This Row],[avg_order_value]]="",0,DATOS[[#This Row],[avg_order_value]])</f>
        <v>0</v>
      </c>
      <c r="H1094">
        <v>14</v>
      </c>
      <c r="I1094">
        <f>DATOS[[#This Row],[avgValorOrdenDesc]]*DATOS[[#This Row],[total_orders]]</f>
        <v>0</v>
      </c>
      <c r="J1094">
        <v>85</v>
      </c>
      <c r="K1094">
        <v>0</v>
      </c>
      <c r="L1094" t="s">
        <v>29</v>
      </c>
      <c r="M1094">
        <v>5.6</v>
      </c>
      <c r="N1094">
        <f>IF(DATOS[[#This Row],[email_open_rate]]="",0,DATOS[[#This Row],[email_open_rate]])</f>
        <v>5.6</v>
      </c>
      <c r="O1094" s="1">
        <v>44726</v>
      </c>
      <c r="P1094">
        <v>91</v>
      </c>
      <c r="Q1094">
        <v>0.41</v>
      </c>
      <c r="R1094">
        <f>IF(IFERROR(VLOOKUP(DATOS[[#This Row],[IdUnico]],A1095:$A$5002,1,FALSE),0),1,0)</f>
        <v>0</v>
      </c>
    </row>
    <row r="1095" spans="1:18" x14ac:dyDescent="0.3">
      <c r="A1095" t="str">
        <f>CONCATENATE(DATOS[[#This Row],[customer_id]],"_",DATOS[[#This Row],[country]],"_",DATOS[[#This Row],[customer_since]])</f>
        <v>CUST_2961_Japan_44420</v>
      </c>
      <c r="B1095" t="s">
        <v>3272</v>
      </c>
      <c r="C1095">
        <v>50</v>
      </c>
      <c r="D1095" t="s">
        <v>21</v>
      </c>
      <c r="E1095" t="s">
        <v>26</v>
      </c>
      <c r="F1095">
        <v>217.51</v>
      </c>
      <c r="G1095">
        <f>IF(DATOS[[#This Row],[avg_order_value]]="",0,DATOS[[#This Row],[avg_order_value]])</f>
        <v>217.51</v>
      </c>
      <c r="H1095">
        <v>7</v>
      </c>
      <c r="I1095">
        <f>DATOS[[#This Row],[avgValorOrdenDesc]]*DATOS[[#This Row],[total_orders]]</f>
        <v>1522.57</v>
      </c>
      <c r="J1095">
        <v>155</v>
      </c>
      <c r="K1095">
        <v>0</v>
      </c>
      <c r="L1095" t="s">
        <v>23</v>
      </c>
      <c r="M1095">
        <v>28.8</v>
      </c>
      <c r="N1095">
        <f>IF(DATOS[[#This Row],[email_open_rate]]="",0,DATOS[[#This Row],[email_open_rate]])</f>
        <v>28.8</v>
      </c>
      <c r="O1095" s="1">
        <v>44420</v>
      </c>
      <c r="P1095">
        <v>54</v>
      </c>
      <c r="Q1095">
        <v>0.62</v>
      </c>
      <c r="R1095">
        <f>IF(IFERROR(VLOOKUP(DATOS[[#This Row],[IdUnico]],A1096:$A$5002,1,FALSE),0),1,0)</f>
        <v>0</v>
      </c>
    </row>
    <row r="1096" spans="1:18" x14ac:dyDescent="0.3">
      <c r="A1096" t="str">
        <f>CONCATENATE(DATOS[[#This Row],[customer_id]],"_",DATOS[[#This Row],[country]],"_",DATOS[[#This Row],[customer_since]])</f>
        <v>CUST_2966_Brazil_45259</v>
      </c>
      <c r="B1096" t="s">
        <v>3614</v>
      </c>
      <c r="C1096">
        <v>29</v>
      </c>
      <c r="D1096" t="s">
        <v>21</v>
      </c>
      <c r="E1096" t="s">
        <v>15</v>
      </c>
      <c r="F1096">
        <v>94.14</v>
      </c>
      <c r="G1096">
        <f>IF(DATOS[[#This Row],[avg_order_value]]="",0,DATOS[[#This Row],[avg_order_value]])</f>
        <v>94.14</v>
      </c>
      <c r="H1096">
        <v>8</v>
      </c>
      <c r="I1096">
        <f>DATOS[[#This Row],[avgValorOrdenDesc]]*DATOS[[#This Row],[total_orders]]</f>
        <v>753.12</v>
      </c>
      <c r="J1096">
        <v>300</v>
      </c>
      <c r="K1096">
        <v>0</v>
      </c>
      <c r="L1096" t="s">
        <v>19</v>
      </c>
      <c r="M1096">
        <v>8.9</v>
      </c>
      <c r="N1096">
        <f>IF(DATOS[[#This Row],[email_open_rate]]="",0,DATOS[[#This Row],[email_open_rate]])</f>
        <v>8.9</v>
      </c>
      <c r="O1096" s="1">
        <v>45259</v>
      </c>
      <c r="P1096">
        <v>42</v>
      </c>
      <c r="Q1096">
        <v>0.21</v>
      </c>
      <c r="R1096">
        <f>IF(IFERROR(VLOOKUP(DATOS[[#This Row],[IdUnico]],A1097:$A$5002,1,FALSE),0),1,0)</f>
        <v>0</v>
      </c>
    </row>
    <row r="1097" spans="1:18" x14ac:dyDescent="0.3">
      <c r="A1097" t="str">
        <f>CONCATENATE(DATOS[[#This Row],[customer_id]],"_",DATOS[[#This Row],[country]],"_",DATOS[[#This Row],[customer_since]])</f>
        <v>CUST_2967_Japan_44929</v>
      </c>
      <c r="B1097" t="s">
        <v>2135</v>
      </c>
      <c r="C1097">
        <v>35</v>
      </c>
      <c r="D1097" t="s">
        <v>21</v>
      </c>
      <c r="E1097" t="s">
        <v>26</v>
      </c>
      <c r="F1097">
        <v>155.88</v>
      </c>
      <c r="G1097">
        <f>IF(DATOS[[#This Row],[avg_order_value]]="",0,DATOS[[#This Row],[avg_order_value]])</f>
        <v>155.88</v>
      </c>
      <c r="H1097">
        <v>17</v>
      </c>
      <c r="I1097">
        <f>DATOS[[#This Row],[avgValorOrdenDesc]]*DATOS[[#This Row],[total_orders]]</f>
        <v>2649.96</v>
      </c>
      <c r="J1097">
        <v>110</v>
      </c>
      <c r="K1097">
        <v>0</v>
      </c>
      <c r="L1097" t="s">
        <v>19</v>
      </c>
      <c r="M1097">
        <v>22.3</v>
      </c>
      <c r="N1097">
        <f>IF(DATOS[[#This Row],[email_open_rate]]="",0,DATOS[[#This Row],[email_open_rate]])</f>
        <v>22.3</v>
      </c>
      <c r="O1097" s="1">
        <v>44929</v>
      </c>
      <c r="P1097">
        <v>20</v>
      </c>
      <c r="Q1097">
        <v>0.3</v>
      </c>
      <c r="R1097">
        <f>IF(IFERROR(VLOOKUP(DATOS[[#This Row],[IdUnico]],A1098:$A$5002,1,FALSE),0),1,0)</f>
        <v>0</v>
      </c>
    </row>
    <row r="1098" spans="1:18" x14ac:dyDescent="0.3">
      <c r="A1098" t="str">
        <f>CONCATENATE(DATOS[[#This Row],[customer_id]],"_",DATOS[[#This Row],[country]],"_",DATOS[[#This Row],[customer_since]])</f>
        <v>CUST_2968_France_45809</v>
      </c>
      <c r="B1098" t="s">
        <v>2198</v>
      </c>
      <c r="C1098">
        <v>40</v>
      </c>
      <c r="D1098" t="s">
        <v>21</v>
      </c>
      <c r="E1098" t="s">
        <v>35</v>
      </c>
      <c r="F1098">
        <v>74.91</v>
      </c>
      <c r="G1098">
        <f>IF(DATOS[[#This Row],[avg_order_value]]="",0,DATOS[[#This Row],[avg_order_value]])</f>
        <v>74.91</v>
      </c>
      <c r="H1098">
        <v>12</v>
      </c>
      <c r="I1098">
        <f>DATOS[[#This Row],[avgValorOrdenDesc]]*DATOS[[#This Row],[total_orders]]</f>
        <v>898.92</v>
      </c>
      <c r="J1098">
        <v>330</v>
      </c>
      <c r="K1098">
        <v>0</v>
      </c>
      <c r="L1098" t="s">
        <v>19</v>
      </c>
      <c r="M1098">
        <v>17.899999999999999</v>
      </c>
      <c r="N1098">
        <f>IF(DATOS[[#This Row],[email_open_rate]]="",0,DATOS[[#This Row],[email_open_rate]])</f>
        <v>17.899999999999999</v>
      </c>
      <c r="O1098" s="1">
        <v>45809</v>
      </c>
      <c r="P1098">
        <v>59</v>
      </c>
      <c r="Q1098">
        <v>0.4</v>
      </c>
      <c r="R1098">
        <f>IF(IFERROR(VLOOKUP(DATOS[[#This Row],[IdUnico]],A1099:$A$5002,1,FALSE),0),1,0)</f>
        <v>0</v>
      </c>
    </row>
    <row r="1099" spans="1:18" x14ac:dyDescent="0.3">
      <c r="A1099" t="str">
        <f>CONCATENATE(DATOS[[#This Row],[customer_id]],"_",DATOS[[#This Row],[country]],"_",DATOS[[#This Row],[customer_since]])</f>
        <v>CUST_2969_USA_44798</v>
      </c>
      <c r="B1099" t="s">
        <v>1509</v>
      </c>
      <c r="C1099">
        <v>35</v>
      </c>
      <c r="D1099" t="s">
        <v>14</v>
      </c>
      <c r="E1099" t="s">
        <v>18</v>
      </c>
      <c r="F1099">
        <v>213.76</v>
      </c>
      <c r="G1099">
        <f>IF(DATOS[[#This Row],[avg_order_value]]="",0,DATOS[[#This Row],[avg_order_value]])</f>
        <v>213.76</v>
      </c>
      <c r="H1099">
        <v>6</v>
      </c>
      <c r="I1099">
        <f>DATOS[[#This Row],[avgValorOrdenDesc]]*DATOS[[#This Row],[total_orders]]</f>
        <v>1282.56</v>
      </c>
      <c r="J1099">
        <v>114</v>
      </c>
      <c r="K1099">
        <v>0</v>
      </c>
      <c r="L1099" t="s">
        <v>29</v>
      </c>
      <c r="M1099">
        <v>63.6</v>
      </c>
      <c r="N1099">
        <f>IF(DATOS[[#This Row],[email_open_rate]]="",0,DATOS[[#This Row],[email_open_rate]])</f>
        <v>63.6</v>
      </c>
      <c r="O1099" s="1">
        <v>44798</v>
      </c>
      <c r="P1099">
        <v>37</v>
      </c>
      <c r="Q1099">
        <v>0.16</v>
      </c>
      <c r="R1099">
        <f>IF(IFERROR(VLOOKUP(DATOS[[#This Row],[IdUnico]],A1100:$A$5002,1,FALSE),0),1,0)</f>
        <v>0</v>
      </c>
    </row>
    <row r="1100" spans="1:18" x14ac:dyDescent="0.3">
      <c r="A1100" t="str">
        <f>CONCATENATE(DATOS[[#This Row],[customer_id]],"_",DATOS[[#This Row],[country]],"_",DATOS[[#This Row],[customer_since]])</f>
        <v>CUST_2970_Germany_45614</v>
      </c>
      <c r="B1100" t="s">
        <v>854</v>
      </c>
      <c r="C1100">
        <v>40</v>
      </c>
      <c r="D1100" t="s">
        <v>21</v>
      </c>
      <c r="E1100" t="s">
        <v>50</v>
      </c>
      <c r="F1100">
        <v>153.01</v>
      </c>
      <c r="G1100">
        <f>IF(DATOS[[#This Row],[avg_order_value]]="",0,DATOS[[#This Row],[avg_order_value]])</f>
        <v>153.01</v>
      </c>
      <c r="H1100">
        <v>13</v>
      </c>
      <c r="I1100">
        <f>DATOS[[#This Row],[avgValorOrdenDesc]]*DATOS[[#This Row],[total_orders]]</f>
        <v>1989.1299999999999</v>
      </c>
      <c r="J1100">
        <v>97</v>
      </c>
      <c r="K1100">
        <v>0</v>
      </c>
      <c r="L1100" t="s">
        <v>23</v>
      </c>
      <c r="M1100">
        <v>0.4</v>
      </c>
      <c r="N1100">
        <f>IF(DATOS[[#This Row],[email_open_rate]]="",0,DATOS[[#This Row],[email_open_rate]])</f>
        <v>0.4</v>
      </c>
      <c r="O1100" s="1">
        <v>45614</v>
      </c>
      <c r="P1100">
        <v>56</v>
      </c>
      <c r="Q1100">
        <v>0.32</v>
      </c>
      <c r="R1100">
        <f>IF(IFERROR(VLOOKUP(DATOS[[#This Row],[IdUnico]],A1101:$A$5002,1,FALSE),0),1,0)</f>
        <v>0</v>
      </c>
    </row>
    <row r="1101" spans="1:18" x14ac:dyDescent="0.3">
      <c r="A1101" t="str">
        <f>CONCATENATE(DATOS[[#This Row],[customer_id]],"_",DATOS[[#This Row],[country]],"_",DATOS[[#This Row],[customer_since]])</f>
        <v>CUST_2970_UK_44713</v>
      </c>
      <c r="B1101" t="s">
        <v>854</v>
      </c>
      <c r="C1101">
        <v>38</v>
      </c>
      <c r="D1101" t="s">
        <v>14</v>
      </c>
      <c r="E1101" t="s">
        <v>52</v>
      </c>
      <c r="F1101">
        <v>61.94</v>
      </c>
      <c r="G1101">
        <f>IF(DATOS[[#This Row],[avg_order_value]]="",0,DATOS[[#This Row],[avg_order_value]])</f>
        <v>61.94</v>
      </c>
      <c r="H1101">
        <v>7</v>
      </c>
      <c r="I1101">
        <f>DATOS[[#This Row],[avgValorOrdenDesc]]*DATOS[[#This Row],[total_orders]]</f>
        <v>433.58</v>
      </c>
      <c r="J1101">
        <v>219</v>
      </c>
      <c r="K1101">
        <v>0</v>
      </c>
      <c r="L1101" t="s">
        <v>16</v>
      </c>
      <c r="M1101">
        <v>36.700000000000003</v>
      </c>
      <c r="N1101">
        <f>IF(DATOS[[#This Row],[email_open_rate]]="",0,DATOS[[#This Row],[email_open_rate]])</f>
        <v>36.700000000000003</v>
      </c>
      <c r="O1101" s="1">
        <v>44713</v>
      </c>
      <c r="P1101">
        <v>82</v>
      </c>
      <c r="Q1101">
        <v>0.4</v>
      </c>
      <c r="R1101">
        <f>IF(IFERROR(VLOOKUP(DATOS[[#This Row],[IdUnico]],A1102:$A$5002,1,FALSE),0),1,0)</f>
        <v>0</v>
      </c>
    </row>
    <row r="1102" spans="1:18" x14ac:dyDescent="0.3">
      <c r="A1102" t="str">
        <f>CONCATENATE(DATOS[[#This Row],[customer_id]],"_",DATOS[[#This Row],[country]],"_",DATOS[[#This Row],[customer_since]])</f>
        <v>CUST_2974_Japan_45751</v>
      </c>
      <c r="B1102" t="s">
        <v>1965</v>
      </c>
      <c r="C1102">
        <v>29</v>
      </c>
      <c r="D1102" t="s">
        <v>14</v>
      </c>
      <c r="E1102" t="s">
        <v>26</v>
      </c>
      <c r="F1102">
        <v>208.08</v>
      </c>
      <c r="G1102">
        <f>IF(DATOS[[#This Row],[avg_order_value]]="",0,DATOS[[#This Row],[avg_order_value]])</f>
        <v>208.08</v>
      </c>
      <c r="H1102">
        <v>10</v>
      </c>
      <c r="I1102">
        <f>DATOS[[#This Row],[avgValorOrdenDesc]]*DATOS[[#This Row],[total_orders]]</f>
        <v>2080.8000000000002</v>
      </c>
      <c r="J1102">
        <v>167</v>
      </c>
      <c r="K1102">
        <v>0</v>
      </c>
      <c r="L1102" t="s">
        <v>29</v>
      </c>
      <c r="M1102">
        <v>72</v>
      </c>
      <c r="N1102">
        <f>IF(DATOS[[#This Row],[email_open_rate]]="",0,DATOS[[#This Row],[email_open_rate]])</f>
        <v>72</v>
      </c>
      <c r="O1102" s="1">
        <v>45751</v>
      </c>
      <c r="P1102">
        <v>7</v>
      </c>
      <c r="Q1102">
        <v>0.21</v>
      </c>
      <c r="R1102">
        <f>IF(IFERROR(VLOOKUP(DATOS[[#This Row],[IdUnico]],A1103:$A$5002,1,FALSE),0),1,0)</f>
        <v>0</v>
      </c>
    </row>
    <row r="1103" spans="1:18" x14ac:dyDescent="0.3">
      <c r="A1103" t="str">
        <f>CONCATENATE(DATOS[[#This Row],[customer_id]],"_",DATOS[[#This Row],[country]],"_",DATOS[[#This Row],[customer_since]])</f>
        <v>CUST_2976_India_45165</v>
      </c>
      <c r="B1103" t="s">
        <v>747</v>
      </c>
      <c r="C1103">
        <v>37</v>
      </c>
      <c r="D1103" t="s">
        <v>14</v>
      </c>
      <c r="E1103" t="s">
        <v>37</v>
      </c>
      <c r="F1103">
        <v>33.130000000000003</v>
      </c>
      <c r="G1103">
        <f>IF(DATOS[[#This Row],[avg_order_value]]="",0,DATOS[[#This Row],[avg_order_value]])</f>
        <v>33.130000000000003</v>
      </c>
      <c r="H1103">
        <v>16</v>
      </c>
      <c r="I1103">
        <f>DATOS[[#This Row],[avgValorOrdenDesc]]*DATOS[[#This Row],[total_orders]]</f>
        <v>530.08000000000004</v>
      </c>
      <c r="J1103">
        <v>19</v>
      </c>
      <c r="K1103">
        <v>0</v>
      </c>
      <c r="L1103" t="s">
        <v>29</v>
      </c>
      <c r="M1103">
        <v>44.7</v>
      </c>
      <c r="N1103">
        <f>IF(DATOS[[#This Row],[email_open_rate]]="",0,DATOS[[#This Row],[email_open_rate]])</f>
        <v>44.7</v>
      </c>
      <c r="O1103" s="1">
        <v>45165</v>
      </c>
      <c r="P1103">
        <v>96</v>
      </c>
      <c r="Q1103">
        <v>0.11</v>
      </c>
      <c r="R1103">
        <f>IF(IFERROR(VLOOKUP(DATOS[[#This Row],[IdUnico]],A1104:$A$5002,1,FALSE),0),1,0)</f>
        <v>0</v>
      </c>
    </row>
    <row r="1104" spans="1:18" x14ac:dyDescent="0.3">
      <c r="A1104" t="str">
        <f>CONCATENATE(DATOS[[#This Row],[customer_id]],"_",DATOS[[#This Row],[country]],"_",DATOS[[#This Row],[customer_since]])</f>
        <v>CUST_2980_UK_44720</v>
      </c>
      <c r="B1104" t="s">
        <v>1317</v>
      </c>
      <c r="C1104">
        <v>68</v>
      </c>
      <c r="D1104" t="s">
        <v>14</v>
      </c>
      <c r="E1104" t="s">
        <v>52</v>
      </c>
      <c r="F1104">
        <v>31.24</v>
      </c>
      <c r="G1104">
        <f>IF(DATOS[[#This Row],[avg_order_value]]="",0,DATOS[[#This Row],[avg_order_value]])</f>
        <v>31.24</v>
      </c>
      <c r="H1104">
        <v>10</v>
      </c>
      <c r="I1104">
        <f>DATOS[[#This Row],[avgValorOrdenDesc]]*DATOS[[#This Row],[total_orders]]</f>
        <v>312.39999999999998</v>
      </c>
      <c r="J1104">
        <v>117</v>
      </c>
      <c r="K1104">
        <v>0</v>
      </c>
      <c r="L1104" t="s">
        <v>19</v>
      </c>
      <c r="M1104">
        <v>22.4</v>
      </c>
      <c r="N1104">
        <f>IF(DATOS[[#This Row],[email_open_rate]]="",0,DATOS[[#This Row],[email_open_rate]])</f>
        <v>22.4</v>
      </c>
      <c r="O1104" s="1">
        <v>44720</v>
      </c>
      <c r="P1104">
        <v>91</v>
      </c>
      <c r="Q1104">
        <v>0.25</v>
      </c>
      <c r="R1104">
        <f>IF(IFERROR(VLOOKUP(DATOS[[#This Row],[IdUnico]],A1105:$A$5002,1,FALSE),0),1,0)</f>
        <v>0</v>
      </c>
    </row>
    <row r="1105" spans="1:18" x14ac:dyDescent="0.3">
      <c r="A1105" t="str">
        <f>CONCATENATE(DATOS[[#This Row],[customer_id]],"_",DATOS[[#This Row],[country]],"_",DATOS[[#This Row],[customer_since]])</f>
        <v>CUST_2985_France_44979</v>
      </c>
      <c r="B1105" t="s">
        <v>3573</v>
      </c>
      <c r="C1105">
        <v>65</v>
      </c>
      <c r="D1105" t="s">
        <v>21</v>
      </c>
      <c r="E1105" t="s">
        <v>35</v>
      </c>
      <c r="F1105">
        <v>96.25</v>
      </c>
      <c r="G1105">
        <f>IF(DATOS[[#This Row],[avg_order_value]]="",0,DATOS[[#This Row],[avg_order_value]])</f>
        <v>96.25</v>
      </c>
      <c r="H1105">
        <v>9</v>
      </c>
      <c r="I1105">
        <f>DATOS[[#This Row],[avgValorOrdenDesc]]*DATOS[[#This Row],[total_orders]]</f>
        <v>866.25</v>
      </c>
      <c r="J1105">
        <v>166</v>
      </c>
      <c r="K1105">
        <v>0</v>
      </c>
      <c r="L1105" t="s">
        <v>40</v>
      </c>
      <c r="N1105">
        <f>IF(DATOS[[#This Row],[email_open_rate]]="",0,DATOS[[#This Row],[email_open_rate]])</f>
        <v>0</v>
      </c>
      <c r="O1105" s="1">
        <v>44979</v>
      </c>
      <c r="P1105">
        <v>45</v>
      </c>
      <c r="Q1105">
        <v>0.18</v>
      </c>
      <c r="R1105">
        <f>IF(IFERROR(VLOOKUP(DATOS[[#This Row],[IdUnico]],A1106:$A$5002,1,FALSE),0),1,0)</f>
        <v>0</v>
      </c>
    </row>
    <row r="1106" spans="1:18" x14ac:dyDescent="0.3">
      <c r="A1106" t="str">
        <f>CONCATENATE(DATOS[[#This Row],[customer_id]],"_",DATOS[[#This Row],[country]],"_",DATOS[[#This Row],[customer_since]])</f>
        <v>CUST_2985_UK_44894</v>
      </c>
      <c r="B1106" t="s">
        <v>3573</v>
      </c>
      <c r="C1106">
        <v>55</v>
      </c>
      <c r="D1106" t="s">
        <v>25</v>
      </c>
      <c r="E1106" t="s">
        <v>52</v>
      </c>
      <c r="F1106">
        <v>46.33</v>
      </c>
      <c r="G1106">
        <f>IF(DATOS[[#This Row],[avg_order_value]]="",0,DATOS[[#This Row],[avg_order_value]])</f>
        <v>46.33</v>
      </c>
      <c r="H1106">
        <v>13</v>
      </c>
      <c r="I1106">
        <f>DATOS[[#This Row],[avgValorOrdenDesc]]*DATOS[[#This Row],[total_orders]]</f>
        <v>602.29</v>
      </c>
      <c r="J1106">
        <v>317</v>
      </c>
      <c r="K1106">
        <v>0</v>
      </c>
      <c r="L1106" t="s">
        <v>40</v>
      </c>
      <c r="M1106">
        <v>9.8000000000000007</v>
      </c>
      <c r="N1106">
        <f>IF(DATOS[[#This Row],[email_open_rate]]="",0,DATOS[[#This Row],[email_open_rate]])</f>
        <v>9.8000000000000007</v>
      </c>
      <c r="O1106" s="1">
        <v>44894</v>
      </c>
      <c r="P1106">
        <v>23</v>
      </c>
      <c r="Q1106">
        <v>0.68</v>
      </c>
      <c r="R1106">
        <f>IF(IFERROR(VLOOKUP(DATOS[[#This Row],[IdUnico]],A1107:$A$5002,1,FALSE),0),1,0)</f>
        <v>0</v>
      </c>
    </row>
    <row r="1107" spans="1:18" x14ac:dyDescent="0.3">
      <c r="A1107" t="str">
        <f>CONCATENATE(DATOS[[#This Row],[customer_id]],"_",DATOS[[#This Row],[country]],"_",DATOS[[#This Row],[customer_since]])</f>
        <v>CUST_2986_China_44246</v>
      </c>
      <c r="B1107" t="s">
        <v>226</v>
      </c>
      <c r="C1107">
        <v>77</v>
      </c>
      <c r="D1107" t="s">
        <v>21</v>
      </c>
      <c r="E1107" t="s">
        <v>44</v>
      </c>
      <c r="F1107">
        <v>126.31</v>
      </c>
      <c r="G1107">
        <f>IF(DATOS[[#This Row],[avg_order_value]]="",0,DATOS[[#This Row],[avg_order_value]])</f>
        <v>126.31</v>
      </c>
      <c r="H1107">
        <v>15</v>
      </c>
      <c r="I1107">
        <f>DATOS[[#This Row],[avgValorOrdenDesc]]*DATOS[[#This Row],[total_orders]]</f>
        <v>1894.65</v>
      </c>
      <c r="J1107">
        <v>108</v>
      </c>
      <c r="K1107">
        <v>0</v>
      </c>
      <c r="L1107" t="s">
        <v>40</v>
      </c>
      <c r="M1107">
        <v>96.2</v>
      </c>
      <c r="N1107">
        <f>IF(DATOS[[#This Row],[email_open_rate]]="",0,DATOS[[#This Row],[email_open_rate]])</f>
        <v>96.2</v>
      </c>
      <c r="O1107" s="1">
        <v>44246</v>
      </c>
      <c r="P1107">
        <v>85</v>
      </c>
      <c r="Q1107">
        <v>0.08</v>
      </c>
      <c r="R1107">
        <f>IF(IFERROR(VLOOKUP(DATOS[[#This Row],[IdUnico]],A1108:$A$5002,1,FALSE),0),1,0)</f>
        <v>0</v>
      </c>
    </row>
    <row r="1108" spans="1:18" x14ac:dyDescent="0.3">
      <c r="A1108" t="str">
        <f>CONCATENATE(DATOS[[#This Row],[customer_id]],"_",DATOS[[#This Row],[country]],"_",DATOS[[#This Row],[customer_since]])</f>
        <v>CUST_2986_France_45143</v>
      </c>
      <c r="B1108" t="s">
        <v>226</v>
      </c>
      <c r="C1108">
        <v>28</v>
      </c>
      <c r="D1108" t="s">
        <v>21</v>
      </c>
      <c r="E1108" t="s">
        <v>35</v>
      </c>
      <c r="F1108">
        <v>120.2</v>
      </c>
      <c r="G1108">
        <f>IF(DATOS[[#This Row],[avg_order_value]]="",0,DATOS[[#This Row],[avg_order_value]])</f>
        <v>120.2</v>
      </c>
      <c r="H1108">
        <v>11</v>
      </c>
      <c r="I1108">
        <f>DATOS[[#This Row],[avgValorOrdenDesc]]*DATOS[[#This Row],[total_orders]]</f>
        <v>1322.2</v>
      </c>
      <c r="J1108">
        <v>183</v>
      </c>
      <c r="K1108">
        <v>0</v>
      </c>
      <c r="L1108" t="s">
        <v>40</v>
      </c>
      <c r="M1108">
        <v>18.399999999999999</v>
      </c>
      <c r="N1108">
        <f>IF(DATOS[[#This Row],[email_open_rate]]="",0,DATOS[[#This Row],[email_open_rate]])</f>
        <v>18.399999999999999</v>
      </c>
      <c r="O1108" s="1">
        <v>45143</v>
      </c>
      <c r="P1108">
        <v>73</v>
      </c>
      <c r="Q1108">
        <v>0.09</v>
      </c>
      <c r="R1108">
        <f>IF(IFERROR(VLOOKUP(DATOS[[#This Row],[IdUnico]],A1109:$A$5002,1,FALSE),0),1,0)</f>
        <v>0</v>
      </c>
    </row>
    <row r="1109" spans="1:18" x14ac:dyDescent="0.3">
      <c r="A1109" t="str">
        <f>CONCATENATE(DATOS[[#This Row],[customer_id]],"_",DATOS[[#This Row],[country]],"_",DATOS[[#This Row],[customer_since]])</f>
        <v>CUST_2987_UK_44812</v>
      </c>
      <c r="B1109" t="s">
        <v>3302</v>
      </c>
      <c r="C1109">
        <v>43</v>
      </c>
      <c r="D1109" t="s">
        <v>21</v>
      </c>
      <c r="E1109" t="s">
        <v>52</v>
      </c>
      <c r="F1109">
        <v>83</v>
      </c>
      <c r="G1109">
        <f>IF(DATOS[[#This Row],[avg_order_value]]="",0,DATOS[[#This Row],[avg_order_value]])</f>
        <v>83</v>
      </c>
      <c r="H1109">
        <v>10</v>
      </c>
      <c r="I1109">
        <f>DATOS[[#This Row],[avgValorOrdenDesc]]*DATOS[[#This Row],[total_orders]]</f>
        <v>830</v>
      </c>
      <c r="J1109">
        <v>163</v>
      </c>
      <c r="K1109">
        <v>0</v>
      </c>
      <c r="L1109" t="s">
        <v>40</v>
      </c>
      <c r="M1109">
        <v>55.4</v>
      </c>
      <c r="N1109">
        <f>IF(DATOS[[#This Row],[email_open_rate]]="",0,DATOS[[#This Row],[email_open_rate]])</f>
        <v>55.4</v>
      </c>
      <c r="O1109" s="1">
        <v>44812</v>
      </c>
      <c r="P1109">
        <v>37</v>
      </c>
      <c r="Q1109">
        <v>0.09</v>
      </c>
      <c r="R1109">
        <f>IF(IFERROR(VLOOKUP(DATOS[[#This Row],[IdUnico]],A1110:$A$5002,1,FALSE),0),1,0)</f>
        <v>0</v>
      </c>
    </row>
    <row r="1110" spans="1:18" x14ac:dyDescent="0.3">
      <c r="A1110" t="str">
        <f>CONCATENATE(DATOS[[#This Row],[customer_id]],"_",DATOS[[#This Row],[country]],"_",DATOS[[#This Row],[customer_since]])</f>
        <v>CUST_2988_Japan_45702</v>
      </c>
      <c r="B1110" t="s">
        <v>2791</v>
      </c>
      <c r="C1110">
        <v>77</v>
      </c>
      <c r="D1110" t="s">
        <v>21</v>
      </c>
      <c r="E1110" t="s">
        <v>26</v>
      </c>
      <c r="F1110">
        <v>72.959999999999994</v>
      </c>
      <c r="G1110">
        <f>IF(DATOS[[#This Row],[avg_order_value]]="",0,DATOS[[#This Row],[avg_order_value]])</f>
        <v>72.959999999999994</v>
      </c>
      <c r="H1110">
        <v>8</v>
      </c>
      <c r="I1110">
        <f>DATOS[[#This Row],[avgValorOrdenDesc]]*DATOS[[#This Row],[total_orders]]</f>
        <v>583.67999999999995</v>
      </c>
      <c r="J1110">
        <v>9</v>
      </c>
      <c r="K1110">
        <v>0</v>
      </c>
      <c r="L1110" t="s">
        <v>40</v>
      </c>
      <c r="M1110">
        <v>91.4</v>
      </c>
      <c r="N1110">
        <f>IF(DATOS[[#This Row],[email_open_rate]]="",0,DATOS[[#This Row],[email_open_rate]])</f>
        <v>91.4</v>
      </c>
      <c r="O1110" s="1">
        <v>45702</v>
      </c>
      <c r="P1110">
        <v>10</v>
      </c>
      <c r="Q1110">
        <v>0.16</v>
      </c>
      <c r="R1110">
        <f>IF(IFERROR(VLOOKUP(DATOS[[#This Row],[IdUnico]],A1111:$A$5002,1,FALSE),0),1,0)</f>
        <v>0</v>
      </c>
    </row>
    <row r="1111" spans="1:18" x14ac:dyDescent="0.3">
      <c r="A1111" t="str">
        <f>CONCATENATE(DATOS[[#This Row],[customer_id]],"_",DATOS[[#This Row],[country]],"_",DATOS[[#This Row],[customer_since]])</f>
        <v>CUST_2990_India_44944</v>
      </c>
      <c r="B1111" t="s">
        <v>942</v>
      </c>
      <c r="C1111">
        <v>78</v>
      </c>
      <c r="D1111" t="s">
        <v>14</v>
      </c>
      <c r="E1111" t="s">
        <v>37</v>
      </c>
      <c r="F1111">
        <v>156.63999999999999</v>
      </c>
      <c r="G1111">
        <f>IF(DATOS[[#This Row],[avg_order_value]]="",0,DATOS[[#This Row],[avg_order_value]])</f>
        <v>156.63999999999999</v>
      </c>
      <c r="H1111">
        <v>8</v>
      </c>
      <c r="I1111">
        <f>DATOS[[#This Row],[avgValorOrdenDesc]]*DATOS[[#This Row],[total_orders]]</f>
        <v>1253.1199999999999</v>
      </c>
      <c r="J1111">
        <v>104</v>
      </c>
      <c r="K1111">
        <v>0</v>
      </c>
      <c r="L1111" t="s">
        <v>40</v>
      </c>
      <c r="M1111">
        <v>97.2</v>
      </c>
      <c r="N1111">
        <f>IF(DATOS[[#This Row],[email_open_rate]]="",0,DATOS[[#This Row],[email_open_rate]])</f>
        <v>97.2</v>
      </c>
      <c r="O1111" s="1">
        <v>44944</v>
      </c>
      <c r="P1111">
        <v>68</v>
      </c>
      <c r="Q1111">
        <v>0.16</v>
      </c>
      <c r="R1111">
        <f>IF(IFERROR(VLOOKUP(DATOS[[#This Row],[IdUnico]],A1112:$A$5002,1,FALSE),0),1,0)</f>
        <v>0</v>
      </c>
    </row>
    <row r="1112" spans="1:18" x14ac:dyDescent="0.3">
      <c r="A1112" t="str">
        <f>CONCATENATE(DATOS[[#This Row],[customer_id]],"_",DATOS[[#This Row],[country]],"_",DATOS[[#This Row],[customer_since]])</f>
        <v>CUST_2991_Japan_44206</v>
      </c>
      <c r="B1112" t="s">
        <v>2684</v>
      </c>
      <c r="C1112">
        <v>79</v>
      </c>
      <c r="D1112" t="s">
        <v>14</v>
      </c>
      <c r="E1112" t="s">
        <v>26</v>
      </c>
      <c r="F1112">
        <v>176.45</v>
      </c>
      <c r="G1112">
        <f>IF(DATOS[[#This Row],[avg_order_value]]="",0,DATOS[[#This Row],[avg_order_value]])</f>
        <v>176.45</v>
      </c>
      <c r="H1112">
        <v>5</v>
      </c>
      <c r="I1112">
        <f>DATOS[[#This Row],[avgValorOrdenDesc]]*DATOS[[#This Row],[total_orders]]</f>
        <v>882.25</v>
      </c>
      <c r="J1112">
        <v>120</v>
      </c>
      <c r="K1112">
        <v>0</v>
      </c>
      <c r="L1112" t="s">
        <v>19</v>
      </c>
      <c r="M1112">
        <v>75.2</v>
      </c>
      <c r="N1112">
        <f>IF(DATOS[[#This Row],[email_open_rate]]="",0,DATOS[[#This Row],[email_open_rate]])</f>
        <v>75.2</v>
      </c>
      <c r="O1112" s="1">
        <v>44206</v>
      </c>
      <c r="P1112">
        <v>63</v>
      </c>
      <c r="Q1112">
        <v>0.13</v>
      </c>
      <c r="R1112">
        <f>IF(IFERROR(VLOOKUP(DATOS[[#This Row],[IdUnico]],A1113:$A$5002,1,FALSE),0),1,0)</f>
        <v>0</v>
      </c>
    </row>
    <row r="1113" spans="1:18" x14ac:dyDescent="0.3">
      <c r="A1113" t="str">
        <f>CONCATENATE(DATOS[[#This Row],[customer_id]],"_",DATOS[[#This Row],[country]],"_",DATOS[[#This Row],[customer_since]])</f>
        <v>CUST_2993_USA_44589</v>
      </c>
      <c r="B1113" t="s">
        <v>2856</v>
      </c>
      <c r="C1113">
        <v>60</v>
      </c>
      <c r="D1113" t="s">
        <v>21</v>
      </c>
      <c r="E1113" t="s">
        <v>18</v>
      </c>
      <c r="F1113">
        <v>58.85</v>
      </c>
      <c r="G1113">
        <f>IF(DATOS[[#This Row],[avg_order_value]]="",0,DATOS[[#This Row],[avg_order_value]])</f>
        <v>58.85</v>
      </c>
      <c r="H1113">
        <v>11</v>
      </c>
      <c r="I1113">
        <f>DATOS[[#This Row],[avgValorOrdenDesc]]*DATOS[[#This Row],[total_orders]]</f>
        <v>647.35</v>
      </c>
      <c r="J1113">
        <v>46</v>
      </c>
      <c r="K1113">
        <v>0</v>
      </c>
      <c r="L1113" t="s">
        <v>23</v>
      </c>
      <c r="M1113">
        <v>89.4</v>
      </c>
      <c r="N1113">
        <f>IF(DATOS[[#This Row],[email_open_rate]]="",0,DATOS[[#This Row],[email_open_rate]])</f>
        <v>89.4</v>
      </c>
      <c r="O1113" s="1">
        <v>44589</v>
      </c>
      <c r="P1113">
        <v>29</v>
      </c>
      <c r="Q1113">
        <v>0.48</v>
      </c>
      <c r="R1113">
        <f>IF(IFERROR(VLOOKUP(DATOS[[#This Row],[IdUnico]],A1114:$A$5002,1,FALSE),0),1,0)</f>
        <v>0</v>
      </c>
    </row>
    <row r="1114" spans="1:18" x14ac:dyDescent="0.3">
      <c r="A1114" t="str">
        <f>CONCATENATE(DATOS[[#This Row],[customer_id]],"_",DATOS[[#This Row],[country]],"_",DATOS[[#This Row],[customer_since]])</f>
        <v>CUST_2994_India_45611</v>
      </c>
      <c r="B1114" t="s">
        <v>813</v>
      </c>
      <c r="C1114">
        <v>54</v>
      </c>
      <c r="D1114" t="s">
        <v>14</v>
      </c>
      <c r="E1114" t="s">
        <v>37</v>
      </c>
      <c r="F1114">
        <v>190.92</v>
      </c>
      <c r="G1114">
        <f>IF(DATOS[[#This Row],[avg_order_value]]="",0,DATOS[[#This Row],[avg_order_value]])</f>
        <v>190.92</v>
      </c>
      <c r="H1114">
        <v>17</v>
      </c>
      <c r="I1114">
        <f>DATOS[[#This Row],[avgValorOrdenDesc]]*DATOS[[#This Row],[total_orders]]</f>
        <v>3245.64</v>
      </c>
      <c r="J1114">
        <v>161</v>
      </c>
      <c r="K1114">
        <v>0</v>
      </c>
      <c r="L1114" t="s">
        <v>40</v>
      </c>
      <c r="M1114">
        <v>24.5</v>
      </c>
      <c r="N1114">
        <f>IF(DATOS[[#This Row],[email_open_rate]]="",0,DATOS[[#This Row],[email_open_rate]])</f>
        <v>24.5</v>
      </c>
      <c r="O1114" s="1">
        <v>45611</v>
      </c>
      <c r="P1114">
        <v>29</v>
      </c>
      <c r="Q1114">
        <v>0.37</v>
      </c>
      <c r="R1114">
        <f>IF(IFERROR(VLOOKUP(DATOS[[#This Row],[IdUnico]],A1115:$A$5002,1,FALSE),0),1,0)</f>
        <v>0</v>
      </c>
    </row>
    <row r="1115" spans="1:18" x14ac:dyDescent="0.3">
      <c r="A1115" t="str">
        <f>CONCATENATE(DATOS[[#This Row],[customer_id]],"_",DATOS[[#This Row],[country]],"_",DATOS[[#This Row],[customer_since]])</f>
        <v>CUST_2994_USA_44532</v>
      </c>
      <c r="B1115" t="s">
        <v>813</v>
      </c>
      <c r="C1115">
        <v>53</v>
      </c>
      <c r="D1115" t="s">
        <v>21</v>
      </c>
      <c r="E1115" t="s">
        <v>18</v>
      </c>
      <c r="F1115">
        <v>200.66</v>
      </c>
      <c r="G1115">
        <f>IF(DATOS[[#This Row],[avg_order_value]]="",0,DATOS[[#This Row],[avg_order_value]])</f>
        <v>200.66</v>
      </c>
      <c r="H1115">
        <v>7</v>
      </c>
      <c r="I1115">
        <f>DATOS[[#This Row],[avgValorOrdenDesc]]*DATOS[[#This Row],[total_orders]]</f>
        <v>1404.62</v>
      </c>
      <c r="J1115">
        <v>65</v>
      </c>
      <c r="K1115">
        <v>0</v>
      </c>
      <c r="L1115" t="s">
        <v>40</v>
      </c>
      <c r="M1115">
        <v>68.3</v>
      </c>
      <c r="N1115">
        <f>IF(DATOS[[#This Row],[email_open_rate]]="",0,DATOS[[#This Row],[email_open_rate]])</f>
        <v>68.3</v>
      </c>
      <c r="O1115" s="1">
        <v>44532</v>
      </c>
      <c r="P1115">
        <v>58</v>
      </c>
      <c r="Q1115">
        <v>0.26</v>
      </c>
      <c r="R1115">
        <f>IF(IFERROR(VLOOKUP(DATOS[[#This Row],[IdUnico]],A1116:$A$5002,1,FALSE),0),1,0)</f>
        <v>0</v>
      </c>
    </row>
    <row r="1116" spans="1:18" x14ac:dyDescent="0.3">
      <c r="A1116" t="str">
        <f>CONCATENATE(DATOS[[#This Row],[customer_id]],"_",DATOS[[#This Row],[country]],"_",DATOS[[#This Row],[customer_since]])</f>
        <v>CUST_2996_India_45057</v>
      </c>
      <c r="B1116" t="s">
        <v>3216</v>
      </c>
      <c r="C1116">
        <v>63</v>
      </c>
      <c r="D1116" t="s">
        <v>21</v>
      </c>
      <c r="E1116" t="s">
        <v>37</v>
      </c>
      <c r="F1116">
        <v>71.459999999999994</v>
      </c>
      <c r="G1116">
        <f>IF(DATOS[[#This Row],[avg_order_value]]="",0,DATOS[[#This Row],[avg_order_value]])</f>
        <v>71.459999999999994</v>
      </c>
      <c r="H1116">
        <v>11</v>
      </c>
      <c r="I1116">
        <f>DATOS[[#This Row],[avgValorOrdenDesc]]*DATOS[[#This Row],[total_orders]]</f>
        <v>786.06</v>
      </c>
      <c r="J1116">
        <v>231</v>
      </c>
      <c r="K1116">
        <v>0</v>
      </c>
      <c r="L1116" t="s">
        <v>16</v>
      </c>
      <c r="M1116">
        <v>25.6</v>
      </c>
      <c r="N1116">
        <f>IF(DATOS[[#This Row],[email_open_rate]]="",0,DATOS[[#This Row],[email_open_rate]])</f>
        <v>25.6</v>
      </c>
      <c r="O1116" s="1">
        <v>45057</v>
      </c>
      <c r="P1116">
        <v>35</v>
      </c>
      <c r="Q1116">
        <v>0.05</v>
      </c>
      <c r="R1116">
        <f>IF(IFERROR(VLOOKUP(DATOS[[#This Row],[IdUnico]],A1117:$A$5002,1,FALSE),0),1,0)</f>
        <v>0</v>
      </c>
    </row>
    <row r="1117" spans="1:18" x14ac:dyDescent="0.3">
      <c r="A1117" t="str">
        <f>CONCATENATE(DATOS[[#This Row],[customer_id]],"_",DATOS[[#This Row],[country]],"_",DATOS[[#This Row],[customer_since]])</f>
        <v>CUST_2997_USA_44146</v>
      </c>
      <c r="B1117" t="s">
        <v>851</v>
      </c>
      <c r="C1117">
        <v>43</v>
      </c>
      <c r="D1117" t="s">
        <v>21</v>
      </c>
      <c r="E1117" t="s">
        <v>18</v>
      </c>
      <c r="F1117">
        <v>26.13</v>
      </c>
      <c r="G1117">
        <f>IF(DATOS[[#This Row],[avg_order_value]]="",0,DATOS[[#This Row],[avg_order_value]])</f>
        <v>26.13</v>
      </c>
      <c r="H1117">
        <v>9</v>
      </c>
      <c r="I1117">
        <f>DATOS[[#This Row],[avgValorOrdenDesc]]*DATOS[[#This Row],[total_orders]]</f>
        <v>235.17</v>
      </c>
      <c r="J1117">
        <v>264</v>
      </c>
      <c r="K1117">
        <v>0</v>
      </c>
      <c r="L1117" t="s">
        <v>19</v>
      </c>
      <c r="M1117">
        <v>67.5</v>
      </c>
      <c r="N1117">
        <f>IF(DATOS[[#This Row],[email_open_rate]]="",0,DATOS[[#This Row],[email_open_rate]])</f>
        <v>67.5</v>
      </c>
      <c r="O1117" s="1">
        <v>44146</v>
      </c>
      <c r="P1117">
        <v>27</v>
      </c>
      <c r="Q1117">
        <v>0.24</v>
      </c>
      <c r="R1117">
        <f>IF(IFERROR(VLOOKUP(DATOS[[#This Row],[IdUnico]],A1118:$A$5002,1,FALSE),0),1,0)</f>
        <v>0</v>
      </c>
    </row>
    <row r="1118" spans="1:18" x14ac:dyDescent="0.3">
      <c r="A1118" t="str">
        <f>CONCATENATE(DATOS[[#This Row],[customer_id]],"_",DATOS[[#This Row],[country]],"_",DATOS[[#This Row],[customer_since]])</f>
        <v>CUST_2998_China_45742</v>
      </c>
      <c r="B1118" t="s">
        <v>180</v>
      </c>
      <c r="C1118">
        <v>67</v>
      </c>
      <c r="D1118" t="s">
        <v>14</v>
      </c>
      <c r="E1118" t="s">
        <v>44</v>
      </c>
      <c r="F1118">
        <v>145.18</v>
      </c>
      <c r="G1118">
        <f>IF(DATOS[[#This Row],[avg_order_value]]="",0,DATOS[[#This Row],[avg_order_value]])</f>
        <v>145.18</v>
      </c>
      <c r="H1118">
        <v>3</v>
      </c>
      <c r="I1118">
        <f>DATOS[[#This Row],[avgValorOrdenDesc]]*DATOS[[#This Row],[total_orders]]</f>
        <v>435.54</v>
      </c>
      <c r="J1118">
        <v>274</v>
      </c>
      <c r="K1118">
        <v>0</v>
      </c>
      <c r="L1118" t="s">
        <v>29</v>
      </c>
      <c r="M1118">
        <v>68.7</v>
      </c>
      <c r="N1118">
        <f>IF(DATOS[[#This Row],[email_open_rate]]="",0,DATOS[[#This Row],[email_open_rate]])</f>
        <v>68.7</v>
      </c>
      <c r="O1118" s="1">
        <v>45742</v>
      </c>
      <c r="P1118">
        <v>41</v>
      </c>
      <c r="Q1118">
        <v>0.21</v>
      </c>
      <c r="R1118">
        <f>IF(IFERROR(VLOOKUP(DATOS[[#This Row],[IdUnico]],A1119:$A$5002,1,FALSE),0),1,0)</f>
        <v>0</v>
      </c>
    </row>
    <row r="1119" spans="1:18" x14ac:dyDescent="0.3">
      <c r="A1119" t="str">
        <f>CONCATENATE(DATOS[[#This Row],[customer_id]],"_",DATOS[[#This Row],[country]],"_",DATOS[[#This Row],[customer_since]])</f>
        <v>CUST_2998_France_44394</v>
      </c>
      <c r="B1119" t="s">
        <v>180</v>
      </c>
      <c r="C1119">
        <v>71</v>
      </c>
      <c r="D1119" t="s">
        <v>21</v>
      </c>
      <c r="E1119" t="s">
        <v>35</v>
      </c>
      <c r="F1119">
        <v>42.79</v>
      </c>
      <c r="G1119">
        <f>IF(DATOS[[#This Row],[avg_order_value]]="",0,DATOS[[#This Row],[avg_order_value]])</f>
        <v>42.79</v>
      </c>
      <c r="H1119">
        <v>12</v>
      </c>
      <c r="I1119">
        <f>DATOS[[#This Row],[avgValorOrdenDesc]]*DATOS[[#This Row],[total_orders]]</f>
        <v>513.48</v>
      </c>
      <c r="J1119">
        <v>16</v>
      </c>
      <c r="K1119">
        <v>0</v>
      </c>
      <c r="L1119" t="s">
        <v>23</v>
      </c>
      <c r="M1119">
        <v>92.2</v>
      </c>
      <c r="N1119">
        <f>IF(DATOS[[#This Row],[email_open_rate]]="",0,DATOS[[#This Row],[email_open_rate]])</f>
        <v>92.2</v>
      </c>
      <c r="O1119" s="1">
        <v>44394</v>
      </c>
      <c r="P1119">
        <v>84</v>
      </c>
      <c r="Q1119">
        <v>0.39</v>
      </c>
      <c r="R1119">
        <f>IF(IFERROR(VLOOKUP(DATOS[[#This Row],[IdUnico]],A1120:$A$5002,1,FALSE),0),1,0)</f>
        <v>0</v>
      </c>
    </row>
    <row r="1120" spans="1:18" x14ac:dyDescent="0.3">
      <c r="A1120" t="str">
        <f>CONCATENATE(DATOS[[#This Row],[customer_id]],"_",DATOS[[#This Row],[country]],"_",DATOS[[#This Row],[customer_since]])</f>
        <v>CUST_2999_China_45351</v>
      </c>
      <c r="B1120" t="s">
        <v>2380</v>
      </c>
      <c r="C1120">
        <v>50</v>
      </c>
      <c r="D1120" t="s">
        <v>21</v>
      </c>
      <c r="E1120" t="s">
        <v>44</v>
      </c>
      <c r="F1120">
        <v>30.06</v>
      </c>
      <c r="G1120">
        <f>IF(DATOS[[#This Row],[avg_order_value]]="",0,DATOS[[#This Row],[avg_order_value]])</f>
        <v>30.06</v>
      </c>
      <c r="H1120">
        <v>10</v>
      </c>
      <c r="I1120">
        <f>DATOS[[#This Row],[avgValorOrdenDesc]]*DATOS[[#This Row],[total_orders]]</f>
        <v>300.59999999999997</v>
      </c>
      <c r="J1120">
        <v>296</v>
      </c>
      <c r="K1120">
        <v>0</v>
      </c>
      <c r="L1120" t="s">
        <v>16</v>
      </c>
      <c r="M1120">
        <v>13.6</v>
      </c>
      <c r="N1120">
        <f>IF(DATOS[[#This Row],[email_open_rate]]="",0,DATOS[[#This Row],[email_open_rate]])</f>
        <v>13.6</v>
      </c>
      <c r="O1120" s="1">
        <v>45351</v>
      </c>
      <c r="P1120">
        <v>30</v>
      </c>
      <c r="Q1120">
        <v>0.25</v>
      </c>
      <c r="R1120">
        <f>IF(IFERROR(VLOOKUP(DATOS[[#This Row],[IdUnico]],A1121:$A$5002,1,FALSE),0),1,0)</f>
        <v>0</v>
      </c>
    </row>
    <row r="1121" spans="1:18" x14ac:dyDescent="0.3">
      <c r="A1121" t="str">
        <f>CONCATENATE(DATOS[[#This Row],[customer_id]],"_",DATOS[[#This Row],[country]],"_",DATOS[[#This Row],[customer_since]])</f>
        <v>CUST_3000_UK_45713</v>
      </c>
      <c r="B1121" t="s">
        <v>624</v>
      </c>
      <c r="C1121">
        <v>50</v>
      </c>
      <c r="D1121" t="s">
        <v>14</v>
      </c>
      <c r="E1121" t="s">
        <v>52</v>
      </c>
      <c r="F1121">
        <v>228.16</v>
      </c>
      <c r="G1121">
        <f>IF(DATOS[[#This Row],[avg_order_value]]="",0,DATOS[[#This Row],[avg_order_value]])</f>
        <v>228.16</v>
      </c>
      <c r="H1121">
        <v>11</v>
      </c>
      <c r="I1121">
        <f>DATOS[[#This Row],[avgValorOrdenDesc]]*DATOS[[#This Row],[total_orders]]</f>
        <v>2509.7599999999998</v>
      </c>
      <c r="J1121">
        <v>222</v>
      </c>
      <c r="K1121">
        <v>0</v>
      </c>
      <c r="L1121" t="s">
        <v>23</v>
      </c>
      <c r="M1121">
        <v>92.1</v>
      </c>
      <c r="N1121">
        <f>IF(DATOS[[#This Row],[email_open_rate]]="",0,DATOS[[#This Row],[email_open_rate]])</f>
        <v>92.1</v>
      </c>
      <c r="O1121" s="1">
        <v>45713</v>
      </c>
      <c r="P1121">
        <v>85</v>
      </c>
      <c r="Q1121">
        <v>0.22</v>
      </c>
      <c r="R1121">
        <f>IF(IFERROR(VLOOKUP(DATOS[[#This Row],[IdUnico]],A1122:$A$5002,1,FALSE),0),1,0)</f>
        <v>0</v>
      </c>
    </row>
    <row r="1122" spans="1:18" x14ac:dyDescent="0.3">
      <c r="A1122" t="str">
        <f>CONCATENATE(DATOS[[#This Row],[customer_id]],"_",DATOS[[#This Row],[country]],"_",DATOS[[#This Row],[customer_since]])</f>
        <v>CUST_3005_Japan_45249</v>
      </c>
      <c r="B1122" t="s">
        <v>2492</v>
      </c>
      <c r="C1122">
        <v>79</v>
      </c>
      <c r="D1122" t="s">
        <v>14</v>
      </c>
      <c r="E1122" t="s">
        <v>26</v>
      </c>
      <c r="F1122">
        <v>63.97</v>
      </c>
      <c r="G1122">
        <f>IF(DATOS[[#This Row],[avg_order_value]]="",0,DATOS[[#This Row],[avg_order_value]])</f>
        <v>63.97</v>
      </c>
      <c r="H1122">
        <v>7</v>
      </c>
      <c r="I1122">
        <f>DATOS[[#This Row],[avgValorOrdenDesc]]*DATOS[[#This Row],[total_orders]]</f>
        <v>447.78999999999996</v>
      </c>
      <c r="J1122">
        <v>340</v>
      </c>
      <c r="K1122">
        <v>0</v>
      </c>
      <c r="L1122" t="s">
        <v>29</v>
      </c>
      <c r="M1122">
        <v>66.3</v>
      </c>
      <c r="N1122">
        <f>IF(DATOS[[#This Row],[email_open_rate]]="",0,DATOS[[#This Row],[email_open_rate]])</f>
        <v>66.3</v>
      </c>
      <c r="O1122" s="1">
        <v>45249</v>
      </c>
      <c r="P1122">
        <v>49</v>
      </c>
      <c r="Q1122">
        <v>0.15</v>
      </c>
      <c r="R1122">
        <f>IF(IFERROR(VLOOKUP(DATOS[[#This Row],[IdUnico]],A1123:$A$5002,1,FALSE),0),1,0)</f>
        <v>0</v>
      </c>
    </row>
    <row r="1123" spans="1:18" x14ac:dyDescent="0.3">
      <c r="A1123" t="str">
        <f>CONCATENATE(DATOS[[#This Row],[customer_id]],"_",DATOS[[#This Row],[country]],"_",DATOS[[#This Row],[customer_since]])</f>
        <v>CUST_3007_Japan_45103</v>
      </c>
      <c r="B1123" t="s">
        <v>2174</v>
      </c>
      <c r="C1123">
        <v>68</v>
      </c>
      <c r="D1123" t="s">
        <v>14</v>
      </c>
      <c r="E1123" t="s">
        <v>26</v>
      </c>
      <c r="F1123">
        <v>195.23</v>
      </c>
      <c r="G1123">
        <f>IF(DATOS[[#This Row],[avg_order_value]]="",0,DATOS[[#This Row],[avg_order_value]])</f>
        <v>195.23</v>
      </c>
      <c r="H1123">
        <v>5</v>
      </c>
      <c r="I1123">
        <f>DATOS[[#This Row],[avgValorOrdenDesc]]*DATOS[[#This Row],[total_orders]]</f>
        <v>976.15</v>
      </c>
      <c r="J1123">
        <v>87</v>
      </c>
      <c r="K1123">
        <v>0</v>
      </c>
      <c r="L1123" t="s">
        <v>29</v>
      </c>
      <c r="M1123">
        <v>98.4</v>
      </c>
      <c r="N1123">
        <f>IF(DATOS[[#This Row],[email_open_rate]]="",0,DATOS[[#This Row],[email_open_rate]])</f>
        <v>98.4</v>
      </c>
      <c r="O1123" s="1">
        <v>45103</v>
      </c>
      <c r="P1123">
        <v>67</v>
      </c>
      <c r="Q1123">
        <v>0.35</v>
      </c>
      <c r="R1123">
        <f>IF(IFERROR(VLOOKUP(DATOS[[#This Row],[IdUnico]],A1124:$A$5002,1,FALSE),0),1,0)</f>
        <v>0</v>
      </c>
    </row>
    <row r="1124" spans="1:18" x14ac:dyDescent="0.3">
      <c r="A1124" t="str">
        <f>CONCATENATE(DATOS[[#This Row],[customer_id]],"_",DATOS[[#This Row],[country]],"_",DATOS[[#This Row],[customer_since]])</f>
        <v>CUST_3010_Australia_44680</v>
      </c>
      <c r="B1124" t="s">
        <v>1931</v>
      </c>
      <c r="C1124">
        <v>43</v>
      </c>
      <c r="D1124" t="s">
        <v>21</v>
      </c>
      <c r="E1124" t="s">
        <v>22</v>
      </c>
      <c r="F1124">
        <v>122.77</v>
      </c>
      <c r="G1124">
        <f>IF(DATOS[[#This Row],[avg_order_value]]="",0,DATOS[[#This Row],[avg_order_value]])</f>
        <v>122.77</v>
      </c>
      <c r="H1124">
        <v>8</v>
      </c>
      <c r="I1124">
        <f>DATOS[[#This Row],[avgValorOrdenDesc]]*DATOS[[#This Row],[total_orders]]</f>
        <v>982.16</v>
      </c>
      <c r="J1124">
        <v>294</v>
      </c>
      <c r="K1124">
        <v>0</v>
      </c>
      <c r="L1124" t="s">
        <v>29</v>
      </c>
      <c r="M1124">
        <v>4.4000000000000004</v>
      </c>
      <c r="N1124">
        <f>IF(DATOS[[#This Row],[email_open_rate]]="",0,DATOS[[#This Row],[email_open_rate]])</f>
        <v>4.4000000000000004</v>
      </c>
      <c r="O1124" s="1">
        <v>44680</v>
      </c>
      <c r="P1124">
        <v>80</v>
      </c>
      <c r="Q1124">
        <v>0.1</v>
      </c>
      <c r="R1124">
        <f>IF(IFERROR(VLOOKUP(DATOS[[#This Row],[IdUnico]],A1125:$A$5002,1,FALSE),0),1,0)</f>
        <v>0</v>
      </c>
    </row>
    <row r="1125" spans="1:18" x14ac:dyDescent="0.3">
      <c r="A1125" t="str">
        <f>CONCATENATE(DATOS[[#This Row],[customer_id]],"_",DATOS[[#This Row],[country]],"_",DATOS[[#This Row],[customer_since]])</f>
        <v>CUST_3011_Australia_45544</v>
      </c>
      <c r="B1125" t="s">
        <v>2274</v>
      </c>
      <c r="C1125">
        <v>57</v>
      </c>
      <c r="D1125" t="s">
        <v>14</v>
      </c>
      <c r="E1125" t="s">
        <v>22</v>
      </c>
      <c r="F1125">
        <v>191.65</v>
      </c>
      <c r="G1125">
        <f>IF(DATOS[[#This Row],[avg_order_value]]="",0,DATOS[[#This Row],[avg_order_value]])</f>
        <v>191.65</v>
      </c>
      <c r="H1125">
        <v>15</v>
      </c>
      <c r="I1125">
        <f>DATOS[[#This Row],[avgValorOrdenDesc]]*DATOS[[#This Row],[total_orders]]</f>
        <v>2874.75</v>
      </c>
      <c r="J1125">
        <v>25</v>
      </c>
      <c r="K1125">
        <v>0</v>
      </c>
      <c r="L1125" t="s">
        <v>29</v>
      </c>
      <c r="M1125">
        <v>95.2</v>
      </c>
      <c r="N1125">
        <f>IF(DATOS[[#This Row],[email_open_rate]]="",0,DATOS[[#This Row],[email_open_rate]])</f>
        <v>95.2</v>
      </c>
      <c r="O1125" s="1">
        <v>45544</v>
      </c>
      <c r="P1125">
        <v>81</v>
      </c>
      <c r="Q1125">
        <v>0.25</v>
      </c>
      <c r="R1125">
        <f>IF(IFERROR(VLOOKUP(DATOS[[#This Row],[IdUnico]],A1126:$A$5002,1,FALSE),0),1,0)</f>
        <v>0</v>
      </c>
    </row>
    <row r="1126" spans="1:18" x14ac:dyDescent="0.3">
      <c r="A1126" t="str">
        <f>CONCATENATE(DATOS[[#This Row],[customer_id]],"_",DATOS[[#This Row],[country]],"_",DATOS[[#This Row],[customer_since]])</f>
        <v>CUST_3011_Japan_45180</v>
      </c>
      <c r="B1126" t="s">
        <v>2274</v>
      </c>
      <c r="C1126">
        <v>22</v>
      </c>
      <c r="D1126" t="s">
        <v>21</v>
      </c>
      <c r="E1126" t="s">
        <v>26</v>
      </c>
      <c r="F1126">
        <v>72.2</v>
      </c>
      <c r="G1126">
        <f>IF(DATOS[[#This Row],[avg_order_value]]="",0,DATOS[[#This Row],[avg_order_value]])</f>
        <v>72.2</v>
      </c>
      <c r="H1126">
        <v>7</v>
      </c>
      <c r="I1126">
        <f>DATOS[[#This Row],[avgValorOrdenDesc]]*DATOS[[#This Row],[total_orders]]</f>
        <v>505.40000000000003</v>
      </c>
      <c r="J1126">
        <v>200</v>
      </c>
      <c r="K1126">
        <v>0</v>
      </c>
      <c r="L1126" t="s">
        <v>23</v>
      </c>
      <c r="M1126">
        <v>89</v>
      </c>
      <c r="N1126">
        <f>IF(DATOS[[#This Row],[email_open_rate]]="",0,DATOS[[#This Row],[email_open_rate]])</f>
        <v>89</v>
      </c>
      <c r="O1126" s="1">
        <v>45180</v>
      </c>
      <c r="P1126">
        <v>5</v>
      </c>
      <c r="Q1126">
        <v>0.23</v>
      </c>
      <c r="R1126">
        <f>IF(IFERROR(VLOOKUP(DATOS[[#This Row],[IdUnico]],A1127:$A$5002,1,FALSE),0),1,0)</f>
        <v>0</v>
      </c>
    </row>
    <row r="1127" spans="1:18" x14ac:dyDescent="0.3">
      <c r="A1127" t="str">
        <f>CONCATENATE(DATOS[[#This Row],[customer_id]],"_",DATOS[[#This Row],[country]],"_",DATOS[[#This Row],[customer_since]])</f>
        <v>CUST_3011_UK_45022</v>
      </c>
      <c r="B1127" t="s">
        <v>2274</v>
      </c>
      <c r="C1127">
        <v>53</v>
      </c>
      <c r="D1127" t="s">
        <v>14</v>
      </c>
      <c r="E1127" t="s">
        <v>52</v>
      </c>
      <c r="F1127">
        <v>99.23</v>
      </c>
      <c r="G1127">
        <f>IF(DATOS[[#This Row],[avg_order_value]]="",0,DATOS[[#This Row],[avg_order_value]])</f>
        <v>99.23</v>
      </c>
      <c r="H1127">
        <v>6</v>
      </c>
      <c r="I1127">
        <f>DATOS[[#This Row],[avgValorOrdenDesc]]*DATOS[[#This Row],[total_orders]]</f>
        <v>595.38</v>
      </c>
      <c r="J1127">
        <v>299</v>
      </c>
      <c r="K1127">
        <v>0</v>
      </c>
      <c r="L1127" t="s">
        <v>40</v>
      </c>
      <c r="M1127">
        <v>88.8</v>
      </c>
      <c r="N1127">
        <f>IF(DATOS[[#This Row],[email_open_rate]]="",0,DATOS[[#This Row],[email_open_rate]])</f>
        <v>88.8</v>
      </c>
      <c r="O1127" s="1">
        <v>45022</v>
      </c>
      <c r="P1127">
        <v>59</v>
      </c>
      <c r="Q1127">
        <v>0.05</v>
      </c>
      <c r="R1127">
        <f>IF(IFERROR(VLOOKUP(DATOS[[#This Row],[IdUnico]],A1128:$A$5002,1,FALSE),0),1,0)</f>
        <v>0</v>
      </c>
    </row>
    <row r="1128" spans="1:18" x14ac:dyDescent="0.3">
      <c r="A1128" t="str">
        <f>CONCATENATE(DATOS[[#This Row],[customer_id]],"_",DATOS[[#This Row],[country]],"_",DATOS[[#This Row],[customer_since]])</f>
        <v>CUST_3014_China_45100</v>
      </c>
      <c r="B1128" t="s">
        <v>1969</v>
      </c>
      <c r="C1128">
        <v>78</v>
      </c>
      <c r="D1128" t="s">
        <v>21</v>
      </c>
      <c r="E1128" t="s">
        <v>44</v>
      </c>
      <c r="F1128">
        <v>248.77</v>
      </c>
      <c r="G1128">
        <f>IF(DATOS[[#This Row],[avg_order_value]]="",0,DATOS[[#This Row],[avg_order_value]])</f>
        <v>248.77</v>
      </c>
      <c r="H1128">
        <v>11</v>
      </c>
      <c r="I1128">
        <f>DATOS[[#This Row],[avgValorOrdenDesc]]*DATOS[[#This Row],[total_orders]]</f>
        <v>2736.4700000000003</v>
      </c>
      <c r="J1128">
        <v>90</v>
      </c>
      <c r="K1128">
        <v>0</v>
      </c>
      <c r="L1128" t="s">
        <v>29</v>
      </c>
      <c r="M1128">
        <v>77.3</v>
      </c>
      <c r="N1128">
        <f>IF(DATOS[[#This Row],[email_open_rate]]="",0,DATOS[[#This Row],[email_open_rate]])</f>
        <v>77.3</v>
      </c>
      <c r="O1128" s="1">
        <v>45100</v>
      </c>
      <c r="P1128">
        <v>18</v>
      </c>
      <c r="Q1128">
        <v>0.11</v>
      </c>
      <c r="R1128">
        <f>IF(IFERROR(VLOOKUP(DATOS[[#This Row],[IdUnico]],A1129:$A$5002,1,FALSE),0),1,0)</f>
        <v>0</v>
      </c>
    </row>
    <row r="1129" spans="1:18" x14ac:dyDescent="0.3">
      <c r="A1129" t="str">
        <f>CONCATENATE(DATOS[[#This Row],[customer_id]],"_",DATOS[[#This Row],[country]],"_",DATOS[[#This Row],[customer_since]])</f>
        <v>CUST_3014_India_45685</v>
      </c>
      <c r="B1129" t="s">
        <v>1969</v>
      </c>
      <c r="C1129">
        <v>54</v>
      </c>
      <c r="D1129" t="s">
        <v>21</v>
      </c>
      <c r="E1129" t="s">
        <v>37</v>
      </c>
      <c r="F1129">
        <v>81.81</v>
      </c>
      <c r="G1129">
        <f>IF(DATOS[[#This Row],[avg_order_value]]="",0,DATOS[[#This Row],[avg_order_value]])</f>
        <v>81.81</v>
      </c>
      <c r="H1129">
        <v>6</v>
      </c>
      <c r="I1129">
        <f>DATOS[[#This Row],[avgValorOrdenDesc]]*DATOS[[#This Row],[total_orders]]</f>
        <v>490.86</v>
      </c>
      <c r="J1129">
        <v>120</v>
      </c>
      <c r="K1129">
        <v>0</v>
      </c>
      <c r="L1129" t="s">
        <v>19</v>
      </c>
      <c r="M1129">
        <v>82.3</v>
      </c>
      <c r="N1129">
        <f>IF(DATOS[[#This Row],[email_open_rate]]="",0,DATOS[[#This Row],[email_open_rate]])</f>
        <v>82.3</v>
      </c>
      <c r="O1129" s="1">
        <v>45685</v>
      </c>
      <c r="P1129">
        <v>66</v>
      </c>
      <c r="Q1129">
        <v>0.14000000000000001</v>
      </c>
      <c r="R1129">
        <f>IF(IFERROR(VLOOKUP(DATOS[[#This Row],[IdUnico]],A1130:$A$5002,1,FALSE),0),1,0)</f>
        <v>0</v>
      </c>
    </row>
    <row r="1130" spans="1:18" x14ac:dyDescent="0.3">
      <c r="A1130" t="str">
        <f>CONCATENATE(DATOS[[#This Row],[customer_id]],"_",DATOS[[#This Row],[country]],"_",DATOS[[#This Row],[customer_since]])</f>
        <v>CUST_3014_UK_45247</v>
      </c>
      <c r="B1130" t="s">
        <v>1969</v>
      </c>
      <c r="C1130">
        <v>57</v>
      </c>
      <c r="D1130" t="s">
        <v>14</v>
      </c>
      <c r="E1130" t="s">
        <v>52</v>
      </c>
      <c r="F1130">
        <v>52.23</v>
      </c>
      <c r="G1130">
        <f>IF(DATOS[[#This Row],[avg_order_value]]="",0,DATOS[[#This Row],[avg_order_value]])</f>
        <v>52.23</v>
      </c>
      <c r="H1130">
        <v>11</v>
      </c>
      <c r="I1130">
        <f>DATOS[[#This Row],[avgValorOrdenDesc]]*DATOS[[#This Row],[total_orders]]</f>
        <v>574.53</v>
      </c>
      <c r="J1130">
        <v>285</v>
      </c>
      <c r="K1130">
        <v>0</v>
      </c>
      <c r="L1130" t="s">
        <v>19</v>
      </c>
      <c r="M1130">
        <v>82</v>
      </c>
      <c r="N1130">
        <f>IF(DATOS[[#This Row],[email_open_rate]]="",0,DATOS[[#This Row],[email_open_rate]])</f>
        <v>82</v>
      </c>
      <c r="O1130" s="1">
        <v>45247</v>
      </c>
      <c r="P1130">
        <v>31</v>
      </c>
      <c r="Q1130">
        <v>0.19</v>
      </c>
      <c r="R1130">
        <f>IF(IFERROR(VLOOKUP(DATOS[[#This Row],[IdUnico]],A1131:$A$5002,1,FALSE),0),1,0)</f>
        <v>0</v>
      </c>
    </row>
    <row r="1131" spans="1:18" x14ac:dyDescent="0.3">
      <c r="A1131" t="str">
        <f>CONCATENATE(DATOS[[#This Row],[customer_id]],"_",DATOS[[#This Row],[country]],"_",DATOS[[#This Row],[customer_since]])</f>
        <v>CUST_3016_Japan_44803</v>
      </c>
      <c r="B1131" t="s">
        <v>2493</v>
      </c>
      <c r="C1131">
        <v>29</v>
      </c>
      <c r="D1131" t="s">
        <v>14</v>
      </c>
      <c r="E1131" t="s">
        <v>26</v>
      </c>
      <c r="F1131">
        <v>104.26</v>
      </c>
      <c r="G1131">
        <f>IF(DATOS[[#This Row],[avg_order_value]]="",0,DATOS[[#This Row],[avg_order_value]])</f>
        <v>104.26</v>
      </c>
      <c r="H1131">
        <v>5</v>
      </c>
      <c r="I1131">
        <f>DATOS[[#This Row],[avgValorOrdenDesc]]*DATOS[[#This Row],[total_orders]]</f>
        <v>521.30000000000007</v>
      </c>
      <c r="J1131">
        <v>157</v>
      </c>
      <c r="K1131">
        <v>0</v>
      </c>
      <c r="L1131" t="s">
        <v>23</v>
      </c>
      <c r="M1131">
        <v>43.9</v>
      </c>
      <c r="N1131">
        <f>IF(DATOS[[#This Row],[email_open_rate]]="",0,DATOS[[#This Row],[email_open_rate]])</f>
        <v>43.9</v>
      </c>
      <c r="O1131" s="1">
        <v>44803</v>
      </c>
      <c r="P1131">
        <v>34</v>
      </c>
      <c r="Q1131">
        <v>0.49</v>
      </c>
      <c r="R1131">
        <f>IF(IFERROR(VLOOKUP(DATOS[[#This Row],[IdUnico]],A1132:$A$5002,1,FALSE),0),1,0)</f>
        <v>0</v>
      </c>
    </row>
    <row r="1132" spans="1:18" x14ac:dyDescent="0.3">
      <c r="A1132" t="str">
        <f>CONCATENATE(DATOS[[#This Row],[customer_id]],"_",DATOS[[#This Row],[country]],"_",DATOS[[#This Row],[customer_since]])</f>
        <v>CUST_3017_Germany_45237</v>
      </c>
      <c r="B1132" t="s">
        <v>3412</v>
      </c>
      <c r="C1132">
        <v>56</v>
      </c>
      <c r="D1132" t="s">
        <v>25</v>
      </c>
      <c r="E1132" t="s">
        <v>50</v>
      </c>
      <c r="F1132">
        <v>69.459999999999994</v>
      </c>
      <c r="G1132">
        <f>IF(DATOS[[#This Row],[avg_order_value]]="",0,DATOS[[#This Row],[avg_order_value]])</f>
        <v>69.459999999999994</v>
      </c>
      <c r="H1132">
        <v>7</v>
      </c>
      <c r="I1132">
        <f>DATOS[[#This Row],[avgValorOrdenDesc]]*DATOS[[#This Row],[total_orders]]</f>
        <v>486.21999999999997</v>
      </c>
      <c r="J1132">
        <v>68</v>
      </c>
      <c r="K1132">
        <v>0</v>
      </c>
      <c r="L1132" t="s">
        <v>29</v>
      </c>
      <c r="M1132">
        <v>21.5</v>
      </c>
      <c r="N1132">
        <f>IF(DATOS[[#This Row],[email_open_rate]]="",0,DATOS[[#This Row],[email_open_rate]])</f>
        <v>21.5</v>
      </c>
      <c r="O1132" s="1">
        <v>45237</v>
      </c>
      <c r="P1132">
        <v>42</v>
      </c>
      <c r="Q1132">
        <v>0.2</v>
      </c>
      <c r="R1132">
        <f>IF(IFERROR(VLOOKUP(DATOS[[#This Row],[IdUnico]],A1133:$A$5002,1,FALSE),0),1,0)</f>
        <v>0</v>
      </c>
    </row>
    <row r="1133" spans="1:18" x14ac:dyDescent="0.3">
      <c r="A1133" t="str">
        <f>CONCATENATE(DATOS[[#This Row],[customer_id]],"_",DATOS[[#This Row],[country]],"_",DATOS[[#This Row],[customer_since]])</f>
        <v>CUST_3023_Canada_45304</v>
      </c>
      <c r="B1133" t="s">
        <v>1907</v>
      </c>
      <c r="C1133">
        <v>23</v>
      </c>
      <c r="D1133" t="s">
        <v>21</v>
      </c>
      <c r="E1133" t="s">
        <v>28</v>
      </c>
      <c r="F1133">
        <v>159.87</v>
      </c>
      <c r="G1133">
        <f>IF(DATOS[[#This Row],[avg_order_value]]="",0,DATOS[[#This Row],[avg_order_value]])</f>
        <v>159.87</v>
      </c>
      <c r="H1133">
        <v>11</v>
      </c>
      <c r="I1133">
        <f>DATOS[[#This Row],[avgValorOrdenDesc]]*DATOS[[#This Row],[total_orders]]</f>
        <v>1758.5700000000002</v>
      </c>
      <c r="J1133">
        <v>328</v>
      </c>
      <c r="K1133">
        <v>0</v>
      </c>
      <c r="L1133" t="s">
        <v>16</v>
      </c>
      <c r="M1133">
        <v>82.1</v>
      </c>
      <c r="N1133">
        <f>IF(DATOS[[#This Row],[email_open_rate]]="",0,DATOS[[#This Row],[email_open_rate]])</f>
        <v>82.1</v>
      </c>
      <c r="O1133" s="1">
        <v>45304</v>
      </c>
      <c r="P1133">
        <v>84</v>
      </c>
      <c r="Q1133">
        <v>0.16</v>
      </c>
      <c r="R1133">
        <f>IF(IFERROR(VLOOKUP(DATOS[[#This Row],[IdUnico]],A1134:$A$5002,1,FALSE),0),1,0)</f>
        <v>0</v>
      </c>
    </row>
    <row r="1134" spans="1:18" x14ac:dyDescent="0.3">
      <c r="A1134" t="str">
        <f>CONCATENATE(DATOS[[#This Row],[customer_id]],"_",DATOS[[#This Row],[country]],"_",DATOS[[#This Row],[customer_since]])</f>
        <v>CUST_3026_China_44430</v>
      </c>
      <c r="B1134" t="s">
        <v>802</v>
      </c>
      <c r="C1134">
        <v>72</v>
      </c>
      <c r="D1134" t="s">
        <v>21</v>
      </c>
      <c r="E1134" t="s">
        <v>44</v>
      </c>
      <c r="F1134">
        <v>170.4</v>
      </c>
      <c r="G1134">
        <f>IF(DATOS[[#This Row],[avg_order_value]]="",0,DATOS[[#This Row],[avg_order_value]])</f>
        <v>170.4</v>
      </c>
      <c r="H1134">
        <v>9</v>
      </c>
      <c r="I1134">
        <f>DATOS[[#This Row],[avgValorOrdenDesc]]*DATOS[[#This Row],[total_orders]]</f>
        <v>1533.6000000000001</v>
      </c>
      <c r="J1134">
        <v>233</v>
      </c>
      <c r="K1134">
        <v>0</v>
      </c>
      <c r="L1134" t="s">
        <v>19</v>
      </c>
      <c r="N1134">
        <f>IF(DATOS[[#This Row],[email_open_rate]]="",0,DATOS[[#This Row],[email_open_rate]])</f>
        <v>0</v>
      </c>
      <c r="O1134" s="1">
        <v>44430</v>
      </c>
      <c r="P1134">
        <v>38</v>
      </c>
      <c r="Q1134">
        <v>0.23</v>
      </c>
      <c r="R1134">
        <f>IF(IFERROR(VLOOKUP(DATOS[[#This Row],[IdUnico]],A1135:$A$5002,1,FALSE),0),1,0)</f>
        <v>0</v>
      </c>
    </row>
    <row r="1135" spans="1:18" x14ac:dyDescent="0.3">
      <c r="A1135" t="str">
        <f>CONCATENATE(DATOS[[#This Row],[customer_id]],"_",DATOS[[#This Row],[country]],"_",DATOS[[#This Row],[customer_since]])</f>
        <v>CUST_3027_Germany_44435</v>
      </c>
      <c r="B1135" t="s">
        <v>113</v>
      </c>
      <c r="C1135">
        <v>33</v>
      </c>
      <c r="D1135" t="s">
        <v>21</v>
      </c>
      <c r="E1135" t="s">
        <v>50</v>
      </c>
      <c r="F1135">
        <v>156.41999999999999</v>
      </c>
      <c r="G1135">
        <f>IF(DATOS[[#This Row],[avg_order_value]]="",0,DATOS[[#This Row],[avg_order_value]])</f>
        <v>156.41999999999999</v>
      </c>
      <c r="H1135">
        <v>9</v>
      </c>
      <c r="I1135">
        <f>DATOS[[#This Row],[avgValorOrdenDesc]]*DATOS[[#This Row],[total_orders]]</f>
        <v>1407.78</v>
      </c>
      <c r="J1135">
        <v>174</v>
      </c>
      <c r="K1135">
        <v>0</v>
      </c>
      <c r="L1135" t="s">
        <v>19</v>
      </c>
      <c r="M1135">
        <v>50.3</v>
      </c>
      <c r="N1135">
        <f>IF(DATOS[[#This Row],[email_open_rate]]="",0,DATOS[[#This Row],[email_open_rate]])</f>
        <v>50.3</v>
      </c>
      <c r="O1135" s="1">
        <v>44435</v>
      </c>
      <c r="P1135">
        <v>26</v>
      </c>
      <c r="Q1135">
        <v>0.36</v>
      </c>
      <c r="R1135">
        <f>IF(IFERROR(VLOOKUP(DATOS[[#This Row],[IdUnico]],A1136:$A$5002,1,FALSE),0),1,0)</f>
        <v>0</v>
      </c>
    </row>
    <row r="1136" spans="1:18" x14ac:dyDescent="0.3">
      <c r="A1136" t="str">
        <f>CONCATENATE(DATOS[[#This Row],[customer_id]],"_",DATOS[[#This Row],[country]],"_",DATOS[[#This Row],[customer_since]])</f>
        <v>CUST_3028_China_45823</v>
      </c>
      <c r="B1136" t="s">
        <v>3338</v>
      </c>
      <c r="C1136">
        <v>43</v>
      </c>
      <c r="D1136" t="s">
        <v>14</v>
      </c>
      <c r="E1136" t="s">
        <v>44</v>
      </c>
      <c r="F1136">
        <v>62.81</v>
      </c>
      <c r="G1136">
        <f>IF(DATOS[[#This Row],[avg_order_value]]="",0,DATOS[[#This Row],[avg_order_value]])</f>
        <v>62.81</v>
      </c>
      <c r="H1136">
        <v>8</v>
      </c>
      <c r="I1136">
        <f>DATOS[[#This Row],[avgValorOrdenDesc]]*DATOS[[#This Row],[total_orders]]</f>
        <v>502.48</v>
      </c>
      <c r="J1136">
        <v>237</v>
      </c>
      <c r="K1136">
        <v>0</v>
      </c>
      <c r="L1136" t="s">
        <v>29</v>
      </c>
      <c r="M1136">
        <v>73.3</v>
      </c>
      <c r="N1136">
        <f>IF(DATOS[[#This Row],[email_open_rate]]="",0,DATOS[[#This Row],[email_open_rate]])</f>
        <v>73.3</v>
      </c>
      <c r="O1136" s="1">
        <v>45823</v>
      </c>
      <c r="P1136">
        <v>48</v>
      </c>
      <c r="Q1136">
        <v>0.14000000000000001</v>
      </c>
      <c r="R1136">
        <f>IF(IFERROR(VLOOKUP(DATOS[[#This Row],[IdUnico]],A1137:$A$5002,1,FALSE),0),1,0)</f>
        <v>0</v>
      </c>
    </row>
    <row r="1137" spans="1:18" x14ac:dyDescent="0.3">
      <c r="A1137" t="str">
        <f>CONCATENATE(DATOS[[#This Row],[customer_id]],"_",DATOS[[#This Row],[country]],"_",DATOS[[#This Row],[customer_since]])</f>
        <v>CUST_3031_Canada_45199</v>
      </c>
      <c r="B1137" t="s">
        <v>3742</v>
      </c>
      <c r="C1137">
        <v>32</v>
      </c>
      <c r="D1137" t="s">
        <v>21</v>
      </c>
      <c r="E1137" t="s">
        <v>28</v>
      </c>
      <c r="F1137">
        <v>152.38</v>
      </c>
      <c r="G1137">
        <f>IF(DATOS[[#This Row],[avg_order_value]]="",0,DATOS[[#This Row],[avg_order_value]])</f>
        <v>152.38</v>
      </c>
      <c r="H1137">
        <v>11</v>
      </c>
      <c r="I1137">
        <f>DATOS[[#This Row],[avgValorOrdenDesc]]*DATOS[[#This Row],[total_orders]]</f>
        <v>1676.1799999999998</v>
      </c>
      <c r="J1137">
        <v>167</v>
      </c>
      <c r="K1137">
        <v>0</v>
      </c>
      <c r="L1137" t="s">
        <v>40</v>
      </c>
      <c r="M1137">
        <v>83</v>
      </c>
      <c r="N1137">
        <f>IF(DATOS[[#This Row],[email_open_rate]]="",0,DATOS[[#This Row],[email_open_rate]])</f>
        <v>83</v>
      </c>
      <c r="O1137" s="1">
        <v>45199</v>
      </c>
      <c r="P1137">
        <v>25</v>
      </c>
      <c r="Q1137">
        <v>0.42</v>
      </c>
      <c r="R1137">
        <f>IF(IFERROR(VLOOKUP(DATOS[[#This Row],[IdUnico]],A1138:$A$5002,1,FALSE),0),1,0)</f>
        <v>0</v>
      </c>
    </row>
    <row r="1138" spans="1:18" x14ac:dyDescent="0.3">
      <c r="A1138" t="str">
        <f>CONCATENATE(DATOS[[#This Row],[customer_id]],"_",DATOS[[#This Row],[country]],"_",DATOS[[#This Row],[customer_since]])</f>
        <v>CUST_3032_Canada_45086</v>
      </c>
      <c r="B1138" t="s">
        <v>1159</v>
      </c>
      <c r="C1138">
        <v>57</v>
      </c>
      <c r="D1138" t="s">
        <v>14</v>
      </c>
      <c r="E1138" t="s">
        <v>28</v>
      </c>
      <c r="F1138">
        <v>82.67</v>
      </c>
      <c r="G1138">
        <f>IF(DATOS[[#This Row],[avg_order_value]]="",0,DATOS[[#This Row],[avg_order_value]])</f>
        <v>82.67</v>
      </c>
      <c r="H1138">
        <v>10</v>
      </c>
      <c r="I1138">
        <f>DATOS[[#This Row],[avgValorOrdenDesc]]*DATOS[[#This Row],[total_orders]]</f>
        <v>826.7</v>
      </c>
      <c r="J1138">
        <v>107</v>
      </c>
      <c r="K1138">
        <v>0</v>
      </c>
      <c r="L1138" t="s">
        <v>40</v>
      </c>
      <c r="M1138">
        <v>14.2</v>
      </c>
      <c r="N1138">
        <f>IF(DATOS[[#This Row],[email_open_rate]]="",0,DATOS[[#This Row],[email_open_rate]])</f>
        <v>14.2</v>
      </c>
      <c r="O1138" s="1">
        <v>45086</v>
      </c>
      <c r="P1138">
        <v>15</v>
      </c>
      <c r="Q1138">
        <v>0.27</v>
      </c>
      <c r="R1138">
        <f>IF(IFERROR(VLOOKUP(DATOS[[#This Row],[IdUnico]],A1139:$A$5002,1,FALSE),0),1,0)</f>
        <v>0</v>
      </c>
    </row>
    <row r="1139" spans="1:18" x14ac:dyDescent="0.3">
      <c r="A1139" t="str">
        <f>CONCATENATE(DATOS[[#This Row],[customer_id]],"_",DATOS[[#This Row],[country]],"_",DATOS[[#This Row],[customer_since]])</f>
        <v>CUST_3032_Germany_45620</v>
      </c>
      <c r="B1139" t="s">
        <v>1159</v>
      </c>
      <c r="C1139">
        <v>36</v>
      </c>
      <c r="D1139" t="s">
        <v>21</v>
      </c>
      <c r="E1139" t="s">
        <v>50</v>
      </c>
      <c r="F1139">
        <v>34.590000000000003</v>
      </c>
      <c r="G1139">
        <f>IF(DATOS[[#This Row],[avg_order_value]]="",0,DATOS[[#This Row],[avg_order_value]])</f>
        <v>34.590000000000003</v>
      </c>
      <c r="H1139">
        <v>10</v>
      </c>
      <c r="I1139">
        <f>DATOS[[#This Row],[avgValorOrdenDesc]]*DATOS[[#This Row],[total_orders]]</f>
        <v>345.90000000000003</v>
      </c>
      <c r="J1139">
        <v>4</v>
      </c>
      <c r="K1139">
        <v>1</v>
      </c>
      <c r="L1139" t="s">
        <v>16</v>
      </c>
      <c r="M1139">
        <v>39.9</v>
      </c>
      <c r="N1139">
        <f>IF(DATOS[[#This Row],[email_open_rate]]="",0,DATOS[[#This Row],[email_open_rate]])</f>
        <v>39.9</v>
      </c>
      <c r="O1139" s="1">
        <v>45620</v>
      </c>
      <c r="P1139">
        <v>79</v>
      </c>
      <c r="Q1139">
        <v>0.37</v>
      </c>
      <c r="R1139">
        <f>IF(IFERROR(VLOOKUP(DATOS[[#This Row],[IdUnico]],A1140:$A$5002,1,FALSE),0),1,0)</f>
        <v>0</v>
      </c>
    </row>
    <row r="1140" spans="1:18" x14ac:dyDescent="0.3">
      <c r="A1140" t="str">
        <f>CONCATENATE(DATOS[[#This Row],[customer_id]],"_",DATOS[[#This Row],[country]],"_",DATOS[[#This Row],[customer_since]])</f>
        <v>CUST_3032_India_44187</v>
      </c>
      <c r="B1140" t="s">
        <v>1159</v>
      </c>
      <c r="C1140">
        <v>48</v>
      </c>
      <c r="D1140" t="s">
        <v>21</v>
      </c>
      <c r="E1140" t="s">
        <v>37</v>
      </c>
      <c r="F1140">
        <v>65.819999999999993</v>
      </c>
      <c r="G1140">
        <f>IF(DATOS[[#This Row],[avg_order_value]]="",0,DATOS[[#This Row],[avg_order_value]])</f>
        <v>65.819999999999993</v>
      </c>
      <c r="H1140">
        <v>6</v>
      </c>
      <c r="I1140">
        <f>DATOS[[#This Row],[avgValorOrdenDesc]]*DATOS[[#This Row],[total_orders]]</f>
        <v>394.91999999999996</v>
      </c>
      <c r="J1140">
        <v>167</v>
      </c>
      <c r="K1140">
        <v>0</v>
      </c>
      <c r="L1140" t="s">
        <v>16</v>
      </c>
      <c r="M1140">
        <v>51.3</v>
      </c>
      <c r="N1140">
        <f>IF(DATOS[[#This Row],[email_open_rate]]="",0,DATOS[[#This Row],[email_open_rate]])</f>
        <v>51.3</v>
      </c>
      <c r="O1140" s="1">
        <v>44187</v>
      </c>
      <c r="P1140">
        <v>13</v>
      </c>
      <c r="Q1140">
        <v>0.4</v>
      </c>
      <c r="R1140">
        <f>IF(IFERROR(VLOOKUP(DATOS[[#This Row],[IdUnico]],A1141:$A$5002,1,FALSE),0),1,0)</f>
        <v>0</v>
      </c>
    </row>
    <row r="1141" spans="1:18" x14ac:dyDescent="0.3">
      <c r="A1141" t="str">
        <f>CONCATENATE(DATOS[[#This Row],[customer_id]],"_",DATOS[[#This Row],[country]],"_",DATOS[[#This Row],[customer_since]])</f>
        <v>CUST_3033_Canada_45334</v>
      </c>
      <c r="B1141" t="s">
        <v>1172</v>
      </c>
      <c r="C1141">
        <v>51</v>
      </c>
      <c r="D1141" t="s">
        <v>21</v>
      </c>
      <c r="E1141" t="s">
        <v>28</v>
      </c>
      <c r="F1141">
        <v>233.86</v>
      </c>
      <c r="G1141">
        <f>IF(DATOS[[#This Row],[avg_order_value]]="",0,DATOS[[#This Row],[avg_order_value]])</f>
        <v>233.86</v>
      </c>
      <c r="H1141">
        <v>14</v>
      </c>
      <c r="I1141">
        <f>DATOS[[#This Row],[avgValorOrdenDesc]]*DATOS[[#This Row],[total_orders]]</f>
        <v>3274.04</v>
      </c>
      <c r="J1141">
        <v>192</v>
      </c>
      <c r="K1141">
        <v>0</v>
      </c>
      <c r="L1141" t="s">
        <v>29</v>
      </c>
      <c r="M1141">
        <v>39.299999999999997</v>
      </c>
      <c r="N1141">
        <f>IF(DATOS[[#This Row],[email_open_rate]]="",0,DATOS[[#This Row],[email_open_rate]])</f>
        <v>39.299999999999997</v>
      </c>
      <c r="O1141" s="1">
        <v>45334</v>
      </c>
      <c r="P1141">
        <v>97</v>
      </c>
      <c r="Q1141">
        <v>0.14000000000000001</v>
      </c>
      <c r="R1141">
        <f>IF(IFERROR(VLOOKUP(DATOS[[#This Row],[IdUnico]],A1142:$A$5002,1,FALSE),0),1,0)</f>
        <v>0</v>
      </c>
    </row>
    <row r="1142" spans="1:18" x14ac:dyDescent="0.3">
      <c r="A1142" t="str">
        <f>CONCATENATE(DATOS[[#This Row],[customer_id]],"_",DATOS[[#This Row],[country]],"_",DATOS[[#This Row],[customer_since]])</f>
        <v>CUST_3035_USA_45089</v>
      </c>
      <c r="B1142" t="s">
        <v>3599</v>
      </c>
      <c r="C1142">
        <v>26</v>
      </c>
      <c r="D1142" t="s">
        <v>21</v>
      </c>
      <c r="E1142" t="s">
        <v>18</v>
      </c>
      <c r="F1142">
        <v>140.91999999999999</v>
      </c>
      <c r="G1142">
        <f>IF(DATOS[[#This Row],[avg_order_value]]="",0,DATOS[[#This Row],[avg_order_value]])</f>
        <v>140.91999999999999</v>
      </c>
      <c r="H1142">
        <v>13</v>
      </c>
      <c r="I1142">
        <f>DATOS[[#This Row],[avgValorOrdenDesc]]*DATOS[[#This Row],[total_orders]]</f>
        <v>1831.9599999999998</v>
      </c>
      <c r="J1142">
        <v>156</v>
      </c>
      <c r="K1142">
        <v>0</v>
      </c>
      <c r="L1142" t="s">
        <v>19</v>
      </c>
      <c r="M1142">
        <v>64</v>
      </c>
      <c r="N1142">
        <f>IF(DATOS[[#This Row],[email_open_rate]]="",0,DATOS[[#This Row],[email_open_rate]])</f>
        <v>64</v>
      </c>
      <c r="O1142" s="1">
        <v>45089</v>
      </c>
      <c r="P1142">
        <v>1</v>
      </c>
      <c r="Q1142">
        <v>0.14000000000000001</v>
      </c>
      <c r="R1142">
        <f>IF(IFERROR(VLOOKUP(DATOS[[#This Row],[IdUnico]],A1143:$A$5002,1,FALSE),0),1,0)</f>
        <v>0</v>
      </c>
    </row>
    <row r="1143" spans="1:18" x14ac:dyDescent="0.3">
      <c r="A1143" t="str">
        <f>CONCATENATE(DATOS[[#This Row],[customer_id]],"_",DATOS[[#This Row],[country]],"_",DATOS[[#This Row],[customer_since]])</f>
        <v>CUST_3038_Japan_44856</v>
      </c>
      <c r="B1143" t="s">
        <v>3748</v>
      </c>
      <c r="C1143">
        <v>32</v>
      </c>
      <c r="D1143" t="s">
        <v>21</v>
      </c>
      <c r="E1143" t="s">
        <v>26</v>
      </c>
      <c r="F1143">
        <v>50.82</v>
      </c>
      <c r="G1143">
        <f>IF(DATOS[[#This Row],[avg_order_value]]="",0,DATOS[[#This Row],[avg_order_value]])</f>
        <v>50.82</v>
      </c>
      <c r="H1143">
        <v>9</v>
      </c>
      <c r="I1143">
        <f>DATOS[[#This Row],[avgValorOrdenDesc]]*DATOS[[#This Row],[total_orders]]</f>
        <v>457.38</v>
      </c>
      <c r="J1143">
        <v>81</v>
      </c>
      <c r="K1143">
        <v>0</v>
      </c>
      <c r="L1143" t="s">
        <v>16</v>
      </c>
      <c r="M1143">
        <v>94</v>
      </c>
      <c r="N1143">
        <f>IF(DATOS[[#This Row],[email_open_rate]]="",0,DATOS[[#This Row],[email_open_rate]])</f>
        <v>94</v>
      </c>
      <c r="O1143" s="1">
        <v>44856</v>
      </c>
      <c r="P1143">
        <v>43</v>
      </c>
      <c r="Q1143">
        <v>0.5</v>
      </c>
      <c r="R1143">
        <f>IF(IFERROR(VLOOKUP(DATOS[[#This Row],[IdUnico]],A1144:$A$5002,1,FALSE),0),1,0)</f>
        <v>0</v>
      </c>
    </row>
    <row r="1144" spans="1:18" x14ac:dyDescent="0.3">
      <c r="A1144" t="str">
        <f>CONCATENATE(DATOS[[#This Row],[customer_id]],"_",DATOS[[#This Row],[country]],"_",DATOS[[#This Row],[customer_since]])</f>
        <v>CUST_3041_Canada_45317</v>
      </c>
      <c r="B1144" t="s">
        <v>2875</v>
      </c>
      <c r="C1144">
        <v>57</v>
      </c>
      <c r="D1144" t="s">
        <v>14</v>
      </c>
      <c r="E1144" t="s">
        <v>28</v>
      </c>
      <c r="F1144">
        <v>163.58000000000001</v>
      </c>
      <c r="G1144">
        <f>IF(DATOS[[#This Row],[avg_order_value]]="",0,DATOS[[#This Row],[avg_order_value]])</f>
        <v>163.58000000000001</v>
      </c>
      <c r="H1144">
        <v>18</v>
      </c>
      <c r="I1144">
        <f>DATOS[[#This Row],[avgValorOrdenDesc]]*DATOS[[#This Row],[total_orders]]</f>
        <v>2944.44</v>
      </c>
      <c r="J1144">
        <v>169</v>
      </c>
      <c r="K1144">
        <v>0</v>
      </c>
      <c r="L1144" t="s">
        <v>16</v>
      </c>
      <c r="M1144">
        <v>21.6</v>
      </c>
      <c r="N1144">
        <f>IF(DATOS[[#This Row],[email_open_rate]]="",0,DATOS[[#This Row],[email_open_rate]])</f>
        <v>21.6</v>
      </c>
      <c r="O1144" s="1">
        <v>45317</v>
      </c>
      <c r="P1144">
        <v>16</v>
      </c>
      <c r="Q1144">
        <v>0.18</v>
      </c>
      <c r="R1144">
        <f>IF(IFERROR(VLOOKUP(DATOS[[#This Row],[IdUnico]],A1145:$A$5002,1,FALSE),0),1,0)</f>
        <v>0</v>
      </c>
    </row>
    <row r="1145" spans="1:18" x14ac:dyDescent="0.3">
      <c r="A1145" t="str">
        <f>CONCATENATE(DATOS[[#This Row],[customer_id]],"_",DATOS[[#This Row],[country]],"_",DATOS[[#This Row],[customer_since]])</f>
        <v>CUST_3043_Brazil_44195</v>
      </c>
      <c r="B1145" t="s">
        <v>1357</v>
      </c>
      <c r="C1145">
        <v>33</v>
      </c>
      <c r="D1145" t="s">
        <v>14</v>
      </c>
      <c r="E1145" t="s">
        <v>15</v>
      </c>
      <c r="F1145">
        <v>56.89</v>
      </c>
      <c r="G1145">
        <f>IF(DATOS[[#This Row],[avg_order_value]]="",0,DATOS[[#This Row],[avg_order_value]])</f>
        <v>56.89</v>
      </c>
      <c r="H1145">
        <v>9</v>
      </c>
      <c r="I1145">
        <f>DATOS[[#This Row],[avgValorOrdenDesc]]*DATOS[[#This Row],[total_orders]]</f>
        <v>512.01</v>
      </c>
      <c r="J1145">
        <v>88</v>
      </c>
      <c r="K1145">
        <v>0</v>
      </c>
      <c r="L1145" t="s">
        <v>23</v>
      </c>
      <c r="M1145">
        <v>13.2</v>
      </c>
      <c r="N1145">
        <f>IF(DATOS[[#This Row],[email_open_rate]]="",0,DATOS[[#This Row],[email_open_rate]])</f>
        <v>13.2</v>
      </c>
      <c r="O1145" s="1">
        <v>44195</v>
      </c>
      <c r="P1145">
        <v>50</v>
      </c>
      <c r="Q1145">
        <v>0.52</v>
      </c>
      <c r="R1145">
        <f>IF(IFERROR(VLOOKUP(DATOS[[#This Row],[IdUnico]],A1146:$A$5002,1,FALSE),0),1,0)</f>
        <v>0</v>
      </c>
    </row>
    <row r="1146" spans="1:18" x14ac:dyDescent="0.3">
      <c r="A1146" t="str">
        <f>CONCATENATE(DATOS[[#This Row],[customer_id]],"_",DATOS[[#This Row],[country]],"_",DATOS[[#This Row],[customer_since]])</f>
        <v>CUST_3044_Canada_44332</v>
      </c>
      <c r="B1146" t="s">
        <v>1747</v>
      </c>
      <c r="C1146">
        <v>35</v>
      </c>
      <c r="D1146" t="s">
        <v>25</v>
      </c>
      <c r="E1146" t="s">
        <v>28</v>
      </c>
      <c r="F1146">
        <v>202.88</v>
      </c>
      <c r="G1146">
        <f>IF(DATOS[[#This Row],[avg_order_value]]="",0,DATOS[[#This Row],[avg_order_value]])</f>
        <v>202.88</v>
      </c>
      <c r="H1146">
        <v>13</v>
      </c>
      <c r="I1146">
        <f>DATOS[[#This Row],[avgValorOrdenDesc]]*DATOS[[#This Row],[total_orders]]</f>
        <v>2637.44</v>
      </c>
      <c r="J1146">
        <v>107</v>
      </c>
      <c r="K1146">
        <v>0</v>
      </c>
      <c r="L1146" t="s">
        <v>29</v>
      </c>
      <c r="M1146">
        <v>9.8000000000000007</v>
      </c>
      <c r="N1146">
        <f>IF(DATOS[[#This Row],[email_open_rate]]="",0,DATOS[[#This Row],[email_open_rate]])</f>
        <v>9.8000000000000007</v>
      </c>
      <c r="O1146" s="1">
        <v>44332</v>
      </c>
      <c r="P1146">
        <v>14</v>
      </c>
      <c r="Q1146">
        <v>0.36</v>
      </c>
      <c r="R1146">
        <f>IF(IFERROR(VLOOKUP(DATOS[[#This Row],[IdUnico]],A1147:$A$5002,1,FALSE),0),1,0)</f>
        <v>0</v>
      </c>
    </row>
    <row r="1147" spans="1:18" x14ac:dyDescent="0.3">
      <c r="A1147" t="str">
        <f>CONCATENATE(DATOS[[#This Row],[customer_id]],"_",DATOS[[#This Row],[country]],"_",DATOS[[#This Row],[customer_since]])</f>
        <v>CUST_3044_China_44262</v>
      </c>
      <c r="B1147" t="s">
        <v>1747</v>
      </c>
      <c r="C1147">
        <v>75</v>
      </c>
      <c r="D1147" t="s">
        <v>14</v>
      </c>
      <c r="E1147" t="s">
        <v>44</v>
      </c>
      <c r="F1147">
        <v>114.17</v>
      </c>
      <c r="G1147">
        <f>IF(DATOS[[#This Row],[avg_order_value]]="",0,DATOS[[#This Row],[avg_order_value]])</f>
        <v>114.17</v>
      </c>
      <c r="H1147">
        <v>8</v>
      </c>
      <c r="I1147">
        <f>DATOS[[#This Row],[avgValorOrdenDesc]]*DATOS[[#This Row],[total_orders]]</f>
        <v>913.36</v>
      </c>
      <c r="J1147">
        <v>187</v>
      </c>
      <c r="K1147">
        <v>0</v>
      </c>
      <c r="L1147" t="s">
        <v>16</v>
      </c>
      <c r="N1147">
        <f>IF(DATOS[[#This Row],[email_open_rate]]="",0,DATOS[[#This Row],[email_open_rate]])</f>
        <v>0</v>
      </c>
      <c r="O1147" s="1">
        <v>44262</v>
      </c>
      <c r="P1147">
        <v>73</v>
      </c>
      <c r="Q1147">
        <v>0.28000000000000003</v>
      </c>
      <c r="R1147">
        <f>IF(IFERROR(VLOOKUP(DATOS[[#This Row],[IdUnico]],A1148:$A$5002,1,FALSE),0),1,0)</f>
        <v>0</v>
      </c>
    </row>
    <row r="1148" spans="1:18" x14ac:dyDescent="0.3">
      <c r="A1148" t="str">
        <f>CONCATENATE(DATOS[[#This Row],[customer_id]],"_",DATOS[[#This Row],[country]],"_",DATOS[[#This Row],[customer_since]])</f>
        <v>CUST_3044_France_44621</v>
      </c>
      <c r="B1148" t="s">
        <v>1747</v>
      </c>
      <c r="C1148">
        <v>69</v>
      </c>
      <c r="D1148" t="s">
        <v>14</v>
      </c>
      <c r="E1148" t="s">
        <v>35</v>
      </c>
      <c r="F1148">
        <v>175.23</v>
      </c>
      <c r="G1148">
        <f>IF(DATOS[[#This Row],[avg_order_value]]="",0,DATOS[[#This Row],[avg_order_value]])</f>
        <v>175.23</v>
      </c>
      <c r="H1148">
        <v>7</v>
      </c>
      <c r="I1148">
        <f>DATOS[[#This Row],[avgValorOrdenDesc]]*DATOS[[#This Row],[total_orders]]</f>
        <v>1226.6099999999999</v>
      </c>
      <c r="J1148">
        <v>11</v>
      </c>
      <c r="K1148">
        <v>0</v>
      </c>
      <c r="L1148" t="s">
        <v>23</v>
      </c>
      <c r="M1148">
        <v>31.2</v>
      </c>
      <c r="N1148">
        <f>IF(DATOS[[#This Row],[email_open_rate]]="",0,DATOS[[#This Row],[email_open_rate]])</f>
        <v>31.2</v>
      </c>
      <c r="O1148" s="1">
        <v>44621</v>
      </c>
      <c r="P1148">
        <v>24</v>
      </c>
      <c r="Q1148">
        <v>0.49</v>
      </c>
      <c r="R1148">
        <f>IF(IFERROR(VLOOKUP(DATOS[[#This Row],[IdUnico]],A1149:$A$5002,1,FALSE),0),1,0)</f>
        <v>0</v>
      </c>
    </row>
    <row r="1149" spans="1:18" x14ac:dyDescent="0.3">
      <c r="A1149" t="str">
        <f>CONCATENATE(DATOS[[#This Row],[customer_id]],"_",DATOS[[#This Row],[country]],"_",DATOS[[#This Row],[customer_since]])</f>
        <v>CUST_3047_UK_44053</v>
      </c>
      <c r="B1149" t="s">
        <v>55</v>
      </c>
      <c r="C1149">
        <v>43</v>
      </c>
      <c r="D1149" t="s">
        <v>14</v>
      </c>
      <c r="E1149" t="s">
        <v>52</v>
      </c>
      <c r="F1149">
        <v>105.48</v>
      </c>
      <c r="G1149">
        <f>IF(DATOS[[#This Row],[avg_order_value]]="",0,DATOS[[#This Row],[avg_order_value]])</f>
        <v>105.48</v>
      </c>
      <c r="H1149">
        <v>15</v>
      </c>
      <c r="I1149">
        <f>DATOS[[#This Row],[avgValorOrdenDesc]]*DATOS[[#This Row],[total_orders]]</f>
        <v>1582.2</v>
      </c>
      <c r="J1149">
        <v>243</v>
      </c>
      <c r="K1149">
        <v>0</v>
      </c>
      <c r="L1149" t="s">
        <v>19</v>
      </c>
      <c r="M1149">
        <v>15.9</v>
      </c>
      <c r="N1149">
        <f>IF(DATOS[[#This Row],[email_open_rate]]="",0,DATOS[[#This Row],[email_open_rate]])</f>
        <v>15.9</v>
      </c>
      <c r="O1149" s="1">
        <v>44053</v>
      </c>
      <c r="P1149">
        <v>50</v>
      </c>
      <c r="Q1149">
        <v>0.38</v>
      </c>
      <c r="R1149">
        <f>IF(IFERROR(VLOOKUP(DATOS[[#This Row],[IdUnico]],A1150:$A$5002,1,FALSE),0),1,0)</f>
        <v>0</v>
      </c>
    </row>
    <row r="1150" spans="1:18" x14ac:dyDescent="0.3">
      <c r="A1150" t="str">
        <f>CONCATENATE(DATOS[[#This Row],[customer_id]],"_",DATOS[[#This Row],[country]],"_",DATOS[[#This Row],[customer_since]])</f>
        <v>CUST_3048_Brazil_44973</v>
      </c>
      <c r="B1150" t="s">
        <v>634</v>
      </c>
      <c r="C1150">
        <v>19</v>
      </c>
      <c r="D1150" t="s">
        <v>14</v>
      </c>
      <c r="E1150" t="s">
        <v>15</v>
      </c>
      <c r="F1150">
        <v>34.54</v>
      </c>
      <c r="G1150">
        <f>IF(DATOS[[#This Row],[avg_order_value]]="",0,DATOS[[#This Row],[avg_order_value]])</f>
        <v>34.54</v>
      </c>
      <c r="H1150">
        <v>17</v>
      </c>
      <c r="I1150">
        <f>DATOS[[#This Row],[avgValorOrdenDesc]]*DATOS[[#This Row],[total_orders]]</f>
        <v>587.17999999999995</v>
      </c>
      <c r="J1150">
        <v>326</v>
      </c>
      <c r="K1150">
        <v>0</v>
      </c>
      <c r="L1150" t="s">
        <v>40</v>
      </c>
      <c r="N1150">
        <f>IF(DATOS[[#This Row],[email_open_rate]]="",0,DATOS[[#This Row],[email_open_rate]])</f>
        <v>0</v>
      </c>
      <c r="O1150" s="1">
        <v>44973</v>
      </c>
      <c r="P1150">
        <v>43</v>
      </c>
      <c r="Q1150">
        <v>0.17</v>
      </c>
      <c r="R1150">
        <f>IF(IFERROR(VLOOKUP(DATOS[[#This Row],[IdUnico]],A1151:$A$5002,1,FALSE),0),1,0)</f>
        <v>0</v>
      </c>
    </row>
    <row r="1151" spans="1:18" x14ac:dyDescent="0.3">
      <c r="A1151" t="str">
        <f>CONCATENATE(DATOS[[#This Row],[customer_id]],"_",DATOS[[#This Row],[country]],"_",DATOS[[#This Row],[customer_since]])</f>
        <v>CUST_3048_China_45527</v>
      </c>
      <c r="B1151" t="s">
        <v>634</v>
      </c>
      <c r="C1151">
        <v>41</v>
      </c>
      <c r="D1151" t="s">
        <v>21</v>
      </c>
      <c r="E1151" t="s">
        <v>44</v>
      </c>
      <c r="F1151">
        <v>66.88</v>
      </c>
      <c r="G1151">
        <f>IF(DATOS[[#This Row],[avg_order_value]]="",0,DATOS[[#This Row],[avg_order_value]])</f>
        <v>66.88</v>
      </c>
      <c r="H1151">
        <v>14</v>
      </c>
      <c r="I1151">
        <f>DATOS[[#This Row],[avgValorOrdenDesc]]*DATOS[[#This Row],[total_orders]]</f>
        <v>936.31999999999994</v>
      </c>
      <c r="J1151">
        <v>73</v>
      </c>
      <c r="K1151">
        <v>0</v>
      </c>
      <c r="L1151" t="s">
        <v>29</v>
      </c>
      <c r="M1151">
        <v>38.799999999999997</v>
      </c>
      <c r="N1151">
        <f>IF(DATOS[[#This Row],[email_open_rate]]="",0,DATOS[[#This Row],[email_open_rate]])</f>
        <v>38.799999999999997</v>
      </c>
      <c r="O1151" s="1">
        <v>45527</v>
      </c>
      <c r="P1151">
        <v>32</v>
      </c>
      <c r="Q1151">
        <v>0.16</v>
      </c>
      <c r="R1151">
        <f>IF(IFERROR(VLOOKUP(DATOS[[#This Row],[IdUnico]],A1152:$A$5002,1,FALSE),0),1,0)</f>
        <v>0</v>
      </c>
    </row>
    <row r="1152" spans="1:18" x14ac:dyDescent="0.3">
      <c r="A1152" t="str">
        <f>CONCATENATE(DATOS[[#This Row],[customer_id]],"_",DATOS[[#This Row],[country]],"_",DATOS[[#This Row],[customer_since]])</f>
        <v>CUST_3048_France_45608</v>
      </c>
      <c r="B1152" t="s">
        <v>634</v>
      </c>
      <c r="C1152">
        <v>56</v>
      </c>
      <c r="D1152" t="s">
        <v>14</v>
      </c>
      <c r="E1152" t="s">
        <v>35</v>
      </c>
      <c r="F1152">
        <v>32.72</v>
      </c>
      <c r="G1152">
        <f>IF(DATOS[[#This Row],[avg_order_value]]="",0,DATOS[[#This Row],[avg_order_value]])</f>
        <v>32.72</v>
      </c>
      <c r="H1152">
        <v>16</v>
      </c>
      <c r="I1152">
        <f>DATOS[[#This Row],[avgValorOrdenDesc]]*DATOS[[#This Row],[total_orders]]</f>
        <v>523.52</v>
      </c>
      <c r="J1152">
        <v>256</v>
      </c>
      <c r="K1152">
        <v>0</v>
      </c>
      <c r="L1152" t="s">
        <v>16</v>
      </c>
      <c r="M1152">
        <v>72.7</v>
      </c>
      <c r="N1152">
        <f>IF(DATOS[[#This Row],[email_open_rate]]="",0,DATOS[[#This Row],[email_open_rate]])</f>
        <v>72.7</v>
      </c>
      <c r="O1152" s="1">
        <v>45608</v>
      </c>
      <c r="P1152">
        <v>2</v>
      </c>
      <c r="Q1152">
        <v>0.09</v>
      </c>
      <c r="R1152">
        <f>IF(IFERROR(VLOOKUP(DATOS[[#This Row],[IdUnico]],A1153:$A$5002,1,FALSE),0),1,0)</f>
        <v>0</v>
      </c>
    </row>
    <row r="1153" spans="1:18" x14ac:dyDescent="0.3">
      <c r="A1153" t="str">
        <f>CONCATENATE(DATOS[[#This Row],[customer_id]],"_",DATOS[[#This Row],[country]],"_",DATOS[[#This Row],[customer_since]])</f>
        <v>CUST_3049_Brazil_44486</v>
      </c>
      <c r="B1153" t="s">
        <v>246</v>
      </c>
      <c r="C1153">
        <v>64</v>
      </c>
      <c r="D1153" t="s">
        <v>14</v>
      </c>
      <c r="E1153" t="s">
        <v>15</v>
      </c>
      <c r="G1153">
        <f>IF(DATOS[[#This Row],[avg_order_value]]="",0,DATOS[[#This Row],[avg_order_value]])</f>
        <v>0</v>
      </c>
      <c r="H1153">
        <v>5</v>
      </c>
      <c r="I1153">
        <f>DATOS[[#This Row],[avgValorOrdenDesc]]*DATOS[[#This Row],[total_orders]]</f>
        <v>0</v>
      </c>
      <c r="J1153">
        <v>205</v>
      </c>
      <c r="K1153">
        <v>0</v>
      </c>
      <c r="L1153" t="s">
        <v>23</v>
      </c>
      <c r="M1153">
        <v>21.8</v>
      </c>
      <c r="N1153">
        <f>IF(DATOS[[#This Row],[email_open_rate]]="",0,DATOS[[#This Row],[email_open_rate]])</f>
        <v>21.8</v>
      </c>
      <c r="O1153" s="1">
        <v>44486</v>
      </c>
      <c r="P1153">
        <v>64</v>
      </c>
      <c r="Q1153">
        <v>0.27</v>
      </c>
      <c r="R1153">
        <f>IF(IFERROR(VLOOKUP(DATOS[[#This Row],[IdUnico]],A1154:$A$5002,1,FALSE),0),1,0)</f>
        <v>0</v>
      </c>
    </row>
    <row r="1154" spans="1:18" x14ac:dyDescent="0.3">
      <c r="A1154" t="str">
        <f>CONCATENATE(DATOS[[#This Row],[customer_id]],"_",DATOS[[#This Row],[country]],"_",DATOS[[#This Row],[customer_since]])</f>
        <v>CUST_3050_UK_44367</v>
      </c>
      <c r="B1154" t="s">
        <v>1170</v>
      </c>
      <c r="C1154">
        <v>42</v>
      </c>
      <c r="D1154" t="s">
        <v>14</v>
      </c>
      <c r="E1154" t="s">
        <v>52</v>
      </c>
      <c r="F1154">
        <v>122.13</v>
      </c>
      <c r="G1154">
        <f>IF(DATOS[[#This Row],[avg_order_value]]="",0,DATOS[[#This Row],[avg_order_value]])</f>
        <v>122.13</v>
      </c>
      <c r="H1154">
        <v>13</v>
      </c>
      <c r="I1154">
        <f>DATOS[[#This Row],[avgValorOrdenDesc]]*DATOS[[#This Row],[total_orders]]</f>
        <v>1587.69</v>
      </c>
      <c r="J1154">
        <v>344</v>
      </c>
      <c r="K1154">
        <v>0</v>
      </c>
      <c r="L1154" t="s">
        <v>40</v>
      </c>
      <c r="M1154">
        <v>38.9</v>
      </c>
      <c r="N1154">
        <f>IF(DATOS[[#This Row],[email_open_rate]]="",0,DATOS[[#This Row],[email_open_rate]])</f>
        <v>38.9</v>
      </c>
      <c r="O1154" s="1">
        <v>44367</v>
      </c>
      <c r="P1154">
        <v>79</v>
      </c>
      <c r="Q1154">
        <v>0.4</v>
      </c>
      <c r="R1154">
        <f>IF(IFERROR(VLOOKUP(DATOS[[#This Row],[IdUnico]],A1155:$A$5002,1,FALSE),0),1,0)</f>
        <v>0</v>
      </c>
    </row>
    <row r="1155" spans="1:18" x14ac:dyDescent="0.3">
      <c r="A1155" t="str">
        <f>CONCATENATE(DATOS[[#This Row],[customer_id]],"_",DATOS[[#This Row],[country]],"_",DATOS[[#This Row],[customer_since]])</f>
        <v>CUST_3051_France_44825</v>
      </c>
      <c r="B1155" t="s">
        <v>1040</v>
      </c>
      <c r="C1155">
        <v>41</v>
      </c>
      <c r="D1155" t="s">
        <v>14</v>
      </c>
      <c r="E1155" t="s">
        <v>35</v>
      </c>
      <c r="F1155">
        <v>144.66999999999999</v>
      </c>
      <c r="G1155">
        <f>IF(DATOS[[#This Row],[avg_order_value]]="",0,DATOS[[#This Row],[avg_order_value]])</f>
        <v>144.66999999999999</v>
      </c>
      <c r="H1155">
        <v>9</v>
      </c>
      <c r="I1155">
        <f>DATOS[[#This Row],[avgValorOrdenDesc]]*DATOS[[#This Row],[total_orders]]</f>
        <v>1302.03</v>
      </c>
      <c r="J1155">
        <v>0</v>
      </c>
      <c r="K1155">
        <v>0</v>
      </c>
      <c r="L1155" t="s">
        <v>40</v>
      </c>
      <c r="M1155">
        <v>56.9</v>
      </c>
      <c r="N1155">
        <f>IF(DATOS[[#This Row],[email_open_rate]]="",0,DATOS[[#This Row],[email_open_rate]])</f>
        <v>56.9</v>
      </c>
      <c r="O1155" s="1">
        <v>44825</v>
      </c>
      <c r="P1155">
        <v>52</v>
      </c>
      <c r="Q1155">
        <v>0.51</v>
      </c>
      <c r="R1155">
        <f>IF(IFERROR(VLOOKUP(DATOS[[#This Row],[IdUnico]],A1156:$A$5002,1,FALSE),0),1,0)</f>
        <v>0</v>
      </c>
    </row>
    <row r="1156" spans="1:18" x14ac:dyDescent="0.3">
      <c r="A1156" t="str">
        <f>CONCATENATE(DATOS[[#This Row],[customer_id]],"_",DATOS[[#This Row],[country]],"_",DATOS[[#This Row],[customer_since]])</f>
        <v>CUST_3052_UK_45733</v>
      </c>
      <c r="B1156" t="s">
        <v>3313</v>
      </c>
      <c r="C1156">
        <v>26</v>
      </c>
      <c r="D1156" t="s">
        <v>25</v>
      </c>
      <c r="E1156" t="s">
        <v>52</v>
      </c>
      <c r="G1156">
        <f>IF(DATOS[[#This Row],[avg_order_value]]="",0,DATOS[[#This Row],[avg_order_value]])</f>
        <v>0</v>
      </c>
      <c r="H1156">
        <v>13</v>
      </c>
      <c r="I1156">
        <f>DATOS[[#This Row],[avgValorOrdenDesc]]*DATOS[[#This Row],[total_orders]]</f>
        <v>0</v>
      </c>
      <c r="J1156">
        <v>309</v>
      </c>
      <c r="K1156">
        <v>0</v>
      </c>
      <c r="L1156" t="s">
        <v>40</v>
      </c>
      <c r="M1156">
        <v>70.5</v>
      </c>
      <c r="N1156">
        <f>IF(DATOS[[#This Row],[email_open_rate]]="",0,DATOS[[#This Row],[email_open_rate]])</f>
        <v>70.5</v>
      </c>
      <c r="O1156" s="1">
        <v>45733</v>
      </c>
      <c r="P1156">
        <v>1</v>
      </c>
      <c r="Q1156">
        <v>0.38</v>
      </c>
      <c r="R1156">
        <f>IF(IFERROR(VLOOKUP(DATOS[[#This Row],[IdUnico]],A1157:$A$5002,1,FALSE),0),1,0)</f>
        <v>0</v>
      </c>
    </row>
    <row r="1157" spans="1:18" x14ac:dyDescent="0.3">
      <c r="A1157" t="str">
        <f>CONCATENATE(DATOS[[#This Row],[customer_id]],"_",DATOS[[#This Row],[country]],"_",DATOS[[#This Row],[customer_since]])</f>
        <v>CUST_3053_Canada_44215</v>
      </c>
      <c r="B1157" t="s">
        <v>3389</v>
      </c>
      <c r="C1157">
        <v>38</v>
      </c>
      <c r="D1157" t="s">
        <v>21</v>
      </c>
      <c r="E1157" t="s">
        <v>28</v>
      </c>
      <c r="F1157">
        <v>82.81</v>
      </c>
      <c r="G1157">
        <f>IF(DATOS[[#This Row],[avg_order_value]]="",0,DATOS[[#This Row],[avg_order_value]])</f>
        <v>82.81</v>
      </c>
      <c r="H1157">
        <v>10</v>
      </c>
      <c r="I1157">
        <f>DATOS[[#This Row],[avgValorOrdenDesc]]*DATOS[[#This Row],[total_orders]]</f>
        <v>828.1</v>
      </c>
      <c r="J1157">
        <v>328</v>
      </c>
      <c r="K1157">
        <v>0</v>
      </c>
      <c r="L1157" t="s">
        <v>19</v>
      </c>
      <c r="M1157">
        <v>88.5</v>
      </c>
      <c r="N1157">
        <f>IF(DATOS[[#This Row],[email_open_rate]]="",0,DATOS[[#This Row],[email_open_rate]])</f>
        <v>88.5</v>
      </c>
      <c r="O1157" s="1">
        <v>44215</v>
      </c>
      <c r="P1157">
        <v>36</v>
      </c>
      <c r="Q1157">
        <v>0.09</v>
      </c>
      <c r="R1157">
        <f>IF(IFERROR(VLOOKUP(DATOS[[#This Row],[IdUnico]],A1158:$A$5002,1,FALSE),0),1,0)</f>
        <v>0</v>
      </c>
    </row>
    <row r="1158" spans="1:18" x14ac:dyDescent="0.3">
      <c r="A1158" t="str">
        <f>CONCATENATE(DATOS[[#This Row],[customer_id]],"_",DATOS[[#This Row],[country]],"_",DATOS[[#This Row],[customer_since]])</f>
        <v>CUST_3056_Brazil_45559</v>
      </c>
      <c r="B1158" t="s">
        <v>1384</v>
      </c>
      <c r="C1158">
        <v>72</v>
      </c>
      <c r="D1158" t="s">
        <v>14</v>
      </c>
      <c r="E1158" t="s">
        <v>15</v>
      </c>
      <c r="F1158">
        <v>107.18</v>
      </c>
      <c r="G1158">
        <f>IF(DATOS[[#This Row],[avg_order_value]]="",0,DATOS[[#This Row],[avg_order_value]])</f>
        <v>107.18</v>
      </c>
      <c r="H1158">
        <v>11</v>
      </c>
      <c r="I1158">
        <f>DATOS[[#This Row],[avgValorOrdenDesc]]*DATOS[[#This Row],[total_orders]]</f>
        <v>1178.98</v>
      </c>
      <c r="J1158">
        <v>132</v>
      </c>
      <c r="K1158">
        <v>0</v>
      </c>
      <c r="L1158" t="s">
        <v>40</v>
      </c>
      <c r="M1158">
        <v>94.4</v>
      </c>
      <c r="N1158">
        <f>IF(DATOS[[#This Row],[email_open_rate]]="",0,DATOS[[#This Row],[email_open_rate]])</f>
        <v>94.4</v>
      </c>
      <c r="O1158" s="1">
        <v>45559</v>
      </c>
      <c r="P1158">
        <v>6</v>
      </c>
      <c r="Q1158">
        <v>0.45</v>
      </c>
      <c r="R1158">
        <f>IF(IFERROR(VLOOKUP(DATOS[[#This Row],[IdUnico]],A1159:$A$5002,1,FALSE),0),1,0)</f>
        <v>0</v>
      </c>
    </row>
    <row r="1159" spans="1:18" x14ac:dyDescent="0.3">
      <c r="A1159" t="str">
        <f>CONCATENATE(DATOS[[#This Row],[customer_id]],"_",DATOS[[#This Row],[country]],"_",DATOS[[#This Row],[customer_since]])</f>
        <v>CUST_3059_India_44576</v>
      </c>
      <c r="B1159" t="s">
        <v>3438</v>
      </c>
      <c r="C1159">
        <v>28</v>
      </c>
      <c r="D1159" t="s">
        <v>25</v>
      </c>
      <c r="E1159" t="s">
        <v>37</v>
      </c>
      <c r="F1159">
        <v>154.58000000000001</v>
      </c>
      <c r="G1159">
        <f>IF(DATOS[[#This Row],[avg_order_value]]="",0,DATOS[[#This Row],[avg_order_value]])</f>
        <v>154.58000000000001</v>
      </c>
      <c r="H1159">
        <v>8</v>
      </c>
      <c r="I1159">
        <f>DATOS[[#This Row],[avgValorOrdenDesc]]*DATOS[[#This Row],[total_orders]]</f>
        <v>1236.6400000000001</v>
      </c>
      <c r="J1159">
        <v>16</v>
      </c>
      <c r="K1159">
        <v>0</v>
      </c>
      <c r="L1159" t="s">
        <v>19</v>
      </c>
      <c r="M1159">
        <v>85.6</v>
      </c>
      <c r="N1159">
        <f>IF(DATOS[[#This Row],[email_open_rate]]="",0,DATOS[[#This Row],[email_open_rate]])</f>
        <v>85.6</v>
      </c>
      <c r="O1159" s="1">
        <v>44576</v>
      </c>
      <c r="P1159">
        <v>35</v>
      </c>
      <c r="Q1159">
        <v>0.37</v>
      </c>
      <c r="R1159">
        <f>IF(IFERROR(VLOOKUP(DATOS[[#This Row],[IdUnico]],A1160:$A$5002,1,FALSE),0),1,0)</f>
        <v>0</v>
      </c>
    </row>
    <row r="1160" spans="1:18" x14ac:dyDescent="0.3">
      <c r="A1160" t="str">
        <f>CONCATENATE(DATOS[[#This Row],[customer_id]],"_",DATOS[[#This Row],[country]],"_",DATOS[[#This Row],[customer_since]])</f>
        <v>CUST_3060_Brazil_44544</v>
      </c>
      <c r="B1160" t="s">
        <v>807</v>
      </c>
      <c r="C1160">
        <v>36</v>
      </c>
      <c r="D1160" t="s">
        <v>21</v>
      </c>
      <c r="E1160" t="s">
        <v>15</v>
      </c>
      <c r="G1160">
        <f>IF(DATOS[[#This Row],[avg_order_value]]="",0,DATOS[[#This Row],[avg_order_value]])</f>
        <v>0</v>
      </c>
      <c r="H1160">
        <v>10</v>
      </c>
      <c r="I1160">
        <f>DATOS[[#This Row],[avgValorOrdenDesc]]*DATOS[[#This Row],[total_orders]]</f>
        <v>0</v>
      </c>
      <c r="J1160">
        <v>178</v>
      </c>
      <c r="K1160">
        <v>0</v>
      </c>
      <c r="L1160" t="s">
        <v>23</v>
      </c>
      <c r="M1160">
        <v>85.2</v>
      </c>
      <c r="N1160">
        <f>IF(DATOS[[#This Row],[email_open_rate]]="",0,DATOS[[#This Row],[email_open_rate]])</f>
        <v>85.2</v>
      </c>
      <c r="O1160" s="1">
        <v>44544</v>
      </c>
      <c r="P1160">
        <v>93</v>
      </c>
      <c r="Q1160">
        <v>0.64</v>
      </c>
      <c r="R1160">
        <f>IF(IFERROR(VLOOKUP(DATOS[[#This Row],[IdUnico]],A1161:$A$5002,1,FALSE),0),1,0)</f>
        <v>0</v>
      </c>
    </row>
    <row r="1161" spans="1:18" x14ac:dyDescent="0.3">
      <c r="A1161" t="str">
        <f>CONCATENATE(DATOS[[#This Row],[customer_id]],"_",DATOS[[#This Row],[country]],"_",DATOS[[#This Row],[customer_since]])</f>
        <v>CUST_3062_India_45127</v>
      </c>
      <c r="B1161" t="s">
        <v>108</v>
      </c>
      <c r="C1161">
        <v>52</v>
      </c>
      <c r="D1161" t="s">
        <v>25</v>
      </c>
      <c r="E1161" t="s">
        <v>37</v>
      </c>
      <c r="F1161">
        <v>15.09</v>
      </c>
      <c r="G1161">
        <f>IF(DATOS[[#This Row],[avg_order_value]]="",0,DATOS[[#This Row],[avg_order_value]])</f>
        <v>15.09</v>
      </c>
      <c r="H1161">
        <v>15</v>
      </c>
      <c r="I1161">
        <f>DATOS[[#This Row],[avgValorOrdenDesc]]*DATOS[[#This Row],[total_orders]]</f>
        <v>226.35</v>
      </c>
      <c r="J1161">
        <v>297</v>
      </c>
      <c r="K1161">
        <v>0</v>
      </c>
      <c r="L1161" t="s">
        <v>19</v>
      </c>
      <c r="M1161">
        <v>90.2</v>
      </c>
      <c r="N1161">
        <f>IF(DATOS[[#This Row],[email_open_rate]]="",0,DATOS[[#This Row],[email_open_rate]])</f>
        <v>90.2</v>
      </c>
      <c r="O1161" s="1">
        <v>45127</v>
      </c>
      <c r="P1161">
        <v>60</v>
      </c>
      <c r="Q1161">
        <v>0.42</v>
      </c>
      <c r="R1161">
        <f>IF(IFERROR(VLOOKUP(DATOS[[#This Row],[IdUnico]],A1162:$A$5002,1,FALSE),0),1,0)</f>
        <v>0</v>
      </c>
    </row>
    <row r="1162" spans="1:18" x14ac:dyDescent="0.3">
      <c r="A1162" t="str">
        <f>CONCATENATE(DATOS[[#This Row],[customer_id]],"_",DATOS[[#This Row],[country]],"_",DATOS[[#This Row],[customer_since]])</f>
        <v>CUST_3062_USA_44690</v>
      </c>
      <c r="B1162" t="s">
        <v>108</v>
      </c>
      <c r="C1162">
        <v>24</v>
      </c>
      <c r="D1162" t="s">
        <v>14</v>
      </c>
      <c r="E1162" t="s">
        <v>18</v>
      </c>
      <c r="F1162">
        <v>131.13</v>
      </c>
      <c r="G1162">
        <f>IF(DATOS[[#This Row],[avg_order_value]]="",0,DATOS[[#This Row],[avg_order_value]])</f>
        <v>131.13</v>
      </c>
      <c r="H1162">
        <v>13</v>
      </c>
      <c r="I1162">
        <f>DATOS[[#This Row],[avgValorOrdenDesc]]*DATOS[[#This Row],[total_orders]]</f>
        <v>1704.69</v>
      </c>
      <c r="J1162">
        <v>60</v>
      </c>
      <c r="K1162">
        <v>0</v>
      </c>
      <c r="L1162" t="s">
        <v>29</v>
      </c>
      <c r="M1162">
        <v>94.9</v>
      </c>
      <c r="N1162">
        <f>IF(DATOS[[#This Row],[email_open_rate]]="",0,DATOS[[#This Row],[email_open_rate]])</f>
        <v>94.9</v>
      </c>
      <c r="O1162" s="1">
        <v>44690</v>
      </c>
      <c r="P1162">
        <v>84</v>
      </c>
      <c r="Q1162">
        <v>0.12</v>
      </c>
      <c r="R1162">
        <f>IF(IFERROR(VLOOKUP(DATOS[[#This Row],[IdUnico]],A1163:$A$5002,1,FALSE),0),1,0)</f>
        <v>0</v>
      </c>
    </row>
    <row r="1163" spans="1:18" x14ac:dyDescent="0.3">
      <c r="A1163" t="str">
        <f>CONCATENATE(DATOS[[#This Row],[customer_id]],"_",DATOS[[#This Row],[country]],"_",DATOS[[#This Row],[customer_since]])</f>
        <v>CUST_3064_India_44768</v>
      </c>
      <c r="B1163" t="s">
        <v>1264</v>
      </c>
      <c r="C1163">
        <v>32</v>
      </c>
      <c r="D1163" t="s">
        <v>21</v>
      </c>
      <c r="E1163" t="s">
        <v>37</v>
      </c>
      <c r="F1163">
        <v>137.29</v>
      </c>
      <c r="G1163">
        <f>IF(DATOS[[#This Row],[avg_order_value]]="",0,DATOS[[#This Row],[avg_order_value]])</f>
        <v>137.29</v>
      </c>
      <c r="H1163">
        <v>10</v>
      </c>
      <c r="I1163">
        <f>DATOS[[#This Row],[avgValorOrdenDesc]]*DATOS[[#This Row],[total_orders]]</f>
        <v>1372.8999999999999</v>
      </c>
      <c r="J1163">
        <v>284</v>
      </c>
      <c r="K1163">
        <v>0</v>
      </c>
      <c r="L1163" t="s">
        <v>19</v>
      </c>
      <c r="M1163">
        <v>32.299999999999997</v>
      </c>
      <c r="N1163">
        <f>IF(DATOS[[#This Row],[email_open_rate]]="",0,DATOS[[#This Row],[email_open_rate]])</f>
        <v>32.299999999999997</v>
      </c>
      <c r="O1163" s="1">
        <v>44768</v>
      </c>
      <c r="P1163">
        <v>42</v>
      </c>
      <c r="Q1163">
        <v>0.33</v>
      </c>
      <c r="R1163">
        <f>IF(IFERROR(VLOOKUP(DATOS[[#This Row],[IdUnico]],A1164:$A$5002,1,FALSE),0),1,0)</f>
        <v>0</v>
      </c>
    </row>
    <row r="1164" spans="1:18" x14ac:dyDescent="0.3">
      <c r="A1164" t="str">
        <f>CONCATENATE(DATOS[[#This Row],[customer_id]],"_",DATOS[[#This Row],[country]],"_",DATOS[[#This Row],[customer_since]])</f>
        <v>CUST_3064_Japan_44416</v>
      </c>
      <c r="B1164" t="s">
        <v>1264</v>
      </c>
      <c r="C1164">
        <v>38</v>
      </c>
      <c r="D1164" t="s">
        <v>25</v>
      </c>
      <c r="E1164" t="s">
        <v>26</v>
      </c>
      <c r="F1164">
        <v>238.56</v>
      </c>
      <c r="G1164">
        <f>IF(DATOS[[#This Row],[avg_order_value]]="",0,DATOS[[#This Row],[avg_order_value]])</f>
        <v>238.56</v>
      </c>
      <c r="H1164">
        <v>9</v>
      </c>
      <c r="I1164">
        <f>DATOS[[#This Row],[avgValorOrdenDesc]]*DATOS[[#This Row],[total_orders]]</f>
        <v>2147.04</v>
      </c>
      <c r="J1164">
        <v>222</v>
      </c>
      <c r="K1164">
        <v>0</v>
      </c>
      <c r="L1164" t="s">
        <v>19</v>
      </c>
      <c r="M1164">
        <v>82.8</v>
      </c>
      <c r="N1164">
        <f>IF(DATOS[[#This Row],[email_open_rate]]="",0,DATOS[[#This Row],[email_open_rate]])</f>
        <v>82.8</v>
      </c>
      <c r="O1164" s="1">
        <v>44416</v>
      </c>
      <c r="P1164">
        <v>43</v>
      </c>
      <c r="Q1164">
        <v>0.35</v>
      </c>
      <c r="R1164">
        <f>IF(IFERROR(VLOOKUP(DATOS[[#This Row],[IdUnico]],A1165:$A$5002,1,FALSE),0),1,0)</f>
        <v>0</v>
      </c>
    </row>
    <row r="1165" spans="1:18" x14ac:dyDescent="0.3">
      <c r="A1165" t="str">
        <f>CONCATENATE(DATOS[[#This Row],[customer_id]],"_",DATOS[[#This Row],[country]],"_",DATOS[[#This Row],[customer_since]])</f>
        <v>CUST_3065_Brazil_44241</v>
      </c>
      <c r="B1165" t="s">
        <v>969</v>
      </c>
      <c r="C1165">
        <v>45</v>
      </c>
      <c r="D1165" t="s">
        <v>21</v>
      </c>
      <c r="E1165" t="s">
        <v>15</v>
      </c>
      <c r="F1165">
        <v>58.3</v>
      </c>
      <c r="G1165">
        <f>IF(DATOS[[#This Row],[avg_order_value]]="",0,DATOS[[#This Row],[avg_order_value]])</f>
        <v>58.3</v>
      </c>
      <c r="H1165">
        <v>11</v>
      </c>
      <c r="I1165">
        <f>DATOS[[#This Row],[avgValorOrdenDesc]]*DATOS[[#This Row],[total_orders]]</f>
        <v>641.29999999999995</v>
      </c>
      <c r="J1165">
        <v>12</v>
      </c>
      <c r="K1165">
        <v>0</v>
      </c>
      <c r="L1165" t="s">
        <v>19</v>
      </c>
      <c r="M1165">
        <v>83.1</v>
      </c>
      <c r="N1165">
        <f>IF(DATOS[[#This Row],[email_open_rate]]="",0,DATOS[[#This Row],[email_open_rate]])</f>
        <v>83.1</v>
      </c>
      <c r="O1165" s="1">
        <v>44241</v>
      </c>
      <c r="P1165">
        <v>62</v>
      </c>
      <c r="Q1165">
        <v>0.1</v>
      </c>
      <c r="R1165">
        <f>IF(IFERROR(VLOOKUP(DATOS[[#This Row],[IdUnico]],A1166:$A$5002,1,FALSE),0),1,0)</f>
        <v>0</v>
      </c>
    </row>
    <row r="1166" spans="1:18" x14ac:dyDescent="0.3">
      <c r="A1166" t="str">
        <f>CONCATENATE(DATOS[[#This Row],[customer_id]],"_",DATOS[[#This Row],[country]],"_",DATOS[[#This Row],[customer_since]])</f>
        <v>CUST_3066_USA_44114</v>
      </c>
      <c r="B1166" t="s">
        <v>1866</v>
      </c>
      <c r="C1166">
        <v>46</v>
      </c>
      <c r="D1166" t="s">
        <v>14</v>
      </c>
      <c r="E1166" t="s">
        <v>18</v>
      </c>
      <c r="G1166">
        <f>IF(DATOS[[#This Row],[avg_order_value]]="",0,DATOS[[#This Row],[avg_order_value]])</f>
        <v>0</v>
      </c>
      <c r="H1166">
        <v>12</v>
      </c>
      <c r="I1166">
        <f>DATOS[[#This Row],[avgValorOrdenDesc]]*DATOS[[#This Row],[total_orders]]</f>
        <v>0</v>
      </c>
      <c r="J1166">
        <v>141</v>
      </c>
      <c r="K1166">
        <v>0</v>
      </c>
      <c r="L1166" t="s">
        <v>16</v>
      </c>
      <c r="M1166">
        <v>64.7</v>
      </c>
      <c r="N1166">
        <f>IF(DATOS[[#This Row],[email_open_rate]]="",0,DATOS[[#This Row],[email_open_rate]])</f>
        <v>64.7</v>
      </c>
      <c r="O1166" s="1">
        <v>44114</v>
      </c>
      <c r="P1166">
        <v>23</v>
      </c>
      <c r="Q1166">
        <v>0.14000000000000001</v>
      </c>
      <c r="R1166">
        <f>IF(IFERROR(VLOOKUP(DATOS[[#This Row],[IdUnico]],A1167:$A$5002,1,FALSE),0),1,0)</f>
        <v>0</v>
      </c>
    </row>
    <row r="1167" spans="1:18" x14ac:dyDescent="0.3">
      <c r="A1167" t="str">
        <f>CONCATENATE(DATOS[[#This Row],[customer_id]],"_",DATOS[[#This Row],[country]],"_",DATOS[[#This Row],[customer_since]])</f>
        <v>CUST_3068_Germany_45673</v>
      </c>
      <c r="B1167" t="s">
        <v>2891</v>
      </c>
      <c r="C1167">
        <v>32</v>
      </c>
      <c r="D1167" t="s">
        <v>21</v>
      </c>
      <c r="E1167" t="s">
        <v>50</v>
      </c>
      <c r="F1167">
        <v>112.66</v>
      </c>
      <c r="G1167">
        <f>IF(DATOS[[#This Row],[avg_order_value]]="",0,DATOS[[#This Row],[avg_order_value]])</f>
        <v>112.66</v>
      </c>
      <c r="H1167">
        <v>10</v>
      </c>
      <c r="I1167">
        <f>DATOS[[#This Row],[avgValorOrdenDesc]]*DATOS[[#This Row],[total_orders]]</f>
        <v>1126.5999999999999</v>
      </c>
      <c r="J1167">
        <v>319</v>
      </c>
      <c r="K1167">
        <v>0</v>
      </c>
      <c r="L1167" t="s">
        <v>29</v>
      </c>
      <c r="M1167">
        <v>7.5</v>
      </c>
      <c r="N1167">
        <f>IF(DATOS[[#This Row],[email_open_rate]]="",0,DATOS[[#This Row],[email_open_rate]])</f>
        <v>7.5</v>
      </c>
      <c r="O1167" s="1">
        <v>45673</v>
      </c>
      <c r="P1167">
        <v>15</v>
      </c>
      <c r="Q1167">
        <v>0.26</v>
      </c>
      <c r="R1167">
        <f>IF(IFERROR(VLOOKUP(DATOS[[#This Row],[IdUnico]],A1168:$A$5002,1,FALSE),0),1,0)</f>
        <v>0</v>
      </c>
    </row>
    <row r="1168" spans="1:18" x14ac:dyDescent="0.3">
      <c r="A1168" t="str">
        <f>CONCATENATE(DATOS[[#This Row],[customer_id]],"_",DATOS[[#This Row],[country]],"_",DATOS[[#This Row],[customer_since]])</f>
        <v>CUST_3068_USA_44632</v>
      </c>
      <c r="B1168" t="s">
        <v>2891</v>
      </c>
      <c r="C1168">
        <v>67</v>
      </c>
      <c r="D1168" t="s">
        <v>21</v>
      </c>
      <c r="E1168" t="s">
        <v>18</v>
      </c>
      <c r="F1168">
        <v>103.63</v>
      </c>
      <c r="G1168">
        <f>IF(DATOS[[#This Row],[avg_order_value]]="",0,DATOS[[#This Row],[avg_order_value]])</f>
        <v>103.63</v>
      </c>
      <c r="H1168">
        <v>8</v>
      </c>
      <c r="I1168">
        <f>DATOS[[#This Row],[avgValorOrdenDesc]]*DATOS[[#This Row],[total_orders]]</f>
        <v>829.04</v>
      </c>
      <c r="J1168">
        <v>272</v>
      </c>
      <c r="K1168">
        <v>0</v>
      </c>
      <c r="L1168" t="s">
        <v>16</v>
      </c>
      <c r="M1168">
        <v>93.6</v>
      </c>
      <c r="N1168">
        <f>IF(DATOS[[#This Row],[email_open_rate]]="",0,DATOS[[#This Row],[email_open_rate]])</f>
        <v>93.6</v>
      </c>
      <c r="O1168" s="1">
        <v>44632</v>
      </c>
      <c r="P1168">
        <v>20</v>
      </c>
      <c r="Q1168">
        <v>0.13</v>
      </c>
      <c r="R1168">
        <f>IF(IFERROR(VLOOKUP(DATOS[[#This Row],[IdUnico]],A1169:$A$5002,1,FALSE),0),1,0)</f>
        <v>0</v>
      </c>
    </row>
    <row r="1169" spans="1:18" x14ac:dyDescent="0.3">
      <c r="A1169" t="str">
        <f>CONCATENATE(DATOS[[#This Row],[customer_id]],"_",DATOS[[#This Row],[country]],"_",DATOS[[#This Row],[customer_since]])</f>
        <v>CUST_3070_France_44315</v>
      </c>
      <c r="B1169" t="s">
        <v>2261</v>
      </c>
      <c r="C1169">
        <v>23</v>
      </c>
      <c r="D1169" t="s">
        <v>21</v>
      </c>
      <c r="E1169" t="s">
        <v>35</v>
      </c>
      <c r="F1169">
        <v>119.62</v>
      </c>
      <c r="G1169">
        <f>IF(DATOS[[#This Row],[avg_order_value]]="",0,DATOS[[#This Row],[avg_order_value]])</f>
        <v>119.62</v>
      </c>
      <c r="H1169">
        <v>7</v>
      </c>
      <c r="I1169">
        <f>DATOS[[#This Row],[avgValorOrdenDesc]]*DATOS[[#This Row],[total_orders]]</f>
        <v>837.34</v>
      </c>
      <c r="J1169">
        <v>31</v>
      </c>
      <c r="K1169">
        <v>0</v>
      </c>
      <c r="L1169" t="s">
        <v>29</v>
      </c>
      <c r="M1169">
        <v>77</v>
      </c>
      <c r="N1169">
        <f>IF(DATOS[[#This Row],[email_open_rate]]="",0,DATOS[[#This Row],[email_open_rate]])</f>
        <v>77</v>
      </c>
      <c r="O1169" s="1">
        <v>44315</v>
      </c>
      <c r="P1169">
        <v>18</v>
      </c>
      <c r="Q1169">
        <v>0.34</v>
      </c>
      <c r="R1169">
        <f>IF(IFERROR(VLOOKUP(DATOS[[#This Row],[IdUnico]],A1170:$A$5002,1,FALSE),0),1,0)</f>
        <v>0</v>
      </c>
    </row>
    <row r="1170" spans="1:18" x14ac:dyDescent="0.3">
      <c r="A1170" t="str">
        <f>CONCATENATE(DATOS[[#This Row],[customer_id]],"_",DATOS[[#This Row],[country]],"_",DATOS[[#This Row],[customer_since]])</f>
        <v>CUST_3071_China_45324</v>
      </c>
      <c r="B1170" t="s">
        <v>1428</v>
      </c>
      <c r="C1170">
        <v>34</v>
      </c>
      <c r="D1170" t="s">
        <v>21</v>
      </c>
      <c r="E1170" t="s">
        <v>44</v>
      </c>
      <c r="F1170">
        <v>44.92</v>
      </c>
      <c r="G1170">
        <f>IF(DATOS[[#This Row],[avg_order_value]]="",0,DATOS[[#This Row],[avg_order_value]])</f>
        <v>44.92</v>
      </c>
      <c r="H1170">
        <v>14</v>
      </c>
      <c r="I1170">
        <f>DATOS[[#This Row],[avgValorOrdenDesc]]*DATOS[[#This Row],[total_orders]]</f>
        <v>628.88</v>
      </c>
      <c r="J1170">
        <v>253</v>
      </c>
      <c r="K1170">
        <v>0</v>
      </c>
      <c r="L1170" t="s">
        <v>40</v>
      </c>
      <c r="M1170">
        <v>23.1</v>
      </c>
      <c r="N1170">
        <f>IF(DATOS[[#This Row],[email_open_rate]]="",0,DATOS[[#This Row],[email_open_rate]])</f>
        <v>23.1</v>
      </c>
      <c r="O1170" s="1">
        <v>45324</v>
      </c>
      <c r="P1170">
        <v>13</v>
      </c>
      <c r="Q1170">
        <v>0.31</v>
      </c>
      <c r="R1170">
        <f>IF(IFERROR(VLOOKUP(DATOS[[#This Row],[IdUnico]],A1171:$A$5002,1,FALSE),0),1,0)</f>
        <v>0</v>
      </c>
    </row>
    <row r="1171" spans="1:18" x14ac:dyDescent="0.3">
      <c r="A1171" t="str">
        <f>CONCATENATE(DATOS[[#This Row],[customer_id]],"_",DATOS[[#This Row],[country]],"_",DATOS[[#This Row],[customer_since]])</f>
        <v>CUST_3074_UK_44213</v>
      </c>
      <c r="B1171" t="s">
        <v>1051</v>
      </c>
      <c r="C1171">
        <v>46</v>
      </c>
      <c r="D1171" t="s">
        <v>14</v>
      </c>
      <c r="E1171" t="s">
        <v>52</v>
      </c>
      <c r="F1171">
        <v>95.91</v>
      </c>
      <c r="G1171">
        <f>IF(DATOS[[#This Row],[avg_order_value]]="",0,DATOS[[#This Row],[avg_order_value]])</f>
        <v>95.91</v>
      </c>
      <c r="H1171">
        <v>8</v>
      </c>
      <c r="I1171">
        <f>DATOS[[#This Row],[avgValorOrdenDesc]]*DATOS[[#This Row],[total_orders]]</f>
        <v>767.28</v>
      </c>
      <c r="J1171">
        <v>304</v>
      </c>
      <c r="K1171">
        <v>0</v>
      </c>
      <c r="L1171" t="s">
        <v>40</v>
      </c>
      <c r="M1171">
        <v>52.1</v>
      </c>
      <c r="N1171">
        <f>IF(DATOS[[#This Row],[email_open_rate]]="",0,DATOS[[#This Row],[email_open_rate]])</f>
        <v>52.1</v>
      </c>
      <c r="O1171" s="1">
        <v>44213</v>
      </c>
      <c r="P1171">
        <v>70</v>
      </c>
      <c r="Q1171">
        <v>0.28000000000000003</v>
      </c>
      <c r="R1171">
        <f>IF(IFERROR(VLOOKUP(DATOS[[#This Row],[IdUnico]],A1172:$A$5002,1,FALSE),0),1,0)</f>
        <v>0</v>
      </c>
    </row>
    <row r="1172" spans="1:18" x14ac:dyDescent="0.3">
      <c r="A1172" t="str">
        <f>CONCATENATE(DATOS[[#This Row],[customer_id]],"_",DATOS[[#This Row],[country]],"_",DATOS[[#This Row],[customer_since]])</f>
        <v>CUST_3076_Brazil_45547</v>
      </c>
      <c r="B1172" t="s">
        <v>3585</v>
      </c>
      <c r="C1172">
        <v>65</v>
      </c>
      <c r="D1172" t="s">
        <v>21</v>
      </c>
      <c r="E1172" t="s">
        <v>15</v>
      </c>
      <c r="F1172">
        <v>159.07</v>
      </c>
      <c r="G1172">
        <f>IF(DATOS[[#This Row],[avg_order_value]]="",0,DATOS[[#This Row],[avg_order_value]])</f>
        <v>159.07</v>
      </c>
      <c r="H1172">
        <v>10</v>
      </c>
      <c r="I1172">
        <f>DATOS[[#This Row],[avgValorOrdenDesc]]*DATOS[[#This Row],[total_orders]]</f>
        <v>1590.6999999999998</v>
      </c>
      <c r="J1172">
        <v>117</v>
      </c>
      <c r="K1172">
        <v>0</v>
      </c>
      <c r="L1172" t="s">
        <v>40</v>
      </c>
      <c r="M1172">
        <v>20.9</v>
      </c>
      <c r="N1172">
        <f>IF(DATOS[[#This Row],[email_open_rate]]="",0,DATOS[[#This Row],[email_open_rate]])</f>
        <v>20.9</v>
      </c>
      <c r="O1172" s="1">
        <v>45547</v>
      </c>
      <c r="P1172">
        <v>54</v>
      </c>
      <c r="Q1172">
        <v>0.65</v>
      </c>
      <c r="R1172">
        <f>IF(IFERROR(VLOOKUP(DATOS[[#This Row],[IdUnico]],A1173:$A$5002,1,FALSE),0),1,0)</f>
        <v>0</v>
      </c>
    </row>
    <row r="1173" spans="1:18" x14ac:dyDescent="0.3">
      <c r="A1173" t="str">
        <f>CONCATENATE(DATOS[[#This Row],[customer_id]],"_",DATOS[[#This Row],[country]],"_",DATOS[[#This Row],[customer_since]])</f>
        <v>CUST_3077_France_44271</v>
      </c>
      <c r="B1173" t="s">
        <v>3510</v>
      </c>
      <c r="C1173">
        <v>52</v>
      </c>
      <c r="D1173" t="s">
        <v>21</v>
      </c>
      <c r="E1173" t="s">
        <v>35</v>
      </c>
      <c r="F1173">
        <v>96.76</v>
      </c>
      <c r="G1173">
        <f>IF(DATOS[[#This Row],[avg_order_value]]="",0,DATOS[[#This Row],[avg_order_value]])</f>
        <v>96.76</v>
      </c>
      <c r="H1173">
        <v>9</v>
      </c>
      <c r="I1173">
        <f>DATOS[[#This Row],[avgValorOrdenDesc]]*DATOS[[#This Row],[total_orders]]</f>
        <v>870.84</v>
      </c>
      <c r="J1173">
        <v>289</v>
      </c>
      <c r="K1173">
        <v>0</v>
      </c>
      <c r="L1173" t="s">
        <v>23</v>
      </c>
      <c r="M1173">
        <v>78.900000000000006</v>
      </c>
      <c r="N1173">
        <f>IF(DATOS[[#This Row],[email_open_rate]]="",0,DATOS[[#This Row],[email_open_rate]])</f>
        <v>78.900000000000006</v>
      </c>
      <c r="O1173" s="1">
        <v>44271</v>
      </c>
      <c r="P1173">
        <v>92</v>
      </c>
      <c r="Q1173">
        <v>0.18</v>
      </c>
      <c r="R1173">
        <f>IF(IFERROR(VLOOKUP(DATOS[[#This Row],[IdUnico]],A1174:$A$5002,1,FALSE),0),1,0)</f>
        <v>0</v>
      </c>
    </row>
    <row r="1174" spans="1:18" x14ac:dyDescent="0.3">
      <c r="A1174" t="str">
        <f>CONCATENATE(DATOS[[#This Row],[customer_id]],"_",DATOS[[#This Row],[country]],"_",DATOS[[#This Row],[customer_since]])</f>
        <v>CUST_3079_China_44060</v>
      </c>
      <c r="B1174" t="s">
        <v>964</v>
      </c>
      <c r="C1174">
        <v>56</v>
      </c>
      <c r="D1174" t="s">
        <v>21</v>
      </c>
      <c r="E1174" t="s">
        <v>44</v>
      </c>
      <c r="F1174">
        <v>17.84</v>
      </c>
      <c r="G1174">
        <f>IF(DATOS[[#This Row],[avg_order_value]]="",0,DATOS[[#This Row],[avg_order_value]])</f>
        <v>17.84</v>
      </c>
      <c r="H1174">
        <v>11</v>
      </c>
      <c r="I1174">
        <f>DATOS[[#This Row],[avgValorOrdenDesc]]*DATOS[[#This Row],[total_orders]]</f>
        <v>196.24</v>
      </c>
      <c r="J1174">
        <v>131</v>
      </c>
      <c r="K1174">
        <v>0</v>
      </c>
      <c r="L1174" t="s">
        <v>40</v>
      </c>
      <c r="M1174">
        <v>15.9</v>
      </c>
      <c r="N1174">
        <f>IF(DATOS[[#This Row],[email_open_rate]]="",0,DATOS[[#This Row],[email_open_rate]])</f>
        <v>15.9</v>
      </c>
      <c r="O1174" s="1">
        <v>44060</v>
      </c>
      <c r="P1174">
        <v>82</v>
      </c>
      <c r="Q1174">
        <v>7.0000000000000007E-2</v>
      </c>
      <c r="R1174">
        <f>IF(IFERROR(VLOOKUP(DATOS[[#This Row],[IdUnico]],A1175:$A$5002,1,FALSE),0),1,0)</f>
        <v>0</v>
      </c>
    </row>
    <row r="1175" spans="1:18" x14ac:dyDescent="0.3">
      <c r="A1175" t="str">
        <f>CONCATENATE(DATOS[[#This Row],[customer_id]],"_",DATOS[[#This Row],[country]],"_",DATOS[[#This Row],[customer_since]])</f>
        <v>CUST_3080_Canada_44939</v>
      </c>
      <c r="B1175" t="s">
        <v>3681</v>
      </c>
      <c r="C1175">
        <v>54</v>
      </c>
      <c r="D1175" t="s">
        <v>14</v>
      </c>
      <c r="E1175" t="s">
        <v>28</v>
      </c>
      <c r="F1175">
        <v>107.4</v>
      </c>
      <c r="G1175">
        <f>IF(DATOS[[#This Row],[avg_order_value]]="",0,DATOS[[#This Row],[avg_order_value]])</f>
        <v>107.4</v>
      </c>
      <c r="H1175">
        <v>16</v>
      </c>
      <c r="I1175">
        <f>DATOS[[#This Row],[avgValorOrdenDesc]]*DATOS[[#This Row],[total_orders]]</f>
        <v>1718.4</v>
      </c>
      <c r="J1175">
        <v>288</v>
      </c>
      <c r="K1175">
        <v>0</v>
      </c>
      <c r="L1175" t="s">
        <v>23</v>
      </c>
      <c r="M1175">
        <v>49.6</v>
      </c>
      <c r="N1175">
        <f>IF(DATOS[[#This Row],[email_open_rate]]="",0,DATOS[[#This Row],[email_open_rate]])</f>
        <v>49.6</v>
      </c>
      <c r="O1175" s="1">
        <v>44939</v>
      </c>
      <c r="P1175">
        <v>88</v>
      </c>
      <c r="Q1175">
        <v>0.51</v>
      </c>
      <c r="R1175">
        <f>IF(IFERROR(VLOOKUP(DATOS[[#This Row],[IdUnico]],A1176:$A$5002,1,FALSE),0),1,0)</f>
        <v>0</v>
      </c>
    </row>
    <row r="1176" spans="1:18" x14ac:dyDescent="0.3">
      <c r="A1176" t="str">
        <f>CONCATENATE(DATOS[[#This Row],[customer_id]],"_",DATOS[[#This Row],[country]],"_",DATOS[[#This Row],[customer_since]])</f>
        <v>CUST_3082_India_44351</v>
      </c>
      <c r="B1176" t="s">
        <v>447</v>
      </c>
      <c r="C1176">
        <v>18</v>
      </c>
      <c r="D1176" t="s">
        <v>21</v>
      </c>
      <c r="E1176" t="s">
        <v>37</v>
      </c>
      <c r="F1176">
        <v>267.61</v>
      </c>
      <c r="G1176">
        <f>IF(DATOS[[#This Row],[avg_order_value]]="",0,DATOS[[#This Row],[avg_order_value]])</f>
        <v>267.61</v>
      </c>
      <c r="H1176">
        <v>17</v>
      </c>
      <c r="I1176">
        <f>DATOS[[#This Row],[avgValorOrdenDesc]]*DATOS[[#This Row],[total_orders]]</f>
        <v>4549.37</v>
      </c>
      <c r="J1176">
        <v>362</v>
      </c>
      <c r="K1176">
        <v>0</v>
      </c>
      <c r="L1176" t="s">
        <v>23</v>
      </c>
      <c r="M1176">
        <v>94.2</v>
      </c>
      <c r="N1176">
        <f>IF(DATOS[[#This Row],[email_open_rate]]="",0,DATOS[[#This Row],[email_open_rate]])</f>
        <v>94.2</v>
      </c>
      <c r="O1176" s="1">
        <v>44351</v>
      </c>
      <c r="P1176">
        <v>35</v>
      </c>
      <c r="Q1176">
        <v>0.38</v>
      </c>
      <c r="R1176">
        <f>IF(IFERROR(VLOOKUP(DATOS[[#This Row],[IdUnico]],A1177:$A$5002,1,FALSE),0),1,0)</f>
        <v>0</v>
      </c>
    </row>
    <row r="1177" spans="1:18" x14ac:dyDescent="0.3">
      <c r="A1177" t="str">
        <f>CONCATENATE(DATOS[[#This Row],[customer_id]],"_",DATOS[[#This Row],[country]],"_",DATOS[[#This Row],[customer_since]])</f>
        <v>CUST_3090_India_45481</v>
      </c>
      <c r="B1177" t="s">
        <v>2000</v>
      </c>
      <c r="C1177">
        <v>35</v>
      </c>
      <c r="D1177" t="s">
        <v>21</v>
      </c>
      <c r="E1177" t="s">
        <v>37</v>
      </c>
      <c r="F1177">
        <v>55.77</v>
      </c>
      <c r="G1177">
        <f>IF(DATOS[[#This Row],[avg_order_value]]="",0,DATOS[[#This Row],[avg_order_value]])</f>
        <v>55.77</v>
      </c>
      <c r="H1177">
        <v>6</v>
      </c>
      <c r="I1177">
        <f>DATOS[[#This Row],[avgValorOrdenDesc]]*DATOS[[#This Row],[total_orders]]</f>
        <v>334.62</v>
      </c>
      <c r="J1177">
        <v>53</v>
      </c>
      <c r="K1177">
        <v>0</v>
      </c>
      <c r="L1177" t="s">
        <v>16</v>
      </c>
      <c r="M1177">
        <v>57</v>
      </c>
      <c r="N1177">
        <f>IF(DATOS[[#This Row],[email_open_rate]]="",0,DATOS[[#This Row],[email_open_rate]])</f>
        <v>57</v>
      </c>
      <c r="O1177" s="1">
        <v>45481</v>
      </c>
      <c r="P1177">
        <v>6</v>
      </c>
      <c r="Q1177">
        <v>0.47</v>
      </c>
      <c r="R1177">
        <f>IF(IFERROR(VLOOKUP(DATOS[[#This Row],[IdUnico]],A1178:$A$5002,1,FALSE),0),1,0)</f>
        <v>0</v>
      </c>
    </row>
    <row r="1178" spans="1:18" x14ac:dyDescent="0.3">
      <c r="A1178" t="str">
        <f>CONCATENATE(DATOS[[#This Row],[customer_id]],"_",DATOS[[#This Row],[country]],"_",DATOS[[#This Row],[customer_since]])</f>
        <v>CUST_3092_Japan_45627</v>
      </c>
      <c r="B1178" t="s">
        <v>2407</v>
      </c>
      <c r="C1178">
        <v>33</v>
      </c>
      <c r="D1178" t="s">
        <v>14</v>
      </c>
      <c r="E1178" t="s">
        <v>26</v>
      </c>
      <c r="F1178">
        <v>110.35</v>
      </c>
      <c r="G1178">
        <f>IF(DATOS[[#This Row],[avg_order_value]]="",0,DATOS[[#This Row],[avg_order_value]])</f>
        <v>110.35</v>
      </c>
      <c r="H1178">
        <v>8</v>
      </c>
      <c r="I1178">
        <f>DATOS[[#This Row],[avgValorOrdenDesc]]*DATOS[[#This Row],[total_orders]]</f>
        <v>882.8</v>
      </c>
      <c r="J1178">
        <v>150</v>
      </c>
      <c r="K1178">
        <v>0</v>
      </c>
      <c r="L1178" t="s">
        <v>29</v>
      </c>
      <c r="M1178">
        <v>26.6</v>
      </c>
      <c r="N1178">
        <f>IF(DATOS[[#This Row],[email_open_rate]]="",0,DATOS[[#This Row],[email_open_rate]])</f>
        <v>26.6</v>
      </c>
      <c r="O1178" s="1">
        <v>45627</v>
      </c>
      <c r="P1178">
        <v>20</v>
      </c>
      <c r="Q1178">
        <v>0.16</v>
      </c>
      <c r="R1178">
        <f>IF(IFERROR(VLOOKUP(DATOS[[#This Row],[IdUnico]],A1179:$A$5002,1,FALSE),0),1,0)</f>
        <v>0</v>
      </c>
    </row>
    <row r="1179" spans="1:18" x14ac:dyDescent="0.3">
      <c r="A1179" t="str">
        <f>CONCATENATE(DATOS[[#This Row],[customer_id]],"_",DATOS[[#This Row],[country]],"_",DATOS[[#This Row],[customer_since]])</f>
        <v>CUST_3093_Japan_44809</v>
      </c>
      <c r="B1179" t="s">
        <v>2821</v>
      </c>
      <c r="C1179">
        <v>27</v>
      </c>
      <c r="D1179" t="s">
        <v>14</v>
      </c>
      <c r="E1179" t="s">
        <v>26</v>
      </c>
      <c r="F1179">
        <v>93.67</v>
      </c>
      <c r="G1179">
        <f>IF(DATOS[[#This Row],[avg_order_value]]="",0,DATOS[[#This Row],[avg_order_value]])</f>
        <v>93.67</v>
      </c>
      <c r="H1179">
        <v>6</v>
      </c>
      <c r="I1179">
        <f>DATOS[[#This Row],[avgValorOrdenDesc]]*DATOS[[#This Row],[total_orders]]</f>
        <v>562.02</v>
      </c>
      <c r="J1179">
        <v>98</v>
      </c>
      <c r="K1179">
        <v>0</v>
      </c>
      <c r="L1179" t="s">
        <v>19</v>
      </c>
      <c r="M1179">
        <v>55.6</v>
      </c>
      <c r="N1179">
        <f>IF(DATOS[[#This Row],[email_open_rate]]="",0,DATOS[[#This Row],[email_open_rate]])</f>
        <v>55.6</v>
      </c>
      <c r="O1179" s="1">
        <v>44809</v>
      </c>
      <c r="P1179">
        <v>27</v>
      </c>
      <c r="Q1179">
        <v>0.24</v>
      </c>
      <c r="R1179">
        <f>IF(IFERROR(VLOOKUP(DATOS[[#This Row],[IdUnico]],A1180:$A$5002,1,FALSE),0),1,0)</f>
        <v>0</v>
      </c>
    </row>
    <row r="1180" spans="1:18" x14ac:dyDescent="0.3">
      <c r="A1180" t="str">
        <f>CONCATENATE(DATOS[[#This Row],[customer_id]],"_",DATOS[[#This Row],[country]],"_",DATOS[[#This Row],[customer_since]])</f>
        <v>CUST_3096_Japan_45552</v>
      </c>
      <c r="B1180" t="s">
        <v>1950</v>
      </c>
      <c r="C1180">
        <v>43</v>
      </c>
      <c r="D1180" t="s">
        <v>14</v>
      </c>
      <c r="E1180" t="s">
        <v>26</v>
      </c>
      <c r="F1180">
        <v>142.54</v>
      </c>
      <c r="G1180">
        <f>IF(DATOS[[#This Row],[avg_order_value]]="",0,DATOS[[#This Row],[avg_order_value]])</f>
        <v>142.54</v>
      </c>
      <c r="H1180">
        <v>7</v>
      </c>
      <c r="I1180">
        <f>DATOS[[#This Row],[avgValorOrdenDesc]]*DATOS[[#This Row],[total_orders]]</f>
        <v>997.78</v>
      </c>
      <c r="J1180">
        <v>12</v>
      </c>
      <c r="K1180">
        <v>0</v>
      </c>
      <c r="L1180" t="s">
        <v>19</v>
      </c>
      <c r="M1180">
        <v>84.5</v>
      </c>
      <c r="N1180">
        <f>IF(DATOS[[#This Row],[email_open_rate]]="",0,DATOS[[#This Row],[email_open_rate]])</f>
        <v>84.5</v>
      </c>
      <c r="O1180" s="1">
        <v>45552</v>
      </c>
      <c r="P1180">
        <v>62</v>
      </c>
      <c r="Q1180">
        <v>0.55000000000000004</v>
      </c>
      <c r="R1180">
        <f>IF(IFERROR(VLOOKUP(DATOS[[#This Row],[IdUnico]],A1181:$A$5002,1,FALSE),0),1,0)</f>
        <v>0</v>
      </c>
    </row>
    <row r="1181" spans="1:18" x14ac:dyDescent="0.3">
      <c r="A1181" t="str">
        <f>CONCATENATE(DATOS[[#This Row],[customer_id]],"_",DATOS[[#This Row],[country]],"_",DATOS[[#This Row],[customer_since]])</f>
        <v>CUST_3097_USA_44816</v>
      </c>
      <c r="B1181" t="s">
        <v>1938</v>
      </c>
      <c r="C1181">
        <v>57</v>
      </c>
      <c r="D1181" t="s">
        <v>21</v>
      </c>
      <c r="E1181" t="s">
        <v>18</v>
      </c>
      <c r="F1181">
        <v>29.8</v>
      </c>
      <c r="G1181">
        <f>IF(DATOS[[#This Row],[avg_order_value]]="",0,DATOS[[#This Row],[avg_order_value]])</f>
        <v>29.8</v>
      </c>
      <c r="H1181">
        <v>4</v>
      </c>
      <c r="I1181">
        <f>DATOS[[#This Row],[avgValorOrdenDesc]]*DATOS[[#This Row],[total_orders]]</f>
        <v>119.2</v>
      </c>
      <c r="J1181">
        <v>221</v>
      </c>
      <c r="K1181">
        <v>0</v>
      </c>
      <c r="L1181" t="s">
        <v>19</v>
      </c>
      <c r="M1181">
        <v>67.5</v>
      </c>
      <c r="N1181">
        <f>IF(DATOS[[#This Row],[email_open_rate]]="",0,DATOS[[#This Row],[email_open_rate]])</f>
        <v>67.5</v>
      </c>
      <c r="O1181" s="1">
        <v>44816</v>
      </c>
      <c r="P1181">
        <v>74</v>
      </c>
      <c r="Q1181">
        <v>0.32</v>
      </c>
      <c r="R1181">
        <f>IF(IFERROR(VLOOKUP(DATOS[[#This Row],[IdUnico]],A1182:$A$5002,1,FALSE),0),1,0)</f>
        <v>0</v>
      </c>
    </row>
    <row r="1182" spans="1:18" x14ac:dyDescent="0.3">
      <c r="A1182" t="str">
        <f>CONCATENATE(DATOS[[#This Row],[customer_id]],"_",DATOS[[#This Row],[country]],"_",DATOS[[#This Row],[customer_since]])</f>
        <v>CUST_3100_Canada_45088</v>
      </c>
      <c r="B1182" t="s">
        <v>2508</v>
      </c>
      <c r="C1182">
        <v>55</v>
      </c>
      <c r="D1182" t="s">
        <v>14</v>
      </c>
      <c r="E1182" t="s">
        <v>28</v>
      </c>
      <c r="F1182">
        <v>52.39</v>
      </c>
      <c r="G1182">
        <f>IF(DATOS[[#This Row],[avg_order_value]]="",0,DATOS[[#This Row],[avg_order_value]])</f>
        <v>52.39</v>
      </c>
      <c r="H1182">
        <v>10</v>
      </c>
      <c r="I1182">
        <f>DATOS[[#This Row],[avgValorOrdenDesc]]*DATOS[[#This Row],[total_orders]]</f>
        <v>523.9</v>
      </c>
      <c r="J1182">
        <v>239</v>
      </c>
      <c r="K1182">
        <v>0</v>
      </c>
      <c r="L1182" t="s">
        <v>23</v>
      </c>
      <c r="M1182">
        <v>75.900000000000006</v>
      </c>
      <c r="N1182">
        <f>IF(DATOS[[#This Row],[email_open_rate]]="",0,DATOS[[#This Row],[email_open_rate]])</f>
        <v>75.900000000000006</v>
      </c>
      <c r="O1182" s="1">
        <v>45088</v>
      </c>
      <c r="P1182">
        <v>5</v>
      </c>
      <c r="Q1182">
        <v>0.62</v>
      </c>
      <c r="R1182">
        <f>IF(IFERROR(VLOOKUP(DATOS[[#This Row],[IdUnico]],A1183:$A$5002,1,FALSE),0),1,0)</f>
        <v>0</v>
      </c>
    </row>
    <row r="1183" spans="1:18" x14ac:dyDescent="0.3">
      <c r="A1183" t="str">
        <f>CONCATENATE(DATOS[[#This Row],[customer_id]],"_",DATOS[[#This Row],[country]],"_",DATOS[[#This Row],[customer_since]])</f>
        <v>CUST_3101_Brazil_45149</v>
      </c>
      <c r="B1183" t="s">
        <v>2828</v>
      </c>
      <c r="C1183">
        <v>74</v>
      </c>
      <c r="D1183" t="s">
        <v>25</v>
      </c>
      <c r="E1183" t="s">
        <v>15</v>
      </c>
      <c r="F1183">
        <v>59.07</v>
      </c>
      <c r="G1183">
        <f>IF(DATOS[[#This Row],[avg_order_value]]="",0,DATOS[[#This Row],[avg_order_value]])</f>
        <v>59.07</v>
      </c>
      <c r="H1183">
        <v>12</v>
      </c>
      <c r="I1183">
        <f>DATOS[[#This Row],[avgValorOrdenDesc]]*DATOS[[#This Row],[total_orders]]</f>
        <v>708.84</v>
      </c>
      <c r="J1183">
        <v>298</v>
      </c>
      <c r="K1183">
        <v>0</v>
      </c>
      <c r="L1183" t="s">
        <v>40</v>
      </c>
      <c r="M1183">
        <v>2.6</v>
      </c>
      <c r="N1183">
        <f>IF(DATOS[[#This Row],[email_open_rate]]="",0,DATOS[[#This Row],[email_open_rate]])</f>
        <v>2.6</v>
      </c>
      <c r="O1183" s="1">
        <v>45149</v>
      </c>
      <c r="P1183">
        <v>38</v>
      </c>
      <c r="Q1183">
        <v>0.09</v>
      </c>
      <c r="R1183">
        <f>IF(IFERROR(VLOOKUP(DATOS[[#This Row],[IdUnico]],A1184:$A$5002,1,FALSE),0),1,0)</f>
        <v>0</v>
      </c>
    </row>
    <row r="1184" spans="1:18" x14ac:dyDescent="0.3">
      <c r="A1184" t="str">
        <f>CONCATENATE(DATOS[[#This Row],[customer_id]],"_",DATOS[[#This Row],[country]],"_",DATOS[[#This Row],[customer_since]])</f>
        <v>CUST_3103_India_45167</v>
      </c>
      <c r="B1184" t="s">
        <v>3045</v>
      </c>
      <c r="C1184">
        <v>35</v>
      </c>
      <c r="D1184" t="s">
        <v>21</v>
      </c>
      <c r="E1184" t="s">
        <v>37</v>
      </c>
      <c r="F1184">
        <v>72.099999999999994</v>
      </c>
      <c r="G1184">
        <f>IF(DATOS[[#This Row],[avg_order_value]]="",0,DATOS[[#This Row],[avg_order_value]])</f>
        <v>72.099999999999994</v>
      </c>
      <c r="H1184">
        <v>3</v>
      </c>
      <c r="I1184">
        <f>DATOS[[#This Row],[avgValorOrdenDesc]]*DATOS[[#This Row],[total_orders]]</f>
        <v>216.29999999999998</v>
      </c>
      <c r="J1184">
        <v>65</v>
      </c>
      <c r="K1184">
        <v>0</v>
      </c>
      <c r="L1184" t="s">
        <v>29</v>
      </c>
      <c r="M1184">
        <v>22.6</v>
      </c>
      <c r="N1184">
        <f>IF(DATOS[[#This Row],[email_open_rate]]="",0,DATOS[[#This Row],[email_open_rate]])</f>
        <v>22.6</v>
      </c>
      <c r="O1184" s="1">
        <v>45167</v>
      </c>
      <c r="P1184">
        <v>78</v>
      </c>
      <c r="Q1184">
        <v>0.19</v>
      </c>
      <c r="R1184">
        <f>IF(IFERROR(VLOOKUP(DATOS[[#This Row],[IdUnico]],A1185:$A$5002,1,FALSE),0),1,0)</f>
        <v>0</v>
      </c>
    </row>
    <row r="1185" spans="1:18" x14ac:dyDescent="0.3">
      <c r="A1185" t="str">
        <f>CONCATENATE(DATOS[[#This Row],[customer_id]],"_",DATOS[[#This Row],[country]],"_",DATOS[[#This Row],[customer_since]])</f>
        <v>CUST_3104_Brazil_44638</v>
      </c>
      <c r="B1185" t="s">
        <v>2964</v>
      </c>
      <c r="C1185">
        <v>22</v>
      </c>
      <c r="D1185" t="s">
        <v>14</v>
      </c>
      <c r="E1185" t="s">
        <v>15</v>
      </c>
      <c r="F1185">
        <v>139.65</v>
      </c>
      <c r="G1185">
        <f>IF(DATOS[[#This Row],[avg_order_value]]="",0,DATOS[[#This Row],[avg_order_value]])</f>
        <v>139.65</v>
      </c>
      <c r="H1185">
        <v>10</v>
      </c>
      <c r="I1185">
        <f>DATOS[[#This Row],[avgValorOrdenDesc]]*DATOS[[#This Row],[total_orders]]</f>
        <v>1396.5</v>
      </c>
      <c r="J1185">
        <v>138</v>
      </c>
      <c r="K1185">
        <v>0</v>
      </c>
      <c r="L1185" t="s">
        <v>29</v>
      </c>
      <c r="M1185">
        <v>26.3</v>
      </c>
      <c r="N1185">
        <f>IF(DATOS[[#This Row],[email_open_rate]]="",0,DATOS[[#This Row],[email_open_rate]])</f>
        <v>26.3</v>
      </c>
      <c r="O1185" s="1">
        <v>44638</v>
      </c>
      <c r="P1185">
        <v>78</v>
      </c>
      <c r="Q1185">
        <v>0.37</v>
      </c>
      <c r="R1185">
        <f>IF(IFERROR(VLOOKUP(DATOS[[#This Row],[IdUnico]],A1186:$A$5002,1,FALSE),0),1,0)</f>
        <v>0</v>
      </c>
    </row>
    <row r="1186" spans="1:18" x14ac:dyDescent="0.3">
      <c r="A1186" t="str">
        <f>CONCATENATE(DATOS[[#This Row],[customer_id]],"_",DATOS[[#This Row],[country]],"_",DATOS[[#This Row],[customer_since]])</f>
        <v>CUST_3105_China_45495</v>
      </c>
      <c r="B1186" t="s">
        <v>560</v>
      </c>
      <c r="C1186">
        <v>19</v>
      </c>
      <c r="D1186" t="s">
        <v>21</v>
      </c>
      <c r="E1186" t="s">
        <v>44</v>
      </c>
      <c r="F1186">
        <v>43.28</v>
      </c>
      <c r="G1186">
        <f>IF(DATOS[[#This Row],[avg_order_value]]="",0,DATOS[[#This Row],[avg_order_value]])</f>
        <v>43.28</v>
      </c>
      <c r="H1186">
        <v>7</v>
      </c>
      <c r="I1186">
        <f>DATOS[[#This Row],[avgValorOrdenDesc]]*DATOS[[#This Row],[total_orders]]</f>
        <v>302.96000000000004</v>
      </c>
      <c r="J1186">
        <v>237</v>
      </c>
      <c r="K1186">
        <v>0</v>
      </c>
      <c r="L1186" t="s">
        <v>29</v>
      </c>
      <c r="M1186">
        <v>88.8</v>
      </c>
      <c r="N1186">
        <f>IF(DATOS[[#This Row],[email_open_rate]]="",0,DATOS[[#This Row],[email_open_rate]])</f>
        <v>88.8</v>
      </c>
      <c r="O1186" s="1">
        <v>45495</v>
      </c>
      <c r="P1186">
        <v>90</v>
      </c>
      <c r="Q1186">
        <v>0.2</v>
      </c>
      <c r="R1186">
        <f>IF(IFERROR(VLOOKUP(DATOS[[#This Row],[IdUnico]],A1187:$A$5002,1,FALSE),0),1,0)</f>
        <v>0</v>
      </c>
    </row>
    <row r="1187" spans="1:18" x14ac:dyDescent="0.3">
      <c r="A1187" t="str">
        <f>CONCATENATE(DATOS[[#This Row],[customer_id]],"_",DATOS[[#This Row],[country]],"_",DATOS[[#This Row],[customer_since]])</f>
        <v>CUST_3105_Germany_44662</v>
      </c>
      <c r="B1187" t="s">
        <v>560</v>
      </c>
      <c r="C1187">
        <v>33</v>
      </c>
      <c r="D1187" t="s">
        <v>25</v>
      </c>
      <c r="E1187" t="s">
        <v>50</v>
      </c>
      <c r="F1187">
        <v>56.81</v>
      </c>
      <c r="G1187">
        <f>IF(DATOS[[#This Row],[avg_order_value]]="",0,DATOS[[#This Row],[avg_order_value]])</f>
        <v>56.81</v>
      </c>
      <c r="H1187">
        <v>5</v>
      </c>
      <c r="I1187">
        <f>DATOS[[#This Row],[avgValorOrdenDesc]]*DATOS[[#This Row],[total_orders]]</f>
        <v>284.05</v>
      </c>
      <c r="J1187">
        <v>332</v>
      </c>
      <c r="K1187">
        <v>0</v>
      </c>
      <c r="L1187" t="s">
        <v>40</v>
      </c>
      <c r="M1187">
        <v>17.600000000000001</v>
      </c>
      <c r="N1187">
        <f>IF(DATOS[[#This Row],[email_open_rate]]="",0,DATOS[[#This Row],[email_open_rate]])</f>
        <v>17.600000000000001</v>
      </c>
      <c r="O1187" s="1">
        <v>44662</v>
      </c>
      <c r="P1187">
        <v>50</v>
      </c>
      <c r="Q1187">
        <v>0.08</v>
      </c>
      <c r="R1187">
        <f>IF(IFERROR(VLOOKUP(DATOS[[#This Row],[IdUnico]],A1188:$A$5002,1,FALSE),0),1,0)</f>
        <v>0</v>
      </c>
    </row>
    <row r="1188" spans="1:18" x14ac:dyDescent="0.3">
      <c r="A1188" t="str">
        <f>CONCATENATE(DATOS[[#This Row],[customer_id]],"_",DATOS[[#This Row],[country]],"_",DATOS[[#This Row],[customer_since]])</f>
        <v>CUST_3105_Japan_44083</v>
      </c>
      <c r="B1188" t="s">
        <v>560</v>
      </c>
      <c r="C1188">
        <v>38</v>
      </c>
      <c r="D1188" t="s">
        <v>14</v>
      </c>
      <c r="E1188" t="s">
        <v>26</v>
      </c>
      <c r="F1188">
        <v>54.42</v>
      </c>
      <c r="G1188">
        <f>IF(DATOS[[#This Row],[avg_order_value]]="",0,DATOS[[#This Row],[avg_order_value]])</f>
        <v>54.42</v>
      </c>
      <c r="H1188">
        <v>9</v>
      </c>
      <c r="I1188">
        <f>DATOS[[#This Row],[avgValorOrdenDesc]]*DATOS[[#This Row],[total_orders]]</f>
        <v>489.78000000000003</v>
      </c>
      <c r="J1188">
        <v>257</v>
      </c>
      <c r="K1188">
        <v>0</v>
      </c>
      <c r="L1188" t="s">
        <v>16</v>
      </c>
      <c r="M1188">
        <v>85.9</v>
      </c>
      <c r="N1188">
        <f>IF(DATOS[[#This Row],[email_open_rate]]="",0,DATOS[[#This Row],[email_open_rate]])</f>
        <v>85.9</v>
      </c>
      <c r="O1188" s="1">
        <v>44083</v>
      </c>
      <c r="P1188">
        <v>20</v>
      </c>
      <c r="Q1188">
        <v>0.12</v>
      </c>
      <c r="R1188">
        <f>IF(IFERROR(VLOOKUP(DATOS[[#This Row],[IdUnico]],A1189:$A$5002,1,FALSE),0),1,0)</f>
        <v>0</v>
      </c>
    </row>
    <row r="1189" spans="1:18" x14ac:dyDescent="0.3">
      <c r="A1189" t="str">
        <f>CONCATENATE(DATOS[[#This Row],[customer_id]],"_",DATOS[[#This Row],[country]],"_",DATOS[[#This Row],[customer_since]])</f>
        <v>CUST_3106_France_45328</v>
      </c>
      <c r="B1189" t="s">
        <v>1027</v>
      </c>
      <c r="C1189">
        <v>42</v>
      </c>
      <c r="D1189" t="s">
        <v>14</v>
      </c>
      <c r="E1189" t="s">
        <v>35</v>
      </c>
      <c r="F1189">
        <v>43.76</v>
      </c>
      <c r="G1189">
        <f>IF(DATOS[[#This Row],[avg_order_value]]="",0,DATOS[[#This Row],[avg_order_value]])</f>
        <v>43.76</v>
      </c>
      <c r="H1189">
        <v>5</v>
      </c>
      <c r="I1189">
        <f>DATOS[[#This Row],[avgValorOrdenDesc]]*DATOS[[#This Row],[total_orders]]</f>
        <v>218.79999999999998</v>
      </c>
      <c r="J1189">
        <v>208</v>
      </c>
      <c r="K1189">
        <v>0</v>
      </c>
      <c r="L1189" t="s">
        <v>23</v>
      </c>
      <c r="M1189">
        <v>80.8</v>
      </c>
      <c r="N1189">
        <f>IF(DATOS[[#This Row],[email_open_rate]]="",0,DATOS[[#This Row],[email_open_rate]])</f>
        <v>80.8</v>
      </c>
      <c r="O1189" s="1">
        <v>45328</v>
      </c>
      <c r="P1189">
        <v>55</v>
      </c>
      <c r="Q1189">
        <v>0.26</v>
      </c>
      <c r="R1189">
        <f>IF(IFERROR(VLOOKUP(DATOS[[#This Row],[IdUnico]],A1190:$A$5002,1,FALSE),0),1,0)</f>
        <v>0</v>
      </c>
    </row>
    <row r="1190" spans="1:18" x14ac:dyDescent="0.3">
      <c r="A1190" t="str">
        <f>CONCATENATE(DATOS[[#This Row],[customer_id]],"_",DATOS[[#This Row],[country]],"_",DATOS[[#This Row],[customer_since]])</f>
        <v>CUST_3113_China_45645</v>
      </c>
      <c r="B1190" t="s">
        <v>1458</v>
      </c>
      <c r="C1190">
        <v>31</v>
      </c>
      <c r="D1190" t="s">
        <v>14</v>
      </c>
      <c r="E1190" t="s">
        <v>44</v>
      </c>
      <c r="F1190">
        <v>172.81</v>
      </c>
      <c r="G1190">
        <f>IF(DATOS[[#This Row],[avg_order_value]]="",0,DATOS[[#This Row],[avg_order_value]])</f>
        <v>172.81</v>
      </c>
      <c r="H1190">
        <v>12</v>
      </c>
      <c r="I1190">
        <f>DATOS[[#This Row],[avgValorOrdenDesc]]*DATOS[[#This Row],[total_orders]]</f>
        <v>2073.7200000000003</v>
      </c>
      <c r="J1190">
        <v>319</v>
      </c>
      <c r="K1190">
        <v>0</v>
      </c>
      <c r="L1190" t="s">
        <v>23</v>
      </c>
      <c r="M1190">
        <v>61.4</v>
      </c>
      <c r="N1190">
        <f>IF(DATOS[[#This Row],[email_open_rate]]="",0,DATOS[[#This Row],[email_open_rate]])</f>
        <v>61.4</v>
      </c>
      <c r="O1190" s="1">
        <v>45645</v>
      </c>
      <c r="P1190">
        <v>65</v>
      </c>
      <c r="Q1190">
        <v>0.36</v>
      </c>
      <c r="R1190">
        <f>IF(IFERROR(VLOOKUP(DATOS[[#This Row],[IdUnico]],A1191:$A$5002,1,FALSE),0),1,0)</f>
        <v>0</v>
      </c>
    </row>
    <row r="1191" spans="1:18" x14ac:dyDescent="0.3">
      <c r="A1191" t="str">
        <f>CONCATENATE(DATOS[[#This Row],[customer_id]],"_",DATOS[[#This Row],[country]],"_",DATOS[[#This Row],[customer_since]])</f>
        <v>CUST_3113_UK_44901</v>
      </c>
      <c r="B1191" t="s">
        <v>1458</v>
      </c>
      <c r="C1191">
        <v>32</v>
      </c>
      <c r="D1191" t="s">
        <v>21</v>
      </c>
      <c r="E1191" t="s">
        <v>52</v>
      </c>
      <c r="F1191">
        <v>67.569999999999993</v>
      </c>
      <c r="G1191">
        <f>IF(DATOS[[#This Row],[avg_order_value]]="",0,DATOS[[#This Row],[avg_order_value]])</f>
        <v>67.569999999999993</v>
      </c>
      <c r="H1191">
        <v>14</v>
      </c>
      <c r="I1191">
        <f>DATOS[[#This Row],[avgValorOrdenDesc]]*DATOS[[#This Row],[total_orders]]</f>
        <v>945.9799999999999</v>
      </c>
      <c r="J1191">
        <v>122</v>
      </c>
      <c r="K1191">
        <v>0</v>
      </c>
      <c r="L1191" t="s">
        <v>29</v>
      </c>
      <c r="M1191">
        <v>34.299999999999997</v>
      </c>
      <c r="N1191">
        <f>IF(DATOS[[#This Row],[email_open_rate]]="",0,DATOS[[#This Row],[email_open_rate]])</f>
        <v>34.299999999999997</v>
      </c>
      <c r="O1191" s="1">
        <v>44901</v>
      </c>
      <c r="P1191">
        <v>5</v>
      </c>
      <c r="Q1191">
        <v>0.43</v>
      </c>
      <c r="R1191">
        <f>IF(IFERROR(VLOOKUP(DATOS[[#This Row],[IdUnico]],A1192:$A$5002,1,FALSE),0),1,0)</f>
        <v>0</v>
      </c>
    </row>
    <row r="1192" spans="1:18" x14ac:dyDescent="0.3">
      <c r="A1192" t="str">
        <f>CONCATENATE(DATOS[[#This Row],[customer_id]],"_",DATOS[[#This Row],[country]],"_",DATOS[[#This Row],[customer_since]])</f>
        <v>CUST_3116_Canada_45570</v>
      </c>
      <c r="B1192" t="s">
        <v>889</v>
      </c>
      <c r="C1192">
        <v>38</v>
      </c>
      <c r="D1192" t="s">
        <v>21</v>
      </c>
      <c r="E1192" t="s">
        <v>28</v>
      </c>
      <c r="F1192">
        <v>52.8</v>
      </c>
      <c r="G1192">
        <f>IF(DATOS[[#This Row],[avg_order_value]]="",0,DATOS[[#This Row],[avg_order_value]])</f>
        <v>52.8</v>
      </c>
      <c r="H1192">
        <v>12</v>
      </c>
      <c r="I1192">
        <f>DATOS[[#This Row],[avgValorOrdenDesc]]*DATOS[[#This Row],[total_orders]]</f>
        <v>633.59999999999991</v>
      </c>
      <c r="J1192">
        <v>124</v>
      </c>
      <c r="K1192">
        <v>0</v>
      </c>
      <c r="L1192" t="s">
        <v>16</v>
      </c>
      <c r="M1192">
        <v>12.4</v>
      </c>
      <c r="N1192">
        <f>IF(DATOS[[#This Row],[email_open_rate]]="",0,DATOS[[#This Row],[email_open_rate]])</f>
        <v>12.4</v>
      </c>
      <c r="O1192" s="1">
        <v>45570</v>
      </c>
      <c r="P1192">
        <v>59</v>
      </c>
      <c r="Q1192">
        <v>0.4</v>
      </c>
      <c r="R1192">
        <f>IF(IFERROR(VLOOKUP(DATOS[[#This Row],[IdUnico]],A1193:$A$5002,1,FALSE),0),1,0)</f>
        <v>0</v>
      </c>
    </row>
    <row r="1193" spans="1:18" x14ac:dyDescent="0.3">
      <c r="A1193" t="str">
        <f>CONCATENATE(DATOS[[#This Row],[customer_id]],"_",DATOS[[#This Row],[country]],"_",DATOS[[#This Row],[customer_since]])</f>
        <v>CUST_3120_France_44792</v>
      </c>
      <c r="B1193" t="s">
        <v>1086</v>
      </c>
      <c r="C1193">
        <v>51</v>
      </c>
      <c r="D1193" t="s">
        <v>21</v>
      </c>
      <c r="E1193" t="s">
        <v>35</v>
      </c>
      <c r="F1193">
        <v>109.06</v>
      </c>
      <c r="G1193">
        <f>IF(DATOS[[#This Row],[avg_order_value]]="",0,DATOS[[#This Row],[avg_order_value]])</f>
        <v>109.06</v>
      </c>
      <c r="H1193">
        <v>10</v>
      </c>
      <c r="I1193">
        <f>DATOS[[#This Row],[avgValorOrdenDesc]]*DATOS[[#This Row],[total_orders]]</f>
        <v>1090.5999999999999</v>
      </c>
      <c r="J1193">
        <v>19</v>
      </c>
      <c r="K1193">
        <v>0</v>
      </c>
      <c r="L1193" t="s">
        <v>16</v>
      </c>
      <c r="M1193">
        <v>16.3</v>
      </c>
      <c r="N1193">
        <f>IF(DATOS[[#This Row],[email_open_rate]]="",0,DATOS[[#This Row],[email_open_rate]])</f>
        <v>16.3</v>
      </c>
      <c r="O1193" s="1">
        <v>44792</v>
      </c>
      <c r="P1193">
        <v>7</v>
      </c>
      <c r="Q1193">
        <v>0.33</v>
      </c>
      <c r="R1193">
        <f>IF(IFERROR(VLOOKUP(DATOS[[#This Row],[IdUnico]],A1194:$A$5002,1,FALSE),0),1,0)</f>
        <v>0</v>
      </c>
    </row>
    <row r="1194" spans="1:18" x14ac:dyDescent="0.3">
      <c r="A1194" t="str">
        <f>CONCATENATE(DATOS[[#This Row],[customer_id]],"_",DATOS[[#This Row],[country]],"_",DATOS[[#This Row],[customer_since]])</f>
        <v>CUST_3120_India_44869</v>
      </c>
      <c r="B1194" t="s">
        <v>1086</v>
      </c>
      <c r="C1194">
        <v>24</v>
      </c>
      <c r="D1194" t="s">
        <v>21</v>
      </c>
      <c r="E1194" t="s">
        <v>37</v>
      </c>
      <c r="F1194">
        <v>73.72</v>
      </c>
      <c r="G1194">
        <f>IF(DATOS[[#This Row],[avg_order_value]]="",0,DATOS[[#This Row],[avg_order_value]])</f>
        <v>73.72</v>
      </c>
      <c r="H1194">
        <v>8</v>
      </c>
      <c r="I1194">
        <f>DATOS[[#This Row],[avgValorOrdenDesc]]*DATOS[[#This Row],[total_orders]]</f>
        <v>589.76</v>
      </c>
      <c r="J1194">
        <v>352</v>
      </c>
      <c r="K1194">
        <v>0</v>
      </c>
      <c r="L1194" t="s">
        <v>29</v>
      </c>
      <c r="M1194">
        <v>97.2</v>
      </c>
      <c r="N1194">
        <f>IF(DATOS[[#This Row],[email_open_rate]]="",0,DATOS[[#This Row],[email_open_rate]])</f>
        <v>97.2</v>
      </c>
      <c r="O1194" s="1">
        <v>44869</v>
      </c>
      <c r="P1194">
        <v>20</v>
      </c>
      <c r="Q1194">
        <v>0.24</v>
      </c>
      <c r="R1194">
        <f>IF(IFERROR(VLOOKUP(DATOS[[#This Row],[IdUnico]],A1195:$A$5002,1,FALSE),0),1,0)</f>
        <v>0</v>
      </c>
    </row>
    <row r="1195" spans="1:18" x14ac:dyDescent="0.3">
      <c r="A1195" t="str">
        <f>CONCATENATE(DATOS[[#This Row],[customer_id]],"_",DATOS[[#This Row],[country]],"_",DATOS[[#This Row],[customer_since]])</f>
        <v>CUST_3120_USA_44809</v>
      </c>
      <c r="B1195" t="s">
        <v>1086</v>
      </c>
      <c r="C1195">
        <v>59</v>
      </c>
      <c r="D1195" t="s">
        <v>21</v>
      </c>
      <c r="E1195" t="s">
        <v>18</v>
      </c>
      <c r="F1195">
        <v>40.69</v>
      </c>
      <c r="G1195">
        <f>IF(DATOS[[#This Row],[avg_order_value]]="",0,DATOS[[#This Row],[avg_order_value]])</f>
        <v>40.69</v>
      </c>
      <c r="H1195">
        <v>3</v>
      </c>
      <c r="I1195">
        <f>DATOS[[#This Row],[avgValorOrdenDesc]]*DATOS[[#This Row],[total_orders]]</f>
        <v>122.07</v>
      </c>
      <c r="J1195">
        <v>89</v>
      </c>
      <c r="K1195">
        <v>0</v>
      </c>
      <c r="L1195" t="s">
        <v>29</v>
      </c>
      <c r="M1195">
        <v>61.1</v>
      </c>
      <c r="N1195">
        <f>IF(DATOS[[#This Row],[email_open_rate]]="",0,DATOS[[#This Row],[email_open_rate]])</f>
        <v>61.1</v>
      </c>
      <c r="O1195" s="1">
        <v>44809</v>
      </c>
      <c r="P1195">
        <v>70</v>
      </c>
      <c r="Q1195">
        <v>0.28999999999999998</v>
      </c>
      <c r="R1195">
        <f>IF(IFERROR(VLOOKUP(DATOS[[#This Row],[IdUnico]],A1196:$A$5002,1,FALSE),0),1,0)</f>
        <v>0</v>
      </c>
    </row>
    <row r="1196" spans="1:18" x14ac:dyDescent="0.3">
      <c r="A1196" t="str">
        <f>CONCATENATE(DATOS[[#This Row],[customer_id]],"_",DATOS[[#This Row],[country]],"_",DATOS[[#This Row],[customer_since]])</f>
        <v>CUST_3123_UK_44926</v>
      </c>
      <c r="B1196" t="s">
        <v>3405</v>
      </c>
      <c r="C1196">
        <v>27</v>
      </c>
      <c r="D1196" t="s">
        <v>14</v>
      </c>
      <c r="E1196" t="s">
        <v>52</v>
      </c>
      <c r="F1196">
        <v>141.72999999999999</v>
      </c>
      <c r="G1196">
        <f>IF(DATOS[[#This Row],[avg_order_value]]="",0,DATOS[[#This Row],[avg_order_value]])</f>
        <v>141.72999999999999</v>
      </c>
      <c r="H1196">
        <v>6</v>
      </c>
      <c r="I1196">
        <f>DATOS[[#This Row],[avgValorOrdenDesc]]*DATOS[[#This Row],[total_orders]]</f>
        <v>850.37999999999988</v>
      </c>
      <c r="J1196">
        <v>37</v>
      </c>
      <c r="K1196">
        <v>0</v>
      </c>
      <c r="L1196" t="s">
        <v>19</v>
      </c>
      <c r="M1196">
        <v>61.6</v>
      </c>
      <c r="N1196">
        <f>IF(DATOS[[#This Row],[email_open_rate]]="",0,DATOS[[#This Row],[email_open_rate]])</f>
        <v>61.6</v>
      </c>
      <c r="O1196" s="1">
        <v>44926</v>
      </c>
      <c r="P1196">
        <v>90</v>
      </c>
      <c r="Q1196">
        <v>0.22</v>
      </c>
      <c r="R1196">
        <f>IF(IFERROR(VLOOKUP(DATOS[[#This Row],[IdUnico]],A1197:$A$5002,1,FALSE),0),1,0)</f>
        <v>0</v>
      </c>
    </row>
    <row r="1197" spans="1:18" x14ac:dyDescent="0.3">
      <c r="A1197" t="str">
        <f>CONCATENATE(DATOS[[#This Row],[customer_id]],"_",DATOS[[#This Row],[country]],"_",DATOS[[#This Row],[customer_since]])</f>
        <v>CUST_3125_Canada_44434</v>
      </c>
      <c r="B1197" t="s">
        <v>729</v>
      </c>
      <c r="C1197">
        <v>41</v>
      </c>
      <c r="D1197" t="s">
        <v>21</v>
      </c>
      <c r="E1197" t="s">
        <v>28</v>
      </c>
      <c r="G1197">
        <f>IF(DATOS[[#This Row],[avg_order_value]]="",0,DATOS[[#This Row],[avg_order_value]])</f>
        <v>0</v>
      </c>
      <c r="H1197">
        <v>12</v>
      </c>
      <c r="I1197">
        <f>DATOS[[#This Row],[avgValorOrdenDesc]]*DATOS[[#This Row],[total_orders]]</f>
        <v>0</v>
      </c>
      <c r="J1197">
        <v>126</v>
      </c>
      <c r="K1197">
        <v>0</v>
      </c>
      <c r="L1197" t="s">
        <v>40</v>
      </c>
      <c r="M1197">
        <v>11</v>
      </c>
      <c r="N1197">
        <f>IF(DATOS[[#This Row],[email_open_rate]]="",0,DATOS[[#This Row],[email_open_rate]])</f>
        <v>11</v>
      </c>
      <c r="O1197" s="1">
        <v>44434</v>
      </c>
      <c r="P1197">
        <v>6</v>
      </c>
      <c r="Q1197">
        <v>0.44</v>
      </c>
      <c r="R1197">
        <f>IF(IFERROR(VLOOKUP(DATOS[[#This Row],[IdUnico]],A1198:$A$5002,1,FALSE),0),1,0)</f>
        <v>0</v>
      </c>
    </row>
    <row r="1198" spans="1:18" x14ac:dyDescent="0.3">
      <c r="A1198" t="str">
        <f>CONCATENATE(DATOS[[#This Row],[customer_id]],"_",DATOS[[#This Row],[country]],"_",DATOS[[#This Row],[customer_since]])</f>
        <v>CUST_3125_China_45566</v>
      </c>
      <c r="B1198" t="s">
        <v>729</v>
      </c>
      <c r="C1198">
        <v>24</v>
      </c>
      <c r="D1198" t="s">
        <v>14</v>
      </c>
      <c r="E1198" t="s">
        <v>44</v>
      </c>
      <c r="F1198">
        <v>69.55</v>
      </c>
      <c r="G1198">
        <f>IF(DATOS[[#This Row],[avg_order_value]]="",0,DATOS[[#This Row],[avg_order_value]])</f>
        <v>69.55</v>
      </c>
      <c r="H1198">
        <v>10</v>
      </c>
      <c r="I1198">
        <f>DATOS[[#This Row],[avgValorOrdenDesc]]*DATOS[[#This Row],[total_orders]]</f>
        <v>695.5</v>
      </c>
      <c r="J1198">
        <v>124</v>
      </c>
      <c r="K1198">
        <v>0</v>
      </c>
      <c r="L1198" t="s">
        <v>40</v>
      </c>
      <c r="M1198">
        <v>28.6</v>
      </c>
      <c r="N1198">
        <f>IF(DATOS[[#This Row],[email_open_rate]]="",0,DATOS[[#This Row],[email_open_rate]])</f>
        <v>28.6</v>
      </c>
      <c r="O1198" s="1">
        <v>45566</v>
      </c>
      <c r="P1198">
        <v>23</v>
      </c>
      <c r="Q1198">
        <v>0.3</v>
      </c>
      <c r="R1198">
        <f>IF(IFERROR(VLOOKUP(DATOS[[#This Row],[IdUnico]],A1199:$A$5002,1,FALSE),0),1,0)</f>
        <v>0</v>
      </c>
    </row>
    <row r="1199" spans="1:18" x14ac:dyDescent="0.3">
      <c r="A1199" t="str">
        <f>CONCATENATE(DATOS[[#This Row],[customer_id]],"_",DATOS[[#This Row],[country]],"_",DATOS[[#This Row],[customer_since]])</f>
        <v>CUST_3130_Australia_44275</v>
      </c>
      <c r="B1199" t="s">
        <v>2408</v>
      </c>
      <c r="C1199">
        <v>67</v>
      </c>
      <c r="D1199" t="s">
        <v>14</v>
      </c>
      <c r="E1199" t="s">
        <v>22</v>
      </c>
      <c r="F1199">
        <v>94.39</v>
      </c>
      <c r="G1199">
        <f>IF(DATOS[[#This Row],[avg_order_value]]="",0,DATOS[[#This Row],[avg_order_value]])</f>
        <v>94.39</v>
      </c>
      <c r="H1199">
        <v>11</v>
      </c>
      <c r="I1199">
        <f>DATOS[[#This Row],[avgValorOrdenDesc]]*DATOS[[#This Row],[total_orders]]</f>
        <v>1038.29</v>
      </c>
      <c r="J1199">
        <v>116</v>
      </c>
      <c r="K1199">
        <v>0</v>
      </c>
      <c r="L1199" t="s">
        <v>40</v>
      </c>
      <c r="M1199">
        <v>3.5</v>
      </c>
      <c r="N1199">
        <f>IF(DATOS[[#This Row],[email_open_rate]]="",0,DATOS[[#This Row],[email_open_rate]])</f>
        <v>3.5</v>
      </c>
      <c r="O1199" s="1">
        <v>44275</v>
      </c>
      <c r="P1199">
        <v>3</v>
      </c>
      <c r="Q1199">
        <v>0.56999999999999995</v>
      </c>
      <c r="R1199">
        <f>IF(IFERROR(VLOOKUP(DATOS[[#This Row],[IdUnico]],A1200:$A$5002,1,FALSE),0),1,0)</f>
        <v>0</v>
      </c>
    </row>
    <row r="1200" spans="1:18" x14ac:dyDescent="0.3">
      <c r="A1200" t="str">
        <f>CONCATENATE(DATOS[[#This Row],[customer_id]],"_",DATOS[[#This Row],[country]],"_",DATOS[[#This Row],[customer_since]])</f>
        <v>CUST_3136_Australia_45191</v>
      </c>
      <c r="B1200" t="s">
        <v>839</v>
      </c>
      <c r="C1200">
        <v>20</v>
      </c>
      <c r="D1200" t="s">
        <v>21</v>
      </c>
      <c r="E1200" t="s">
        <v>22</v>
      </c>
      <c r="F1200">
        <v>89.53</v>
      </c>
      <c r="G1200">
        <f>IF(DATOS[[#This Row],[avg_order_value]]="",0,DATOS[[#This Row],[avg_order_value]])</f>
        <v>89.53</v>
      </c>
      <c r="H1200">
        <v>9</v>
      </c>
      <c r="I1200">
        <f>DATOS[[#This Row],[avgValorOrdenDesc]]*DATOS[[#This Row],[total_orders]]</f>
        <v>805.77</v>
      </c>
      <c r="J1200">
        <v>55</v>
      </c>
      <c r="K1200">
        <v>1</v>
      </c>
      <c r="L1200" t="s">
        <v>40</v>
      </c>
      <c r="M1200">
        <v>21.1</v>
      </c>
      <c r="N1200">
        <f>IF(DATOS[[#This Row],[email_open_rate]]="",0,DATOS[[#This Row],[email_open_rate]])</f>
        <v>21.1</v>
      </c>
      <c r="O1200" s="1">
        <v>45191</v>
      </c>
      <c r="P1200">
        <v>2</v>
      </c>
      <c r="Q1200">
        <v>0.28999999999999998</v>
      </c>
      <c r="R1200">
        <f>IF(IFERROR(VLOOKUP(DATOS[[#This Row],[IdUnico]],A1201:$A$5002,1,FALSE),0),1,0)</f>
        <v>0</v>
      </c>
    </row>
    <row r="1201" spans="1:18" x14ac:dyDescent="0.3">
      <c r="A1201" t="str">
        <f>CONCATENATE(DATOS[[#This Row],[customer_id]],"_",DATOS[[#This Row],[country]],"_",DATOS[[#This Row],[customer_since]])</f>
        <v>CUST_3137_Brazil_44606</v>
      </c>
      <c r="B1201" t="s">
        <v>1579</v>
      </c>
      <c r="C1201">
        <v>19</v>
      </c>
      <c r="D1201" t="s">
        <v>14</v>
      </c>
      <c r="E1201" t="s">
        <v>15</v>
      </c>
      <c r="F1201">
        <v>129.84</v>
      </c>
      <c r="G1201">
        <f>IF(DATOS[[#This Row],[avg_order_value]]="",0,DATOS[[#This Row],[avg_order_value]])</f>
        <v>129.84</v>
      </c>
      <c r="H1201">
        <v>10</v>
      </c>
      <c r="I1201">
        <f>DATOS[[#This Row],[avgValorOrdenDesc]]*DATOS[[#This Row],[total_orders]]</f>
        <v>1298.4000000000001</v>
      </c>
      <c r="J1201">
        <v>140</v>
      </c>
      <c r="K1201">
        <v>0</v>
      </c>
      <c r="L1201" t="s">
        <v>19</v>
      </c>
      <c r="M1201">
        <v>2.9</v>
      </c>
      <c r="N1201">
        <f>IF(DATOS[[#This Row],[email_open_rate]]="",0,DATOS[[#This Row],[email_open_rate]])</f>
        <v>2.9</v>
      </c>
      <c r="O1201" s="1">
        <v>44606</v>
      </c>
      <c r="P1201">
        <v>69</v>
      </c>
      <c r="Q1201">
        <v>0.1</v>
      </c>
      <c r="R1201">
        <f>IF(IFERROR(VLOOKUP(DATOS[[#This Row],[IdUnico]],A1202:$A$5002,1,FALSE),0),1,0)</f>
        <v>0</v>
      </c>
    </row>
    <row r="1202" spans="1:18" x14ac:dyDescent="0.3">
      <c r="A1202" t="str">
        <f>CONCATENATE(DATOS[[#This Row],[customer_id]],"_",DATOS[[#This Row],[country]],"_",DATOS[[#This Row],[customer_since]])</f>
        <v>CUST_3139_Japan_44089</v>
      </c>
      <c r="B1202" t="s">
        <v>1244</v>
      </c>
      <c r="C1202">
        <v>74</v>
      </c>
      <c r="D1202" t="s">
        <v>21</v>
      </c>
      <c r="E1202" t="s">
        <v>26</v>
      </c>
      <c r="F1202">
        <v>101.62</v>
      </c>
      <c r="G1202">
        <f>IF(DATOS[[#This Row],[avg_order_value]]="",0,DATOS[[#This Row],[avg_order_value]])</f>
        <v>101.62</v>
      </c>
      <c r="H1202">
        <v>8</v>
      </c>
      <c r="I1202">
        <f>DATOS[[#This Row],[avgValorOrdenDesc]]*DATOS[[#This Row],[total_orders]]</f>
        <v>812.96</v>
      </c>
      <c r="J1202">
        <v>233</v>
      </c>
      <c r="K1202">
        <v>1</v>
      </c>
      <c r="L1202" t="s">
        <v>19</v>
      </c>
      <c r="M1202">
        <v>77.099999999999994</v>
      </c>
      <c r="N1202">
        <f>IF(DATOS[[#This Row],[email_open_rate]]="",0,DATOS[[#This Row],[email_open_rate]])</f>
        <v>77.099999999999994</v>
      </c>
      <c r="O1202" s="1">
        <v>44089</v>
      </c>
      <c r="P1202">
        <v>92</v>
      </c>
      <c r="Q1202">
        <v>0.17</v>
      </c>
      <c r="R1202">
        <f>IF(IFERROR(VLOOKUP(DATOS[[#This Row],[IdUnico]],A1203:$A$5002,1,FALSE),0),1,0)</f>
        <v>0</v>
      </c>
    </row>
    <row r="1203" spans="1:18" x14ac:dyDescent="0.3">
      <c r="A1203" t="str">
        <f>CONCATENATE(DATOS[[#This Row],[customer_id]],"_",DATOS[[#This Row],[country]],"_",DATOS[[#This Row],[customer_since]])</f>
        <v>CUST_3141_Canada_45583</v>
      </c>
      <c r="B1203" t="s">
        <v>411</v>
      </c>
      <c r="C1203">
        <v>29</v>
      </c>
      <c r="D1203" t="s">
        <v>21</v>
      </c>
      <c r="E1203" t="s">
        <v>28</v>
      </c>
      <c r="F1203">
        <v>148.72</v>
      </c>
      <c r="G1203">
        <f>IF(DATOS[[#This Row],[avg_order_value]]="",0,DATOS[[#This Row],[avg_order_value]])</f>
        <v>148.72</v>
      </c>
      <c r="H1203">
        <v>13</v>
      </c>
      <c r="I1203">
        <f>DATOS[[#This Row],[avgValorOrdenDesc]]*DATOS[[#This Row],[total_orders]]</f>
        <v>1933.36</v>
      </c>
      <c r="J1203">
        <v>326</v>
      </c>
      <c r="K1203">
        <v>0</v>
      </c>
      <c r="L1203" t="s">
        <v>19</v>
      </c>
      <c r="M1203">
        <v>76.5</v>
      </c>
      <c r="N1203">
        <f>IF(DATOS[[#This Row],[email_open_rate]]="",0,DATOS[[#This Row],[email_open_rate]])</f>
        <v>76.5</v>
      </c>
      <c r="O1203" s="1">
        <v>45583</v>
      </c>
      <c r="P1203">
        <v>34</v>
      </c>
      <c r="Q1203">
        <v>0.09</v>
      </c>
      <c r="R1203">
        <f>IF(IFERROR(VLOOKUP(DATOS[[#This Row],[IdUnico]],A1204:$A$5002,1,FALSE),0),1,0)</f>
        <v>0</v>
      </c>
    </row>
    <row r="1204" spans="1:18" x14ac:dyDescent="0.3">
      <c r="A1204" t="str">
        <f>CONCATENATE(DATOS[[#This Row],[customer_id]],"_",DATOS[[#This Row],[country]],"_",DATOS[[#This Row],[customer_since]])</f>
        <v>CUST_3143_Australia_44508</v>
      </c>
      <c r="B1204" t="s">
        <v>473</v>
      </c>
      <c r="C1204">
        <v>18</v>
      </c>
      <c r="D1204" t="s">
        <v>14</v>
      </c>
      <c r="E1204" t="s">
        <v>22</v>
      </c>
      <c r="F1204">
        <v>45.42</v>
      </c>
      <c r="G1204">
        <f>IF(DATOS[[#This Row],[avg_order_value]]="",0,DATOS[[#This Row],[avg_order_value]])</f>
        <v>45.42</v>
      </c>
      <c r="H1204">
        <v>11</v>
      </c>
      <c r="I1204">
        <f>DATOS[[#This Row],[avgValorOrdenDesc]]*DATOS[[#This Row],[total_orders]]</f>
        <v>499.62</v>
      </c>
      <c r="J1204">
        <v>61</v>
      </c>
      <c r="K1204">
        <v>0</v>
      </c>
      <c r="L1204" t="s">
        <v>16</v>
      </c>
      <c r="M1204">
        <v>22.3</v>
      </c>
      <c r="N1204">
        <f>IF(DATOS[[#This Row],[email_open_rate]]="",0,DATOS[[#This Row],[email_open_rate]])</f>
        <v>22.3</v>
      </c>
      <c r="O1204" s="1">
        <v>44508</v>
      </c>
      <c r="P1204">
        <v>78</v>
      </c>
      <c r="Q1204">
        <v>0.27</v>
      </c>
      <c r="R1204">
        <f>IF(IFERROR(VLOOKUP(DATOS[[#This Row],[IdUnico]],A1205:$A$5002,1,FALSE),0),1,0)</f>
        <v>0</v>
      </c>
    </row>
    <row r="1205" spans="1:18" x14ac:dyDescent="0.3">
      <c r="A1205" t="str">
        <f>CONCATENATE(DATOS[[#This Row],[customer_id]],"_",DATOS[[#This Row],[country]],"_",DATOS[[#This Row],[customer_since]])</f>
        <v>CUST_3143_India_44358</v>
      </c>
      <c r="B1205" t="s">
        <v>473</v>
      </c>
      <c r="C1205">
        <v>38</v>
      </c>
      <c r="D1205" t="s">
        <v>21</v>
      </c>
      <c r="E1205" t="s">
        <v>37</v>
      </c>
      <c r="F1205">
        <v>54.51</v>
      </c>
      <c r="G1205">
        <f>IF(DATOS[[#This Row],[avg_order_value]]="",0,DATOS[[#This Row],[avg_order_value]])</f>
        <v>54.51</v>
      </c>
      <c r="H1205">
        <v>20</v>
      </c>
      <c r="I1205">
        <f>DATOS[[#This Row],[avgValorOrdenDesc]]*DATOS[[#This Row],[total_orders]]</f>
        <v>1090.2</v>
      </c>
      <c r="J1205">
        <v>140</v>
      </c>
      <c r="K1205">
        <v>0</v>
      </c>
      <c r="L1205" t="s">
        <v>23</v>
      </c>
      <c r="M1205">
        <v>52.4</v>
      </c>
      <c r="N1205">
        <f>IF(DATOS[[#This Row],[email_open_rate]]="",0,DATOS[[#This Row],[email_open_rate]])</f>
        <v>52.4</v>
      </c>
      <c r="O1205" s="1">
        <v>44358</v>
      </c>
      <c r="P1205">
        <v>26</v>
      </c>
      <c r="Q1205">
        <v>0.31</v>
      </c>
      <c r="R1205">
        <f>IF(IFERROR(VLOOKUP(DATOS[[#This Row],[IdUnico]],A1206:$A$5002,1,FALSE),0),1,0)</f>
        <v>0</v>
      </c>
    </row>
    <row r="1206" spans="1:18" x14ac:dyDescent="0.3">
      <c r="A1206" t="str">
        <f>CONCATENATE(DATOS[[#This Row],[customer_id]],"_",DATOS[[#This Row],[country]],"_",DATOS[[#This Row],[customer_since]])</f>
        <v>CUST_3148_Germany_44056</v>
      </c>
      <c r="B1206" t="s">
        <v>3157</v>
      </c>
      <c r="C1206">
        <v>72</v>
      </c>
      <c r="D1206" t="s">
        <v>14</v>
      </c>
      <c r="E1206" t="s">
        <v>50</v>
      </c>
      <c r="F1206">
        <v>192.16</v>
      </c>
      <c r="G1206">
        <f>IF(DATOS[[#This Row],[avg_order_value]]="",0,DATOS[[#This Row],[avg_order_value]])</f>
        <v>192.16</v>
      </c>
      <c r="H1206">
        <v>9</v>
      </c>
      <c r="I1206">
        <f>DATOS[[#This Row],[avgValorOrdenDesc]]*DATOS[[#This Row],[total_orders]]</f>
        <v>1729.44</v>
      </c>
      <c r="J1206">
        <v>243</v>
      </c>
      <c r="K1206">
        <v>0</v>
      </c>
      <c r="L1206" t="s">
        <v>19</v>
      </c>
      <c r="M1206">
        <v>42.6</v>
      </c>
      <c r="N1206">
        <f>IF(DATOS[[#This Row],[email_open_rate]]="",0,DATOS[[#This Row],[email_open_rate]])</f>
        <v>42.6</v>
      </c>
      <c r="O1206" s="1">
        <v>44056</v>
      </c>
      <c r="P1206">
        <v>20</v>
      </c>
      <c r="Q1206">
        <v>0.24</v>
      </c>
      <c r="R1206">
        <f>IF(IFERROR(VLOOKUP(DATOS[[#This Row],[IdUnico]],A1207:$A$5002,1,FALSE),0),1,0)</f>
        <v>0</v>
      </c>
    </row>
    <row r="1207" spans="1:18" x14ac:dyDescent="0.3">
      <c r="A1207" t="str">
        <f>CONCATENATE(DATOS[[#This Row],[customer_id]],"_",DATOS[[#This Row],[country]],"_",DATOS[[#This Row],[customer_since]])</f>
        <v>CUST_3151_India_45522</v>
      </c>
      <c r="B1207" t="s">
        <v>2325</v>
      </c>
      <c r="C1207">
        <v>61</v>
      </c>
      <c r="D1207" t="s">
        <v>14</v>
      </c>
      <c r="E1207" t="s">
        <v>37</v>
      </c>
      <c r="F1207">
        <v>110.68</v>
      </c>
      <c r="G1207">
        <f>IF(DATOS[[#This Row],[avg_order_value]]="",0,DATOS[[#This Row],[avg_order_value]])</f>
        <v>110.68</v>
      </c>
      <c r="H1207">
        <v>7</v>
      </c>
      <c r="I1207">
        <f>DATOS[[#This Row],[avgValorOrdenDesc]]*DATOS[[#This Row],[total_orders]]</f>
        <v>774.76</v>
      </c>
      <c r="J1207">
        <v>96</v>
      </c>
      <c r="K1207">
        <v>0</v>
      </c>
      <c r="L1207" t="s">
        <v>16</v>
      </c>
      <c r="M1207">
        <v>57.7</v>
      </c>
      <c r="N1207">
        <f>IF(DATOS[[#This Row],[email_open_rate]]="",0,DATOS[[#This Row],[email_open_rate]])</f>
        <v>57.7</v>
      </c>
      <c r="O1207" s="1">
        <v>45522</v>
      </c>
      <c r="P1207">
        <v>91</v>
      </c>
      <c r="Q1207">
        <v>0.21</v>
      </c>
      <c r="R1207">
        <f>IF(IFERROR(VLOOKUP(DATOS[[#This Row],[IdUnico]],A1208:$A$5002,1,FALSE),0),1,0)</f>
        <v>0</v>
      </c>
    </row>
    <row r="1208" spans="1:18" x14ac:dyDescent="0.3">
      <c r="A1208" t="str">
        <f>CONCATENATE(DATOS[[#This Row],[customer_id]],"_",DATOS[[#This Row],[country]],"_",DATOS[[#This Row],[customer_since]])</f>
        <v>CUST_3153_Brazil_44082</v>
      </c>
      <c r="B1208" t="s">
        <v>3173</v>
      </c>
      <c r="C1208">
        <v>30</v>
      </c>
      <c r="D1208" t="s">
        <v>14</v>
      </c>
      <c r="E1208" t="s">
        <v>15</v>
      </c>
      <c r="F1208">
        <v>73.709999999999994</v>
      </c>
      <c r="G1208">
        <f>IF(DATOS[[#This Row],[avg_order_value]]="",0,DATOS[[#This Row],[avg_order_value]])</f>
        <v>73.709999999999994</v>
      </c>
      <c r="H1208">
        <v>15</v>
      </c>
      <c r="I1208">
        <f>DATOS[[#This Row],[avgValorOrdenDesc]]*DATOS[[#This Row],[total_orders]]</f>
        <v>1105.6499999999999</v>
      </c>
      <c r="J1208">
        <v>22</v>
      </c>
      <c r="K1208">
        <v>0</v>
      </c>
      <c r="L1208" t="s">
        <v>19</v>
      </c>
      <c r="M1208">
        <v>98.5</v>
      </c>
      <c r="N1208">
        <f>IF(DATOS[[#This Row],[email_open_rate]]="",0,DATOS[[#This Row],[email_open_rate]])</f>
        <v>98.5</v>
      </c>
      <c r="O1208" s="1">
        <v>44082</v>
      </c>
      <c r="P1208">
        <v>63</v>
      </c>
      <c r="Q1208">
        <v>0.09</v>
      </c>
      <c r="R1208">
        <f>IF(IFERROR(VLOOKUP(DATOS[[#This Row],[IdUnico]],A1209:$A$5002,1,FALSE),0),1,0)</f>
        <v>0</v>
      </c>
    </row>
    <row r="1209" spans="1:18" x14ac:dyDescent="0.3">
      <c r="A1209" t="str">
        <f>CONCATENATE(DATOS[[#This Row],[customer_id]],"_",DATOS[[#This Row],[country]],"_",DATOS[[#This Row],[customer_since]])</f>
        <v>CUST_3155_Japan_44294</v>
      </c>
      <c r="B1209" t="s">
        <v>3672</v>
      </c>
      <c r="C1209">
        <v>66</v>
      </c>
      <c r="D1209" t="s">
        <v>21</v>
      </c>
      <c r="E1209" t="s">
        <v>26</v>
      </c>
      <c r="F1209">
        <v>46.84</v>
      </c>
      <c r="G1209">
        <f>IF(DATOS[[#This Row],[avg_order_value]]="",0,DATOS[[#This Row],[avg_order_value]])</f>
        <v>46.84</v>
      </c>
      <c r="H1209">
        <v>11</v>
      </c>
      <c r="I1209">
        <f>DATOS[[#This Row],[avgValorOrdenDesc]]*DATOS[[#This Row],[total_orders]]</f>
        <v>515.24</v>
      </c>
      <c r="J1209">
        <v>359</v>
      </c>
      <c r="K1209">
        <v>0</v>
      </c>
      <c r="L1209" t="s">
        <v>40</v>
      </c>
      <c r="M1209">
        <v>68.8</v>
      </c>
      <c r="N1209">
        <f>IF(DATOS[[#This Row],[email_open_rate]]="",0,DATOS[[#This Row],[email_open_rate]])</f>
        <v>68.8</v>
      </c>
      <c r="O1209" s="1">
        <v>44294</v>
      </c>
      <c r="P1209">
        <v>50</v>
      </c>
      <c r="Q1209">
        <v>0.28999999999999998</v>
      </c>
      <c r="R1209">
        <f>IF(IFERROR(VLOOKUP(DATOS[[#This Row],[IdUnico]],A1210:$A$5002,1,FALSE),0),1,0)</f>
        <v>0</v>
      </c>
    </row>
    <row r="1210" spans="1:18" x14ac:dyDescent="0.3">
      <c r="A1210" t="str">
        <f>CONCATENATE(DATOS[[#This Row],[customer_id]],"_",DATOS[[#This Row],[country]],"_",DATOS[[#This Row],[customer_since]])</f>
        <v>CUST_3156_Brazil_44052</v>
      </c>
      <c r="B1210" t="s">
        <v>504</v>
      </c>
      <c r="C1210">
        <v>51</v>
      </c>
      <c r="D1210" t="s">
        <v>21</v>
      </c>
      <c r="E1210" t="s">
        <v>15</v>
      </c>
      <c r="F1210">
        <v>169.06</v>
      </c>
      <c r="G1210">
        <f>IF(DATOS[[#This Row],[avg_order_value]]="",0,DATOS[[#This Row],[avg_order_value]])</f>
        <v>169.06</v>
      </c>
      <c r="H1210">
        <v>6</v>
      </c>
      <c r="I1210">
        <f>DATOS[[#This Row],[avgValorOrdenDesc]]*DATOS[[#This Row],[total_orders]]</f>
        <v>1014.36</v>
      </c>
      <c r="J1210">
        <v>302</v>
      </c>
      <c r="K1210">
        <v>0</v>
      </c>
      <c r="L1210" t="s">
        <v>29</v>
      </c>
      <c r="M1210">
        <v>84.5</v>
      </c>
      <c r="N1210">
        <f>IF(DATOS[[#This Row],[email_open_rate]]="",0,DATOS[[#This Row],[email_open_rate]])</f>
        <v>84.5</v>
      </c>
      <c r="O1210" s="1">
        <v>44052</v>
      </c>
      <c r="P1210">
        <v>62</v>
      </c>
      <c r="Q1210">
        <v>0.34</v>
      </c>
      <c r="R1210">
        <f>IF(IFERROR(VLOOKUP(DATOS[[#This Row],[IdUnico]],A1211:$A$5002,1,FALSE),0),1,0)</f>
        <v>0</v>
      </c>
    </row>
    <row r="1211" spans="1:18" x14ac:dyDescent="0.3">
      <c r="A1211" t="str">
        <f>CONCATENATE(DATOS[[#This Row],[customer_id]],"_",DATOS[[#This Row],[country]],"_",DATOS[[#This Row],[customer_since]])</f>
        <v>CUST_3156_Canada_44543</v>
      </c>
      <c r="B1211" t="s">
        <v>504</v>
      </c>
      <c r="C1211">
        <v>71</v>
      </c>
      <c r="D1211" t="s">
        <v>25</v>
      </c>
      <c r="E1211" t="s">
        <v>28</v>
      </c>
      <c r="F1211">
        <v>46.18</v>
      </c>
      <c r="G1211">
        <f>IF(DATOS[[#This Row],[avg_order_value]]="",0,DATOS[[#This Row],[avg_order_value]])</f>
        <v>46.18</v>
      </c>
      <c r="H1211">
        <v>13</v>
      </c>
      <c r="I1211">
        <f>DATOS[[#This Row],[avgValorOrdenDesc]]*DATOS[[#This Row],[total_orders]]</f>
        <v>600.34</v>
      </c>
      <c r="J1211">
        <v>301</v>
      </c>
      <c r="K1211">
        <v>0</v>
      </c>
      <c r="L1211" t="s">
        <v>40</v>
      </c>
      <c r="M1211">
        <v>45.8</v>
      </c>
      <c r="N1211">
        <f>IF(DATOS[[#This Row],[email_open_rate]]="",0,DATOS[[#This Row],[email_open_rate]])</f>
        <v>45.8</v>
      </c>
      <c r="O1211" s="1">
        <v>44543</v>
      </c>
      <c r="P1211">
        <v>79</v>
      </c>
      <c r="Q1211">
        <v>0.44</v>
      </c>
      <c r="R1211">
        <f>IF(IFERROR(VLOOKUP(DATOS[[#This Row],[IdUnico]],A1212:$A$5002,1,FALSE),0),1,0)</f>
        <v>0</v>
      </c>
    </row>
    <row r="1212" spans="1:18" x14ac:dyDescent="0.3">
      <c r="A1212" t="str">
        <f>CONCATENATE(DATOS[[#This Row],[customer_id]],"_",DATOS[[#This Row],[country]],"_",DATOS[[#This Row],[customer_since]])</f>
        <v>CUST_3158_Australia_44203</v>
      </c>
      <c r="B1212" t="s">
        <v>2515</v>
      </c>
      <c r="C1212">
        <v>39</v>
      </c>
      <c r="D1212" t="s">
        <v>21</v>
      </c>
      <c r="E1212" t="s">
        <v>22</v>
      </c>
      <c r="F1212">
        <v>107.48</v>
      </c>
      <c r="G1212">
        <f>IF(DATOS[[#This Row],[avg_order_value]]="",0,DATOS[[#This Row],[avg_order_value]])</f>
        <v>107.48</v>
      </c>
      <c r="H1212">
        <v>9</v>
      </c>
      <c r="I1212">
        <f>DATOS[[#This Row],[avgValorOrdenDesc]]*DATOS[[#This Row],[total_orders]]</f>
        <v>967.32</v>
      </c>
      <c r="J1212">
        <v>123</v>
      </c>
      <c r="K1212">
        <v>0</v>
      </c>
      <c r="L1212" t="s">
        <v>23</v>
      </c>
      <c r="M1212">
        <v>4.2</v>
      </c>
      <c r="N1212">
        <f>IF(DATOS[[#This Row],[email_open_rate]]="",0,DATOS[[#This Row],[email_open_rate]])</f>
        <v>4.2</v>
      </c>
      <c r="O1212" s="1">
        <v>44203</v>
      </c>
      <c r="P1212">
        <v>67</v>
      </c>
      <c r="Q1212">
        <v>0.2</v>
      </c>
      <c r="R1212">
        <f>IF(IFERROR(VLOOKUP(DATOS[[#This Row],[IdUnico]],A1213:$A$5002,1,FALSE),0),1,0)</f>
        <v>0</v>
      </c>
    </row>
    <row r="1213" spans="1:18" x14ac:dyDescent="0.3">
      <c r="A1213" t="str">
        <f>CONCATENATE(DATOS[[#This Row],[customer_id]],"_",DATOS[[#This Row],[country]],"_",DATOS[[#This Row],[customer_since]])</f>
        <v>CUST_3158_Brazil_44964</v>
      </c>
      <c r="B1213" t="s">
        <v>2515</v>
      </c>
      <c r="C1213">
        <v>51</v>
      </c>
      <c r="D1213" t="s">
        <v>14</v>
      </c>
      <c r="E1213" t="s">
        <v>15</v>
      </c>
      <c r="F1213">
        <v>44.13</v>
      </c>
      <c r="G1213">
        <f>IF(DATOS[[#This Row],[avg_order_value]]="",0,DATOS[[#This Row],[avg_order_value]])</f>
        <v>44.13</v>
      </c>
      <c r="H1213">
        <v>7</v>
      </c>
      <c r="I1213">
        <f>DATOS[[#This Row],[avgValorOrdenDesc]]*DATOS[[#This Row],[total_orders]]</f>
        <v>308.91000000000003</v>
      </c>
      <c r="J1213">
        <v>139</v>
      </c>
      <c r="K1213">
        <v>0</v>
      </c>
      <c r="L1213" t="s">
        <v>29</v>
      </c>
      <c r="M1213">
        <v>70.400000000000006</v>
      </c>
      <c r="N1213">
        <f>IF(DATOS[[#This Row],[email_open_rate]]="",0,DATOS[[#This Row],[email_open_rate]])</f>
        <v>70.400000000000006</v>
      </c>
      <c r="O1213" s="1">
        <v>44964</v>
      </c>
      <c r="P1213">
        <v>12</v>
      </c>
      <c r="Q1213">
        <v>0.09</v>
      </c>
      <c r="R1213">
        <f>IF(IFERROR(VLOOKUP(DATOS[[#This Row],[IdUnico]],A1214:$A$5002,1,FALSE),0),1,0)</f>
        <v>0</v>
      </c>
    </row>
    <row r="1214" spans="1:18" x14ac:dyDescent="0.3">
      <c r="A1214" t="str">
        <f>CONCATENATE(DATOS[[#This Row],[customer_id]],"_",DATOS[[#This Row],[country]],"_",DATOS[[#This Row],[customer_since]])</f>
        <v>CUST_3159_Canada_44709</v>
      </c>
      <c r="B1214" t="s">
        <v>1883</v>
      </c>
      <c r="C1214">
        <v>24</v>
      </c>
      <c r="D1214" t="s">
        <v>25</v>
      </c>
      <c r="E1214" t="s">
        <v>28</v>
      </c>
      <c r="F1214">
        <v>191.1</v>
      </c>
      <c r="G1214">
        <f>IF(DATOS[[#This Row],[avg_order_value]]="",0,DATOS[[#This Row],[avg_order_value]])</f>
        <v>191.1</v>
      </c>
      <c r="H1214">
        <v>15</v>
      </c>
      <c r="I1214">
        <f>DATOS[[#This Row],[avgValorOrdenDesc]]*DATOS[[#This Row],[total_orders]]</f>
        <v>2866.5</v>
      </c>
      <c r="J1214">
        <v>32</v>
      </c>
      <c r="K1214">
        <v>0</v>
      </c>
      <c r="L1214" t="s">
        <v>23</v>
      </c>
      <c r="M1214">
        <v>13.3</v>
      </c>
      <c r="N1214">
        <f>IF(DATOS[[#This Row],[email_open_rate]]="",0,DATOS[[#This Row],[email_open_rate]])</f>
        <v>13.3</v>
      </c>
      <c r="O1214" s="1">
        <v>44709</v>
      </c>
      <c r="P1214">
        <v>14</v>
      </c>
      <c r="Q1214">
        <v>0.64</v>
      </c>
      <c r="R1214">
        <f>IF(IFERROR(VLOOKUP(DATOS[[#This Row],[IdUnico]],A1215:$A$5002,1,FALSE),0),1,0)</f>
        <v>0</v>
      </c>
    </row>
    <row r="1215" spans="1:18" x14ac:dyDescent="0.3">
      <c r="A1215" t="str">
        <f>CONCATENATE(DATOS[[#This Row],[customer_id]],"_",DATOS[[#This Row],[country]],"_",DATOS[[#This Row],[customer_since]])</f>
        <v>CUST_3159_China_45724</v>
      </c>
      <c r="B1215" t="s">
        <v>1883</v>
      </c>
      <c r="C1215">
        <v>25</v>
      </c>
      <c r="D1215" t="s">
        <v>14</v>
      </c>
      <c r="E1215" t="s">
        <v>44</v>
      </c>
      <c r="F1215">
        <v>73.180000000000007</v>
      </c>
      <c r="G1215">
        <f>IF(DATOS[[#This Row],[avg_order_value]]="",0,DATOS[[#This Row],[avg_order_value]])</f>
        <v>73.180000000000007</v>
      </c>
      <c r="H1215">
        <v>8</v>
      </c>
      <c r="I1215">
        <f>DATOS[[#This Row],[avgValorOrdenDesc]]*DATOS[[#This Row],[total_orders]]</f>
        <v>585.44000000000005</v>
      </c>
      <c r="J1215">
        <v>187</v>
      </c>
      <c r="K1215">
        <v>0</v>
      </c>
      <c r="L1215" t="s">
        <v>23</v>
      </c>
      <c r="M1215">
        <v>54</v>
      </c>
      <c r="N1215">
        <f>IF(DATOS[[#This Row],[email_open_rate]]="",0,DATOS[[#This Row],[email_open_rate]])</f>
        <v>54</v>
      </c>
      <c r="O1215" s="1">
        <v>45724</v>
      </c>
      <c r="P1215">
        <v>49</v>
      </c>
      <c r="Q1215">
        <v>0.37</v>
      </c>
      <c r="R1215">
        <f>IF(IFERROR(VLOOKUP(DATOS[[#This Row],[IdUnico]],A1216:$A$5002,1,FALSE),0),1,0)</f>
        <v>0</v>
      </c>
    </row>
    <row r="1216" spans="1:18" x14ac:dyDescent="0.3">
      <c r="A1216" t="str">
        <f>CONCATENATE(DATOS[[#This Row],[customer_id]],"_",DATOS[[#This Row],[country]],"_",DATOS[[#This Row],[customer_since]])</f>
        <v>CUST_3160_Australia_44775</v>
      </c>
      <c r="B1216" t="s">
        <v>1842</v>
      </c>
      <c r="C1216">
        <v>71</v>
      </c>
      <c r="D1216" t="s">
        <v>25</v>
      </c>
      <c r="E1216" t="s">
        <v>22</v>
      </c>
      <c r="G1216">
        <f>IF(DATOS[[#This Row],[avg_order_value]]="",0,DATOS[[#This Row],[avg_order_value]])</f>
        <v>0</v>
      </c>
      <c r="H1216">
        <v>7</v>
      </c>
      <c r="I1216">
        <f>DATOS[[#This Row],[avgValorOrdenDesc]]*DATOS[[#This Row],[total_orders]]</f>
        <v>0</v>
      </c>
      <c r="J1216">
        <v>156</v>
      </c>
      <c r="K1216">
        <v>0</v>
      </c>
      <c r="L1216" t="s">
        <v>29</v>
      </c>
      <c r="M1216">
        <v>1.3</v>
      </c>
      <c r="N1216">
        <f>IF(DATOS[[#This Row],[email_open_rate]]="",0,DATOS[[#This Row],[email_open_rate]])</f>
        <v>1.3</v>
      </c>
      <c r="O1216" s="1">
        <v>44775</v>
      </c>
      <c r="P1216">
        <v>20</v>
      </c>
      <c r="Q1216">
        <v>0.32</v>
      </c>
      <c r="R1216">
        <f>IF(IFERROR(VLOOKUP(DATOS[[#This Row],[IdUnico]],A1217:$A$5002,1,FALSE),0),1,0)</f>
        <v>0</v>
      </c>
    </row>
    <row r="1217" spans="1:18" x14ac:dyDescent="0.3">
      <c r="A1217" t="str">
        <f>CONCATENATE(DATOS[[#This Row],[customer_id]],"_",DATOS[[#This Row],[country]],"_",DATOS[[#This Row],[customer_since]])</f>
        <v>CUST_3161_China_45771</v>
      </c>
      <c r="B1217" t="s">
        <v>2636</v>
      </c>
      <c r="C1217">
        <v>34</v>
      </c>
      <c r="D1217" t="s">
        <v>14</v>
      </c>
      <c r="E1217" t="s">
        <v>44</v>
      </c>
      <c r="F1217">
        <v>181.17</v>
      </c>
      <c r="G1217">
        <f>IF(DATOS[[#This Row],[avg_order_value]]="",0,DATOS[[#This Row],[avg_order_value]])</f>
        <v>181.17</v>
      </c>
      <c r="H1217">
        <v>13</v>
      </c>
      <c r="I1217">
        <f>DATOS[[#This Row],[avgValorOrdenDesc]]*DATOS[[#This Row],[total_orders]]</f>
        <v>2355.21</v>
      </c>
      <c r="J1217">
        <v>136</v>
      </c>
      <c r="K1217">
        <v>0</v>
      </c>
      <c r="L1217" t="s">
        <v>40</v>
      </c>
      <c r="M1217">
        <v>70.599999999999994</v>
      </c>
      <c r="N1217">
        <f>IF(DATOS[[#This Row],[email_open_rate]]="",0,DATOS[[#This Row],[email_open_rate]])</f>
        <v>70.599999999999994</v>
      </c>
      <c r="O1217" s="1">
        <v>45771</v>
      </c>
      <c r="P1217">
        <v>6</v>
      </c>
      <c r="Q1217">
        <v>0.22</v>
      </c>
      <c r="R1217">
        <f>IF(IFERROR(VLOOKUP(DATOS[[#This Row],[IdUnico]],A1218:$A$5002,1,FALSE),0),1,0)</f>
        <v>0</v>
      </c>
    </row>
    <row r="1218" spans="1:18" x14ac:dyDescent="0.3">
      <c r="A1218" t="str">
        <f>CONCATENATE(DATOS[[#This Row],[customer_id]],"_",DATOS[[#This Row],[country]],"_",DATOS[[#This Row],[customer_since]])</f>
        <v>CUST_3162_Canada_45321</v>
      </c>
      <c r="B1218" t="s">
        <v>1235</v>
      </c>
      <c r="C1218">
        <v>65</v>
      </c>
      <c r="D1218" t="s">
        <v>14</v>
      </c>
      <c r="E1218" t="s">
        <v>28</v>
      </c>
      <c r="F1218">
        <v>36.81</v>
      </c>
      <c r="G1218">
        <f>IF(DATOS[[#This Row],[avg_order_value]]="",0,DATOS[[#This Row],[avg_order_value]])</f>
        <v>36.81</v>
      </c>
      <c r="H1218">
        <v>12</v>
      </c>
      <c r="I1218">
        <f>DATOS[[#This Row],[avgValorOrdenDesc]]*DATOS[[#This Row],[total_orders]]</f>
        <v>441.72</v>
      </c>
      <c r="J1218">
        <v>363</v>
      </c>
      <c r="K1218">
        <v>0</v>
      </c>
      <c r="L1218" t="s">
        <v>40</v>
      </c>
      <c r="M1218">
        <v>88.6</v>
      </c>
      <c r="N1218">
        <f>IF(DATOS[[#This Row],[email_open_rate]]="",0,DATOS[[#This Row],[email_open_rate]])</f>
        <v>88.6</v>
      </c>
      <c r="O1218" s="1">
        <v>45321</v>
      </c>
      <c r="P1218">
        <v>64</v>
      </c>
      <c r="Q1218">
        <v>0.55000000000000004</v>
      </c>
      <c r="R1218">
        <f>IF(IFERROR(VLOOKUP(DATOS[[#This Row],[IdUnico]],A1219:$A$5002,1,FALSE),0),1,0)</f>
        <v>0</v>
      </c>
    </row>
    <row r="1219" spans="1:18" x14ac:dyDescent="0.3">
      <c r="A1219" t="str">
        <f>CONCATENATE(DATOS[[#This Row],[customer_id]],"_",DATOS[[#This Row],[country]],"_",DATOS[[#This Row],[customer_since]])</f>
        <v>CUST_3169_China_44405</v>
      </c>
      <c r="B1219" t="s">
        <v>2295</v>
      </c>
      <c r="C1219">
        <v>48</v>
      </c>
      <c r="D1219" t="s">
        <v>14</v>
      </c>
      <c r="E1219" t="s">
        <v>44</v>
      </c>
      <c r="F1219">
        <v>28.53</v>
      </c>
      <c r="G1219">
        <f>IF(DATOS[[#This Row],[avg_order_value]]="",0,DATOS[[#This Row],[avg_order_value]])</f>
        <v>28.53</v>
      </c>
      <c r="H1219">
        <v>12</v>
      </c>
      <c r="I1219">
        <f>DATOS[[#This Row],[avgValorOrdenDesc]]*DATOS[[#This Row],[total_orders]]</f>
        <v>342.36</v>
      </c>
      <c r="J1219">
        <v>241</v>
      </c>
      <c r="K1219">
        <v>0</v>
      </c>
      <c r="L1219" t="s">
        <v>23</v>
      </c>
      <c r="M1219">
        <v>80.3</v>
      </c>
      <c r="N1219">
        <f>IF(DATOS[[#This Row],[email_open_rate]]="",0,DATOS[[#This Row],[email_open_rate]])</f>
        <v>80.3</v>
      </c>
      <c r="O1219" s="1">
        <v>44405</v>
      </c>
      <c r="P1219">
        <v>69</v>
      </c>
      <c r="Q1219">
        <v>0.22</v>
      </c>
      <c r="R1219">
        <f>IF(IFERROR(VLOOKUP(DATOS[[#This Row],[IdUnico]],A1220:$A$5002,1,FALSE),0),1,0)</f>
        <v>0</v>
      </c>
    </row>
    <row r="1220" spans="1:18" x14ac:dyDescent="0.3">
      <c r="A1220" t="str">
        <f>CONCATENATE(DATOS[[#This Row],[customer_id]],"_",DATOS[[#This Row],[country]],"_",DATOS[[#This Row],[customer_since]])</f>
        <v>CUST_3170_Germany_45076</v>
      </c>
      <c r="B1220" t="s">
        <v>3707</v>
      </c>
      <c r="C1220">
        <v>37</v>
      </c>
      <c r="D1220" t="s">
        <v>21</v>
      </c>
      <c r="E1220" t="s">
        <v>50</v>
      </c>
      <c r="F1220">
        <v>29.23</v>
      </c>
      <c r="G1220">
        <f>IF(DATOS[[#This Row],[avg_order_value]]="",0,DATOS[[#This Row],[avg_order_value]])</f>
        <v>29.23</v>
      </c>
      <c r="H1220">
        <v>13</v>
      </c>
      <c r="I1220">
        <f>DATOS[[#This Row],[avgValorOrdenDesc]]*DATOS[[#This Row],[total_orders]]</f>
        <v>379.99</v>
      </c>
      <c r="J1220">
        <v>222</v>
      </c>
      <c r="K1220">
        <v>0</v>
      </c>
      <c r="L1220" t="s">
        <v>16</v>
      </c>
      <c r="M1220">
        <v>97.2</v>
      </c>
      <c r="N1220">
        <f>IF(DATOS[[#This Row],[email_open_rate]]="",0,DATOS[[#This Row],[email_open_rate]])</f>
        <v>97.2</v>
      </c>
      <c r="O1220" s="1">
        <v>45076</v>
      </c>
      <c r="P1220">
        <v>65</v>
      </c>
      <c r="Q1220">
        <v>0.45</v>
      </c>
      <c r="R1220">
        <f>IF(IFERROR(VLOOKUP(DATOS[[#This Row],[IdUnico]],A1221:$A$5002,1,FALSE),0),1,0)</f>
        <v>0</v>
      </c>
    </row>
    <row r="1221" spans="1:18" x14ac:dyDescent="0.3">
      <c r="A1221" t="str">
        <f>CONCATENATE(DATOS[[#This Row],[customer_id]],"_",DATOS[[#This Row],[country]],"_",DATOS[[#This Row],[customer_since]])</f>
        <v>CUST_3171_Australia_44248</v>
      </c>
      <c r="B1221" t="s">
        <v>1933</v>
      </c>
      <c r="C1221">
        <v>27</v>
      </c>
      <c r="D1221" t="s">
        <v>21</v>
      </c>
      <c r="E1221" t="s">
        <v>22</v>
      </c>
      <c r="F1221">
        <v>163.36000000000001</v>
      </c>
      <c r="G1221">
        <f>IF(DATOS[[#This Row],[avg_order_value]]="",0,DATOS[[#This Row],[avg_order_value]])</f>
        <v>163.36000000000001</v>
      </c>
      <c r="H1221">
        <v>18</v>
      </c>
      <c r="I1221">
        <f>DATOS[[#This Row],[avgValorOrdenDesc]]*DATOS[[#This Row],[total_orders]]</f>
        <v>2940.4800000000005</v>
      </c>
      <c r="J1221">
        <v>314</v>
      </c>
      <c r="K1221">
        <v>0</v>
      </c>
      <c r="L1221" t="s">
        <v>16</v>
      </c>
      <c r="N1221">
        <f>IF(DATOS[[#This Row],[email_open_rate]]="",0,DATOS[[#This Row],[email_open_rate]])</f>
        <v>0</v>
      </c>
      <c r="O1221" s="1">
        <v>44248</v>
      </c>
      <c r="P1221">
        <v>94</v>
      </c>
      <c r="Q1221">
        <v>0.35</v>
      </c>
      <c r="R1221">
        <f>IF(IFERROR(VLOOKUP(DATOS[[#This Row],[IdUnico]],A1222:$A$5002,1,FALSE),0),1,0)</f>
        <v>0</v>
      </c>
    </row>
    <row r="1222" spans="1:18" x14ac:dyDescent="0.3">
      <c r="A1222" t="str">
        <f>CONCATENATE(DATOS[[#This Row],[customer_id]],"_",DATOS[[#This Row],[country]],"_",DATOS[[#This Row],[customer_since]])</f>
        <v>CUST_3172_Australia_44366</v>
      </c>
      <c r="B1222" t="s">
        <v>2296</v>
      </c>
      <c r="C1222">
        <v>34</v>
      </c>
      <c r="D1222" t="s">
        <v>21</v>
      </c>
      <c r="E1222" t="s">
        <v>22</v>
      </c>
      <c r="F1222">
        <v>53.95</v>
      </c>
      <c r="G1222">
        <f>IF(DATOS[[#This Row],[avg_order_value]]="",0,DATOS[[#This Row],[avg_order_value]])</f>
        <v>53.95</v>
      </c>
      <c r="H1222">
        <v>9</v>
      </c>
      <c r="I1222">
        <f>DATOS[[#This Row],[avgValorOrdenDesc]]*DATOS[[#This Row],[total_orders]]</f>
        <v>485.55</v>
      </c>
      <c r="J1222">
        <v>278</v>
      </c>
      <c r="K1222">
        <v>0</v>
      </c>
      <c r="L1222" t="s">
        <v>16</v>
      </c>
      <c r="M1222">
        <v>52.9</v>
      </c>
      <c r="N1222">
        <f>IF(DATOS[[#This Row],[email_open_rate]]="",0,DATOS[[#This Row],[email_open_rate]])</f>
        <v>52.9</v>
      </c>
      <c r="O1222" s="1">
        <v>44366</v>
      </c>
      <c r="P1222">
        <v>41</v>
      </c>
      <c r="Q1222">
        <v>0.2</v>
      </c>
      <c r="R1222">
        <f>IF(IFERROR(VLOOKUP(DATOS[[#This Row],[IdUnico]],A1223:$A$5002,1,FALSE),0),1,0)</f>
        <v>0</v>
      </c>
    </row>
    <row r="1223" spans="1:18" x14ac:dyDescent="0.3">
      <c r="A1223" t="str">
        <f>CONCATENATE(DATOS[[#This Row],[customer_id]],"_",DATOS[[#This Row],[country]],"_",DATOS[[#This Row],[customer_since]])</f>
        <v>CUST_3172_France_45210</v>
      </c>
      <c r="B1223" t="s">
        <v>2296</v>
      </c>
      <c r="C1223">
        <v>59</v>
      </c>
      <c r="D1223" t="s">
        <v>14</v>
      </c>
      <c r="E1223" t="s">
        <v>35</v>
      </c>
      <c r="F1223">
        <v>24.59</v>
      </c>
      <c r="G1223">
        <f>IF(DATOS[[#This Row],[avg_order_value]]="",0,DATOS[[#This Row],[avg_order_value]])</f>
        <v>24.59</v>
      </c>
      <c r="H1223">
        <v>9</v>
      </c>
      <c r="I1223">
        <f>DATOS[[#This Row],[avgValorOrdenDesc]]*DATOS[[#This Row],[total_orders]]</f>
        <v>221.31</v>
      </c>
      <c r="J1223">
        <v>330</v>
      </c>
      <c r="K1223">
        <v>0</v>
      </c>
      <c r="L1223" t="s">
        <v>16</v>
      </c>
      <c r="M1223">
        <v>78.400000000000006</v>
      </c>
      <c r="N1223">
        <f>IF(DATOS[[#This Row],[email_open_rate]]="",0,DATOS[[#This Row],[email_open_rate]])</f>
        <v>78.400000000000006</v>
      </c>
      <c r="O1223" s="1">
        <v>45210</v>
      </c>
      <c r="P1223">
        <v>15</v>
      </c>
      <c r="Q1223">
        <v>0.31</v>
      </c>
      <c r="R1223">
        <f>IF(IFERROR(VLOOKUP(DATOS[[#This Row],[IdUnico]],A1224:$A$5002,1,FALSE),0),1,0)</f>
        <v>0</v>
      </c>
    </row>
    <row r="1224" spans="1:18" x14ac:dyDescent="0.3">
      <c r="A1224" t="str">
        <f>CONCATENATE(DATOS[[#This Row],[customer_id]],"_",DATOS[[#This Row],[country]],"_",DATOS[[#This Row],[customer_since]])</f>
        <v>CUST_3176_China_44826</v>
      </c>
      <c r="B1224" t="s">
        <v>2622</v>
      </c>
      <c r="C1224">
        <v>46</v>
      </c>
      <c r="D1224" t="s">
        <v>14</v>
      </c>
      <c r="E1224" t="s">
        <v>44</v>
      </c>
      <c r="F1224">
        <v>248.88</v>
      </c>
      <c r="G1224">
        <f>IF(DATOS[[#This Row],[avg_order_value]]="",0,DATOS[[#This Row],[avg_order_value]])</f>
        <v>248.88</v>
      </c>
      <c r="H1224">
        <v>11</v>
      </c>
      <c r="I1224">
        <f>DATOS[[#This Row],[avgValorOrdenDesc]]*DATOS[[#This Row],[total_orders]]</f>
        <v>2737.68</v>
      </c>
      <c r="J1224">
        <v>234</v>
      </c>
      <c r="K1224">
        <v>0</v>
      </c>
      <c r="L1224" t="s">
        <v>29</v>
      </c>
      <c r="M1224">
        <v>97.4</v>
      </c>
      <c r="N1224">
        <f>IF(DATOS[[#This Row],[email_open_rate]]="",0,DATOS[[#This Row],[email_open_rate]])</f>
        <v>97.4</v>
      </c>
      <c r="O1224" s="1">
        <v>44826</v>
      </c>
      <c r="P1224">
        <v>40</v>
      </c>
      <c r="Q1224">
        <v>0.28999999999999998</v>
      </c>
      <c r="R1224">
        <f>IF(IFERROR(VLOOKUP(DATOS[[#This Row],[IdUnico]],A1225:$A$5002,1,FALSE),0),1,0)</f>
        <v>0</v>
      </c>
    </row>
    <row r="1225" spans="1:18" x14ac:dyDescent="0.3">
      <c r="A1225" t="str">
        <f>CONCATENATE(DATOS[[#This Row],[customer_id]],"_",DATOS[[#This Row],[country]],"_",DATOS[[#This Row],[customer_since]])</f>
        <v>CUST_3176_USA_44205</v>
      </c>
      <c r="B1225" t="s">
        <v>2622</v>
      </c>
      <c r="C1225">
        <v>31</v>
      </c>
      <c r="D1225" t="s">
        <v>14</v>
      </c>
      <c r="E1225" t="s">
        <v>18</v>
      </c>
      <c r="F1225">
        <v>246.62</v>
      </c>
      <c r="G1225">
        <f>IF(DATOS[[#This Row],[avg_order_value]]="",0,DATOS[[#This Row],[avg_order_value]])</f>
        <v>246.62</v>
      </c>
      <c r="H1225">
        <v>7</v>
      </c>
      <c r="I1225">
        <f>DATOS[[#This Row],[avgValorOrdenDesc]]*DATOS[[#This Row],[total_orders]]</f>
        <v>1726.3400000000001</v>
      </c>
      <c r="J1225">
        <v>287</v>
      </c>
      <c r="K1225">
        <v>0</v>
      </c>
      <c r="L1225" t="s">
        <v>29</v>
      </c>
      <c r="M1225">
        <v>79.599999999999994</v>
      </c>
      <c r="N1225">
        <f>IF(DATOS[[#This Row],[email_open_rate]]="",0,DATOS[[#This Row],[email_open_rate]])</f>
        <v>79.599999999999994</v>
      </c>
      <c r="O1225" s="1">
        <v>44205</v>
      </c>
      <c r="P1225">
        <v>69</v>
      </c>
      <c r="Q1225">
        <v>0.04</v>
      </c>
      <c r="R1225">
        <f>IF(IFERROR(VLOOKUP(DATOS[[#This Row],[IdUnico]],A1226:$A$5002,1,FALSE),0),1,0)</f>
        <v>0</v>
      </c>
    </row>
    <row r="1226" spans="1:18" x14ac:dyDescent="0.3">
      <c r="A1226" t="str">
        <f>CONCATENATE(DATOS[[#This Row],[customer_id]],"_",DATOS[[#This Row],[country]],"_",DATOS[[#This Row],[customer_since]])</f>
        <v>CUST_3179_Canada_45751</v>
      </c>
      <c r="B1226" t="s">
        <v>1900</v>
      </c>
      <c r="C1226">
        <v>59</v>
      </c>
      <c r="D1226" t="s">
        <v>14</v>
      </c>
      <c r="E1226" t="s">
        <v>28</v>
      </c>
      <c r="F1226">
        <v>103.21</v>
      </c>
      <c r="G1226">
        <f>IF(DATOS[[#This Row],[avg_order_value]]="",0,DATOS[[#This Row],[avg_order_value]])</f>
        <v>103.21</v>
      </c>
      <c r="H1226">
        <v>10</v>
      </c>
      <c r="I1226">
        <f>DATOS[[#This Row],[avgValorOrdenDesc]]*DATOS[[#This Row],[total_orders]]</f>
        <v>1032.0999999999999</v>
      </c>
      <c r="J1226">
        <v>4</v>
      </c>
      <c r="K1226">
        <v>0</v>
      </c>
      <c r="L1226" t="s">
        <v>16</v>
      </c>
      <c r="M1226">
        <v>7.4</v>
      </c>
      <c r="N1226">
        <f>IF(DATOS[[#This Row],[email_open_rate]]="",0,DATOS[[#This Row],[email_open_rate]])</f>
        <v>7.4</v>
      </c>
      <c r="O1226" s="1">
        <v>45751</v>
      </c>
      <c r="P1226">
        <v>62</v>
      </c>
      <c r="Q1226">
        <v>0.6</v>
      </c>
      <c r="R1226">
        <f>IF(IFERROR(VLOOKUP(DATOS[[#This Row],[IdUnico]],A1227:$A$5002,1,FALSE),0),1,0)</f>
        <v>0</v>
      </c>
    </row>
    <row r="1227" spans="1:18" x14ac:dyDescent="0.3">
      <c r="A1227" t="str">
        <f>CONCATENATE(DATOS[[#This Row],[customer_id]],"_",DATOS[[#This Row],[country]],"_",DATOS[[#This Row],[customer_since]])</f>
        <v>CUST_3179_China_44928</v>
      </c>
      <c r="B1227" t="s">
        <v>1900</v>
      </c>
      <c r="C1227">
        <v>39</v>
      </c>
      <c r="D1227" t="s">
        <v>14</v>
      </c>
      <c r="E1227" t="s">
        <v>44</v>
      </c>
      <c r="F1227">
        <v>44.01</v>
      </c>
      <c r="G1227">
        <f>IF(DATOS[[#This Row],[avg_order_value]]="",0,DATOS[[#This Row],[avg_order_value]])</f>
        <v>44.01</v>
      </c>
      <c r="H1227">
        <v>9</v>
      </c>
      <c r="I1227">
        <f>DATOS[[#This Row],[avgValorOrdenDesc]]*DATOS[[#This Row],[total_orders]]</f>
        <v>396.09</v>
      </c>
      <c r="J1227">
        <v>262</v>
      </c>
      <c r="K1227">
        <v>0</v>
      </c>
      <c r="L1227" t="s">
        <v>16</v>
      </c>
      <c r="M1227">
        <v>15.4</v>
      </c>
      <c r="N1227">
        <f>IF(DATOS[[#This Row],[email_open_rate]]="",0,DATOS[[#This Row],[email_open_rate]])</f>
        <v>15.4</v>
      </c>
      <c r="O1227" s="1">
        <v>44928</v>
      </c>
      <c r="P1227">
        <v>96</v>
      </c>
      <c r="Q1227">
        <v>0.19</v>
      </c>
      <c r="R1227">
        <f>IF(IFERROR(VLOOKUP(DATOS[[#This Row],[IdUnico]],A1228:$A$5002,1,FALSE),0),1,0)</f>
        <v>0</v>
      </c>
    </row>
    <row r="1228" spans="1:18" x14ac:dyDescent="0.3">
      <c r="A1228" t="str">
        <f>CONCATENATE(DATOS[[#This Row],[customer_id]],"_",DATOS[[#This Row],[country]],"_",DATOS[[#This Row],[customer_since]])</f>
        <v>CUST_3180_Brazil_45823</v>
      </c>
      <c r="B1228" t="s">
        <v>672</v>
      </c>
      <c r="C1228">
        <v>62</v>
      </c>
      <c r="D1228" t="s">
        <v>21</v>
      </c>
      <c r="E1228" t="s">
        <v>15</v>
      </c>
      <c r="F1228">
        <v>66.95</v>
      </c>
      <c r="G1228">
        <f>IF(DATOS[[#This Row],[avg_order_value]]="",0,DATOS[[#This Row],[avg_order_value]])</f>
        <v>66.95</v>
      </c>
      <c r="H1228">
        <v>9</v>
      </c>
      <c r="I1228">
        <f>DATOS[[#This Row],[avgValorOrdenDesc]]*DATOS[[#This Row],[total_orders]]</f>
        <v>602.55000000000007</v>
      </c>
      <c r="J1228">
        <v>8</v>
      </c>
      <c r="K1228">
        <v>0</v>
      </c>
      <c r="L1228" t="s">
        <v>40</v>
      </c>
      <c r="M1228">
        <v>4.4000000000000004</v>
      </c>
      <c r="N1228">
        <f>IF(DATOS[[#This Row],[email_open_rate]]="",0,DATOS[[#This Row],[email_open_rate]])</f>
        <v>4.4000000000000004</v>
      </c>
      <c r="O1228" s="1">
        <v>45823</v>
      </c>
      <c r="P1228">
        <v>83</v>
      </c>
      <c r="Q1228">
        <v>0.22</v>
      </c>
      <c r="R1228">
        <f>IF(IFERROR(VLOOKUP(DATOS[[#This Row],[IdUnico]],A1229:$A$5002,1,FALSE),0),1,0)</f>
        <v>0</v>
      </c>
    </row>
    <row r="1229" spans="1:18" x14ac:dyDescent="0.3">
      <c r="A1229" t="str">
        <f>CONCATENATE(DATOS[[#This Row],[customer_id]],"_",DATOS[[#This Row],[country]],"_",DATOS[[#This Row],[customer_since]])</f>
        <v>CUST_3181_France_45444</v>
      </c>
      <c r="B1229" t="s">
        <v>3697</v>
      </c>
      <c r="C1229">
        <v>18</v>
      </c>
      <c r="D1229" t="s">
        <v>14</v>
      </c>
      <c r="E1229" t="s">
        <v>35</v>
      </c>
      <c r="F1229">
        <v>163.18</v>
      </c>
      <c r="G1229">
        <f>IF(DATOS[[#This Row],[avg_order_value]]="",0,DATOS[[#This Row],[avg_order_value]])</f>
        <v>163.18</v>
      </c>
      <c r="H1229">
        <v>14</v>
      </c>
      <c r="I1229">
        <f>DATOS[[#This Row],[avgValorOrdenDesc]]*DATOS[[#This Row],[total_orders]]</f>
        <v>2284.52</v>
      </c>
      <c r="J1229">
        <v>341</v>
      </c>
      <c r="K1229">
        <v>0</v>
      </c>
      <c r="L1229" t="s">
        <v>23</v>
      </c>
      <c r="M1229">
        <v>49.9</v>
      </c>
      <c r="N1229">
        <f>IF(DATOS[[#This Row],[email_open_rate]]="",0,DATOS[[#This Row],[email_open_rate]])</f>
        <v>49.9</v>
      </c>
      <c r="O1229" s="1">
        <v>45444</v>
      </c>
      <c r="P1229">
        <v>14</v>
      </c>
      <c r="Q1229">
        <v>0.25</v>
      </c>
      <c r="R1229">
        <f>IF(IFERROR(VLOOKUP(DATOS[[#This Row],[IdUnico]],A1230:$A$5002,1,FALSE),0),1,0)</f>
        <v>0</v>
      </c>
    </row>
    <row r="1230" spans="1:18" x14ac:dyDescent="0.3">
      <c r="A1230" t="str">
        <f>CONCATENATE(DATOS[[#This Row],[customer_id]],"_",DATOS[[#This Row],[country]],"_",DATOS[[#This Row],[customer_since]])</f>
        <v>CUST_3181_USA_45114</v>
      </c>
      <c r="B1230" t="s">
        <v>3697</v>
      </c>
      <c r="C1230">
        <v>56</v>
      </c>
      <c r="D1230" t="s">
        <v>21</v>
      </c>
      <c r="E1230" t="s">
        <v>18</v>
      </c>
      <c r="F1230">
        <v>171.84</v>
      </c>
      <c r="G1230">
        <f>IF(DATOS[[#This Row],[avg_order_value]]="",0,DATOS[[#This Row],[avg_order_value]])</f>
        <v>171.84</v>
      </c>
      <c r="H1230">
        <v>6</v>
      </c>
      <c r="I1230">
        <f>DATOS[[#This Row],[avgValorOrdenDesc]]*DATOS[[#This Row],[total_orders]]</f>
        <v>1031.04</v>
      </c>
      <c r="J1230">
        <v>213</v>
      </c>
      <c r="K1230">
        <v>0</v>
      </c>
      <c r="L1230" t="s">
        <v>29</v>
      </c>
      <c r="M1230">
        <v>49.1</v>
      </c>
      <c r="N1230">
        <f>IF(DATOS[[#This Row],[email_open_rate]]="",0,DATOS[[#This Row],[email_open_rate]])</f>
        <v>49.1</v>
      </c>
      <c r="O1230" s="1">
        <v>45114</v>
      </c>
      <c r="P1230">
        <v>47</v>
      </c>
      <c r="Q1230">
        <v>0.2</v>
      </c>
      <c r="R1230">
        <f>IF(IFERROR(VLOOKUP(DATOS[[#This Row],[IdUnico]],A1231:$A$5002,1,FALSE),0),1,0)</f>
        <v>0</v>
      </c>
    </row>
    <row r="1231" spans="1:18" x14ac:dyDescent="0.3">
      <c r="A1231" t="str">
        <f>CONCATENATE(DATOS[[#This Row],[customer_id]],"_",DATOS[[#This Row],[country]],"_",DATOS[[#This Row],[customer_since]])</f>
        <v>CUST_3187_Germany_44772</v>
      </c>
      <c r="B1231" t="s">
        <v>2897</v>
      </c>
      <c r="C1231">
        <v>26</v>
      </c>
      <c r="D1231" t="s">
        <v>14</v>
      </c>
      <c r="E1231" t="s">
        <v>50</v>
      </c>
      <c r="F1231">
        <v>66.06</v>
      </c>
      <c r="G1231">
        <f>IF(DATOS[[#This Row],[avg_order_value]]="",0,DATOS[[#This Row],[avg_order_value]])</f>
        <v>66.06</v>
      </c>
      <c r="H1231">
        <v>13</v>
      </c>
      <c r="I1231">
        <f>DATOS[[#This Row],[avgValorOrdenDesc]]*DATOS[[#This Row],[total_orders]]</f>
        <v>858.78</v>
      </c>
      <c r="J1231">
        <v>45</v>
      </c>
      <c r="K1231">
        <v>0</v>
      </c>
      <c r="L1231" t="s">
        <v>23</v>
      </c>
      <c r="M1231">
        <v>68.2</v>
      </c>
      <c r="N1231">
        <f>IF(DATOS[[#This Row],[email_open_rate]]="",0,DATOS[[#This Row],[email_open_rate]])</f>
        <v>68.2</v>
      </c>
      <c r="O1231" s="1">
        <v>44772</v>
      </c>
      <c r="P1231">
        <v>81</v>
      </c>
      <c r="Q1231">
        <v>7.0000000000000007E-2</v>
      </c>
      <c r="R1231">
        <f>IF(IFERROR(VLOOKUP(DATOS[[#This Row],[IdUnico]],A1232:$A$5002,1,FALSE),0),1,0)</f>
        <v>0</v>
      </c>
    </row>
    <row r="1232" spans="1:18" x14ac:dyDescent="0.3">
      <c r="A1232" t="str">
        <f>CONCATENATE(DATOS[[#This Row],[customer_id]],"_",DATOS[[#This Row],[country]],"_",DATOS[[#This Row],[customer_since]])</f>
        <v>CUST_3190_India_44250</v>
      </c>
      <c r="B1232" t="s">
        <v>846</v>
      </c>
      <c r="C1232">
        <v>58</v>
      </c>
      <c r="D1232" t="s">
        <v>14</v>
      </c>
      <c r="E1232" t="s">
        <v>37</v>
      </c>
      <c r="F1232">
        <v>44.92</v>
      </c>
      <c r="G1232">
        <f>IF(DATOS[[#This Row],[avg_order_value]]="",0,DATOS[[#This Row],[avg_order_value]])</f>
        <v>44.92</v>
      </c>
      <c r="H1232">
        <v>8</v>
      </c>
      <c r="I1232">
        <f>DATOS[[#This Row],[avgValorOrdenDesc]]*DATOS[[#This Row],[total_orders]]</f>
        <v>359.36</v>
      </c>
      <c r="J1232">
        <v>298</v>
      </c>
      <c r="K1232">
        <v>0</v>
      </c>
      <c r="L1232" t="s">
        <v>19</v>
      </c>
      <c r="M1232">
        <v>16.600000000000001</v>
      </c>
      <c r="N1232">
        <f>IF(DATOS[[#This Row],[email_open_rate]]="",0,DATOS[[#This Row],[email_open_rate]])</f>
        <v>16.600000000000001</v>
      </c>
      <c r="O1232" s="1">
        <v>44250</v>
      </c>
      <c r="P1232">
        <v>31</v>
      </c>
      <c r="Q1232">
        <v>0.24</v>
      </c>
      <c r="R1232">
        <f>IF(IFERROR(VLOOKUP(DATOS[[#This Row],[IdUnico]],A1233:$A$5002,1,FALSE),0),1,0)</f>
        <v>0</v>
      </c>
    </row>
    <row r="1233" spans="1:18" x14ac:dyDescent="0.3">
      <c r="A1233" t="str">
        <f>CONCATENATE(DATOS[[#This Row],[customer_id]],"_",DATOS[[#This Row],[country]],"_",DATOS[[#This Row],[customer_since]])</f>
        <v>CUST_3190_Japan_44855</v>
      </c>
      <c r="B1233" t="s">
        <v>846</v>
      </c>
      <c r="C1233">
        <v>32</v>
      </c>
      <c r="D1233" t="s">
        <v>14</v>
      </c>
      <c r="E1233" t="s">
        <v>26</v>
      </c>
      <c r="F1233">
        <v>129.59</v>
      </c>
      <c r="G1233">
        <f>IF(DATOS[[#This Row],[avg_order_value]]="",0,DATOS[[#This Row],[avg_order_value]])</f>
        <v>129.59</v>
      </c>
      <c r="H1233">
        <v>9</v>
      </c>
      <c r="I1233">
        <f>DATOS[[#This Row],[avgValorOrdenDesc]]*DATOS[[#This Row],[total_orders]]</f>
        <v>1166.31</v>
      </c>
      <c r="J1233">
        <v>49</v>
      </c>
      <c r="K1233">
        <v>0</v>
      </c>
      <c r="L1233" t="s">
        <v>40</v>
      </c>
      <c r="M1233">
        <v>45.5</v>
      </c>
      <c r="N1233">
        <f>IF(DATOS[[#This Row],[email_open_rate]]="",0,DATOS[[#This Row],[email_open_rate]])</f>
        <v>45.5</v>
      </c>
      <c r="O1233" s="1">
        <v>44855</v>
      </c>
      <c r="P1233">
        <v>33</v>
      </c>
      <c r="Q1233">
        <v>0.36</v>
      </c>
      <c r="R1233">
        <f>IF(IFERROR(VLOOKUP(DATOS[[#This Row],[IdUnico]],A1234:$A$5002,1,FALSE),0),1,0)</f>
        <v>0</v>
      </c>
    </row>
    <row r="1234" spans="1:18" x14ac:dyDescent="0.3">
      <c r="A1234" t="str">
        <f>CONCATENATE(DATOS[[#This Row],[customer_id]],"_",DATOS[[#This Row],[country]],"_",DATOS[[#This Row],[customer_since]])</f>
        <v>CUST_3192_India_44152</v>
      </c>
      <c r="B1234" t="s">
        <v>848</v>
      </c>
      <c r="C1234">
        <v>46</v>
      </c>
      <c r="D1234" t="s">
        <v>14</v>
      </c>
      <c r="E1234" t="s">
        <v>37</v>
      </c>
      <c r="G1234">
        <f>IF(DATOS[[#This Row],[avg_order_value]]="",0,DATOS[[#This Row],[avg_order_value]])</f>
        <v>0</v>
      </c>
      <c r="H1234">
        <v>7</v>
      </c>
      <c r="I1234">
        <f>DATOS[[#This Row],[avgValorOrdenDesc]]*DATOS[[#This Row],[total_orders]]</f>
        <v>0</v>
      </c>
      <c r="J1234">
        <v>131</v>
      </c>
      <c r="K1234">
        <v>0</v>
      </c>
      <c r="L1234" t="s">
        <v>40</v>
      </c>
      <c r="M1234">
        <v>72.599999999999994</v>
      </c>
      <c r="N1234">
        <f>IF(DATOS[[#This Row],[email_open_rate]]="",0,DATOS[[#This Row],[email_open_rate]])</f>
        <v>72.599999999999994</v>
      </c>
      <c r="O1234" s="1">
        <v>44152</v>
      </c>
      <c r="P1234">
        <v>30</v>
      </c>
      <c r="Q1234">
        <v>0.34</v>
      </c>
      <c r="R1234">
        <f>IF(IFERROR(VLOOKUP(DATOS[[#This Row],[IdUnico]],A1235:$A$5002,1,FALSE),0),1,0)</f>
        <v>0</v>
      </c>
    </row>
    <row r="1235" spans="1:18" x14ac:dyDescent="0.3">
      <c r="A1235" t="str">
        <f>CONCATENATE(DATOS[[#This Row],[customer_id]],"_",DATOS[[#This Row],[country]],"_",DATOS[[#This Row],[customer_since]])</f>
        <v>CUST_3193_Brazil_44233</v>
      </c>
      <c r="B1235" t="s">
        <v>613</v>
      </c>
      <c r="C1235">
        <v>63</v>
      </c>
      <c r="D1235" t="s">
        <v>21</v>
      </c>
      <c r="E1235" t="s">
        <v>15</v>
      </c>
      <c r="F1235">
        <v>119.51</v>
      </c>
      <c r="G1235">
        <f>IF(DATOS[[#This Row],[avg_order_value]]="",0,DATOS[[#This Row],[avg_order_value]])</f>
        <v>119.51</v>
      </c>
      <c r="H1235">
        <v>11</v>
      </c>
      <c r="I1235">
        <f>DATOS[[#This Row],[avgValorOrdenDesc]]*DATOS[[#This Row],[total_orders]]</f>
        <v>1314.6100000000001</v>
      </c>
      <c r="J1235">
        <v>87</v>
      </c>
      <c r="K1235">
        <v>0</v>
      </c>
      <c r="L1235" t="s">
        <v>40</v>
      </c>
      <c r="M1235">
        <v>1.9</v>
      </c>
      <c r="N1235">
        <f>IF(DATOS[[#This Row],[email_open_rate]]="",0,DATOS[[#This Row],[email_open_rate]])</f>
        <v>1.9</v>
      </c>
      <c r="O1235" s="1">
        <v>44233</v>
      </c>
      <c r="P1235">
        <v>30</v>
      </c>
      <c r="Q1235">
        <v>0.32</v>
      </c>
      <c r="R1235">
        <f>IF(IFERROR(VLOOKUP(DATOS[[#This Row],[IdUnico]],A1236:$A$5002,1,FALSE),0),1,0)</f>
        <v>0</v>
      </c>
    </row>
    <row r="1236" spans="1:18" x14ac:dyDescent="0.3">
      <c r="A1236" t="str">
        <f>CONCATENATE(DATOS[[#This Row],[customer_id]],"_",DATOS[[#This Row],[country]],"_",DATOS[[#This Row],[customer_since]])</f>
        <v>CUST_3195_USA_44485</v>
      </c>
      <c r="B1236" t="s">
        <v>2800</v>
      </c>
      <c r="C1236">
        <v>66</v>
      </c>
      <c r="D1236" t="s">
        <v>14</v>
      </c>
      <c r="E1236" t="s">
        <v>18</v>
      </c>
      <c r="F1236">
        <v>149.04</v>
      </c>
      <c r="G1236">
        <f>IF(DATOS[[#This Row],[avg_order_value]]="",0,DATOS[[#This Row],[avg_order_value]])</f>
        <v>149.04</v>
      </c>
      <c r="H1236">
        <v>14</v>
      </c>
      <c r="I1236">
        <f>DATOS[[#This Row],[avgValorOrdenDesc]]*DATOS[[#This Row],[total_orders]]</f>
        <v>2086.56</v>
      </c>
      <c r="J1236">
        <v>35</v>
      </c>
      <c r="K1236">
        <v>0</v>
      </c>
      <c r="L1236" t="s">
        <v>16</v>
      </c>
      <c r="M1236">
        <v>76.599999999999994</v>
      </c>
      <c r="N1236">
        <f>IF(DATOS[[#This Row],[email_open_rate]]="",0,DATOS[[#This Row],[email_open_rate]])</f>
        <v>76.599999999999994</v>
      </c>
      <c r="O1236" s="1">
        <v>44485</v>
      </c>
      <c r="P1236">
        <v>22</v>
      </c>
      <c r="Q1236">
        <v>0.39</v>
      </c>
      <c r="R1236">
        <f>IF(IFERROR(VLOOKUP(DATOS[[#This Row],[IdUnico]],A1237:$A$5002,1,FALSE),0),1,0)</f>
        <v>0</v>
      </c>
    </row>
    <row r="1237" spans="1:18" x14ac:dyDescent="0.3">
      <c r="A1237" t="str">
        <f>CONCATENATE(DATOS[[#This Row],[customer_id]],"_",DATOS[[#This Row],[country]],"_",DATOS[[#This Row],[customer_since]])</f>
        <v>CUST_3196_Germany_44617</v>
      </c>
      <c r="B1237" t="s">
        <v>1824</v>
      </c>
      <c r="C1237">
        <v>48</v>
      </c>
      <c r="D1237" t="s">
        <v>21</v>
      </c>
      <c r="E1237" t="s">
        <v>50</v>
      </c>
      <c r="F1237">
        <v>239.18</v>
      </c>
      <c r="G1237">
        <f>IF(DATOS[[#This Row],[avg_order_value]]="",0,DATOS[[#This Row],[avg_order_value]])</f>
        <v>239.18</v>
      </c>
      <c r="H1237">
        <v>6</v>
      </c>
      <c r="I1237">
        <f>DATOS[[#This Row],[avgValorOrdenDesc]]*DATOS[[#This Row],[total_orders]]</f>
        <v>1435.08</v>
      </c>
      <c r="J1237">
        <v>232</v>
      </c>
      <c r="K1237">
        <v>0</v>
      </c>
      <c r="L1237" t="s">
        <v>23</v>
      </c>
      <c r="M1237">
        <v>13.4</v>
      </c>
      <c r="N1237">
        <f>IF(DATOS[[#This Row],[email_open_rate]]="",0,DATOS[[#This Row],[email_open_rate]])</f>
        <v>13.4</v>
      </c>
      <c r="O1237" s="1">
        <v>44617</v>
      </c>
      <c r="P1237">
        <v>13</v>
      </c>
      <c r="Q1237">
        <v>0.11</v>
      </c>
      <c r="R1237">
        <f>IF(IFERROR(VLOOKUP(DATOS[[#This Row],[IdUnico]],A1238:$A$5002,1,FALSE),0),1,0)</f>
        <v>0</v>
      </c>
    </row>
    <row r="1238" spans="1:18" x14ac:dyDescent="0.3">
      <c r="A1238" t="str">
        <f>CONCATENATE(DATOS[[#This Row],[customer_id]],"_",DATOS[[#This Row],[country]],"_",DATOS[[#This Row],[customer_since]])</f>
        <v>CUST_3196_USA_45157</v>
      </c>
      <c r="B1238" t="s">
        <v>1824</v>
      </c>
      <c r="C1238">
        <v>71</v>
      </c>
      <c r="D1238" t="s">
        <v>21</v>
      </c>
      <c r="E1238" t="s">
        <v>18</v>
      </c>
      <c r="F1238">
        <v>323.35000000000002</v>
      </c>
      <c r="G1238">
        <f>IF(DATOS[[#This Row],[avg_order_value]]="",0,DATOS[[#This Row],[avg_order_value]])</f>
        <v>323.35000000000002</v>
      </c>
      <c r="H1238">
        <v>7</v>
      </c>
      <c r="I1238">
        <f>DATOS[[#This Row],[avgValorOrdenDesc]]*DATOS[[#This Row],[total_orders]]</f>
        <v>2263.4500000000003</v>
      </c>
      <c r="J1238">
        <v>357</v>
      </c>
      <c r="K1238">
        <v>0</v>
      </c>
      <c r="L1238" t="s">
        <v>16</v>
      </c>
      <c r="M1238">
        <v>46.2</v>
      </c>
      <c r="N1238">
        <f>IF(DATOS[[#This Row],[email_open_rate]]="",0,DATOS[[#This Row],[email_open_rate]])</f>
        <v>46.2</v>
      </c>
      <c r="O1238" s="1">
        <v>45157</v>
      </c>
      <c r="P1238">
        <v>93</v>
      </c>
      <c r="Q1238">
        <v>0.08</v>
      </c>
      <c r="R1238">
        <f>IF(IFERROR(VLOOKUP(DATOS[[#This Row],[IdUnico]],A1239:$A$5002,1,FALSE),0),1,0)</f>
        <v>0</v>
      </c>
    </row>
    <row r="1239" spans="1:18" x14ac:dyDescent="0.3">
      <c r="A1239" t="str">
        <f>CONCATENATE(DATOS[[#This Row],[customer_id]],"_",DATOS[[#This Row],[country]],"_",DATOS[[#This Row],[customer_since]])</f>
        <v>CUST_3197_India_45688</v>
      </c>
      <c r="B1239" t="s">
        <v>3403</v>
      </c>
      <c r="C1239">
        <v>18</v>
      </c>
      <c r="D1239" t="s">
        <v>14</v>
      </c>
      <c r="E1239" t="s">
        <v>37</v>
      </c>
      <c r="F1239">
        <v>115.74</v>
      </c>
      <c r="G1239">
        <f>IF(DATOS[[#This Row],[avg_order_value]]="",0,DATOS[[#This Row],[avg_order_value]])</f>
        <v>115.74</v>
      </c>
      <c r="H1239">
        <v>10</v>
      </c>
      <c r="I1239">
        <f>DATOS[[#This Row],[avgValorOrdenDesc]]*DATOS[[#This Row],[total_orders]]</f>
        <v>1157.3999999999999</v>
      </c>
      <c r="J1239">
        <v>133</v>
      </c>
      <c r="K1239">
        <v>0</v>
      </c>
      <c r="L1239" t="s">
        <v>23</v>
      </c>
      <c r="M1239">
        <v>39.299999999999997</v>
      </c>
      <c r="N1239">
        <f>IF(DATOS[[#This Row],[email_open_rate]]="",0,DATOS[[#This Row],[email_open_rate]])</f>
        <v>39.299999999999997</v>
      </c>
      <c r="O1239" s="1">
        <v>45688</v>
      </c>
      <c r="P1239">
        <v>92</v>
      </c>
      <c r="Q1239">
        <v>0.19</v>
      </c>
      <c r="R1239">
        <f>IF(IFERROR(VLOOKUP(DATOS[[#This Row],[IdUnico]],A1240:$A$5002,1,FALSE),0),1,0)</f>
        <v>0</v>
      </c>
    </row>
    <row r="1240" spans="1:18" x14ac:dyDescent="0.3">
      <c r="A1240" t="str">
        <f>CONCATENATE(DATOS[[#This Row],[customer_id]],"_",DATOS[[#This Row],[country]],"_",DATOS[[#This Row],[customer_since]])</f>
        <v>CUST_3198_UK_44187</v>
      </c>
      <c r="B1240" t="s">
        <v>1009</v>
      </c>
      <c r="C1240">
        <v>35</v>
      </c>
      <c r="D1240" t="s">
        <v>21</v>
      </c>
      <c r="E1240" t="s">
        <v>52</v>
      </c>
      <c r="F1240">
        <v>97.22</v>
      </c>
      <c r="G1240">
        <f>IF(DATOS[[#This Row],[avg_order_value]]="",0,DATOS[[#This Row],[avg_order_value]])</f>
        <v>97.22</v>
      </c>
      <c r="H1240">
        <v>15</v>
      </c>
      <c r="I1240">
        <f>DATOS[[#This Row],[avgValorOrdenDesc]]*DATOS[[#This Row],[total_orders]]</f>
        <v>1458.3</v>
      </c>
      <c r="J1240">
        <v>82</v>
      </c>
      <c r="K1240">
        <v>0</v>
      </c>
      <c r="L1240" t="s">
        <v>40</v>
      </c>
      <c r="M1240">
        <v>41.4</v>
      </c>
      <c r="N1240">
        <f>IF(DATOS[[#This Row],[email_open_rate]]="",0,DATOS[[#This Row],[email_open_rate]])</f>
        <v>41.4</v>
      </c>
      <c r="O1240" s="1">
        <v>44187</v>
      </c>
      <c r="P1240">
        <v>36</v>
      </c>
      <c r="Q1240">
        <v>0.42</v>
      </c>
      <c r="R1240">
        <f>IF(IFERROR(VLOOKUP(DATOS[[#This Row],[IdUnico]],A1241:$A$5002,1,FALSE),0),1,0)</f>
        <v>0</v>
      </c>
    </row>
    <row r="1241" spans="1:18" x14ac:dyDescent="0.3">
      <c r="A1241" t="str">
        <f>CONCATENATE(DATOS[[#This Row],[customer_id]],"_",DATOS[[#This Row],[country]],"_",DATOS[[#This Row],[customer_since]])</f>
        <v>CUST_3200_Australia_45193</v>
      </c>
      <c r="B1241" t="s">
        <v>264</v>
      </c>
      <c r="C1241">
        <v>74</v>
      </c>
      <c r="D1241" t="s">
        <v>21</v>
      </c>
      <c r="E1241" t="s">
        <v>22</v>
      </c>
      <c r="F1241">
        <v>124.26</v>
      </c>
      <c r="G1241">
        <f>IF(DATOS[[#This Row],[avg_order_value]]="",0,DATOS[[#This Row],[avg_order_value]])</f>
        <v>124.26</v>
      </c>
      <c r="H1241">
        <v>8</v>
      </c>
      <c r="I1241">
        <f>DATOS[[#This Row],[avgValorOrdenDesc]]*DATOS[[#This Row],[total_orders]]</f>
        <v>994.08</v>
      </c>
      <c r="J1241">
        <v>34</v>
      </c>
      <c r="K1241">
        <v>0</v>
      </c>
      <c r="L1241" t="s">
        <v>16</v>
      </c>
      <c r="M1241">
        <v>16.899999999999999</v>
      </c>
      <c r="N1241">
        <f>IF(DATOS[[#This Row],[email_open_rate]]="",0,DATOS[[#This Row],[email_open_rate]])</f>
        <v>16.899999999999999</v>
      </c>
      <c r="O1241" s="1">
        <v>45193</v>
      </c>
      <c r="P1241">
        <v>20</v>
      </c>
      <c r="Q1241">
        <v>0.16</v>
      </c>
      <c r="R1241">
        <f>IF(IFERROR(VLOOKUP(DATOS[[#This Row],[IdUnico]],A1242:$A$5002,1,FALSE),0),1,0)</f>
        <v>0</v>
      </c>
    </row>
    <row r="1242" spans="1:18" x14ac:dyDescent="0.3">
      <c r="A1242" t="str">
        <f>CONCATENATE(DATOS[[#This Row],[customer_id]],"_",DATOS[[#This Row],[country]],"_",DATOS[[#This Row],[customer_since]])</f>
        <v>CUST_3203_UK_44470</v>
      </c>
      <c r="B1242" t="s">
        <v>1480</v>
      </c>
      <c r="C1242">
        <v>56</v>
      </c>
      <c r="D1242" t="s">
        <v>21</v>
      </c>
      <c r="E1242" t="s">
        <v>52</v>
      </c>
      <c r="F1242">
        <v>180.36</v>
      </c>
      <c r="G1242">
        <f>IF(DATOS[[#This Row],[avg_order_value]]="",0,DATOS[[#This Row],[avg_order_value]])</f>
        <v>180.36</v>
      </c>
      <c r="H1242">
        <v>8</v>
      </c>
      <c r="I1242">
        <f>DATOS[[#This Row],[avgValorOrdenDesc]]*DATOS[[#This Row],[total_orders]]</f>
        <v>1442.88</v>
      </c>
      <c r="J1242">
        <v>34</v>
      </c>
      <c r="K1242">
        <v>1</v>
      </c>
      <c r="L1242" t="s">
        <v>16</v>
      </c>
      <c r="N1242">
        <f>IF(DATOS[[#This Row],[email_open_rate]]="",0,DATOS[[#This Row],[email_open_rate]])</f>
        <v>0</v>
      </c>
      <c r="O1242" s="1">
        <v>44470</v>
      </c>
      <c r="P1242">
        <v>25</v>
      </c>
      <c r="Q1242">
        <v>0.18</v>
      </c>
      <c r="R1242">
        <f>IF(IFERROR(VLOOKUP(DATOS[[#This Row],[IdUnico]],A1243:$A$5002,1,FALSE),0),1,0)</f>
        <v>0</v>
      </c>
    </row>
    <row r="1243" spans="1:18" x14ac:dyDescent="0.3">
      <c r="A1243" t="str">
        <f>CONCATENATE(DATOS[[#This Row],[customer_id]],"_",DATOS[[#This Row],[country]],"_",DATOS[[#This Row],[customer_since]])</f>
        <v>CUST_3204_Brazil_44911</v>
      </c>
      <c r="B1243" t="s">
        <v>867</v>
      </c>
      <c r="C1243">
        <v>27</v>
      </c>
      <c r="D1243" t="s">
        <v>21</v>
      </c>
      <c r="E1243" t="s">
        <v>15</v>
      </c>
      <c r="F1243">
        <v>59.9</v>
      </c>
      <c r="G1243">
        <f>IF(DATOS[[#This Row],[avg_order_value]]="",0,DATOS[[#This Row],[avg_order_value]])</f>
        <v>59.9</v>
      </c>
      <c r="H1243">
        <v>9</v>
      </c>
      <c r="I1243">
        <f>DATOS[[#This Row],[avgValorOrdenDesc]]*DATOS[[#This Row],[total_orders]]</f>
        <v>539.1</v>
      </c>
      <c r="J1243">
        <v>198</v>
      </c>
      <c r="K1243">
        <v>0</v>
      </c>
      <c r="L1243" t="s">
        <v>29</v>
      </c>
      <c r="M1243">
        <v>11.2</v>
      </c>
      <c r="N1243">
        <f>IF(DATOS[[#This Row],[email_open_rate]]="",0,DATOS[[#This Row],[email_open_rate]])</f>
        <v>11.2</v>
      </c>
      <c r="O1243" s="1">
        <v>44911</v>
      </c>
      <c r="P1243">
        <v>87</v>
      </c>
      <c r="Q1243">
        <v>0.34</v>
      </c>
      <c r="R1243">
        <f>IF(IFERROR(VLOOKUP(DATOS[[#This Row],[IdUnico]],A1244:$A$5002,1,FALSE),0),1,0)</f>
        <v>0</v>
      </c>
    </row>
    <row r="1244" spans="1:18" x14ac:dyDescent="0.3">
      <c r="A1244" t="str">
        <f>CONCATENATE(DATOS[[#This Row],[customer_id]],"_",DATOS[[#This Row],[country]],"_",DATOS[[#This Row],[customer_since]])</f>
        <v>CUST_3204_Brazil_44921</v>
      </c>
      <c r="B1244" t="s">
        <v>867</v>
      </c>
      <c r="C1244">
        <v>25</v>
      </c>
      <c r="D1244" t="s">
        <v>14</v>
      </c>
      <c r="E1244" t="s">
        <v>15</v>
      </c>
      <c r="F1244">
        <v>142.97999999999999</v>
      </c>
      <c r="G1244">
        <f>IF(DATOS[[#This Row],[avg_order_value]]="",0,DATOS[[#This Row],[avg_order_value]])</f>
        <v>142.97999999999999</v>
      </c>
      <c r="H1244">
        <v>12</v>
      </c>
      <c r="I1244">
        <f>DATOS[[#This Row],[avgValorOrdenDesc]]*DATOS[[#This Row],[total_orders]]</f>
        <v>1715.7599999999998</v>
      </c>
      <c r="J1244">
        <v>105</v>
      </c>
      <c r="K1244">
        <v>0</v>
      </c>
      <c r="L1244" t="s">
        <v>16</v>
      </c>
      <c r="M1244">
        <v>94.1</v>
      </c>
      <c r="N1244">
        <f>IF(DATOS[[#This Row],[email_open_rate]]="",0,DATOS[[#This Row],[email_open_rate]])</f>
        <v>94.1</v>
      </c>
      <c r="O1244" s="1">
        <v>44921</v>
      </c>
      <c r="P1244">
        <v>35</v>
      </c>
      <c r="Q1244">
        <v>0.21</v>
      </c>
      <c r="R1244">
        <f>IF(IFERROR(VLOOKUP(DATOS[[#This Row],[IdUnico]],A1245:$A$5002,1,FALSE),0),1,0)</f>
        <v>0</v>
      </c>
    </row>
    <row r="1245" spans="1:18" x14ac:dyDescent="0.3">
      <c r="A1245" t="str">
        <f>CONCATENATE(DATOS[[#This Row],[customer_id]],"_",DATOS[[#This Row],[country]],"_",DATOS[[#This Row],[customer_since]])</f>
        <v>CUST_3205_Germany_44286</v>
      </c>
      <c r="B1245" t="s">
        <v>299</v>
      </c>
      <c r="C1245">
        <v>34</v>
      </c>
      <c r="D1245" t="s">
        <v>14</v>
      </c>
      <c r="E1245" t="s">
        <v>50</v>
      </c>
      <c r="F1245">
        <v>159.80000000000001</v>
      </c>
      <c r="G1245">
        <f>IF(DATOS[[#This Row],[avg_order_value]]="",0,DATOS[[#This Row],[avg_order_value]])</f>
        <v>159.80000000000001</v>
      </c>
      <c r="H1245">
        <v>9</v>
      </c>
      <c r="I1245">
        <f>DATOS[[#This Row],[avgValorOrdenDesc]]*DATOS[[#This Row],[total_orders]]</f>
        <v>1438.2</v>
      </c>
      <c r="J1245">
        <v>339</v>
      </c>
      <c r="K1245">
        <v>0</v>
      </c>
      <c r="L1245" t="s">
        <v>19</v>
      </c>
      <c r="M1245">
        <v>31.7</v>
      </c>
      <c r="N1245">
        <f>IF(DATOS[[#This Row],[email_open_rate]]="",0,DATOS[[#This Row],[email_open_rate]])</f>
        <v>31.7</v>
      </c>
      <c r="O1245" s="1">
        <v>44286</v>
      </c>
      <c r="P1245">
        <v>31</v>
      </c>
      <c r="Q1245">
        <v>0.18</v>
      </c>
      <c r="R1245">
        <f>IF(IFERROR(VLOOKUP(DATOS[[#This Row],[IdUnico]],A1246:$A$5002,1,FALSE),0),1,0)</f>
        <v>0</v>
      </c>
    </row>
    <row r="1246" spans="1:18" x14ac:dyDescent="0.3">
      <c r="A1246" t="str">
        <f>CONCATENATE(DATOS[[#This Row],[customer_id]],"_",DATOS[[#This Row],[country]],"_",DATOS[[#This Row],[customer_since]])</f>
        <v>CUST_3207_USA_44665</v>
      </c>
      <c r="B1246" t="s">
        <v>2544</v>
      </c>
      <c r="C1246">
        <v>35</v>
      </c>
      <c r="D1246" t="s">
        <v>14</v>
      </c>
      <c r="E1246" t="s">
        <v>18</v>
      </c>
      <c r="F1246">
        <v>113.06</v>
      </c>
      <c r="G1246">
        <f>IF(DATOS[[#This Row],[avg_order_value]]="",0,DATOS[[#This Row],[avg_order_value]])</f>
        <v>113.06</v>
      </c>
      <c r="H1246">
        <v>11</v>
      </c>
      <c r="I1246">
        <f>DATOS[[#This Row],[avgValorOrdenDesc]]*DATOS[[#This Row],[total_orders]]</f>
        <v>1243.6600000000001</v>
      </c>
      <c r="J1246">
        <v>140</v>
      </c>
      <c r="K1246">
        <v>0</v>
      </c>
      <c r="L1246" t="s">
        <v>19</v>
      </c>
      <c r="M1246">
        <v>1.9</v>
      </c>
      <c r="N1246">
        <f>IF(DATOS[[#This Row],[email_open_rate]]="",0,DATOS[[#This Row],[email_open_rate]])</f>
        <v>1.9</v>
      </c>
      <c r="O1246" s="1">
        <v>44665</v>
      </c>
      <c r="P1246">
        <v>44</v>
      </c>
      <c r="Q1246">
        <v>0.35</v>
      </c>
      <c r="R1246">
        <f>IF(IFERROR(VLOOKUP(DATOS[[#This Row],[IdUnico]],A1247:$A$5002,1,FALSE),0),1,0)</f>
        <v>0</v>
      </c>
    </row>
    <row r="1247" spans="1:18" x14ac:dyDescent="0.3">
      <c r="A1247" t="str">
        <f>CONCATENATE(DATOS[[#This Row],[customer_id]],"_",DATOS[[#This Row],[country]],"_",DATOS[[#This Row],[customer_since]])</f>
        <v>CUST_3217_France_44328</v>
      </c>
      <c r="B1247" t="s">
        <v>2608</v>
      </c>
      <c r="C1247">
        <v>30</v>
      </c>
      <c r="D1247" t="s">
        <v>14</v>
      </c>
      <c r="E1247" t="s">
        <v>35</v>
      </c>
      <c r="F1247">
        <v>22.98</v>
      </c>
      <c r="G1247">
        <f>IF(DATOS[[#This Row],[avg_order_value]]="",0,DATOS[[#This Row],[avg_order_value]])</f>
        <v>22.98</v>
      </c>
      <c r="H1247">
        <v>7</v>
      </c>
      <c r="I1247">
        <f>DATOS[[#This Row],[avgValorOrdenDesc]]*DATOS[[#This Row],[total_orders]]</f>
        <v>160.86000000000001</v>
      </c>
      <c r="J1247">
        <v>261</v>
      </c>
      <c r="K1247">
        <v>0</v>
      </c>
      <c r="L1247" t="s">
        <v>40</v>
      </c>
      <c r="M1247">
        <v>80.099999999999994</v>
      </c>
      <c r="N1247">
        <f>IF(DATOS[[#This Row],[email_open_rate]]="",0,DATOS[[#This Row],[email_open_rate]])</f>
        <v>80.099999999999994</v>
      </c>
      <c r="O1247" s="1">
        <v>44328</v>
      </c>
      <c r="P1247">
        <v>76</v>
      </c>
      <c r="Q1247">
        <v>0.1</v>
      </c>
      <c r="R1247">
        <f>IF(IFERROR(VLOOKUP(DATOS[[#This Row],[IdUnico]],A1248:$A$5002,1,FALSE),0),1,0)</f>
        <v>0</v>
      </c>
    </row>
    <row r="1248" spans="1:18" x14ac:dyDescent="0.3">
      <c r="A1248" t="str">
        <f>CONCATENATE(DATOS[[#This Row],[customer_id]],"_",DATOS[[#This Row],[country]],"_",DATOS[[#This Row],[customer_since]])</f>
        <v>CUST_3217_USA_44929</v>
      </c>
      <c r="B1248" t="s">
        <v>2608</v>
      </c>
      <c r="C1248">
        <v>68</v>
      </c>
      <c r="D1248" t="s">
        <v>14</v>
      </c>
      <c r="E1248" t="s">
        <v>18</v>
      </c>
      <c r="F1248">
        <v>79.349999999999994</v>
      </c>
      <c r="G1248">
        <f>IF(DATOS[[#This Row],[avg_order_value]]="",0,DATOS[[#This Row],[avg_order_value]])</f>
        <v>79.349999999999994</v>
      </c>
      <c r="H1248">
        <v>11</v>
      </c>
      <c r="I1248">
        <f>DATOS[[#This Row],[avgValorOrdenDesc]]*DATOS[[#This Row],[total_orders]]</f>
        <v>872.84999999999991</v>
      </c>
      <c r="J1248">
        <v>261</v>
      </c>
      <c r="K1248">
        <v>0</v>
      </c>
      <c r="L1248" t="s">
        <v>29</v>
      </c>
      <c r="M1248">
        <v>49.2</v>
      </c>
      <c r="N1248">
        <f>IF(DATOS[[#This Row],[email_open_rate]]="",0,DATOS[[#This Row],[email_open_rate]])</f>
        <v>49.2</v>
      </c>
      <c r="O1248" s="1">
        <v>44929</v>
      </c>
      <c r="P1248">
        <v>96</v>
      </c>
      <c r="Q1248">
        <v>0.17</v>
      </c>
      <c r="R1248">
        <f>IF(IFERROR(VLOOKUP(DATOS[[#This Row],[IdUnico]],A1249:$A$5002,1,FALSE),0),1,0)</f>
        <v>0</v>
      </c>
    </row>
    <row r="1249" spans="1:18" x14ac:dyDescent="0.3">
      <c r="A1249" t="str">
        <f>CONCATENATE(DATOS[[#This Row],[customer_id]],"_",DATOS[[#This Row],[country]],"_",DATOS[[#This Row],[customer_since]])</f>
        <v>CUST_3219_Australia_45769</v>
      </c>
      <c r="B1249" t="s">
        <v>806</v>
      </c>
      <c r="C1249">
        <v>31</v>
      </c>
      <c r="D1249" t="s">
        <v>14</v>
      </c>
      <c r="E1249" t="s">
        <v>22</v>
      </c>
      <c r="G1249">
        <f>IF(DATOS[[#This Row],[avg_order_value]]="",0,DATOS[[#This Row],[avg_order_value]])</f>
        <v>0</v>
      </c>
      <c r="H1249">
        <v>13</v>
      </c>
      <c r="I1249">
        <f>DATOS[[#This Row],[avgValorOrdenDesc]]*DATOS[[#This Row],[total_orders]]</f>
        <v>0</v>
      </c>
      <c r="J1249">
        <v>264</v>
      </c>
      <c r="K1249">
        <v>0</v>
      </c>
      <c r="L1249" t="s">
        <v>40</v>
      </c>
      <c r="M1249">
        <v>51.7</v>
      </c>
      <c r="N1249">
        <f>IF(DATOS[[#This Row],[email_open_rate]]="",0,DATOS[[#This Row],[email_open_rate]])</f>
        <v>51.7</v>
      </c>
      <c r="O1249" s="1">
        <v>45769</v>
      </c>
      <c r="P1249">
        <v>22</v>
      </c>
      <c r="Q1249">
        <v>0.28999999999999998</v>
      </c>
      <c r="R1249">
        <f>IF(IFERROR(VLOOKUP(DATOS[[#This Row],[IdUnico]],A1250:$A$5002,1,FALSE),0),1,0)</f>
        <v>0</v>
      </c>
    </row>
    <row r="1250" spans="1:18" x14ac:dyDescent="0.3">
      <c r="A1250" t="str">
        <f>CONCATENATE(DATOS[[#This Row],[customer_id]],"_",DATOS[[#This Row],[country]],"_",DATOS[[#This Row],[customer_since]])</f>
        <v>CUST_3222_Germany_44906</v>
      </c>
      <c r="B1250" t="s">
        <v>2527</v>
      </c>
      <c r="C1250">
        <v>46</v>
      </c>
      <c r="D1250" t="s">
        <v>21</v>
      </c>
      <c r="E1250" t="s">
        <v>50</v>
      </c>
      <c r="F1250">
        <v>39.81</v>
      </c>
      <c r="G1250">
        <f>IF(DATOS[[#This Row],[avg_order_value]]="",0,DATOS[[#This Row],[avg_order_value]])</f>
        <v>39.81</v>
      </c>
      <c r="H1250">
        <v>13</v>
      </c>
      <c r="I1250">
        <f>DATOS[[#This Row],[avgValorOrdenDesc]]*DATOS[[#This Row],[total_orders]]</f>
        <v>517.53</v>
      </c>
      <c r="J1250">
        <v>285</v>
      </c>
      <c r="K1250">
        <v>0</v>
      </c>
      <c r="L1250" t="s">
        <v>16</v>
      </c>
      <c r="M1250">
        <v>76.8</v>
      </c>
      <c r="N1250">
        <f>IF(DATOS[[#This Row],[email_open_rate]]="",0,DATOS[[#This Row],[email_open_rate]])</f>
        <v>76.8</v>
      </c>
      <c r="O1250" s="1">
        <v>44906</v>
      </c>
      <c r="P1250">
        <v>58</v>
      </c>
      <c r="Q1250">
        <v>0.37</v>
      </c>
      <c r="R1250">
        <f>IF(IFERROR(VLOOKUP(DATOS[[#This Row],[IdUnico]],A1251:$A$5002,1,FALSE),0),1,0)</f>
        <v>0</v>
      </c>
    </row>
    <row r="1251" spans="1:18" x14ac:dyDescent="0.3">
      <c r="A1251" t="str">
        <f>CONCATENATE(DATOS[[#This Row],[customer_id]],"_",DATOS[[#This Row],[country]],"_",DATOS[[#This Row],[customer_since]])</f>
        <v>CUST_3224_Brazil_45511</v>
      </c>
      <c r="B1251" t="s">
        <v>2460</v>
      </c>
      <c r="C1251">
        <v>63</v>
      </c>
      <c r="D1251" t="s">
        <v>25</v>
      </c>
      <c r="E1251" t="s">
        <v>15</v>
      </c>
      <c r="F1251">
        <v>54.27</v>
      </c>
      <c r="G1251">
        <f>IF(DATOS[[#This Row],[avg_order_value]]="",0,DATOS[[#This Row],[avg_order_value]])</f>
        <v>54.27</v>
      </c>
      <c r="H1251">
        <v>7</v>
      </c>
      <c r="I1251">
        <f>DATOS[[#This Row],[avgValorOrdenDesc]]*DATOS[[#This Row],[total_orders]]</f>
        <v>379.89000000000004</v>
      </c>
      <c r="J1251">
        <v>207</v>
      </c>
      <c r="K1251">
        <v>0</v>
      </c>
      <c r="L1251" t="s">
        <v>23</v>
      </c>
      <c r="M1251">
        <v>7.7</v>
      </c>
      <c r="N1251">
        <f>IF(DATOS[[#This Row],[email_open_rate]]="",0,DATOS[[#This Row],[email_open_rate]])</f>
        <v>7.7</v>
      </c>
      <c r="O1251" s="1">
        <v>45511</v>
      </c>
      <c r="P1251">
        <v>86</v>
      </c>
      <c r="Q1251">
        <v>0.39</v>
      </c>
      <c r="R1251">
        <f>IF(IFERROR(VLOOKUP(DATOS[[#This Row],[IdUnico]],A1252:$A$5002,1,FALSE),0),1,0)</f>
        <v>0</v>
      </c>
    </row>
    <row r="1252" spans="1:18" x14ac:dyDescent="0.3">
      <c r="A1252" t="str">
        <f>CONCATENATE(DATOS[[#This Row],[customer_id]],"_",DATOS[[#This Row],[country]],"_",DATOS[[#This Row],[customer_since]])</f>
        <v>CUST_3226_Brazil_44696</v>
      </c>
      <c r="B1252" t="s">
        <v>3736</v>
      </c>
      <c r="C1252">
        <v>31</v>
      </c>
      <c r="D1252" t="s">
        <v>14</v>
      </c>
      <c r="E1252" t="s">
        <v>15</v>
      </c>
      <c r="F1252">
        <v>107.23</v>
      </c>
      <c r="G1252">
        <f>IF(DATOS[[#This Row],[avg_order_value]]="",0,DATOS[[#This Row],[avg_order_value]])</f>
        <v>107.23</v>
      </c>
      <c r="H1252">
        <v>6</v>
      </c>
      <c r="I1252">
        <f>DATOS[[#This Row],[avgValorOrdenDesc]]*DATOS[[#This Row],[total_orders]]</f>
        <v>643.38</v>
      </c>
      <c r="J1252">
        <v>329</v>
      </c>
      <c r="K1252">
        <v>0</v>
      </c>
      <c r="L1252" t="s">
        <v>40</v>
      </c>
      <c r="M1252">
        <v>79.3</v>
      </c>
      <c r="N1252">
        <f>IF(DATOS[[#This Row],[email_open_rate]]="",0,DATOS[[#This Row],[email_open_rate]])</f>
        <v>79.3</v>
      </c>
      <c r="O1252" s="1">
        <v>44696</v>
      </c>
      <c r="P1252">
        <v>2</v>
      </c>
      <c r="Q1252">
        <v>0.09</v>
      </c>
      <c r="R1252">
        <f>IF(IFERROR(VLOOKUP(DATOS[[#This Row],[IdUnico]],A1253:$A$5002,1,FALSE),0),1,0)</f>
        <v>0</v>
      </c>
    </row>
    <row r="1253" spans="1:18" x14ac:dyDescent="0.3">
      <c r="A1253" t="str">
        <f>CONCATENATE(DATOS[[#This Row],[customer_id]],"_",DATOS[[#This Row],[country]],"_",DATOS[[#This Row],[customer_since]])</f>
        <v>CUST_3229_Australia_45078</v>
      </c>
      <c r="B1253" t="s">
        <v>3509</v>
      </c>
      <c r="C1253">
        <v>26</v>
      </c>
      <c r="D1253" t="s">
        <v>21</v>
      </c>
      <c r="E1253" t="s">
        <v>22</v>
      </c>
      <c r="F1253">
        <v>131.13</v>
      </c>
      <c r="G1253">
        <f>IF(DATOS[[#This Row],[avg_order_value]]="",0,DATOS[[#This Row],[avg_order_value]])</f>
        <v>131.13</v>
      </c>
      <c r="H1253">
        <v>10</v>
      </c>
      <c r="I1253">
        <f>DATOS[[#This Row],[avgValorOrdenDesc]]*DATOS[[#This Row],[total_orders]]</f>
        <v>1311.3</v>
      </c>
      <c r="J1253">
        <v>148</v>
      </c>
      <c r="K1253">
        <v>0</v>
      </c>
      <c r="L1253" t="s">
        <v>40</v>
      </c>
      <c r="M1253">
        <v>77</v>
      </c>
      <c r="N1253">
        <f>IF(DATOS[[#This Row],[email_open_rate]]="",0,DATOS[[#This Row],[email_open_rate]])</f>
        <v>77</v>
      </c>
      <c r="O1253" s="1">
        <v>45078</v>
      </c>
      <c r="P1253">
        <v>39</v>
      </c>
      <c r="Q1253">
        <v>0.2</v>
      </c>
      <c r="R1253">
        <f>IF(IFERROR(VLOOKUP(DATOS[[#This Row],[IdUnico]],A1254:$A$5002,1,FALSE),0),1,0)</f>
        <v>0</v>
      </c>
    </row>
    <row r="1254" spans="1:18" x14ac:dyDescent="0.3">
      <c r="A1254" t="str">
        <f>CONCATENATE(DATOS[[#This Row],[customer_id]],"_",DATOS[[#This Row],[country]],"_",DATOS[[#This Row],[customer_since]])</f>
        <v>CUST_3230_India_44237</v>
      </c>
      <c r="B1254" t="s">
        <v>2712</v>
      </c>
      <c r="C1254">
        <v>68</v>
      </c>
      <c r="D1254" t="s">
        <v>14</v>
      </c>
      <c r="E1254" t="s">
        <v>37</v>
      </c>
      <c r="F1254">
        <v>125.62</v>
      </c>
      <c r="G1254">
        <f>IF(DATOS[[#This Row],[avg_order_value]]="",0,DATOS[[#This Row],[avg_order_value]])</f>
        <v>125.62</v>
      </c>
      <c r="H1254">
        <v>9</v>
      </c>
      <c r="I1254">
        <f>DATOS[[#This Row],[avgValorOrdenDesc]]*DATOS[[#This Row],[total_orders]]</f>
        <v>1130.58</v>
      </c>
      <c r="J1254">
        <v>272</v>
      </c>
      <c r="K1254">
        <v>0</v>
      </c>
      <c r="L1254" t="s">
        <v>19</v>
      </c>
      <c r="M1254">
        <v>45.4</v>
      </c>
      <c r="N1254">
        <f>IF(DATOS[[#This Row],[email_open_rate]]="",0,DATOS[[#This Row],[email_open_rate]])</f>
        <v>45.4</v>
      </c>
      <c r="O1254" s="1">
        <v>44237</v>
      </c>
      <c r="P1254">
        <v>38</v>
      </c>
      <c r="Q1254">
        <v>0.1</v>
      </c>
      <c r="R1254">
        <f>IF(IFERROR(VLOOKUP(DATOS[[#This Row],[IdUnico]],A1255:$A$5002,1,FALSE),0),1,0)</f>
        <v>0</v>
      </c>
    </row>
    <row r="1255" spans="1:18" x14ac:dyDescent="0.3">
      <c r="A1255" t="str">
        <f>CONCATENATE(DATOS[[#This Row],[customer_id]],"_",DATOS[[#This Row],[country]],"_",DATOS[[#This Row],[customer_since]])</f>
        <v>CUST_3230_USA_44901</v>
      </c>
      <c r="B1255" t="s">
        <v>2712</v>
      </c>
      <c r="C1255">
        <v>54</v>
      </c>
      <c r="D1255" t="s">
        <v>21</v>
      </c>
      <c r="E1255" t="s">
        <v>18</v>
      </c>
      <c r="F1255">
        <v>31.97</v>
      </c>
      <c r="G1255">
        <f>IF(DATOS[[#This Row],[avg_order_value]]="",0,DATOS[[#This Row],[avg_order_value]])</f>
        <v>31.97</v>
      </c>
      <c r="H1255">
        <v>7</v>
      </c>
      <c r="I1255">
        <f>DATOS[[#This Row],[avgValorOrdenDesc]]*DATOS[[#This Row],[total_orders]]</f>
        <v>223.79</v>
      </c>
      <c r="J1255">
        <v>264</v>
      </c>
      <c r="K1255">
        <v>0</v>
      </c>
      <c r="L1255" t="s">
        <v>29</v>
      </c>
      <c r="M1255">
        <v>89</v>
      </c>
      <c r="N1255">
        <f>IF(DATOS[[#This Row],[email_open_rate]]="",0,DATOS[[#This Row],[email_open_rate]])</f>
        <v>89</v>
      </c>
      <c r="O1255" s="1">
        <v>44901</v>
      </c>
      <c r="P1255">
        <v>41</v>
      </c>
      <c r="Q1255">
        <v>0.12</v>
      </c>
      <c r="R1255">
        <f>IF(IFERROR(VLOOKUP(DATOS[[#This Row],[IdUnico]],A1256:$A$5002,1,FALSE),0),1,0)</f>
        <v>0</v>
      </c>
    </row>
    <row r="1256" spans="1:18" x14ac:dyDescent="0.3">
      <c r="A1256" t="str">
        <f>CONCATENATE(DATOS[[#This Row],[customer_id]],"_",DATOS[[#This Row],[country]],"_",DATOS[[#This Row],[customer_since]])</f>
        <v>CUST_3235_Australia_45493</v>
      </c>
      <c r="B1256" t="s">
        <v>2394</v>
      </c>
      <c r="C1256">
        <v>74</v>
      </c>
      <c r="D1256" t="s">
        <v>14</v>
      </c>
      <c r="E1256" t="s">
        <v>22</v>
      </c>
      <c r="F1256">
        <v>76.64</v>
      </c>
      <c r="G1256">
        <f>IF(DATOS[[#This Row],[avg_order_value]]="",0,DATOS[[#This Row],[avg_order_value]])</f>
        <v>76.64</v>
      </c>
      <c r="H1256">
        <v>9</v>
      </c>
      <c r="I1256">
        <f>DATOS[[#This Row],[avgValorOrdenDesc]]*DATOS[[#This Row],[total_orders]]</f>
        <v>689.76</v>
      </c>
      <c r="J1256">
        <v>233</v>
      </c>
      <c r="K1256">
        <v>0</v>
      </c>
      <c r="L1256" t="s">
        <v>19</v>
      </c>
      <c r="M1256">
        <v>45.7</v>
      </c>
      <c r="N1256">
        <f>IF(DATOS[[#This Row],[email_open_rate]]="",0,DATOS[[#This Row],[email_open_rate]])</f>
        <v>45.7</v>
      </c>
      <c r="O1256" s="1">
        <v>45493</v>
      </c>
      <c r="P1256">
        <v>59</v>
      </c>
      <c r="Q1256">
        <v>0.15</v>
      </c>
      <c r="R1256">
        <f>IF(IFERROR(VLOOKUP(DATOS[[#This Row],[IdUnico]],A1257:$A$5002,1,FALSE),0),1,0)</f>
        <v>0</v>
      </c>
    </row>
    <row r="1257" spans="1:18" x14ac:dyDescent="0.3">
      <c r="A1257" t="str">
        <f>CONCATENATE(DATOS[[#This Row],[customer_id]],"_",DATOS[[#This Row],[country]],"_",DATOS[[#This Row],[customer_since]])</f>
        <v>CUST_3237_UK_44815</v>
      </c>
      <c r="B1257" t="s">
        <v>3567</v>
      </c>
      <c r="C1257">
        <v>63</v>
      </c>
      <c r="D1257" t="s">
        <v>25</v>
      </c>
      <c r="E1257" t="s">
        <v>52</v>
      </c>
      <c r="F1257">
        <v>338.37</v>
      </c>
      <c r="G1257">
        <f>IF(DATOS[[#This Row],[avg_order_value]]="",0,DATOS[[#This Row],[avg_order_value]])</f>
        <v>338.37</v>
      </c>
      <c r="H1257">
        <v>13</v>
      </c>
      <c r="I1257">
        <f>DATOS[[#This Row],[avgValorOrdenDesc]]*DATOS[[#This Row],[total_orders]]</f>
        <v>4398.8100000000004</v>
      </c>
      <c r="J1257">
        <v>253</v>
      </c>
      <c r="K1257">
        <v>0</v>
      </c>
      <c r="L1257" t="s">
        <v>40</v>
      </c>
      <c r="N1257">
        <f>IF(DATOS[[#This Row],[email_open_rate]]="",0,DATOS[[#This Row],[email_open_rate]])</f>
        <v>0</v>
      </c>
      <c r="O1257" s="1">
        <v>44815</v>
      </c>
      <c r="P1257">
        <v>13</v>
      </c>
      <c r="Q1257">
        <v>0.33</v>
      </c>
      <c r="R1257">
        <f>IF(IFERROR(VLOOKUP(DATOS[[#This Row],[IdUnico]],A1258:$A$5002,1,FALSE),0),1,0)</f>
        <v>0</v>
      </c>
    </row>
    <row r="1258" spans="1:18" x14ac:dyDescent="0.3">
      <c r="A1258" t="str">
        <f>CONCATENATE(DATOS[[#This Row],[customer_id]],"_",DATOS[[#This Row],[country]],"_",DATOS[[#This Row],[customer_since]])</f>
        <v>CUST_3240_Australia_45772</v>
      </c>
      <c r="B1258" t="s">
        <v>2734</v>
      </c>
      <c r="C1258">
        <v>30</v>
      </c>
      <c r="D1258" t="s">
        <v>21</v>
      </c>
      <c r="E1258" t="s">
        <v>22</v>
      </c>
      <c r="F1258">
        <v>124.66</v>
      </c>
      <c r="G1258">
        <f>IF(DATOS[[#This Row],[avg_order_value]]="",0,DATOS[[#This Row],[avg_order_value]])</f>
        <v>124.66</v>
      </c>
      <c r="H1258">
        <v>9</v>
      </c>
      <c r="I1258">
        <f>DATOS[[#This Row],[avgValorOrdenDesc]]*DATOS[[#This Row],[total_orders]]</f>
        <v>1121.94</v>
      </c>
      <c r="J1258">
        <v>317</v>
      </c>
      <c r="K1258">
        <v>0</v>
      </c>
      <c r="L1258" t="s">
        <v>19</v>
      </c>
      <c r="M1258">
        <v>81.8</v>
      </c>
      <c r="N1258">
        <f>IF(DATOS[[#This Row],[email_open_rate]]="",0,DATOS[[#This Row],[email_open_rate]])</f>
        <v>81.8</v>
      </c>
      <c r="O1258" s="1">
        <v>45772</v>
      </c>
      <c r="P1258">
        <v>5</v>
      </c>
      <c r="Q1258">
        <v>0.28000000000000003</v>
      </c>
      <c r="R1258">
        <f>IF(IFERROR(VLOOKUP(DATOS[[#This Row],[IdUnico]],A1259:$A$5002,1,FALSE),0),1,0)</f>
        <v>0</v>
      </c>
    </row>
    <row r="1259" spans="1:18" x14ac:dyDescent="0.3">
      <c r="A1259" t="str">
        <f>CONCATENATE(DATOS[[#This Row],[customer_id]],"_",DATOS[[#This Row],[country]],"_",DATOS[[#This Row],[customer_since]])</f>
        <v>CUST_3240_France_44045</v>
      </c>
      <c r="B1259" t="s">
        <v>2734</v>
      </c>
      <c r="C1259">
        <v>50</v>
      </c>
      <c r="D1259" t="s">
        <v>21</v>
      </c>
      <c r="E1259" t="s">
        <v>35</v>
      </c>
      <c r="F1259">
        <v>116.54</v>
      </c>
      <c r="G1259">
        <f>IF(DATOS[[#This Row],[avg_order_value]]="",0,DATOS[[#This Row],[avg_order_value]])</f>
        <v>116.54</v>
      </c>
      <c r="H1259">
        <v>11</v>
      </c>
      <c r="I1259">
        <f>DATOS[[#This Row],[avgValorOrdenDesc]]*DATOS[[#This Row],[total_orders]]</f>
        <v>1281.94</v>
      </c>
      <c r="J1259">
        <v>288</v>
      </c>
      <c r="K1259">
        <v>0</v>
      </c>
      <c r="L1259" t="s">
        <v>40</v>
      </c>
      <c r="M1259">
        <v>79.599999999999994</v>
      </c>
      <c r="N1259">
        <f>IF(DATOS[[#This Row],[email_open_rate]]="",0,DATOS[[#This Row],[email_open_rate]])</f>
        <v>79.599999999999994</v>
      </c>
      <c r="O1259" s="1">
        <v>44045</v>
      </c>
      <c r="P1259">
        <v>37</v>
      </c>
      <c r="Q1259">
        <v>0.56000000000000005</v>
      </c>
      <c r="R1259">
        <f>IF(IFERROR(VLOOKUP(DATOS[[#This Row],[IdUnico]],A1260:$A$5002,1,FALSE),0),1,0)</f>
        <v>0</v>
      </c>
    </row>
    <row r="1260" spans="1:18" x14ac:dyDescent="0.3">
      <c r="A1260" t="str">
        <f>CONCATENATE(DATOS[[#This Row],[customer_id]],"_",DATOS[[#This Row],[country]],"_",DATOS[[#This Row],[customer_since]])</f>
        <v>CUST_3242_France_44492</v>
      </c>
      <c r="B1260" t="s">
        <v>2256</v>
      </c>
      <c r="C1260">
        <v>67</v>
      </c>
      <c r="D1260" t="s">
        <v>21</v>
      </c>
      <c r="E1260" t="s">
        <v>35</v>
      </c>
      <c r="F1260">
        <v>83.24</v>
      </c>
      <c r="G1260">
        <f>IF(DATOS[[#This Row],[avg_order_value]]="",0,DATOS[[#This Row],[avg_order_value]])</f>
        <v>83.24</v>
      </c>
      <c r="H1260">
        <v>7</v>
      </c>
      <c r="I1260">
        <f>DATOS[[#This Row],[avgValorOrdenDesc]]*DATOS[[#This Row],[total_orders]]</f>
        <v>582.67999999999995</v>
      </c>
      <c r="J1260">
        <v>23</v>
      </c>
      <c r="K1260">
        <v>0</v>
      </c>
      <c r="L1260" t="s">
        <v>19</v>
      </c>
      <c r="M1260">
        <v>14.2</v>
      </c>
      <c r="N1260">
        <f>IF(DATOS[[#This Row],[email_open_rate]]="",0,DATOS[[#This Row],[email_open_rate]])</f>
        <v>14.2</v>
      </c>
      <c r="O1260" s="1">
        <v>44492</v>
      </c>
      <c r="P1260">
        <v>11</v>
      </c>
      <c r="Q1260">
        <v>0.18</v>
      </c>
      <c r="R1260">
        <f>IF(IFERROR(VLOOKUP(DATOS[[#This Row],[IdUnico]],A1261:$A$5002,1,FALSE),0),1,0)</f>
        <v>0</v>
      </c>
    </row>
    <row r="1261" spans="1:18" x14ac:dyDescent="0.3">
      <c r="A1261" t="str">
        <f>CONCATENATE(DATOS[[#This Row],[customer_id]],"_",DATOS[[#This Row],[country]],"_",DATOS[[#This Row],[customer_since]])</f>
        <v>CUST_3242_Germany_45139</v>
      </c>
      <c r="B1261" t="s">
        <v>2256</v>
      </c>
      <c r="C1261">
        <v>55</v>
      </c>
      <c r="D1261" t="s">
        <v>21</v>
      </c>
      <c r="E1261" t="s">
        <v>50</v>
      </c>
      <c r="F1261">
        <v>70.760000000000005</v>
      </c>
      <c r="G1261">
        <f>IF(DATOS[[#This Row],[avg_order_value]]="",0,DATOS[[#This Row],[avg_order_value]])</f>
        <v>70.760000000000005</v>
      </c>
      <c r="H1261">
        <v>10</v>
      </c>
      <c r="I1261">
        <f>DATOS[[#This Row],[avgValorOrdenDesc]]*DATOS[[#This Row],[total_orders]]</f>
        <v>707.6</v>
      </c>
      <c r="J1261">
        <v>137</v>
      </c>
      <c r="K1261">
        <v>0</v>
      </c>
      <c r="L1261" t="s">
        <v>16</v>
      </c>
      <c r="M1261">
        <v>84.2</v>
      </c>
      <c r="N1261">
        <f>IF(DATOS[[#This Row],[email_open_rate]]="",0,DATOS[[#This Row],[email_open_rate]])</f>
        <v>84.2</v>
      </c>
      <c r="O1261" s="1">
        <v>45139</v>
      </c>
      <c r="P1261">
        <v>92</v>
      </c>
      <c r="Q1261">
        <v>0.14000000000000001</v>
      </c>
      <c r="R1261">
        <f>IF(IFERROR(VLOOKUP(DATOS[[#This Row],[IdUnico]],A1262:$A$5002,1,FALSE),0),1,0)</f>
        <v>0</v>
      </c>
    </row>
    <row r="1262" spans="1:18" x14ac:dyDescent="0.3">
      <c r="A1262" t="str">
        <f>CONCATENATE(DATOS[[#This Row],[customer_id]],"_",DATOS[[#This Row],[country]],"_",DATOS[[#This Row],[customer_since]])</f>
        <v>CUST_3243_China_45546</v>
      </c>
      <c r="B1262" t="s">
        <v>872</v>
      </c>
      <c r="C1262">
        <v>63</v>
      </c>
      <c r="D1262" t="s">
        <v>21</v>
      </c>
      <c r="E1262" t="s">
        <v>44</v>
      </c>
      <c r="F1262">
        <v>201.33</v>
      </c>
      <c r="G1262">
        <f>IF(DATOS[[#This Row],[avg_order_value]]="",0,DATOS[[#This Row],[avg_order_value]])</f>
        <v>201.33</v>
      </c>
      <c r="H1262">
        <v>10</v>
      </c>
      <c r="I1262">
        <f>DATOS[[#This Row],[avgValorOrdenDesc]]*DATOS[[#This Row],[total_orders]]</f>
        <v>2013.3000000000002</v>
      </c>
      <c r="J1262">
        <v>328</v>
      </c>
      <c r="K1262">
        <v>1</v>
      </c>
      <c r="L1262" t="s">
        <v>29</v>
      </c>
      <c r="M1262">
        <v>73.7</v>
      </c>
      <c r="N1262">
        <f>IF(DATOS[[#This Row],[email_open_rate]]="",0,DATOS[[#This Row],[email_open_rate]])</f>
        <v>73.7</v>
      </c>
      <c r="O1262" s="1">
        <v>45546</v>
      </c>
      <c r="P1262">
        <v>80</v>
      </c>
      <c r="Q1262">
        <v>0.02</v>
      </c>
      <c r="R1262">
        <f>IF(IFERROR(VLOOKUP(DATOS[[#This Row],[IdUnico]],A1263:$A$5002,1,FALSE),0),1,0)</f>
        <v>0</v>
      </c>
    </row>
    <row r="1263" spans="1:18" x14ac:dyDescent="0.3">
      <c r="A1263" t="str">
        <f>CONCATENATE(DATOS[[#This Row],[customer_id]],"_",DATOS[[#This Row],[country]],"_",DATOS[[#This Row],[customer_since]])</f>
        <v>CUST_3247_USA_44017</v>
      </c>
      <c r="B1263" t="s">
        <v>1793</v>
      </c>
      <c r="C1263">
        <v>53</v>
      </c>
      <c r="D1263" t="s">
        <v>14</v>
      </c>
      <c r="E1263" t="s">
        <v>18</v>
      </c>
      <c r="F1263">
        <v>80.25</v>
      </c>
      <c r="G1263">
        <f>IF(DATOS[[#This Row],[avg_order_value]]="",0,DATOS[[#This Row],[avg_order_value]])</f>
        <v>80.25</v>
      </c>
      <c r="H1263">
        <v>8</v>
      </c>
      <c r="I1263">
        <f>DATOS[[#This Row],[avgValorOrdenDesc]]*DATOS[[#This Row],[total_orders]]</f>
        <v>642</v>
      </c>
      <c r="J1263">
        <v>259</v>
      </c>
      <c r="K1263">
        <v>0</v>
      </c>
      <c r="L1263" t="s">
        <v>19</v>
      </c>
      <c r="M1263">
        <v>47.6</v>
      </c>
      <c r="N1263">
        <f>IF(DATOS[[#This Row],[email_open_rate]]="",0,DATOS[[#This Row],[email_open_rate]])</f>
        <v>47.6</v>
      </c>
      <c r="O1263" s="1">
        <v>44017</v>
      </c>
      <c r="P1263">
        <v>29</v>
      </c>
      <c r="Q1263">
        <v>0.3</v>
      </c>
      <c r="R1263">
        <f>IF(IFERROR(VLOOKUP(DATOS[[#This Row],[IdUnico]],A1264:$A$5002,1,FALSE),0),1,0)</f>
        <v>0</v>
      </c>
    </row>
    <row r="1264" spans="1:18" x14ac:dyDescent="0.3">
      <c r="A1264" t="str">
        <f>CONCATENATE(DATOS[[#This Row],[customer_id]],"_",DATOS[[#This Row],[country]],"_",DATOS[[#This Row],[customer_since]])</f>
        <v>CUST_3253_France_45698</v>
      </c>
      <c r="B1264" t="s">
        <v>3559</v>
      </c>
      <c r="C1264">
        <v>29</v>
      </c>
      <c r="D1264" t="s">
        <v>21</v>
      </c>
      <c r="E1264" t="s">
        <v>35</v>
      </c>
      <c r="F1264">
        <v>106.14</v>
      </c>
      <c r="G1264">
        <f>IF(DATOS[[#This Row],[avg_order_value]]="",0,DATOS[[#This Row],[avg_order_value]])</f>
        <v>106.14</v>
      </c>
      <c r="H1264">
        <v>12</v>
      </c>
      <c r="I1264">
        <f>DATOS[[#This Row],[avgValorOrdenDesc]]*DATOS[[#This Row],[total_orders]]</f>
        <v>1273.68</v>
      </c>
      <c r="J1264">
        <v>185</v>
      </c>
      <c r="K1264">
        <v>0</v>
      </c>
      <c r="L1264" t="s">
        <v>23</v>
      </c>
      <c r="M1264">
        <v>69</v>
      </c>
      <c r="N1264">
        <f>IF(DATOS[[#This Row],[email_open_rate]]="",0,DATOS[[#This Row],[email_open_rate]])</f>
        <v>69</v>
      </c>
      <c r="O1264" s="1">
        <v>45698</v>
      </c>
      <c r="P1264">
        <v>34</v>
      </c>
      <c r="Q1264">
        <v>0.2</v>
      </c>
      <c r="R1264">
        <f>IF(IFERROR(VLOOKUP(DATOS[[#This Row],[IdUnico]],A1265:$A$5002,1,FALSE),0),1,0)</f>
        <v>0</v>
      </c>
    </row>
    <row r="1265" spans="1:18" x14ac:dyDescent="0.3">
      <c r="A1265" t="str">
        <f>CONCATENATE(DATOS[[#This Row],[customer_id]],"_",DATOS[[#This Row],[country]],"_",DATOS[[#This Row],[customer_since]])</f>
        <v>CUST_3255_Canada_45650</v>
      </c>
      <c r="B1265" t="s">
        <v>253</v>
      </c>
      <c r="C1265">
        <v>78</v>
      </c>
      <c r="D1265" t="s">
        <v>14</v>
      </c>
      <c r="E1265" t="s">
        <v>28</v>
      </c>
      <c r="F1265">
        <v>37.92</v>
      </c>
      <c r="G1265">
        <f>IF(DATOS[[#This Row],[avg_order_value]]="",0,DATOS[[#This Row],[avg_order_value]])</f>
        <v>37.92</v>
      </c>
      <c r="H1265">
        <v>16</v>
      </c>
      <c r="I1265">
        <f>DATOS[[#This Row],[avgValorOrdenDesc]]*DATOS[[#This Row],[total_orders]]</f>
        <v>606.72</v>
      </c>
      <c r="J1265">
        <v>166</v>
      </c>
      <c r="K1265">
        <v>0</v>
      </c>
      <c r="L1265" t="s">
        <v>40</v>
      </c>
      <c r="M1265">
        <v>69.400000000000006</v>
      </c>
      <c r="N1265">
        <f>IF(DATOS[[#This Row],[email_open_rate]]="",0,DATOS[[#This Row],[email_open_rate]])</f>
        <v>69.400000000000006</v>
      </c>
      <c r="O1265" s="1">
        <v>45650</v>
      </c>
      <c r="P1265">
        <v>6</v>
      </c>
      <c r="Q1265">
        <v>0.33</v>
      </c>
      <c r="R1265">
        <f>IF(IFERROR(VLOOKUP(DATOS[[#This Row],[IdUnico]],A1266:$A$5002,1,FALSE),0),1,0)</f>
        <v>0</v>
      </c>
    </row>
    <row r="1266" spans="1:18" x14ac:dyDescent="0.3">
      <c r="A1266" t="str">
        <f>CONCATENATE(DATOS[[#This Row],[customer_id]],"_",DATOS[[#This Row],[country]],"_",DATOS[[#This Row],[customer_since]])</f>
        <v>CUST_3255_India_44251</v>
      </c>
      <c r="B1266" t="s">
        <v>253</v>
      </c>
      <c r="C1266">
        <v>56</v>
      </c>
      <c r="D1266" t="s">
        <v>14</v>
      </c>
      <c r="E1266" t="s">
        <v>37</v>
      </c>
      <c r="F1266">
        <v>34.869999999999997</v>
      </c>
      <c r="G1266">
        <f>IF(DATOS[[#This Row],[avg_order_value]]="",0,DATOS[[#This Row],[avg_order_value]])</f>
        <v>34.869999999999997</v>
      </c>
      <c r="H1266">
        <v>14</v>
      </c>
      <c r="I1266">
        <f>DATOS[[#This Row],[avgValorOrdenDesc]]*DATOS[[#This Row],[total_orders]]</f>
        <v>488.17999999999995</v>
      </c>
      <c r="J1266">
        <v>269</v>
      </c>
      <c r="K1266">
        <v>0</v>
      </c>
      <c r="L1266" t="s">
        <v>19</v>
      </c>
      <c r="M1266">
        <v>24.3</v>
      </c>
      <c r="N1266">
        <f>IF(DATOS[[#This Row],[email_open_rate]]="",0,DATOS[[#This Row],[email_open_rate]])</f>
        <v>24.3</v>
      </c>
      <c r="O1266" s="1">
        <v>44251</v>
      </c>
      <c r="P1266">
        <v>41</v>
      </c>
      <c r="Q1266">
        <v>0.52</v>
      </c>
      <c r="R1266">
        <f>IF(IFERROR(VLOOKUP(DATOS[[#This Row],[IdUnico]],A1267:$A$5002,1,FALSE),0),1,0)</f>
        <v>0</v>
      </c>
    </row>
    <row r="1267" spans="1:18" x14ac:dyDescent="0.3">
      <c r="A1267" t="str">
        <f>CONCATENATE(DATOS[[#This Row],[customer_id]],"_",DATOS[[#This Row],[country]],"_",DATOS[[#This Row],[customer_since]])</f>
        <v>CUST_3257_Australia_44850</v>
      </c>
      <c r="B1267" t="s">
        <v>2487</v>
      </c>
      <c r="C1267">
        <v>33</v>
      </c>
      <c r="D1267" t="s">
        <v>14</v>
      </c>
      <c r="E1267" t="s">
        <v>22</v>
      </c>
      <c r="F1267">
        <v>77.67</v>
      </c>
      <c r="G1267">
        <f>IF(DATOS[[#This Row],[avg_order_value]]="",0,DATOS[[#This Row],[avg_order_value]])</f>
        <v>77.67</v>
      </c>
      <c r="H1267">
        <v>6</v>
      </c>
      <c r="I1267">
        <f>DATOS[[#This Row],[avgValorOrdenDesc]]*DATOS[[#This Row],[total_orders]]</f>
        <v>466.02</v>
      </c>
      <c r="J1267">
        <v>126</v>
      </c>
      <c r="K1267">
        <v>0</v>
      </c>
      <c r="L1267" t="s">
        <v>23</v>
      </c>
      <c r="M1267">
        <v>41.6</v>
      </c>
      <c r="N1267">
        <f>IF(DATOS[[#This Row],[email_open_rate]]="",0,DATOS[[#This Row],[email_open_rate]])</f>
        <v>41.6</v>
      </c>
      <c r="O1267" s="1">
        <v>44850</v>
      </c>
      <c r="P1267">
        <v>73</v>
      </c>
      <c r="Q1267">
        <v>0.28000000000000003</v>
      </c>
      <c r="R1267">
        <f>IF(IFERROR(VLOOKUP(DATOS[[#This Row],[IdUnico]],A1268:$A$5002,1,FALSE),0),1,0)</f>
        <v>0</v>
      </c>
    </row>
    <row r="1268" spans="1:18" x14ac:dyDescent="0.3">
      <c r="A1268" t="str">
        <f>CONCATENATE(DATOS[[#This Row],[customer_id]],"_",DATOS[[#This Row],[country]],"_",DATOS[[#This Row],[customer_since]])</f>
        <v>CUST_3258_India_44068</v>
      </c>
      <c r="B1268" t="s">
        <v>3070</v>
      </c>
      <c r="C1268">
        <v>59</v>
      </c>
      <c r="D1268" t="s">
        <v>21</v>
      </c>
      <c r="E1268" t="s">
        <v>37</v>
      </c>
      <c r="F1268">
        <v>205.29</v>
      </c>
      <c r="G1268">
        <f>IF(DATOS[[#This Row],[avg_order_value]]="",0,DATOS[[#This Row],[avg_order_value]])</f>
        <v>205.29</v>
      </c>
      <c r="H1268">
        <v>15</v>
      </c>
      <c r="I1268">
        <f>DATOS[[#This Row],[avgValorOrdenDesc]]*DATOS[[#This Row],[total_orders]]</f>
        <v>3079.35</v>
      </c>
      <c r="J1268">
        <v>262</v>
      </c>
      <c r="K1268">
        <v>0</v>
      </c>
      <c r="L1268" t="s">
        <v>29</v>
      </c>
      <c r="M1268">
        <v>35.9</v>
      </c>
      <c r="N1268">
        <f>IF(DATOS[[#This Row],[email_open_rate]]="",0,DATOS[[#This Row],[email_open_rate]])</f>
        <v>35.9</v>
      </c>
      <c r="O1268" s="1">
        <v>44068</v>
      </c>
      <c r="P1268">
        <v>13</v>
      </c>
      <c r="Q1268">
        <v>0.26</v>
      </c>
      <c r="R1268">
        <f>IF(IFERROR(VLOOKUP(DATOS[[#This Row],[IdUnico]],A1269:$A$5002,1,FALSE),0),1,0)</f>
        <v>0</v>
      </c>
    </row>
    <row r="1269" spans="1:18" x14ac:dyDescent="0.3">
      <c r="A1269" t="str">
        <f>CONCATENATE(DATOS[[#This Row],[customer_id]],"_",DATOS[[#This Row],[country]],"_",DATOS[[#This Row],[customer_since]])</f>
        <v>CUST_3259_France_45117</v>
      </c>
      <c r="B1269" t="s">
        <v>3124</v>
      </c>
      <c r="C1269">
        <v>45</v>
      </c>
      <c r="D1269" t="s">
        <v>21</v>
      </c>
      <c r="E1269" t="s">
        <v>35</v>
      </c>
      <c r="F1269">
        <v>135.72</v>
      </c>
      <c r="G1269">
        <f>IF(DATOS[[#This Row],[avg_order_value]]="",0,DATOS[[#This Row],[avg_order_value]])</f>
        <v>135.72</v>
      </c>
      <c r="H1269">
        <v>11</v>
      </c>
      <c r="I1269">
        <f>DATOS[[#This Row],[avgValorOrdenDesc]]*DATOS[[#This Row],[total_orders]]</f>
        <v>1492.92</v>
      </c>
      <c r="J1269">
        <v>214</v>
      </c>
      <c r="K1269">
        <v>0</v>
      </c>
      <c r="L1269" t="s">
        <v>19</v>
      </c>
      <c r="M1269">
        <v>65.400000000000006</v>
      </c>
      <c r="N1269">
        <f>IF(DATOS[[#This Row],[email_open_rate]]="",0,DATOS[[#This Row],[email_open_rate]])</f>
        <v>65.400000000000006</v>
      </c>
      <c r="O1269" s="1">
        <v>45117</v>
      </c>
      <c r="P1269">
        <v>86</v>
      </c>
      <c r="Q1269">
        <v>0.51</v>
      </c>
      <c r="R1269">
        <f>IF(IFERROR(VLOOKUP(DATOS[[#This Row],[IdUnico]],A1270:$A$5002,1,FALSE),0),1,0)</f>
        <v>0</v>
      </c>
    </row>
    <row r="1270" spans="1:18" x14ac:dyDescent="0.3">
      <c r="A1270" t="str">
        <f>CONCATENATE(DATOS[[#This Row],[customer_id]],"_",DATOS[[#This Row],[country]],"_",DATOS[[#This Row],[customer_since]])</f>
        <v>CUST_3261_Brazil_44361</v>
      </c>
      <c r="B1270" t="s">
        <v>2179</v>
      </c>
      <c r="C1270">
        <v>39</v>
      </c>
      <c r="D1270" t="s">
        <v>14</v>
      </c>
      <c r="E1270" t="s">
        <v>15</v>
      </c>
      <c r="F1270">
        <v>117.14</v>
      </c>
      <c r="G1270">
        <f>IF(DATOS[[#This Row],[avg_order_value]]="",0,DATOS[[#This Row],[avg_order_value]])</f>
        <v>117.14</v>
      </c>
      <c r="H1270">
        <v>10</v>
      </c>
      <c r="I1270">
        <f>DATOS[[#This Row],[avgValorOrdenDesc]]*DATOS[[#This Row],[total_orders]]</f>
        <v>1171.4000000000001</v>
      </c>
      <c r="J1270">
        <v>182</v>
      </c>
      <c r="K1270">
        <v>0</v>
      </c>
      <c r="L1270" t="s">
        <v>23</v>
      </c>
      <c r="M1270">
        <v>81.7</v>
      </c>
      <c r="N1270">
        <f>IF(DATOS[[#This Row],[email_open_rate]]="",0,DATOS[[#This Row],[email_open_rate]])</f>
        <v>81.7</v>
      </c>
      <c r="O1270" s="1">
        <v>44361</v>
      </c>
      <c r="P1270">
        <v>75</v>
      </c>
      <c r="Q1270">
        <v>0.56000000000000005</v>
      </c>
      <c r="R1270">
        <f>IF(IFERROR(VLOOKUP(DATOS[[#This Row],[IdUnico]],A1271:$A$5002,1,FALSE),0),1,0)</f>
        <v>0</v>
      </c>
    </row>
    <row r="1271" spans="1:18" x14ac:dyDescent="0.3">
      <c r="A1271" t="str">
        <f>CONCATENATE(DATOS[[#This Row],[customer_id]],"_",DATOS[[#This Row],[country]],"_",DATOS[[#This Row],[customer_since]])</f>
        <v>CUST_3261_Canada_44647</v>
      </c>
      <c r="B1271" t="s">
        <v>2179</v>
      </c>
      <c r="C1271">
        <v>22</v>
      </c>
      <c r="D1271" t="s">
        <v>21</v>
      </c>
      <c r="E1271" t="s">
        <v>28</v>
      </c>
      <c r="F1271">
        <v>82.79</v>
      </c>
      <c r="G1271">
        <f>IF(DATOS[[#This Row],[avg_order_value]]="",0,DATOS[[#This Row],[avg_order_value]])</f>
        <v>82.79</v>
      </c>
      <c r="H1271">
        <v>9</v>
      </c>
      <c r="I1271">
        <f>DATOS[[#This Row],[avgValorOrdenDesc]]*DATOS[[#This Row],[total_orders]]</f>
        <v>745.11</v>
      </c>
      <c r="J1271">
        <v>150</v>
      </c>
      <c r="K1271">
        <v>0</v>
      </c>
      <c r="L1271" t="s">
        <v>40</v>
      </c>
      <c r="M1271">
        <v>85.1</v>
      </c>
      <c r="N1271">
        <f>IF(DATOS[[#This Row],[email_open_rate]]="",0,DATOS[[#This Row],[email_open_rate]])</f>
        <v>85.1</v>
      </c>
      <c r="O1271" s="1">
        <v>44647</v>
      </c>
      <c r="P1271">
        <v>78</v>
      </c>
      <c r="Q1271">
        <v>0.61</v>
      </c>
      <c r="R1271">
        <f>IF(IFERROR(VLOOKUP(DATOS[[#This Row],[IdUnico]],A1272:$A$5002,1,FALSE),0),1,0)</f>
        <v>0</v>
      </c>
    </row>
    <row r="1272" spans="1:18" x14ac:dyDescent="0.3">
      <c r="A1272" t="str">
        <f>CONCATENATE(DATOS[[#This Row],[customer_id]],"_",DATOS[[#This Row],[country]],"_",DATOS[[#This Row],[customer_since]])</f>
        <v>CUST_3265_Canada_45007</v>
      </c>
      <c r="B1272" t="s">
        <v>1196</v>
      </c>
      <c r="C1272">
        <v>69</v>
      </c>
      <c r="D1272" t="s">
        <v>21</v>
      </c>
      <c r="E1272" t="s">
        <v>28</v>
      </c>
      <c r="F1272">
        <v>73.61</v>
      </c>
      <c r="G1272">
        <f>IF(DATOS[[#This Row],[avg_order_value]]="",0,DATOS[[#This Row],[avg_order_value]])</f>
        <v>73.61</v>
      </c>
      <c r="H1272">
        <v>10</v>
      </c>
      <c r="I1272">
        <f>DATOS[[#This Row],[avgValorOrdenDesc]]*DATOS[[#This Row],[total_orders]]</f>
        <v>736.1</v>
      </c>
      <c r="J1272">
        <v>95</v>
      </c>
      <c r="K1272">
        <v>0</v>
      </c>
      <c r="L1272" t="s">
        <v>19</v>
      </c>
      <c r="M1272">
        <v>61.1</v>
      </c>
      <c r="N1272">
        <f>IF(DATOS[[#This Row],[email_open_rate]]="",0,DATOS[[#This Row],[email_open_rate]])</f>
        <v>61.1</v>
      </c>
      <c r="O1272" s="1">
        <v>45007</v>
      </c>
      <c r="P1272">
        <v>69</v>
      </c>
      <c r="Q1272">
        <v>0.44</v>
      </c>
      <c r="R1272">
        <f>IF(IFERROR(VLOOKUP(DATOS[[#This Row],[IdUnico]],A1273:$A$5002,1,FALSE),0),1,0)</f>
        <v>0</v>
      </c>
    </row>
    <row r="1273" spans="1:18" x14ac:dyDescent="0.3">
      <c r="A1273" t="str">
        <f>CONCATENATE(DATOS[[#This Row],[customer_id]],"_",DATOS[[#This Row],[country]],"_",DATOS[[#This Row],[customer_since]])</f>
        <v>CUST_3274_Japan_44366</v>
      </c>
      <c r="B1273" t="s">
        <v>2031</v>
      </c>
      <c r="C1273">
        <v>56</v>
      </c>
      <c r="D1273" t="s">
        <v>21</v>
      </c>
      <c r="E1273" t="s">
        <v>26</v>
      </c>
      <c r="F1273">
        <v>50.66</v>
      </c>
      <c r="G1273">
        <f>IF(DATOS[[#This Row],[avg_order_value]]="",0,DATOS[[#This Row],[avg_order_value]])</f>
        <v>50.66</v>
      </c>
      <c r="H1273">
        <v>11</v>
      </c>
      <c r="I1273">
        <f>DATOS[[#This Row],[avgValorOrdenDesc]]*DATOS[[#This Row],[total_orders]]</f>
        <v>557.26</v>
      </c>
      <c r="J1273">
        <v>273</v>
      </c>
      <c r="K1273">
        <v>0</v>
      </c>
      <c r="L1273" t="s">
        <v>29</v>
      </c>
      <c r="M1273">
        <v>21.5</v>
      </c>
      <c r="N1273">
        <f>IF(DATOS[[#This Row],[email_open_rate]]="",0,DATOS[[#This Row],[email_open_rate]])</f>
        <v>21.5</v>
      </c>
      <c r="O1273" s="1">
        <v>44366</v>
      </c>
      <c r="P1273">
        <v>15</v>
      </c>
      <c r="Q1273">
        <v>0.56999999999999995</v>
      </c>
      <c r="R1273">
        <f>IF(IFERROR(VLOOKUP(DATOS[[#This Row],[IdUnico]],A1274:$A$5002,1,FALSE),0),1,0)</f>
        <v>0</v>
      </c>
    </row>
    <row r="1274" spans="1:18" x14ac:dyDescent="0.3">
      <c r="A1274" t="str">
        <f>CONCATENATE(DATOS[[#This Row],[customer_id]],"_",DATOS[[#This Row],[country]],"_",DATOS[[#This Row],[customer_since]])</f>
        <v>CUST_3278_India_44375</v>
      </c>
      <c r="B1274" t="s">
        <v>1453</v>
      </c>
      <c r="C1274">
        <v>41</v>
      </c>
      <c r="D1274" t="s">
        <v>25</v>
      </c>
      <c r="E1274" t="s">
        <v>37</v>
      </c>
      <c r="F1274">
        <v>206.09</v>
      </c>
      <c r="G1274">
        <f>IF(DATOS[[#This Row],[avg_order_value]]="",0,DATOS[[#This Row],[avg_order_value]])</f>
        <v>206.09</v>
      </c>
      <c r="H1274">
        <v>10</v>
      </c>
      <c r="I1274">
        <f>DATOS[[#This Row],[avgValorOrdenDesc]]*DATOS[[#This Row],[total_orders]]</f>
        <v>2060.9</v>
      </c>
      <c r="J1274">
        <v>303</v>
      </c>
      <c r="K1274">
        <v>0</v>
      </c>
      <c r="L1274" t="s">
        <v>40</v>
      </c>
      <c r="M1274">
        <v>65.400000000000006</v>
      </c>
      <c r="N1274">
        <f>IF(DATOS[[#This Row],[email_open_rate]]="",0,DATOS[[#This Row],[email_open_rate]])</f>
        <v>65.400000000000006</v>
      </c>
      <c r="O1274" s="1">
        <v>44375</v>
      </c>
      <c r="P1274">
        <v>21</v>
      </c>
      <c r="Q1274">
        <v>0.23</v>
      </c>
      <c r="R1274">
        <f>IF(IFERROR(VLOOKUP(DATOS[[#This Row],[IdUnico]],A1275:$A$5002,1,FALSE),0),1,0)</f>
        <v>0</v>
      </c>
    </row>
    <row r="1275" spans="1:18" x14ac:dyDescent="0.3">
      <c r="A1275" t="str">
        <f>CONCATENATE(DATOS[[#This Row],[customer_id]],"_",DATOS[[#This Row],[country]],"_",DATOS[[#This Row],[customer_since]])</f>
        <v>CUST_3279_Canada_44486</v>
      </c>
      <c r="B1275" t="s">
        <v>1790</v>
      </c>
      <c r="C1275">
        <v>55</v>
      </c>
      <c r="D1275" t="s">
        <v>14</v>
      </c>
      <c r="E1275" t="s">
        <v>28</v>
      </c>
      <c r="F1275">
        <v>24.44</v>
      </c>
      <c r="G1275">
        <f>IF(DATOS[[#This Row],[avg_order_value]]="",0,DATOS[[#This Row],[avg_order_value]])</f>
        <v>24.44</v>
      </c>
      <c r="H1275">
        <v>10</v>
      </c>
      <c r="I1275">
        <f>DATOS[[#This Row],[avgValorOrdenDesc]]*DATOS[[#This Row],[total_orders]]</f>
        <v>244.4</v>
      </c>
      <c r="J1275">
        <v>274</v>
      </c>
      <c r="K1275">
        <v>0</v>
      </c>
      <c r="L1275" t="s">
        <v>29</v>
      </c>
      <c r="M1275">
        <v>96.7</v>
      </c>
      <c r="N1275">
        <f>IF(DATOS[[#This Row],[email_open_rate]]="",0,DATOS[[#This Row],[email_open_rate]])</f>
        <v>96.7</v>
      </c>
      <c r="O1275" s="1">
        <v>44486</v>
      </c>
      <c r="P1275">
        <v>15</v>
      </c>
      <c r="Q1275">
        <v>0.13</v>
      </c>
      <c r="R1275">
        <f>IF(IFERROR(VLOOKUP(DATOS[[#This Row],[IdUnico]],A1276:$A$5002,1,FALSE),0),1,0)</f>
        <v>0</v>
      </c>
    </row>
    <row r="1276" spans="1:18" x14ac:dyDescent="0.3">
      <c r="A1276" t="str">
        <f>CONCATENATE(DATOS[[#This Row],[customer_id]],"_",DATOS[[#This Row],[country]],"_",DATOS[[#This Row],[customer_since]])</f>
        <v>CUST_3282_Canada_45030</v>
      </c>
      <c r="B1276" t="s">
        <v>2241</v>
      </c>
      <c r="C1276">
        <v>65</v>
      </c>
      <c r="D1276" t="s">
        <v>14</v>
      </c>
      <c r="E1276" t="s">
        <v>28</v>
      </c>
      <c r="F1276">
        <v>70.22</v>
      </c>
      <c r="G1276">
        <f>IF(DATOS[[#This Row],[avg_order_value]]="",0,DATOS[[#This Row],[avg_order_value]])</f>
        <v>70.22</v>
      </c>
      <c r="H1276">
        <v>11</v>
      </c>
      <c r="I1276">
        <f>DATOS[[#This Row],[avgValorOrdenDesc]]*DATOS[[#This Row],[total_orders]]</f>
        <v>772.42</v>
      </c>
      <c r="J1276">
        <v>304</v>
      </c>
      <c r="K1276">
        <v>0</v>
      </c>
      <c r="L1276" t="s">
        <v>19</v>
      </c>
      <c r="M1276">
        <v>13</v>
      </c>
      <c r="N1276">
        <f>IF(DATOS[[#This Row],[email_open_rate]]="",0,DATOS[[#This Row],[email_open_rate]])</f>
        <v>13</v>
      </c>
      <c r="O1276" s="1">
        <v>45030</v>
      </c>
      <c r="P1276">
        <v>4</v>
      </c>
      <c r="Q1276">
        <v>0.13</v>
      </c>
      <c r="R1276">
        <f>IF(IFERROR(VLOOKUP(DATOS[[#This Row],[IdUnico]],A1277:$A$5002,1,FALSE),0),1,0)</f>
        <v>0</v>
      </c>
    </row>
    <row r="1277" spans="1:18" x14ac:dyDescent="0.3">
      <c r="A1277" t="str">
        <f>CONCATENATE(DATOS[[#This Row],[customer_id]],"_",DATOS[[#This Row],[country]],"_",DATOS[[#This Row],[customer_since]])</f>
        <v>CUST_3284_France_45518</v>
      </c>
      <c r="B1277" t="s">
        <v>3365</v>
      </c>
      <c r="C1277">
        <v>40</v>
      </c>
      <c r="D1277" t="s">
        <v>14</v>
      </c>
      <c r="E1277" t="s">
        <v>35</v>
      </c>
      <c r="F1277">
        <v>126.85</v>
      </c>
      <c r="G1277">
        <f>IF(DATOS[[#This Row],[avg_order_value]]="",0,DATOS[[#This Row],[avg_order_value]])</f>
        <v>126.85</v>
      </c>
      <c r="H1277">
        <v>9</v>
      </c>
      <c r="I1277">
        <f>DATOS[[#This Row],[avgValorOrdenDesc]]*DATOS[[#This Row],[total_orders]]</f>
        <v>1141.6499999999999</v>
      </c>
      <c r="J1277">
        <v>53</v>
      </c>
      <c r="K1277">
        <v>0</v>
      </c>
      <c r="L1277" t="s">
        <v>29</v>
      </c>
      <c r="M1277">
        <v>96.3</v>
      </c>
      <c r="N1277">
        <f>IF(DATOS[[#This Row],[email_open_rate]]="",0,DATOS[[#This Row],[email_open_rate]])</f>
        <v>96.3</v>
      </c>
      <c r="O1277" s="1">
        <v>45518</v>
      </c>
      <c r="P1277">
        <v>89</v>
      </c>
      <c r="Q1277">
        <v>0.1</v>
      </c>
      <c r="R1277">
        <f>IF(IFERROR(VLOOKUP(DATOS[[#This Row],[IdUnico]],A1278:$A$5002,1,FALSE),0),1,0)</f>
        <v>0</v>
      </c>
    </row>
    <row r="1278" spans="1:18" x14ac:dyDescent="0.3">
      <c r="A1278" t="str">
        <f>CONCATENATE(DATOS[[#This Row],[customer_id]],"_",DATOS[[#This Row],[country]],"_",DATOS[[#This Row],[customer_since]])</f>
        <v>CUST_3285_France_45502</v>
      </c>
      <c r="B1278" t="s">
        <v>2047</v>
      </c>
      <c r="C1278">
        <v>52</v>
      </c>
      <c r="D1278" t="s">
        <v>21</v>
      </c>
      <c r="E1278" t="s">
        <v>35</v>
      </c>
      <c r="F1278">
        <v>114.73</v>
      </c>
      <c r="G1278">
        <f>IF(DATOS[[#This Row],[avg_order_value]]="",0,DATOS[[#This Row],[avg_order_value]])</f>
        <v>114.73</v>
      </c>
      <c r="H1278">
        <v>10</v>
      </c>
      <c r="I1278">
        <f>DATOS[[#This Row],[avgValorOrdenDesc]]*DATOS[[#This Row],[total_orders]]</f>
        <v>1147.3</v>
      </c>
      <c r="J1278">
        <v>136</v>
      </c>
      <c r="K1278">
        <v>0</v>
      </c>
      <c r="L1278" t="s">
        <v>40</v>
      </c>
      <c r="M1278">
        <v>46.8</v>
      </c>
      <c r="N1278">
        <f>IF(DATOS[[#This Row],[email_open_rate]]="",0,DATOS[[#This Row],[email_open_rate]])</f>
        <v>46.8</v>
      </c>
      <c r="O1278" s="1">
        <v>45502</v>
      </c>
      <c r="P1278">
        <v>7</v>
      </c>
      <c r="Q1278">
        <v>0.27</v>
      </c>
      <c r="R1278">
        <f>IF(IFERROR(VLOOKUP(DATOS[[#This Row],[IdUnico]],A1279:$A$5002,1,FALSE),0),1,0)</f>
        <v>0</v>
      </c>
    </row>
    <row r="1279" spans="1:18" x14ac:dyDescent="0.3">
      <c r="A1279" t="str">
        <f>CONCATENATE(DATOS[[#This Row],[customer_id]],"_",DATOS[[#This Row],[country]],"_",DATOS[[#This Row],[customer_since]])</f>
        <v>CUST_3289_Canada_44451</v>
      </c>
      <c r="B1279" t="s">
        <v>1498</v>
      </c>
      <c r="C1279">
        <v>51</v>
      </c>
      <c r="D1279" t="s">
        <v>21</v>
      </c>
      <c r="E1279" t="s">
        <v>28</v>
      </c>
      <c r="F1279">
        <v>24.89</v>
      </c>
      <c r="G1279">
        <f>IF(DATOS[[#This Row],[avg_order_value]]="",0,DATOS[[#This Row],[avg_order_value]])</f>
        <v>24.89</v>
      </c>
      <c r="H1279">
        <v>12</v>
      </c>
      <c r="I1279">
        <f>DATOS[[#This Row],[avgValorOrdenDesc]]*DATOS[[#This Row],[total_orders]]</f>
        <v>298.68</v>
      </c>
      <c r="J1279">
        <v>44</v>
      </c>
      <c r="K1279">
        <v>0</v>
      </c>
      <c r="L1279" t="s">
        <v>29</v>
      </c>
      <c r="M1279">
        <v>42.4</v>
      </c>
      <c r="N1279">
        <f>IF(DATOS[[#This Row],[email_open_rate]]="",0,DATOS[[#This Row],[email_open_rate]])</f>
        <v>42.4</v>
      </c>
      <c r="O1279" s="1">
        <v>44451</v>
      </c>
      <c r="P1279">
        <v>46</v>
      </c>
      <c r="Q1279">
        <v>0.17</v>
      </c>
      <c r="R1279">
        <f>IF(IFERROR(VLOOKUP(DATOS[[#This Row],[IdUnico]],A1280:$A$5002,1,FALSE),0),1,0)</f>
        <v>0</v>
      </c>
    </row>
    <row r="1280" spans="1:18" x14ac:dyDescent="0.3">
      <c r="A1280" t="str">
        <f>CONCATENATE(DATOS[[#This Row],[customer_id]],"_",DATOS[[#This Row],[country]],"_",DATOS[[#This Row],[customer_since]])</f>
        <v>CUST_3292_France_45212</v>
      </c>
      <c r="B1280" t="s">
        <v>2706</v>
      </c>
      <c r="C1280">
        <v>63</v>
      </c>
      <c r="D1280" t="s">
        <v>21</v>
      </c>
      <c r="E1280" t="s">
        <v>35</v>
      </c>
      <c r="F1280">
        <v>24.21</v>
      </c>
      <c r="G1280">
        <f>IF(DATOS[[#This Row],[avg_order_value]]="",0,DATOS[[#This Row],[avg_order_value]])</f>
        <v>24.21</v>
      </c>
      <c r="H1280">
        <v>9</v>
      </c>
      <c r="I1280">
        <f>DATOS[[#This Row],[avgValorOrdenDesc]]*DATOS[[#This Row],[total_orders]]</f>
        <v>217.89000000000001</v>
      </c>
      <c r="J1280">
        <v>70</v>
      </c>
      <c r="K1280">
        <v>0</v>
      </c>
      <c r="L1280" t="s">
        <v>16</v>
      </c>
      <c r="M1280">
        <v>7.8</v>
      </c>
      <c r="N1280">
        <f>IF(DATOS[[#This Row],[email_open_rate]]="",0,DATOS[[#This Row],[email_open_rate]])</f>
        <v>7.8</v>
      </c>
      <c r="O1280" s="1">
        <v>45212</v>
      </c>
      <c r="P1280">
        <v>69</v>
      </c>
      <c r="Q1280">
        <v>0.49</v>
      </c>
      <c r="R1280">
        <f>IF(IFERROR(VLOOKUP(DATOS[[#This Row],[IdUnico]],A1281:$A$5002,1,FALSE),0),1,0)</f>
        <v>0</v>
      </c>
    </row>
    <row r="1281" spans="1:18" x14ac:dyDescent="0.3">
      <c r="A1281" t="str">
        <f>CONCATENATE(DATOS[[#This Row],[customer_id]],"_",DATOS[[#This Row],[country]],"_",DATOS[[#This Row],[customer_since]])</f>
        <v>CUST_3293_Japan_44718</v>
      </c>
      <c r="B1281" t="s">
        <v>1754</v>
      </c>
      <c r="C1281">
        <v>46</v>
      </c>
      <c r="D1281" t="s">
        <v>14</v>
      </c>
      <c r="E1281" t="s">
        <v>26</v>
      </c>
      <c r="F1281">
        <v>123.62</v>
      </c>
      <c r="G1281">
        <f>IF(DATOS[[#This Row],[avg_order_value]]="",0,DATOS[[#This Row],[avg_order_value]])</f>
        <v>123.62</v>
      </c>
      <c r="H1281">
        <v>9</v>
      </c>
      <c r="I1281">
        <f>DATOS[[#This Row],[avgValorOrdenDesc]]*DATOS[[#This Row],[total_orders]]</f>
        <v>1112.58</v>
      </c>
      <c r="J1281">
        <v>166</v>
      </c>
      <c r="K1281">
        <v>0</v>
      </c>
      <c r="L1281" t="s">
        <v>40</v>
      </c>
      <c r="M1281">
        <v>62.9</v>
      </c>
      <c r="N1281">
        <f>IF(DATOS[[#This Row],[email_open_rate]]="",0,DATOS[[#This Row],[email_open_rate]])</f>
        <v>62.9</v>
      </c>
      <c r="O1281" s="1">
        <v>44718</v>
      </c>
      <c r="P1281">
        <v>64</v>
      </c>
      <c r="Q1281">
        <v>0.27</v>
      </c>
      <c r="R1281">
        <f>IF(IFERROR(VLOOKUP(DATOS[[#This Row],[IdUnico]],A1282:$A$5002,1,FALSE),0),1,0)</f>
        <v>0</v>
      </c>
    </row>
    <row r="1282" spans="1:18" x14ac:dyDescent="0.3">
      <c r="A1282" t="str">
        <f>CONCATENATE(DATOS[[#This Row],[customer_id]],"_",DATOS[[#This Row],[country]],"_",DATOS[[#This Row],[customer_since]])</f>
        <v>CUST_3294_France_45366</v>
      </c>
      <c r="B1282" t="s">
        <v>2930</v>
      </c>
      <c r="C1282">
        <v>63</v>
      </c>
      <c r="D1282" t="s">
        <v>21</v>
      </c>
      <c r="E1282" t="s">
        <v>35</v>
      </c>
      <c r="F1282">
        <v>58.69</v>
      </c>
      <c r="G1282">
        <f>IF(DATOS[[#This Row],[avg_order_value]]="",0,DATOS[[#This Row],[avg_order_value]])</f>
        <v>58.69</v>
      </c>
      <c r="H1282">
        <v>12</v>
      </c>
      <c r="I1282">
        <f>DATOS[[#This Row],[avgValorOrdenDesc]]*DATOS[[#This Row],[total_orders]]</f>
        <v>704.28</v>
      </c>
      <c r="J1282">
        <v>5</v>
      </c>
      <c r="K1282">
        <v>0</v>
      </c>
      <c r="L1282" t="s">
        <v>19</v>
      </c>
      <c r="M1282">
        <v>65.599999999999994</v>
      </c>
      <c r="N1282">
        <f>IF(DATOS[[#This Row],[email_open_rate]]="",0,DATOS[[#This Row],[email_open_rate]])</f>
        <v>65.599999999999994</v>
      </c>
      <c r="O1282" s="1">
        <v>45366</v>
      </c>
      <c r="P1282">
        <v>13</v>
      </c>
      <c r="Q1282">
        <v>0.22</v>
      </c>
      <c r="R1282">
        <f>IF(IFERROR(VLOOKUP(DATOS[[#This Row],[IdUnico]],A1283:$A$5002,1,FALSE),0),1,0)</f>
        <v>0</v>
      </c>
    </row>
    <row r="1283" spans="1:18" x14ac:dyDescent="0.3">
      <c r="A1283" t="str">
        <f>CONCATENATE(DATOS[[#This Row],[customer_id]],"_",DATOS[[#This Row],[country]],"_",DATOS[[#This Row],[customer_since]])</f>
        <v>CUST_3294_UK_44181</v>
      </c>
      <c r="B1283" t="s">
        <v>2930</v>
      </c>
      <c r="C1283">
        <v>54</v>
      </c>
      <c r="D1283" t="s">
        <v>21</v>
      </c>
      <c r="E1283" t="s">
        <v>52</v>
      </c>
      <c r="F1283">
        <v>26.04</v>
      </c>
      <c r="G1283">
        <f>IF(DATOS[[#This Row],[avg_order_value]]="",0,DATOS[[#This Row],[avg_order_value]])</f>
        <v>26.04</v>
      </c>
      <c r="H1283">
        <v>10</v>
      </c>
      <c r="I1283">
        <f>DATOS[[#This Row],[avgValorOrdenDesc]]*DATOS[[#This Row],[total_orders]]</f>
        <v>260.39999999999998</v>
      </c>
      <c r="J1283">
        <v>199</v>
      </c>
      <c r="K1283">
        <v>0</v>
      </c>
      <c r="L1283" t="s">
        <v>29</v>
      </c>
      <c r="M1283">
        <v>36.200000000000003</v>
      </c>
      <c r="N1283">
        <f>IF(DATOS[[#This Row],[email_open_rate]]="",0,DATOS[[#This Row],[email_open_rate]])</f>
        <v>36.200000000000003</v>
      </c>
      <c r="O1283" s="1">
        <v>44181</v>
      </c>
      <c r="P1283">
        <v>49</v>
      </c>
      <c r="Q1283">
        <v>0.19</v>
      </c>
      <c r="R1283">
        <f>IF(IFERROR(VLOOKUP(DATOS[[#This Row],[IdUnico]],A1284:$A$5002,1,FALSE),0),1,0)</f>
        <v>0</v>
      </c>
    </row>
    <row r="1284" spans="1:18" x14ac:dyDescent="0.3">
      <c r="A1284" t="str">
        <f>CONCATENATE(DATOS[[#This Row],[customer_id]],"_",DATOS[[#This Row],[country]],"_",DATOS[[#This Row],[customer_since]])</f>
        <v>CUST_3295_China_45138</v>
      </c>
      <c r="B1284" t="s">
        <v>2569</v>
      </c>
      <c r="C1284">
        <v>21</v>
      </c>
      <c r="D1284" t="s">
        <v>14</v>
      </c>
      <c r="E1284" t="s">
        <v>44</v>
      </c>
      <c r="F1284">
        <v>68.36</v>
      </c>
      <c r="G1284">
        <f>IF(DATOS[[#This Row],[avg_order_value]]="",0,DATOS[[#This Row],[avg_order_value]])</f>
        <v>68.36</v>
      </c>
      <c r="H1284">
        <v>15</v>
      </c>
      <c r="I1284">
        <f>DATOS[[#This Row],[avgValorOrdenDesc]]*DATOS[[#This Row],[total_orders]]</f>
        <v>1025.4000000000001</v>
      </c>
      <c r="J1284">
        <v>37</v>
      </c>
      <c r="K1284">
        <v>0</v>
      </c>
      <c r="L1284" t="s">
        <v>16</v>
      </c>
      <c r="M1284">
        <v>34.200000000000003</v>
      </c>
      <c r="N1284">
        <f>IF(DATOS[[#This Row],[email_open_rate]]="",0,DATOS[[#This Row],[email_open_rate]])</f>
        <v>34.200000000000003</v>
      </c>
      <c r="O1284" s="1">
        <v>45138</v>
      </c>
      <c r="P1284">
        <v>52</v>
      </c>
      <c r="Q1284">
        <v>0.31</v>
      </c>
      <c r="R1284">
        <f>IF(IFERROR(VLOOKUP(DATOS[[#This Row],[IdUnico]],A1285:$A$5002,1,FALSE),0),1,0)</f>
        <v>0</v>
      </c>
    </row>
    <row r="1285" spans="1:18" x14ac:dyDescent="0.3">
      <c r="A1285" t="str">
        <f>CONCATENATE(DATOS[[#This Row],[customer_id]],"_",DATOS[[#This Row],[country]],"_",DATOS[[#This Row],[customer_since]])</f>
        <v>CUST_3296_Australia_44385</v>
      </c>
      <c r="B1285" t="s">
        <v>3796</v>
      </c>
      <c r="C1285">
        <v>45</v>
      </c>
      <c r="D1285" t="s">
        <v>21</v>
      </c>
      <c r="E1285" t="s">
        <v>22</v>
      </c>
      <c r="F1285">
        <v>236.8</v>
      </c>
      <c r="G1285">
        <f>IF(DATOS[[#This Row],[avg_order_value]]="",0,DATOS[[#This Row],[avg_order_value]])</f>
        <v>236.8</v>
      </c>
      <c r="H1285">
        <v>14</v>
      </c>
      <c r="I1285">
        <f>DATOS[[#This Row],[avgValorOrdenDesc]]*DATOS[[#This Row],[total_orders]]</f>
        <v>3315.2000000000003</v>
      </c>
      <c r="J1285">
        <v>294</v>
      </c>
      <c r="K1285">
        <v>0</v>
      </c>
      <c r="L1285" t="s">
        <v>29</v>
      </c>
      <c r="M1285">
        <v>88.7</v>
      </c>
      <c r="N1285">
        <f>IF(DATOS[[#This Row],[email_open_rate]]="",0,DATOS[[#This Row],[email_open_rate]])</f>
        <v>88.7</v>
      </c>
      <c r="O1285" s="1">
        <v>44385</v>
      </c>
      <c r="P1285">
        <v>20</v>
      </c>
      <c r="Q1285">
        <v>0.26</v>
      </c>
      <c r="R1285">
        <f>IF(IFERROR(VLOOKUP(DATOS[[#This Row],[IdUnico]],A1286:$A$5002,1,FALSE),0),1,0)</f>
        <v>0</v>
      </c>
    </row>
    <row r="1286" spans="1:18" x14ac:dyDescent="0.3">
      <c r="A1286" t="str">
        <f>CONCATENATE(DATOS[[#This Row],[customer_id]],"_",DATOS[[#This Row],[country]],"_",DATOS[[#This Row],[customer_since]])</f>
        <v>CUST_3297_Canada_44320</v>
      </c>
      <c r="B1286" t="s">
        <v>1975</v>
      </c>
      <c r="C1286">
        <v>37</v>
      </c>
      <c r="D1286" t="s">
        <v>21</v>
      </c>
      <c r="E1286" t="s">
        <v>28</v>
      </c>
      <c r="F1286">
        <v>141.29</v>
      </c>
      <c r="G1286">
        <f>IF(DATOS[[#This Row],[avg_order_value]]="",0,DATOS[[#This Row],[avg_order_value]])</f>
        <v>141.29</v>
      </c>
      <c r="H1286">
        <v>9</v>
      </c>
      <c r="I1286">
        <f>DATOS[[#This Row],[avgValorOrdenDesc]]*DATOS[[#This Row],[total_orders]]</f>
        <v>1271.6099999999999</v>
      </c>
      <c r="J1286">
        <v>172</v>
      </c>
      <c r="K1286">
        <v>0</v>
      </c>
      <c r="L1286" t="s">
        <v>29</v>
      </c>
      <c r="M1286">
        <v>89.1</v>
      </c>
      <c r="N1286">
        <f>IF(DATOS[[#This Row],[email_open_rate]]="",0,DATOS[[#This Row],[email_open_rate]])</f>
        <v>89.1</v>
      </c>
      <c r="O1286" s="1">
        <v>44320</v>
      </c>
      <c r="P1286">
        <v>79</v>
      </c>
      <c r="Q1286">
        <v>0.13</v>
      </c>
      <c r="R1286">
        <f>IF(IFERROR(VLOOKUP(DATOS[[#This Row],[IdUnico]],A1287:$A$5002,1,FALSE),0),1,0)</f>
        <v>0</v>
      </c>
    </row>
    <row r="1287" spans="1:18" x14ac:dyDescent="0.3">
      <c r="A1287" t="str">
        <f>CONCATENATE(DATOS[[#This Row],[customer_id]],"_",DATOS[[#This Row],[country]],"_",DATOS[[#This Row],[customer_since]])</f>
        <v>CUST_3305_India_44035</v>
      </c>
      <c r="B1287" t="s">
        <v>2804</v>
      </c>
      <c r="C1287">
        <v>49</v>
      </c>
      <c r="D1287" t="s">
        <v>14</v>
      </c>
      <c r="E1287" t="s">
        <v>37</v>
      </c>
      <c r="F1287">
        <v>131.5</v>
      </c>
      <c r="G1287">
        <f>IF(DATOS[[#This Row],[avg_order_value]]="",0,DATOS[[#This Row],[avg_order_value]])</f>
        <v>131.5</v>
      </c>
      <c r="H1287">
        <v>8</v>
      </c>
      <c r="I1287">
        <f>DATOS[[#This Row],[avgValorOrdenDesc]]*DATOS[[#This Row],[total_orders]]</f>
        <v>1052</v>
      </c>
      <c r="J1287">
        <v>22</v>
      </c>
      <c r="K1287">
        <v>0</v>
      </c>
      <c r="L1287" t="s">
        <v>40</v>
      </c>
      <c r="M1287">
        <v>80.900000000000006</v>
      </c>
      <c r="N1287">
        <f>IF(DATOS[[#This Row],[email_open_rate]]="",0,DATOS[[#This Row],[email_open_rate]])</f>
        <v>80.900000000000006</v>
      </c>
      <c r="O1287" s="1">
        <v>44035</v>
      </c>
      <c r="P1287">
        <v>38</v>
      </c>
      <c r="Q1287">
        <v>0.68</v>
      </c>
      <c r="R1287">
        <f>IF(IFERROR(VLOOKUP(DATOS[[#This Row],[IdUnico]],A1288:$A$5002,1,FALSE),0),1,0)</f>
        <v>0</v>
      </c>
    </row>
    <row r="1288" spans="1:18" x14ac:dyDescent="0.3">
      <c r="A1288" t="str">
        <f>CONCATENATE(DATOS[[#This Row],[customer_id]],"_",DATOS[[#This Row],[country]],"_",DATOS[[#This Row],[customer_since]])</f>
        <v>CUST_3306_Brazil_44817</v>
      </c>
      <c r="B1288" t="s">
        <v>3693</v>
      </c>
      <c r="C1288">
        <v>30</v>
      </c>
      <c r="D1288" t="s">
        <v>14</v>
      </c>
      <c r="E1288" t="s">
        <v>15</v>
      </c>
      <c r="F1288">
        <v>48.5</v>
      </c>
      <c r="G1288">
        <f>IF(DATOS[[#This Row],[avg_order_value]]="",0,DATOS[[#This Row],[avg_order_value]])</f>
        <v>48.5</v>
      </c>
      <c r="H1288">
        <v>8</v>
      </c>
      <c r="I1288">
        <f>DATOS[[#This Row],[avgValorOrdenDesc]]*DATOS[[#This Row],[total_orders]]</f>
        <v>388</v>
      </c>
      <c r="J1288">
        <v>230</v>
      </c>
      <c r="K1288">
        <v>0</v>
      </c>
      <c r="L1288" t="s">
        <v>29</v>
      </c>
      <c r="M1288">
        <v>23</v>
      </c>
      <c r="N1288">
        <f>IF(DATOS[[#This Row],[email_open_rate]]="",0,DATOS[[#This Row],[email_open_rate]])</f>
        <v>23</v>
      </c>
      <c r="O1288" s="1">
        <v>44817</v>
      </c>
      <c r="P1288">
        <v>11</v>
      </c>
      <c r="Q1288">
        <v>0.57999999999999996</v>
      </c>
      <c r="R1288">
        <f>IF(IFERROR(VLOOKUP(DATOS[[#This Row],[IdUnico]],A1289:$A$5002,1,FALSE),0),1,0)</f>
        <v>0</v>
      </c>
    </row>
    <row r="1289" spans="1:18" x14ac:dyDescent="0.3">
      <c r="A1289" t="str">
        <f>CONCATENATE(DATOS[[#This Row],[customer_id]],"_",DATOS[[#This Row],[country]],"_",DATOS[[#This Row],[customer_since]])</f>
        <v>CUST_3307_Australia_44255</v>
      </c>
      <c r="B1289" t="s">
        <v>2063</v>
      </c>
      <c r="C1289">
        <v>79</v>
      </c>
      <c r="D1289" t="s">
        <v>25</v>
      </c>
      <c r="E1289" t="s">
        <v>22</v>
      </c>
      <c r="F1289">
        <v>32.54</v>
      </c>
      <c r="G1289">
        <f>IF(DATOS[[#This Row],[avg_order_value]]="",0,DATOS[[#This Row],[avg_order_value]])</f>
        <v>32.54</v>
      </c>
      <c r="H1289">
        <v>13</v>
      </c>
      <c r="I1289">
        <f>DATOS[[#This Row],[avgValorOrdenDesc]]*DATOS[[#This Row],[total_orders]]</f>
        <v>423.02</v>
      </c>
      <c r="J1289">
        <v>302</v>
      </c>
      <c r="K1289">
        <v>0</v>
      </c>
      <c r="L1289" t="s">
        <v>29</v>
      </c>
      <c r="M1289">
        <v>8.1999999999999993</v>
      </c>
      <c r="N1289">
        <f>IF(DATOS[[#This Row],[email_open_rate]]="",0,DATOS[[#This Row],[email_open_rate]])</f>
        <v>8.1999999999999993</v>
      </c>
      <c r="O1289" s="1">
        <v>44255</v>
      </c>
      <c r="P1289">
        <v>30</v>
      </c>
      <c r="Q1289">
        <v>0.31</v>
      </c>
      <c r="R1289">
        <f>IF(IFERROR(VLOOKUP(DATOS[[#This Row],[IdUnico]],A1290:$A$5002,1,FALSE),0),1,0)</f>
        <v>0</v>
      </c>
    </row>
    <row r="1290" spans="1:18" x14ac:dyDescent="0.3">
      <c r="A1290" t="str">
        <f>CONCATENATE(DATOS[[#This Row],[customer_id]],"_",DATOS[[#This Row],[country]],"_",DATOS[[#This Row],[customer_since]])</f>
        <v>CUST_3307_Brazil_45673</v>
      </c>
      <c r="B1290" t="s">
        <v>2063</v>
      </c>
      <c r="C1290">
        <v>33</v>
      </c>
      <c r="D1290" t="s">
        <v>21</v>
      </c>
      <c r="E1290" t="s">
        <v>15</v>
      </c>
      <c r="F1290">
        <v>216.83</v>
      </c>
      <c r="G1290">
        <f>IF(DATOS[[#This Row],[avg_order_value]]="",0,DATOS[[#This Row],[avg_order_value]])</f>
        <v>216.83</v>
      </c>
      <c r="H1290">
        <v>8</v>
      </c>
      <c r="I1290">
        <f>DATOS[[#This Row],[avgValorOrdenDesc]]*DATOS[[#This Row],[total_orders]]</f>
        <v>1734.64</v>
      </c>
      <c r="J1290">
        <v>58</v>
      </c>
      <c r="K1290">
        <v>0</v>
      </c>
      <c r="L1290" t="s">
        <v>19</v>
      </c>
      <c r="M1290">
        <v>28.3</v>
      </c>
      <c r="N1290">
        <f>IF(DATOS[[#This Row],[email_open_rate]]="",0,DATOS[[#This Row],[email_open_rate]])</f>
        <v>28.3</v>
      </c>
      <c r="O1290" s="1">
        <v>45673</v>
      </c>
      <c r="P1290">
        <v>20</v>
      </c>
      <c r="Q1290">
        <v>0.32</v>
      </c>
      <c r="R1290">
        <f>IF(IFERROR(VLOOKUP(DATOS[[#This Row],[IdUnico]],A1291:$A$5002,1,FALSE),0),1,0)</f>
        <v>0</v>
      </c>
    </row>
    <row r="1291" spans="1:18" x14ac:dyDescent="0.3">
      <c r="A1291" t="str">
        <f>CONCATENATE(DATOS[[#This Row],[customer_id]],"_",DATOS[[#This Row],[country]],"_",DATOS[[#This Row],[customer_since]])</f>
        <v>CUST_3309_Germany_45670</v>
      </c>
      <c r="B1291" t="s">
        <v>2289</v>
      </c>
      <c r="C1291">
        <v>46</v>
      </c>
      <c r="D1291" t="s">
        <v>14</v>
      </c>
      <c r="E1291" t="s">
        <v>50</v>
      </c>
      <c r="F1291">
        <v>128.28</v>
      </c>
      <c r="G1291">
        <f>IF(DATOS[[#This Row],[avg_order_value]]="",0,DATOS[[#This Row],[avg_order_value]])</f>
        <v>128.28</v>
      </c>
      <c r="H1291">
        <v>7</v>
      </c>
      <c r="I1291">
        <f>DATOS[[#This Row],[avgValorOrdenDesc]]*DATOS[[#This Row],[total_orders]]</f>
        <v>897.96</v>
      </c>
      <c r="J1291">
        <v>305</v>
      </c>
      <c r="K1291">
        <v>0</v>
      </c>
      <c r="L1291" t="s">
        <v>16</v>
      </c>
      <c r="M1291">
        <v>1.8</v>
      </c>
      <c r="N1291">
        <f>IF(DATOS[[#This Row],[email_open_rate]]="",0,DATOS[[#This Row],[email_open_rate]])</f>
        <v>1.8</v>
      </c>
      <c r="O1291" s="1">
        <v>45670</v>
      </c>
      <c r="P1291">
        <v>27</v>
      </c>
      <c r="Q1291">
        <v>0.1</v>
      </c>
      <c r="R1291">
        <f>IF(IFERROR(VLOOKUP(DATOS[[#This Row],[IdUnico]],A1292:$A$5002,1,FALSE),0),1,0)</f>
        <v>0</v>
      </c>
    </row>
    <row r="1292" spans="1:18" x14ac:dyDescent="0.3">
      <c r="A1292" t="str">
        <f>CONCATENATE(DATOS[[#This Row],[customer_id]],"_",DATOS[[#This Row],[country]],"_",DATOS[[#This Row],[customer_since]])</f>
        <v>CUST_3313_India_45339</v>
      </c>
      <c r="B1292" t="s">
        <v>3725</v>
      </c>
      <c r="C1292">
        <v>18</v>
      </c>
      <c r="D1292" t="s">
        <v>14</v>
      </c>
      <c r="E1292" t="s">
        <v>37</v>
      </c>
      <c r="F1292">
        <v>68.760000000000005</v>
      </c>
      <c r="G1292">
        <f>IF(DATOS[[#This Row],[avg_order_value]]="",0,DATOS[[#This Row],[avg_order_value]])</f>
        <v>68.760000000000005</v>
      </c>
      <c r="H1292">
        <v>11</v>
      </c>
      <c r="I1292">
        <f>DATOS[[#This Row],[avgValorOrdenDesc]]*DATOS[[#This Row],[total_orders]]</f>
        <v>756.36</v>
      </c>
      <c r="J1292">
        <v>152</v>
      </c>
      <c r="K1292">
        <v>0</v>
      </c>
      <c r="L1292" t="s">
        <v>40</v>
      </c>
      <c r="M1292">
        <v>79</v>
      </c>
      <c r="N1292">
        <f>IF(DATOS[[#This Row],[email_open_rate]]="",0,DATOS[[#This Row],[email_open_rate]])</f>
        <v>79</v>
      </c>
      <c r="O1292" s="1">
        <v>45339</v>
      </c>
      <c r="P1292">
        <v>63</v>
      </c>
      <c r="Q1292">
        <v>0.2</v>
      </c>
      <c r="R1292">
        <f>IF(IFERROR(VLOOKUP(DATOS[[#This Row],[IdUnico]],A1293:$A$5002,1,FALSE),0),1,0)</f>
        <v>0</v>
      </c>
    </row>
    <row r="1293" spans="1:18" x14ac:dyDescent="0.3">
      <c r="A1293" t="str">
        <f>CONCATENATE(DATOS[[#This Row],[customer_id]],"_",DATOS[[#This Row],[country]],"_",DATOS[[#This Row],[customer_since]])</f>
        <v>CUST_3322_Australia_44245</v>
      </c>
      <c r="B1293" t="s">
        <v>1100</v>
      </c>
      <c r="C1293">
        <v>43</v>
      </c>
      <c r="D1293" t="s">
        <v>21</v>
      </c>
      <c r="E1293" t="s">
        <v>22</v>
      </c>
      <c r="F1293">
        <v>67.75</v>
      </c>
      <c r="G1293">
        <f>IF(DATOS[[#This Row],[avg_order_value]]="",0,DATOS[[#This Row],[avg_order_value]])</f>
        <v>67.75</v>
      </c>
      <c r="H1293">
        <v>9</v>
      </c>
      <c r="I1293">
        <f>DATOS[[#This Row],[avgValorOrdenDesc]]*DATOS[[#This Row],[total_orders]]</f>
        <v>609.75</v>
      </c>
      <c r="J1293">
        <v>117</v>
      </c>
      <c r="K1293">
        <v>0</v>
      </c>
      <c r="L1293" t="s">
        <v>29</v>
      </c>
      <c r="M1293">
        <v>67.900000000000006</v>
      </c>
      <c r="N1293">
        <f>IF(DATOS[[#This Row],[email_open_rate]]="",0,DATOS[[#This Row],[email_open_rate]])</f>
        <v>67.900000000000006</v>
      </c>
      <c r="O1293" s="1">
        <v>44245</v>
      </c>
      <c r="P1293">
        <v>56</v>
      </c>
      <c r="Q1293">
        <v>0.25</v>
      </c>
      <c r="R1293">
        <f>IF(IFERROR(VLOOKUP(DATOS[[#This Row],[IdUnico]],A1294:$A$5002,1,FALSE),0),1,0)</f>
        <v>0</v>
      </c>
    </row>
    <row r="1294" spans="1:18" x14ac:dyDescent="0.3">
      <c r="A1294" t="str">
        <f>CONCATENATE(DATOS[[#This Row],[customer_id]],"_",DATOS[[#This Row],[country]],"_",DATOS[[#This Row],[customer_since]])</f>
        <v>CUST_3324_France_45269</v>
      </c>
      <c r="B1294" t="s">
        <v>2018</v>
      </c>
      <c r="C1294">
        <v>48</v>
      </c>
      <c r="D1294" t="s">
        <v>14</v>
      </c>
      <c r="E1294" t="s">
        <v>35</v>
      </c>
      <c r="F1294">
        <v>89.66</v>
      </c>
      <c r="G1294">
        <f>IF(DATOS[[#This Row],[avg_order_value]]="",0,DATOS[[#This Row],[avg_order_value]])</f>
        <v>89.66</v>
      </c>
      <c r="H1294">
        <v>13</v>
      </c>
      <c r="I1294">
        <f>DATOS[[#This Row],[avgValorOrdenDesc]]*DATOS[[#This Row],[total_orders]]</f>
        <v>1165.58</v>
      </c>
      <c r="J1294">
        <v>116</v>
      </c>
      <c r="K1294">
        <v>0</v>
      </c>
      <c r="L1294" t="s">
        <v>19</v>
      </c>
      <c r="M1294">
        <v>90</v>
      </c>
      <c r="N1294">
        <f>IF(DATOS[[#This Row],[email_open_rate]]="",0,DATOS[[#This Row],[email_open_rate]])</f>
        <v>90</v>
      </c>
      <c r="O1294" s="1">
        <v>45269</v>
      </c>
      <c r="P1294">
        <v>42</v>
      </c>
      <c r="Q1294">
        <v>0.46</v>
      </c>
      <c r="R1294">
        <f>IF(IFERROR(VLOOKUP(DATOS[[#This Row],[IdUnico]],A1295:$A$5002,1,FALSE),0),1,0)</f>
        <v>0</v>
      </c>
    </row>
    <row r="1295" spans="1:18" x14ac:dyDescent="0.3">
      <c r="A1295" t="str">
        <f>CONCATENATE(DATOS[[#This Row],[customer_id]],"_",DATOS[[#This Row],[country]],"_",DATOS[[#This Row],[customer_since]])</f>
        <v>CUST_3326_Germany_45345</v>
      </c>
      <c r="B1295" t="s">
        <v>2092</v>
      </c>
      <c r="C1295">
        <v>72</v>
      </c>
      <c r="D1295" t="s">
        <v>14</v>
      </c>
      <c r="E1295" t="s">
        <v>50</v>
      </c>
      <c r="F1295">
        <v>54.92</v>
      </c>
      <c r="G1295">
        <f>IF(DATOS[[#This Row],[avg_order_value]]="",0,DATOS[[#This Row],[avg_order_value]])</f>
        <v>54.92</v>
      </c>
      <c r="H1295">
        <v>11</v>
      </c>
      <c r="I1295">
        <f>DATOS[[#This Row],[avgValorOrdenDesc]]*DATOS[[#This Row],[total_orders]]</f>
        <v>604.12</v>
      </c>
      <c r="J1295">
        <v>329</v>
      </c>
      <c r="K1295">
        <v>0</v>
      </c>
      <c r="L1295" t="s">
        <v>29</v>
      </c>
      <c r="M1295">
        <v>10.7</v>
      </c>
      <c r="N1295">
        <f>IF(DATOS[[#This Row],[email_open_rate]]="",0,DATOS[[#This Row],[email_open_rate]])</f>
        <v>10.7</v>
      </c>
      <c r="O1295" s="1">
        <v>45345</v>
      </c>
      <c r="P1295">
        <v>30</v>
      </c>
      <c r="Q1295">
        <v>0.24</v>
      </c>
      <c r="R1295">
        <f>IF(IFERROR(VLOOKUP(DATOS[[#This Row],[IdUnico]],A1296:$A$5002,1,FALSE),0),1,0)</f>
        <v>0</v>
      </c>
    </row>
    <row r="1296" spans="1:18" x14ac:dyDescent="0.3">
      <c r="A1296" t="str">
        <f>CONCATENATE(DATOS[[#This Row],[customer_id]],"_",DATOS[[#This Row],[country]],"_",DATOS[[#This Row],[customer_since]])</f>
        <v>CUST_3327_Germany_45611</v>
      </c>
      <c r="B1296" t="s">
        <v>211</v>
      </c>
      <c r="C1296">
        <v>65</v>
      </c>
      <c r="D1296" t="s">
        <v>21</v>
      </c>
      <c r="E1296" t="s">
        <v>50</v>
      </c>
      <c r="G1296">
        <f>IF(DATOS[[#This Row],[avg_order_value]]="",0,DATOS[[#This Row],[avg_order_value]])</f>
        <v>0</v>
      </c>
      <c r="H1296">
        <v>8</v>
      </c>
      <c r="I1296">
        <f>DATOS[[#This Row],[avgValorOrdenDesc]]*DATOS[[#This Row],[total_orders]]</f>
        <v>0</v>
      </c>
      <c r="J1296">
        <v>85</v>
      </c>
      <c r="K1296">
        <v>0</v>
      </c>
      <c r="L1296" t="s">
        <v>23</v>
      </c>
      <c r="M1296">
        <v>73.900000000000006</v>
      </c>
      <c r="N1296">
        <f>IF(DATOS[[#This Row],[email_open_rate]]="",0,DATOS[[#This Row],[email_open_rate]])</f>
        <v>73.900000000000006</v>
      </c>
      <c r="O1296" s="1">
        <v>45611</v>
      </c>
      <c r="P1296">
        <v>36</v>
      </c>
      <c r="Q1296">
        <v>0.17</v>
      </c>
      <c r="R1296">
        <f>IF(IFERROR(VLOOKUP(DATOS[[#This Row],[IdUnico]],A1297:$A$5002,1,FALSE),0),1,0)</f>
        <v>0</v>
      </c>
    </row>
    <row r="1297" spans="1:18" x14ac:dyDescent="0.3">
      <c r="A1297" t="str">
        <f>CONCATENATE(DATOS[[#This Row],[customer_id]],"_",DATOS[[#This Row],[country]],"_",DATOS[[#This Row],[customer_since]])</f>
        <v>CUST_3327_India_45018</v>
      </c>
      <c r="B1297" t="s">
        <v>211</v>
      </c>
      <c r="C1297">
        <v>19</v>
      </c>
      <c r="D1297" t="s">
        <v>21</v>
      </c>
      <c r="E1297" t="s">
        <v>37</v>
      </c>
      <c r="F1297">
        <v>160.72</v>
      </c>
      <c r="G1297">
        <f>IF(DATOS[[#This Row],[avg_order_value]]="",0,DATOS[[#This Row],[avg_order_value]])</f>
        <v>160.72</v>
      </c>
      <c r="H1297">
        <v>6</v>
      </c>
      <c r="I1297">
        <f>DATOS[[#This Row],[avgValorOrdenDesc]]*DATOS[[#This Row],[total_orders]]</f>
        <v>964.31999999999994</v>
      </c>
      <c r="J1297">
        <v>174</v>
      </c>
      <c r="K1297">
        <v>0</v>
      </c>
      <c r="L1297" t="s">
        <v>19</v>
      </c>
      <c r="M1297">
        <v>89.2</v>
      </c>
      <c r="N1297">
        <f>IF(DATOS[[#This Row],[email_open_rate]]="",0,DATOS[[#This Row],[email_open_rate]])</f>
        <v>89.2</v>
      </c>
      <c r="O1297" s="1">
        <v>45018</v>
      </c>
      <c r="P1297">
        <v>33</v>
      </c>
      <c r="Q1297">
        <v>0.11</v>
      </c>
      <c r="R1297">
        <f>IF(IFERROR(VLOOKUP(DATOS[[#This Row],[IdUnico]],A1298:$A$5002,1,FALSE),0),1,0)</f>
        <v>0</v>
      </c>
    </row>
    <row r="1298" spans="1:18" x14ac:dyDescent="0.3">
      <c r="A1298" t="str">
        <f>CONCATENATE(DATOS[[#This Row],[customer_id]],"_",DATOS[[#This Row],[country]],"_",DATOS[[#This Row],[customer_since]])</f>
        <v>CUST_3330_China_45718</v>
      </c>
      <c r="B1298" t="s">
        <v>2898</v>
      </c>
      <c r="C1298">
        <v>22</v>
      </c>
      <c r="D1298" t="s">
        <v>14</v>
      </c>
      <c r="E1298" t="s">
        <v>44</v>
      </c>
      <c r="F1298">
        <v>100.64</v>
      </c>
      <c r="G1298">
        <f>IF(DATOS[[#This Row],[avg_order_value]]="",0,DATOS[[#This Row],[avg_order_value]])</f>
        <v>100.64</v>
      </c>
      <c r="H1298">
        <v>10</v>
      </c>
      <c r="I1298">
        <f>DATOS[[#This Row],[avgValorOrdenDesc]]*DATOS[[#This Row],[total_orders]]</f>
        <v>1006.4</v>
      </c>
      <c r="J1298">
        <v>82</v>
      </c>
      <c r="K1298">
        <v>0</v>
      </c>
      <c r="L1298" t="s">
        <v>23</v>
      </c>
      <c r="M1298">
        <v>25.8</v>
      </c>
      <c r="N1298">
        <f>IF(DATOS[[#This Row],[email_open_rate]]="",0,DATOS[[#This Row],[email_open_rate]])</f>
        <v>25.8</v>
      </c>
      <c r="O1298" s="1">
        <v>45718</v>
      </c>
      <c r="P1298">
        <v>56</v>
      </c>
      <c r="Q1298">
        <v>0.35</v>
      </c>
      <c r="R1298">
        <f>IF(IFERROR(VLOOKUP(DATOS[[#This Row],[IdUnico]],A1299:$A$5002,1,FALSE),0),1,0)</f>
        <v>0</v>
      </c>
    </row>
    <row r="1299" spans="1:18" x14ac:dyDescent="0.3">
      <c r="A1299" t="str">
        <f>CONCATENATE(DATOS[[#This Row],[customer_id]],"_",DATOS[[#This Row],[country]],"_",DATOS[[#This Row],[customer_since]])</f>
        <v>CUST_3330_UK_44164</v>
      </c>
      <c r="B1299" t="s">
        <v>2898</v>
      </c>
      <c r="C1299">
        <v>40</v>
      </c>
      <c r="D1299" t="s">
        <v>14</v>
      </c>
      <c r="E1299" t="s">
        <v>52</v>
      </c>
      <c r="F1299">
        <v>111.01</v>
      </c>
      <c r="G1299">
        <f>IF(DATOS[[#This Row],[avg_order_value]]="",0,DATOS[[#This Row],[avg_order_value]])</f>
        <v>111.01</v>
      </c>
      <c r="H1299">
        <v>11</v>
      </c>
      <c r="I1299">
        <f>DATOS[[#This Row],[avgValorOrdenDesc]]*DATOS[[#This Row],[total_orders]]</f>
        <v>1221.1100000000001</v>
      </c>
      <c r="J1299">
        <v>17</v>
      </c>
      <c r="K1299">
        <v>0</v>
      </c>
      <c r="L1299" t="s">
        <v>40</v>
      </c>
      <c r="M1299">
        <v>11.1</v>
      </c>
      <c r="N1299">
        <f>IF(DATOS[[#This Row],[email_open_rate]]="",0,DATOS[[#This Row],[email_open_rate]])</f>
        <v>11.1</v>
      </c>
      <c r="O1299" s="1">
        <v>44164</v>
      </c>
      <c r="P1299">
        <v>34</v>
      </c>
      <c r="Q1299">
        <v>0.2</v>
      </c>
      <c r="R1299">
        <f>IF(IFERROR(VLOOKUP(DATOS[[#This Row],[IdUnico]],A1300:$A$5002,1,FALSE),0),1,0)</f>
        <v>0</v>
      </c>
    </row>
    <row r="1300" spans="1:18" x14ac:dyDescent="0.3">
      <c r="A1300" t="str">
        <f>CONCATENATE(DATOS[[#This Row],[customer_id]],"_",DATOS[[#This Row],[country]],"_",DATOS[[#This Row],[customer_since]])</f>
        <v>CUST_3336_Brazil_45571</v>
      </c>
      <c r="B1300" t="s">
        <v>870</v>
      </c>
      <c r="C1300">
        <v>61</v>
      </c>
      <c r="D1300" t="s">
        <v>21</v>
      </c>
      <c r="E1300" t="s">
        <v>15</v>
      </c>
      <c r="F1300">
        <v>158.58000000000001</v>
      </c>
      <c r="G1300">
        <f>IF(DATOS[[#This Row],[avg_order_value]]="",0,DATOS[[#This Row],[avg_order_value]])</f>
        <v>158.58000000000001</v>
      </c>
      <c r="H1300">
        <v>7</v>
      </c>
      <c r="I1300">
        <f>DATOS[[#This Row],[avgValorOrdenDesc]]*DATOS[[#This Row],[total_orders]]</f>
        <v>1110.0600000000002</v>
      </c>
      <c r="J1300">
        <v>281</v>
      </c>
      <c r="K1300">
        <v>0</v>
      </c>
      <c r="L1300" t="s">
        <v>29</v>
      </c>
      <c r="M1300">
        <v>29.7</v>
      </c>
      <c r="N1300">
        <f>IF(DATOS[[#This Row],[email_open_rate]]="",0,DATOS[[#This Row],[email_open_rate]])</f>
        <v>29.7</v>
      </c>
      <c r="O1300" s="1">
        <v>45571</v>
      </c>
      <c r="P1300">
        <v>96</v>
      </c>
      <c r="Q1300">
        <v>0.16</v>
      </c>
      <c r="R1300">
        <f>IF(IFERROR(VLOOKUP(DATOS[[#This Row],[IdUnico]],A1301:$A$5002,1,FALSE),0),1,0)</f>
        <v>0</v>
      </c>
    </row>
    <row r="1301" spans="1:18" x14ac:dyDescent="0.3">
      <c r="A1301" t="str">
        <f>CONCATENATE(DATOS[[#This Row],[customer_id]],"_",DATOS[[#This Row],[country]],"_",DATOS[[#This Row],[customer_since]])</f>
        <v>CUST_3336_France_45639</v>
      </c>
      <c r="B1301" t="s">
        <v>870</v>
      </c>
      <c r="C1301">
        <v>53</v>
      </c>
      <c r="D1301" t="s">
        <v>21</v>
      </c>
      <c r="E1301" t="s">
        <v>35</v>
      </c>
      <c r="F1301">
        <v>38.78</v>
      </c>
      <c r="G1301">
        <f>IF(DATOS[[#This Row],[avg_order_value]]="",0,DATOS[[#This Row],[avg_order_value]])</f>
        <v>38.78</v>
      </c>
      <c r="H1301">
        <v>8</v>
      </c>
      <c r="I1301">
        <f>DATOS[[#This Row],[avgValorOrdenDesc]]*DATOS[[#This Row],[total_orders]]</f>
        <v>310.24</v>
      </c>
      <c r="J1301">
        <v>344</v>
      </c>
      <c r="K1301">
        <v>0</v>
      </c>
      <c r="L1301" t="s">
        <v>19</v>
      </c>
      <c r="M1301">
        <v>89.5</v>
      </c>
      <c r="N1301">
        <f>IF(DATOS[[#This Row],[email_open_rate]]="",0,DATOS[[#This Row],[email_open_rate]])</f>
        <v>89.5</v>
      </c>
      <c r="O1301" s="1">
        <v>45639</v>
      </c>
      <c r="P1301">
        <v>60</v>
      </c>
      <c r="Q1301">
        <v>0.14000000000000001</v>
      </c>
      <c r="R1301">
        <f>IF(IFERROR(VLOOKUP(DATOS[[#This Row],[IdUnico]],A1302:$A$5002,1,FALSE),0),1,0)</f>
        <v>0</v>
      </c>
    </row>
    <row r="1302" spans="1:18" x14ac:dyDescent="0.3">
      <c r="A1302" t="str">
        <f>CONCATENATE(DATOS[[#This Row],[customer_id]],"_",DATOS[[#This Row],[country]],"_",DATOS[[#This Row],[customer_since]])</f>
        <v>CUST_3339_Australia_45672</v>
      </c>
      <c r="B1302" t="s">
        <v>3656</v>
      </c>
      <c r="C1302">
        <v>33</v>
      </c>
      <c r="D1302" t="s">
        <v>14</v>
      </c>
      <c r="E1302" t="s">
        <v>22</v>
      </c>
      <c r="F1302">
        <v>34.86</v>
      </c>
      <c r="G1302">
        <f>IF(DATOS[[#This Row],[avg_order_value]]="",0,DATOS[[#This Row],[avg_order_value]])</f>
        <v>34.86</v>
      </c>
      <c r="H1302">
        <v>9</v>
      </c>
      <c r="I1302">
        <f>DATOS[[#This Row],[avgValorOrdenDesc]]*DATOS[[#This Row],[total_orders]]</f>
        <v>313.74</v>
      </c>
      <c r="J1302">
        <v>363</v>
      </c>
      <c r="K1302">
        <v>0</v>
      </c>
      <c r="L1302" t="s">
        <v>16</v>
      </c>
      <c r="M1302">
        <v>93.8</v>
      </c>
      <c r="N1302">
        <f>IF(DATOS[[#This Row],[email_open_rate]]="",0,DATOS[[#This Row],[email_open_rate]])</f>
        <v>93.8</v>
      </c>
      <c r="O1302" s="1">
        <v>45672</v>
      </c>
      <c r="P1302">
        <v>78</v>
      </c>
      <c r="Q1302">
        <v>0.54</v>
      </c>
      <c r="R1302">
        <f>IF(IFERROR(VLOOKUP(DATOS[[#This Row],[IdUnico]],A1303:$A$5002,1,FALSE),0),1,0)</f>
        <v>0</v>
      </c>
    </row>
    <row r="1303" spans="1:18" x14ac:dyDescent="0.3">
      <c r="A1303" t="str">
        <f>CONCATENATE(DATOS[[#This Row],[customer_id]],"_",DATOS[[#This Row],[country]],"_",DATOS[[#This Row],[customer_since]])</f>
        <v>CUST_3341_China_44059</v>
      </c>
      <c r="B1303" t="s">
        <v>3297</v>
      </c>
      <c r="C1303">
        <v>27</v>
      </c>
      <c r="D1303" t="s">
        <v>21</v>
      </c>
      <c r="E1303" t="s">
        <v>44</v>
      </c>
      <c r="F1303">
        <v>249.24</v>
      </c>
      <c r="G1303">
        <f>IF(DATOS[[#This Row],[avg_order_value]]="",0,DATOS[[#This Row],[avg_order_value]])</f>
        <v>249.24</v>
      </c>
      <c r="H1303">
        <v>7</v>
      </c>
      <c r="I1303">
        <f>DATOS[[#This Row],[avgValorOrdenDesc]]*DATOS[[#This Row],[total_orders]]</f>
        <v>1744.68</v>
      </c>
      <c r="J1303">
        <v>237</v>
      </c>
      <c r="K1303">
        <v>0</v>
      </c>
      <c r="L1303" t="s">
        <v>19</v>
      </c>
      <c r="M1303">
        <v>55.7</v>
      </c>
      <c r="N1303">
        <f>IF(DATOS[[#This Row],[email_open_rate]]="",0,DATOS[[#This Row],[email_open_rate]])</f>
        <v>55.7</v>
      </c>
      <c r="O1303" s="1">
        <v>44059</v>
      </c>
      <c r="P1303">
        <v>57</v>
      </c>
      <c r="Q1303">
        <v>0.31</v>
      </c>
      <c r="R1303">
        <f>IF(IFERROR(VLOOKUP(DATOS[[#This Row],[IdUnico]],A1304:$A$5002,1,FALSE),0),1,0)</f>
        <v>0</v>
      </c>
    </row>
    <row r="1304" spans="1:18" x14ac:dyDescent="0.3">
      <c r="A1304" t="str">
        <f>CONCATENATE(DATOS[[#This Row],[customer_id]],"_",DATOS[[#This Row],[country]],"_",DATOS[[#This Row],[customer_since]])</f>
        <v>CUST_3343_Brazil_45111</v>
      </c>
      <c r="B1304" t="s">
        <v>1087</v>
      </c>
      <c r="C1304">
        <v>73</v>
      </c>
      <c r="D1304" t="s">
        <v>21</v>
      </c>
      <c r="E1304" t="s">
        <v>15</v>
      </c>
      <c r="F1304">
        <v>103.07</v>
      </c>
      <c r="G1304">
        <f>IF(DATOS[[#This Row],[avg_order_value]]="",0,DATOS[[#This Row],[avg_order_value]])</f>
        <v>103.07</v>
      </c>
      <c r="H1304">
        <v>13</v>
      </c>
      <c r="I1304">
        <f>DATOS[[#This Row],[avgValorOrdenDesc]]*DATOS[[#This Row],[total_orders]]</f>
        <v>1339.9099999999999</v>
      </c>
      <c r="J1304">
        <v>36</v>
      </c>
      <c r="K1304">
        <v>0</v>
      </c>
      <c r="L1304" t="s">
        <v>40</v>
      </c>
      <c r="M1304">
        <v>43.5</v>
      </c>
      <c r="N1304">
        <f>IF(DATOS[[#This Row],[email_open_rate]]="",0,DATOS[[#This Row],[email_open_rate]])</f>
        <v>43.5</v>
      </c>
      <c r="O1304" s="1">
        <v>45111</v>
      </c>
      <c r="P1304">
        <v>80</v>
      </c>
      <c r="Q1304">
        <v>0.04</v>
      </c>
      <c r="R1304">
        <f>IF(IFERROR(VLOOKUP(DATOS[[#This Row],[IdUnico]],A1305:$A$5002,1,FALSE),0),1,0)</f>
        <v>0</v>
      </c>
    </row>
    <row r="1305" spans="1:18" x14ac:dyDescent="0.3">
      <c r="A1305" t="str">
        <f>CONCATENATE(DATOS[[#This Row],[customer_id]],"_",DATOS[[#This Row],[country]],"_",DATOS[[#This Row],[customer_since]])</f>
        <v>CUST_3345_India_44259</v>
      </c>
      <c r="B1305" t="s">
        <v>3430</v>
      </c>
      <c r="C1305">
        <v>27</v>
      </c>
      <c r="D1305" t="s">
        <v>14</v>
      </c>
      <c r="E1305" t="s">
        <v>37</v>
      </c>
      <c r="F1305">
        <v>144.4</v>
      </c>
      <c r="G1305">
        <f>IF(DATOS[[#This Row],[avg_order_value]]="",0,DATOS[[#This Row],[avg_order_value]])</f>
        <v>144.4</v>
      </c>
      <c r="H1305">
        <v>16</v>
      </c>
      <c r="I1305">
        <f>DATOS[[#This Row],[avgValorOrdenDesc]]*DATOS[[#This Row],[total_orders]]</f>
        <v>2310.4</v>
      </c>
      <c r="J1305">
        <v>199</v>
      </c>
      <c r="K1305">
        <v>0</v>
      </c>
      <c r="L1305" t="s">
        <v>23</v>
      </c>
      <c r="N1305">
        <f>IF(DATOS[[#This Row],[email_open_rate]]="",0,DATOS[[#This Row],[email_open_rate]])</f>
        <v>0</v>
      </c>
      <c r="O1305" s="1">
        <v>44259</v>
      </c>
      <c r="P1305">
        <v>23</v>
      </c>
      <c r="Q1305">
        <v>0.42</v>
      </c>
      <c r="R1305">
        <f>IF(IFERROR(VLOOKUP(DATOS[[#This Row],[IdUnico]],A1306:$A$5002,1,FALSE),0),1,0)</f>
        <v>0</v>
      </c>
    </row>
    <row r="1306" spans="1:18" x14ac:dyDescent="0.3">
      <c r="A1306" t="str">
        <f>CONCATENATE(DATOS[[#This Row],[customer_id]],"_",DATOS[[#This Row],[country]],"_",DATOS[[#This Row],[customer_since]])</f>
        <v>CUST_3346_USA_45091</v>
      </c>
      <c r="B1306" t="s">
        <v>2843</v>
      </c>
      <c r="C1306">
        <v>56</v>
      </c>
      <c r="D1306" t="s">
        <v>14</v>
      </c>
      <c r="E1306" t="s">
        <v>18</v>
      </c>
      <c r="F1306">
        <v>88.75</v>
      </c>
      <c r="G1306">
        <f>IF(DATOS[[#This Row],[avg_order_value]]="",0,DATOS[[#This Row],[avg_order_value]])</f>
        <v>88.75</v>
      </c>
      <c r="H1306">
        <v>14</v>
      </c>
      <c r="I1306">
        <f>DATOS[[#This Row],[avgValorOrdenDesc]]*DATOS[[#This Row],[total_orders]]</f>
        <v>1242.5</v>
      </c>
      <c r="J1306">
        <v>109</v>
      </c>
      <c r="K1306">
        <v>1</v>
      </c>
      <c r="L1306" t="s">
        <v>23</v>
      </c>
      <c r="M1306">
        <v>27.1</v>
      </c>
      <c r="N1306">
        <f>IF(DATOS[[#This Row],[email_open_rate]]="",0,DATOS[[#This Row],[email_open_rate]])</f>
        <v>27.1</v>
      </c>
      <c r="O1306" s="1">
        <v>45091</v>
      </c>
      <c r="P1306">
        <v>34</v>
      </c>
      <c r="Q1306">
        <v>0.41</v>
      </c>
      <c r="R1306">
        <f>IF(IFERROR(VLOOKUP(DATOS[[#This Row],[IdUnico]],A1307:$A$5002,1,FALSE),0),1,0)</f>
        <v>0</v>
      </c>
    </row>
    <row r="1307" spans="1:18" x14ac:dyDescent="0.3">
      <c r="A1307" t="str">
        <f>CONCATENATE(DATOS[[#This Row],[customer_id]],"_",DATOS[[#This Row],[country]],"_",DATOS[[#This Row],[customer_since]])</f>
        <v>CUST_3349_Canada_44129</v>
      </c>
      <c r="B1307" t="s">
        <v>1630</v>
      </c>
      <c r="C1307">
        <v>39</v>
      </c>
      <c r="D1307" t="s">
        <v>21</v>
      </c>
      <c r="E1307" t="s">
        <v>28</v>
      </c>
      <c r="F1307">
        <v>124.72</v>
      </c>
      <c r="G1307">
        <f>IF(DATOS[[#This Row],[avg_order_value]]="",0,DATOS[[#This Row],[avg_order_value]])</f>
        <v>124.72</v>
      </c>
      <c r="H1307">
        <v>11</v>
      </c>
      <c r="I1307">
        <f>DATOS[[#This Row],[avgValorOrdenDesc]]*DATOS[[#This Row],[total_orders]]</f>
        <v>1371.92</v>
      </c>
      <c r="J1307">
        <v>358</v>
      </c>
      <c r="K1307">
        <v>0</v>
      </c>
      <c r="L1307" t="s">
        <v>19</v>
      </c>
      <c r="M1307">
        <v>34.5</v>
      </c>
      <c r="N1307">
        <f>IF(DATOS[[#This Row],[email_open_rate]]="",0,DATOS[[#This Row],[email_open_rate]])</f>
        <v>34.5</v>
      </c>
      <c r="O1307" s="1">
        <v>44129</v>
      </c>
      <c r="P1307">
        <v>93</v>
      </c>
      <c r="Q1307">
        <v>0.24</v>
      </c>
      <c r="R1307">
        <f>IF(IFERROR(VLOOKUP(DATOS[[#This Row],[IdUnico]],A1308:$A$5002,1,FALSE),0),1,0)</f>
        <v>0</v>
      </c>
    </row>
    <row r="1308" spans="1:18" x14ac:dyDescent="0.3">
      <c r="A1308" t="str">
        <f>CONCATENATE(DATOS[[#This Row],[customer_id]],"_",DATOS[[#This Row],[country]],"_",DATOS[[#This Row],[customer_since]])</f>
        <v>CUST_3350_Canada_44400</v>
      </c>
      <c r="B1308" t="s">
        <v>3516</v>
      </c>
      <c r="C1308">
        <v>58</v>
      </c>
      <c r="D1308" t="s">
        <v>21</v>
      </c>
      <c r="E1308" t="s">
        <v>28</v>
      </c>
      <c r="F1308">
        <v>165.66</v>
      </c>
      <c r="G1308">
        <f>IF(DATOS[[#This Row],[avg_order_value]]="",0,DATOS[[#This Row],[avg_order_value]])</f>
        <v>165.66</v>
      </c>
      <c r="H1308">
        <v>8</v>
      </c>
      <c r="I1308">
        <f>DATOS[[#This Row],[avgValorOrdenDesc]]*DATOS[[#This Row],[total_orders]]</f>
        <v>1325.28</v>
      </c>
      <c r="J1308">
        <v>49</v>
      </c>
      <c r="K1308">
        <v>0</v>
      </c>
      <c r="L1308" t="s">
        <v>29</v>
      </c>
      <c r="M1308">
        <v>31.6</v>
      </c>
      <c r="N1308">
        <f>IF(DATOS[[#This Row],[email_open_rate]]="",0,DATOS[[#This Row],[email_open_rate]])</f>
        <v>31.6</v>
      </c>
      <c r="O1308" s="1">
        <v>44400</v>
      </c>
      <c r="P1308">
        <v>49</v>
      </c>
      <c r="Q1308">
        <v>7.0000000000000007E-2</v>
      </c>
      <c r="R1308">
        <f>IF(IFERROR(VLOOKUP(DATOS[[#This Row],[IdUnico]],A1309:$A$5002,1,FALSE),0),1,0)</f>
        <v>0</v>
      </c>
    </row>
    <row r="1309" spans="1:18" x14ac:dyDescent="0.3">
      <c r="A1309" t="str">
        <f>CONCATENATE(DATOS[[#This Row],[customer_id]],"_",DATOS[[#This Row],[country]],"_",DATOS[[#This Row],[customer_since]])</f>
        <v>CUST_3352_Canada_45289</v>
      </c>
      <c r="B1309" t="s">
        <v>2309</v>
      </c>
      <c r="C1309">
        <v>46</v>
      </c>
      <c r="D1309" t="s">
        <v>14</v>
      </c>
      <c r="E1309" t="s">
        <v>28</v>
      </c>
      <c r="F1309">
        <v>72.87</v>
      </c>
      <c r="G1309">
        <f>IF(DATOS[[#This Row],[avg_order_value]]="",0,DATOS[[#This Row],[avg_order_value]])</f>
        <v>72.87</v>
      </c>
      <c r="H1309">
        <v>13</v>
      </c>
      <c r="I1309">
        <f>DATOS[[#This Row],[avgValorOrdenDesc]]*DATOS[[#This Row],[total_orders]]</f>
        <v>947.31000000000006</v>
      </c>
      <c r="J1309">
        <v>112</v>
      </c>
      <c r="K1309">
        <v>0</v>
      </c>
      <c r="L1309" t="s">
        <v>19</v>
      </c>
      <c r="M1309">
        <v>54.2</v>
      </c>
      <c r="N1309">
        <f>IF(DATOS[[#This Row],[email_open_rate]]="",0,DATOS[[#This Row],[email_open_rate]])</f>
        <v>54.2</v>
      </c>
      <c r="O1309" s="1">
        <v>45289</v>
      </c>
      <c r="P1309">
        <v>49</v>
      </c>
      <c r="Q1309">
        <v>0.15</v>
      </c>
      <c r="R1309">
        <f>IF(IFERROR(VLOOKUP(DATOS[[#This Row],[IdUnico]],A1310:$A$5002,1,FALSE),0),1,0)</f>
        <v>0</v>
      </c>
    </row>
    <row r="1310" spans="1:18" x14ac:dyDescent="0.3">
      <c r="A1310" t="str">
        <f>CONCATENATE(DATOS[[#This Row],[customer_id]],"_",DATOS[[#This Row],[country]],"_",DATOS[[#This Row],[customer_since]])</f>
        <v>CUST_3353_India_44754</v>
      </c>
      <c r="B1310" t="s">
        <v>1283</v>
      </c>
      <c r="C1310">
        <v>30</v>
      </c>
      <c r="D1310" t="s">
        <v>25</v>
      </c>
      <c r="E1310" t="s">
        <v>37</v>
      </c>
      <c r="F1310">
        <v>359.85</v>
      </c>
      <c r="G1310">
        <f>IF(DATOS[[#This Row],[avg_order_value]]="",0,DATOS[[#This Row],[avg_order_value]])</f>
        <v>359.85</v>
      </c>
      <c r="H1310">
        <v>9</v>
      </c>
      <c r="I1310">
        <f>DATOS[[#This Row],[avgValorOrdenDesc]]*DATOS[[#This Row],[total_orders]]</f>
        <v>3238.65</v>
      </c>
      <c r="J1310">
        <v>359</v>
      </c>
      <c r="K1310">
        <v>0</v>
      </c>
      <c r="L1310" t="s">
        <v>16</v>
      </c>
      <c r="M1310">
        <v>21.3</v>
      </c>
      <c r="N1310">
        <f>IF(DATOS[[#This Row],[email_open_rate]]="",0,DATOS[[#This Row],[email_open_rate]])</f>
        <v>21.3</v>
      </c>
      <c r="O1310" s="1">
        <v>44754</v>
      </c>
      <c r="P1310">
        <v>76</v>
      </c>
      <c r="Q1310">
        <v>0.21</v>
      </c>
      <c r="R1310">
        <f>IF(IFERROR(VLOOKUP(DATOS[[#This Row],[IdUnico]],A1311:$A$5002,1,FALSE),0),1,0)</f>
        <v>0</v>
      </c>
    </row>
    <row r="1311" spans="1:18" x14ac:dyDescent="0.3">
      <c r="A1311" t="str">
        <f>CONCATENATE(DATOS[[#This Row],[customer_id]],"_",DATOS[[#This Row],[country]],"_",DATOS[[#This Row],[customer_since]])</f>
        <v>CUST_3355_India_45444</v>
      </c>
      <c r="B1311" t="s">
        <v>1769</v>
      </c>
      <c r="C1311">
        <v>76</v>
      </c>
      <c r="D1311" t="s">
        <v>21</v>
      </c>
      <c r="E1311" t="s">
        <v>37</v>
      </c>
      <c r="F1311">
        <v>71.17</v>
      </c>
      <c r="G1311">
        <f>IF(DATOS[[#This Row],[avg_order_value]]="",0,DATOS[[#This Row],[avg_order_value]])</f>
        <v>71.17</v>
      </c>
      <c r="H1311">
        <v>8</v>
      </c>
      <c r="I1311">
        <f>DATOS[[#This Row],[avgValorOrdenDesc]]*DATOS[[#This Row],[total_orders]]</f>
        <v>569.36</v>
      </c>
      <c r="J1311">
        <v>21</v>
      </c>
      <c r="K1311">
        <v>0</v>
      </c>
      <c r="L1311" t="s">
        <v>23</v>
      </c>
      <c r="M1311">
        <v>77.8</v>
      </c>
      <c r="N1311">
        <f>IF(DATOS[[#This Row],[email_open_rate]]="",0,DATOS[[#This Row],[email_open_rate]])</f>
        <v>77.8</v>
      </c>
      <c r="O1311" s="1">
        <v>45444</v>
      </c>
      <c r="P1311">
        <v>8</v>
      </c>
      <c r="Q1311">
        <v>0.21</v>
      </c>
      <c r="R1311">
        <f>IF(IFERROR(VLOOKUP(DATOS[[#This Row],[IdUnico]],A1312:$A$5002,1,FALSE),0),1,0)</f>
        <v>0</v>
      </c>
    </row>
    <row r="1312" spans="1:18" x14ac:dyDescent="0.3">
      <c r="A1312" t="str">
        <f>CONCATENATE(DATOS[[#This Row],[customer_id]],"_",DATOS[[#This Row],[country]],"_",DATOS[[#This Row],[customer_since]])</f>
        <v>CUST_3356_Brazil_45049</v>
      </c>
      <c r="B1312" t="s">
        <v>1412</v>
      </c>
      <c r="C1312">
        <v>37</v>
      </c>
      <c r="D1312" t="s">
        <v>21</v>
      </c>
      <c r="E1312" t="s">
        <v>15</v>
      </c>
      <c r="F1312">
        <v>63.68</v>
      </c>
      <c r="G1312">
        <f>IF(DATOS[[#This Row],[avg_order_value]]="",0,DATOS[[#This Row],[avg_order_value]])</f>
        <v>63.68</v>
      </c>
      <c r="H1312">
        <v>12</v>
      </c>
      <c r="I1312">
        <f>DATOS[[#This Row],[avgValorOrdenDesc]]*DATOS[[#This Row],[total_orders]]</f>
        <v>764.16</v>
      </c>
      <c r="J1312">
        <v>144</v>
      </c>
      <c r="K1312">
        <v>0</v>
      </c>
      <c r="L1312" t="s">
        <v>40</v>
      </c>
      <c r="M1312">
        <v>11.2</v>
      </c>
      <c r="N1312">
        <f>IF(DATOS[[#This Row],[email_open_rate]]="",0,DATOS[[#This Row],[email_open_rate]])</f>
        <v>11.2</v>
      </c>
      <c r="O1312" s="1">
        <v>45049</v>
      </c>
      <c r="P1312">
        <v>15</v>
      </c>
      <c r="Q1312">
        <v>0.08</v>
      </c>
      <c r="R1312">
        <f>IF(IFERROR(VLOOKUP(DATOS[[#This Row],[IdUnico]],A1313:$A$5002,1,FALSE),0),1,0)</f>
        <v>0</v>
      </c>
    </row>
    <row r="1313" spans="1:18" x14ac:dyDescent="0.3">
      <c r="A1313" t="str">
        <f>CONCATENATE(DATOS[[#This Row],[customer_id]],"_",DATOS[[#This Row],[country]],"_",DATOS[[#This Row],[customer_since]])</f>
        <v>CUST_3359_Japan_45722</v>
      </c>
      <c r="B1313" t="s">
        <v>1584</v>
      </c>
      <c r="C1313">
        <v>23</v>
      </c>
      <c r="D1313" t="s">
        <v>14</v>
      </c>
      <c r="E1313" t="s">
        <v>26</v>
      </c>
      <c r="F1313">
        <v>108.8</v>
      </c>
      <c r="G1313">
        <f>IF(DATOS[[#This Row],[avg_order_value]]="",0,DATOS[[#This Row],[avg_order_value]])</f>
        <v>108.8</v>
      </c>
      <c r="H1313">
        <v>11</v>
      </c>
      <c r="I1313">
        <f>DATOS[[#This Row],[avgValorOrdenDesc]]*DATOS[[#This Row],[total_orders]]</f>
        <v>1196.8</v>
      </c>
      <c r="J1313">
        <v>157</v>
      </c>
      <c r="K1313">
        <v>0</v>
      </c>
      <c r="L1313" t="s">
        <v>19</v>
      </c>
      <c r="M1313">
        <v>62</v>
      </c>
      <c r="N1313">
        <f>IF(DATOS[[#This Row],[email_open_rate]]="",0,DATOS[[#This Row],[email_open_rate]])</f>
        <v>62</v>
      </c>
      <c r="O1313" s="1">
        <v>45722</v>
      </c>
      <c r="P1313">
        <v>78</v>
      </c>
      <c r="Q1313">
        <v>0.28000000000000003</v>
      </c>
      <c r="R1313">
        <f>IF(IFERROR(VLOOKUP(DATOS[[#This Row],[IdUnico]],A1314:$A$5002,1,FALSE),0),1,0)</f>
        <v>0</v>
      </c>
    </row>
    <row r="1314" spans="1:18" x14ac:dyDescent="0.3">
      <c r="A1314" t="str">
        <f>CONCATENATE(DATOS[[#This Row],[customer_id]],"_",DATOS[[#This Row],[country]],"_",DATOS[[#This Row],[customer_since]])</f>
        <v>CUST_3361_China_44883</v>
      </c>
      <c r="B1314" t="s">
        <v>1983</v>
      </c>
      <c r="C1314">
        <v>72</v>
      </c>
      <c r="D1314" t="s">
        <v>14</v>
      </c>
      <c r="E1314" t="s">
        <v>44</v>
      </c>
      <c r="F1314">
        <v>34.89</v>
      </c>
      <c r="G1314">
        <f>IF(DATOS[[#This Row],[avg_order_value]]="",0,DATOS[[#This Row],[avg_order_value]])</f>
        <v>34.89</v>
      </c>
      <c r="H1314">
        <v>7</v>
      </c>
      <c r="I1314">
        <f>DATOS[[#This Row],[avgValorOrdenDesc]]*DATOS[[#This Row],[total_orders]]</f>
        <v>244.23000000000002</v>
      </c>
      <c r="J1314">
        <v>351</v>
      </c>
      <c r="K1314">
        <v>0</v>
      </c>
      <c r="L1314" t="s">
        <v>40</v>
      </c>
      <c r="M1314">
        <v>96.7</v>
      </c>
      <c r="N1314">
        <f>IF(DATOS[[#This Row],[email_open_rate]]="",0,DATOS[[#This Row],[email_open_rate]])</f>
        <v>96.7</v>
      </c>
      <c r="O1314" s="1">
        <v>44883</v>
      </c>
      <c r="P1314">
        <v>96</v>
      </c>
      <c r="Q1314">
        <v>0.11</v>
      </c>
      <c r="R1314">
        <f>IF(IFERROR(VLOOKUP(DATOS[[#This Row],[IdUnico]],A1315:$A$5002,1,FALSE),0),1,0)</f>
        <v>0</v>
      </c>
    </row>
    <row r="1315" spans="1:18" x14ac:dyDescent="0.3">
      <c r="A1315" t="str">
        <f>CONCATENATE(DATOS[[#This Row],[customer_id]],"_",DATOS[[#This Row],[country]],"_",DATOS[[#This Row],[customer_since]])</f>
        <v>CUST_3363_Australia_44444</v>
      </c>
      <c r="B1315" t="s">
        <v>3483</v>
      </c>
      <c r="C1315">
        <v>64</v>
      </c>
      <c r="D1315" t="s">
        <v>21</v>
      </c>
      <c r="E1315" t="s">
        <v>22</v>
      </c>
      <c r="F1315">
        <v>151.08000000000001</v>
      </c>
      <c r="G1315">
        <f>IF(DATOS[[#This Row],[avg_order_value]]="",0,DATOS[[#This Row],[avg_order_value]])</f>
        <v>151.08000000000001</v>
      </c>
      <c r="H1315">
        <v>13</v>
      </c>
      <c r="I1315">
        <f>DATOS[[#This Row],[avgValorOrdenDesc]]*DATOS[[#This Row],[total_orders]]</f>
        <v>1964.0400000000002</v>
      </c>
      <c r="J1315">
        <v>187</v>
      </c>
      <c r="K1315">
        <v>0</v>
      </c>
      <c r="L1315" t="s">
        <v>40</v>
      </c>
      <c r="M1315">
        <v>17.399999999999999</v>
      </c>
      <c r="N1315">
        <f>IF(DATOS[[#This Row],[email_open_rate]]="",0,DATOS[[#This Row],[email_open_rate]])</f>
        <v>17.399999999999999</v>
      </c>
      <c r="O1315" s="1">
        <v>44444</v>
      </c>
      <c r="P1315">
        <v>38</v>
      </c>
      <c r="Q1315">
        <v>0.17</v>
      </c>
      <c r="R1315">
        <f>IF(IFERROR(VLOOKUP(DATOS[[#This Row],[IdUnico]],A1316:$A$5002,1,FALSE),0),1,0)</f>
        <v>0</v>
      </c>
    </row>
    <row r="1316" spans="1:18" x14ac:dyDescent="0.3">
      <c r="A1316" t="str">
        <f>CONCATENATE(DATOS[[#This Row],[customer_id]],"_",DATOS[[#This Row],[country]],"_",DATOS[[#This Row],[customer_since]])</f>
        <v>CUST_3364_Brazil_45328</v>
      </c>
      <c r="B1316" t="s">
        <v>3550</v>
      </c>
      <c r="C1316">
        <v>25</v>
      </c>
      <c r="D1316" t="s">
        <v>21</v>
      </c>
      <c r="E1316" t="s">
        <v>15</v>
      </c>
      <c r="F1316">
        <v>188.69</v>
      </c>
      <c r="G1316">
        <f>IF(DATOS[[#This Row],[avg_order_value]]="",0,DATOS[[#This Row],[avg_order_value]])</f>
        <v>188.69</v>
      </c>
      <c r="H1316">
        <v>9</v>
      </c>
      <c r="I1316">
        <f>DATOS[[#This Row],[avgValorOrdenDesc]]*DATOS[[#This Row],[total_orders]]</f>
        <v>1698.21</v>
      </c>
      <c r="J1316">
        <v>353</v>
      </c>
      <c r="K1316">
        <v>0</v>
      </c>
      <c r="L1316" t="s">
        <v>19</v>
      </c>
      <c r="M1316">
        <v>36.700000000000003</v>
      </c>
      <c r="N1316">
        <f>IF(DATOS[[#This Row],[email_open_rate]]="",0,DATOS[[#This Row],[email_open_rate]])</f>
        <v>36.700000000000003</v>
      </c>
      <c r="O1316" s="1">
        <v>45328</v>
      </c>
      <c r="P1316">
        <v>26</v>
      </c>
      <c r="Q1316">
        <v>0.18</v>
      </c>
      <c r="R1316">
        <f>IF(IFERROR(VLOOKUP(DATOS[[#This Row],[IdUnico]],A1317:$A$5002,1,FALSE),0),1,0)</f>
        <v>0</v>
      </c>
    </row>
    <row r="1317" spans="1:18" x14ac:dyDescent="0.3">
      <c r="A1317" t="str">
        <f>CONCATENATE(DATOS[[#This Row],[customer_id]],"_",DATOS[[#This Row],[country]],"_",DATOS[[#This Row],[customer_since]])</f>
        <v>CUST_3365_UK_45132</v>
      </c>
      <c r="B1317" t="s">
        <v>1449</v>
      </c>
      <c r="C1317">
        <v>36</v>
      </c>
      <c r="D1317" t="s">
        <v>14</v>
      </c>
      <c r="E1317" t="s">
        <v>52</v>
      </c>
      <c r="F1317">
        <v>33.54</v>
      </c>
      <c r="G1317">
        <f>IF(DATOS[[#This Row],[avg_order_value]]="",0,DATOS[[#This Row],[avg_order_value]])</f>
        <v>33.54</v>
      </c>
      <c r="H1317">
        <v>7</v>
      </c>
      <c r="I1317">
        <f>DATOS[[#This Row],[avgValorOrdenDesc]]*DATOS[[#This Row],[total_orders]]</f>
        <v>234.78</v>
      </c>
      <c r="J1317">
        <v>67</v>
      </c>
      <c r="K1317">
        <v>0</v>
      </c>
      <c r="L1317" t="s">
        <v>16</v>
      </c>
      <c r="M1317">
        <v>87</v>
      </c>
      <c r="N1317">
        <f>IF(DATOS[[#This Row],[email_open_rate]]="",0,DATOS[[#This Row],[email_open_rate]])</f>
        <v>87</v>
      </c>
      <c r="O1317" s="1">
        <v>45132</v>
      </c>
      <c r="P1317">
        <v>87</v>
      </c>
      <c r="Q1317">
        <v>0.27</v>
      </c>
      <c r="R1317">
        <f>IF(IFERROR(VLOOKUP(DATOS[[#This Row],[IdUnico]],A1318:$A$5002,1,FALSE),0),1,0)</f>
        <v>0</v>
      </c>
    </row>
    <row r="1318" spans="1:18" x14ac:dyDescent="0.3">
      <c r="A1318" t="str">
        <f>CONCATENATE(DATOS[[#This Row],[customer_id]],"_",DATOS[[#This Row],[country]],"_",DATOS[[#This Row],[customer_since]])</f>
        <v>CUST_3368_Australia_45268</v>
      </c>
      <c r="B1318" t="s">
        <v>347</v>
      </c>
      <c r="C1318">
        <v>60</v>
      </c>
      <c r="D1318" t="s">
        <v>14</v>
      </c>
      <c r="E1318" t="s">
        <v>22</v>
      </c>
      <c r="F1318">
        <v>525.24</v>
      </c>
      <c r="G1318">
        <f>IF(DATOS[[#This Row],[avg_order_value]]="",0,DATOS[[#This Row],[avg_order_value]])</f>
        <v>525.24</v>
      </c>
      <c r="H1318">
        <v>9</v>
      </c>
      <c r="I1318">
        <f>DATOS[[#This Row],[avgValorOrdenDesc]]*DATOS[[#This Row],[total_orders]]</f>
        <v>4727.16</v>
      </c>
      <c r="J1318">
        <v>15</v>
      </c>
      <c r="K1318">
        <v>0</v>
      </c>
      <c r="L1318" t="s">
        <v>23</v>
      </c>
      <c r="M1318">
        <v>11.3</v>
      </c>
      <c r="N1318">
        <f>IF(DATOS[[#This Row],[email_open_rate]]="",0,DATOS[[#This Row],[email_open_rate]])</f>
        <v>11.3</v>
      </c>
      <c r="O1318" s="1">
        <v>45268</v>
      </c>
      <c r="P1318">
        <v>2</v>
      </c>
      <c r="Q1318">
        <v>0.33</v>
      </c>
      <c r="R1318">
        <f>IF(IFERROR(VLOOKUP(DATOS[[#This Row],[IdUnico]],A1319:$A$5002,1,FALSE),0),1,0)</f>
        <v>0</v>
      </c>
    </row>
    <row r="1319" spans="1:18" x14ac:dyDescent="0.3">
      <c r="A1319" t="str">
        <f>CONCATENATE(DATOS[[#This Row],[customer_id]],"_",DATOS[[#This Row],[country]],"_",DATOS[[#This Row],[customer_since]])</f>
        <v>CUST_3368_France_44948</v>
      </c>
      <c r="B1319" t="s">
        <v>347</v>
      </c>
      <c r="C1319">
        <v>49</v>
      </c>
      <c r="D1319" t="s">
        <v>21</v>
      </c>
      <c r="E1319" t="s">
        <v>35</v>
      </c>
      <c r="F1319">
        <v>155.03</v>
      </c>
      <c r="G1319">
        <f>IF(DATOS[[#This Row],[avg_order_value]]="",0,DATOS[[#This Row],[avg_order_value]])</f>
        <v>155.03</v>
      </c>
      <c r="H1319">
        <v>8</v>
      </c>
      <c r="I1319">
        <f>DATOS[[#This Row],[avgValorOrdenDesc]]*DATOS[[#This Row],[total_orders]]</f>
        <v>1240.24</v>
      </c>
      <c r="J1319">
        <v>219</v>
      </c>
      <c r="K1319">
        <v>1</v>
      </c>
      <c r="L1319" t="s">
        <v>29</v>
      </c>
      <c r="M1319">
        <v>4.7</v>
      </c>
      <c r="N1319">
        <f>IF(DATOS[[#This Row],[email_open_rate]]="",0,DATOS[[#This Row],[email_open_rate]])</f>
        <v>4.7</v>
      </c>
      <c r="O1319" s="1">
        <v>44948</v>
      </c>
      <c r="P1319">
        <v>5</v>
      </c>
      <c r="Q1319">
        <v>0.43</v>
      </c>
      <c r="R1319">
        <f>IF(IFERROR(VLOOKUP(DATOS[[#This Row],[IdUnico]],A1320:$A$5002,1,FALSE),0),1,0)</f>
        <v>0</v>
      </c>
    </row>
    <row r="1320" spans="1:18" x14ac:dyDescent="0.3">
      <c r="A1320" t="str">
        <f>CONCATENATE(DATOS[[#This Row],[customer_id]],"_",DATOS[[#This Row],[country]],"_",DATOS[[#This Row],[customer_since]])</f>
        <v>CUST_3368_UK_44934</v>
      </c>
      <c r="B1320" t="s">
        <v>347</v>
      </c>
      <c r="C1320">
        <v>24</v>
      </c>
      <c r="D1320" t="s">
        <v>14</v>
      </c>
      <c r="E1320" t="s">
        <v>52</v>
      </c>
      <c r="F1320">
        <v>55.28</v>
      </c>
      <c r="G1320">
        <f>IF(DATOS[[#This Row],[avg_order_value]]="",0,DATOS[[#This Row],[avg_order_value]])</f>
        <v>55.28</v>
      </c>
      <c r="H1320">
        <v>8</v>
      </c>
      <c r="I1320">
        <f>DATOS[[#This Row],[avgValorOrdenDesc]]*DATOS[[#This Row],[total_orders]]</f>
        <v>442.24</v>
      </c>
      <c r="J1320">
        <v>158</v>
      </c>
      <c r="K1320">
        <v>0</v>
      </c>
      <c r="L1320" t="s">
        <v>16</v>
      </c>
      <c r="M1320">
        <v>28.7</v>
      </c>
      <c r="N1320">
        <f>IF(DATOS[[#This Row],[email_open_rate]]="",0,DATOS[[#This Row],[email_open_rate]])</f>
        <v>28.7</v>
      </c>
      <c r="O1320" s="1">
        <v>44934</v>
      </c>
      <c r="P1320">
        <v>37</v>
      </c>
      <c r="Q1320">
        <v>0.13</v>
      </c>
      <c r="R1320">
        <f>IF(IFERROR(VLOOKUP(DATOS[[#This Row],[IdUnico]],A1321:$A$5002,1,FALSE),0),1,0)</f>
        <v>0</v>
      </c>
    </row>
    <row r="1321" spans="1:18" x14ac:dyDescent="0.3">
      <c r="A1321" t="str">
        <f>CONCATENATE(DATOS[[#This Row],[customer_id]],"_",DATOS[[#This Row],[country]],"_",DATOS[[#This Row],[customer_since]])</f>
        <v>CUST_3369_Brazil_44860</v>
      </c>
      <c r="B1321" t="s">
        <v>2610</v>
      </c>
      <c r="C1321">
        <v>54</v>
      </c>
      <c r="D1321" t="s">
        <v>21</v>
      </c>
      <c r="E1321" t="s">
        <v>15</v>
      </c>
      <c r="F1321">
        <v>99.23</v>
      </c>
      <c r="G1321">
        <f>IF(DATOS[[#This Row],[avg_order_value]]="",0,DATOS[[#This Row],[avg_order_value]])</f>
        <v>99.23</v>
      </c>
      <c r="H1321">
        <v>8</v>
      </c>
      <c r="I1321">
        <f>DATOS[[#This Row],[avgValorOrdenDesc]]*DATOS[[#This Row],[total_orders]]</f>
        <v>793.84</v>
      </c>
      <c r="J1321">
        <v>332</v>
      </c>
      <c r="K1321">
        <v>0</v>
      </c>
      <c r="L1321" t="s">
        <v>19</v>
      </c>
      <c r="M1321">
        <v>52.7</v>
      </c>
      <c r="N1321">
        <f>IF(DATOS[[#This Row],[email_open_rate]]="",0,DATOS[[#This Row],[email_open_rate]])</f>
        <v>52.7</v>
      </c>
      <c r="O1321" s="1">
        <v>44860</v>
      </c>
      <c r="P1321">
        <v>89</v>
      </c>
      <c r="Q1321">
        <v>0.26</v>
      </c>
      <c r="R1321">
        <f>IF(IFERROR(VLOOKUP(DATOS[[#This Row],[IdUnico]],A1322:$A$5002,1,FALSE),0),1,0)</f>
        <v>0</v>
      </c>
    </row>
    <row r="1322" spans="1:18" x14ac:dyDescent="0.3">
      <c r="A1322" t="str">
        <f>CONCATENATE(DATOS[[#This Row],[customer_id]],"_",DATOS[[#This Row],[country]],"_",DATOS[[#This Row],[customer_since]])</f>
        <v>CUST_3371_Germany_44937</v>
      </c>
      <c r="B1322" t="s">
        <v>881</v>
      </c>
      <c r="C1322">
        <v>18</v>
      </c>
      <c r="D1322" t="s">
        <v>14</v>
      </c>
      <c r="E1322" t="s">
        <v>50</v>
      </c>
      <c r="F1322">
        <v>82.47</v>
      </c>
      <c r="G1322">
        <f>IF(DATOS[[#This Row],[avg_order_value]]="",0,DATOS[[#This Row],[avg_order_value]])</f>
        <v>82.47</v>
      </c>
      <c r="H1322">
        <v>12</v>
      </c>
      <c r="I1322">
        <f>DATOS[[#This Row],[avgValorOrdenDesc]]*DATOS[[#This Row],[total_orders]]</f>
        <v>989.64</v>
      </c>
      <c r="J1322">
        <v>355</v>
      </c>
      <c r="K1322">
        <v>0</v>
      </c>
      <c r="L1322" t="s">
        <v>16</v>
      </c>
      <c r="M1322">
        <v>9.8000000000000007</v>
      </c>
      <c r="N1322">
        <f>IF(DATOS[[#This Row],[email_open_rate]]="",0,DATOS[[#This Row],[email_open_rate]])</f>
        <v>9.8000000000000007</v>
      </c>
      <c r="O1322" s="1">
        <v>44937</v>
      </c>
      <c r="P1322">
        <v>32</v>
      </c>
      <c r="Q1322">
        <v>0.14000000000000001</v>
      </c>
      <c r="R1322">
        <f>IF(IFERROR(VLOOKUP(DATOS[[#This Row],[IdUnico]],A1323:$A$5002,1,FALSE),0),1,0)</f>
        <v>0</v>
      </c>
    </row>
    <row r="1323" spans="1:18" x14ac:dyDescent="0.3">
      <c r="A1323" t="str">
        <f>CONCATENATE(DATOS[[#This Row],[customer_id]],"_",DATOS[[#This Row],[country]],"_",DATOS[[#This Row],[customer_since]])</f>
        <v>CUST_3376_Brazil_45250</v>
      </c>
      <c r="B1323" t="s">
        <v>1818</v>
      </c>
      <c r="C1323">
        <v>48</v>
      </c>
      <c r="D1323" t="s">
        <v>25</v>
      </c>
      <c r="E1323" t="s">
        <v>15</v>
      </c>
      <c r="F1323">
        <v>81.59</v>
      </c>
      <c r="G1323">
        <f>IF(DATOS[[#This Row],[avg_order_value]]="",0,DATOS[[#This Row],[avg_order_value]])</f>
        <v>81.59</v>
      </c>
      <c r="H1323">
        <v>12</v>
      </c>
      <c r="I1323">
        <f>DATOS[[#This Row],[avgValorOrdenDesc]]*DATOS[[#This Row],[total_orders]]</f>
        <v>979.08</v>
      </c>
      <c r="J1323">
        <v>194</v>
      </c>
      <c r="K1323">
        <v>0</v>
      </c>
      <c r="L1323" t="s">
        <v>40</v>
      </c>
      <c r="M1323">
        <v>76</v>
      </c>
      <c r="N1323">
        <f>IF(DATOS[[#This Row],[email_open_rate]]="",0,DATOS[[#This Row],[email_open_rate]])</f>
        <v>76</v>
      </c>
      <c r="O1323" s="1">
        <v>45250</v>
      </c>
      <c r="P1323">
        <v>5</v>
      </c>
      <c r="Q1323">
        <v>0.13</v>
      </c>
      <c r="R1323">
        <f>IF(IFERROR(VLOOKUP(DATOS[[#This Row],[IdUnico]],A1324:$A$5002,1,FALSE),0),1,0)</f>
        <v>0</v>
      </c>
    </row>
    <row r="1324" spans="1:18" x14ac:dyDescent="0.3">
      <c r="A1324" t="str">
        <f>CONCATENATE(DATOS[[#This Row],[customer_id]],"_",DATOS[[#This Row],[country]],"_",DATOS[[#This Row],[customer_since]])</f>
        <v>CUST_3378_Brazil_45507</v>
      </c>
      <c r="B1324" t="s">
        <v>3048</v>
      </c>
      <c r="C1324">
        <v>66</v>
      </c>
      <c r="D1324" t="s">
        <v>21</v>
      </c>
      <c r="E1324" t="s">
        <v>15</v>
      </c>
      <c r="F1324">
        <v>118.84</v>
      </c>
      <c r="G1324">
        <f>IF(DATOS[[#This Row],[avg_order_value]]="",0,DATOS[[#This Row],[avg_order_value]])</f>
        <v>118.84</v>
      </c>
      <c r="H1324">
        <v>8</v>
      </c>
      <c r="I1324">
        <f>DATOS[[#This Row],[avgValorOrdenDesc]]*DATOS[[#This Row],[total_orders]]</f>
        <v>950.72</v>
      </c>
      <c r="J1324">
        <v>76</v>
      </c>
      <c r="K1324">
        <v>0</v>
      </c>
      <c r="L1324" t="s">
        <v>19</v>
      </c>
      <c r="M1324">
        <v>39.200000000000003</v>
      </c>
      <c r="N1324">
        <f>IF(DATOS[[#This Row],[email_open_rate]]="",0,DATOS[[#This Row],[email_open_rate]])</f>
        <v>39.200000000000003</v>
      </c>
      <c r="O1324" s="1">
        <v>45507</v>
      </c>
      <c r="P1324">
        <v>58</v>
      </c>
      <c r="Q1324">
        <v>0.26</v>
      </c>
      <c r="R1324">
        <f>IF(IFERROR(VLOOKUP(DATOS[[#This Row],[IdUnico]],A1325:$A$5002,1,FALSE),0),1,0)</f>
        <v>0</v>
      </c>
    </row>
    <row r="1325" spans="1:18" x14ac:dyDescent="0.3">
      <c r="A1325" t="str">
        <f>CONCATENATE(DATOS[[#This Row],[customer_id]],"_",DATOS[[#This Row],[country]],"_",DATOS[[#This Row],[customer_since]])</f>
        <v>CUST_3381_China_45614</v>
      </c>
      <c r="B1325" t="s">
        <v>3636</v>
      </c>
      <c r="C1325">
        <v>69</v>
      </c>
      <c r="D1325" t="s">
        <v>14</v>
      </c>
      <c r="E1325" t="s">
        <v>44</v>
      </c>
      <c r="F1325">
        <v>63.84</v>
      </c>
      <c r="G1325">
        <f>IF(DATOS[[#This Row],[avg_order_value]]="",0,DATOS[[#This Row],[avg_order_value]])</f>
        <v>63.84</v>
      </c>
      <c r="H1325">
        <v>10</v>
      </c>
      <c r="I1325">
        <f>DATOS[[#This Row],[avgValorOrdenDesc]]*DATOS[[#This Row],[total_orders]]</f>
        <v>638.40000000000009</v>
      </c>
      <c r="J1325">
        <v>241</v>
      </c>
      <c r="K1325">
        <v>0</v>
      </c>
      <c r="L1325" t="s">
        <v>40</v>
      </c>
      <c r="M1325">
        <v>83.1</v>
      </c>
      <c r="N1325">
        <f>IF(DATOS[[#This Row],[email_open_rate]]="",0,DATOS[[#This Row],[email_open_rate]])</f>
        <v>83.1</v>
      </c>
      <c r="O1325" s="1">
        <v>45614</v>
      </c>
      <c r="P1325">
        <v>90</v>
      </c>
      <c r="Q1325">
        <v>0.18</v>
      </c>
      <c r="R1325">
        <f>IF(IFERROR(VLOOKUP(DATOS[[#This Row],[IdUnico]],A1326:$A$5002,1,FALSE),0),1,0)</f>
        <v>0</v>
      </c>
    </row>
    <row r="1326" spans="1:18" x14ac:dyDescent="0.3">
      <c r="A1326" t="str">
        <f>CONCATENATE(DATOS[[#This Row],[customer_id]],"_",DATOS[[#This Row],[country]],"_",DATOS[[#This Row],[customer_since]])</f>
        <v>CUST_3382_Australia_44292</v>
      </c>
      <c r="B1326" t="s">
        <v>1271</v>
      </c>
      <c r="C1326">
        <v>23</v>
      </c>
      <c r="D1326" t="s">
        <v>14</v>
      </c>
      <c r="E1326" t="s">
        <v>22</v>
      </c>
      <c r="F1326">
        <v>63.42</v>
      </c>
      <c r="G1326">
        <f>IF(DATOS[[#This Row],[avg_order_value]]="",0,DATOS[[#This Row],[avg_order_value]])</f>
        <v>63.42</v>
      </c>
      <c r="H1326">
        <v>12</v>
      </c>
      <c r="I1326">
        <f>DATOS[[#This Row],[avgValorOrdenDesc]]*DATOS[[#This Row],[total_orders]]</f>
        <v>761.04</v>
      </c>
      <c r="J1326">
        <v>131</v>
      </c>
      <c r="K1326">
        <v>0</v>
      </c>
      <c r="L1326" t="s">
        <v>40</v>
      </c>
      <c r="M1326">
        <v>28.2</v>
      </c>
      <c r="N1326">
        <f>IF(DATOS[[#This Row],[email_open_rate]]="",0,DATOS[[#This Row],[email_open_rate]])</f>
        <v>28.2</v>
      </c>
      <c r="O1326" s="1">
        <v>44292</v>
      </c>
      <c r="P1326">
        <v>86</v>
      </c>
      <c r="Q1326">
        <v>0.06</v>
      </c>
      <c r="R1326">
        <f>IF(IFERROR(VLOOKUP(DATOS[[#This Row],[IdUnico]],A1327:$A$5002,1,FALSE),0),1,0)</f>
        <v>0</v>
      </c>
    </row>
    <row r="1327" spans="1:18" x14ac:dyDescent="0.3">
      <c r="A1327" t="str">
        <f>CONCATENATE(DATOS[[#This Row],[customer_id]],"_",DATOS[[#This Row],[country]],"_",DATOS[[#This Row],[customer_since]])</f>
        <v>CUST_3382_China_44927</v>
      </c>
      <c r="B1327" t="s">
        <v>1271</v>
      </c>
      <c r="C1327">
        <v>71</v>
      </c>
      <c r="D1327" t="s">
        <v>14</v>
      </c>
      <c r="E1327" t="s">
        <v>44</v>
      </c>
      <c r="F1327">
        <v>71.459999999999994</v>
      </c>
      <c r="G1327">
        <f>IF(DATOS[[#This Row],[avg_order_value]]="",0,DATOS[[#This Row],[avg_order_value]])</f>
        <v>71.459999999999994</v>
      </c>
      <c r="H1327">
        <v>14</v>
      </c>
      <c r="I1327">
        <f>DATOS[[#This Row],[avgValorOrdenDesc]]*DATOS[[#This Row],[total_orders]]</f>
        <v>1000.4399999999999</v>
      </c>
      <c r="J1327">
        <v>121</v>
      </c>
      <c r="K1327">
        <v>0</v>
      </c>
      <c r="L1327" t="s">
        <v>23</v>
      </c>
      <c r="M1327">
        <v>94.8</v>
      </c>
      <c r="N1327">
        <f>IF(DATOS[[#This Row],[email_open_rate]]="",0,DATOS[[#This Row],[email_open_rate]])</f>
        <v>94.8</v>
      </c>
      <c r="O1327" s="1">
        <v>44927</v>
      </c>
      <c r="P1327">
        <v>29</v>
      </c>
      <c r="Q1327">
        <v>0.17</v>
      </c>
      <c r="R1327">
        <f>IF(IFERROR(VLOOKUP(DATOS[[#This Row],[IdUnico]],A1328:$A$5002,1,FALSE),0),1,0)</f>
        <v>0</v>
      </c>
    </row>
    <row r="1328" spans="1:18" x14ac:dyDescent="0.3">
      <c r="A1328" t="str">
        <f>CONCATENATE(DATOS[[#This Row],[customer_id]],"_",DATOS[[#This Row],[country]],"_",DATOS[[#This Row],[customer_since]])</f>
        <v>CUST_3383_Germany_44420</v>
      </c>
      <c r="B1328" t="s">
        <v>1242</v>
      </c>
      <c r="C1328">
        <v>43</v>
      </c>
      <c r="D1328" t="s">
        <v>21</v>
      </c>
      <c r="E1328" t="s">
        <v>50</v>
      </c>
      <c r="F1328">
        <v>44.69</v>
      </c>
      <c r="G1328">
        <f>IF(DATOS[[#This Row],[avg_order_value]]="",0,DATOS[[#This Row],[avg_order_value]])</f>
        <v>44.69</v>
      </c>
      <c r="H1328">
        <v>10</v>
      </c>
      <c r="I1328">
        <f>DATOS[[#This Row],[avgValorOrdenDesc]]*DATOS[[#This Row],[total_orders]]</f>
        <v>446.9</v>
      </c>
      <c r="J1328">
        <v>185</v>
      </c>
      <c r="K1328">
        <v>0</v>
      </c>
      <c r="L1328" t="s">
        <v>19</v>
      </c>
      <c r="M1328">
        <v>91.9</v>
      </c>
      <c r="N1328">
        <f>IF(DATOS[[#This Row],[email_open_rate]]="",0,DATOS[[#This Row],[email_open_rate]])</f>
        <v>91.9</v>
      </c>
      <c r="O1328" s="1">
        <v>44420</v>
      </c>
      <c r="P1328">
        <v>80</v>
      </c>
      <c r="Q1328">
        <v>0.53</v>
      </c>
      <c r="R1328">
        <f>IF(IFERROR(VLOOKUP(DATOS[[#This Row],[IdUnico]],A1329:$A$5002,1,FALSE),0),1,0)</f>
        <v>0</v>
      </c>
    </row>
    <row r="1329" spans="1:18" x14ac:dyDescent="0.3">
      <c r="A1329" t="str">
        <f>CONCATENATE(DATOS[[#This Row],[customer_id]],"_",DATOS[[#This Row],[country]],"_",DATOS[[#This Row],[customer_since]])</f>
        <v>CUST_3384_Germany_45351</v>
      </c>
      <c r="B1329" t="s">
        <v>2364</v>
      </c>
      <c r="C1329">
        <v>75</v>
      </c>
      <c r="D1329" t="s">
        <v>21</v>
      </c>
      <c r="E1329" t="s">
        <v>50</v>
      </c>
      <c r="F1329">
        <v>154.47999999999999</v>
      </c>
      <c r="G1329">
        <f>IF(DATOS[[#This Row],[avg_order_value]]="",0,DATOS[[#This Row],[avg_order_value]])</f>
        <v>154.47999999999999</v>
      </c>
      <c r="H1329">
        <v>7</v>
      </c>
      <c r="I1329">
        <f>DATOS[[#This Row],[avgValorOrdenDesc]]*DATOS[[#This Row],[total_orders]]</f>
        <v>1081.3599999999999</v>
      </c>
      <c r="J1329">
        <v>329</v>
      </c>
      <c r="K1329">
        <v>0</v>
      </c>
      <c r="L1329" t="s">
        <v>40</v>
      </c>
      <c r="M1329">
        <v>65.7</v>
      </c>
      <c r="N1329">
        <f>IF(DATOS[[#This Row],[email_open_rate]]="",0,DATOS[[#This Row],[email_open_rate]])</f>
        <v>65.7</v>
      </c>
      <c r="O1329" s="1">
        <v>45351</v>
      </c>
      <c r="P1329">
        <v>58</v>
      </c>
      <c r="Q1329">
        <v>0.17</v>
      </c>
      <c r="R1329">
        <f>IF(IFERROR(VLOOKUP(DATOS[[#This Row],[IdUnico]],A1330:$A$5002,1,FALSE),0),1,0)</f>
        <v>0</v>
      </c>
    </row>
    <row r="1330" spans="1:18" x14ac:dyDescent="0.3">
      <c r="A1330" t="str">
        <f>CONCATENATE(DATOS[[#This Row],[customer_id]],"_",DATOS[[#This Row],[country]],"_",DATOS[[#This Row],[customer_since]])</f>
        <v>CUST_3385_China_45759</v>
      </c>
      <c r="B1330" t="s">
        <v>236</v>
      </c>
      <c r="C1330">
        <v>48</v>
      </c>
      <c r="D1330" t="s">
        <v>21</v>
      </c>
      <c r="E1330" t="s">
        <v>44</v>
      </c>
      <c r="F1330">
        <v>140.5</v>
      </c>
      <c r="G1330">
        <f>IF(DATOS[[#This Row],[avg_order_value]]="",0,DATOS[[#This Row],[avg_order_value]])</f>
        <v>140.5</v>
      </c>
      <c r="H1330">
        <v>9</v>
      </c>
      <c r="I1330">
        <f>DATOS[[#This Row],[avgValorOrdenDesc]]*DATOS[[#This Row],[total_orders]]</f>
        <v>1264.5</v>
      </c>
      <c r="J1330">
        <v>142</v>
      </c>
      <c r="K1330">
        <v>0</v>
      </c>
      <c r="L1330" t="s">
        <v>23</v>
      </c>
      <c r="M1330">
        <v>52.8</v>
      </c>
      <c r="N1330">
        <f>IF(DATOS[[#This Row],[email_open_rate]]="",0,DATOS[[#This Row],[email_open_rate]])</f>
        <v>52.8</v>
      </c>
      <c r="O1330" s="1">
        <v>45759</v>
      </c>
      <c r="P1330">
        <v>39</v>
      </c>
      <c r="Q1330">
        <v>0.31</v>
      </c>
      <c r="R1330">
        <f>IF(IFERROR(VLOOKUP(DATOS[[#This Row],[IdUnico]],A1331:$A$5002,1,FALSE),0),1,0)</f>
        <v>0</v>
      </c>
    </row>
    <row r="1331" spans="1:18" x14ac:dyDescent="0.3">
      <c r="A1331" t="str">
        <f>CONCATENATE(DATOS[[#This Row],[customer_id]],"_",DATOS[[#This Row],[country]],"_",DATOS[[#This Row],[customer_since]])</f>
        <v>CUST_3385_Japan_45385</v>
      </c>
      <c r="B1331" t="s">
        <v>236</v>
      </c>
      <c r="C1331">
        <v>32</v>
      </c>
      <c r="D1331" t="s">
        <v>14</v>
      </c>
      <c r="E1331" t="s">
        <v>26</v>
      </c>
      <c r="F1331">
        <v>66.489999999999995</v>
      </c>
      <c r="G1331">
        <f>IF(DATOS[[#This Row],[avg_order_value]]="",0,DATOS[[#This Row],[avg_order_value]])</f>
        <v>66.489999999999995</v>
      </c>
      <c r="H1331">
        <v>17</v>
      </c>
      <c r="I1331">
        <f>DATOS[[#This Row],[avgValorOrdenDesc]]*DATOS[[#This Row],[total_orders]]</f>
        <v>1130.33</v>
      </c>
      <c r="J1331">
        <v>201</v>
      </c>
      <c r="K1331">
        <v>0</v>
      </c>
      <c r="L1331" t="s">
        <v>19</v>
      </c>
      <c r="M1331">
        <v>53.3</v>
      </c>
      <c r="N1331">
        <f>IF(DATOS[[#This Row],[email_open_rate]]="",0,DATOS[[#This Row],[email_open_rate]])</f>
        <v>53.3</v>
      </c>
      <c r="O1331" s="1">
        <v>45385</v>
      </c>
      <c r="P1331">
        <v>26</v>
      </c>
      <c r="Q1331">
        <v>0.08</v>
      </c>
      <c r="R1331">
        <f>IF(IFERROR(VLOOKUP(DATOS[[#This Row],[IdUnico]],A1332:$A$5002,1,FALSE),0),1,0)</f>
        <v>0</v>
      </c>
    </row>
    <row r="1332" spans="1:18" x14ac:dyDescent="0.3">
      <c r="A1332" t="str">
        <f>CONCATENATE(DATOS[[#This Row],[customer_id]],"_",DATOS[[#This Row],[country]],"_",DATOS[[#This Row],[customer_since]])</f>
        <v>CUST_3387_Germany_44694</v>
      </c>
      <c r="B1332" t="s">
        <v>3115</v>
      </c>
      <c r="C1332">
        <v>78</v>
      </c>
      <c r="D1332" t="s">
        <v>14</v>
      </c>
      <c r="E1332" t="s">
        <v>50</v>
      </c>
      <c r="F1332">
        <v>74.900000000000006</v>
      </c>
      <c r="G1332">
        <f>IF(DATOS[[#This Row],[avg_order_value]]="",0,DATOS[[#This Row],[avg_order_value]])</f>
        <v>74.900000000000006</v>
      </c>
      <c r="H1332">
        <v>7</v>
      </c>
      <c r="I1332">
        <f>DATOS[[#This Row],[avgValorOrdenDesc]]*DATOS[[#This Row],[total_orders]]</f>
        <v>524.30000000000007</v>
      </c>
      <c r="J1332">
        <v>158</v>
      </c>
      <c r="K1332">
        <v>0</v>
      </c>
      <c r="L1332" t="s">
        <v>16</v>
      </c>
      <c r="M1332">
        <v>2.2999999999999998</v>
      </c>
      <c r="N1332">
        <f>IF(DATOS[[#This Row],[email_open_rate]]="",0,DATOS[[#This Row],[email_open_rate]])</f>
        <v>2.2999999999999998</v>
      </c>
      <c r="O1332" s="1">
        <v>44694</v>
      </c>
      <c r="P1332">
        <v>65</v>
      </c>
      <c r="Q1332">
        <v>0.49</v>
      </c>
      <c r="R1332">
        <f>IF(IFERROR(VLOOKUP(DATOS[[#This Row],[IdUnico]],A1333:$A$5002,1,FALSE),0),1,0)</f>
        <v>0</v>
      </c>
    </row>
    <row r="1333" spans="1:18" x14ac:dyDescent="0.3">
      <c r="A1333" t="str">
        <f>CONCATENATE(DATOS[[#This Row],[customer_id]],"_",DATOS[[#This Row],[country]],"_",DATOS[[#This Row],[customer_since]])</f>
        <v>CUST_3387_UK_45345</v>
      </c>
      <c r="B1333" t="s">
        <v>3115</v>
      </c>
      <c r="C1333">
        <v>61</v>
      </c>
      <c r="D1333" t="s">
        <v>21</v>
      </c>
      <c r="E1333" t="s">
        <v>52</v>
      </c>
      <c r="F1333">
        <v>178.11</v>
      </c>
      <c r="G1333">
        <f>IF(DATOS[[#This Row],[avg_order_value]]="",0,DATOS[[#This Row],[avg_order_value]])</f>
        <v>178.11</v>
      </c>
      <c r="H1333">
        <v>8</v>
      </c>
      <c r="I1333">
        <f>DATOS[[#This Row],[avgValorOrdenDesc]]*DATOS[[#This Row],[total_orders]]</f>
        <v>1424.88</v>
      </c>
      <c r="J1333">
        <v>246</v>
      </c>
      <c r="K1333">
        <v>0</v>
      </c>
      <c r="L1333" t="s">
        <v>16</v>
      </c>
      <c r="M1333">
        <v>14.2</v>
      </c>
      <c r="N1333">
        <f>IF(DATOS[[#This Row],[email_open_rate]]="",0,DATOS[[#This Row],[email_open_rate]])</f>
        <v>14.2</v>
      </c>
      <c r="O1333" s="1">
        <v>45345</v>
      </c>
      <c r="P1333">
        <v>26</v>
      </c>
      <c r="Q1333">
        <v>0.09</v>
      </c>
      <c r="R1333">
        <f>IF(IFERROR(VLOOKUP(DATOS[[#This Row],[IdUnico]],A1334:$A$5002,1,FALSE),0),1,0)</f>
        <v>0</v>
      </c>
    </row>
    <row r="1334" spans="1:18" x14ac:dyDescent="0.3">
      <c r="A1334" t="str">
        <f>CONCATENATE(DATOS[[#This Row],[customer_id]],"_",DATOS[[#This Row],[country]],"_",DATOS[[#This Row],[customer_since]])</f>
        <v>CUST_3393_France_45476</v>
      </c>
      <c r="B1334" t="s">
        <v>712</v>
      </c>
      <c r="C1334">
        <v>36</v>
      </c>
      <c r="D1334" t="s">
        <v>21</v>
      </c>
      <c r="E1334" t="s">
        <v>35</v>
      </c>
      <c r="F1334">
        <v>82.39</v>
      </c>
      <c r="G1334">
        <f>IF(DATOS[[#This Row],[avg_order_value]]="",0,DATOS[[#This Row],[avg_order_value]])</f>
        <v>82.39</v>
      </c>
      <c r="H1334">
        <v>6</v>
      </c>
      <c r="I1334">
        <f>DATOS[[#This Row],[avgValorOrdenDesc]]*DATOS[[#This Row],[total_orders]]</f>
        <v>494.34000000000003</v>
      </c>
      <c r="J1334">
        <v>17</v>
      </c>
      <c r="K1334">
        <v>0</v>
      </c>
      <c r="L1334" t="s">
        <v>29</v>
      </c>
      <c r="M1334">
        <v>43.6</v>
      </c>
      <c r="N1334">
        <f>IF(DATOS[[#This Row],[email_open_rate]]="",0,DATOS[[#This Row],[email_open_rate]])</f>
        <v>43.6</v>
      </c>
      <c r="O1334" s="1">
        <v>45476</v>
      </c>
      <c r="P1334">
        <v>22</v>
      </c>
      <c r="Q1334">
        <v>0.14000000000000001</v>
      </c>
      <c r="R1334">
        <f>IF(IFERROR(VLOOKUP(DATOS[[#This Row],[IdUnico]],A1335:$A$5002,1,FALSE),0),1,0)</f>
        <v>0</v>
      </c>
    </row>
    <row r="1335" spans="1:18" x14ac:dyDescent="0.3">
      <c r="A1335" t="str">
        <f>CONCATENATE(DATOS[[#This Row],[customer_id]],"_",DATOS[[#This Row],[country]],"_",DATOS[[#This Row],[customer_since]])</f>
        <v>CUST_3394_Canada_45433</v>
      </c>
      <c r="B1335" t="s">
        <v>2176</v>
      </c>
      <c r="C1335">
        <v>57</v>
      </c>
      <c r="D1335" t="s">
        <v>21</v>
      </c>
      <c r="E1335" t="s">
        <v>28</v>
      </c>
      <c r="F1335">
        <v>267.05</v>
      </c>
      <c r="G1335">
        <f>IF(DATOS[[#This Row],[avg_order_value]]="",0,DATOS[[#This Row],[avg_order_value]])</f>
        <v>267.05</v>
      </c>
      <c r="H1335">
        <v>12</v>
      </c>
      <c r="I1335">
        <f>DATOS[[#This Row],[avgValorOrdenDesc]]*DATOS[[#This Row],[total_orders]]</f>
        <v>3204.6000000000004</v>
      </c>
      <c r="J1335">
        <v>8</v>
      </c>
      <c r="K1335">
        <v>0</v>
      </c>
      <c r="L1335" t="s">
        <v>19</v>
      </c>
      <c r="M1335">
        <v>84.5</v>
      </c>
      <c r="N1335">
        <f>IF(DATOS[[#This Row],[email_open_rate]]="",0,DATOS[[#This Row],[email_open_rate]])</f>
        <v>84.5</v>
      </c>
      <c r="O1335" s="1">
        <v>45433</v>
      </c>
      <c r="P1335">
        <v>9</v>
      </c>
      <c r="Q1335">
        <v>0.63</v>
      </c>
      <c r="R1335">
        <f>IF(IFERROR(VLOOKUP(DATOS[[#This Row],[IdUnico]],A1336:$A$5002,1,FALSE),0),1,0)</f>
        <v>0</v>
      </c>
    </row>
    <row r="1336" spans="1:18" x14ac:dyDescent="0.3">
      <c r="A1336" t="str">
        <f>CONCATENATE(DATOS[[#This Row],[customer_id]],"_",DATOS[[#This Row],[country]],"_",DATOS[[#This Row],[customer_since]])</f>
        <v>CUST_3395_Germany_44180</v>
      </c>
      <c r="B1336" t="s">
        <v>3709</v>
      </c>
      <c r="C1336">
        <v>58</v>
      </c>
      <c r="D1336" t="s">
        <v>14</v>
      </c>
      <c r="E1336" t="s">
        <v>50</v>
      </c>
      <c r="F1336">
        <v>55.94</v>
      </c>
      <c r="G1336">
        <f>IF(DATOS[[#This Row],[avg_order_value]]="",0,DATOS[[#This Row],[avg_order_value]])</f>
        <v>55.94</v>
      </c>
      <c r="H1336">
        <v>5</v>
      </c>
      <c r="I1336">
        <f>DATOS[[#This Row],[avgValorOrdenDesc]]*DATOS[[#This Row],[total_orders]]</f>
        <v>279.7</v>
      </c>
      <c r="J1336">
        <v>225</v>
      </c>
      <c r="K1336">
        <v>0</v>
      </c>
      <c r="L1336" t="s">
        <v>16</v>
      </c>
      <c r="M1336">
        <v>77.3</v>
      </c>
      <c r="N1336">
        <f>IF(DATOS[[#This Row],[email_open_rate]]="",0,DATOS[[#This Row],[email_open_rate]])</f>
        <v>77.3</v>
      </c>
      <c r="O1336" s="1">
        <v>44180</v>
      </c>
      <c r="P1336">
        <v>19</v>
      </c>
      <c r="Q1336">
        <v>0.28999999999999998</v>
      </c>
      <c r="R1336">
        <f>IF(IFERROR(VLOOKUP(DATOS[[#This Row],[IdUnico]],A1337:$A$5002,1,FALSE),0),1,0)</f>
        <v>0</v>
      </c>
    </row>
    <row r="1337" spans="1:18" x14ac:dyDescent="0.3">
      <c r="A1337" t="str">
        <f>CONCATENATE(DATOS[[#This Row],[customer_id]],"_",DATOS[[#This Row],[country]],"_",DATOS[[#This Row],[customer_since]])</f>
        <v>CUST_3396_India_44522</v>
      </c>
      <c r="B1337" t="s">
        <v>1234</v>
      </c>
      <c r="C1337">
        <v>57</v>
      </c>
      <c r="D1337" t="s">
        <v>21</v>
      </c>
      <c r="E1337" t="s">
        <v>37</v>
      </c>
      <c r="F1337">
        <v>106.36</v>
      </c>
      <c r="G1337">
        <f>IF(DATOS[[#This Row],[avg_order_value]]="",0,DATOS[[#This Row],[avg_order_value]])</f>
        <v>106.36</v>
      </c>
      <c r="H1337">
        <v>13</v>
      </c>
      <c r="I1337">
        <f>DATOS[[#This Row],[avgValorOrdenDesc]]*DATOS[[#This Row],[total_orders]]</f>
        <v>1382.68</v>
      </c>
      <c r="J1337">
        <v>318</v>
      </c>
      <c r="K1337">
        <v>0</v>
      </c>
      <c r="L1337" t="s">
        <v>23</v>
      </c>
      <c r="M1337">
        <v>79.5</v>
      </c>
      <c r="N1337">
        <f>IF(DATOS[[#This Row],[email_open_rate]]="",0,DATOS[[#This Row],[email_open_rate]])</f>
        <v>79.5</v>
      </c>
      <c r="O1337" s="1">
        <v>44522</v>
      </c>
      <c r="P1337">
        <v>84</v>
      </c>
      <c r="Q1337">
        <v>0.55000000000000004</v>
      </c>
      <c r="R1337">
        <f>IF(IFERROR(VLOOKUP(DATOS[[#This Row],[IdUnico]],A1338:$A$5002,1,FALSE),0),1,0)</f>
        <v>0</v>
      </c>
    </row>
    <row r="1338" spans="1:18" x14ac:dyDescent="0.3">
      <c r="A1338" t="str">
        <f>CONCATENATE(DATOS[[#This Row],[customer_id]],"_",DATOS[[#This Row],[country]],"_",DATOS[[#This Row],[customer_since]])</f>
        <v>CUST_3398_Brazil_45834</v>
      </c>
      <c r="B1338" t="s">
        <v>3289</v>
      </c>
      <c r="C1338">
        <v>68</v>
      </c>
      <c r="D1338" t="s">
        <v>21</v>
      </c>
      <c r="E1338" t="s">
        <v>15</v>
      </c>
      <c r="F1338">
        <v>73.599999999999994</v>
      </c>
      <c r="G1338">
        <f>IF(DATOS[[#This Row],[avg_order_value]]="",0,DATOS[[#This Row],[avg_order_value]])</f>
        <v>73.599999999999994</v>
      </c>
      <c r="H1338">
        <v>10</v>
      </c>
      <c r="I1338">
        <f>DATOS[[#This Row],[avgValorOrdenDesc]]*DATOS[[#This Row],[total_orders]]</f>
        <v>736</v>
      </c>
      <c r="J1338">
        <v>159</v>
      </c>
      <c r="K1338">
        <v>0</v>
      </c>
      <c r="L1338" t="s">
        <v>16</v>
      </c>
      <c r="M1338">
        <v>82.3</v>
      </c>
      <c r="N1338">
        <f>IF(DATOS[[#This Row],[email_open_rate]]="",0,DATOS[[#This Row],[email_open_rate]])</f>
        <v>82.3</v>
      </c>
      <c r="O1338" s="1">
        <v>45834</v>
      </c>
      <c r="P1338">
        <v>1</v>
      </c>
      <c r="Q1338">
        <v>0.47</v>
      </c>
      <c r="R1338">
        <f>IF(IFERROR(VLOOKUP(DATOS[[#This Row],[IdUnico]],A1339:$A$5002,1,FALSE),0),1,0)</f>
        <v>0</v>
      </c>
    </row>
    <row r="1339" spans="1:18" x14ac:dyDescent="0.3">
      <c r="A1339" t="str">
        <f>CONCATENATE(DATOS[[#This Row],[customer_id]],"_",DATOS[[#This Row],[country]],"_",DATOS[[#This Row],[customer_since]])</f>
        <v>CUST_3402_Australia_44893</v>
      </c>
      <c r="B1339" t="s">
        <v>3359</v>
      </c>
      <c r="C1339">
        <v>52</v>
      </c>
      <c r="D1339" t="s">
        <v>14</v>
      </c>
      <c r="E1339" t="s">
        <v>22</v>
      </c>
      <c r="F1339">
        <v>61.3</v>
      </c>
      <c r="G1339">
        <f>IF(DATOS[[#This Row],[avg_order_value]]="",0,DATOS[[#This Row],[avg_order_value]])</f>
        <v>61.3</v>
      </c>
      <c r="H1339">
        <v>8</v>
      </c>
      <c r="I1339">
        <f>DATOS[[#This Row],[avgValorOrdenDesc]]*DATOS[[#This Row],[total_orders]]</f>
        <v>490.4</v>
      </c>
      <c r="J1339">
        <v>217</v>
      </c>
      <c r="K1339">
        <v>0</v>
      </c>
      <c r="L1339" t="s">
        <v>29</v>
      </c>
      <c r="M1339">
        <v>72.8</v>
      </c>
      <c r="N1339">
        <f>IF(DATOS[[#This Row],[email_open_rate]]="",0,DATOS[[#This Row],[email_open_rate]])</f>
        <v>72.8</v>
      </c>
      <c r="O1339" s="1">
        <v>44893</v>
      </c>
      <c r="P1339">
        <v>58</v>
      </c>
      <c r="Q1339">
        <v>0.26</v>
      </c>
      <c r="R1339">
        <f>IF(IFERROR(VLOOKUP(DATOS[[#This Row],[IdUnico]],A1340:$A$5002,1,FALSE),0),1,0)</f>
        <v>0</v>
      </c>
    </row>
    <row r="1340" spans="1:18" x14ac:dyDescent="0.3">
      <c r="A1340" t="str">
        <f>CONCATENATE(DATOS[[#This Row],[customer_id]],"_",DATOS[[#This Row],[country]],"_",DATOS[[#This Row],[customer_since]])</f>
        <v>CUST_3403_UK_44683</v>
      </c>
      <c r="B1340" t="s">
        <v>1259</v>
      </c>
      <c r="C1340">
        <v>72</v>
      </c>
      <c r="D1340" t="s">
        <v>14</v>
      </c>
      <c r="E1340" t="s">
        <v>52</v>
      </c>
      <c r="F1340">
        <v>143.30000000000001</v>
      </c>
      <c r="G1340">
        <f>IF(DATOS[[#This Row],[avg_order_value]]="",0,DATOS[[#This Row],[avg_order_value]])</f>
        <v>143.30000000000001</v>
      </c>
      <c r="H1340">
        <v>8</v>
      </c>
      <c r="I1340">
        <f>DATOS[[#This Row],[avgValorOrdenDesc]]*DATOS[[#This Row],[total_orders]]</f>
        <v>1146.4000000000001</v>
      </c>
      <c r="J1340">
        <v>117</v>
      </c>
      <c r="K1340">
        <v>0</v>
      </c>
      <c r="L1340" t="s">
        <v>23</v>
      </c>
      <c r="M1340">
        <v>69.099999999999994</v>
      </c>
      <c r="N1340">
        <f>IF(DATOS[[#This Row],[email_open_rate]]="",0,DATOS[[#This Row],[email_open_rate]])</f>
        <v>69.099999999999994</v>
      </c>
      <c r="O1340" s="1">
        <v>44683</v>
      </c>
      <c r="P1340">
        <v>2</v>
      </c>
      <c r="Q1340">
        <v>0.24</v>
      </c>
      <c r="R1340">
        <f>IF(IFERROR(VLOOKUP(DATOS[[#This Row],[IdUnico]],A1341:$A$5002,1,FALSE),0),1,0)</f>
        <v>0</v>
      </c>
    </row>
    <row r="1341" spans="1:18" x14ac:dyDescent="0.3">
      <c r="A1341" t="str">
        <f>CONCATENATE(DATOS[[#This Row],[customer_id]],"_",DATOS[[#This Row],[country]],"_",DATOS[[#This Row],[customer_since]])</f>
        <v>CUST_3408_UK_45572</v>
      </c>
      <c r="B1341" t="s">
        <v>1673</v>
      </c>
      <c r="C1341">
        <v>56</v>
      </c>
      <c r="D1341" t="s">
        <v>21</v>
      </c>
      <c r="E1341" t="s">
        <v>52</v>
      </c>
      <c r="F1341">
        <v>27.64</v>
      </c>
      <c r="G1341">
        <f>IF(DATOS[[#This Row],[avg_order_value]]="",0,DATOS[[#This Row],[avg_order_value]])</f>
        <v>27.64</v>
      </c>
      <c r="H1341">
        <v>14</v>
      </c>
      <c r="I1341">
        <f>DATOS[[#This Row],[avgValorOrdenDesc]]*DATOS[[#This Row],[total_orders]]</f>
        <v>386.96000000000004</v>
      </c>
      <c r="J1341">
        <v>98</v>
      </c>
      <c r="K1341">
        <v>0</v>
      </c>
      <c r="L1341" t="s">
        <v>16</v>
      </c>
      <c r="M1341">
        <v>75.599999999999994</v>
      </c>
      <c r="N1341">
        <f>IF(DATOS[[#This Row],[email_open_rate]]="",0,DATOS[[#This Row],[email_open_rate]])</f>
        <v>75.599999999999994</v>
      </c>
      <c r="O1341" s="1">
        <v>45572</v>
      </c>
      <c r="P1341">
        <v>38</v>
      </c>
      <c r="Q1341">
        <v>0.21</v>
      </c>
      <c r="R1341">
        <f>IF(IFERROR(VLOOKUP(DATOS[[#This Row],[IdUnico]],A1342:$A$5002,1,FALSE),0),1,0)</f>
        <v>0</v>
      </c>
    </row>
    <row r="1342" spans="1:18" x14ac:dyDescent="0.3">
      <c r="A1342" t="str">
        <f>CONCATENATE(DATOS[[#This Row],[customer_id]],"_",DATOS[[#This Row],[country]],"_",DATOS[[#This Row],[customer_since]])</f>
        <v>CUST_3409_India_45352</v>
      </c>
      <c r="B1342" t="s">
        <v>2593</v>
      </c>
      <c r="C1342">
        <v>32</v>
      </c>
      <c r="D1342" t="s">
        <v>21</v>
      </c>
      <c r="E1342" t="s">
        <v>37</v>
      </c>
      <c r="F1342">
        <v>43.79</v>
      </c>
      <c r="G1342">
        <f>IF(DATOS[[#This Row],[avg_order_value]]="",0,DATOS[[#This Row],[avg_order_value]])</f>
        <v>43.79</v>
      </c>
      <c r="H1342">
        <v>9</v>
      </c>
      <c r="I1342">
        <f>DATOS[[#This Row],[avgValorOrdenDesc]]*DATOS[[#This Row],[total_orders]]</f>
        <v>394.11</v>
      </c>
      <c r="J1342">
        <v>106</v>
      </c>
      <c r="K1342">
        <v>0</v>
      </c>
      <c r="L1342" t="s">
        <v>29</v>
      </c>
      <c r="M1342">
        <v>90.8</v>
      </c>
      <c r="N1342">
        <f>IF(DATOS[[#This Row],[email_open_rate]]="",0,DATOS[[#This Row],[email_open_rate]])</f>
        <v>90.8</v>
      </c>
      <c r="O1342" s="1">
        <v>45352</v>
      </c>
      <c r="P1342">
        <v>91</v>
      </c>
      <c r="Q1342">
        <v>0.54</v>
      </c>
      <c r="R1342">
        <f>IF(IFERROR(VLOOKUP(DATOS[[#This Row],[IdUnico]],A1343:$A$5002,1,FALSE),0),1,0)</f>
        <v>0</v>
      </c>
    </row>
    <row r="1343" spans="1:18" x14ac:dyDescent="0.3">
      <c r="A1343" t="str">
        <f>CONCATENATE(DATOS[[#This Row],[customer_id]],"_",DATOS[[#This Row],[country]],"_",DATOS[[#This Row],[customer_since]])</f>
        <v>CUST_3411_France_44683</v>
      </c>
      <c r="B1343" t="s">
        <v>3139</v>
      </c>
      <c r="C1343">
        <v>46</v>
      </c>
      <c r="D1343" t="s">
        <v>21</v>
      </c>
      <c r="E1343" t="s">
        <v>35</v>
      </c>
      <c r="F1343">
        <v>242.95</v>
      </c>
      <c r="G1343">
        <f>IF(DATOS[[#This Row],[avg_order_value]]="",0,DATOS[[#This Row],[avg_order_value]])</f>
        <v>242.95</v>
      </c>
      <c r="H1343">
        <v>12</v>
      </c>
      <c r="I1343">
        <f>DATOS[[#This Row],[avgValorOrdenDesc]]*DATOS[[#This Row],[total_orders]]</f>
        <v>2915.3999999999996</v>
      </c>
      <c r="J1343">
        <v>125</v>
      </c>
      <c r="K1343">
        <v>0</v>
      </c>
      <c r="L1343" t="s">
        <v>16</v>
      </c>
      <c r="M1343">
        <v>37.700000000000003</v>
      </c>
      <c r="N1343">
        <f>IF(DATOS[[#This Row],[email_open_rate]]="",0,DATOS[[#This Row],[email_open_rate]])</f>
        <v>37.700000000000003</v>
      </c>
      <c r="O1343" s="1">
        <v>44683</v>
      </c>
      <c r="P1343">
        <v>89</v>
      </c>
      <c r="Q1343">
        <v>0.25</v>
      </c>
      <c r="R1343">
        <f>IF(IFERROR(VLOOKUP(DATOS[[#This Row],[IdUnico]],A1344:$A$5002,1,FALSE),0),1,0)</f>
        <v>0</v>
      </c>
    </row>
    <row r="1344" spans="1:18" x14ac:dyDescent="0.3">
      <c r="A1344" t="str">
        <f>CONCATENATE(DATOS[[#This Row],[customer_id]],"_",DATOS[[#This Row],[country]],"_",DATOS[[#This Row],[customer_since]])</f>
        <v>CUST_3415_Australia_45439</v>
      </c>
      <c r="B1344" t="s">
        <v>3413</v>
      </c>
      <c r="C1344">
        <v>27</v>
      </c>
      <c r="D1344" t="s">
        <v>21</v>
      </c>
      <c r="E1344" t="s">
        <v>22</v>
      </c>
      <c r="F1344">
        <v>162.28</v>
      </c>
      <c r="G1344">
        <f>IF(DATOS[[#This Row],[avg_order_value]]="",0,DATOS[[#This Row],[avg_order_value]])</f>
        <v>162.28</v>
      </c>
      <c r="H1344">
        <v>8</v>
      </c>
      <c r="I1344">
        <f>DATOS[[#This Row],[avgValorOrdenDesc]]*DATOS[[#This Row],[total_orders]]</f>
        <v>1298.24</v>
      </c>
      <c r="J1344">
        <v>274</v>
      </c>
      <c r="K1344">
        <v>0</v>
      </c>
      <c r="L1344" t="s">
        <v>19</v>
      </c>
      <c r="M1344">
        <v>44.7</v>
      </c>
      <c r="N1344">
        <f>IF(DATOS[[#This Row],[email_open_rate]]="",0,DATOS[[#This Row],[email_open_rate]])</f>
        <v>44.7</v>
      </c>
      <c r="O1344" s="1">
        <v>45439</v>
      </c>
      <c r="P1344">
        <v>70</v>
      </c>
      <c r="Q1344">
        <v>0.38</v>
      </c>
      <c r="R1344">
        <f>IF(IFERROR(VLOOKUP(DATOS[[#This Row],[IdUnico]],A1345:$A$5002,1,FALSE),0),1,0)</f>
        <v>0</v>
      </c>
    </row>
    <row r="1345" spans="1:18" x14ac:dyDescent="0.3">
      <c r="A1345" t="str">
        <f>CONCATENATE(DATOS[[#This Row],[customer_id]],"_",DATOS[[#This Row],[country]],"_",DATOS[[#This Row],[customer_since]])</f>
        <v>CUST_3416_France_44231</v>
      </c>
      <c r="B1345" t="s">
        <v>2303</v>
      </c>
      <c r="C1345">
        <v>41</v>
      </c>
      <c r="D1345" t="s">
        <v>14</v>
      </c>
      <c r="E1345" t="s">
        <v>35</v>
      </c>
      <c r="G1345">
        <f>IF(DATOS[[#This Row],[avg_order_value]]="",0,DATOS[[#This Row],[avg_order_value]])</f>
        <v>0</v>
      </c>
      <c r="H1345">
        <v>11</v>
      </c>
      <c r="I1345">
        <f>DATOS[[#This Row],[avgValorOrdenDesc]]*DATOS[[#This Row],[total_orders]]</f>
        <v>0</v>
      </c>
      <c r="J1345">
        <v>79</v>
      </c>
      <c r="K1345">
        <v>0</v>
      </c>
      <c r="L1345" t="s">
        <v>16</v>
      </c>
      <c r="M1345">
        <v>34.200000000000003</v>
      </c>
      <c r="N1345">
        <f>IF(DATOS[[#This Row],[email_open_rate]]="",0,DATOS[[#This Row],[email_open_rate]])</f>
        <v>34.200000000000003</v>
      </c>
      <c r="O1345" s="1">
        <v>44231</v>
      </c>
      <c r="P1345">
        <v>60</v>
      </c>
      <c r="Q1345">
        <v>0.44</v>
      </c>
      <c r="R1345">
        <f>IF(IFERROR(VLOOKUP(DATOS[[#This Row],[IdUnico]],A1346:$A$5002,1,FALSE),0),1,0)</f>
        <v>0</v>
      </c>
    </row>
    <row r="1346" spans="1:18" x14ac:dyDescent="0.3">
      <c r="A1346" t="str">
        <f>CONCATENATE(DATOS[[#This Row],[customer_id]],"_",DATOS[[#This Row],[country]],"_",DATOS[[#This Row],[customer_since]])</f>
        <v>CUST_3418_USA_44654</v>
      </c>
      <c r="B1346" t="s">
        <v>3372</v>
      </c>
      <c r="C1346">
        <v>78</v>
      </c>
      <c r="D1346" t="s">
        <v>21</v>
      </c>
      <c r="E1346" t="s">
        <v>18</v>
      </c>
      <c r="F1346">
        <v>211.6</v>
      </c>
      <c r="G1346">
        <f>IF(DATOS[[#This Row],[avg_order_value]]="",0,DATOS[[#This Row],[avg_order_value]])</f>
        <v>211.6</v>
      </c>
      <c r="H1346">
        <v>9</v>
      </c>
      <c r="I1346">
        <f>DATOS[[#This Row],[avgValorOrdenDesc]]*DATOS[[#This Row],[total_orders]]</f>
        <v>1904.3999999999999</v>
      </c>
      <c r="J1346">
        <v>67</v>
      </c>
      <c r="K1346">
        <v>0</v>
      </c>
      <c r="L1346" t="s">
        <v>40</v>
      </c>
      <c r="M1346">
        <v>9.9</v>
      </c>
      <c r="N1346">
        <f>IF(DATOS[[#This Row],[email_open_rate]]="",0,DATOS[[#This Row],[email_open_rate]])</f>
        <v>9.9</v>
      </c>
      <c r="O1346" s="1">
        <v>44654</v>
      </c>
      <c r="P1346">
        <v>55</v>
      </c>
      <c r="Q1346">
        <v>0.47</v>
      </c>
      <c r="R1346">
        <f>IF(IFERROR(VLOOKUP(DATOS[[#This Row],[IdUnico]],A1347:$A$5002,1,FALSE),0),1,0)</f>
        <v>0</v>
      </c>
    </row>
    <row r="1347" spans="1:18" x14ac:dyDescent="0.3">
      <c r="A1347" t="str">
        <f>CONCATENATE(DATOS[[#This Row],[customer_id]],"_",DATOS[[#This Row],[country]],"_",DATOS[[#This Row],[customer_since]])</f>
        <v>CUST_3419_Australia_44174</v>
      </c>
      <c r="B1347" t="s">
        <v>1133</v>
      </c>
      <c r="C1347">
        <v>51</v>
      </c>
      <c r="D1347" t="s">
        <v>25</v>
      </c>
      <c r="E1347" t="s">
        <v>22</v>
      </c>
      <c r="F1347">
        <v>49.05</v>
      </c>
      <c r="G1347">
        <f>IF(DATOS[[#This Row],[avg_order_value]]="",0,DATOS[[#This Row],[avg_order_value]])</f>
        <v>49.05</v>
      </c>
      <c r="H1347">
        <v>13</v>
      </c>
      <c r="I1347">
        <f>DATOS[[#This Row],[avgValorOrdenDesc]]*DATOS[[#This Row],[total_orders]]</f>
        <v>637.65</v>
      </c>
      <c r="J1347">
        <v>59</v>
      </c>
      <c r="K1347">
        <v>0</v>
      </c>
      <c r="L1347" t="s">
        <v>29</v>
      </c>
      <c r="M1347">
        <v>47.8</v>
      </c>
      <c r="N1347">
        <f>IF(DATOS[[#This Row],[email_open_rate]]="",0,DATOS[[#This Row],[email_open_rate]])</f>
        <v>47.8</v>
      </c>
      <c r="O1347" s="1">
        <v>44174</v>
      </c>
      <c r="P1347">
        <v>65</v>
      </c>
      <c r="Q1347">
        <v>0.36</v>
      </c>
      <c r="R1347">
        <f>IF(IFERROR(VLOOKUP(DATOS[[#This Row],[IdUnico]],A1348:$A$5002,1,FALSE),0),1,0)</f>
        <v>0</v>
      </c>
    </row>
    <row r="1348" spans="1:18" x14ac:dyDescent="0.3">
      <c r="A1348" t="str">
        <f>CONCATENATE(DATOS[[#This Row],[customer_id]],"_",DATOS[[#This Row],[country]],"_",DATOS[[#This Row],[customer_since]])</f>
        <v>CUST_3421_Canada_44355</v>
      </c>
      <c r="B1348" t="s">
        <v>1112</v>
      </c>
      <c r="C1348">
        <v>33</v>
      </c>
      <c r="D1348" t="s">
        <v>14</v>
      </c>
      <c r="E1348" t="s">
        <v>28</v>
      </c>
      <c r="F1348">
        <v>151.25</v>
      </c>
      <c r="G1348">
        <f>IF(DATOS[[#This Row],[avg_order_value]]="",0,DATOS[[#This Row],[avg_order_value]])</f>
        <v>151.25</v>
      </c>
      <c r="H1348">
        <v>14</v>
      </c>
      <c r="I1348">
        <f>DATOS[[#This Row],[avgValorOrdenDesc]]*DATOS[[#This Row],[total_orders]]</f>
        <v>2117.5</v>
      </c>
      <c r="J1348">
        <v>300</v>
      </c>
      <c r="K1348">
        <v>0</v>
      </c>
      <c r="L1348" t="s">
        <v>16</v>
      </c>
      <c r="M1348">
        <v>40.5</v>
      </c>
      <c r="N1348">
        <f>IF(DATOS[[#This Row],[email_open_rate]]="",0,DATOS[[#This Row],[email_open_rate]])</f>
        <v>40.5</v>
      </c>
      <c r="O1348" s="1">
        <v>44355</v>
      </c>
      <c r="P1348">
        <v>88</v>
      </c>
      <c r="Q1348">
        <v>0.43</v>
      </c>
      <c r="R1348">
        <f>IF(IFERROR(VLOOKUP(DATOS[[#This Row],[IdUnico]],A1349:$A$5002,1,FALSE),0),1,0)</f>
        <v>0</v>
      </c>
    </row>
    <row r="1349" spans="1:18" x14ac:dyDescent="0.3">
      <c r="A1349" t="str">
        <f>CONCATENATE(DATOS[[#This Row],[customer_id]],"_",DATOS[[#This Row],[country]],"_",DATOS[[#This Row],[customer_since]])</f>
        <v>CUST_3424_Japan_44459</v>
      </c>
      <c r="B1349" t="s">
        <v>2835</v>
      </c>
      <c r="C1349">
        <v>66</v>
      </c>
      <c r="D1349" t="s">
        <v>25</v>
      </c>
      <c r="E1349" t="s">
        <v>26</v>
      </c>
      <c r="F1349">
        <v>139.47</v>
      </c>
      <c r="G1349">
        <f>IF(DATOS[[#This Row],[avg_order_value]]="",0,DATOS[[#This Row],[avg_order_value]])</f>
        <v>139.47</v>
      </c>
      <c r="H1349">
        <v>7</v>
      </c>
      <c r="I1349">
        <f>DATOS[[#This Row],[avgValorOrdenDesc]]*DATOS[[#This Row],[total_orders]]</f>
        <v>976.29</v>
      </c>
      <c r="J1349">
        <v>217</v>
      </c>
      <c r="K1349">
        <v>0</v>
      </c>
      <c r="L1349" t="s">
        <v>23</v>
      </c>
      <c r="M1349">
        <v>0.7</v>
      </c>
      <c r="N1349">
        <f>IF(DATOS[[#This Row],[email_open_rate]]="",0,DATOS[[#This Row],[email_open_rate]])</f>
        <v>0.7</v>
      </c>
      <c r="O1349" s="1">
        <v>44459</v>
      </c>
      <c r="P1349">
        <v>52</v>
      </c>
      <c r="Q1349">
        <v>0.17</v>
      </c>
      <c r="R1349">
        <f>IF(IFERROR(VLOOKUP(DATOS[[#This Row],[IdUnico]],A1350:$A$5002,1,FALSE),0),1,0)</f>
        <v>0</v>
      </c>
    </row>
    <row r="1350" spans="1:18" x14ac:dyDescent="0.3">
      <c r="A1350" t="str">
        <f>CONCATENATE(DATOS[[#This Row],[customer_id]],"_",DATOS[[#This Row],[country]],"_",DATOS[[#This Row],[customer_since]])</f>
        <v>CUST_3426_Brazil_45799</v>
      </c>
      <c r="B1350" t="s">
        <v>2033</v>
      </c>
      <c r="C1350">
        <v>68</v>
      </c>
      <c r="D1350" t="s">
        <v>21</v>
      </c>
      <c r="E1350" t="s">
        <v>15</v>
      </c>
      <c r="F1350">
        <v>116.36</v>
      </c>
      <c r="G1350">
        <f>IF(DATOS[[#This Row],[avg_order_value]]="",0,DATOS[[#This Row],[avg_order_value]])</f>
        <v>116.36</v>
      </c>
      <c r="H1350">
        <v>13</v>
      </c>
      <c r="I1350">
        <f>DATOS[[#This Row],[avgValorOrdenDesc]]*DATOS[[#This Row],[total_orders]]</f>
        <v>1512.68</v>
      </c>
      <c r="J1350">
        <v>85</v>
      </c>
      <c r="K1350">
        <v>0</v>
      </c>
      <c r="L1350" t="s">
        <v>23</v>
      </c>
      <c r="N1350">
        <f>IF(DATOS[[#This Row],[email_open_rate]]="",0,DATOS[[#This Row],[email_open_rate]])</f>
        <v>0</v>
      </c>
      <c r="O1350" s="1">
        <v>45799</v>
      </c>
      <c r="P1350">
        <v>22</v>
      </c>
      <c r="Q1350">
        <v>0.22</v>
      </c>
      <c r="R1350">
        <f>IF(IFERROR(VLOOKUP(DATOS[[#This Row],[IdUnico]],A1351:$A$5002,1,FALSE),0),1,0)</f>
        <v>0</v>
      </c>
    </row>
    <row r="1351" spans="1:18" x14ac:dyDescent="0.3">
      <c r="A1351" t="str">
        <f>CONCATENATE(DATOS[[#This Row],[customer_id]],"_",DATOS[[#This Row],[country]],"_",DATOS[[#This Row],[customer_since]])</f>
        <v>CUST_3426_Canada_44709</v>
      </c>
      <c r="B1351" t="s">
        <v>2033</v>
      </c>
      <c r="C1351">
        <v>58</v>
      </c>
      <c r="D1351" t="s">
        <v>14</v>
      </c>
      <c r="E1351" t="s">
        <v>28</v>
      </c>
      <c r="F1351">
        <v>36.97</v>
      </c>
      <c r="G1351">
        <f>IF(DATOS[[#This Row],[avg_order_value]]="",0,DATOS[[#This Row],[avg_order_value]])</f>
        <v>36.97</v>
      </c>
      <c r="H1351">
        <v>10</v>
      </c>
      <c r="I1351">
        <f>DATOS[[#This Row],[avgValorOrdenDesc]]*DATOS[[#This Row],[total_orders]]</f>
        <v>369.7</v>
      </c>
      <c r="J1351">
        <v>188</v>
      </c>
      <c r="K1351">
        <v>0</v>
      </c>
      <c r="L1351" t="s">
        <v>40</v>
      </c>
      <c r="M1351">
        <v>15.4</v>
      </c>
      <c r="N1351">
        <f>IF(DATOS[[#This Row],[email_open_rate]]="",0,DATOS[[#This Row],[email_open_rate]])</f>
        <v>15.4</v>
      </c>
      <c r="O1351" s="1">
        <v>44709</v>
      </c>
      <c r="P1351">
        <v>39</v>
      </c>
      <c r="Q1351">
        <v>0.36</v>
      </c>
      <c r="R1351">
        <f>IF(IFERROR(VLOOKUP(DATOS[[#This Row],[IdUnico]],A1352:$A$5002,1,FALSE),0),1,0)</f>
        <v>0</v>
      </c>
    </row>
    <row r="1352" spans="1:18" x14ac:dyDescent="0.3">
      <c r="A1352" t="str">
        <f>CONCATENATE(DATOS[[#This Row],[customer_id]],"_",DATOS[[#This Row],[country]],"_",DATOS[[#This Row],[customer_since]])</f>
        <v>CUST_3427_Japan_45122</v>
      </c>
      <c r="B1352" t="s">
        <v>431</v>
      </c>
      <c r="C1352">
        <v>74</v>
      </c>
      <c r="D1352" t="s">
        <v>14</v>
      </c>
      <c r="E1352" t="s">
        <v>26</v>
      </c>
      <c r="F1352">
        <v>98.54</v>
      </c>
      <c r="G1352">
        <f>IF(DATOS[[#This Row],[avg_order_value]]="",0,DATOS[[#This Row],[avg_order_value]])</f>
        <v>98.54</v>
      </c>
      <c r="H1352">
        <v>10</v>
      </c>
      <c r="I1352">
        <f>DATOS[[#This Row],[avgValorOrdenDesc]]*DATOS[[#This Row],[total_orders]]</f>
        <v>985.40000000000009</v>
      </c>
      <c r="J1352">
        <v>321</v>
      </c>
      <c r="K1352">
        <v>0</v>
      </c>
      <c r="L1352" t="s">
        <v>19</v>
      </c>
      <c r="M1352">
        <v>28.5</v>
      </c>
      <c r="N1352">
        <f>IF(DATOS[[#This Row],[email_open_rate]]="",0,DATOS[[#This Row],[email_open_rate]])</f>
        <v>28.5</v>
      </c>
      <c r="O1352" s="1">
        <v>45122</v>
      </c>
      <c r="P1352">
        <v>23</v>
      </c>
      <c r="Q1352">
        <v>0.15</v>
      </c>
      <c r="R1352">
        <f>IF(IFERROR(VLOOKUP(DATOS[[#This Row],[IdUnico]],A1353:$A$5002,1,FALSE),0),1,0)</f>
        <v>0</v>
      </c>
    </row>
    <row r="1353" spans="1:18" x14ac:dyDescent="0.3">
      <c r="A1353" t="str">
        <f>CONCATENATE(DATOS[[#This Row],[customer_id]],"_",DATOS[[#This Row],[country]],"_",DATOS[[#This Row],[customer_since]])</f>
        <v>CUST_3428_Australia_45755</v>
      </c>
      <c r="B1353" t="s">
        <v>1292</v>
      </c>
      <c r="C1353">
        <v>37</v>
      </c>
      <c r="D1353" t="s">
        <v>14</v>
      </c>
      <c r="E1353" t="s">
        <v>22</v>
      </c>
      <c r="F1353">
        <v>123.51</v>
      </c>
      <c r="G1353">
        <f>IF(DATOS[[#This Row],[avg_order_value]]="",0,DATOS[[#This Row],[avg_order_value]])</f>
        <v>123.51</v>
      </c>
      <c r="H1353">
        <v>13</v>
      </c>
      <c r="I1353">
        <f>DATOS[[#This Row],[avgValorOrdenDesc]]*DATOS[[#This Row],[total_orders]]</f>
        <v>1605.63</v>
      </c>
      <c r="J1353">
        <v>156</v>
      </c>
      <c r="K1353">
        <v>0</v>
      </c>
      <c r="L1353" t="s">
        <v>29</v>
      </c>
      <c r="M1353">
        <v>33.799999999999997</v>
      </c>
      <c r="N1353">
        <f>IF(DATOS[[#This Row],[email_open_rate]]="",0,DATOS[[#This Row],[email_open_rate]])</f>
        <v>33.799999999999997</v>
      </c>
      <c r="O1353" s="1">
        <v>45755</v>
      </c>
      <c r="P1353">
        <v>39</v>
      </c>
      <c r="Q1353">
        <v>0.28000000000000003</v>
      </c>
      <c r="R1353">
        <f>IF(IFERROR(VLOOKUP(DATOS[[#This Row],[IdUnico]],A1354:$A$5002,1,FALSE),0),1,0)</f>
        <v>0</v>
      </c>
    </row>
    <row r="1354" spans="1:18" x14ac:dyDescent="0.3">
      <c r="A1354" t="str">
        <f>CONCATENATE(DATOS[[#This Row],[customer_id]],"_",DATOS[[#This Row],[country]],"_",DATOS[[#This Row],[customer_since]])</f>
        <v>CUST_3428_India_44286</v>
      </c>
      <c r="B1354" t="s">
        <v>1292</v>
      </c>
      <c r="C1354">
        <v>50</v>
      </c>
      <c r="D1354" t="s">
        <v>14</v>
      </c>
      <c r="E1354" t="s">
        <v>37</v>
      </c>
      <c r="F1354">
        <v>184.47</v>
      </c>
      <c r="G1354">
        <f>IF(DATOS[[#This Row],[avg_order_value]]="",0,DATOS[[#This Row],[avg_order_value]])</f>
        <v>184.47</v>
      </c>
      <c r="H1354">
        <v>16</v>
      </c>
      <c r="I1354">
        <f>DATOS[[#This Row],[avgValorOrdenDesc]]*DATOS[[#This Row],[total_orders]]</f>
        <v>2951.52</v>
      </c>
      <c r="J1354">
        <v>278</v>
      </c>
      <c r="K1354">
        <v>0</v>
      </c>
      <c r="L1354" t="s">
        <v>19</v>
      </c>
      <c r="M1354">
        <v>51.9</v>
      </c>
      <c r="N1354">
        <f>IF(DATOS[[#This Row],[email_open_rate]]="",0,DATOS[[#This Row],[email_open_rate]])</f>
        <v>51.9</v>
      </c>
      <c r="O1354" s="1">
        <v>44286</v>
      </c>
      <c r="P1354">
        <v>54</v>
      </c>
      <c r="Q1354">
        <v>0.2</v>
      </c>
      <c r="R1354">
        <f>IF(IFERROR(VLOOKUP(DATOS[[#This Row],[IdUnico]],A1355:$A$5002,1,FALSE),0),1,0)</f>
        <v>0</v>
      </c>
    </row>
    <row r="1355" spans="1:18" x14ac:dyDescent="0.3">
      <c r="A1355" t="str">
        <f>CONCATENATE(DATOS[[#This Row],[customer_id]],"_",DATOS[[#This Row],[country]],"_",DATOS[[#This Row],[customer_since]])</f>
        <v>CUST_3430_Japan_45648</v>
      </c>
      <c r="B1355" t="s">
        <v>1393</v>
      </c>
      <c r="C1355">
        <v>65</v>
      </c>
      <c r="D1355" t="s">
        <v>21</v>
      </c>
      <c r="E1355" t="s">
        <v>26</v>
      </c>
      <c r="F1355">
        <v>37.18</v>
      </c>
      <c r="G1355">
        <f>IF(DATOS[[#This Row],[avg_order_value]]="",0,DATOS[[#This Row],[avg_order_value]])</f>
        <v>37.18</v>
      </c>
      <c r="H1355">
        <v>16</v>
      </c>
      <c r="I1355">
        <f>DATOS[[#This Row],[avgValorOrdenDesc]]*DATOS[[#This Row],[total_orders]]</f>
        <v>594.88</v>
      </c>
      <c r="J1355">
        <v>121</v>
      </c>
      <c r="K1355">
        <v>0</v>
      </c>
      <c r="L1355" t="s">
        <v>16</v>
      </c>
      <c r="M1355">
        <v>34.4</v>
      </c>
      <c r="N1355">
        <f>IF(DATOS[[#This Row],[email_open_rate]]="",0,DATOS[[#This Row],[email_open_rate]])</f>
        <v>34.4</v>
      </c>
      <c r="O1355" s="1">
        <v>45648</v>
      </c>
      <c r="P1355">
        <v>57</v>
      </c>
      <c r="Q1355">
        <v>0.28000000000000003</v>
      </c>
      <c r="R1355">
        <f>IF(IFERROR(VLOOKUP(DATOS[[#This Row],[IdUnico]],A1356:$A$5002,1,FALSE),0),1,0)</f>
        <v>0</v>
      </c>
    </row>
    <row r="1356" spans="1:18" x14ac:dyDescent="0.3">
      <c r="A1356" t="str">
        <f>CONCATENATE(DATOS[[#This Row],[customer_id]],"_",DATOS[[#This Row],[country]],"_",DATOS[[#This Row],[customer_since]])</f>
        <v>CUST_3430_USA_44773</v>
      </c>
      <c r="B1356" t="s">
        <v>1393</v>
      </c>
      <c r="C1356">
        <v>50</v>
      </c>
      <c r="D1356" t="s">
        <v>21</v>
      </c>
      <c r="E1356" t="s">
        <v>18</v>
      </c>
      <c r="F1356">
        <v>104.57</v>
      </c>
      <c r="G1356">
        <f>IF(DATOS[[#This Row],[avg_order_value]]="",0,DATOS[[#This Row],[avg_order_value]])</f>
        <v>104.57</v>
      </c>
      <c r="H1356">
        <v>9</v>
      </c>
      <c r="I1356">
        <f>DATOS[[#This Row],[avgValorOrdenDesc]]*DATOS[[#This Row],[total_orders]]</f>
        <v>941.12999999999988</v>
      </c>
      <c r="J1356">
        <v>4</v>
      </c>
      <c r="K1356">
        <v>0</v>
      </c>
      <c r="L1356" t="s">
        <v>40</v>
      </c>
      <c r="M1356">
        <v>82</v>
      </c>
      <c r="N1356">
        <f>IF(DATOS[[#This Row],[email_open_rate]]="",0,DATOS[[#This Row],[email_open_rate]])</f>
        <v>82</v>
      </c>
      <c r="O1356" s="1">
        <v>44773</v>
      </c>
      <c r="P1356">
        <v>5</v>
      </c>
      <c r="Q1356">
        <v>0.24</v>
      </c>
      <c r="R1356">
        <f>IF(IFERROR(VLOOKUP(DATOS[[#This Row],[IdUnico]],A1357:$A$5002,1,FALSE),0),1,0)</f>
        <v>0</v>
      </c>
    </row>
    <row r="1357" spans="1:18" x14ac:dyDescent="0.3">
      <c r="A1357" t="str">
        <f>CONCATENATE(DATOS[[#This Row],[customer_id]],"_",DATOS[[#This Row],[country]],"_",DATOS[[#This Row],[customer_since]])</f>
        <v>CUST_3432_India_44258</v>
      </c>
      <c r="B1357" t="s">
        <v>3335</v>
      </c>
      <c r="C1357">
        <v>68</v>
      </c>
      <c r="D1357" t="s">
        <v>14</v>
      </c>
      <c r="E1357" t="s">
        <v>37</v>
      </c>
      <c r="F1357">
        <v>229.36</v>
      </c>
      <c r="G1357">
        <f>IF(DATOS[[#This Row],[avg_order_value]]="",0,DATOS[[#This Row],[avg_order_value]])</f>
        <v>229.36</v>
      </c>
      <c r="H1357">
        <v>11</v>
      </c>
      <c r="I1357">
        <f>DATOS[[#This Row],[avgValorOrdenDesc]]*DATOS[[#This Row],[total_orders]]</f>
        <v>2522.96</v>
      </c>
      <c r="J1357">
        <v>295</v>
      </c>
      <c r="K1357">
        <v>0</v>
      </c>
      <c r="L1357" t="s">
        <v>29</v>
      </c>
      <c r="M1357">
        <v>3.4</v>
      </c>
      <c r="N1357">
        <f>IF(DATOS[[#This Row],[email_open_rate]]="",0,DATOS[[#This Row],[email_open_rate]])</f>
        <v>3.4</v>
      </c>
      <c r="O1357" s="1">
        <v>44258</v>
      </c>
      <c r="P1357">
        <v>42</v>
      </c>
      <c r="Q1357">
        <v>0.35</v>
      </c>
      <c r="R1357">
        <f>IF(IFERROR(VLOOKUP(DATOS[[#This Row],[IdUnico]],A1358:$A$5002,1,FALSE),0),1,0)</f>
        <v>0</v>
      </c>
    </row>
    <row r="1358" spans="1:18" x14ac:dyDescent="0.3">
      <c r="A1358" t="str">
        <f>CONCATENATE(DATOS[[#This Row],[customer_id]],"_",DATOS[[#This Row],[country]],"_",DATOS[[#This Row],[customer_since]])</f>
        <v>CUST_3433_Brazil_44757</v>
      </c>
      <c r="B1358" t="s">
        <v>41</v>
      </c>
      <c r="C1358">
        <v>71</v>
      </c>
      <c r="D1358" t="s">
        <v>14</v>
      </c>
      <c r="E1358" t="s">
        <v>15</v>
      </c>
      <c r="F1358">
        <v>91.39</v>
      </c>
      <c r="G1358">
        <f>IF(DATOS[[#This Row],[avg_order_value]]="",0,DATOS[[#This Row],[avg_order_value]])</f>
        <v>91.39</v>
      </c>
      <c r="H1358">
        <v>8</v>
      </c>
      <c r="I1358">
        <f>DATOS[[#This Row],[avgValorOrdenDesc]]*DATOS[[#This Row],[total_orders]]</f>
        <v>731.12</v>
      </c>
      <c r="J1358">
        <v>50</v>
      </c>
      <c r="K1358">
        <v>0</v>
      </c>
      <c r="L1358" t="s">
        <v>40</v>
      </c>
      <c r="M1358">
        <v>21.1</v>
      </c>
      <c r="N1358">
        <f>IF(DATOS[[#This Row],[email_open_rate]]="",0,DATOS[[#This Row],[email_open_rate]])</f>
        <v>21.1</v>
      </c>
      <c r="O1358" s="1">
        <v>44757</v>
      </c>
      <c r="P1358">
        <v>95</v>
      </c>
      <c r="Q1358">
        <v>0.34</v>
      </c>
      <c r="R1358">
        <f>IF(IFERROR(VLOOKUP(DATOS[[#This Row],[IdUnico]],A1359:$A$5002,1,FALSE),0),1,0)</f>
        <v>0</v>
      </c>
    </row>
    <row r="1359" spans="1:18" x14ac:dyDescent="0.3">
      <c r="A1359" t="str">
        <f>CONCATENATE(DATOS[[#This Row],[customer_id]],"_",DATOS[[#This Row],[country]],"_",DATOS[[#This Row],[customer_since]])</f>
        <v>CUST_3433_Germany_45178</v>
      </c>
      <c r="B1359" t="s">
        <v>41</v>
      </c>
      <c r="C1359">
        <v>75</v>
      </c>
      <c r="D1359" t="s">
        <v>21</v>
      </c>
      <c r="E1359" t="s">
        <v>50</v>
      </c>
      <c r="F1359">
        <v>140.68</v>
      </c>
      <c r="G1359">
        <f>IF(DATOS[[#This Row],[avg_order_value]]="",0,DATOS[[#This Row],[avg_order_value]])</f>
        <v>140.68</v>
      </c>
      <c r="H1359">
        <v>14</v>
      </c>
      <c r="I1359">
        <f>DATOS[[#This Row],[avgValorOrdenDesc]]*DATOS[[#This Row],[total_orders]]</f>
        <v>1969.52</v>
      </c>
      <c r="J1359">
        <v>138</v>
      </c>
      <c r="K1359">
        <v>0</v>
      </c>
      <c r="L1359" t="s">
        <v>40</v>
      </c>
      <c r="M1359">
        <v>53.5</v>
      </c>
      <c r="N1359">
        <f>IF(DATOS[[#This Row],[email_open_rate]]="",0,DATOS[[#This Row],[email_open_rate]])</f>
        <v>53.5</v>
      </c>
      <c r="O1359" s="1">
        <v>45178</v>
      </c>
      <c r="P1359">
        <v>29</v>
      </c>
      <c r="Q1359">
        <v>0.18</v>
      </c>
      <c r="R1359">
        <f>IF(IFERROR(VLOOKUP(DATOS[[#This Row],[IdUnico]],A1360:$A$5002,1,FALSE),0),1,0)</f>
        <v>0</v>
      </c>
    </row>
    <row r="1360" spans="1:18" x14ac:dyDescent="0.3">
      <c r="A1360" t="str">
        <f>CONCATENATE(DATOS[[#This Row],[customer_id]],"_",DATOS[[#This Row],[country]],"_",DATOS[[#This Row],[customer_since]])</f>
        <v>CUST_3437_China_44225</v>
      </c>
      <c r="B1360" t="s">
        <v>2451</v>
      </c>
      <c r="C1360">
        <v>75</v>
      </c>
      <c r="D1360" t="s">
        <v>21</v>
      </c>
      <c r="E1360" t="s">
        <v>44</v>
      </c>
      <c r="F1360">
        <v>137.31</v>
      </c>
      <c r="G1360">
        <f>IF(DATOS[[#This Row],[avg_order_value]]="",0,DATOS[[#This Row],[avg_order_value]])</f>
        <v>137.31</v>
      </c>
      <c r="H1360">
        <v>17</v>
      </c>
      <c r="I1360">
        <f>DATOS[[#This Row],[avgValorOrdenDesc]]*DATOS[[#This Row],[total_orders]]</f>
        <v>2334.27</v>
      </c>
      <c r="J1360">
        <v>96</v>
      </c>
      <c r="K1360">
        <v>0</v>
      </c>
      <c r="L1360" t="s">
        <v>16</v>
      </c>
      <c r="M1360">
        <v>0.5</v>
      </c>
      <c r="N1360">
        <f>IF(DATOS[[#This Row],[email_open_rate]]="",0,DATOS[[#This Row],[email_open_rate]])</f>
        <v>0.5</v>
      </c>
      <c r="O1360" s="1">
        <v>44225</v>
      </c>
      <c r="P1360">
        <v>69</v>
      </c>
      <c r="Q1360">
        <v>0.25</v>
      </c>
      <c r="R1360">
        <f>IF(IFERROR(VLOOKUP(DATOS[[#This Row],[IdUnico]],A1361:$A$5002,1,FALSE),0),1,0)</f>
        <v>0</v>
      </c>
    </row>
    <row r="1361" spans="1:18" x14ac:dyDescent="0.3">
      <c r="A1361" t="str">
        <f>CONCATENATE(DATOS[[#This Row],[customer_id]],"_",DATOS[[#This Row],[country]],"_",DATOS[[#This Row],[customer_since]])</f>
        <v>CUST_3438_Australia_44724</v>
      </c>
      <c r="B1361" t="s">
        <v>2779</v>
      </c>
      <c r="C1361">
        <v>34</v>
      </c>
      <c r="D1361" t="s">
        <v>14</v>
      </c>
      <c r="E1361" t="s">
        <v>22</v>
      </c>
      <c r="F1361">
        <v>281.60000000000002</v>
      </c>
      <c r="G1361">
        <f>IF(DATOS[[#This Row],[avg_order_value]]="",0,DATOS[[#This Row],[avg_order_value]])</f>
        <v>281.60000000000002</v>
      </c>
      <c r="H1361">
        <v>15</v>
      </c>
      <c r="I1361">
        <f>DATOS[[#This Row],[avgValorOrdenDesc]]*DATOS[[#This Row],[total_orders]]</f>
        <v>4224</v>
      </c>
      <c r="J1361">
        <v>285</v>
      </c>
      <c r="K1361">
        <v>0</v>
      </c>
      <c r="L1361" t="s">
        <v>16</v>
      </c>
      <c r="N1361">
        <f>IF(DATOS[[#This Row],[email_open_rate]]="",0,DATOS[[#This Row],[email_open_rate]])</f>
        <v>0</v>
      </c>
      <c r="O1361" s="1">
        <v>44724</v>
      </c>
      <c r="P1361">
        <v>95</v>
      </c>
      <c r="Q1361">
        <v>0.39</v>
      </c>
      <c r="R1361">
        <f>IF(IFERROR(VLOOKUP(DATOS[[#This Row],[IdUnico]],A1362:$A$5002,1,FALSE),0),1,0)</f>
        <v>0</v>
      </c>
    </row>
    <row r="1362" spans="1:18" x14ac:dyDescent="0.3">
      <c r="A1362" t="str">
        <f>CONCATENATE(DATOS[[#This Row],[customer_id]],"_",DATOS[[#This Row],[country]],"_",DATOS[[#This Row],[customer_since]])</f>
        <v>CUST_3440_India_45453</v>
      </c>
      <c r="B1362" t="s">
        <v>3179</v>
      </c>
      <c r="C1362">
        <v>74</v>
      </c>
      <c r="D1362" t="s">
        <v>21</v>
      </c>
      <c r="E1362" t="s">
        <v>37</v>
      </c>
      <c r="F1362">
        <v>67.94</v>
      </c>
      <c r="G1362">
        <f>IF(DATOS[[#This Row],[avg_order_value]]="",0,DATOS[[#This Row],[avg_order_value]])</f>
        <v>67.94</v>
      </c>
      <c r="H1362">
        <v>13</v>
      </c>
      <c r="I1362">
        <f>DATOS[[#This Row],[avgValorOrdenDesc]]*DATOS[[#This Row],[total_orders]]</f>
        <v>883.22</v>
      </c>
      <c r="J1362">
        <v>18</v>
      </c>
      <c r="K1362">
        <v>0</v>
      </c>
      <c r="L1362" t="s">
        <v>19</v>
      </c>
      <c r="M1362">
        <v>36.299999999999997</v>
      </c>
      <c r="N1362">
        <f>IF(DATOS[[#This Row],[email_open_rate]]="",0,DATOS[[#This Row],[email_open_rate]])</f>
        <v>36.299999999999997</v>
      </c>
      <c r="O1362" s="1">
        <v>45453</v>
      </c>
      <c r="P1362">
        <v>11</v>
      </c>
      <c r="Q1362">
        <v>0.28999999999999998</v>
      </c>
      <c r="R1362">
        <f>IF(IFERROR(VLOOKUP(DATOS[[#This Row],[IdUnico]],A1363:$A$5002,1,FALSE),0),1,0)</f>
        <v>0</v>
      </c>
    </row>
    <row r="1363" spans="1:18" x14ac:dyDescent="0.3">
      <c r="A1363" t="str">
        <f>CONCATENATE(DATOS[[#This Row],[customer_id]],"_",DATOS[[#This Row],[country]],"_",DATOS[[#This Row],[customer_since]])</f>
        <v>CUST_3443_Germany_45268</v>
      </c>
      <c r="B1363" t="s">
        <v>895</v>
      </c>
      <c r="C1363">
        <v>36</v>
      </c>
      <c r="D1363" t="s">
        <v>21</v>
      </c>
      <c r="E1363" t="s">
        <v>50</v>
      </c>
      <c r="F1363">
        <v>57.42</v>
      </c>
      <c r="G1363">
        <f>IF(DATOS[[#This Row],[avg_order_value]]="",0,DATOS[[#This Row],[avg_order_value]])</f>
        <v>57.42</v>
      </c>
      <c r="H1363">
        <v>11</v>
      </c>
      <c r="I1363">
        <f>DATOS[[#This Row],[avgValorOrdenDesc]]*DATOS[[#This Row],[total_orders]]</f>
        <v>631.62</v>
      </c>
      <c r="J1363">
        <v>24</v>
      </c>
      <c r="K1363">
        <v>0</v>
      </c>
      <c r="L1363" t="s">
        <v>16</v>
      </c>
      <c r="M1363">
        <v>79.400000000000006</v>
      </c>
      <c r="N1363">
        <f>IF(DATOS[[#This Row],[email_open_rate]]="",0,DATOS[[#This Row],[email_open_rate]])</f>
        <v>79.400000000000006</v>
      </c>
      <c r="O1363" s="1">
        <v>45268</v>
      </c>
      <c r="P1363">
        <v>95</v>
      </c>
      <c r="Q1363">
        <v>0.1</v>
      </c>
      <c r="R1363">
        <f>IF(IFERROR(VLOOKUP(DATOS[[#This Row],[IdUnico]],A1364:$A$5002,1,FALSE),0),1,0)</f>
        <v>0</v>
      </c>
    </row>
    <row r="1364" spans="1:18" x14ac:dyDescent="0.3">
      <c r="A1364" t="str">
        <f>CONCATENATE(DATOS[[#This Row],[customer_id]],"_",DATOS[[#This Row],[country]],"_",DATOS[[#This Row],[customer_since]])</f>
        <v>CUST_3451_Japan_44397</v>
      </c>
      <c r="B1364" t="s">
        <v>2625</v>
      </c>
      <c r="C1364">
        <v>62</v>
      </c>
      <c r="D1364" t="s">
        <v>25</v>
      </c>
      <c r="E1364" t="s">
        <v>26</v>
      </c>
      <c r="F1364">
        <v>94.84</v>
      </c>
      <c r="G1364">
        <f>IF(DATOS[[#This Row],[avg_order_value]]="",0,DATOS[[#This Row],[avg_order_value]])</f>
        <v>94.84</v>
      </c>
      <c r="H1364">
        <v>9</v>
      </c>
      <c r="I1364">
        <f>DATOS[[#This Row],[avgValorOrdenDesc]]*DATOS[[#This Row],[total_orders]]</f>
        <v>853.56000000000006</v>
      </c>
      <c r="J1364">
        <v>257</v>
      </c>
      <c r="K1364">
        <v>0</v>
      </c>
      <c r="L1364" t="s">
        <v>29</v>
      </c>
      <c r="M1364">
        <v>15.5</v>
      </c>
      <c r="N1364">
        <f>IF(DATOS[[#This Row],[email_open_rate]]="",0,DATOS[[#This Row],[email_open_rate]])</f>
        <v>15.5</v>
      </c>
      <c r="O1364" s="1">
        <v>44397</v>
      </c>
      <c r="P1364">
        <v>23</v>
      </c>
      <c r="Q1364">
        <v>0.15</v>
      </c>
      <c r="R1364">
        <f>IF(IFERROR(VLOOKUP(DATOS[[#This Row],[IdUnico]],A1365:$A$5002,1,FALSE),0),1,0)</f>
        <v>0</v>
      </c>
    </row>
    <row r="1365" spans="1:18" x14ac:dyDescent="0.3">
      <c r="A1365" t="str">
        <f>CONCATENATE(DATOS[[#This Row],[customer_id]],"_",DATOS[[#This Row],[country]],"_",DATOS[[#This Row],[customer_since]])</f>
        <v>CUST_3454_China_44407</v>
      </c>
      <c r="B1365" t="s">
        <v>127</v>
      </c>
      <c r="C1365">
        <v>50</v>
      </c>
      <c r="D1365" t="s">
        <v>14</v>
      </c>
      <c r="E1365" t="s">
        <v>44</v>
      </c>
      <c r="F1365">
        <v>48.14</v>
      </c>
      <c r="G1365">
        <f>IF(DATOS[[#This Row],[avg_order_value]]="",0,DATOS[[#This Row],[avg_order_value]])</f>
        <v>48.14</v>
      </c>
      <c r="H1365">
        <v>17</v>
      </c>
      <c r="I1365">
        <f>DATOS[[#This Row],[avgValorOrdenDesc]]*DATOS[[#This Row],[total_orders]]</f>
        <v>818.38</v>
      </c>
      <c r="J1365">
        <v>359</v>
      </c>
      <c r="K1365">
        <v>0</v>
      </c>
      <c r="L1365" t="s">
        <v>23</v>
      </c>
      <c r="M1365">
        <v>80.5</v>
      </c>
      <c r="N1365">
        <f>IF(DATOS[[#This Row],[email_open_rate]]="",0,DATOS[[#This Row],[email_open_rate]])</f>
        <v>80.5</v>
      </c>
      <c r="O1365" s="1">
        <v>44407</v>
      </c>
      <c r="P1365">
        <v>78</v>
      </c>
      <c r="Q1365">
        <v>0.28000000000000003</v>
      </c>
      <c r="R1365">
        <f>IF(IFERROR(VLOOKUP(DATOS[[#This Row],[IdUnico]],A1366:$A$5002,1,FALSE),0),1,0)</f>
        <v>0</v>
      </c>
    </row>
    <row r="1366" spans="1:18" x14ac:dyDescent="0.3">
      <c r="A1366" t="str">
        <f>CONCATENATE(DATOS[[#This Row],[customer_id]],"_",DATOS[[#This Row],[country]],"_",DATOS[[#This Row],[customer_since]])</f>
        <v>CUST_3454_India_45092</v>
      </c>
      <c r="B1366" t="s">
        <v>127</v>
      </c>
      <c r="C1366">
        <v>68</v>
      </c>
      <c r="D1366" t="s">
        <v>14</v>
      </c>
      <c r="E1366" t="s">
        <v>37</v>
      </c>
      <c r="F1366">
        <v>138.99</v>
      </c>
      <c r="G1366">
        <f>IF(DATOS[[#This Row],[avg_order_value]]="",0,DATOS[[#This Row],[avg_order_value]])</f>
        <v>138.99</v>
      </c>
      <c r="H1366">
        <v>15</v>
      </c>
      <c r="I1366">
        <f>DATOS[[#This Row],[avgValorOrdenDesc]]*DATOS[[#This Row],[total_orders]]</f>
        <v>2084.8500000000004</v>
      </c>
      <c r="J1366">
        <v>114</v>
      </c>
      <c r="K1366">
        <v>0</v>
      </c>
      <c r="L1366" t="s">
        <v>23</v>
      </c>
      <c r="N1366">
        <f>IF(DATOS[[#This Row],[email_open_rate]]="",0,DATOS[[#This Row],[email_open_rate]])</f>
        <v>0</v>
      </c>
      <c r="O1366" s="1">
        <v>45092</v>
      </c>
      <c r="P1366">
        <v>29</v>
      </c>
      <c r="Q1366">
        <v>0.28999999999999998</v>
      </c>
      <c r="R1366">
        <f>IF(IFERROR(VLOOKUP(DATOS[[#This Row],[IdUnico]],A1367:$A$5002,1,FALSE),0),1,0)</f>
        <v>0</v>
      </c>
    </row>
    <row r="1367" spans="1:18" x14ac:dyDescent="0.3">
      <c r="A1367" t="str">
        <f>CONCATENATE(DATOS[[#This Row],[customer_id]],"_",DATOS[[#This Row],[country]],"_",DATOS[[#This Row],[customer_since]])</f>
        <v>CUST_3454_USA_44252</v>
      </c>
      <c r="B1367" t="s">
        <v>127</v>
      </c>
      <c r="C1367">
        <v>30</v>
      </c>
      <c r="D1367" t="s">
        <v>21</v>
      </c>
      <c r="E1367" t="s">
        <v>18</v>
      </c>
      <c r="F1367">
        <v>204.04</v>
      </c>
      <c r="G1367">
        <f>IF(DATOS[[#This Row],[avg_order_value]]="",0,DATOS[[#This Row],[avg_order_value]])</f>
        <v>204.04</v>
      </c>
      <c r="H1367">
        <v>6</v>
      </c>
      <c r="I1367">
        <f>DATOS[[#This Row],[avgValorOrdenDesc]]*DATOS[[#This Row],[total_orders]]</f>
        <v>1224.24</v>
      </c>
      <c r="J1367">
        <v>312</v>
      </c>
      <c r="K1367">
        <v>0</v>
      </c>
      <c r="L1367" t="s">
        <v>23</v>
      </c>
      <c r="N1367">
        <f>IF(DATOS[[#This Row],[email_open_rate]]="",0,DATOS[[#This Row],[email_open_rate]])</f>
        <v>0</v>
      </c>
      <c r="O1367" s="1">
        <v>44252</v>
      </c>
      <c r="P1367">
        <v>28</v>
      </c>
      <c r="Q1367">
        <v>0.21</v>
      </c>
      <c r="R1367">
        <f>IF(IFERROR(VLOOKUP(DATOS[[#This Row],[IdUnico]],A1368:$A$5002,1,FALSE),0),1,0)</f>
        <v>0</v>
      </c>
    </row>
    <row r="1368" spans="1:18" x14ac:dyDescent="0.3">
      <c r="A1368" t="str">
        <f>CONCATENATE(DATOS[[#This Row],[customer_id]],"_",DATOS[[#This Row],[country]],"_",DATOS[[#This Row],[customer_since]])</f>
        <v>CUST_3460_USA_45057</v>
      </c>
      <c r="B1368" t="s">
        <v>1868</v>
      </c>
      <c r="C1368">
        <v>55</v>
      </c>
      <c r="D1368" t="s">
        <v>21</v>
      </c>
      <c r="E1368" t="s">
        <v>18</v>
      </c>
      <c r="F1368">
        <v>127.07</v>
      </c>
      <c r="G1368">
        <f>IF(DATOS[[#This Row],[avg_order_value]]="",0,DATOS[[#This Row],[avg_order_value]])</f>
        <v>127.07</v>
      </c>
      <c r="H1368">
        <v>6</v>
      </c>
      <c r="I1368">
        <f>DATOS[[#This Row],[avgValorOrdenDesc]]*DATOS[[#This Row],[total_orders]]</f>
        <v>762.42</v>
      </c>
      <c r="J1368">
        <v>128</v>
      </c>
      <c r="K1368">
        <v>0</v>
      </c>
      <c r="L1368" t="s">
        <v>16</v>
      </c>
      <c r="M1368">
        <v>90.1</v>
      </c>
      <c r="N1368">
        <f>IF(DATOS[[#This Row],[email_open_rate]]="",0,DATOS[[#This Row],[email_open_rate]])</f>
        <v>90.1</v>
      </c>
      <c r="O1368" s="1">
        <v>45057</v>
      </c>
      <c r="P1368">
        <v>52</v>
      </c>
      <c r="Q1368">
        <v>0.35</v>
      </c>
      <c r="R1368">
        <f>IF(IFERROR(VLOOKUP(DATOS[[#This Row],[IdUnico]],A1369:$A$5002,1,FALSE),0),1,0)</f>
        <v>0</v>
      </c>
    </row>
    <row r="1369" spans="1:18" x14ac:dyDescent="0.3">
      <c r="A1369" t="str">
        <f>CONCATENATE(DATOS[[#This Row],[customer_id]],"_",DATOS[[#This Row],[country]],"_",DATOS[[#This Row],[customer_since]])</f>
        <v>CUST_3461_Japan_44419</v>
      </c>
      <c r="B1369" t="s">
        <v>1840</v>
      </c>
      <c r="C1369">
        <v>46</v>
      </c>
      <c r="D1369" t="s">
        <v>21</v>
      </c>
      <c r="E1369" t="s">
        <v>26</v>
      </c>
      <c r="F1369">
        <v>84</v>
      </c>
      <c r="G1369">
        <f>IF(DATOS[[#This Row],[avg_order_value]]="",0,DATOS[[#This Row],[avg_order_value]])</f>
        <v>84</v>
      </c>
      <c r="H1369">
        <v>16</v>
      </c>
      <c r="I1369">
        <f>DATOS[[#This Row],[avgValorOrdenDesc]]*DATOS[[#This Row],[total_orders]]</f>
        <v>1344</v>
      </c>
      <c r="J1369">
        <v>39</v>
      </c>
      <c r="K1369">
        <v>0</v>
      </c>
      <c r="L1369" t="s">
        <v>19</v>
      </c>
      <c r="M1369">
        <v>3.4</v>
      </c>
      <c r="N1369">
        <f>IF(DATOS[[#This Row],[email_open_rate]]="",0,DATOS[[#This Row],[email_open_rate]])</f>
        <v>3.4</v>
      </c>
      <c r="O1369" s="1">
        <v>44419</v>
      </c>
      <c r="P1369">
        <v>42</v>
      </c>
      <c r="Q1369">
        <v>0.13</v>
      </c>
      <c r="R1369">
        <f>IF(IFERROR(VLOOKUP(DATOS[[#This Row],[IdUnico]],A1370:$A$5002,1,FALSE),0),1,0)</f>
        <v>0</v>
      </c>
    </row>
    <row r="1370" spans="1:18" x14ac:dyDescent="0.3">
      <c r="A1370" t="str">
        <f>CONCATENATE(DATOS[[#This Row],[customer_id]],"_",DATOS[[#This Row],[country]],"_",DATOS[[#This Row],[customer_since]])</f>
        <v>CUST_3461_Japan_45193</v>
      </c>
      <c r="B1370" t="s">
        <v>1840</v>
      </c>
      <c r="C1370">
        <v>25</v>
      </c>
      <c r="D1370" t="s">
        <v>14</v>
      </c>
      <c r="E1370" t="s">
        <v>26</v>
      </c>
      <c r="F1370">
        <v>207.04</v>
      </c>
      <c r="G1370">
        <f>IF(DATOS[[#This Row],[avg_order_value]]="",0,DATOS[[#This Row],[avg_order_value]])</f>
        <v>207.04</v>
      </c>
      <c r="H1370">
        <v>12</v>
      </c>
      <c r="I1370">
        <f>DATOS[[#This Row],[avgValorOrdenDesc]]*DATOS[[#This Row],[total_orders]]</f>
        <v>2484.48</v>
      </c>
      <c r="J1370">
        <v>149</v>
      </c>
      <c r="K1370">
        <v>0</v>
      </c>
      <c r="L1370" t="s">
        <v>40</v>
      </c>
      <c r="M1370">
        <v>11.1</v>
      </c>
      <c r="N1370">
        <f>IF(DATOS[[#This Row],[email_open_rate]]="",0,DATOS[[#This Row],[email_open_rate]])</f>
        <v>11.1</v>
      </c>
      <c r="O1370" s="1">
        <v>45193</v>
      </c>
      <c r="P1370">
        <v>60</v>
      </c>
      <c r="Q1370">
        <v>0.35</v>
      </c>
      <c r="R1370">
        <f>IF(IFERROR(VLOOKUP(DATOS[[#This Row],[IdUnico]],A1371:$A$5002,1,FALSE),0),1,0)</f>
        <v>0</v>
      </c>
    </row>
    <row r="1371" spans="1:18" x14ac:dyDescent="0.3">
      <c r="A1371" t="str">
        <f>CONCATENATE(DATOS[[#This Row],[customer_id]],"_",DATOS[[#This Row],[country]],"_",DATOS[[#This Row],[customer_since]])</f>
        <v>CUST_3462_Brazil_44725</v>
      </c>
      <c r="B1371" t="s">
        <v>3347</v>
      </c>
      <c r="C1371">
        <v>73</v>
      </c>
      <c r="D1371" t="s">
        <v>25</v>
      </c>
      <c r="E1371" t="s">
        <v>15</v>
      </c>
      <c r="F1371">
        <v>76.37</v>
      </c>
      <c r="G1371">
        <f>IF(DATOS[[#This Row],[avg_order_value]]="",0,DATOS[[#This Row],[avg_order_value]])</f>
        <v>76.37</v>
      </c>
      <c r="H1371">
        <v>9</v>
      </c>
      <c r="I1371">
        <f>DATOS[[#This Row],[avgValorOrdenDesc]]*DATOS[[#This Row],[total_orders]]</f>
        <v>687.33</v>
      </c>
      <c r="J1371">
        <v>221</v>
      </c>
      <c r="K1371">
        <v>0</v>
      </c>
      <c r="L1371" t="s">
        <v>16</v>
      </c>
      <c r="M1371">
        <v>25.9</v>
      </c>
      <c r="N1371">
        <f>IF(DATOS[[#This Row],[email_open_rate]]="",0,DATOS[[#This Row],[email_open_rate]])</f>
        <v>25.9</v>
      </c>
      <c r="O1371" s="1">
        <v>44725</v>
      </c>
      <c r="P1371">
        <v>3</v>
      </c>
      <c r="Q1371">
        <v>0.35</v>
      </c>
      <c r="R1371">
        <f>IF(IFERROR(VLOOKUP(DATOS[[#This Row],[IdUnico]],A1372:$A$5002,1,FALSE),0),1,0)</f>
        <v>0</v>
      </c>
    </row>
    <row r="1372" spans="1:18" x14ac:dyDescent="0.3">
      <c r="A1372" t="str">
        <f>CONCATENATE(DATOS[[#This Row],[customer_id]],"_",DATOS[[#This Row],[country]],"_",DATOS[[#This Row],[customer_since]])</f>
        <v>CUST_3462_Canada_45544</v>
      </c>
      <c r="B1372" t="s">
        <v>3347</v>
      </c>
      <c r="C1372">
        <v>72</v>
      </c>
      <c r="D1372" t="s">
        <v>14</v>
      </c>
      <c r="E1372" t="s">
        <v>28</v>
      </c>
      <c r="F1372">
        <v>245.26</v>
      </c>
      <c r="G1372">
        <f>IF(DATOS[[#This Row],[avg_order_value]]="",0,DATOS[[#This Row],[avg_order_value]])</f>
        <v>245.26</v>
      </c>
      <c r="H1372">
        <v>13</v>
      </c>
      <c r="I1372">
        <f>DATOS[[#This Row],[avgValorOrdenDesc]]*DATOS[[#This Row],[total_orders]]</f>
        <v>3188.38</v>
      </c>
      <c r="J1372">
        <v>352</v>
      </c>
      <c r="K1372">
        <v>0</v>
      </c>
      <c r="L1372" t="s">
        <v>29</v>
      </c>
      <c r="M1372">
        <v>96.4</v>
      </c>
      <c r="N1372">
        <f>IF(DATOS[[#This Row],[email_open_rate]]="",0,DATOS[[#This Row],[email_open_rate]])</f>
        <v>96.4</v>
      </c>
      <c r="O1372" s="1">
        <v>45544</v>
      </c>
      <c r="P1372">
        <v>4</v>
      </c>
      <c r="Q1372">
        <v>0.23</v>
      </c>
      <c r="R1372">
        <f>IF(IFERROR(VLOOKUP(DATOS[[#This Row],[IdUnico]],A1373:$A$5002,1,FALSE),0),1,0)</f>
        <v>0</v>
      </c>
    </row>
    <row r="1373" spans="1:18" x14ac:dyDescent="0.3">
      <c r="A1373" t="str">
        <f>CONCATENATE(DATOS[[#This Row],[customer_id]],"_",DATOS[[#This Row],[country]],"_",DATOS[[#This Row],[customer_since]])</f>
        <v>CUST_3466_Canada_44461</v>
      </c>
      <c r="B1373" t="s">
        <v>1207</v>
      </c>
      <c r="C1373">
        <v>44</v>
      </c>
      <c r="D1373" t="s">
        <v>14</v>
      </c>
      <c r="E1373" t="s">
        <v>28</v>
      </c>
      <c r="F1373">
        <v>51.68</v>
      </c>
      <c r="G1373">
        <f>IF(DATOS[[#This Row],[avg_order_value]]="",0,DATOS[[#This Row],[avg_order_value]])</f>
        <v>51.68</v>
      </c>
      <c r="H1373">
        <v>7</v>
      </c>
      <c r="I1373">
        <f>DATOS[[#This Row],[avgValorOrdenDesc]]*DATOS[[#This Row],[total_orders]]</f>
        <v>361.76</v>
      </c>
      <c r="J1373">
        <v>206</v>
      </c>
      <c r="K1373">
        <v>0</v>
      </c>
      <c r="L1373" t="s">
        <v>40</v>
      </c>
      <c r="M1373">
        <v>69.900000000000006</v>
      </c>
      <c r="N1373">
        <f>IF(DATOS[[#This Row],[email_open_rate]]="",0,DATOS[[#This Row],[email_open_rate]])</f>
        <v>69.900000000000006</v>
      </c>
      <c r="O1373" s="1">
        <v>44461</v>
      </c>
      <c r="P1373">
        <v>76</v>
      </c>
      <c r="Q1373">
        <v>0.42</v>
      </c>
      <c r="R1373">
        <f>IF(IFERROR(VLOOKUP(DATOS[[#This Row],[IdUnico]],A1374:$A$5002,1,FALSE),0),1,0)</f>
        <v>0</v>
      </c>
    </row>
    <row r="1374" spans="1:18" x14ac:dyDescent="0.3">
      <c r="A1374" t="str">
        <f>CONCATENATE(DATOS[[#This Row],[customer_id]],"_",DATOS[[#This Row],[country]],"_",DATOS[[#This Row],[customer_since]])</f>
        <v>CUST_3466_Germany_45438</v>
      </c>
      <c r="B1374" t="s">
        <v>1207</v>
      </c>
      <c r="C1374">
        <v>78</v>
      </c>
      <c r="D1374" t="s">
        <v>21</v>
      </c>
      <c r="E1374" t="s">
        <v>50</v>
      </c>
      <c r="F1374">
        <v>147.5</v>
      </c>
      <c r="G1374">
        <f>IF(DATOS[[#This Row],[avg_order_value]]="",0,DATOS[[#This Row],[avg_order_value]])</f>
        <v>147.5</v>
      </c>
      <c r="H1374">
        <v>8</v>
      </c>
      <c r="I1374">
        <f>DATOS[[#This Row],[avgValorOrdenDesc]]*DATOS[[#This Row],[total_orders]]</f>
        <v>1180</v>
      </c>
      <c r="J1374">
        <v>71</v>
      </c>
      <c r="K1374">
        <v>0</v>
      </c>
      <c r="L1374" t="s">
        <v>19</v>
      </c>
      <c r="M1374">
        <v>59.9</v>
      </c>
      <c r="N1374">
        <f>IF(DATOS[[#This Row],[email_open_rate]]="",0,DATOS[[#This Row],[email_open_rate]])</f>
        <v>59.9</v>
      </c>
      <c r="O1374" s="1">
        <v>45438</v>
      </c>
      <c r="P1374">
        <v>64</v>
      </c>
      <c r="Q1374">
        <v>0.14000000000000001</v>
      </c>
      <c r="R1374">
        <f>IF(IFERROR(VLOOKUP(DATOS[[#This Row],[IdUnico]],A1375:$A$5002,1,FALSE),0),1,0)</f>
        <v>0</v>
      </c>
    </row>
    <row r="1375" spans="1:18" x14ac:dyDescent="0.3">
      <c r="A1375" t="str">
        <f>CONCATENATE(DATOS[[#This Row],[customer_id]],"_",DATOS[[#This Row],[country]],"_",DATOS[[#This Row],[customer_since]])</f>
        <v>CUST_3466_USA_45827</v>
      </c>
      <c r="B1375" t="s">
        <v>1207</v>
      </c>
      <c r="C1375">
        <v>40</v>
      </c>
      <c r="D1375" t="s">
        <v>14</v>
      </c>
      <c r="E1375" t="s">
        <v>18</v>
      </c>
      <c r="F1375">
        <v>142</v>
      </c>
      <c r="G1375">
        <f>IF(DATOS[[#This Row],[avg_order_value]]="",0,DATOS[[#This Row],[avg_order_value]])</f>
        <v>142</v>
      </c>
      <c r="H1375">
        <v>11</v>
      </c>
      <c r="I1375">
        <f>DATOS[[#This Row],[avgValorOrdenDesc]]*DATOS[[#This Row],[total_orders]]</f>
        <v>1562</v>
      </c>
      <c r="J1375">
        <v>215</v>
      </c>
      <c r="K1375">
        <v>0</v>
      </c>
      <c r="L1375" t="s">
        <v>16</v>
      </c>
      <c r="M1375">
        <v>96.1</v>
      </c>
      <c r="N1375">
        <f>IF(DATOS[[#This Row],[email_open_rate]]="",0,DATOS[[#This Row],[email_open_rate]])</f>
        <v>96.1</v>
      </c>
      <c r="O1375" s="1">
        <v>45827</v>
      </c>
      <c r="P1375">
        <v>85</v>
      </c>
      <c r="Q1375">
        <v>0.22</v>
      </c>
      <c r="R1375">
        <f>IF(IFERROR(VLOOKUP(DATOS[[#This Row],[IdUnico]],A1376:$A$5002,1,FALSE),0),1,0)</f>
        <v>0</v>
      </c>
    </row>
    <row r="1376" spans="1:18" x14ac:dyDescent="0.3">
      <c r="A1376" t="str">
        <f>CONCATENATE(DATOS[[#This Row],[customer_id]],"_",DATOS[[#This Row],[country]],"_",DATOS[[#This Row],[customer_since]])</f>
        <v>CUST_3468_Japan_44329</v>
      </c>
      <c r="B1376" t="s">
        <v>2602</v>
      </c>
      <c r="C1376">
        <v>40</v>
      </c>
      <c r="D1376" t="s">
        <v>14</v>
      </c>
      <c r="E1376" t="s">
        <v>26</v>
      </c>
      <c r="F1376">
        <v>67.13</v>
      </c>
      <c r="G1376">
        <f>IF(DATOS[[#This Row],[avg_order_value]]="",0,DATOS[[#This Row],[avg_order_value]])</f>
        <v>67.13</v>
      </c>
      <c r="H1376">
        <v>12</v>
      </c>
      <c r="I1376">
        <f>DATOS[[#This Row],[avgValorOrdenDesc]]*DATOS[[#This Row],[total_orders]]</f>
        <v>805.56</v>
      </c>
      <c r="J1376">
        <v>149</v>
      </c>
      <c r="K1376">
        <v>0</v>
      </c>
      <c r="L1376" t="s">
        <v>40</v>
      </c>
      <c r="M1376">
        <v>84.6</v>
      </c>
      <c r="N1376">
        <f>IF(DATOS[[#This Row],[email_open_rate]]="",0,DATOS[[#This Row],[email_open_rate]])</f>
        <v>84.6</v>
      </c>
      <c r="O1376" s="1">
        <v>44329</v>
      </c>
      <c r="P1376">
        <v>50</v>
      </c>
      <c r="Q1376">
        <v>0.14000000000000001</v>
      </c>
      <c r="R1376">
        <f>IF(IFERROR(VLOOKUP(DATOS[[#This Row],[IdUnico]],A1377:$A$5002,1,FALSE),0),1,0)</f>
        <v>0</v>
      </c>
    </row>
    <row r="1377" spans="1:18" x14ac:dyDescent="0.3">
      <c r="A1377" t="str">
        <f>CONCATENATE(DATOS[[#This Row],[customer_id]],"_",DATOS[[#This Row],[country]],"_",DATOS[[#This Row],[customer_since]])</f>
        <v>CUST_3468_USA_44873</v>
      </c>
      <c r="B1377" t="s">
        <v>2602</v>
      </c>
      <c r="C1377">
        <v>45</v>
      </c>
      <c r="D1377" t="s">
        <v>14</v>
      </c>
      <c r="E1377" t="s">
        <v>18</v>
      </c>
      <c r="F1377">
        <v>29.36</v>
      </c>
      <c r="G1377">
        <f>IF(DATOS[[#This Row],[avg_order_value]]="",0,DATOS[[#This Row],[avg_order_value]])</f>
        <v>29.36</v>
      </c>
      <c r="H1377">
        <v>9</v>
      </c>
      <c r="I1377">
        <f>DATOS[[#This Row],[avgValorOrdenDesc]]*DATOS[[#This Row],[total_orders]]</f>
        <v>264.24</v>
      </c>
      <c r="J1377">
        <v>142</v>
      </c>
      <c r="K1377">
        <v>0</v>
      </c>
      <c r="L1377" t="s">
        <v>23</v>
      </c>
      <c r="M1377">
        <v>87.4</v>
      </c>
      <c r="N1377">
        <f>IF(DATOS[[#This Row],[email_open_rate]]="",0,DATOS[[#This Row],[email_open_rate]])</f>
        <v>87.4</v>
      </c>
      <c r="O1377" s="1">
        <v>44873</v>
      </c>
      <c r="P1377">
        <v>3</v>
      </c>
      <c r="Q1377">
        <v>0.64</v>
      </c>
      <c r="R1377">
        <f>IF(IFERROR(VLOOKUP(DATOS[[#This Row],[IdUnico]],A1378:$A$5002,1,FALSE),0),1,0)</f>
        <v>0</v>
      </c>
    </row>
    <row r="1378" spans="1:18" x14ac:dyDescent="0.3">
      <c r="A1378" t="str">
        <f>CONCATENATE(DATOS[[#This Row],[customer_id]],"_",DATOS[[#This Row],[country]],"_",DATOS[[#This Row],[customer_since]])</f>
        <v>CUST_3469_Japan_45383</v>
      </c>
      <c r="B1378" t="s">
        <v>1251</v>
      </c>
      <c r="C1378">
        <v>47</v>
      </c>
      <c r="D1378" t="s">
        <v>21</v>
      </c>
      <c r="E1378" t="s">
        <v>26</v>
      </c>
      <c r="F1378">
        <v>189.35</v>
      </c>
      <c r="G1378">
        <f>IF(DATOS[[#This Row],[avg_order_value]]="",0,DATOS[[#This Row],[avg_order_value]])</f>
        <v>189.35</v>
      </c>
      <c r="H1378">
        <v>13</v>
      </c>
      <c r="I1378">
        <f>DATOS[[#This Row],[avgValorOrdenDesc]]*DATOS[[#This Row],[total_orders]]</f>
        <v>2461.5499999999997</v>
      </c>
      <c r="J1378">
        <v>244</v>
      </c>
      <c r="K1378">
        <v>0</v>
      </c>
      <c r="L1378" t="s">
        <v>23</v>
      </c>
      <c r="M1378">
        <v>97.4</v>
      </c>
      <c r="N1378">
        <f>IF(DATOS[[#This Row],[email_open_rate]]="",0,DATOS[[#This Row],[email_open_rate]])</f>
        <v>97.4</v>
      </c>
      <c r="O1378" s="1">
        <v>45383</v>
      </c>
      <c r="P1378">
        <v>78</v>
      </c>
      <c r="Q1378">
        <v>0.18</v>
      </c>
      <c r="R1378">
        <f>IF(IFERROR(VLOOKUP(DATOS[[#This Row],[IdUnico]],A1379:$A$5002,1,FALSE),0),1,0)</f>
        <v>0</v>
      </c>
    </row>
    <row r="1379" spans="1:18" x14ac:dyDescent="0.3">
      <c r="A1379" t="str">
        <f>CONCATENATE(DATOS[[#This Row],[customer_id]],"_",DATOS[[#This Row],[country]],"_",DATOS[[#This Row],[customer_since]])</f>
        <v>CUST_3472_Australia_44425</v>
      </c>
      <c r="B1379" t="s">
        <v>764</v>
      </c>
      <c r="C1379">
        <v>45</v>
      </c>
      <c r="D1379" t="s">
        <v>14</v>
      </c>
      <c r="E1379" t="s">
        <v>22</v>
      </c>
      <c r="F1379">
        <v>116.23</v>
      </c>
      <c r="G1379">
        <f>IF(DATOS[[#This Row],[avg_order_value]]="",0,DATOS[[#This Row],[avg_order_value]])</f>
        <v>116.23</v>
      </c>
      <c r="H1379">
        <v>8</v>
      </c>
      <c r="I1379">
        <f>DATOS[[#This Row],[avgValorOrdenDesc]]*DATOS[[#This Row],[total_orders]]</f>
        <v>929.84</v>
      </c>
      <c r="J1379">
        <v>99</v>
      </c>
      <c r="K1379">
        <v>0</v>
      </c>
      <c r="L1379" t="s">
        <v>16</v>
      </c>
      <c r="M1379">
        <v>67.400000000000006</v>
      </c>
      <c r="N1379">
        <f>IF(DATOS[[#This Row],[email_open_rate]]="",0,DATOS[[#This Row],[email_open_rate]])</f>
        <v>67.400000000000006</v>
      </c>
      <c r="O1379" s="1">
        <v>44425</v>
      </c>
      <c r="P1379">
        <v>8</v>
      </c>
      <c r="Q1379">
        <v>0.16</v>
      </c>
      <c r="R1379">
        <f>IF(IFERROR(VLOOKUP(DATOS[[#This Row],[IdUnico]],A1380:$A$5002,1,FALSE),0),1,0)</f>
        <v>0</v>
      </c>
    </row>
    <row r="1380" spans="1:18" x14ac:dyDescent="0.3">
      <c r="A1380" t="str">
        <f>CONCATENATE(DATOS[[#This Row],[customer_id]],"_",DATOS[[#This Row],[country]],"_",DATOS[[#This Row],[customer_since]])</f>
        <v>CUST_3472_Brazil_45358</v>
      </c>
      <c r="B1380" t="s">
        <v>764</v>
      </c>
      <c r="C1380">
        <v>22</v>
      </c>
      <c r="D1380" t="s">
        <v>21</v>
      </c>
      <c r="E1380" t="s">
        <v>15</v>
      </c>
      <c r="F1380">
        <v>200.72</v>
      </c>
      <c r="G1380">
        <f>IF(DATOS[[#This Row],[avg_order_value]]="",0,DATOS[[#This Row],[avg_order_value]])</f>
        <v>200.72</v>
      </c>
      <c r="H1380">
        <v>8</v>
      </c>
      <c r="I1380">
        <f>DATOS[[#This Row],[avgValorOrdenDesc]]*DATOS[[#This Row],[total_orders]]</f>
        <v>1605.76</v>
      </c>
      <c r="J1380">
        <v>352</v>
      </c>
      <c r="K1380">
        <v>0</v>
      </c>
      <c r="L1380" t="s">
        <v>29</v>
      </c>
      <c r="M1380">
        <v>61.9</v>
      </c>
      <c r="N1380">
        <f>IF(DATOS[[#This Row],[email_open_rate]]="",0,DATOS[[#This Row],[email_open_rate]])</f>
        <v>61.9</v>
      </c>
      <c r="O1380" s="1">
        <v>45358</v>
      </c>
      <c r="P1380">
        <v>75</v>
      </c>
      <c r="Q1380">
        <v>0.47</v>
      </c>
      <c r="R1380">
        <f>IF(IFERROR(VLOOKUP(DATOS[[#This Row],[IdUnico]],A1381:$A$5002,1,FALSE),0),1,0)</f>
        <v>0</v>
      </c>
    </row>
    <row r="1381" spans="1:18" x14ac:dyDescent="0.3">
      <c r="A1381" t="str">
        <f>CONCATENATE(DATOS[[#This Row],[customer_id]],"_",DATOS[[#This Row],[country]],"_",DATOS[[#This Row],[customer_since]])</f>
        <v>CUST_3472_Canada_45158</v>
      </c>
      <c r="B1381" t="s">
        <v>764</v>
      </c>
      <c r="C1381">
        <v>21</v>
      </c>
      <c r="D1381" t="s">
        <v>14</v>
      </c>
      <c r="E1381" t="s">
        <v>28</v>
      </c>
      <c r="F1381">
        <v>88.82</v>
      </c>
      <c r="G1381">
        <f>IF(DATOS[[#This Row],[avg_order_value]]="",0,DATOS[[#This Row],[avg_order_value]])</f>
        <v>88.82</v>
      </c>
      <c r="H1381">
        <v>15</v>
      </c>
      <c r="I1381">
        <f>DATOS[[#This Row],[avgValorOrdenDesc]]*DATOS[[#This Row],[total_orders]]</f>
        <v>1332.3</v>
      </c>
      <c r="J1381">
        <v>276</v>
      </c>
      <c r="K1381">
        <v>0</v>
      </c>
      <c r="L1381" t="s">
        <v>19</v>
      </c>
      <c r="M1381">
        <v>95.3</v>
      </c>
      <c r="N1381">
        <f>IF(DATOS[[#This Row],[email_open_rate]]="",0,DATOS[[#This Row],[email_open_rate]])</f>
        <v>95.3</v>
      </c>
      <c r="O1381" s="1">
        <v>45158</v>
      </c>
      <c r="P1381">
        <v>82</v>
      </c>
      <c r="Q1381">
        <v>0.05</v>
      </c>
      <c r="R1381">
        <f>IF(IFERROR(VLOOKUP(DATOS[[#This Row],[IdUnico]],A1382:$A$5002,1,FALSE),0),1,0)</f>
        <v>0</v>
      </c>
    </row>
    <row r="1382" spans="1:18" x14ac:dyDescent="0.3">
      <c r="A1382" t="str">
        <f>CONCATENATE(DATOS[[#This Row],[customer_id]],"_",DATOS[[#This Row],[country]],"_",DATOS[[#This Row],[customer_since]])</f>
        <v>CUST_3475_China_44064</v>
      </c>
      <c r="B1382" t="s">
        <v>1642</v>
      </c>
      <c r="C1382">
        <v>74</v>
      </c>
      <c r="D1382" t="s">
        <v>21</v>
      </c>
      <c r="E1382" t="s">
        <v>44</v>
      </c>
      <c r="F1382">
        <v>165.64</v>
      </c>
      <c r="G1382">
        <f>IF(DATOS[[#This Row],[avg_order_value]]="",0,DATOS[[#This Row],[avg_order_value]])</f>
        <v>165.64</v>
      </c>
      <c r="H1382">
        <v>10</v>
      </c>
      <c r="I1382">
        <f>DATOS[[#This Row],[avgValorOrdenDesc]]*DATOS[[#This Row],[total_orders]]</f>
        <v>1656.3999999999999</v>
      </c>
      <c r="J1382">
        <v>294</v>
      </c>
      <c r="K1382">
        <v>0</v>
      </c>
      <c r="L1382" t="s">
        <v>23</v>
      </c>
      <c r="M1382">
        <v>55.9</v>
      </c>
      <c r="N1382">
        <f>IF(DATOS[[#This Row],[email_open_rate]]="",0,DATOS[[#This Row],[email_open_rate]])</f>
        <v>55.9</v>
      </c>
      <c r="O1382" s="1">
        <v>44064</v>
      </c>
      <c r="P1382">
        <v>85</v>
      </c>
      <c r="Q1382">
        <v>0.08</v>
      </c>
      <c r="R1382">
        <f>IF(IFERROR(VLOOKUP(DATOS[[#This Row],[IdUnico]],A1383:$A$5002,1,FALSE),0),1,0)</f>
        <v>0</v>
      </c>
    </row>
    <row r="1383" spans="1:18" x14ac:dyDescent="0.3">
      <c r="A1383" t="str">
        <f>CONCATENATE(DATOS[[#This Row],[customer_id]],"_",DATOS[[#This Row],[country]],"_",DATOS[[#This Row],[customer_since]])</f>
        <v>CUST_3476_India_44961</v>
      </c>
      <c r="B1383" t="s">
        <v>3805</v>
      </c>
      <c r="C1383">
        <v>45</v>
      </c>
      <c r="D1383" t="s">
        <v>21</v>
      </c>
      <c r="E1383" t="s">
        <v>37</v>
      </c>
      <c r="F1383">
        <v>40.07</v>
      </c>
      <c r="G1383">
        <f>IF(DATOS[[#This Row],[avg_order_value]]="",0,DATOS[[#This Row],[avg_order_value]])</f>
        <v>40.07</v>
      </c>
      <c r="H1383">
        <v>17</v>
      </c>
      <c r="I1383">
        <f>DATOS[[#This Row],[avgValorOrdenDesc]]*DATOS[[#This Row],[total_orders]]</f>
        <v>681.19</v>
      </c>
      <c r="J1383">
        <v>235</v>
      </c>
      <c r="K1383">
        <v>0</v>
      </c>
      <c r="L1383" t="s">
        <v>23</v>
      </c>
      <c r="M1383">
        <v>82.2</v>
      </c>
      <c r="N1383">
        <f>IF(DATOS[[#This Row],[email_open_rate]]="",0,DATOS[[#This Row],[email_open_rate]])</f>
        <v>82.2</v>
      </c>
      <c r="O1383" s="1">
        <v>44961</v>
      </c>
      <c r="P1383">
        <v>67</v>
      </c>
      <c r="Q1383">
        <v>0.19</v>
      </c>
      <c r="R1383">
        <f>IF(IFERROR(VLOOKUP(DATOS[[#This Row],[IdUnico]],A1384:$A$5002,1,FALSE),0),1,0)</f>
        <v>0</v>
      </c>
    </row>
    <row r="1384" spans="1:18" x14ac:dyDescent="0.3">
      <c r="A1384" t="str">
        <f>CONCATENATE(DATOS[[#This Row],[customer_id]],"_",DATOS[[#This Row],[country]],"_",DATOS[[#This Row],[customer_since]])</f>
        <v>CUST_3479_France_44551</v>
      </c>
      <c r="B1384" t="s">
        <v>413</v>
      </c>
      <c r="C1384">
        <v>68</v>
      </c>
      <c r="D1384" t="s">
        <v>21</v>
      </c>
      <c r="E1384" t="s">
        <v>35</v>
      </c>
      <c r="F1384">
        <v>188.19</v>
      </c>
      <c r="G1384">
        <f>IF(DATOS[[#This Row],[avg_order_value]]="",0,DATOS[[#This Row],[avg_order_value]])</f>
        <v>188.19</v>
      </c>
      <c r="H1384">
        <v>6</v>
      </c>
      <c r="I1384">
        <f>DATOS[[#This Row],[avgValorOrdenDesc]]*DATOS[[#This Row],[total_orders]]</f>
        <v>1129.1399999999999</v>
      </c>
      <c r="J1384">
        <v>174</v>
      </c>
      <c r="K1384">
        <v>0</v>
      </c>
      <c r="L1384" t="s">
        <v>23</v>
      </c>
      <c r="M1384">
        <v>34</v>
      </c>
      <c r="N1384">
        <f>IF(DATOS[[#This Row],[email_open_rate]]="",0,DATOS[[#This Row],[email_open_rate]])</f>
        <v>34</v>
      </c>
      <c r="O1384" s="1">
        <v>44551</v>
      </c>
      <c r="P1384">
        <v>16</v>
      </c>
      <c r="Q1384">
        <v>0.66</v>
      </c>
      <c r="R1384">
        <f>IF(IFERROR(VLOOKUP(DATOS[[#This Row],[IdUnico]],A1385:$A$5002,1,FALSE),0),1,0)</f>
        <v>0</v>
      </c>
    </row>
    <row r="1385" spans="1:18" x14ac:dyDescent="0.3">
      <c r="A1385" t="str">
        <f>CONCATENATE(DATOS[[#This Row],[customer_id]],"_",DATOS[[#This Row],[country]],"_",DATOS[[#This Row],[customer_since]])</f>
        <v>CUST_3479_France_44700</v>
      </c>
      <c r="B1385" t="s">
        <v>413</v>
      </c>
      <c r="C1385">
        <v>29</v>
      </c>
      <c r="D1385" t="s">
        <v>14</v>
      </c>
      <c r="E1385" t="s">
        <v>35</v>
      </c>
      <c r="F1385">
        <v>21.6</v>
      </c>
      <c r="G1385">
        <f>IF(DATOS[[#This Row],[avg_order_value]]="",0,DATOS[[#This Row],[avg_order_value]])</f>
        <v>21.6</v>
      </c>
      <c r="H1385">
        <v>6</v>
      </c>
      <c r="I1385">
        <f>DATOS[[#This Row],[avgValorOrdenDesc]]*DATOS[[#This Row],[total_orders]]</f>
        <v>129.60000000000002</v>
      </c>
      <c r="J1385">
        <v>109</v>
      </c>
      <c r="K1385">
        <v>0</v>
      </c>
      <c r="L1385" t="s">
        <v>19</v>
      </c>
      <c r="M1385">
        <v>70.599999999999994</v>
      </c>
      <c r="N1385">
        <f>IF(DATOS[[#This Row],[email_open_rate]]="",0,DATOS[[#This Row],[email_open_rate]])</f>
        <v>70.599999999999994</v>
      </c>
      <c r="O1385" s="1">
        <v>44700</v>
      </c>
      <c r="P1385">
        <v>26</v>
      </c>
      <c r="Q1385">
        <v>0.63</v>
      </c>
      <c r="R1385">
        <f>IF(IFERROR(VLOOKUP(DATOS[[#This Row],[IdUnico]],A1386:$A$5002,1,FALSE),0),1,0)</f>
        <v>0</v>
      </c>
    </row>
    <row r="1386" spans="1:18" x14ac:dyDescent="0.3">
      <c r="A1386" t="str">
        <f>CONCATENATE(DATOS[[#This Row],[customer_id]],"_",DATOS[[#This Row],[country]],"_",DATOS[[#This Row],[customer_since]])</f>
        <v>CUST_3482_UK_44386</v>
      </c>
      <c r="B1386" t="s">
        <v>960</v>
      </c>
      <c r="C1386">
        <v>23</v>
      </c>
      <c r="D1386" t="s">
        <v>21</v>
      </c>
      <c r="E1386" t="s">
        <v>52</v>
      </c>
      <c r="F1386">
        <v>59.86</v>
      </c>
      <c r="G1386">
        <f>IF(DATOS[[#This Row],[avg_order_value]]="",0,DATOS[[#This Row],[avg_order_value]])</f>
        <v>59.86</v>
      </c>
      <c r="H1386">
        <v>13</v>
      </c>
      <c r="I1386">
        <f>DATOS[[#This Row],[avgValorOrdenDesc]]*DATOS[[#This Row],[total_orders]]</f>
        <v>778.18</v>
      </c>
      <c r="J1386">
        <v>347</v>
      </c>
      <c r="K1386">
        <v>0</v>
      </c>
      <c r="L1386" t="s">
        <v>29</v>
      </c>
      <c r="M1386">
        <v>53</v>
      </c>
      <c r="N1386">
        <f>IF(DATOS[[#This Row],[email_open_rate]]="",0,DATOS[[#This Row],[email_open_rate]])</f>
        <v>53</v>
      </c>
      <c r="O1386" s="1">
        <v>44386</v>
      </c>
      <c r="P1386">
        <v>11</v>
      </c>
      <c r="Q1386">
        <v>0.34</v>
      </c>
      <c r="R1386">
        <f>IF(IFERROR(VLOOKUP(DATOS[[#This Row],[IdUnico]],A1387:$A$5002,1,FALSE),0),1,0)</f>
        <v>0</v>
      </c>
    </row>
    <row r="1387" spans="1:18" x14ac:dyDescent="0.3">
      <c r="A1387" t="str">
        <f>CONCATENATE(DATOS[[#This Row],[customer_id]],"_",DATOS[[#This Row],[country]],"_",DATOS[[#This Row],[customer_since]])</f>
        <v>CUST_3489_UK_45550</v>
      </c>
      <c r="B1387" t="s">
        <v>422</v>
      </c>
      <c r="C1387">
        <v>18</v>
      </c>
      <c r="D1387" t="s">
        <v>14</v>
      </c>
      <c r="E1387" t="s">
        <v>52</v>
      </c>
      <c r="F1387">
        <v>69.69</v>
      </c>
      <c r="G1387">
        <f>IF(DATOS[[#This Row],[avg_order_value]]="",0,DATOS[[#This Row],[avg_order_value]])</f>
        <v>69.69</v>
      </c>
      <c r="H1387">
        <v>11</v>
      </c>
      <c r="I1387">
        <f>DATOS[[#This Row],[avgValorOrdenDesc]]*DATOS[[#This Row],[total_orders]]</f>
        <v>766.58999999999992</v>
      </c>
      <c r="J1387">
        <v>352</v>
      </c>
      <c r="K1387">
        <v>0</v>
      </c>
      <c r="L1387" t="s">
        <v>23</v>
      </c>
      <c r="M1387">
        <v>78.3</v>
      </c>
      <c r="N1387">
        <f>IF(DATOS[[#This Row],[email_open_rate]]="",0,DATOS[[#This Row],[email_open_rate]])</f>
        <v>78.3</v>
      </c>
      <c r="O1387" s="1">
        <v>45550</v>
      </c>
      <c r="P1387">
        <v>40</v>
      </c>
      <c r="Q1387">
        <v>0.23</v>
      </c>
      <c r="R1387">
        <f>IF(IFERROR(VLOOKUP(DATOS[[#This Row],[IdUnico]],A1388:$A$5002,1,FALSE),0),1,0)</f>
        <v>0</v>
      </c>
    </row>
    <row r="1388" spans="1:18" x14ac:dyDescent="0.3">
      <c r="A1388" t="str">
        <f>CONCATENATE(DATOS[[#This Row],[customer_id]],"_",DATOS[[#This Row],[country]],"_",DATOS[[#This Row],[customer_since]])</f>
        <v>CUST_3490_Brazil_45723</v>
      </c>
      <c r="B1388" t="s">
        <v>2367</v>
      </c>
      <c r="C1388">
        <v>38</v>
      </c>
      <c r="D1388" t="s">
        <v>14</v>
      </c>
      <c r="E1388" t="s">
        <v>15</v>
      </c>
      <c r="F1388">
        <v>253.07</v>
      </c>
      <c r="G1388">
        <f>IF(DATOS[[#This Row],[avg_order_value]]="",0,DATOS[[#This Row],[avg_order_value]])</f>
        <v>253.07</v>
      </c>
      <c r="H1388">
        <v>8</v>
      </c>
      <c r="I1388">
        <f>DATOS[[#This Row],[avgValorOrdenDesc]]*DATOS[[#This Row],[total_orders]]</f>
        <v>2024.56</v>
      </c>
      <c r="J1388">
        <v>42</v>
      </c>
      <c r="K1388">
        <v>0</v>
      </c>
      <c r="L1388" t="s">
        <v>16</v>
      </c>
      <c r="M1388">
        <v>84.2</v>
      </c>
      <c r="N1388">
        <f>IF(DATOS[[#This Row],[email_open_rate]]="",0,DATOS[[#This Row],[email_open_rate]])</f>
        <v>84.2</v>
      </c>
      <c r="O1388" s="1">
        <v>45723</v>
      </c>
      <c r="P1388">
        <v>46</v>
      </c>
      <c r="Q1388">
        <v>0.04</v>
      </c>
      <c r="R1388">
        <f>IF(IFERROR(VLOOKUP(DATOS[[#This Row],[IdUnico]],A1389:$A$5002,1,FALSE),0),1,0)</f>
        <v>0</v>
      </c>
    </row>
    <row r="1389" spans="1:18" x14ac:dyDescent="0.3">
      <c r="A1389" t="str">
        <f>CONCATENATE(DATOS[[#This Row],[customer_id]],"_",DATOS[[#This Row],[country]],"_",DATOS[[#This Row],[customer_since]])</f>
        <v>CUST_3491_India_45772</v>
      </c>
      <c r="B1389" t="s">
        <v>364</v>
      </c>
      <c r="C1389">
        <v>41</v>
      </c>
      <c r="D1389" t="s">
        <v>14</v>
      </c>
      <c r="E1389" t="s">
        <v>37</v>
      </c>
      <c r="F1389">
        <v>118.56</v>
      </c>
      <c r="G1389">
        <f>IF(DATOS[[#This Row],[avg_order_value]]="",0,DATOS[[#This Row],[avg_order_value]])</f>
        <v>118.56</v>
      </c>
      <c r="H1389">
        <v>7</v>
      </c>
      <c r="I1389">
        <f>DATOS[[#This Row],[avgValorOrdenDesc]]*DATOS[[#This Row],[total_orders]]</f>
        <v>829.92000000000007</v>
      </c>
      <c r="J1389">
        <v>136</v>
      </c>
      <c r="K1389">
        <v>0</v>
      </c>
      <c r="L1389" t="s">
        <v>16</v>
      </c>
      <c r="M1389">
        <v>88.1</v>
      </c>
      <c r="N1389">
        <f>IF(DATOS[[#This Row],[email_open_rate]]="",0,DATOS[[#This Row],[email_open_rate]])</f>
        <v>88.1</v>
      </c>
      <c r="O1389" s="1">
        <v>45772</v>
      </c>
      <c r="P1389">
        <v>44</v>
      </c>
      <c r="Q1389">
        <v>0.45</v>
      </c>
      <c r="R1389">
        <f>IF(IFERROR(VLOOKUP(DATOS[[#This Row],[IdUnico]],A1390:$A$5002,1,FALSE),0),1,0)</f>
        <v>0</v>
      </c>
    </row>
    <row r="1390" spans="1:18" x14ac:dyDescent="0.3">
      <c r="A1390" t="str">
        <f>CONCATENATE(DATOS[[#This Row],[customer_id]],"_",DATOS[[#This Row],[country]],"_",DATOS[[#This Row],[customer_since]])</f>
        <v>CUST_3493_China_44835</v>
      </c>
      <c r="B1390" t="s">
        <v>1651</v>
      </c>
      <c r="C1390">
        <v>79</v>
      </c>
      <c r="D1390" t="s">
        <v>14</v>
      </c>
      <c r="E1390" t="s">
        <v>44</v>
      </c>
      <c r="F1390">
        <v>254.75</v>
      </c>
      <c r="G1390">
        <f>IF(DATOS[[#This Row],[avg_order_value]]="",0,DATOS[[#This Row],[avg_order_value]])</f>
        <v>254.75</v>
      </c>
      <c r="H1390">
        <v>12</v>
      </c>
      <c r="I1390">
        <f>DATOS[[#This Row],[avgValorOrdenDesc]]*DATOS[[#This Row],[total_orders]]</f>
        <v>3057</v>
      </c>
      <c r="J1390">
        <v>304</v>
      </c>
      <c r="K1390">
        <v>0</v>
      </c>
      <c r="L1390" t="s">
        <v>16</v>
      </c>
      <c r="M1390">
        <v>91.5</v>
      </c>
      <c r="N1390">
        <f>IF(DATOS[[#This Row],[email_open_rate]]="",0,DATOS[[#This Row],[email_open_rate]])</f>
        <v>91.5</v>
      </c>
      <c r="O1390" s="1">
        <v>44835</v>
      </c>
      <c r="P1390">
        <v>95</v>
      </c>
      <c r="Q1390">
        <v>0.13</v>
      </c>
      <c r="R1390">
        <f>IF(IFERROR(VLOOKUP(DATOS[[#This Row],[IdUnico]],A1391:$A$5002,1,FALSE),0),1,0)</f>
        <v>0</v>
      </c>
    </row>
    <row r="1391" spans="1:18" x14ac:dyDescent="0.3">
      <c r="A1391" t="str">
        <f>CONCATENATE(DATOS[[#This Row],[customer_id]],"_",DATOS[[#This Row],[country]],"_",DATOS[[#This Row],[customer_since]])</f>
        <v>CUST_3494_Australia_45235</v>
      </c>
      <c r="B1391" t="s">
        <v>1719</v>
      </c>
      <c r="C1391">
        <v>72</v>
      </c>
      <c r="D1391" t="s">
        <v>14</v>
      </c>
      <c r="E1391" t="s">
        <v>22</v>
      </c>
      <c r="F1391">
        <v>215.25</v>
      </c>
      <c r="G1391">
        <f>IF(DATOS[[#This Row],[avg_order_value]]="",0,DATOS[[#This Row],[avg_order_value]])</f>
        <v>215.25</v>
      </c>
      <c r="H1391">
        <v>16</v>
      </c>
      <c r="I1391">
        <f>DATOS[[#This Row],[avgValorOrdenDesc]]*DATOS[[#This Row],[total_orders]]</f>
        <v>3444</v>
      </c>
      <c r="J1391">
        <v>93</v>
      </c>
      <c r="K1391">
        <v>0</v>
      </c>
      <c r="L1391" t="s">
        <v>29</v>
      </c>
      <c r="M1391">
        <v>62.3</v>
      </c>
      <c r="N1391">
        <f>IF(DATOS[[#This Row],[email_open_rate]]="",0,DATOS[[#This Row],[email_open_rate]])</f>
        <v>62.3</v>
      </c>
      <c r="O1391" s="1">
        <v>45235</v>
      </c>
      <c r="P1391">
        <v>70</v>
      </c>
      <c r="Q1391">
        <v>0.13</v>
      </c>
      <c r="R1391">
        <f>IF(IFERROR(VLOOKUP(DATOS[[#This Row],[IdUnico]],A1392:$A$5002,1,FALSE),0),1,0)</f>
        <v>0</v>
      </c>
    </row>
    <row r="1392" spans="1:18" x14ac:dyDescent="0.3">
      <c r="A1392" t="str">
        <f>CONCATENATE(DATOS[[#This Row],[customer_id]],"_",DATOS[[#This Row],[country]],"_",DATOS[[#This Row],[customer_since]])</f>
        <v>CUST_3496_India_44408</v>
      </c>
      <c r="B1392" t="s">
        <v>1675</v>
      </c>
      <c r="C1392">
        <v>28</v>
      </c>
      <c r="D1392" t="s">
        <v>21</v>
      </c>
      <c r="E1392" t="s">
        <v>37</v>
      </c>
      <c r="F1392">
        <v>103.09</v>
      </c>
      <c r="G1392">
        <f>IF(DATOS[[#This Row],[avg_order_value]]="",0,DATOS[[#This Row],[avg_order_value]])</f>
        <v>103.09</v>
      </c>
      <c r="H1392">
        <v>6</v>
      </c>
      <c r="I1392">
        <f>DATOS[[#This Row],[avgValorOrdenDesc]]*DATOS[[#This Row],[total_orders]]</f>
        <v>618.54</v>
      </c>
      <c r="J1392">
        <v>216</v>
      </c>
      <c r="K1392">
        <v>0</v>
      </c>
      <c r="L1392" t="s">
        <v>40</v>
      </c>
      <c r="M1392">
        <v>69</v>
      </c>
      <c r="N1392">
        <f>IF(DATOS[[#This Row],[email_open_rate]]="",0,DATOS[[#This Row],[email_open_rate]])</f>
        <v>69</v>
      </c>
      <c r="O1392" s="1">
        <v>44408</v>
      </c>
      <c r="P1392">
        <v>68</v>
      </c>
      <c r="Q1392">
        <v>0.21</v>
      </c>
      <c r="R1392">
        <f>IF(IFERROR(VLOOKUP(DATOS[[#This Row],[IdUnico]],A1393:$A$5002,1,FALSE),0),1,0)</f>
        <v>0</v>
      </c>
    </row>
    <row r="1393" spans="1:18" x14ac:dyDescent="0.3">
      <c r="A1393" t="str">
        <f>CONCATENATE(DATOS[[#This Row],[customer_id]],"_",DATOS[[#This Row],[country]],"_",DATOS[[#This Row],[customer_since]])</f>
        <v>CUST_3497_UK_45290</v>
      </c>
      <c r="B1393" t="s">
        <v>2234</v>
      </c>
      <c r="C1393">
        <v>75</v>
      </c>
      <c r="D1393" t="s">
        <v>14</v>
      </c>
      <c r="E1393" t="s">
        <v>52</v>
      </c>
      <c r="F1393">
        <v>135.61000000000001</v>
      </c>
      <c r="G1393">
        <f>IF(DATOS[[#This Row],[avg_order_value]]="",0,DATOS[[#This Row],[avg_order_value]])</f>
        <v>135.61000000000001</v>
      </c>
      <c r="H1393">
        <v>7</v>
      </c>
      <c r="I1393">
        <f>DATOS[[#This Row],[avgValorOrdenDesc]]*DATOS[[#This Row],[total_orders]]</f>
        <v>949.2700000000001</v>
      </c>
      <c r="J1393">
        <v>287</v>
      </c>
      <c r="K1393">
        <v>0</v>
      </c>
      <c r="L1393" t="s">
        <v>23</v>
      </c>
      <c r="M1393">
        <v>65.8</v>
      </c>
      <c r="N1393">
        <f>IF(DATOS[[#This Row],[email_open_rate]]="",0,DATOS[[#This Row],[email_open_rate]])</f>
        <v>65.8</v>
      </c>
      <c r="O1393" s="1">
        <v>45290</v>
      </c>
      <c r="P1393">
        <v>36</v>
      </c>
      <c r="Q1393">
        <v>0.14000000000000001</v>
      </c>
      <c r="R1393">
        <f>IF(IFERROR(VLOOKUP(DATOS[[#This Row],[IdUnico]],A1394:$A$5002,1,FALSE),0),1,0)</f>
        <v>0</v>
      </c>
    </row>
    <row r="1394" spans="1:18" x14ac:dyDescent="0.3">
      <c r="A1394" t="str">
        <f>CONCATENATE(DATOS[[#This Row],[customer_id]],"_",DATOS[[#This Row],[country]],"_",DATOS[[#This Row],[customer_since]])</f>
        <v>CUST_3502_China_45230</v>
      </c>
      <c r="B1394" t="s">
        <v>490</v>
      </c>
      <c r="C1394">
        <v>45</v>
      </c>
      <c r="D1394" t="s">
        <v>14</v>
      </c>
      <c r="E1394" t="s">
        <v>44</v>
      </c>
      <c r="F1394">
        <v>150.19</v>
      </c>
      <c r="G1394">
        <f>IF(DATOS[[#This Row],[avg_order_value]]="",0,DATOS[[#This Row],[avg_order_value]])</f>
        <v>150.19</v>
      </c>
      <c r="H1394">
        <v>8</v>
      </c>
      <c r="I1394">
        <f>DATOS[[#This Row],[avgValorOrdenDesc]]*DATOS[[#This Row],[total_orders]]</f>
        <v>1201.52</v>
      </c>
      <c r="J1394">
        <v>24</v>
      </c>
      <c r="K1394">
        <v>0</v>
      </c>
      <c r="L1394" t="s">
        <v>23</v>
      </c>
      <c r="M1394">
        <v>41.2</v>
      </c>
      <c r="N1394">
        <f>IF(DATOS[[#This Row],[email_open_rate]]="",0,DATOS[[#This Row],[email_open_rate]])</f>
        <v>41.2</v>
      </c>
      <c r="O1394" s="1">
        <v>45230</v>
      </c>
      <c r="P1394">
        <v>24</v>
      </c>
      <c r="Q1394">
        <v>0.19</v>
      </c>
      <c r="R1394">
        <f>IF(IFERROR(VLOOKUP(DATOS[[#This Row],[IdUnico]],A1395:$A$5002,1,FALSE),0),1,0)</f>
        <v>0</v>
      </c>
    </row>
    <row r="1395" spans="1:18" x14ac:dyDescent="0.3">
      <c r="A1395" t="str">
        <f>CONCATENATE(DATOS[[#This Row],[customer_id]],"_",DATOS[[#This Row],[country]],"_",DATOS[[#This Row],[customer_since]])</f>
        <v>CUST_3504_Canada_44156</v>
      </c>
      <c r="B1395" t="s">
        <v>465</v>
      </c>
      <c r="C1395">
        <v>72</v>
      </c>
      <c r="D1395" t="s">
        <v>14</v>
      </c>
      <c r="E1395" t="s">
        <v>28</v>
      </c>
      <c r="F1395">
        <v>224.8</v>
      </c>
      <c r="G1395">
        <f>IF(DATOS[[#This Row],[avg_order_value]]="",0,DATOS[[#This Row],[avg_order_value]])</f>
        <v>224.8</v>
      </c>
      <c r="H1395">
        <v>6</v>
      </c>
      <c r="I1395">
        <f>DATOS[[#This Row],[avgValorOrdenDesc]]*DATOS[[#This Row],[total_orders]]</f>
        <v>1348.8000000000002</v>
      </c>
      <c r="J1395">
        <v>243</v>
      </c>
      <c r="K1395">
        <v>0</v>
      </c>
      <c r="L1395" t="s">
        <v>29</v>
      </c>
      <c r="M1395">
        <v>38.6</v>
      </c>
      <c r="N1395">
        <f>IF(DATOS[[#This Row],[email_open_rate]]="",0,DATOS[[#This Row],[email_open_rate]])</f>
        <v>38.6</v>
      </c>
      <c r="O1395" s="1">
        <v>44156</v>
      </c>
      <c r="P1395">
        <v>96</v>
      </c>
      <c r="Q1395">
        <v>0.22</v>
      </c>
      <c r="R1395">
        <f>IF(IFERROR(VLOOKUP(DATOS[[#This Row],[IdUnico]],A1396:$A$5002,1,FALSE),0),1,0)</f>
        <v>0</v>
      </c>
    </row>
    <row r="1396" spans="1:18" x14ac:dyDescent="0.3">
      <c r="A1396" t="str">
        <f>CONCATENATE(DATOS[[#This Row],[customer_id]],"_",DATOS[[#This Row],[country]],"_",DATOS[[#This Row],[customer_since]])</f>
        <v>CUST_3504_France_45017</v>
      </c>
      <c r="B1396" t="s">
        <v>465</v>
      </c>
      <c r="C1396">
        <v>56</v>
      </c>
      <c r="D1396" t="s">
        <v>14</v>
      </c>
      <c r="E1396" t="s">
        <v>35</v>
      </c>
      <c r="F1396">
        <v>134.06</v>
      </c>
      <c r="G1396">
        <f>IF(DATOS[[#This Row],[avg_order_value]]="",0,DATOS[[#This Row],[avg_order_value]])</f>
        <v>134.06</v>
      </c>
      <c r="H1396">
        <v>7</v>
      </c>
      <c r="I1396">
        <f>DATOS[[#This Row],[avgValorOrdenDesc]]*DATOS[[#This Row],[total_orders]]</f>
        <v>938.42000000000007</v>
      </c>
      <c r="J1396">
        <v>282</v>
      </c>
      <c r="K1396">
        <v>0</v>
      </c>
      <c r="L1396" t="s">
        <v>23</v>
      </c>
      <c r="M1396">
        <v>32.6</v>
      </c>
      <c r="N1396">
        <f>IF(DATOS[[#This Row],[email_open_rate]]="",0,DATOS[[#This Row],[email_open_rate]])</f>
        <v>32.6</v>
      </c>
      <c r="O1396" s="1">
        <v>45017</v>
      </c>
      <c r="P1396">
        <v>4</v>
      </c>
      <c r="Q1396">
        <v>0.38</v>
      </c>
      <c r="R1396">
        <f>IF(IFERROR(VLOOKUP(DATOS[[#This Row],[IdUnico]],A1397:$A$5002,1,FALSE),0),1,0)</f>
        <v>0</v>
      </c>
    </row>
    <row r="1397" spans="1:18" x14ac:dyDescent="0.3">
      <c r="A1397" t="str">
        <f>CONCATENATE(DATOS[[#This Row],[customer_id]],"_",DATOS[[#This Row],[country]],"_",DATOS[[#This Row],[customer_since]])</f>
        <v>CUST_3504_Germany_44838</v>
      </c>
      <c r="B1397" t="s">
        <v>465</v>
      </c>
      <c r="C1397">
        <v>62</v>
      </c>
      <c r="D1397" t="s">
        <v>21</v>
      </c>
      <c r="E1397" t="s">
        <v>50</v>
      </c>
      <c r="F1397">
        <v>112.52</v>
      </c>
      <c r="G1397">
        <f>IF(DATOS[[#This Row],[avg_order_value]]="",0,DATOS[[#This Row],[avg_order_value]])</f>
        <v>112.52</v>
      </c>
      <c r="H1397">
        <v>0</v>
      </c>
      <c r="I1397">
        <f>DATOS[[#This Row],[avgValorOrdenDesc]]*DATOS[[#This Row],[total_orders]]</f>
        <v>0</v>
      </c>
      <c r="J1397">
        <v>247</v>
      </c>
      <c r="K1397">
        <v>0</v>
      </c>
      <c r="L1397" t="s">
        <v>19</v>
      </c>
      <c r="M1397">
        <v>79.599999999999994</v>
      </c>
      <c r="N1397">
        <f>IF(DATOS[[#This Row],[email_open_rate]]="",0,DATOS[[#This Row],[email_open_rate]])</f>
        <v>79.599999999999994</v>
      </c>
      <c r="O1397" s="1">
        <v>44838</v>
      </c>
      <c r="P1397">
        <v>42</v>
      </c>
      <c r="Q1397">
        <v>0.13</v>
      </c>
      <c r="R1397">
        <f>IF(IFERROR(VLOOKUP(DATOS[[#This Row],[IdUnico]],A1398:$A$5002,1,FALSE),0),1,0)</f>
        <v>0</v>
      </c>
    </row>
    <row r="1398" spans="1:18" x14ac:dyDescent="0.3">
      <c r="A1398" t="str">
        <f>CONCATENATE(DATOS[[#This Row],[customer_id]],"_",DATOS[[#This Row],[country]],"_",DATOS[[#This Row],[customer_since]])</f>
        <v>CUST_3505_India_44767</v>
      </c>
      <c r="B1398" t="s">
        <v>3090</v>
      </c>
      <c r="C1398">
        <v>78</v>
      </c>
      <c r="D1398" t="s">
        <v>14</v>
      </c>
      <c r="E1398" t="s">
        <v>37</v>
      </c>
      <c r="F1398">
        <v>26.29</v>
      </c>
      <c r="G1398">
        <f>IF(DATOS[[#This Row],[avg_order_value]]="",0,DATOS[[#This Row],[avg_order_value]])</f>
        <v>26.29</v>
      </c>
      <c r="H1398">
        <v>13</v>
      </c>
      <c r="I1398">
        <f>DATOS[[#This Row],[avgValorOrdenDesc]]*DATOS[[#This Row],[total_orders]]</f>
        <v>341.77</v>
      </c>
      <c r="J1398">
        <v>282</v>
      </c>
      <c r="K1398">
        <v>0</v>
      </c>
      <c r="L1398" t="s">
        <v>19</v>
      </c>
      <c r="M1398">
        <v>94.7</v>
      </c>
      <c r="N1398">
        <f>IF(DATOS[[#This Row],[email_open_rate]]="",0,DATOS[[#This Row],[email_open_rate]])</f>
        <v>94.7</v>
      </c>
      <c r="O1398" s="1">
        <v>44767</v>
      </c>
      <c r="P1398">
        <v>12</v>
      </c>
      <c r="Q1398">
        <v>0.46</v>
      </c>
      <c r="R1398">
        <f>IF(IFERROR(VLOOKUP(DATOS[[#This Row],[IdUnico]],A1399:$A$5002,1,FALSE),0),1,0)</f>
        <v>0</v>
      </c>
    </row>
    <row r="1399" spans="1:18" x14ac:dyDescent="0.3">
      <c r="A1399" t="str">
        <f>CONCATENATE(DATOS[[#This Row],[customer_id]],"_",DATOS[[#This Row],[country]],"_",DATOS[[#This Row],[customer_since]])</f>
        <v>CUST_3511_Germany_44620</v>
      </c>
      <c r="B1399" t="s">
        <v>221</v>
      </c>
      <c r="C1399">
        <v>78</v>
      </c>
      <c r="D1399" t="s">
        <v>25</v>
      </c>
      <c r="E1399" t="s">
        <v>50</v>
      </c>
      <c r="F1399">
        <v>52.81</v>
      </c>
      <c r="G1399">
        <f>IF(DATOS[[#This Row],[avg_order_value]]="",0,DATOS[[#This Row],[avg_order_value]])</f>
        <v>52.81</v>
      </c>
      <c r="H1399">
        <v>12</v>
      </c>
      <c r="I1399">
        <f>DATOS[[#This Row],[avgValorOrdenDesc]]*DATOS[[#This Row],[total_orders]]</f>
        <v>633.72</v>
      </c>
      <c r="J1399">
        <v>46</v>
      </c>
      <c r="K1399">
        <v>0</v>
      </c>
      <c r="L1399" t="s">
        <v>16</v>
      </c>
      <c r="M1399">
        <v>21.3</v>
      </c>
      <c r="N1399">
        <f>IF(DATOS[[#This Row],[email_open_rate]]="",0,DATOS[[#This Row],[email_open_rate]])</f>
        <v>21.3</v>
      </c>
      <c r="O1399" s="1">
        <v>44620</v>
      </c>
      <c r="P1399">
        <v>88</v>
      </c>
      <c r="Q1399">
        <v>0.39</v>
      </c>
      <c r="R1399">
        <f>IF(IFERROR(VLOOKUP(DATOS[[#This Row],[IdUnico]],A1400:$A$5002,1,FALSE),0),1,0)</f>
        <v>0</v>
      </c>
    </row>
    <row r="1400" spans="1:18" x14ac:dyDescent="0.3">
      <c r="A1400" t="str">
        <f>CONCATENATE(DATOS[[#This Row],[customer_id]],"_",DATOS[[#This Row],[country]],"_",DATOS[[#This Row],[customer_since]])</f>
        <v>CUST_3520_Brazil_44677</v>
      </c>
      <c r="B1400" t="s">
        <v>1879</v>
      </c>
      <c r="C1400">
        <v>68</v>
      </c>
      <c r="D1400" t="s">
        <v>21</v>
      </c>
      <c r="E1400" t="s">
        <v>15</v>
      </c>
      <c r="G1400">
        <f>IF(DATOS[[#This Row],[avg_order_value]]="",0,DATOS[[#This Row],[avg_order_value]])</f>
        <v>0</v>
      </c>
      <c r="H1400">
        <v>7</v>
      </c>
      <c r="I1400">
        <f>DATOS[[#This Row],[avgValorOrdenDesc]]*DATOS[[#This Row],[total_orders]]</f>
        <v>0</v>
      </c>
      <c r="J1400">
        <v>99</v>
      </c>
      <c r="K1400">
        <v>0</v>
      </c>
      <c r="L1400" t="s">
        <v>16</v>
      </c>
      <c r="M1400">
        <v>28.4</v>
      </c>
      <c r="N1400">
        <f>IF(DATOS[[#This Row],[email_open_rate]]="",0,DATOS[[#This Row],[email_open_rate]])</f>
        <v>28.4</v>
      </c>
      <c r="O1400" s="1">
        <v>44677</v>
      </c>
      <c r="P1400">
        <v>95</v>
      </c>
      <c r="Q1400">
        <v>0.61</v>
      </c>
      <c r="R1400">
        <f>IF(IFERROR(VLOOKUP(DATOS[[#This Row],[IdUnico]],A1401:$A$5002,1,FALSE),0),1,0)</f>
        <v>0</v>
      </c>
    </row>
    <row r="1401" spans="1:18" x14ac:dyDescent="0.3">
      <c r="A1401" t="str">
        <f>CONCATENATE(DATOS[[#This Row],[customer_id]],"_",DATOS[[#This Row],[country]],"_",DATOS[[#This Row],[customer_since]])</f>
        <v>CUST_3524_Japan_44217</v>
      </c>
      <c r="B1401" t="s">
        <v>2150</v>
      </c>
      <c r="C1401">
        <v>40</v>
      </c>
      <c r="D1401" t="s">
        <v>14</v>
      </c>
      <c r="E1401" t="s">
        <v>26</v>
      </c>
      <c r="F1401">
        <v>58.57</v>
      </c>
      <c r="G1401">
        <f>IF(DATOS[[#This Row],[avg_order_value]]="",0,DATOS[[#This Row],[avg_order_value]])</f>
        <v>58.57</v>
      </c>
      <c r="H1401">
        <v>8</v>
      </c>
      <c r="I1401">
        <f>DATOS[[#This Row],[avgValorOrdenDesc]]*DATOS[[#This Row],[total_orders]]</f>
        <v>468.56</v>
      </c>
      <c r="J1401">
        <v>298</v>
      </c>
      <c r="K1401">
        <v>0</v>
      </c>
      <c r="L1401" t="s">
        <v>23</v>
      </c>
      <c r="M1401">
        <v>8.1</v>
      </c>
      <c r="N1401">
        <f>IF(DATOS[[#This Row],[email_open_rate]]="",0,DATOS[[#This Row],[email_open_rate]])</f>
        <v>8.1</v>
      </c>
      <c r="O1401" s="1">
        <v>44217</v>
      </c>
      <c r="P1401">
        <v>69</v>
      </c>
      <c r="Q1401">
        <v>0.35</v>
      </c>
      <c r="R1401">
        <f>IF(IFERROR(VLOOKUP(DATOS[[#This Row],[IdUnico]],A1402:$A$5002,1,FALSE),0),1,0)</f>
        <v>0</v>
      </c>
    </row>
    <row r="1402" spans="1:18" x14ac:dyDescent="0.3">
      <c r="A1402" t="str">
        <f>CONCATENATE(DATOS[[#This Row],[customer_id]],"_",DATOS[[#This Row],[country]],"_",DATOS[[#This Row],[customer_since]])</f>
        <v>CUST_3524_USA_44283</v>
      </c>
      <c r="B1402" t="s">
        <v>2150</v>
      </c>
      <c r="C1402">
        <v>59</v>
      </c>
      <c r="D1402" t="s">
        <v>21</v>
      </c>
      <c r="E1402" t="s">
        <v>18</v>
      </c>
      <c r="F1402">
        <v>80.41</v>
      </c>
      <c r="G1402">
        <f>IF(DATOS[[#This Row],[avg_order_value]]="",0,DATOS[[#This Row],[avg_order_value]])</f>
        <v>80.41</v>
      </c>
      <c r="H1402">
        <v>11</v>
      </c>
      <c r="I1402">
        <f>DATOS[[#This Row],[avgValorOrdenDesc]]*DATOS[[#This Row],[total_orders]]</f>
        <v>884.51</v>
      </c>
      <c r="J1402">
        <v>85</v>
      </c>
      <c r="K1402">
        <v>0</v>
      </c>
      <c r="L1402" t="s">
        <v>19</v>
      </c>
      <c r="M1402">
        <v>61.1</v>
      </c>
      <c r="N1402">
        <f>IF(DATOS[[#This Row],[email_open_rate]]="",0,DATOS[[#This Row],[email_open_rate]])</f>
        <v>61.1</v>
      </c>
      <c r="O1402" s="1">
        <v>44283</v>
      </c>
      <c r="P1402">
        <v>33</v>
      </c>
      <c r="Q1402">
        <v>0.21</v>
      </c>
      <c r="R1402">
        <f>IF(IFERROR(VLOOKUP(DATOS[[#This Row],[IdUnico]],A1403:$A$5002,1,FALSE),0),1,0)</f>
        <v>0</v>
      </c>
    </row>
    <row r="1403" spans="1:18" x14ac:dyDescent="0.3">
      <c r="A1403" t="str">
        <f>CONCATENATE(DATOS[[#This Row],[customer_id]],"_",DATOS[[#This Row],[country]],"_",DATOS[[#This Row],[customer_since]])</f>
        <v>CUST_3529_Brazil_44364</v>
      </c>
      <c r="B1403" t="s">
        <v>1709</v>
      </c>
      <c r="C1403">
        <v>33</v>
      </c>
      <c r="D1403" t="s">
        <v>14</v>
      </c>
      <c r="E1403" t="s">
        <v>15</v>
      </c>
      <c r="F1403">
        <v>52.74</v>
      </c>
      <c r="G1403">
        <f>IF(DATOS[[#This Row],[avg_order_value]]="",0,DATOS[[#This Row],[avg_order_value]])</f>
        <v>52.74</v>
      </c>
      <c r="H1403">
        <v>8</v>
      </c>
      <c r="I1403">
        <f>DATOS[[#This Row],[avgValorOrdenDesc]]*DATOS[[#This Row],[total_orders]]</f>
        <v>421.92</v>
      </c>
      <c r="J1403">
        <v>84</v>
      </c>
      <c r="K1403">
        <v>0</v>
      </c>
      <c r="L1403" t="s">
        <v>23</v>
      </c>
      <c r="M1403">
        <v>44.7</v>
      </c>
      <c r="N1403">
        <f>IF(DATOS[[#This Row],[email_open_rate]]="",0,DATOS[[#This Row],[email_open_rate]])</f>
        <v>44.7</v>
      </c>
      <c r="O1403" s="1">
        <v>44364</v>
      </c>
      <c r="P1403">
        <v>43</v>
      </c>
      <c r="Q1403">
        <v>0.7</v>
      </c>
      <c r="R1403">
        <f>IF(IFERROR(VLOOKUP(DATOS[[#This Row],[IdUnico]],A1404:$A$5002,1,FALSE),0),1,0)</f>
        <v>0</v>
      </c>
    </row>
    <row r="1404" spans="1:18" x14ac:dyDescent="0.3">
      <c r="A1404" t="str">
        <f>CONCATENATE(DATOS[[#This Row],[customer_id]],"_",DATOS[[#This Row],[country]],"_",DATOS[[#This Row],[customer_since]])</f>
        <v>CUST_3530_UK_44845</v>
      </c>
      <c r="B1404" t="s">
        <v>1704</v>
      </c>
      <c r="C1404">
        <v>65</v>
      </c>
      <c r="D1404" t="s">
        <v>14</v>
      </c>
      <c r="E1404" t="s">
        <v>52</v>
      </c>
      <c r="F1404">
        <v>37.72</v>
      </c>
      <c r="G1404">
        <f>IF(DATOS[[#This Row],[avg_order_value]]="",0,DATOS[[#This Row],[avg_order_value]])</f>
        <v>37.72</v>
      </c>
      <c r="H1404">
        <v>12</v>
      </c>
      <c r="I1404">
        <f>DATOS[[#This Row],[avgValorOrdenDesc]]*DATOS[[#This Row],[total_orders]]</f>
        <v>452.64</v>
      </c>
      <c r="J1404">
        <v>48</v>
      </c>
      <c r="K1404">
        <v>0</v>
      </c>
      <c r="L1404" t="s">
        <v>19</v>
      </c>
      <c r="M1404">
        <v>43.1</v>
      </c>
      <c r="N1404">
        <f>IF(DATOS[[#This Row],[email_open_rate]]="",0,DATOS[[#This Row],[email_open_rate]])</f>
        <v>43.1</v>
      </c>
      <c r="O1404" s="1">
        <v>44845</v>
      </c>
      <c r="P1404">
        <v>39</v>
      </c>
      <c r="Q1404">
        <v>7.0000000000000007E-2</v>
      </c>
      <c r="R1404">
        <f>IF(IFERROR(VLOOKUP(DATOS[[#This Row],[IdUnico]],A1405:$A$5002,1,FALSE),0),1,0)</f>
        <v>0</v>
      </c>
    </row>
    <row r="1405" spans="1:18" x14ac:dyDescent="0.3">
      <c r="A1405" t="str">
        <f>CONCATENATE(DATOS[[#This Row],[customer_id]],"_",DATOS[[#This Row],[country]],"_",DATOS[[#This Row],[customer_since]])</f>
        <v>CUST_3535_Australia_44189</v>
      </c>
      <c r="B1405" t="s">
        <v>2723</v>
      </c>
      <c r="C1405">
        <v>32</v>
      </c>
      <c r="D1405" t="s">
        <v>14</v>
      </c>
      <c r="E1405" t="s">
        <v>22</v>
      </c>
      <c r="F1405">
        <v>56.72</v>
      </c>
      <c r="G1405">
        <f>IF(DATOS[[#This Row],[avg_order_value]]="",0,DATOS[[#This Row],[avg_order_value]])</f>
        <v>56.72</v>
      </c>
      <c r="H1405">
        <v>11</v>
      </c>
      <c r="I1405">
        <f>DATOS[[#This Row],[avgValorOrdenDesc]]*DATOS[[#This Row],[total_orders]]</f>
        <v>623.91999999999996</v>
      </c>
      <c r="J1405">
        <v>128</v>
      </c>
      <c r="K1405">
        <v>0</v>
      </c>
      <c r="L1405" t="s">
        <v>16</v>
      </c>
      <c r="M1405">
        <v>76.900000000000006</v>
      </c>
      <c r="N1405">
        <f>IF(DATOS[[#This Row],[email_open_rate]]="",0,DATOS[[#This Row],[email_open_rate]])</f>
        <v>76.900000000000006</v>
      </c>
      <c r="O1405" s="1">
        <v>44189</v>
      </c>
      <c r="P1405">
        <v>60</v>
      </c>
      <c r="Q1405">
        <v>0.48</v>
      </c>
      <c r="R1405">
        <f>IF(IFERROR(VLOOKUP(DATOS[[#This Row],[IdUnico]],A1406:$A$5002,1,FALSE),0),1,0)</f>
        <v>0</v>
      </c>
    </row>
    <row r="1406" spans="1:18" x14ac:dyDescent="0.3">
      <c r="A1406" t="str">
        <f>CONCATENATE(DATOS[[#This Row],[customer_id]],"_",DATOS[[#This Row],[country]],"_",DATOS[[#This Row],[customer_since]])</f>
        <v>CUST_3535_USA_44155</v>
      </c>
      <c r="B1406" t="s">
        <v>2723</v>
      </c>
      <c r="C1406">
        <v>60</v>
      </c>
      <c r="D1406" t="s">
        <v>21</v>
      </c>
      <c r="E1406" t="s">
        <v>18</v>
      </c>
      <c r="F1406">
        <v>146.97</v>
      </c>
      <c r="G1406">
        <f>IF(DATOS[[#This Row],[avg_order_value]]="",0,DATOS[[#This Row],[avg_order_value]])</f>
        <v>146.97</v>
      </c>
      <c r="H1406">
        <v>6</v>
      </c>
      <c r="I1406">
        <f>DATOS[[#This Row],[avgValorOrdenDesc]]*DATOS[[#This Row],[total_orders]]</f>
        <v>881.81999999999994</v>
      </c>
      <c r="J1406">
        <v>360</v>
      </c>
      <c r="K1406">
        <v>0</v>
      </c>
      <c r="L1406" t="s">
        <v>29</v>
      </c>
      <c r="M1406">
        <v>77.8</v>
      </c>
      <c r="N1406">
        <f>IF(DATOS[[#This Row],[email_open_rate]]="",0,DATOS[[#This Row],[email_open_rate]])</f>
        <v>77.8</v>
      </c>
      <c r="O1406" s="1">
        <v>44155</v>
      </c>
      <c r="P1406">
        <v>47</v>
      </c>
      <c r="Q1406">
        <v>0.06</v>
      </c>
      <c r="R1406">
        <f>IF(IFERROR(VLOOKUP(DATOS[[#This Row],[IdUnico]],A1407:$A$5002,1,FALSE),0),1,0)</f>
        <v>0</v>
      </c>
    </row>
    <row r="1407" spans="1:18" x14ac:dyDescent="0.3">
      <c r="A1407" t="str">
        <f>CONCATENATE(DATOS[[#This Row],[customer_id]],"_",DATOS[[#This Row],[country]],"_",DATOS[[#This Row],[customer_since]])</f>
        <v>CUST_3537_Australia_44606</v>
      </c>
      <c r="B1407" t="s">
        <v>3507</v>
      </c>
      <c r="C1407">
        <v>19</v>
      </c>
      <c r="D1407" t="s">
        <v>21</v>
      </c>
      <c r="E1407" t="s">
        <v>22</v>
      </c>
      <c r="G1407">
        <f>IF(DATOS[[#This Row],[avg_order_value]]="",0,DATOS[[#This Row],[avg_order_value]])</f>
        <v>0</v>
      </c>
      <c r="H1407">
        <v>14</v>
      </c>
      <c r="I1407">
        <f>DATOS[[#This Row],[avgValorOrdenDesc]]*DATOS[[#This Row],[total_orders]]</f>
        <v>0</v>
      </c>
      <c r="J1407">
        <v>6</v>
      </c>
      <c r="K1407">
        <v>0</v>
      </c>
      <c r="L1407" t="s">
        <v>29</v>
      </c>
      <c r="M1407">
        <v>4.4000000000000004</v>
      </c>
      <c r="N1407">
        <f>IF(DATOS[[#This Row],[email_open_rate]]="",0,DATOS[[#This Row],[email_open_rate]])</f>
        <v>4.4000000000000004</v>
      </c>
      <c r="O1407" s="1">
        <v>44606</v>
      </c>
      <c r="P1407">
        <v>51</v>
      </c>
      <c r="Q1407">
        <v>0.54</v>
      </c>
      <c r="R1407">
        <f>IF(IFERROR(VLOOKUP(DATOS[[#This Row],[IdUnico]],A1408:$A$5002,1,FALSE),0),1,0)</f>
        <v>0</v>
      </c>
    </row>
    <row r="1408" spans="1:18" x14ac:dyDescent="0.3">
      <c r="A1408" t="str">
        <f>CONCATENATE(DATOS[[#This Row],[customer_id]],"_",DATOS[[#This Row],[country]],"_",DATOS[[#This Row],[customer_since]])</f>
        <v>CUST_3538_UK_44451</v>
      </c>
      <c r="B1408" t="s">
        <v>998</v>
      </c>
      <c r="C1408">
        <v>35</v>
      </c>
      <c r="D1408" t="s">
        <v>14</v>
      </c>
      <c r="E1408" t="s">
        <v>52</v>
      </c>
      <c r="F1408">
        <v>128.28</v>
      </c>
      <c r="G1408">
        <f>IF(DATOS[[#This Row],[avg_order_value]]="",0,DATOS[[#This Row],[avg_order_value]])</f>
        <v>128.28</v>
      </c>
      <c r="H1408">
        <v>13</v>
      </c>
      <c r="I1408">
        <f>DATOS[[#This Row],[avgValorOrdenDesc]]*DATOS[[#This Row],[total_orders]]</f>
        <v>1667.64</v>
      </c>
      <c r="J1408">
        <v>213</v>
      </c>
      <c r="K1408">
        <v>0</v>
      </c>
      <c r="L1408" t="s">
        <v>40</v>
      </c>
      <c r="M1408">
        <v>50.5</v>
      </c>
      <c r="N1408">
        <f>IF(DATOS[[#This Row],[email_open_rate]]="",0,DATOS[[#This Row],[email_open_rate]])</f>
        <v>50.5</v>
      </c>
      <c r="O1408" s="1">
        <v>44451</v>
      </c>
      <c r="P1408">
        <v>66</v>
      </c>
      <c r="Q1408">
        <v>0.25</v>
      </c>
      <c r="R1408">
        <f>IF(IFERROR(VLOOKUP(DATOS[[#This Row],[IdUnico]],A1409:$A$5002,1,FALSE),0),1,0)</f>
        <v>0</v>
      </c>
    </row>
    <row r="1409" spans="1:18" x14ac:dyDescent="0.3">
      <c r="A1409" t="str">
        <f>CONCATENATE(DATOS[[#This Row],[customer_id]],"_",DATOS[[#This Row],[country]],"_",DATOS[[#This Row],[customer_since]])</f>
        <v>CUST_3539_Australia_45738</v>
      </c>
      <c r="B1409" t="s">
        <v>520</v>
      </c>
      <c r="C1409">
        <v>29</v>
      </c>
      <c r="D1409" t="s">
        <v>21</v>
      </c>
      <c r="E1409" t="s">
        <v>22</v>
      </c>
      <c r="F1409">
        <v>181.42</v>
      </c>
      <c r="G1409">
        <f>IF(DATOS[[#This Row],[avg_order_value]]="",0,DATOS[[#This Row],[avg_order_value]])</f>
        <v>181.42</v>
      </c>
      <c r="H1409">
        <v>6</v>
      </c>
      <c r="I1409">
        <f>DATOS[[#This Row],[avgValorOrdenDesc]]*DATOS[[#This Row],[total_orders]]</f>
        <v>1088.52</v>
      </c>
      <c r="J1409">
        <v>107</v>
      </c>
      <c r="K1409">
        <v>0</v>
      </c>
      <c r="L1409" t="s">
        <v>16</v>
      </c>
      <c r="M1409">
        <v>24.7</v>
      </c>
      <c r="N1409">
        <f>IF(DATOS[[#This Row],[email_open_rate]]="",0,DATOS[[#This Row],[email_open_rate]])</f>
        <v>24.7</v>
      </c>
      <c r="O1409" s="1">
        <v>45738</v>
      </c>
      <c r="P1409">
        <v>27</v>
      </c>
      <c r="Q1409">
        <v>0.49</v>
      </c>
      <c r="R1409">
        <f>IF(IFERROR(VLOOKUP(DATOS[[#This Row],[IdUnico]],A1410:$A$5002,1,FALSE),0),1,0)</f>
        <v>0</v>
      </c>
    </row>
    <row r="1410" spans="1:18" x14ac:dyDescent="0.3">
      <c r="A1410" t="str">
        <f>CONCATENATE(DATOS[[#This Row],[customer_id]],"_",DATOS[[#This Row],[country]],"_",DATOS[[#This Row],[customer_since]])</f>
        <v>CUST_3539_Japan_44572</v>
      </c>
      <c r="B1410" t="s">
        <v>520</v>
      </c>
      <c r="C1410">
        <v>65</v>
      </c>
      <c r="D1410" t="s">
        <v>14</v>
      </c>
      <c r="E1410" t="s">
        <v>26</v>
      </c>
      <c r="F1410">
        <v>31.29</v>
      </c>
      <c r="G1410">
        <f>IF(DATOS[[#This Row],[avg_order_value]]="",0,DATOS[[#This Row],[avg_order_value]])</f>
        <v>31.29</v>
      </c>
      <c r="H1410">
        <v>10</v>
      </c>
      <c r="I1410">
        <f>DATOS[[#This Row],[avgValorOrdenDesc]]*DATOS[[#This Row],[total_orders]]</f>
        <v>312.89999999999998</v>
      </c>
      <c r="J1410">
        <v>5</v>
      </c>
      <c r="K1410">
        <v>0</v>
      </c>
      <c r="L1410" t="s">
        <v>23</v>
      </c>
      <c r="M1410">
        <v>43.7</v>
      </c>
      <c r="N1410">
        <f>IF(DATOS[[#This Row],[email_open_rate]]="",0,DATOS[[#This Row],[email_open_rate]])</f>
        <v>43.7</v>
      </c>
      <c r="O1410" s="1">
        <v>44572</v>
      </c>
      <c r="P1410">
        <v>87</v>
      </c>
      <c r="Q1410">
        <v>0.48</v>
      </c>
      <c r="R1410">
        <f>IF(IFERROR(VLOOKUP(DATOS[[#This Row],[IdUnico]],A1411:$A$5002,1,FALSE),0),1,0)</f>
        <v>0</v>
      </c>
    </row>
    <row r="1411" spans="1:18" x14ac:dyDescent="0.3">
      <c r="A1411" t="str">
        <f>CONCATENATE(DATOS[[#This Row],[customer_id]],"_",DATOS[[#This Row],[country]],"_",DATOS[[#This Row],[customer_since]])</f>
        <v>CUST_3541_Brazil_45589</v>
      </c>
      <c r="B1411" t="s">
        <v>1039</v>
      </c>
      <c r="C1411">
        <v>25</v>
      </c>
      <c r="D1411" t="s">
        <v>21</v>
      </c>
      <c r="E1411" t="s">
        <v>15</v>
      </c>
      <c r="G1411">
        <f>IF(DATOS[[#This Row],[avg_order_value]]="",0,DATOS[[#This Row],[avg_order_value]])</f>
        <v>0</v>
      </c>
      <c r="H1411">
        <v>7</v>
      </c>
      <c r="I1411">
        <f>DATOS[[#This Row],[avgValorOrdenDesc]]*DATOS[[#This Row],[total_orders]]</f>
        <v>0</v>
      </c>
      <c r="J1411">
        <v>82</v>
      </c>
      <c r="K1411">
        <v>0</v>
      </c>
      <c r="L1411" t="s">
        <v>40</v>
      </c>
      <c r="M1411">
        <v>65</v>
      </c>
      <c r="N1411">
        <f>IF(DATOS[[#This Row],[email_open_rate]]="",0,DATOS[[#This Row],[email_open_rate]])</f>
        <v>65</v>
      </c>
      <c r="O1411" s="1">
        <v>45589</v>
      </c>
      <c r="P1411">
        <v>72</v>
      </c>
      <c r="Q1411">
        <v>0.25</v>
      </c>
      <c r="R1411">
        <f>IF(IFERROR(VLOOKUP(DATOS[[#This Row],[IdUnico]],A1412:$A$5002,1,FALSE),0),1,0)</f>
        <v>0</v>
      </c>
    </row>
    <row r="1412" spans="1:18" x14ac:dyDescent="0.3">
      <c r="A1412" t="str">
        <f>CONCATENATE(DATOS[[#This Row],[customer_id]],"_",DATOS[[#This Row],[country]],"_",DATOS[[#This Row],[customer_since]])</f>
        <v>CUST_3541_India_45812</v>
      </c>
      <c r="B1412" t="s">
        <v>1039</v>
      </c>
      <c r="C1412">
        <v>29</v>
      </c>
      <c r="D1412" t="s">
        <v>21</v>
      </c>
      <c r="E1412" t="s">
        <v>37</v>
      </c>
      <c r="F1412">
        <v>182.49</v>
      </c>
      <c r="G1412">
        <f>IF(DATOS[[#This Row],[avg_order_value]]="",0,DATOS[[#This Row],[avg_order_value]])</f>
        <v>182.49</v>
      </c>
      <c r="H1412">
        <v>10</v>
      </c>
      <c r="I1412">
        <f>DATOS[[#This Row],[avgValorOrdenDesc]]*DATOS[[#This Row],[total_orders]]</f>
        <v>1824.9</v>
      </c>
      <c r="J1412">
        <v>35</v>
      </c>
      <c r="K1412">
        <v>0</v>
      </c>
      <c r="L1412" t="s">
        <v>19</v>
      </c>
      <c r="M1412">
        <v>19</v>
      </c>
      <c r="N1412">
        <f>IF(DATOS[[#This Row],[email_open_rate]]="",0,DATOS[[#This Row],[email_open_rate]])</f>
        <v>19</v>
      </c>
      <c r="O1412" s="1">
        <v>45812</v>
      </c>
      <c r="P1412">
        <v>91</v>
      </c>
      <c r="Q1412">
        <v>0.45</v>
      </c>
      <c r="R1412">
        <f>IF(IFERROR(VLOOKUP(DATOS[[#This Row],[IdUnico]],A1413:$A$5002,1,FALSE),0),1,0)</f>
        <v>0</v>
      </c>
    </row>
    <row r="1413" spans="1:18" x14ac:dyDescent="0.3">
      <c r="A1413" t="str">
        <f>CONCATENATE(DATOS[[#This Row],[customer_id]],"_",DATOS[[#This Row],[country]],"_",DATOS[[#This Row],[customer_since]])</f>
        <v>CUST_3547_Germany_45309</v>
      </c>
      <c r="B1413" t="s">
        <v>1885</v>
      </c>
      <c r="C1413">
        <v>46</v>
      </c>
      <c r="D1413" t="s">
        <v>14</v>
      </c>
      <c r="E1413" t="s">
        <v>50</v>
      </c>
      <c r="F1413">
        <v>101.67</v>
      </c>
      <c r="G1413">
        <f>IF(DATOS[[#This Row],[avg_order_value]]="",0,DATOS[[#This Row],[avg_order_value]])</f>
        <v>101.67</v>
      </c>
      <c r="H1413">
        <v>13</v>
      </c>
      <c r="I1413">
        <f>DATOS[[#This Row],[avgValorOrdenDesc]]*DATOS[[#This Row],[total_orders]]</f>
        <v>1321.71</v>
      </c>
      <c r="J1413">
        <v>131</v>
      </c>
      <c r="K1413">
        <v>0</v>
      </c>
      <c r="L1413" t="s">
        <v>16</v>
      </c>
      <c r="M1413">
        <v>74.7</v>
      </c>
      <c r="N1413">
        <f>IF(DATOS[[#This Row],[email_open_rate]]="",0,DATOS[[#This Row],[email_open_rate]])</f>
        <v>74.7</v>
      </c>
      <c r="O1413" s="1">
        <v>45309</v>
      </c>
      <c r="P1413">
        <v>68</v>
      </c>
      <c r="Q1413">
        <v>0.28999999999999998</v>
      </c>
      <c r="R1413">
        <f>IF(IFERROR(VLOOKUP(DATOS[[#This Row],[IdUnico]],A1414:$A$5002,1,FALSE),0),1,0)</f>
        <v>0</v>
      </c>
    </row>
    <row r="1414" spans="1:18" x14ac:dyDescent="0.3">
      <c r="A1414" t="str">
        <f>CONCATENATE(DATOS[[#This Row],[customer_id]],"_",DATOS[[#This Row],[country]],"_",DATOS[[#This Row],[customer_since]])</f>
        <v>CUST_3547_India_45007</v>
      </c>
      <c r="B1414" t="s">
        <v>1885</v>
      </c>
      <c r="C1414">
        <v>74</v>
      </c>
      <c r="D1414" t="s">
        <v>21</v>
      </c>
      <c r="E1414" t="s">
        <v>37</v>
      </c>
      <c r="F1414">
        <v>108.96</v>
      </c>
      <c r="G1414">
        <f>IF(DATOS[[#This Row],[avg_order_value]]="",0,DATOS[[#This Row],[avg_order_value]])</f>
        <v>108.96</v>
      </c>
      <c r="H1414">
        <v>11</v>
      </c>
      <c r="I1414">
        <f>DATOS[[#This Row],[avgValorOrdenDesc]]*DATOS[[#This Row],[total_orders]]</f>
        <v>1198.56</v>
      </c>
      <c r="J1414">
        <v>50</v>
      </c>
      <c r="K1414">
        <v>0</v>
      </c>
      <c r="L1414" t="s">
        <v>29</v>
      </c>
      <c r="M1414">
        <v>23.5</v>
      </c>
      <c r="N1414">
        <f>IF(DATOS[[#This Row],[email_open_rate]]="",0,DATOS[[#This Row],[email_open_rate]])</f>
        <v>23.5</v>
      </c>
      <c r="O1414" s="1">
        <v>45007</v>
      </c>
      <c r="P1414">
        <v>42</v>
      </c>
      <c r="Q1414">
        <v>0.08</v>
      </c>
      <c r="R1414">
        <f>IF(IFERROR(VLOOKUP(DATOS[[#This Row],[IdUnico]],A1415:$A$5002,1,FALSE),0),1,0)</f>
        <v>0</v>
      </c>
    </row>
    <row r="1415" spans="1:18" x14ac:dyDescent="0.3">
      <c r="A1415" t="str">
        <f>CONCATENATE(DATOS[[#This Row],[customer_id]],"_",DATOS[[#This Row],[country]],"_",DATOS[[#This Row],[customer_since]])</f>
        <v>CUST_3547_UK_45829</v>
      </c>
      <c r="B1415" t="s">
        <v>1885</v>
      </c>
      <c r="C1415">
        <v>71</v>
      </c>
      <c r="D1415" t="s">
        <v>21</v>
      </c>
      <c r="E1415" t="s">
        <v>52</v>
      </c>
      <c r="F1415">
        <v>45.58</v>
      </c>
      <c r="G1415">
        <f>IF(DATOS[[#This Row],[avg_order_value]]="",0,DATOS[[#This Row],[avg_order_value]])</f>
        <v>45.58</v>
      </c>
      <c r="H1415">
        <v>14</v>
      </c>
      <c r="I1415">
        <f>DATOS[[#This Row],[avgValorOrdenDesc]]*DATOS[[#This Row],[total_orders]]</f>
        <v>638.12</v>
      </c>
      <c r="J1415">
        <v>176</v>
      </c>
      <c r="K1415">
        <v>0</v>
      </c>
      <c r="L1415" t="s">
        <v>16</v>
      </c>
      <c r="M1415">
        <v>80.8</v>
      </c>
      <c r="N1415">
        <f>IF(DATOS[[#This Row],[email_open_rate]]="",0,DATOS[[#This Row],[email_open_rate]])</f>
        <v>80.8</v>
      </c>
      <c r="O1415" s="1">
        <v>45829</v>
      </c>
      <c r="P1415">
        <v>7</v>
      </c>
      <c r="Q1415">
        <v>0.23</v>
      </c>
      <c r="R1415">
        <f>IF(IFERROR(VLOOKUP(DATOS[[#This Row],[IdUnico]],A1416:$A$5002,1,FALSE),0),1,0)</f>
        <v>0</v>
      </c>
    </row>
    <row r="1416" spans="1:18" x14ac:dyDescent="0.3">
      <c r="A1416" t="str">
        <f>CONCATENATE(DATOS[[#This Row],[customer_id]],"_",DATOS[[#This Row],[country]],"_",DATOS[[#This Row],[customer_since]])</f>
        <v>CUST_3551_Australia_44110</v>
      </c>
      <c r="B1416" t="s">
        <v>788</v>
      </c>
      <c r="C1416">
        <v>59</v>
      </c>
      <c r="D1416" t="s">
        <v>25</v>
      </c>
      <c r="E1416" t="s">
        <v>22</v>
      </c>
      <c r="F1416">
        <v>91.06</v>
      </c>
      <c r="G1416">
        <f>IF(DATOS[[#This Row],[avg_order_value]]="",0,DATOS[[#This Row],[avg_order_value]])</f>
        <v>91.06</v>
      </c>
      <c r="H1416">
        <v>15</v>
      </c>
      <c r="I1416">
        <f>DATOS[[#This Row],[avgValorOrdenDesc]]*DATOS[[#This Row],[total_orders]]</f>
        <v>1365.9</v>
      </c>
      <c r="J1416">
        <v>225</v>
      </c>
      <c r="K1416">
        <v>1</v>
      </c>
      <c r="L1416" t="s">
        <v>29</v>
      </c>
      <c r="M1416">
        <v>84.1</v>
      </c>
      <c r="N1416">
        <f>IF(DATOS[[#This Row],[email_open_rate]]="",0,DATOS[[#This Row],[email_open_rate]])</f>
        <v>84.1</v>
      </c>
      <c r="O1416" s="1">
        <v>44110</v>
      </c>
      <c r="P1416">
        <v>58</v>
      </c>
      <c r="Q1416">
        <v>0.2</v>
      </c>
      <c r="R1416">
        <f>IF(IFERROR(VLOOKUP(DATOS[[#This Row],[IdUnico]],A1417:$A$5002,1,FALSE),0),1,0)</f>
        <v>0</v>
      </c>
    </row>
    <row r="1417" spans="1:18" x14ac:dyDescent="0.3">
      <c r="A1417" t="str">
        <f>CONCATENATE(DATOS[[#This Row],[customer_id]],"_",DATOS[[#This Row],[country]],"_",DATOS[[#This Row],[customer_since]])</f>
        <v>CUST_3551_India_45166</v>
      </c>
      <c r="B1417" t="s">
        <v>788</v>
      </c>
      <c r="C1417">
        <v>68</v>
      </c>
      <c r="D1417" t="s">
        <v>21</v>
      </c>
      <c r="E1417" t="s">
        <v>37</v>
      </c>
      <c r="F1417">
        <v>27.12</v>
      </c>
      <c r="G1417">
        <f>IF(DATOS[[#This Row],[avg_order_value]]="",0,DATOS[[#This Row],[avg_order_value]])</f>
        <v>27.12</v>
      </c>
      <c r="H1417">
        <v>10</v>
      </c>
      <c r="I1417">
        <f>DATOS[[#This Row],[avgValorOrdenDesc]]*DATOS[[#This Row],[total_orders]]</f>
        <v>271.2</v>
      </c>
      <c r="J1417">
        <v>127</v>
      </c>
      <c r="K1417">
        <v>0</v>
      </c>
      <c r="L1417" t="s">
        <v>29</v>
      </c>
      <c r="N1417">
        <f>IF(DATOS[[#This Row],[email_open_rate]]="",0,DATOS[[#This Row],[email_open_rate]])</f>
        <v>0</v>
      </c>
      <c r="O1417" s="1">
        <v>45166</v>
      </c>
      <c r="P1417">
        <v>26</v>
      </c>
      <c r="Q1417">
        <v>0.41</v>
      </c>
      <c r="R1417">
        <f>IF(IFERROR(VLOOKUP(DATOS[[#This Row],[IdUnico]],A1418:$A$5002,1,FALSE),0),1,0)</f>
        <v>0</v>
      </c>
    </row>
    <row r="1418" spans="1:18" x14ac:dyDescent="0.3">
      <c r="A1418" t="str">
        <f>CONCATENATE(DATOS[[#This Row],[customer_id]],"_",DATOS[[#This Row],[country]],"_",DATOS[[#This Row],[customer_since]])</f>
        <v>CUST_3555_China_44642</v>
      </c>
      <c r="B1418" t="s">
        <v>2038</v>
      </c>
      <c r="C1418">
        <v>54</v>
      </c>
      <c r="D1418" t="s">
        <v>21</v>
      </c>
      <c r="E1418" t="s">
        <v>44</v>
      </c>
      <c r="F1418">
        <v>72.459999999999994</v>
      </c>
      <c r="G1418">
        <f>IF(DATOS[[#This Row],[avg_order_value]]="",0,DATOS[[#This Row],[avg_order_value]])</f>
        <v>72.459999999999994</v>
      </c>
      <c r="H1418">
        <v>11</v>
      </c>
      <c r="I1418">
        <f>DATOS[[#This Row],[avgValorOrdenDesc]]*DATOS[[#This Row],[total_orders]]</f>
        <v>797.06</v>
      </c>
      <c r="J1418">
        <v>146</v>
      </c>
      <c r="K1418">
        <v>0</v>
      </c>
      <c r="L1418" t="s">
        <v>40</v>
      </c>
      <c r="M1418">
        <v>88.2</v>
      </c>
      <c r="N1418">
        <f>IF(DATOS[[#This Row],[email_open_rate]]="",0,DATOS[[#This Row],[email_open_rate]])</f>
        <v>88.2</v>
      </c>
      <c r="O1418" s="1">
        <v>44642</v>
      </c>
      <c r="P1418">
        <v>61</v>
      </c>
      <c r="Q1418">
        <v>0.04</v>
      </c>
      <c r="R1418">
        <f>IF(IFERROR(VLOOKUP(DATOS[[#This Row],[IdUnico]],A1419:$A$5002,1,FALSE),0),1,0)</f>
        <v>0</v>
      </c>
    </row>
    <row r="1419" spans="1:18" x14ac:dyDescent="0.3">
      <c r="A1419" t="str">
        <f>CONCATENATE(DATOS[[#This Row],[customer_id]],"_",DATOS[[#This Row],[country]],"_",DATOS[[#This Row],[customer_since]])</f>
        <v>CUST_3555_Germany_44658</v>
      </c>
      <c r="B1419" t="s">
        <v>2038</v>
      </c>
      <c r="C1419">
        <v>51</v>
      </c>
      <c r="D1419" t="s">
        <v>14</v>
      </c>
      <c r="E1419" t="s">
        <v>50</v>
      </c>
      <c r="F1419">
        <v>53.54</v>
      </c>
      <c r="G1419">
        <f>IF(DATOS[[#This Row],[avg_order_value]]="",0,DATOS[[#This Row],[avg_order_value]])</f>
        <v>53.54</v>
      </c>
      <c r="H1419">
        <v>10</v>
      </c>
      <c r="I1419">
        <f>DATOS[[#This Row],[avgValorOrdenDesc]]*DATOS[[#This Row],[total_orders]]</f>
        <v>535.4</v>
      </c>
      <c r="J1419">
        <v>133</v>
      </c>
      <c r="K1419">
        <v>0</v>
      </c>
      <c r="L1419" t="s">
        <v>40</v>
      </c>
      <c r="M1419">
        <v>93.6</v>
      </c>
      <c r="N1419">
        <f>IF(DATOS[[#This Row],[email_open_rate]]="",0,DATOS[[#This Row],[email_open_rate]])</f>
        <v>93.6</v>
      </c>
      <c r="O1419" s="1">
        <v>44658</v>
      </c>
      <c r="P1419">
        <v>49</v>
      </c>
      <c r="Q1419">
        <v>0.39</v>
      </c>
      <c r="R1419">
        <f>IF(IFERROR(VLOOKUP(DATOS[[#This Row],[IdUnico]],A1420:$A$5002,1,FALSE),0),1,0)</f>
        <v>0</v>
      </c>
    </row>
    <row r="1420" spans="1:18" x14ac:dyDescent="0.3">
      <c r="A1420" t="str">
        <f>CONCATENATE(DATOS[[#This Row],[customer_id]],"_",DATOS[[#This Row],[country]],"_",DATOS[[#This Row],[customer_since]])</f>
        <v>CUST_3555_Germany_44804</v>
      </c>
      <c r="B1420" t="s">
        <v>2038</v>
      </c>
      <c r="C1420">
        <v>65</v>
      </c>
      <c r="D1420" t="s">
        <v>21</v>
      </c>
      <c r="E1420" t="s">
        <v>50</v>
      </c>
      <c r="F1420">
        <v>76.400000000000006</v>
      </c>
      <c r="G1420">
        <f>IF(DATOS[[#This Row],[avg_order_value]]="",0,DATOS[[#This Row],[avg_order_value]])</f>
        <v>76.400000000000006</v>
      </c>
      <c r="H1420">
        <v>12</v>
      </c>
      <c r="I1420">
        <f>DATOS[[#This Row],[avgValorOrdenDesc]]*DATOS[[#This Row],[total_orders]]</f>
        <v>916.80000000000007</v>
      </c>
      <c r="J1420">
        <v>290</v>
      </c>
      <c r="K1420">
        <v>0</v>
      </c>
      <c r="L1420" t="s">
        <v>16</v>
      </c>
      <c r="M1420">
        <v>81.8</v>
      </c>
      <c r="N1420">
        <f>IF(DATOS[[#This Row],[email_open_rate]]="",0,DATOS[[#This Row],[email_open_rate]])</f>
        <v>81.8</v>
      </c>
      <c r="O1420" s="1">
        <v>44804</v>
      </c>
      <c r="P1420">
        <v>98</v>
      </c>
      <c r="Q1420">
        <v>0.44</v>
      </c>
      <c r="R1420">
        <f>IF(IFERROR(VLOOKUP(DATOS[[#This Row],[IdUnico]],A1421:$A$5002,1,FALSE),0),1,0)</f>
        <v>0</v>
      </c>
    </row>
    <row r="1421" spans="1:18" x14ac:dyDescent="0.3">
      <c r="A1421" t="str">
        <f>CONCATENATE(DATOS[[#This Row],[customer_id]],"_",DATOS[[#This Row],[country]],"_",DATOS[[#This Row],[customer_since]])</f>
        <v>CUST_3557_Brazil_44798</v>
      </c>
      <c r="B1421" t="s">
        <v>262</v>
      </c>
      <c r="C1421">
        <v>32</v>
      </c>
      <c r="D1421" t="s">
        <v>25</v>
      </c>
      <c r="E1421" t="s">
        <v>15</v>
      </c>
      <c r="F1421">
        <v>35.83</v>
      </c>
      <c r="G1421">
        <f>IF(DATOS[[#This Row],[avg_order_value]]="",0,DATOS[[#This Row],[avg_order_value]])</f>
        <v>35.83</v>
      </c>
      <c r="H1421">
        <v>11</v>
      </c>
      <c r="I1421">
        <f>DATOS[[#This Row],[avgValorOrdenDesc]]*DATOS[[#This Row],[total_orders]]</f>
        <v>394.13</v>
      </c>
      <c r="J1421">
        <v>26</v>
      </c>
      <c r="K1421">
        <v>0</v>
      </c>
      <c r="L1421" t="s">
        <v>16</v>
      </c>
      <c r="M1421">
        <v>19.100000000000001</v>
      </c>
      <c r="N1421">
        <f>IF(DATOS[[#This Row],[email_open_rate]]="",0,DATOS[[#This Row],[email_open_rate]])</f>
        <v>19.100000000000001</v>
      </c>
      <c r="O1421" s="1">
        <v>44798</v>
      </c>
      <c r="P1421">
        <v>32</v>
      </c>
      <c r="Q1421">
        <v>0.42</v>
      </c>
      <c r="R1421">
        <f>IF(IFERROR(VLOOKUP(DATOS[[#This Row],[IdUnico]],A1422:$A$5002,1,FALSE),0),1,0)</f>
        <v>0</v>
      </c>
    </row>
    <row r="1422" spans="1:18" x14ac:dyDescent="0.3">
      <c r="A1422" t="str">
        <f>CONCATENATE(DATOS[[#This Row],[customer_id]],"_",DATOS[[#This Row],[country]],"_",DATOS[[#This Row],[customer_since]])</f>
        <v>CUST_3558_Brazil_44151</v>
      </c>
      <c r="B1422" t="s">
        <v>53</v>
      </c>
      <c r="C1422">
        <v>46</v>
      </c>
      <c r="D1422" t="s">
        <v>14</v>
      </c>
      <c r="E1422" t="s">
        <v>15</v>
      </c>
      <c r="F1422">
        <v>127.42</v>
      </c>
      <c r="G1422">
        <f>IF(DATOS[[#This Row],[avg_order_value]]="",0,DATOS[[#This Row],[avg_order_value]])</f>
        <v>127.42</v>
      </c>
      <c r="H1422">
        <v>8</v>
      </c>
      <c r="I1422">
        <f>DATOS[[#This Row],[avgValorOrdenDesc]]*DATOS[[#This Row],[total_orders]]</f>
        <v>1019.36</v>
      </c>
      <c r="J1422">
        <v>276</v>
      </c>
      <c r="K1422">
        <v>0</v>
      </c>
      <c r="L1422" t="s">
        <v>16</v>
      </c>
      <c r="M1422">
        <v>46.7</v>
      </c>
      <c r="N1422">
        <f>IF(DATOS[[#This Row],[email_open_rate]]="",0,DATOS[[#This Row],[email_open_rate]])</f>
        <v>46.7</v>
      </c>
      <c r="O1422" s="1">
        <v>44151</v>
      </c>
      <c r="P1422">
        <v>35</v>
      </c>
      <c r="Q1422">
        <v>0.1</v>
      </c>
      <c r="R1422">
        <f>IF(IFERROR(VLOOKUP(DATOS[[#This Row],[IdUnico]],A1423:$A$5002,1,FALSE),0),1,0)</f>
        <v>0</v>
      </c>
    </row>
    <row r="1423" spans="1:18" x14ac:dyDescent="0.3">
      <c r="A1423" t="str">
        <f>CONCATENATE(DATOS[[#This Row],[customer_id]],"_",DATOS[[#This Row],[country]],"_",DATOS[[#This Row],[customer_since]])</f>
        <v>CUST_3560_Japan_45418</v>
      </c>
      <c r="B1423" t="s">
        <v>824</v>
      </c>
      <c r="C1423">
        <v>24</v>
      </c>
      <c r="D1423" t="s">
        <v>21</v>
      </c>
      <c r="E1423" t="s">
        <v>26</v>
      </c>
      <c r="F1423">
        <v>223.33</v>
      </c>
      <c r="G1423">
        <f>IF(DATOS[[#This Row],[avg_order_value]]="",0,DATOS[[#This Row],[avg_order_value]])</f>
        <v>223.33</v>
      </c>
      <c r="H1423">
        <v>8</v>
      </c>
      <c r="I1423">
        <f>DATOS[[#This Row],[avgValorOrdenDesc]]*DATOS[[#This Row],[total_orders]]</f>
        <v>1786.64</v>
      </c>
      <c r="J1423">
        <v>205</v>
      </c>
      <c r="K1423">
        <v>0</v>
      </c>
      <c r="L1423" t="s">
        <v>29</v>
      </c>
      <c r="M1423">
        <v>64.3</v>
      </c>
      <c r="N1423">
        <f>IF(DATOS[[#This Row],[email_open_rate]]="",0,DATOS[[#This Row],[email_open_rate]])</f>
        <v>64.3</v>
      </c>
      <c r="O1423" s="1">
        <v>45418</v>
      </c>
      <c r="P1423">
        <v>1</v>
      </c>
      <c r="Q1423">
        <v>0.26</v>
      </c>
      <c r="R1423">
        <f>IF(IFERROR(VLOOKUP(DATOS[[#This Row],[IdUnico]],A1424:$A$5002,1,FALSE),0),1,0)</f>
        <v>0</v>
      </c>
    </row>
    <row r="1424" spans="1:18" x14ac:dyDescent="0.3">
      <c r="A1424" t="str">
        <f>CONCATENATE(DATOS[[#This Row],[customer_id]],"_",DATOS[[#This Row],[country]],"_",DATOS[[#This Row],[customer_since]])</f>
        <v>CUST_3560_USA_44725</v>
      </c>
      <c r="B1424" t="s">
        <v>824</v>
      </c>
      <c r="C1424">
        <v>25</v>
      </c>
      <c r="D1424" t="s">
        <v>21</v>
      </c>
      <c r="E1424" t="s">
        <v>18</v>
      </c>
      <c r="F1424">
        <v>65.64</v>
      </c>
      <c r="G1424">
        <f>IF(DATOS[[#This Row],[avg_order_value]]="",0,DATOS[[#This Row],[avg_order_value]])</f>
        <v>65.64</v>
      </c>
      <c r="H1424">
        <v>7</v>
      </c>
      <c r="I1424">
        <f>DATOS[[#This Row],[avgValorOrdenDesc]]*DATOS[[#This Row],[total_orders]]</f>
        <v>459.48</v>
      </c>
      <c r="J1424">
        <v>328</v>
      </c>
      <c r="K1424">
        <v>0</v>
      </c>
      <c r="L1424" t="s">
        <v>16</v>
      </c>
      <c r="M1424">
        <v>36.700000000000003</v>
      </c>
      <c r="N1424">
        <f>IF(DATOS[[#This Row],[email_open_rate]]="",0,DATOS[[#This Row],[email_open_rate]])</f>
        <v>36.700000000000003</v>
      </c>
      <c r="O1424" s="1">
        <v>44725</v>
      </c>
      <c r="P1424">
        <v>28</v>
      </c>
      <c r="Q1424">
        <v>0.27</v>
      </c>
      <c r="R1424">
        <f>IF(IFERROR(VLOOKUP(DATOS[[#This Row],[IdUnico]],A1425:$A$5002,1,FALSE),0),1,0)</f>
        <v>0</v>
      </c>
    </row>
    <row r="1425" spans="1:18" x14ac:dyDescent="0.3">
      <c r="A1425" t="str">
        <f>CONCATENATE(DATOS[[#This Row],[customer_id]],"_",DATOS[[#This Row],[country]],"_",DATOS[[#This Row],[customer_since]])</f>
        <v>CUST_3561_India_44469</v>
      </c>
      <c r="B1425" t="s">
        <v>3014</v>
      </c>
      <c r="C1425">
        <v>44</v>
      </c>
      <c r="D1425" t="s">
        <v>25</v>
      </c>
      <c r="E1425" t="s">
        <v>37</v>
      </c>
      <c r="F1425">
        <v>28.06</v>
      </c>
      <c r="G1425">
        <f>IF(DATOS[[#This Row],[avg_order_value]]="",0,DATOS[[#This Row],[avg_order_value]])</f>
        <v>28.06</v>
      </c>
      <c r="H1425">
        <v>15</v>
      </c>
      <c r="I1425">
        <f>DATOS[[#This Row],[avgValorOrdenDesc]]*DATOS[[#This Row],[total_orders]]</f>
        <v>420.9</v>
      </c>
      <c r="J1425">
        <v>150</v>
      </c>
      <c r="K1425">
        <v>0</v>
      </c>
      <c r="L1425" t="s">
        <v>16</v>
      </c>
      <c r="M1425">
        <v>20.7</v>
      </c>
      <c r="N1425">
        <f>IF(DATOS[[#This Row],[email_open_rate]]="",0,DATOS[[#This Row],[email_open_rate]])</f>
        <v>20.7</v>
      </c>
      <c r="O1425" s="1">
        <v>44469</v>
      </c>
      <c r="P1425">
        <v>38</v>
      </c>
      <c r="Q1425">
        <v>0.14000000000000001</v>
      </c>
      <c r="R1425">
        <f>IF(IFERROR(VLOOKUP(DATOS[[#This Row],[IdUnico]],A1426:$A$5002,1,FALSE),0),1,0)</f>
        <v>0</v>
      </c>
    </row>
    <row r="1426" spans="1:18" x14ac:dyDescent="0.3">
      <c r="A1426" t="str">
        <f>CONCATENATE(DATOS[[#This Row],[customer_id]],"_",DATOS[[#This Row],[country]],"_",DATOS[[#This Row],[customer_since]])</f>
        <v>CUST_3563_Germany_44858</v>
      </c>
      <c r="B1426" t="s">
        <v>1912</v>
      </c>
      <c r="C1426">
        <v>35</v>
      </c>
      <c r="D1426" t="s">
        <v>21</v>
      </c>
      <c r="E1426" t="s">
        <v>50</v>
      </c>
      <c r="F1426">
        <v>78.63</v>
      </c>
      <c r="G1426">
        <f>IF(DATOS[[#This Row],[avg_order_value]]="",0,DATOS[[#This Row],[avg_order_value]])</f>
        <v>78.63</v>
      </c>
      <c r="H1426">
        <v>13</v>
      </c>
      <c r="I1426">
        <f>DATOS[[#This Row],[avgValorOrdenDesc]]*DATOS[[#This Row],[total_orders]]</f>
        <v>1022.1899999999999</v>
      </c>
      <c r="J1426">
        <v>103</v>
      </c>
      <c r="K1426">
        <v>0</v>
      </c>
      <c r="L1426" t="s">
        <v>29</v>
      </c>
      <c r="M1426">
        <v>50.1</v>
      </c>
      <c r="N1426">
        <f>IF(DATOS[[#This Row],[email_open_rate]]="",0,DATOS[[#This Row],[email_open_rate]])</f>
        <v>50.1</v>
      </c>
      <c r="O1426" s="1">
        <v>44858</v>
      </c>
      <c r="P1426">
        <v>76</v>
      </c>
      <c r="Q1426">
        <v>0.09</v>
      </c>
      <c r="R1426">
        <f>IF(IFERROR(VLOOKUP(DATOS[[#This Row],[IdUnico]],A1427:$A$5002,1,FALSE),0),1,0)</f>
        <v>0</v>
      </c>
    </row>
    <row r="1427" spans="1:18" x14ac:dyDescent="0.3">
      <c r="A1427" t="str">
        <f>CONCATENATE(DATOS[[#This Row],[customer_id]],"_",DATOS[[#This Row],[country]],"_",DATOS[[#This Row],[customer_since]])</f>
        <v>CUST_3565_Japan_44469</v>
      </c>
      <c r="B1427" t="s">
        <v>2968</v>
      </c>
      <c r="C1427">
        <v>43</v>
      </c>
      <c r="D1427" t="s">
        <v>14</v>
      </c>
      <c r="E1427" t="s">
        <v>26</v>
      </c>
      <c r="F1427">
        <v>72.260000000000005</v>
      </c>
      <c r="G1427">
        <f>IF(DATOS[[#This Row],[avg_order_value]]="",0,DATOS[[#This Row],[avg_order_value]])</f>
        <v>72.260000000000005</v>
      </c>
      <c r="H1427">
        <v>13</v>
      </c>
      <c r="I1427">
        <f>DATOS[[#This Row],[avgValorOrdenDesc]]*DATOS[[#This Row],[total_orders]]</f>
        <v>939.38000000000011</v>
      </c>
      <c r="J1427">
        <v>58</v>
      </c>
      <c r="K1427">
        <v>0</v>
      </c>
      <c r="L1427" t="s">
        <v>16</v>
      </c>
      <c r="M1427">
        <v>50.1</v>
      </c>
      <c r="N1427">
        <f>IF(DATOS[[#This Row],[email_open_rate]]="",0,DATOS[[#This Row],[email_open_rate]])</f>
        <v>50.1</v>
      </c>
      <c r="O1427" s="1">
        <v>44469</v>
      </c>
      <c r="P1427">
        <v>96</v>
      </c>
      <c r="Q1427">
        <v>7.0000000000000007E-2</v>
      </c>
      <c r="R1427">
        <f>IF(IFERROR(VLOOKUP(DATOS[[#This Row],[IdUnico]],A1428:$A$5002,1,FALSE),0),1,0)</f>
        <v>0</v>
      </c>
    </row>
    <row r="1428" spans="1:18" x14ac:dyDescent="0.3">
      <c r="A1428" t="str">
        <f>CONCATENATE(DATOS[[#This Row],[customer_id]],"_",DATOS[[#This Row],[country]],"_",DATOS[[#This Row],[customer_since]])</f>
        <v>CUST_3566_Australia_44020</v>
      </c>
      <c r="B1428" t="s">
        <v>2533</v>
      </c>
      <c r="C1428">
        <v>75</v>
      </c>
      <c r="D1428" t="s">
        <v>14</v>
      </c>
      <c r="E1428" t="s">
        <v>22</v>
      </c>
      <c r="F1428">
        <v>67.260000000000005</v>
      </c>
      <c r="G1428">
        <f>IF(DATOS[[#This Row],[avg_order_value]]="",0,DATOS[[#This Row],[avg_order_value]])</f>
        <v>67.260000000000005</v>
      </c>
      <c r="H1428">
        <v>6</v>
      </c>
      <c r="I1428">
        <f>DATOS[[#This Row],[avgValorOrdenDesc]]*DATOS[[#This Row],[total_orders]]</f>
        <v>403.56000000000006</v>
      </c>
      <c r="J1428">
        <v>37</v>
      </c>
      <c r="K1428">
        <v>0</v>
      </c>
      <c r="L1428" t="s">
        <v>40</v>
      </c>
      <c r="M1428">
        <v>0.7</v>
      </c>
      <c r="N1428">
        <f>IF(DATOS[[#This Row],[email_open_rate]]="",0,DATOS[[#This Row],[email_open_rate]])</f>
        <v>0.7</v>
      </c>
      <c r="O1428" s="1">
        <v>44020</v>
      </c>
      <c r="P1428">
        <v>54</v>
      </c>
      <c r="Q1428">
        <v>0.26</v>
      </c>
      <c r="R1428">
        <f>IF(IFERROR(VLOOKUP(DATOS[[#This Row],[IdUnico]],A1429:$A$5002,1,FALSE),0),1,0)</f>
        <v>0</v>
      </c>
    </row>
    <row r="1429" spans="1:18" x14ac:dyDescent="0.3">
      <c r="A1429" t="str">
        <f>CONCATENATE(DATOS[[#This Row],[customer_id]],"_",DATOS[[#This Row],[country]],"_",DATOS[[#This Row],[customer_since]])</f>
        <v>CUST_3566_Canada_44020</v>
      </c>
      <c r="B1429" t="s">
        <v>2533</v>
      </c>
      <c r="C1429">
        <v>24</v>
      </c>
      <c r="D1429" t="s">
        <v>25</v>
      </c>
      <c r="E1429" t="s">
        <v>28</v>
      </c>
      <c r="F1429">
        <v>71.14</v>
      </c>
      <c r="G1429">
        <f>IF(DATOS[[#This Row],[avg_order_value]]="",0,DATOS[[#This Row],[avg_order_value]])</f>
        <v>71.14</v>
      </c>
      <c r="H1429">
        <v>5</v>
      </c>
      <c r="I1429">
        <f>DATOS[[#This Row],[avgValorOrdenDesc]]*DATOS[[#This Row],[total_orders]]</f>
        <v>355.7</v>
      </c>
      <c r="J1429">
        <v>62</v>
      </c>
      <c r="K1429">
        <v>0</v>
      </c>
      <c r="L1429" t="s">
        <v>29</v>
      </c>
      <c r="M1429">
        <v>44</v>
      </c>
      <c r="N1429">
        <f>IF(DATOS[[#This Row],[email_open_rate]]="",0,DATOS[[#This Row],[email_open_rate]])</f>
        <v>44</v>
      </c>
      <c r="O1429" s="1">
        <v>44020</v>
      </c>
      <c r="P1429">
        <v>72</v>
      </c>
      <c r="Q1429">
        <v>0.4</v>
      </c>
      <c r="R1429">
        <f>IF(IFERROR(VLOOKUP(DATOS[[#This Row],[IdUnico]],A1430:$A$5002,1,FALSE),0),1,0)</f>
        <v>0</v>
      </c>
    </row>
    <row r="1430" spans="1:18" x14ac:dyDescent="0.3">
      <c r="A1430" t="str">
        <f>CONCATENATE(DATOS[[#This Row],[customer_id]],"_",DATOS[[#This Row],[country]],"_",DATOS[[#This Row],[customer_since]])</f>
        <v>CUST_3567_Canada_44663</v>
      </c>
      <c r="B1430" t="s">
        <v>2327</v>
      </c>
      <c r="C1430">
        <v>62</v>
      </c>
      <c r="D1430" t="s">
        <v>25</v>
      </c>
      <c r="E1430" t="s">
        <v>28</v>
      </c>
      <c r="F1430">
        <v>214.56</v>
      </c>
      <c r="G1430">
        <f>IF(DATOS[[#This Row],[avg_order_value]]="",0,DATOS[[#This Row],[avg_order_value]])</f>
        <v>214.56</v>
      </c>
      <c r="H1430">
        <v>8</v>
      </c>
      <c r="I1430">
        <f>DATOS[[#This Row],[avgValorOrdenDesc]]*DATOS[[#This Row],[total_orders]]</f>
        <v>1716.48</v>
      </c>
      <c r="J1430">
        <v>195</v>
      </c>
      <c r="K1430">
        <v>0</v>
      </c>
      <c r="L1430" t="s">
        <v>16</v>
      </c>
      <c r="M1430">
        <v>66.400000000000006</v>
      </c>
      <c r="N1430">
        <f>IF(DATOS[[#This Row],[email_open_rate]]="",0,DATOS[[#This Row],[email_open_rate]])</f>
        <v>66.400000000000006</v>
      </c>
      <c r="O1430" s="1">
        <v>44663</v>
      </c>
      <c r="P1430">
        <v>19</v>
      </c>
      <c r="Q1430">
        <v>0.27</v>
      </c>
      <c r="R1430">
        <f>IF(IFERROR(VLOOKUP(DATOS[[#This Row],[IdUnico]],A1431:$A$5002,1,FALSE),0),1,0)</f>
        <v>0</v>
      </c>
    </row>
    <row r="1431" spans="1:18" x14ac:dyDescent="0.3">
      <c r="A1431" t="str">
        <f>CONCATENATE(DATOS[[#This Row],[customer_id]],"_",DATOS[[#This Row],[country]],"_",DATOS[[#This Row],[customer_since]])</f>
        <v>CUST_3568_France_45543</v>
      </c>
      <c r="B1431" t="s">
        <v>111</v>
      </c>
      <c r="C1431">
        <v>66</v>
      </c>
      <c r="D1431" t="s">
        <v>21</v>
      </c>
      <c r="E1431" t="s">
        <v>35</v>
      </c>
      <c r="F1431">
        <v>54.37</v>
      </c>
      <c r="G1431">
        <f>IF(DATOS[[#This Row],[avg_order_value]]="",0,DATOS[[#This Row],[avg_order_value]])</f>
        <v>54.37</v>
      </c>
      <c r="H1431">
        <v>10</v>
      </c>
      <c r="I1431">
        <f>DATOS[[#This Row],[avgValorOrdenDesc]]*DATOS[[#This Row],[total_orders]]</f>
        <v>543.69999999999993</v>
      </c>
      <c r="J1431">
        <v>305</v>
      </c>
      <c r="K1431">
        <v>0</v>
      </c>
      <c r="L1431" t="s">
        <v>40</v>
      </c>
      <c r="M1431">
        <v>3.4</v>
      </c>
      <c r="N1431">
        <f>IF(DATOS[[#This Row],[email_open_rate]]="",0,DATOS[[#This Row],[email_open_rate]])</f>
        <v>3.4</v>
      </c>
      <c r="O1431" s="1">
        <v>45543</v>
      </c>
      <c r="P1431">
        <v>62</v>
      </c>
      <c r="Q1431">
        <v>0.21</v>
      </c>
      <c r="R1431">
        <f>IF(IFERROR(VLOOKUP(DATOS[[#This Row],[IdUnico]],A1432:$A$5002,1,FALSE),0),1,0)</f>
        <v>0</v>
      </c>
    </row>
    <row r="1432" spans="1:18" x14ac:dyDescent="0.3">
      <c r="A1432" t="str">
        <f>CONCATENATE(DATOS[[#This Row],[customer_id]],"_",DATOS[[#This Row],[country]],"_",DATOS[[#This Row],[customer_since]])</f>
        <v>CUST_3572_China_44438</v>
      </c>
      <c r="B1432" t="s">
        <v>3833</v>
      </c>
      <c r="C1432">
        <v>69</v>
      </c>
      <c r="D1432" t="s">
        <v>14</v>
      </c>
      <c r="E1432" t="s">
        <v>44</v>
      </c>
      <c r="F1432">
        <v>126.27</v>
      </c>
      <c r="G1432">
        <f>IF(DATOS[[#This Row],[avg_order_value]]="",0,DATOS[[#This Row],[avg_order_value]])</f>
        <v>126.27</v>
      </c>
      <c r="H1432">
        <v>8</v>
      </c>
      <c r="I1432">
        <f>DATOS[[#This Row],[avgValorOrdenDesc]]*DATOS[[#This Row],[total_orders]]</f>
        <v>1010.16</v>
      </c>
      <c r="J1432">
        <v>318</v>
      </c>
      <c r="K1432">
        <v>0</v>
      </c>
      <c r="L1432" t="s">
        <v>19</v>
      </c>
      <c r="M1432">
        <v>88.3</v>
      </c>
      <c r="N1432">
        <f>IF(DATOS[[#This Row],[email_open_rate]]="",0,DATOS[[#This Row],[email_open_rate]])</f>
        <v>88.3</v>
      </c>
      <c r="O1432" s="1">
        <v>44438</v>
      </c>
      <c r="P1432">
        <v>25</v>
      </c>
      <c r="Q1432">
        <v>0.3</v>
      </c>
      <c r="R1432">
        <f>IF(IFERROR(VLOOKUP(DATOS[[#This Row],[IdUnico]],A1433:$A$5002,1,FALSE),0),1,0)</f>
        <v>0</v>
      </c>
    </row>
    <row r="1433" spans="1:18" x14ac:dyDescent="0.3">
      <c r="A1433" t="str">
        <f>CONCATENATE(DATOS[[#This Row],[customer_id]],"_",DATOS[[#This Row],[country]],"_",DATOS[[#This Row],[customer_since]])</f>
        <v>CUST_3573_UK_44929</v>
      </c>
      <c r="B1433" t="s">
        <v>1032</v>
      </c>
      <c r="C1433">
        <v>47</v>
      </c>
      <c r="D1433" t="s">
        <v>21</v>
      </c>
      <c r="E1433" t="s">
        <v>52</v>
      </c>
      <c r="F1433">
        <v>151.34</v>
      </c>
      <c r="G1433">
        <f>IF(DATOS[[#This Row],[avg_order_value]]="",0,DATOS[[#This Row],[avg_order_value]])</f>
        <v>151.34</v>
      </c>
      <c r="H1433">
        <v>11</v>
      </c>
      <c r="I1433">
        <f>DATOS[[#This Row],[avgValorOrdenDesc]]*DATOS[[#This Row],[total_orders]]</f>
        <v>1664.74</v>
      </c>
      <c r="J1433">
        <v>213</v>
      </c>
      <c r="K1433">
        <v>0</v>
      </c>
      <c r="L1433" t="s">
        <v>29</v>
      </c>
      <c r="M1433">
        <v>32.799999999999997</v>
      </c>
      <c r="N1433">
        <f>IF(DATOS[[#This Row],[email_open_rate]]="",0,DATOS[[#This Row],[email_open_rate]])</f>
        <v>32.799999999999997</v>
      </c>
      <c r="O1433" s="1">
        <v>44929</v>
      </c>
      <c r="P1433">
        <v>92</v>
      </c>
      <c r="Q1433">
        <v>0.57999999999999996</v>
      </c>
      <c r="R1433">
        <f>IF(IFERROR(VLOOKUP(DATOS[[#This Row],[IdUnico]],A1434:$A$5002,1,FALSE),0),1,0)</f>
        <v>0</v>
      </c>
    </row>
    <row r="1434" spans="1:18" x14ac:dyDescent="0.3">
      <c r="A1434" t="str">
        <f>CONCATENATE(DATOS[[#This Row],[customer_id]],"_",DATOS[[#This Row],[country]],"_",DATOS[[#This Row],[customer_since]])</f>
        <v>CUST_3575_China_44104</v>
      </c>
      <c r="B1434" t="s">
        <v>3008</v>
      </c>
      <c r="C1434">
        <v>37</v>
      </c>
      <c r="D1434" t="s">
        <v>21</v>
      </c>
      <c r="E1434" t="s">
        <v>44</v>
      </c>
      <c r="F1434">
        <v>48.87</v>
      </c>
      <c r="G1434">
        <f>IF(DATOS[[#This Row],[avg_order_value]]="",0,DATOS[[#This Row],[avg_order_value]])</f>
        <v>48.87</v>
      </c>
      <c r="H1434">
        <v>12</v>
      </c>
      <c r="I1434">
        <f>DATOS[[#This Row],[avgValorOrdenDesc]]*DATOS[[#This Row],[total_orders]]</f>
        <v>586.43999999999994</v>
      </c>
      <c r="J1434">
        <v>287</v>
      </c>
      <c r="K1434">
        <v>0</v>
      </c>
      <c r="L1434" t="s">
        <v>29</v>
      </c>
      <c r="M1434">
        <v>58</v>
      </c>
      <c r="N1434">
        <f>IF(DATOS[[#This Row],[email_open_rate]]="",0,DATOS[[#This Row],[email_open_rate]])</f>
        <v>58</v>
      </c>
      <c r="O1434" s="1">
        <v>44104</v>
      </c>
      <c r="P1434">
        <v>32</v>
      </c>
      <c r="Q1434">
        <v>0.59</v>
      </c>
      <c r="R1434">
        <f>IF(IFERROR(VLOOKUP(DATOS[[#This Row],[IdUnico]],A1435:$A$5002,1,FALSE),0),1,0)</f>
        <v>0</v>
      </c>
    </row>
    <row r="1435" spans="1:18" x14ac:dyDescent="0.3">
      <c r="A1435" t="str">
        <f>CONCATENATE(DATOS[[#This Row],[customer_id]],"_",DATOS[[#This Row],[country]],"_",DATOS[[#This Row],[customer_since]])</f>
        <v>CUST_3575_USA_44705</v>
      </c>
      <c r="B1435" t="s">
        <v>3008</v>
      </c>
      <c r="C1435">
        <v>61</v>
      </c>
      <c r="D1435" t="s">
        <v>14</v>
      </c>
      <c r="E1435" t="s">
        <v>18</v>
      </c>
      <c r="F1435">
        <v>232.55</v>
      </c>
      <c r="G1435">
        <f>IF(DATOS[[#This Row],[avg_order_value]]="",0,DATOS[[#This Row],[avg_order_value]])</f>
        <v>232.55</v>
      </c>
      <c r="H1435">
        <v>13</v>
      </c>
      <c r="I1435">
        <f>DATOS[[#This Row],[avgValorOrdenDesc]]*DATOS[[#This Row],[total_orders]]</f>
        <v>3023.15</v>
      </c>
      <c r="J1435">
        <v>101</v>
      </c>
      <c r="K1435">
        <v>0</v>
      </c>
      <c r="L1435" t="s">
        <v>19</v>
      </c>
      <c r="M1435">
        <v>33.5</v>
      </c>
      <c r="N1435">
        <f>IF(DATOS[[#This Row],[email_open_rate]]="",0,DATOS[[#This Row],[email_open_rate]])</f>
        <v>33.5</v>
      </c>
      <c r="O1435" s="1">
        <v>44705</v>
      </c>
      <c r="P1435">
        <v>28</v>
      </c>
      <c r="Q1435">
        <v>0.12</v>
      </c>
      <c r="R1435">
        <f>IF(IFERROR(VLOOKUP(DATOS[[#This Row],[IdUnico]],A1436:$A$5002,1,FALSE),0),1,0)</f>
        <v>0</v>
      </c>
    </row>
    <row r="1436" spans="1:18" x14ac:dyDescent="0.3">
      <c r="A1436" t="str">
        <f>CONCATENATE(DATOS[[#This Row],[customer_id]],"_",DATOS[[#This Row],[country]],"_",DATOS[[#This Row],[customer_since]])</f>
        <v>CUST_3580_Germany_45309</v>
      </c>
      <c r="B1436" t="s">
        <v>3792</v>
      </c>
      <c r="C1436">
        <v>32</v>
      </c>
      <c r="D1436" t="s">
        <v>14</v>
      </c>
      <c r="E1436" t="s">
        <v>50</v>
      </c>
      <c r="F1436">
        <v>38.090000000000003</v>
      </c>
      <c r="G1436">
        <f>IF(DATOS[[#This Row],[avg_order_value]]="",0,DATOS[[#This Row],[avg_order_value]])</f>
        <v>38.090000000000003</v>
      </c>
      <c r="H1436">
        <v>5</v>
      </c>
      <c r="I1436">
        <f>DATOS[[#This Row],[avgValorOrdenDesc]]*DATOS[[#This Row],[total_orders]]</f>
        <v>190.45000000000002</v>
      </c>
      <c r="J1436">
        <v>157</v>
      </c>
      <c r="K1436">
        <v>0</v>
      </c>
      <c r="L1436" t="s">
        <v>40</v>
      </c>
      <c r="M1436">
        <v>58.3</v>
      </c>
      <c r="N1436">
        <f>IF(DATOS[[#This Row],[email_open_rate]]="",0,DATOS[[#This Row],[email_open_rate]])</f>
        <v>58.3</v>
      </c>
      <c r="O1436" s="1">
        <v>45309</v>
      </c>
      <c r="P1436">
        <v>92</v>
      </c>
      <c r="Q1436">
        <v>0.11</v>
      </c>
      <c r="R1436">
        <f>IF(IFERROR(VLOOKUP(DATOS[[#This Row],[IdUnico]],A1437:$A$5002,1,FALSE),0),1,0)</f>
        <v>0</v>
      </c>
    </row>
    <row r="1437" spans="1:18" x14ac:dyDescent="0.3">
      <c r="A1437" t="str">
        <f>CONCATENATE(DATOS[[#This Row],[customer_id]],"_",DATOS[[#This Row],[country]],"_",DATOS[[#This Row],[customer_since]])</f>
        <v>CUST_3581_Canada_45678</v>
      </c>
      <c r="B1437" t="s">
        <v>2967</v>
      </c>
      <c r="C1437">
        <v>67</v>
      </c>
      <c r="D1437" t="s">
        <v>14</v>
      </c>
      <c r="E1437" t="s">
        <v>28</v>
      </c>
      <c r="F1437">
        <v>51.25</v>
      </c>
      <c r="G1437">
        <f>IF(DATOS[[#This Row],[avg_order_value]]="",0,DATOS[[#This Row],[avg_order_value]])</f>
        <v>51.25</v>
      </c>
      <c r="H1437">
        <v>11</v>
      </c>
      <c r="I1437">
        <f>DATOS[[#This Row],[avgValorOrdenDesc]]*DATOS[[#This Row],[total_orders]]</f>
        <v>563.75</v>
      </c>
      <c r="J1437">
        <v>300</v>
      </c>
      <c r="K1437">
        <v>0</v>
      </c>
      <c r="L1437" t="s">
        <v>19</v>
      </c>
      <c r="M1437">
        <v>88</v>
      </c>
      <c r="N1437">
        <f>IF(DATOS[[#This Row],[email_open_rate]]="",0,DATOS[[#This Row],[email_open_rate]])</f>
        <v>88</v>
      </c>
      <c r="O1437" s="1">
        <v>45678</v>
      </c>
      <c r="P1437">
        <v>2</v>
      </c>
      <c r="Q1437">
        <v>0.67</v>
      </c>
      <c r="R1437">
        <f>IF(IFERROR(VLOOKUP(DATOS[[#This Row],[IdUnico]],A1438:$A$5002,1,FALSE),0),1,0)</f>
        <v>0</v>
      </c>
    </row>
    <row r="1438" spans="1:18" x14ac:dyDescent="0.3">
      <c r="A1438" t="str">
        <f>CONCATENATE(DATOS[[#This Row],[customer_id]],"_",DATOS[[#This Row],[country]],"_",DATOS[[#This Row],[customer_since]])</f>
        <v>CUST_3581_China_45130</v>
      </c>
      <c r="B1438" t="s">
        <v>2967</v>
      </c>
      <c r="C1438">
        <v>79</v>
      </c>
      <c r="D1438" t="s">
        <v>21</v>
      </c>
      <c r="E1438" t="s">
        <v>44</v>
      </c>
      <c r="F1438">
        <v>114.08</v>
      </c>
      <c r="G1438">
        <f>IF(DATOS[[#This Row],[avg_order_value]]="",0,DATOS[[#This Row],[avg_order_value]])</f>
        <v>114.08</v>
      </c>
      <c r="H1438">
        <v>16</v>
      </c>
      <c r="I1438">
        <f>DATOS[[#This Row],[avgValorOrdenDesc]]*DATOS[[#This Row],[total_orders]]</f>
        <v>1825.28</v>
      </c>
      <c r="J1438">
        <v>142</v>
      </c>
      <c r="K1438">
        <v>0</v>
      </c>
      <c r="L1438" t="s">
        <v>19</v>
      </c>
      <c r="M1438">
        <v>56.1</v>
      </c>
      <c r="N1438">
        <f>IF(DATOS[[#This Row],[email_open_rate]]="",0,DATOS[[#This Row],[email_open_rate]])</f>
        <v>56.1</v>
      </c>
      <c r="O1438" s="1">
        <v>45130</v>
      </c>
      <c r="P1438">
        <v>70</v>
      </c>
      <c r="Q1438">
        <v>0.16</v>
      </c>
      <c r="R1438">
        <f>IF(IFERROR(VLOOKUP(DATOS[[#This Row],[IdUnico]],A1439:$A$5002,1,FALSE),0),1,0)</f>
        <v>0</v>
      </c>
    </row>
    <row r="1439" spans="1:18" x14ac:dyDescent="0.3">
      <c r="A1439" t="str">
        <f>CONCATENATE(DATOS[[#This Row],[customer_id]],"_",DATOS[[#This Row],[country]],"_",DATOS[[#This Row],[customer_since]])</f>
        <v>CUST_3581_Japan_44216</v>
      </c>
      <c r="B1439" t="s">
        <v>2967</v>
      </c>
      <c r="C1439">
        <v>20</v>
      </c>
      <c r="D1439" t="s">
        <v>21</v>
      </c>
      <c r="E1439" t="s">
        <v>26</v>
      </c>
      <c r="F1439">
        <v>85.17</v>
      </c>
      <c r="G1439">
        <f>IF(DATOS[[#This Row],[avg_order_value]]="",0,DATOS[[#This Row],[avg_order_value]])</f>
        <v>85.17</v>
      </c>
      <c r="H1439">
        <v>5</v>
      </c>
      <c r="I1439">
        <f>DATOS[[#This Row],[avgValorOrdenDesc]]*DATOS[[#This Row],[total_orders]]</f>
        <v>425.85</v>
      </c>
      <c r="J1439">
        <v>15</v>
      </c>
      <c r="K1439">
        <v>0</v>
      </c>
      <c r="L1439" t="s">
        <v>23</v>
      </c>
      <c r="M1439">
        <v>90.4</v>
      </c>
      <c r="N1439">
        <f>IF(DATOS[[#This Row],[email_open_rate]]="",0,DATOS[[#This Row],[email_open_rate]])</f>
        <v>90.4</v>
      </c>
      <c r="O1439" s="1">
        <v>44216</v>
      </c>
      <c r="P1439">
        <v>16</v>
      </c>
      <c r="Q1439">
        <v>0.17</v>
      </c>
      <c r="R1439">
        <f>IF(IFERROR(VLOOKUP(DATOS[[#This Row],[IdUnico]],A1440:$A$5002,1,FALSE),0),1,0)</f>
        <v>0</v>
      </c>
    </row>
    <row r="1440" spans="1:18" x14ac:dyDescent="0.3">
      <c r="A1440" t="str">
        <f>CONCATENATE(DATOS[[#This Row],[customer_id]],"_",DATOS[[#This Row],[country]],"_",DATOS[[#This Row],[customer_since]])</f>
        <v>CUST_3587_Australia_44359</v>
      </c>
      <c r="B1440" t="s">
        <v>2477</v>
      </c>
      <c r="C1440">
        <v>50</v>
      </c>
      <c r="D1440" t="s">
        <v>21</v>
      </c>
      <c r="E1440" t="s">
        <v>22</v>
      </c>
      <c r="F1440">
        <v>131.15</v>
      </c>
      <c r="G1440">
        <f>IF(DATOS[[#This Row],[avg_order_value]]="",0,DATOS[[#This Row],[avg_order_value]])</f>
        <v>131.15</v>
      </c>
      <c r="H1440">
        <v>9</v>
      </c>
      <c r="I1440">
        <f>DATOS[[#This Row],[avgValorOrdenDesc]]*DATOS[[#This Row],[total_orders]]</f>
        <v>1180.3500000000001</v>
      </c>
      <c r="J1440">
        <v>226</v>
      </c>
      <c r="K1440">
        <v>0</v>
      </c>
      <c r="L1440" t="s">
        <v>16</v>
      </c>
      <c r="M1440">
        <v>21.6</v>
      </c>
      <c r="N1440">
        <f>IF(DATOS[[#This Row],[email_open_rate]]="",0,DATOS[[#This Row],[email_open_rate]])</f>
        <v>21.6</v>
      </c>
      <c r="O1440" s="1">
        <v>44359</v>
      </c>
      <c r="P1440">
        <v>31</v>
      </c>
      <c r="Q1440">
        <v>0.27</v>
      </c>
      <c r="R1440">
        <f>IF(IFERROR(VLOOKUP(DATOS[[#This Row],[IdUnico]],A1441:$A$5002,1,FALSE),0),1,0)</f>
        <v>0</v>
      </c>
    </row>
    <row r="1441" spans="1:18" x14ac:dyDescent="0.3">
      <c r="A1441" t="str">
        <f>CONCATENATE(DATOS[[#This Row],[customer_id]],"_",DATOS[[#This Row],[country]],"_",DATOS[[#This Row],[customer_since]])</f>
        <v>CUST_3587_USA_44021</v>
      </c>
      <c r="B1441" t="s">
        <v>2477</v>
      </c>
      <c r="C1441">
        <v>27</v>
      </c>
      <c r="D1441" t="s">
        <v>21</v>
      </c>
      <c r="E1441" t="s">
        <v>18</v>
      </c>
      <c r="F1441">
        <v>68.25</v>
      </c>
      <c r="G1441">
        <f>IF(DATOS[[#This Row],[avg_order_value]]="",0,DATOS[[#This Row],[avg_order_value]])</f>
        <v>68.25</v>
      </c>
      <c r="H1441">
        <v>12</v>
      </c>
      <c r="I1441">
        <f>DATOS[[#This Row],[avgValorOrdenDesc]]*DATOS[[#This Row],[total_orders]]</f>
        <v>819</v>
      </c>
      <c r="J1441">
        <v>9</v>
      </c>
      <c r="K1441">
        <v>0</v>
      </c>
      <c r="L1441" t="s">
        <v>29</v>
      </c>
      <c r="M1441">
        <v>98.7</v>
      </c>
      <c r="N1441">
        <f>IF(DATOS[[#This Row],[email_open_rate]]="",0,DATOS[[#This Row],[email_open_rate]])</f>
        <v>98.7</v>
      </c>
      <c r="O1441" s="1">
        <v>44021</v>
      </c>
      <c r="P1441">
        <v>95</v>
      </c>
      <c r="Q1441">
        <v>0.25</v>
      </c>
      <c r="R1441">
        <f>IF(IFERROR(VLOOKUP(DATOS[[#This Row],[IdUnico]],A1442:$A$5002,1,FALSE),0),1,0)</f>
        <v>0</v>
      </c>
    </row>
    <row r="1442" spans="1:18" x14ac:dyDescent="0.3">
      <c r="A1442" t="str">
        <f>CONCATENATE(DATOS[[#This Row],[customer_id]],"_",DATOS[[#This Row],[country]],"_",DATOS[[#This Row],[customer_since]])</f>
        <v>CUST_3590_China_44167</v>
      </c>
      <c r="B1442" t="s">
        <v>777</v>
      </c>
      <c r="C1442">
        <v>41</v>
      </c>
      <c r="D1442" t="s">
        <v>14</v>
      </c>
      <c r="E1442" t="s">
        <v>44</v>
      </c>
      <c r="G1442">
        <f>IF(DATOS[[#This Row],[avg_order_value]]="",0,DATOS[[#This Row],[avg_order_value]])</f>
        <v>0</v>
      </c>
      <c r="H1442">
        <v>11</v>
      </c>
      <c r="I1442">
        <f>DATOS[[#This Row],[avgValorOrdenDesc]]*DATOS[[#This Row],[total_orders]]</f>
        <v>0</v>
      </c>
      <c r="J1442">
        <v>76</v>
      </c>
      <c r="K1442">
        <v>0</v>
      </c>
      <c r="L1442" t="s">
        <v>29</v>
      </c>
      <c r="M1442">
        <v>16.899999999999999</v>
      </c>
      <c r="N1442">
        <f>IF(DATOS[[#This Row],[email_open_rate]]="",0,DATOS[[#This Row],[email_open_rate]])</f>
        <v>16.899999999999999</v>
      </c>
      <c r="O1442" s="1">
        <v>44167</v>
      </c>
      <c r="P1442">
        <v>66</v>
      </c>
      <c r="Q1442">
        <v>0.28999999999999998</v>
      </c>
      <c r="R1442">
        <f>IF(IFERROR(VLOOKUP(DATOS[[#This Row],[IdUnico]],A1443:$A$5002,1,FALSE),0),1,0)</f>
        <v>0</v>
      </c>
    </row>
    <row r="1443" spans="1:18" x14ac:dyDescent="0.3">
      <c r="A1443" t="str">
        <f>CONCATENATE(DATOS[[#This Row],[customer_id]],"_",DATOS[[#This Row],[country]],"_",DATOS[[#This Row],[customer_since]])</f>
        <v>CUST_3591_India_45458</v>
      </c>
      <c r="B1443" t="s">
        <v>2067</v>
      </c>
      <c r="C1443">
        <v>67</v>
      </c>
      <c r="D1443" t="s">
        <v>21</v>
      </c>
      <c r="E1443" t="s">
        <v>37</v>
      </c>
      <c r="F1443">
        <v>142.19999999999999</v>
      </c>
      <c r="G1443">
        <f>IF(DATOS[[#This Row],[avg_order_value]]="",0,DATOS[[#This Row],[avg_order_value]])</f>
        <v>142.19999999999999</v>
      </c>
      <c r="H1443">
        <v>10</v>
      </c>
      <c r="I1443">
        <f>DATOS[[#This Row],[avgValorOrdenDesc]]*DATOS[[#This Row],[total_orders]]</f>
        <v>1422</v>
      </c>
      <c r="J1443">
        <v>282</v>
      </c>
      <c r="K1443">
        <v>0</v>
      </c>
      <c r="L1443" t="s">
        <v>40</v>
      </c>
      <c r="M1443">
        <v>67.8</v>
      </c>
      <c r="N1443">
        <f>IF(DATOS[[#This Row],[email_open_rate]]="",0,DATOS[[#This Row],[email_open_rate]])</f>
        <v>67.8</v>
      </c>
      <c r="O1443" s="1">
        <v>45458</v>
      </c>
      <c r="P1443">
        <v>38</v>
      </c>
      <c r="Q1443">
        <v>0.35</v>
      </c>
      <c r="R1443">
        <f>IF(IFERROR(VLOOKUP(DATOS[[#This Row],[IdUnico]],A1444:$A$5002,1,FALSE),0),1,0)</f>
        <v>0</v>
      </c>
    </row>
    <row r="1444" spans="1:18" x14ac:dyDescent="0.3">
      <c r="A1444" t="str">
        <f>CONCATENATE(DATOS[[#This Row],[customer_id]],"_",DATOS[[#This Row],[country]],"_",DATOS[[#This Row],[customer_since]])</f>
        <v>CUST_3591_USA_44494</v>
      </c>
      <c r="B1444" t="s">
        <v>2067</v>
      </c>
      <c r="C1444">
        <v>30</v>
      </c>
      <c r="D1444" t="s">
        <v>25</v>
      </c>
      <c r="E1444" t="s">
        <v>18</v>
      </c>
      <c r="F1444">
        <v>162.74</v>
      </c>
      <c r="G1444">
        <f>IF(DATOS[[#This Row],[avg_order_value]]="",0,DATOS[[#This Row],[avg_order_value]])</f>
        <v>162.74</v>
      </c>
      <c r="H1444">
        <v>12</v>
      </c>
      <c r="I1444">
        <f>DATOS[[#This Row],[avgValorOrdenDesc]]*DATOS[[#This Row],[total_orders]]</f>
        <v>1952.88</v>
      </c>
      <c r="J1444">
        <v>97</v>
      </c>
      <c r="K1444">
        <v>0</v>
      </c>
      <c r="L1444" t="s">
        <v>16</v>
      </c>
      <c r="M1444">
        <v>31.8</v>
      </c>
      <c r="N1444">
        <f>IF(DATOS[[#This Row],[email_open_rate]]="",0,DATOS[[#This Row],[email_open_rate]])</f>
        <v>31.8</v>
      </c>
      <c r="O1444" s="1">
        <v>44494</v>
      </c>
      <c r="P1444">
        <v>51</v>
      </c>
      <c r="Q1444">
        <v>0.23</v>
      </c>
      <c r="R1444">
        <f>IF(IFERROR(VLOOKUP(DATOS[[#This Row],[IdUnico]],A1445:$A$5002,1,FALSE),0),1,0)</f>
        <v>0</v>
      </c>
    </row>
    <row r="1445" spans="1:18" x14ac:dyDescent="0.3">
      <c r="A1445" t="str">
        <f>CONCATENATE(DATOS[[#This Row],[customer_id]],"_",DATOS[[#This Row],[country]],"_",DATOS[[#This Row],[customer_since]])</f>
        <v>CUST_3593_China_44331</v>
      </c>
      <c r="B1445" t="s">
        <v>713</v>
      </c>
      <c r="C1445">
        <v>34</v>
      </c>
      <c r="D1445" t="s">
        <v>21</v>
      </c>
      <c r="E1445" t="s">
        <v>44</v>
      </c>
      <c r="F1445">
        <v>99.45</v>
      </c>
      <c r="G1445">
        <f>IF(DATOS[[#This Row],[avg_order_value]]="",0,DATOS[[#This Row],[avg_order_value]])</f>
        <v>99.45</v>
      </c>
      <c r="H1445">
        <v>8</v>
      </c>
      <c r="I1445">
        <f>DATOS[[#This Row],[avgValorOrdenDesc]]*DATOS[[#This Row],[total_orders]]</f>
        <v>795.6</v>
      </c>
      <c r="J1445">
        <v>343</v>
      </c>
      <c r="K1445">
        <v>0</v>
      </c>
      <c r="L1445" t="s">
        <v>29</v>
      </c>
      <c r="M1445">
        <v>97.5</v>
      </c>
      <c r="N1445">
        <f>IF(DATOS[[#This Row],[email_open_rate]]="",0,DATOS[[#This Row],[email_open_rate]])</f>
        <v>97.5</v>
      </c>
      <c r="O1445" s="1">
        <v>44331</v>
      </c>
      <c r="P1445">
        <v>8</v>
      </c>
      <c r="Q1445">
        <v>0.64</v>
      </c>
      <c r="R1445">
        <f>IF(IFERROR(VLOOKUP(DATOS[[#This Row],[IdUnico]],A1446:$A$5002,1,FALSE),0),1,0)</f>
        <v>0</v>
      </c>
    </row>
    <row r="1446" spans="1:18" x14ac:dyDescent="0.3">
      <c r="A1446" t="str">
        <f>CONCATENATE(DATOS[[#This Row],[customer_id]],"_",DATOS[[#This Row],[country]],"_",DATOS[[#This Row],[customer_since]])</f>
        <v>CUST_3594_Japan_45053</v>
      </c>
      <c r="B1446" t="s">
        <v>2911</v>
      </c>
      <c r="C1446">
        <v>71</v>
      </c>
      <c r="D1446" t="s">
        <v>14</v>
      </c>
      <c r="E1446" t="s">
        <v>26</v>
      </c>
      <c r="F1446">
        <v>90.38</v>
      </c>
      <c r="G1446">
        <f>IF(DATOS[[#This Row],[avg_order_value]]="",0,DATOS[[#This Row],[avg_order_value]])</f>
        <v>90.38</v>
      </c>
      <c r="H1446">
        <v>9</v>
      </c>
      <c r="I1446">
        <f>DATOS[[#This Row],[avgValorOrdenDesc]]*DATOS[[#This Row],[total_orders]]</f>
        <v>813.42</v>
      </c>
      <c r="J1446">
        <v>169</v>
      </c>
      <c r="K1446">
        <v>0</v>
      </c>
      <c r="L1446" t="s">
        <v>40</v>
      </c>
      <c r="M1446">
        <v>91.3</v>
      </c>
      <c r="N1446">
        <f>IF(DATOS[[#This Row],[email_open_rate]]="",0,DATOS[[#This Row],[email_open_rate]])</f>
        <v>91.3</v>
      </c>
      <c r="O1446" s="1">
        <v>45053</v>
      </c>
      <c r="P1446">
        <v>50</v>
      </c>
      <c r="Q1446">
        <v>0.05</v>
      </c>
      <c r="R1446">
        <f>IF(IFERROR(VLOOKUP(DATOS[[#This Row],[IdUnico]],A1447:$A$5002,1,FALSE),0),1,0)</f>
        <v>0</v>
      </c>
    </row>
    <row r="1447" spans="1:18" x14ac:dyDescent="0.3">
      <c r="A1447" t="str">
        <f>CONCATENATE(DATOS[[#This Row],[customer_id]],"_",DATOS[[#This Row],[country]],"_",DATOS[[#This Row],[customer_since]])</f>
        <v>CUST_3597_India_44048</v>
      </c>
      <c r="B1447" t="s">
        <v>2127</v>
      </c>
      <c r="C1447">
        <v>52</v>
      </c>
      <c r="D1447" t="s">
        <v>14</v>
      </c>
      <c r="E1447" t="s">
        <v>37</v>
      </c>
      <c r="F1447">
        <v>35.729999999999997</v>
      </c>
      <c r="G1447">
        <f>IF(DATOS[[#This Row],[avg_order_value]]="",0,DATOS[[#This Row],[avg_order_value]])</f>
        <v>35.729999999999997</v>
      </c>
      <c r="H1447">
        <v>11</v>
      </c>
      <c r="I1447">
        <f>DATOS[[#This Row],[avgValorOrdenDesc]]*DATOS[[#This Row],[total_orders]]</f>
        <v>393.03</v>
      </c>
      <c r="J1447">
        <v>37</v>
      </c>
      <c r="K1447">
        <v>0</v>
      </c>
      <c r="L1447" t="s">
        <v>29</v>
      </c>
      <c r="M1447">
        <v>42.6</v>
      </c>
      <c r="N1447">
        <f>IF(DATOS[[#This Row],[email_open_rate]]="",0,DATOS[[#This Row],[email_open_rate]])</f>
        <v>42.6</v>
      </c>
      <c r="O1447" s="1">
        <v>44048</v>
      </c>
      <c r="P1447">
        <v>33</v>
      </c>
      <c r="Q1447">
        <v>0.09</v>
      </c>
      <c r="R1447">
        <f>IF(IFERROR(VLOOKUP(DATOS[[#This Row],[IdUnico]],A1448:$A$5002,1,FALSE),0),1,0)</f>
        <v>0</v>
      </c>
    </row>
    <row r="1448" spans="1:18" x14ac:dyDescent="0.3">
      <c r="A1448" t="str">
        <f>CONCATENATE(DATOS[[#This Row],[customer_id]],"_",DATOS[[#This Row],[country]],"_",DATOS[[#This Row],[customer_since]])</f>
        <v>CUST_3597_USA_45093</v>
      </c>
      <c r="B1448" t="s">
        <v>2127</v>
      </c>
      <c r="C1448">
        <v>54</v>
      </c>
      <c r="D1448" t="s">
        <v>21</v>
      </c>
      <c r="E1448" t="s">
        <v>18</v>
      </c>
      <c r="F1448">
        <v>128.02000000000001</v>
      </c>
      <c r="G1448">
        <f>IF(DATOS[[#This Row],[avg_order_value]]="",0,DATOS[[#This Row],[avg_order_value]])</f>
        <v>128.02000000000001</v>
      </c>
      <c r="H1448">
        <v>9</v>
      </c>
      <c r="I1448">
        <f>DATOS[[#This Row],[avgValorOrdenDesc]]*DATOS[[#This Row],[total_orders]]</f>
        <v>1152.18</v>
      </c>
      <c r="J1448">
        <v>82</v>
      </c>
      <c r="K1448">
        <v>0</v>
      </c>
      <c r="L1448" t="s">
        <v>19</v>
      </c>
      <c r="N1448">
        <f>IF(DATOS[[#This Row],[email_open_rate]]="",0,DATOS[[#This Row],[email_open_rate]])</f>
        <v>0</v>
      </c>
      <c r="O1448" s="1">
        <v>45093</v>
      </c>
      <c r="P1448">
        <v>79</v>
      </c>
      <c r="Q1448">
        <v>0.02</v>
      </c>
      <c r="R1448">
        <f>IF(IFERROR(VLOOKUP(DATOS[[#This Row],[IdUnico]],A1449:$A$5002,1,FALSE),0),1,0)</f>
        <v>0</v>
      </c>
    </row>
    <row r="1449" spans="1:18" x14ac:dyDescent="0.3">
      <c r="A1449" t="str">
        <f>CONCATENATE(DATOS[[#This Row],[customer_id]],"_",DATOS[[#This Row],[country]],"_",DATOS[[#This Row],[customer_since]])</f>
        <v>CUST_3598_Japan_45112</v>
      </c>
      <c r="B1449" t="s">
        <v>3821</v>
      </c>
      <c r="C1449">
        <v>25</v>
      </c>
      <c r="D1449" t="s">
        <v>21</v>
      </c>
      <c r="E1449" t="s">
        <v>26</v>
      </c>
      <c r="F1449">
        <v>99.97</v>
      </c>
      <c r="G1449">
        <f>IF(DATOS[[#This Row],[avg_order_value]]="",0,DATOS[[#This Row],[avg_order_value]])</f>
        <v>99.97</v>
      </c>
      <c r="H1449">
        <v>5</v>
      </c>
      <c r="I1449">
        <f>DATOS[[#This Row],[avgValorOrdenDesc]]*DATOS[[#This Row],[total_orders]]</f>
        <v>499.85</v>
      </c>
      <c r="J1449">
        <v>265</v>
      </c>
      <c r="K1449">
        <v>0</v>
      </c>
      <c r="L1449" t="s">
        <v>40</v>
      </c>
      <c r="M1449">
        <v>10.4</v>
      </c>
      <c r="N1449">
        <f>IF(DATOS[[#This Row],[email_open_rate]]="",0,DATOS[[#This Row],[email_open_rate]])</f>
        <v>10.4</v>
      </c>
      <c r="O1449" s="1">
        <v>45112</v>
      </c>
      <c r="P1449">
        <v>90</v>
      </c>
      <c r="Q1449">
        <v>0.28000000000000003</v>
      </c>
      <c r="R1449">
        <f>IF(IFERROR(VLOOKUP(DATOS[[#This Row],[IdUnico]],A1450:$A$5002,1,FALSE),0),1,0)</f>
        <v>0</v>
      </c>
    </row>
    <row r="1450" spans="1:18" x14ac:dyDescent="0.3">
      <c r="A1450" t="str">
        <f>CONCATENATE(DATOS[[#This Row],[customer_id]],"_",DATOS[[#This Row],[country]],"_",DATOS[[#This Row],[customer_since]])</f>
        <v>CUST_3599_Canada_44844</v>
      </c>
      <c r="B1450" t="s">
        <v>1033</v>
      </c>
      <c r="C1450">
        <v>36</v>
      </c>
      <c r="D1450" t="s">
        <v>14</v>
      </c>
      <c r="E1450" t="s">
        <v>28</v>
      </c>
      <c r="F1450">
        <v>220.53</v>
      </c>
      <c r="G1450">
        <f>IF(DATOS[[#This Row],[avg_order_value]]="",0,DATOS[[#This Row],[avg_order_value]])</f>
        <v>220.53</v>
      </c>
      <c r="H1450">
        <v>15</v>
      </c>
      <c r="I1450">
        <f>DATOS[[#This Row],[avgValorOrdenDesc]]*DATOS[[#This Row],[total_orders]]</f>
        <v>3307.95</v>
      </c>
      <c r="J1450">
        <v>324</v>
      </c>
      <c r="K1450">
        <v>0</v>
      </c>
      <c r="L1450" t="s">
        <v>16</v>
      </c>
      <c r="M1450">
        <v>60.5</v>
      </c>
      <c r="N1450">
        <f>IF(DATOS[[#This Row],[email_open_rate]]="",0,DATOS[[#This Row],[email_open_rate]])</f>
        <v>60.5</v>
      </c>
      <c r="O1450" s="1">
        <v>44844</v>
      </c>
      <c r="P1450">
        <v>37</v>
      </c>
      <c r="Q1450">
        <v>0.38</v>
      </c>
      <c r="R1450">
        <f>IF(IFERROR(VLOOKUP(DATOS[[#This Row],[IdUnico]],A1451:$A$5002,1,FALSE),0),1,0)</f>
        <v>0</v>
      </c>
    </row>
    <row r="1451" spans="1:18" x14ac:dyDescent="0.3">
      <c r="A1451" t="str">
        <f>CONCATENATE(DATOS[[#This Row],[customer_id]],"_",DATOS[[#This Row],[country]],"_",DATOS[[#This Row],[customer_since]])</f>
        <v>CUST_3600_USA_44785</v>
      </c>
      <c r="B1451" t="s">
        <v>2799</v>
      </c>
      <c r="C1451">
        <v>52</v>
      </c>
      <c r="D1451" t="s">
        <v>14</v>
      </c>
      <c r="E1451" t="s">
        <v>18</v>
      </c>
      <c r="F1451">
        <v>135.63</v>
      </c>
      <c r="G1451">
        <f>IF(DATOS[[#This Row],[avg_order_value]]="",0,DATOS[[#This Row],[avg_order_value]])</f>
        <v>135.63</v>
      </c>
      <c r="H1451">
        <v>10</v>
      </c>
      <c r="I1451">
        <f>DATOS[[#This Row],[avgValorOrdenDesc]]*DATOS[[#This Row],[total_orders]]</f>
        <v>1356.3</v>
      </c>
      <c r="J1451">
        <v>181</v>
      </c>
      <c r="K1451">
        <v>0</v>
      </c>
      <c r="L1451" t="s">
        <v>40</v>
      </c>
      <c r="M1451">
        <v>51</v>
      </c>
      <c r="N1451">
        <f>IF(DATOS[[#This Row],[email_open_rate]]="",0,DATOS[[#This Row],[email_open_rate]])</f>
        <v>51</v>
      </c>
      <c r="O1451" s="1">
        <v>44785</v>
      </c>
      <c r="P1451">
        <v>11</v>
      </c>
      <c r="Q1451">
        <v>0.05</v>
      </c>
      <c r="R1451">
        <f>IF(IFERROR(VLOOKUP(DATOS[[#This Row],[IdUnico]],A1452:$A$5002,1,FALSE),0),1,0)</f>
        <v>0</v>
      </c>
    </row>
    <row r="1452" spans="1:18" x14ac:dyDescent="0.3">
      <c r="A1452" t="str">
        <f>CONCATENATE(DATOS[[#This Row],[customer_id]],"_",DATOS[[#This Row],[country]],"_",DATOS[[#This Row],[customer_since]])</f>
        <v>CUST_3604_Australia_45811</v>
      </c>
      <c r="B1452" t="s">
        <v>1248</v>
      </c>
      <c r="C1452">
        <v>70</v>
      </c>
      <c r="D1452" t="s">
        <v>14</v>
      </c>
      <c r="E1452" t="s">
        <v>22</v>
      </c>
      <c r="F1452">
        <v>199.01</v>
      </c>
      <c r="G1452">
        <f>IF(DATOS[[#This Row],[avg_order_value]]="",0,DATOS[[#This Row],[avg_order_value]])</f>
        <v>199.01</v>
      </c>
      <c r="H1452">
        <v>8</v>
      </c>
      <c r="I1452">
        <f>DATOS[[#This Row],[avgValorOrdenDesc]]*DATOS[[#This Row],[total_orders]]</f>
        <v>1592.08</v>
      </c>
      <c r="J1452">
        <v>132</v>
      </c>
      <c r="K1452">
        <v>0</v>
      </c>
      <c r="L1452" t="s">
        <v>29</v>
      </c>
      <c r="M1452">
        <v>4.3</v>
      </c>
      <c r="N1452">
        <f>IF(DATOS[[#This Row],[email_open_rate]]="",0,DATOS[[#This Row],[email_open_rate]])</f>
        <v>4.3</v>
      </c>
      <c r="O1452" s="1">
        <v>45811</v>
      </c>
      <c r="P1452">
        <v>10</v>
      </c>
      <c r="Q1452">
        <v>0.13</v>
      </c>
      <c r="R1452">
        <f>IF(IFERROR(VLOOKUP(DATOS[[#This Row],[IdUnico]],A1453:$A$5002,1,FALSE),0),1,0)</f>
        <v>0</v>
      </c>
    </row>
    <row r="1453" spans="1:18" x14ac:dyDescent="0.3">
      <c r="A1453" t="str">
        <f>CONCATENATE(DATOS[[#This Row],[customer_id]],"_",DATOS[[#This Row],[country]],"_",DATOS[[#This Row],[customer_since]])</f>
        <v>CUST_3604_USA_44829</v>
      </c>
      <c r="B1453" t="s">
        <v>1248</v>
      </c>
      <c r="C1453">
        <v>44</v>
      </c>
      <c r="D1453" t="s">
        <v>14</v>
      </c>
      <c r="E1453" t="s">
        <v>18</v>
      </c>
      <c r="F1453">
        <v>89.64</v>
      </c>
      <c r="G1453">
        <f>IF(DATOS[[#This Row],[avg_order_value]]="",0,DATOS[[#This Row],[avg_order_value]])</f>
        <v>89.64</v>
      </c>
      <c r="H1453">
        <v>8</v>
      </c>
      <c r="I1453">
        <f>DATOS[[#This Row],[avgValorOrdenDesc]]*DATOS[[#This Row],[total_orders]]</f>
        <v>717.12</v>
      </c>
      <c r="J1453">
        <v>4</v>
      </c>
      <c r="K1453">
        <v>0</v>
      </c>
      <c r="L1453" t="s">
        <v>23</v>
      </c>
      <c r="M1453">
        <v>88.1</v>
      </c>
      <c r="N1453">
        <f>IF(DATOS[[#This Row],[email_open_rate]]="",0,DATOS[[#This Row],[email_open_rate]])</f>
        <v>88.1</v>
      </c>
      <c r="O1453" s="1">
        <v>44829</v>
      </c>
      <c r="P1453">
        <v>99</v>
      </c>
      <c r="Q1453">
        <v>0.27</v>
      </c>
      <c r="R1453">
        <f>IF(IFERROR(VLOOKUP(DATOS[[#This Row],[IdUnico]],A1454:$A$5002,1,FALSE),0),1,0)</f>
        <v>0</v>
      </c>
    </row>
    <row r="1454" spans="1:18" x14ac:dyDescent="0.3">
      <c r="A1454" t="str">
        <f>CONCATENATE(DATOS[[#This Row],[customer_id]],"_",DATOS[[#This Row],[country]],"_",DATOS[[#This Row],[customer_since]])</f>
        <v>CUST_3606_Australia_44726</v>
      </c>
      <c r="B1454" t="s">
        <v>2271</v>
      </c>
      <c r="C1454">
        <v>43</v>
      </c>
      <c r="D1454" t="s">
        <v>21</v>
      </c>
      <c r="E1454" t="s">
        <v>22</v>
      </c>
      <c r="G1454">
        <f>IF(DATOS[[#This Row],[avg_order_value]]="",0,DATOS[[#This Row],[avg_order_value]])</f>
        <v>0</v>
      </c>
      <c r="H1454">
        <v>8</v>
      </c>
      <c r="I1454">
        <f>DATOS[[#This Row],[avgValorOrdenDesc]]*DATOS[[#This Row],[total_orders]]</f>
        <v>0</v>
      </c>
      <c r="J1454">
        <v>29</v>
      </c>
      <c r="K1454">
        <v>0</v>
      </c>
      <c r="L1454" t="s">
        <v>19</v>
      </c>
      <c r="M1454">
        <v>31</v>
      </c>
      <c r="N1454">
        <f>IF(DATOS[[#This Row],[email_open_rate]]="",0,DATOS[[#This Row],[email_open_rate]])</f>
        <v>31</v>
      </c>
      <c r="O1454" s="1">
        <v>44726</v>
      </c>
      <c r="P1454">
        <v>21</v>
      </c>
      <c r="Q1454">
        <v>7.0000000000000007E-2</v>
      </c>
      <c r="R1454">
        <f>IF(IFERROR(VLOOKUP(DATOS[[#This Row],[IdUnico]],A1455:$A$5002,1,FALSE),0),1,0)</f>
        <v>0</v>
      </c>
    </row>
    <row r="1455" spans="1:18" x14ac:dyDescent="0.3">
      <c r="A1455" t="str">
        <f>CONCATENATE(DATOS[[#This Row],[customer_id]],"_",DATOS[[#This Row],[country]],"_",DATOS[[#This Row],[customer_since]])</f>
        <v>CUST_3606_Japan_44743</v>
      </c>
      <c r="B1455" t="s">
        <v>2271</v>
      </c>
      <c r="C1455">
        <v>50</v>
      </c>
      <c r="D1455" t="s">
        <v>14</v>
      </c>
      <c r="E1455" t="s">
        <v>26</v>
      </c>
      <c r="F1455">
        <v>130.16999999999999</v>
      </c>
      <c r="G1455">
        <f>IF(DATOS[[#This Row],[avg_order_value]]="",0,DATOS[[#This Row],[avg_order_value]])</f>
        <v>130.16999999999999</v>
      </c>
      <c r="H1455">
        <v>14</v>
      </c>
      <c r="I1455">
        <f>DATOS[[#This Row],[avgValorOrdenDesc]]*DATOS[[#This Row],[total_orders]]</f>
        <v>1822.3799999999999</v>
      </c>
      <c r="J1455">
        <v>61</v>
      </c>
      <c r="K1455">
        <v>0</v>
      </c>
      <c r="L1455" t="s">
        <v>29</v>
      </c>
      <c r="M1455">
        <v>33.9</v>
      </c>
      <c r="N1455">
        <f>IF(DATOS[[#This Row],[email_open_rate]]="",0,DATOS[[#This Row],[email_open_rate]])</f>
        <v>33.9</v>
      </c>
      <c r="O1455" s="1">
        <v>44743</v>
      </c>
      <c r="P1455">
        <v>8</v>
      </c>
      <c r="Q1455">
        <v>0.18</v>
      </c>
      <c r="R1455">
        <f>IF(IFERROR(VLOOKUP(DATOS[[#This Row],[IdUnico]],A1456:$A$5002,1,FALSE),0),1,0)</f>
        <v>0</v>
      </c>
    </row>
    <row r="1456" spans="1:18" x14ac:dyDescent="0.3">
      <c r="A1456" t="str">
        <f>CONCATENATE(DATOS[[#This Row],[customer_id]],"_",DATOS[[#This Row],[country]],"_",DATOS[[#This Row],[customer_since]])</f>
        <v>CUST_3606_USA_45545</v>
      </c>
      <c r="B1456" t="s">
        <v>2271</v>
      </c>
      <c r="C1456">
        <v>20</v>
      </c>
      <c r="D1456" t="s">
        <v>21</v>
      </c>
      <c r="E1456" t="s">
        <v>18</v>
      </c>
      <c r="F1456">
        <v>236.08</v>
      </c>
      <c r="G1456">
        <f>IF(DATOS[[#This Row],[avg_order_value]]="",0,DATOS[[#This Row],[avg_order_value]])</f>
        <v>236.08</v>
      </c>
      <c r="H1456">
        <v>6</v>
      </c>
      <c r="I1456">
        <f>DATOS[[#This Row],[avgValorOrdenDesc]]*DATOS[[#This Row],[total_orders]]</f>
        <v>1416.48</v>
      </c>
      <c r="J1456">
        <v>71</v>
      </c>
      <c r="K1456">
        <v>0</v>
      </c>
      <c r="L1456" t="s">
        <v>19</v>
      </c>
      <c r="M1456">
        <v>64.8</v>
      </c>
      <c r="N1456">
        <f>IF(DATOS[[#This Row],[email_open_rate]]="",0,DATOS[[#This Row],[email_open_rate]])</f>
        <v>64.8</v>
      </c>
      <c r="O1456" s="1">
        <v>45545</v>
      </c>
      <c r="P1456">
        <v>99</v>
      </c>
      <c r="Q1456">
        <v>7.0000000000000007E-2</v>
      </c>
      <c r="R1456">
        <f>IF(IFERROR(VLOOKUP(DATOS[[#This Row],[IdUnico]],A1457:$A$5002,1,FALSE),0),1,0)</f>
        <v>0</v>
      </c>
    </row>
    <row r="1457" spans="1:18" x14ac:dyDescent="0.3">
      <c r="A1457" t="str">
        <f>CONCATENATE(DATOS[[#This Row],[customer_id]],"_",DATOS[[#This Row],[country]],"_",DATOS[[#This Row],[customer_since]])</f>
        <v>CUST_3607_USA_44128</v>
      </c>
      <c r="B1457" t="s">
        <v>2965</v>
      </c>
      <c r="C1457">
        <v>25</v>
      </c>
      <c r="D1457" t="s">
        <v>14</v>
      </c>
      <c r="E1457" t="s">
        <v>18</v>
      </c>
      <c r="F1457">
        <v>30.49</v>
      </c>
      <c r="G1457">
        <f>IF(DATOS[[#This Row],[avg_order_value]]="",0,DATOS[[#This Row],[avg_order_value]])</f>
        <v>30.49</v>
      </c>
      <c r="H1457">
        <v>14</v>
      </c>
      <c r="I1457">
        <f>DATOS[[#This Row],[avgValorOrdenDesc]]*DATOS[[#This Row],[total_orders]]</f>
        <v>426.85999999999996</v>
      </c>
      <c r="J1457">
        <v>98</v>
      </c>
      <c r="K1457">
        <v>0</v>
      </c>
      <c r="L1457" t="s">
        <v>16</v>
      </c>
      <c r="M1457">
        <v>53.7</v>
      </c>
      <c r="N1457">
        <f>IF(DATOS[[#This Row],[email_open_rate]]="",0,DATOS[[#This Row],[email_open_rate]])</f>
        <v>53.7</v>
      </c>
      <c r="O1457" s="1">
        <v>44128</v>
      </c>
      <c r="P1457">
        <v>29</v>
      </c>
      <c r="Q1457">
        <v>0.45</v>
      </c>
      <c r="R1457">
        <f>IF(IFERROR(VLOOKUP(DATOS[[#This Row],[IdUnico]],A1458:$A$5002,1,FALSE),0),1,0)</f>
        <v>0</v>
      </c>
    </row>
    <row r="1458" spans="1:18" x14ac:dyDescent="0.3">
      <c r="A1458" t="str">
        <f>CONCATENATE(DATOS[[#This Row],[customer_id]],"_",DATOS[[#This Row],[country]],"_",DATOS[[#This Row],[customer_since]])</f>
        <v>CUST_3610_Australia_45744</v>
      </c>
      <c r="B1458" t="s">
        <v>1944</v>
      </c>
      <c r="C1458">
        <v>33</v>
      </c>
      <c r="D1458" t="s">
        <v>14</v>
      </c>
      <c r="E1458" t="s">
        <v>22</v>
      </c>
      <c r="F1458">
        <v>235.87</v>
      </c>
      <c r="G1458">
        <f>IF(DATOS[[#This Row],[avg_order_value]]="",0,DATOS[[#This Row],[avg_order_value]])</f>
        <v>235.87</v>
      </c>
      <c r="H1458">
        <v>9</v>
      </c>
      <c r="I1458">
        <f>DATOS[[#This Row],[avgValorOrdenDesc]]*DATOS[[#This Row],[total_orders]]</f>
        <v>2122.83</v>
      </c>
      <c r="J1458">
        <v>68</v>
      </c>
      <c r="K1458">
        <v>0</v>
      </c>
      <c r="L1458" t="s">
        <v>16</v>
      </c>
      <c r="M1458">
        <v>50.5</v>
      </c>
      <c r="N1458">
        <f>IF(DATOS[[#This Row],[email_open_rate]]="",0,DATOS[[#This Row],[email_open_rate]])</f>
        <v>50.5</v>
      </c>
      <c r="O1458" s="1">
        <v>45744</v>
      </c>
      <c r="P1458">
        <v>43</v>
      </c>
      <c r="Q1458">
        <v>0.38</v>
      </c>
      <c r="R1458">
        <f>IF(IFERROR(VLOOKUP(DATOS[[#This Row],[IdUnico]],A1459:$A$5002,1,FALSE),0),1,0)</f>
        <v>0</v>
      </c>
    </row>
    <row r="1459" spans="1:18" x14ac:dyDescent="0.3">
      <c r="A1459" t="str">
        <f>CONCATENATE(DATOS[[#This Row],[customer_id]],"_",DATOS[[#This Row],[country]],"_",DATOS[[#This Row],[customer_since]])</f>
        <v>CUST_3610_India_44296</v>
      </c>
      <c r="B1459" t="s">
        <v>1944</v>
      </c>
      <c r="C1459">
        <v>55</v>
      </c>
      <c r="D1459" t="s">
        <v>21</v>
      </c>
      <c r="E1459" t="s">
        <v>37</v>
      </c>
      <c r="F1459">
        <v>328.61</v>
      </c>
      <c r="G1459">
        <f>IF(DATOS[[#This Row],[avg_order_value]]="",0,DATOS[[#This Row],[avg_order_value]])</f>
        <v>328.61</v>
      </c>
      <c r="H1459">
        <v>7</v>
      </c>
      <c r="I1459">
        <f>DATOS[[#This Row],[avgValorOrdenDesc]]*DATOS[[#This Row],[total_orders]]</f>
        <v>2300.27</v>
      </c>
      <c r="J1459">
        <v>57</v>
      </c>
      <c r="K1459">
        <v>0</v>
      </c>
      <c r="L1459" t="s">
        <v>16</v>
      </c>
      <c r="M1459">
        <v>66.099999999999994</v>
      </c>
      <c r="N1459">
        <f>IF(DATOS[[#This Row],[email_open_rate]]="",0,DATOS[[#This Row],[email_open_rate]])</f>
        <v>66.099999999999994</v>
      </c>
      <c r="O1459" s="1">
        <v>44296</v>
      </c>
      <c r="P1459">
        <v>4</v>
      </c>
      <c r="Q1459">
        <v>0.1</v>
      </c>
      <c r="R1459">
        <f>IF(IFERROR(VLOOKUP(DATOS[[#This Row],[IdUnico]],A1460:$A$5002,1,FALSE),0),1,0)</f>
        <v>0</v>
      </c>
    </row>
    <row r="1460" spans="1:18" x14ac:dyDescent="0.3">
      <c r="A1460" t="str">
        <f>CONCATENATE(DATOS[[#This Row],[customer_id]],"_",DATOS[[#This Row],[country]],"_",DATOS[[#This Row],[customer_since]])</f>
        <v>CUST_3612_UK_45023</v>
      </c>
      <c r="B1460" t="s">
        <v>72</v>
      </c>
      <c r="C1460">
        <v>56</v>
      </c>
      <c r="D1460" t="s">
        <v>14</v>
      </c>
      <c r="E1460" t="s">
        <v>52</v>
      </c>
      <c r="F1460">
        <v>53.17</v>
      </c>
      <c r="G1460">
        <f>IF(DATOS[[#This Row],[avg_order_value]]="",0,DATOS[[#This Row],[avg_order_value]])</f>
        <v>53.17</v>
      </c>
      <c r="H1460">
        <v>5</v>
      </c>
      <c r="I1460">
        <f>DATOS[[#This Row],[avgValorOrdenDesc]]*DATOS[[#This Row],[total_orders]]</f>
        <v>265.85000000000002</v>
      </c>
      <c r="J1460">
        <v>237</v>
      </c>
      <c r="K1460">
        <v>0</v>
      </c>
      <c r="L1460" t="s">
        <v>23</v>
      </c>
      <c r="M1460">
        <v>65.2</v>
      </c>
      <c r="N1460">
        <f>IF(DATOS[[#This Row],[email_open_rate]]="",0,DATOS[[#This Row],[email_open_rate]])</f>
        <v>65.2</v>
      </c>
      <c r="O1460" s="1">
        <v>45023</v>
      </c>
      <c r="P1460">
        <v>51</v>
      </c>
      <c r="Q1460">
        <v>0.09</v>
      </c>
      <c r="R1460">
        <f>IF(IFERROR(VLOOKUP(DATOS[[#This Row],[IdUnico]],A1461:$A$5002,1,FALSE),0),1,0)</f>
        <v>0</v>
      </c>
    </row>
    <row r="1461" spans="1:18" x14ac:dyDescent="0.3">
      <c r="A1461" t="str">
        <f>CONCATENATE(DATOS[[#This Row],[customer_id]],"_",DATOS[[#This Row],[country]],"_",DATOS[[#This Row],[customer_since]])</f>
        <v>CUST_3617_Canada_45652</v>
      </c>
      <c r="B1461" t="s">
        <v>3140</v>
      </c>
      <c r="C1461">
        <v>53</v>
      </c>
      <c r="D1461" t="s">
        <v>21</v>
      </c>
      <c r="E1461" t="s">
        <v>28</v>
      </c>
      <c r="F1461">
        <v>149.75</v>
      </c>
      <c r="G1461">
        <f>IF(DATOS[[#This Row],[avg_order_value]]="",0,DATOS[[#This Row],[avg_order_value]])</f>
        <v>149.75</v>
      </c>
      <c r="H1461">
        <v>9</v>
      </c>
      <c r="I1461">
        <f>DATOS[[#This Row],[avgValorOrdenDesc]]*DATOS[[#This Row],[total_orders]]</f>
        <v>1347.75</v>
      </c>
      <c r="J1461">
        <v>234</v>
      </c>
      <c r="K1461">
        <v>0</v>
      </c>
      <c r="L1461" t="s">
        <v>29</v>
      </c>
      <c r="M1461">
        <v>64.8</v>
      </c>
      <c r="N1461">
        <f>IF(DATOS[[#This Row],[email_open_rate]]="",0,DATOS[[#This Row],[email_open_rate]])</f>
        <v>64.8</v>
      </c>
      <c r="O1461" s="1">
        <v>45652</v>
      </c>
      <c r="P1461">
        <v>24</v>
      </c>
      <c r="Q1461">
        <v>0.26</v>
      </c>
      <c r="R1461">
        <f>IF(IFERROR(VLOOKUP(DATOS[[#This Row],[IdUnico]],A1462:$A$5002,1,FALSE),0),1,0)</f>
        <v>0</v>
      </c>
    </row>
    <row r="1462" spans="1:18" x14ac:dyDescent="0.3">
      <c r="A1462" t="str">
        <f>CONCATENATE(DATOS[[#This Row],[customer_id]],"_",DATOS[[#This Row],[country]],"_",DATOS[[#This Row],[customer_since]])</f>
        <v>CUST_3618_France_45513</v>
      </c>
      <c r="B1462" t="s">
        <v>2997</v>
      </c>
      <c r="C1462">
        <v>19</v>
      </c>
      <c r="D1462" t="s">
        <v>21</v>
      </c>
      <c r="E1462" t="s">
        <v>35</v>
      </c>
      <c r="F1462">
        <v>20.7</v>
      </c>
      <c r="G1462">
        <f>IF(DATOS[[#This Row],[avg_order_value]]="",0,DATOS[[#This Row],[avg_order_value]])</f>
        <v>20.7</v>
      </c>
      <c r="H1462">
        <v>14</v>
      </c>
      <c r="I1462">
        <f>DATOS[[#This Row],[avgValorOrdenDesc]]*DATOS[[#This Row],[total_orders]]</f>
        <v>289.8</v>
      </c>
      <c r="J1462">
        <v>80</v>
      </c>
      <c r="K1462">
        <v>0</v>
      </c>
      <c r="L1462" t="s">
        <v>16</v>
      </c>
      <c r="M1462">
        <v>71.7</v>
      </c>
      <c r="N1462">
        <f>IF(DATOS[[#This Row],[email_open_rate]]="",0,DATOS[[#This Row],[email_open_rate]])</f>
        <v>71.7</v>
      </c>
      <c r="O1462" s="1">
        <v>45513</v>
      </c>
      <c r="P1462">
        <v>2</v>
      </c>
      <c r="Q1462">
        <v>0.08</v>
      </c>
      <c r="R1462">
        <f>IF(IFERROR(VLOOKUP(DATOS[[#This Row],[IdUnico]],A1463:$A$5002,1,FALSE),0),1,0)</f>
        <v>0</v>
      </c>
    </row>
    <row r="1463" spans="1:18" x14ac:dyDescent="0.3">
      <c r="A1463" t="str">
        <f>CONCATENATE(DATOS[[#This Row],[customer_id]],"_",DATOS[[#This Row],[country]],"_",DATOS[[#This Row],[customer_since]])</f>
        <v>CUST_3618_UK_45309</v>
      </c>
      <c r="B1463" t="s">
        <v>2997</v>
      </c>
      <c r="C1463">
        <v>67</v>
      </c>
      <c r="D1463" t="s">
        <v>21</v>
      </c>
      <c r="E1463" t="s">
        <v>52</v>
      </c>
      <c r="F1463">
        <v>199.79</v>
      </c>
      <c r="G1463">
        <f>IF(DATOS[[#This Row],[avg_order_value]]="",0,DATOS[[#This Row],[avg_order_value]])</f>
        <v>199.79</v>
      </c>
      <c r="H1463">
        <v>8</v>
      </c>
      <c r="I1463">
        <f>DATOS[[#This Row],[avgValorOrdenDesc]]*DATOS[[#This Row],[total_orders]]</f>
        <v>1598.32</v>
      </c>
      <c r="J1463">
        <v>27</v>
      </c>
      <c r="K1463">
        <v>0</v>
      </c>
      <c r="L1463" t="s">
        <v>19</v>
      </c>
      <c r="M1463">
        <v>54.8</v>
      </c>
      <c r="N1463">
        <f>IF(DATOS[[#This Row],[email_open_rate]]="",0,DATOS[[#This Row],[email_open_rate]])</f>
        <v>54.8</v>
      </c>
      <c r="O1463" s="1">
        <v>45309</v>
      </c>
      <c r="P1463">
        <v>45</v>
      </c>
      <c r="Q1463">
        <v>0.08</v>
      </c>
      <c r="R1463">
        <f>IF(IFERROR(VLOOKUP(DATOS[[#This Row],[IdUnico]],A1464:$A$5002,1,FALSE),0),1,0)</f>
        <v>0</v>
      </c>
    </row>
    <row r="1464" spans="1:18" x14ac:dyDescent="0.3">
      <c r="A1464" t="str">
        <f>CONCATENATE(DATOS[[#This Row],[customer_id]],"_",DATOS[[#This Row],[country]],"_",DATOS[[#This Row],[customer_since]])</f>
        <v>CUST_3624_Canada_44978</v>
      </c>
      <c r="B1464" t="s">
        <v>2455</v>
      </c>
      <c r="C1464">
        <v>56</v>
      </c>
      <c r="D1464" t="s">
        <v>21</v>
      </c>
      <c r="E1464" t="s">
        <v>28</v>
      </c>
      <c r="F1464">
        <v>245.28</v>
      </c>
      <c r="G1464">
        <f>IF(DATOS[[#This Row],[avg_order_value]]="",0,DATOS[[#This Row],[avg_order_value]])</f>
        <v>245.28</v>
      </c>
      <c r="H1464">
        <v>9</v>
      </c>
      <c r="I1464">
        <f>DATOS[[#This Row],[avgValorOrdenDesc]]*DATOS[[#This Row],[total_orders]]</f>
        <v>2207.52</v>
      </c>
      <c r="J1464">
        <v>164</v>
      </c>
      <c r="K1464">
        <v>0</v>
      </c>
      <c r="L1464" t="s">
        <v>16</v>
      </c>
      <c r="M1464">
        <v>29.6</v>
      </c>
      <c r="N1464">
        <f>IF(DATOS[[#This Row],[email_open_rate]]="",0,DATOS[[#This Row],[email_open_rate]])</f>
        <v>29.6</v>
      </c>
      <c r="O1464" s="1">
        <v>44978</v>
      </c>
      <c r="P1464">
        <v>12</v>
      </c>
      <c r="Q1464">
        <v>0.28999999999999998</v>
      </c>
      <c r="R1464">
        <f>IF(IFERROR(VLOOKUP(DATOS[[#This Row],[IdUnico]],A1465:$A$5002,1,FALSE),0),1,0)</f>
        <v>0</v>
      </c>
    </row>
    <row r="1465" spans="1:18" x14ac:dyDescent="0.3">
      <c r="A1465" t="str">
        <f>CONCATENATE(DATOS[[#This Row],[customer_id]],"_",DATOS[[#This Row],[country]],"_",DATOS[[#This Row],[customer_since]])</f>
        <v>CUST_3632_USA_45176</v>
      </c>
      <c r="B1465" t="s">
        <v>1179</v>
      </c>
      <c r="C1465">
        <v>60</v>
      </c>
      <c r="D1465" t="s">
        <v>21</v>
      </c>
      <c r="E1465" t="s">
        <v>18</v>
      </c>
      <c r="F1465">
        <v>77.87</v>
      </c>
      <c r="G1465">
        <f>IF(DATOS[[#This Row],[avg_order_value]]="",0,DATOS[[#This Row],[avg_order_value]])</f>
        <v>77.87</v>
      </c>
      <c r="H1465">
        <v>12</v>
      </c>
      <c r="I1465">
        <f>DATOS[[#This Row],[avgValorOrdenDesc]]*DATOS[[#This Row],[total_orders]]</f>
        <v>934.44</v>
      </c>
      <c r="J1465">
        <v>282</v>
      </c>
      <c r="K1465">
        <v>0</v>
      </c>
      <c r="L1465" t="s">
        <v>16</v>
      </c>
      <c r="M1465">
        <v>6.2</v>
      </c>
      <c r="N1465">
        <f>IF(DATOS[[#This Row],[email_open_rate]]="",0,DATOS[[#This Row],[email_open_rate]])</f>
        <v>6.2</v>
      </c>
      <c r="O1465" s="1">
        <v>45176</v>
      </c>
      <c r="P1465">
        <v>10</v>
      </c>
      <c r="Q1465">
        <v>0.75</v>
      </c>
      <c r="R1465">
        <f>IF(IFERROR(VLOOKUP(DATOS[[#This Row],[IdUnico]],A1466:$A$5002,1,FALSE),0),1,0)</f>
        <v>0</v>
      </c>
    </row>
    <row r="1466" spans="1:18" x14ac:dyDescent="0.3">
      <c r="A1466" t="str">
        <f>CONCATENATE(DATOS[[#This Row],[customer_id]],"_",DATOS[[#This Row],[country]],"_",DATOS[[#This Row],[customer_since]])</f>
        <v>CUST_3634_India_45045</v>
      </c>
      <c r="B1466" t="s">
        <v>1893</v>
      </c>
      <c r="C1466">
        <v>63</v>
      </c>
      <c r="D1466" t="s">
        <v>21</v>
      </c>
      <c r="E1466" t="s">
        <v>37</v>
      </c>
      <c r="F1466">
        <v>250.01</v>
      </c>
      <c r="G1466">
        <f>IF(DATOS[[#This Row],[avg_order_value]]="",0,DATOS[[#This Row],[avg_order_value]])</f>
        <v>250.01</v>
      </c>
      <c r="H1466">
        <v>16</v>
      </c>
      <c r="I1466">
        <f>DATOS[[#This Row],[avgValorOrdenDesc]]*DATOS[[#This Row],[total_orders]]</f>
        <v>4000.16</v>
      </c>
      <c r="J1466">
        <v>13</v>
      </c>
      <c r="K1466">
        <v>0</v>
      </c>
      <c r="L1466" t="s">
        <v>19</v>
      </c>
      <c r="M1466">
        <v>65.3</v>
      </c>
      <c r="N1466">
        <f>IF(DATOS[[#This Row],[email_open_rate]]="",0,DATOS[[#This Row],[email_open_rate]])</f>
        <v>65.3</v>
      </c>
      <c r="O1466" s="1">
        <v>45045</v>
      </c>
      <c r="P1466">
        <v>27</v>
      </c>
      <c r="Q1466">
        <v>0.28999999999999998</v>
      </c>
      <c r="R1466">
        <f>IF(IFERROR(VLOOKUP(DATOS[[#This Row],[IdUnico]],A1467:$A$5002,1,FALSE),0),1,0)</f>
        <v>0</v>
      </c>
    </row>
    <row r="1467" spans="1:18" x14ac:dyDescent="0.3">
      <c r="A1467" t="str">
        <f>CONCATENATE(DATOS[[#This Row],[customer_id]],"_",DATOS[[#This Row],[country]],"_",DATOS[[#This Row],[customer_since]])</f>
        <v>CUST_3635_Japan_44400</v>
      </c>
      <c r="B1467" t="s">
        <v>822</v>
      </c>
      <c r="C1467">
        <v>68</v>
      </c>
      <c r="D1467" t="s">
        <v>21</v>
      </c>
      <c r="E1467" t="s">
        <v>26</v>
      </c>
      <c r="F1467">
        <v>57.34</v>
      </c>
      <c r="G1467">
        <f>IF(DATOS[[#This Row],[avg_order_value]]="",0,DATOS[[#This Row],[avg_order_value]])</f>
        <v>57.34</v>
      </c>
      <c r="H1467">
        <v>16</v>
      </c>
      <c r="I1467">
        <f>DATOS[[#This Row],[avgValorOrdenDesc]]*DATOS[[#This Row],[total_orders]]</f>
        <v>917.44</v>
      </c>
      <c r="J1467">
        <v>66</v>
      </c>
      <c r="K1467">
        <v>0</v>
      </c>
      <c r="L1467" t="s">
        <v>29</v>
      </c>
      <c r="M1467">
        <v>30.2</v>
      </c>
      <c r="N1467">
        <f>IF(DATOS[[#This Row],[email_open_rate]]="",0,DATOS[[#This Row],[email_open_rate]])</f>
        <v>30.2</v>
      </c>
      <c r="O1467" s="1">
        <v>44400</v>
      </c>
      <c r="P1467">
        <v>87</v>
      </c>
      <c r="Q1467">
        <v>0.39</v>
      </c>
      <c r="R1467">
        <f>IF(IFERROR(VLOOKUP(DATOS[[#This Row],[IdUnico]],A1468:$A$5002,1,FALSE),0),1,0)</f>
        <v>0</v>
      </c>
    </row>
    <row r="1468" spans="1:18" x14ac:dyDescent="0.3">
      <c r="A1468" t="str">
        <f>CONCATENATE(DATOS[[#This Row],[customer_id]],"_",DATOS[[#This Row],[country]],"_",DATOS[[#This Row],[customer_since]])</f>
        <v>CUST_3639_France_45151</v>
      </c>
      <c r="B1468" t="s">
        <v>3765</v>
      </c>
      <c r="C1468">
        <v>77</v>
      </c>
      <c r="D1468" t="s">
        <v>14</v>
      </c>
      <c r="E1468" t="s">
        <v>35</v>
      </c>
      <c r="F1468">
        <v>56.04</v>
      </c>
      <c r="G1468">
        <f>IF(DATOS[[#This Row],[avg_order_value]]="",0,DATOS[[#This Row],[avg_order_value]])</f>
        <v>56.04</v>
      </c>
      <c r="H1468">
        <v>10</v>
      </c>
      <c r="I1468">
        <f>DATOS[[#This Row],[avgValorOrdenDesc]]*DATOS[[#This Row],[total_orders]]</f>
        <v>560.4</v>
      </c>
      <c r="J1468">
        <v>197</v>
      </c>
      <c r="K1468">
        <v>0</v>
      </c>
      <c r="L1468" t="s">
        <v>23</v>
      </c>
      <c r="M1468">
        <v>25.3</v>
      </c>
      <c r="N1468">
        <f>IF(DATOS[[#This Row],[email_open_rate]]="",0,DATOS[[#This Row],[email_open_rate]])</f>
        <v>25.3</v>
      </c>
      <c r="O1468" s="1">
        <v>45151</v>
      </c>
      <c r="P1468">
        <v>9</v>
      </c>
      <c r="Q1468">
        <v>0.36</v>
      </c>
      <c r="R1468">
        <f>IF(IFERROR(VLOOKUP(DATOS[[#This Row],[IdUnico]],A1469:$A$5002,1,FALSE),0),1,0)</f>
        <v>0</v>
      </c>
    </row>
    <row r="1469" spans="1:18" x14ac:dyDescent="0.3">
      <c r="A1469" t="str">
        <f>CONCATENATE(DATOS[[#This Row],[customer_id]],"_",DATOS[[#This Row],[country]],"_",DATOS[[#This Row],[customer_since]])</f>
        <v>CUST_3642_Australia_44445</v>
      </c>
      <c r="B1469" t="s">
        <v>2805</v>
      </c>
      <c r="C1469">
        <v>61</v>
      </c>
      <c r="D1469" t="s">
        <v>14</v>
      </c>
      <c r="E1469" t="s">
        <v>22</v>
      </c>
      <c r="F1469">
        <v>189.33</v>
      </c>
      <c r="G1469">
        <f>IF(DATOS[[#This Row],[avg_order_value]]="",0,DATOS[[#This Row],[avg_order_value]])</f>
        <v>189.33</v>
      </c>
      <c r="H1469">
        <v>11</v>
      </c>
      <c r="I1469">
        <f>DATOS[[#This Row],[avgValorOrdenDesc]]*DATOS[[#This Row],[total_orders]]</f>
        <v>2082.63</v>
      </c>
      <c r="J1469">
        <v>350</v>
      </c>
      <c r="K1469">
        <v>0</v>
      </c>
      <c r="L1469" t="s">
        <v>40</v>
      </c>
      <c r="M1469">
        <v>14.3</v>
      </c>
      <c r="N1469">
        <f>IF(DATOS[[#This Row],[email_open_rate]]="",0,DATOS[[#This Row],[email_open_rate]])</f>
        <v>14.3</v>
      </c>
      <c r="O1469" s="1">
        <v>44445</v>
      </c>
      <c r="P1469">
        <v>55</v>
      </c>
      <c r="Q1469">
        <v>0.41</v>
      </c>
      <c r="R1469">
        <f>IF(IFERROR(VLOOKUP(DATOS[[#This Row],[IdUnico]],A1470:$A$5002,1,FALSE),0),1,0)</f>
        <v>0</v>
      </c>
    </row>
    <row r="1470" spans="1:18" x14ac:dyDescent="0.3">
      <c r="A1470" t="str">
        <f>CONCATENATE(DATOS[[#This Row],[customer_id]],"_",DATOS[[#This Row],[country]],"_",DATOS[[#This Row],[customer_since]])</f>
        <v>CUST_3643_USA_45074</v>
      </c>
      <c r="B1470" t="s">
        <v>1974</v>
      </c>
      <c r="C1470">
        <v>49</v>
      </c>
      <c r="D1470" t="s">
        <v>14</v>
      </c>
      <c r="E1470" t="s">
        <v>18</v>
      </c>
      <c r="F1470">
        <v>116.77</v>
      </c>
      <c r="G1470">
        <f>IF(DATOS[[#This Row],[avg_order_value]]="",0,DATOS[[#This Row],[avg_order_value]])</f>
        <v>116.77</v>
      </c>
      <c r="H1470">
        <v>17</v>
      </c>
      <c r="I1470">
        <f>DATOS[[#This Row],[avgValorOrdenDesc]]*DATOS[[#This Row],[total_orders]]</f>
        <v>1985.09</v>
      </c>
      <c r="J1470">
        <v>71</v>
      </c>
      <c r="K1470">
        <v>0</v>
      </c>
      <c r="L1470" t="s">
        <v>19</v>
      </c>
      <c r="M1470">
        <v>47.5</v>
      </c>
      <c r="N1470">
        <f>IF(DATOS[[#This Row],[email_open_rate]]="",0,DATOS[[#This Row],[email_open_rate]])</f>
        <v>47.5</v>
      </c>
      <c r="O1470" s="1">
        <v>45074</v>
      </c>
      <c r="P1470">
        <v>85</v>
      </c>
      <c r="Q1470">
        <v>0.1</v>
      </c>
      <c r="R1470">
        <f>IF(IFERROR(VLOOKUP(DATOS[[#This Row],[IdUnico]],A1471:$A$5002,1,FALSE),0),1,0)</f>
        <v>0</v>
      </c>
    </row>
    <row r="1471" spans="1:18" x14ac:dyDescent="0.3">
      <c r="A1471" t="str">
        <f>CONCATENATE(DATOS[[#This Row],[customer_id]],"_",DATOS[[#This Row],[country]],"_",DATOS[[#This Row],[customer_since]])</f>
        <v>CUST_3645_Canada_45587</v>
      </c>
      <c r="B1471" t="s">
        <v>873</v>
      </c>
      <c r="C1471">
        <v>51</v>
      </c>
      <c r="D1471" t="s">
        <v>21</v>
      </c>
      <c r="E1471" t="s">
        <v>28</v>
      </c>
      <c r="F1471">
        <v>67.58</v>
      </c>
      <c r="G1471">
        <f>IF(DATOS[[#This Row],[avg_order_value]]="",0,DATOS[[#This Row],[avg_order_value]])</f>
        <v>67.58</v>
      </c>
      <c r="H1471">
        <v>9</v>
      </c>
      <c r="I1471">
        <f>DATOS[[#This Row],[avgValorOrdenDesc]]*DATOS[[#This Row],[total_orders]]</f>
        <v>608.22</v>
      </c>
      <c r="J1471">
        <v>178</v>
      </c>
      <c r="K1471">
        <v>0</v>
      </c>
      <c r="L1471" t="s">
        <v>16</v>
      </c>
      <c r="M1471">
        <v>14.7</v>
      </c>
      <c r="N1471">
        <f>IF(DATOS[[#This Row],[email_open_rate]]="",0,DATOS[[#This Row],[email_open_rate]])</f>
        <v>14.7</v>
      </c>
      <c r="O1471" s="1">
        <v>45587</v>
      </c>
      <c r="P1471">
        <v>55</v>
      </c>
      <c r="Q1471">
        <v>0.26</v>
      </c>
      <c r="R1471">
        <f>IF(IFERROR(VLOOKUP(DATOS[[#This Row],[IdUnico]],A1472:$A$5002,1,FALSE),0),1,0)</f>
        <v>0</v>
      </c>
    </row>
    <row r="1472" spans="1:18" x14ac:dyDescent="0.3">
      <c r="A1472" t="str">
        <f>CONCATENATE(DATOS[[#This Row],[customer_id]],"_",DATOS[[#This Row],[country]],"_",DATOS[[#This Row],[customer_since]])</f>
        <v>CUST_3645_India_45738</v>
      </c>
      <c r="B1472" t="s">
        <v>873</v>
      </c>
      <c r="C1472">
        <v>73</v>
      </c>
      <c r="D1472" t="s">
        <v>14</v>
      </c>
      <c r="E1472" t="s">
        <v>37</v>
      </c>
      <c r="F1472">
        <v>53.25</v>
      </c>
      <c r="G1472">
        <f>IF(DATOS[[#This Row],[avg_order_value]]="",0,DATOS[[#This Row],[avg_order_value]])</f>
        <v>53.25</v>
      </c>
      <c r="H1472">
        <v>8</v>
      </c>
      <c r="I1472">
        <f>DATOS[[#This Row],[avgValorOrdenDesc]]*DATOS[[#This Row],[total_orders]]</f>
        <v>426</v>
      </c>
      <c r="J1472">
        <v>119</v>
      </c>
      <c r="K1472">
        <v>0</v>
      </c>
      <c r="L1472" t="s">
        <v>23</v>
      </c>
      <c r="M1472">
        <v>57.3</v>
      </c>
      <c r="N1472">
        <f>IF(DATOS[[#This Row],[email_open_rate]]="",0,DATOS[[#This Row],[email_open_rate]])</f>
        <v>57.3</v>
      </c>
      <c r="O1472" s="1">
        <v>45738</v>
      </c>
      <c r="P1472">
        <v>26</v>
      </c>
      <c r="Q1472">
        <v>0.52</v>
      </c>
      <c r="R1472">
        <f>IF(IFERROR(VLOOKUP(DATOS[[#This Row],[IdUnico]],A1473:$A$5002,1,FALSE),0),1,0)</f>
        <v>0</v>
      </c>
    </row>
    <row r="1473" spans="1:18" x14ac:dyDescent="0.3">
      <c r="A1473" t="str">
        <f>CONCATENATE(DATOS[[#This Row],[customer_id]],"_",DATOS[[#This Row],[country]],"_",DATOS[[#This Row],[customer_since]])</f>
        <v>CUST_3645_Japan_44956</v>
      </c>
      <c r="B1473" t="s">
        <v>873</v>
      </c>
      <c r="C1473">
        <v>45</v>
      </c>
      <c r="D1473" t="s">
        <v>14</v>
      </c>
      <c r="E1473" t="s">
        <v>26</v>
      </c>
      <c r="F1473">
        <v>66.510000000000005</v>
      </c>
      <c r="G1473">
        <f>IF(DATOS[[#This Row],[avg_order_value]]="",0,DATOS[[#This Row],[avg_order_value]])</f>
        <v>66.510000000000005</v>
      </c>
      <c r="H1473">
        <v>8</v>
      </c>
      <c r="I1473">
        <f>DATOS[[#This Row],[avgValorOrdenDesc]]*DATOS[[#This Row],[total_orders]]</f>
        <v>532.08000000000004</v>
      </c>
      <c r="J1473">
        <v>10</v>
      </c>
      <c r="K1473">
        <v>0</v>
      </c>
      <c r="L1473" t="s">
        <v>23</v>
      </c>
      <c r="M1473">
        <v>50.4</v>
      </c>
      <c r="N1473">
        <f>IF(DATOS[[#This Row],[email_open_rate]]="",0,DATOS[[#This Row],[email_open_rate]])</f>
        <v>50.4</v>
      </c>
      <c r="O1473" s="1">
        <v>44956</v>
      </c>
      <c r="P1473">
        <v>50</v>
      </c>
      <c r="Q1473">
        <v>0.18</v>
      </c>
      <c r="R1473">
        <f>IF(IFERROR(VLOOKUP(DATOS[[#This Row],[IdUnico]],A1474:$A$5002,1,FALSE),0),1,0)</f>
        <v>0</v>
      </c>
    </row>
    <row r="1474" spans="1:18" x14ac:dyDescent="0.3">
      <c r="A1474" t="str">
        <f>CONCATENATE(DATOS[[#This Row],[customer_id]],"_",DATOS[[#This Row],[country]],"_",DATOS[[#This Row],[customer_since]])</f>
        <v>CUST_3646_China_45117</v>
      </c>
      <c r="B1474" t="s">
        <v>3674</v>
      </c>
      <c r="C1474">
        <v>66</v>
      </c>
      <c r="D1474" t="s">
        <v>14</v>
      </c>
      <c r="E1474" t="s">
        <v>44</v>
      </c>
      <c r="F1474">
        <v>26.36</v>
      </c>
      <c r="G1474">
        <f>IF(DATOS[[#This Row],[avg_order_value]]="",0,DATOS[[#This Row],[avg_order_value]])</f>
        <v>26.36</v>
      </c>
      <c r="H1474">
        <v>6</v>
      </c>
      <c r="I1474">
        <f>DATOS[[#This Row],[avgValorOrdenDesc]]*DATOS[[#This Row],[total_orders]]</f>
        <v>158.16</v>
      </c>
      <c r="J1474">
        <v>148</v>
      </c>
      <c r="K1474">
        <v>0</v>
      </c>
      <c r="L1474" t="s">
        <v>16</v>
      </c>
      <c r="M1474">
        <v>8.1</v>
      </c>
      <c r="N1474">
        <f>IF(DATOS[[#This Row],[email_open_rate]]="",0,DATOS[[#This Row],[email_open_rate]])</f>
        <v>8.1</v>
      </c>
      <c r="O1474" s="1">
        <v>45117</v>
      </c>
      <c r="P1474">
        <v>11</v>
      </c>
      <c r="Q1474">
        <v>0.22</v>
      </c>
      <c r="R1474">
        <f>IF(IFERROR(VLOOKUP(DATOS[[#This Row],[IdUnico]],A1475:$A$5002,1,FALSE),0),1,0)</f>
        <v>0</v>
      </c>
    </row>
    <row r="1475" spans="1:18" x14ac:dyDescent="0.3">
      <c r="A1475" t="str">
        <f>CONCATENATE(DATOS[[#This Row],[customer_id]],"_",DATOS[[#This Row],[country]],"_",DATOS[[#This Row],[customer_since]])</f>
        <v>CUST_3649_Germany_44198</v>
      </c>
      <c r="B1475" t="s">
        <v>1887</v>
      </c>
      <c r="C1475">
        <v>59</v>
      </c>
      <c r="D1475" t="s">
        <v>25</v>
      </c>
      <c r="E1475" t="s">
        <v>50</v>
      </c>
      <c r="F1475">
        <v>69.58</v>
      </c>
      <c r="G1475">
        <f>IF(DATOS[[#This Row],[avg_order_value]]="",0,DATOS[[#This Row],[avg_order_value]])</f>
        <v>69.58</v>
      </c>
      <c r="H1475">
        <v>8</v>
      </c>
      <c r="I1475">
        <f>DATOS[[#This Row],[avgValorOrdenDesc]]*DATOS[[#This Row],[total_orders]]</f>
        <v>556.64</v>
      </c>
      <c r="J1475">
        <v>220</v>
      </c>
      <c r="K1475">
        <v>0</v>
      </c>
      <c r="L1475" t="s">
        <v>40</v>
      </c>
      <c r="M1475">
        <v>40</v>
      </c>
      <c r="N1475">
        <f>IF(DATOS[[#This Row],[email_open_rate]]="",0,DATOS[[#This Row],[email_open_rate]])</f>
        <v>40</v>
      </c>
      <c r="O1475" s="1">
        <v>44198</v>
      </c>
      <c r="P1475">
        <v>15</v>
      </c>
      <c r="Q1475">
        <v>0.28999999999999998</v>
      </c>
      <c r="R1475">
        <f>IF(IFERROR(VLOOKUP(DATOS[[#This Row],[IdUnico]],A1476:$A$5002,1,FALSE),0),1,0)</f>
        <v>0</v>
      </c>
    </row>
    <row r="1476" spans="1:18" x14ac:dyDescent="0.3">
      <c r="A1476" t="str">
        <f>CONCATENATE(DATOS[[#This Row],[customer_id]],"_",DATOS[[#This Row],[country]],"_",DATOS[[#This Row],[customer_since]])</f>
        <v>CUST_3653_Brazil_45096</v>
      </c>
      <c r="B1476" t="s">
        <v>3744</v>
      </c>
      <c r="C1476">
        <v>61</v>
      </c>
      <c r="D1476" t="s">
        <v>21</v>
      </c>
      <c r="E1476" t="s">
        <v>15</v>
      </c>
      <c r="F1476">
        <v>231.68</v>
      </c>
      <c r="G1476">
        <f>IF(DATOS[[#This Row],[avg_order_value]]="",0,DATOS[[#This Row],[avg_order_value]])</f>
        <v>231.68</v>
      </c>
      <c r="H1476">
        <v>11</v>
      </c>
      <c r="I1476">
        <f>DATOS[[#This Row],[avgValorOrdenDesc]]*DATOS[[#This Row],[total_orders]]</f>
        <v>2548.48</v>
      </c>
      <c r="J1476">
        <v>260</v>
      </c>
      <c r="K1476">
        <v>0</v>
      </c>
      <c r="L1476" t="s">
        <v>16</v>
      </c>
      <c r="M1476">
        <v>24</v>
      </c>
      <c r="N1476">
        <f>IF(DATOS[[#This Row],[email_open_rate]]="",0,DATOS[[#This Row],[email_open_rate]])</f>
        <v>24</v>
      </c>
      <c r="O1476" s="1">
        <v>45096</v>
      </c>
      <c r="P1476">
        <v>55</v>
      </c>
      <c r="Q1476">
        <v>0.34</v>
      </c>
      <c r="R1476">
        <f>IF(IFERROR(VLOOKUP(DATOS[[#This Row],[IdUnico]],A1477:$A$5002,1,FALSE),0),1,0)</f>
        <v>0</v>
      </c>
    </row>
    <row r="1477" spans="1:18" x14ac:dyDescent="0.3">
      <c r="A1477" t="str">
        <f>CONCATENATE(DATOS[[#This Row],[customer_id]],"_",DATOS[[#This Row],[country]],"_",DATOS[[#This Row],[customer_since]])</f>
        <v>CUST_3654_France_45063</v>
      </c>
      <c r="B1477" t="s">
        <v>3493</v>
      </c>
      <c r="C1477">
        <v>28</v>
      </c>
      <c r="D1477" t="s">
        <v>14</v>
      </c>
      <c r="E1477" t="s">
        <v>35</v>
      </c>
      <c r="F1477">
        <v>206.96</v>
      </c>
      <c r="G1477">
        <f>IF(DATOS[[#This Row],[avg_order_value]]="",0,DATOS[[#This Row],[avg_order_value]])</f>
        <v>206.96</v>
      </c>
      <c r="H1477">
        <v>12</v>
      </c>
      <c r="I1477">
        <f>DATOS[[#This Row],[avgValorOrdenDesc]]*DATOS[[#This Row],[total_orders]]</f>
        <v>2483.52</v>
      </c>
      <c r="J1477">
        <v>38</v>
      </c>
      <c r="K1477">
        <v>0</v>
      </c>
      <c r="L1477" t="s">
        <v>19</v>
      </c>
      <c r="M1477">
        <v>11.2</v>
      </c>
      <c r="N1477">
        <f>IF(DATOS[[#This Row],[email_open_rate]]="",0,DATOS[[#This Row],[email_open_rate]])</f>
        <v>11.2</v>
      </c>
      <c r="O1477" s="1">
        <v>45063</v>
      </c>
      <c r="P1477">
        <v>94</v>
      </c>
      <c r="Q1477">
        <v>0.41</v>
      </c>
      <c r="R1477">
        <f>IF(IFERROR(VLOOKUP(DATOS[[#This Row],[IdUnico]],A1478:$A$5002,1,FALSE),0),1,0)</f>
        <v>0</v>
      </c>
    </row>
    <row r="1478" spans="1:18" x14ac:dyDescent="0.3">
      <c r="A1478" t="str">
        <f>CONCATENATE(DATOS[[#This Row],[customer_id]],"_",DATOS[[#This Row],[country]],"_",DATOS[[#This Row],[customer_since]])</f>
        <v>CUST_3657_USA_45138</v>
      </c>
      <c r="B1478" t="s">
        <v>3608</v>
      </c>
      <c r="C1478">
        <v>64</v>
      </c>
      <c r="D1478" t="s">
        <v>14</v>
      </c>
      <c r="E1478" t="s">
        <v>18</v>
      </c>
      <c r="F1478">
        <v>87.5</v>
      </c>
      <c r="G1478">
        <f>IF(DATOS[[#This Row],[avg_order_value]]="",0,DATOS[[#This Row],[avg_order_value]])</f>
        <v>87.5</v>
      </c>
      <c r="H1478">
        <v>11</v>
      </c>
      <c r="I1478">
        <f>DATOS[[#This Row],[avgValorOrdenDesc]]*DATOS[[#This Row],[total_orders]]</f>
        <v>962.5</v>
      </c>
      <c r="J1478">
        <v>340</v>
      </c>
      <c r="K1478">
        <v>0</v>
      </c>
      <c r="L1478" t="s">
        <v>29</v>
      </c>
      <c r="M1478">
        <v>21.6</v>
      </c>
      <c r="N1478">
        <f>IF(DATOS[[#This Row],[email_open_rate]]="",0,DATOS[[#This Row],[email_open_rate]])</f>
        <v>21.6</v>
      </c>
      <c r="O1478" s="1">
        <v>45138</v>
      </c>
      <c r="P1478">
        <v>78</v>
      </c>
      <c r="Q1478">
        <v>0.32</v>
      </c>
      <c r="R1478">
        <f>IF(IFERROR(VLOOKUP(DATOS[[#This Row],[IdUnico]],A1479:$A$5002,1,FALSE),0),1,0)</f>
        <v>0</v>
      </c>
    </row>
    <row r="1479" spans="1:18" x14ac:dyDescent="0.3">
      <c r="A1479" t="str">
        <f>CONCATENATE(DATOS[[#This Row],[customer_id]],"_",DATOS[[#This Row],[country]],"_",DATOS[[#This Row],[customer_since]])</f>
        <v>CUST_3658_India_45286</v>
      </c>
      <c r="B1479" t="s">
        <v>2250</v>
      </c>
      <c r="C1479">
        <v>19</v>
      </c>
      <c r="D1479" t="s">
        <v>21</v>
      </c>
      <c r="E1479" t="s">
        <v>37</v>
      </c>
      <c r="F1479">
        <v>142.26</v>
      </c>
      <c r="G1479">
        <f>IF(DATOS[[#This Row],[avg_order_value]]="",0,DATOS[[#This Row],[avg_order_value]])</f>
        <v>142.26</v>
      </c>
      <c r="H1479">
        <v>10</v>
      </c>
      <c r="I1479">
        <f>DATOS[[#This Row],[avgValorOrdenDesc]]*DATOS[[#This Row],[total_orders]]</f>
        <v>1422.6</v>
      </c>
      <c r="J1479">
        <v>46</v>
      </c>
      <c r="K1479">
        <v>0</v>
      </c>
      <c r="L1479" t="s">
        <v>29</v>
      </c>
      <c r="M1479">
        <v>83.2</v>
      </c>
      <c r="N1479">
        <f>IF(DATOS[[#This Row],[email_open_rate]]="",0,DATOS[[#This Row],[email_open_rate]])</f>
        <v>83.2</v>
      </c>
      <c r="O1479" s="1">
        <v>45286</v>
      </c>
      <c r="P1479">
        <v>87</v>
      </c>
      <c r="Q1479">
        <v>0.19</v>
      </c>
      <c r="R1479">
        <f>IF(IFERROR(VLOOKUP(DATOS[[#This Row],[IdUnico]],A1480:$A$5002,1,FALSE),0),1,0)</f>
        <v>0</v>
      </c>
    </row>
    <row r="1480" spans="1:18" x14ac:dyDescent="0.3">
      <c r="A1480" t="str">
        <f>CONCATENATE(DATOS[[#This Row],[customer_id]],"_",DATOS[[#This Row],[country]],"_",DATOS[[#This Row],[customer_since]])</f>
        <v>CUST_3659_UK_44532</v>
      </c>
      <c r="B1480" t="s">
        <v>2129</v>
      </c>
      <c r="C1480">
        <v>40</v>
      </c>
      <c r="D1480" t="s">
        <v>14</v>
      </c>
      <c r="E1480" t="s">
        <v>52</v>
      </c>
      <c r="F1480">
        <v>22.35</v>
      </c>
      <c r="G1480">
        <f>IF(DATOS[[#This Row],[avg_order_value]]="",0,DATOS[[#This Row],[avg_order_value]])</f>
        <v>22.35</v>
      </c>
      <c r="H1480">
        <v>12</v>
      </c>
      <c r="I1480">
        <f>DATOS[[#This Row],[avgValorOrdenDesc]]*DATOS[[#This Row],[total_orders]]</f>
        <v>268.20000000000005</v>
      </c>
      <c r="J1480">
        <v>123</v>
      </c>
      <c r="K1480">
        <v>0</v>
      </c>
      <c r="L1480" t="s">
        <v>19</v>
      </c>
      <c r="M1480">
        <v>0.9</v>
      </c>
      <c r="N1480">
        <f>IF(DATOS[[#This Row],[email_open_rate]]="",0,DATOS[[#This Row],[email_open_rate]])</f>
        <v>0.9</v>
      </c>
      <c r="O1480" s="1">
        <v>44532</v>
      </c>
      <c r="P1480">
        <v>11</v>
      </c>
      <c r="Q1480">
        <v>0.31</v>
      </c>
      <c r="R1480">
        <f>IF(IFERROR(VLOOKUP(DATOS[[#This Row],[IdUnico]],A1481:$A$5002,1,FALSE),0),1,0)</f>
        <v>0</v>
      </c>
    </row>
    <row r="1481" spans="1:18" x14ac:dyDescent="0.3">
      <c r="A1481" t="str">
        <f>CONCATENATE(DATOS[[#This Row],[customer_id]],"_",DATOS[[#This Row],[country]],"_",DATOS[[#This Row],[customer_since]])</f>
        <v>CUST_3660_Canada_44746</v>
      </c>
      <c r="B1481" t="s">
        <v>2330</v>
      </c>
      <c r="C1481">
        <v>57</v>
      </c>
      <c r="D1481" t="s">
        <v>14</v>
      </c>
      <c r="E1481" t="s">
        <v>28</v>
      </c>
      <c r="F1481">
        <v>33.51</v>
      </c>
      <c r="G1481">
        <f>IF(DATOS[[#This Row],[avg_order_value]]="",0,DATOS[[#This Row],[avg_order_value]])</f>
        <v>33.51</v>
      </c>
      <c r="H1481">
        <v>10</v>
      </c>
      <c r="I1481">
        <f>DATOS[[#This Row],[avgValorOrdenDesc]]*DATOS[[#This Row],[total_orders]]</f>
        <v>335.09999999999997</v>
      </c>
      <c r="J1481">
        <v>254</v>
      </c>
      <c r="K1481">
        <v>0</v>
      </c>
      <c r="L1481" t="s">
        <v>23</v>
      </c>
      <c r="M1481">
        <v>65</v>
      </c>
      <c r="N1481">
        <f>IF(DATOS[[#This Row],[email_open_rate]]="",0,DATOS[[#This Row],[email_open_rate]])</f>
        <v>65</v>
      </c>
      <c r="O1481" s="1">
        <v>44746</v>
      </c>
      <c r="P1481">
        <v>25</v>
      </c>
      <c r="Q1481">
        <v>0.41</v>
      </c>
      <c r="R1481">
        <f>IF(IFERROR(VLOOKUP(DATOS[[#This Row],[IdUnico]],A1482:$A$5002,1,FALSE),0),1,0)</f>
        <v>0</v>
      </c>
    </row>
    <row r="1482" spans="1:18" x14ac:dyDescent="0.3">
      <c r="A1482" t="str">
        <f>CONCATENATE(DATOS[[#This Row],[customer_id]],"_",DATOS[[#This Row],[country]],"_",DATOS[[#This Row],[customer_since]])</f>
        <v>CUST_3661_Australia_45551</v>
      </c>
      <c r="B1482" t="s">
        <v>2516</v>
      </c>
      <c r="C1482">
        <v>64</v>
      </c>
      <c r="D1482" t="s">
        <v>21</v>
      </c>
      <c r="E1482" t="s">
        <v>22</v>
      </c>
      <c r="F1482">
        <v>156.51</v>
      </c>
      <c r="G1482">
        <f>IF(DATOS[[#This Row],[avg_order_value]]="",0,DATOS[[#This Row],[avg_order_value]])</f>
        <v>156.51</v>
      </c>
      <c r="H1482">
        <v>7</v>
      </c>
      <c r="I1482">
        <f>DATOS[[#This Row],[avgValorOrdenDesc]]*DATOS[[#This Row],[total_orders]]</f>
        <v>1095.57</v>
      </c>
      <c r="J1482">
        <v>270</v>
      </c>
      <c r="K1482">
        <v>0</v>
      </c>
      <c r="L1482" t="s">
        <v>23</v>
      </c>
      <c r="M1482">
        <v>10.7</v>
      </c>
      <c r="N1482">
        <f>IF(DATOS[[#This Row],[email_open_rate]]="",0,DATOS[[#This Row],[email_open_rate]])</f>
        <v>10.7</v>
      </c>
      <c r="O1482" s="1">
        <v>45551</v>
      </c>
      <c r="P1482">
        <v>37</v>
      </c>
      <c r="Q1482">
        <v>0.2</v>
      </c>
      <c r="R1482">
        <f>IF(IFERROR(VLOOKUP(DATOS[[#This Row],[IdUnico]],A1483:$A$5002,1,FALSE),0),1,0)</f>
        <v>0</v>
      </c>
    </row>
    <row r="1483" spans="1:18" x14ac:dyDescent="0.3">
      <c r="A1483" t="str">
        <f>CONCATENATE(DATOS[[#This Row],[customer_id]],"_",DATOS[[#This Row],[country]],"_",DATOS[[#This Row],[customer_since]])</f>
        <v>CUST_3665_Australia_44694</v>
      </c>
      <c r="B1483" t="s">
        <v>1650</v>
      </c>
      <c r="C1483">
        <v>28</v>
      </c>
      <c r="D1483" t="s">
        <v>21</v>
      </c>
      <c r="E1483" t="s">
        <v>22</v>
      </c>
      <c r="F1483">
        <v>35.74</v>
      </c>
      <c r="G1483">
        <f>IF(DATOS[[#This Row],[avg_order_value]]="",0,DATOS[[#This Row],[avg_order_value]])</f>
        <v>35.74</v>
      </c>
      <c r="H1483">
        <v>8</v>
      </c>
      <c r="I1483">
        <f>DATOS[[#This Row],[avgValorOrdenDesc]]*DATOS[[#This Row],[total_orders]]</f>
        <v>285.92</v>
      </c>
      <c r="J1483">
        <v>38</v>
      </c>
      <c r="K1483">
        <v>0</v>
      </c>
      <c r="L1483" t="s">
        <v>23</v>
      </c>
      <c r="M1483">
        <v>17.399999999999999</v>
      </c>
      <c r="N1483">
        <f>IF(DATOS[[#This Row],[email_open_rate]]="",0,DATOS[[#This Row],[email_open_rate]])</f>
        <v>17.399999999999999</v>
      </c>
      <c r="O1483" s="1">
        <v>44694</v>
      </c>
      <c r="P1483">
        <v>9</v>
      </c>
      <c r="Q1483">
        <v>0.69</v>
      </c>
      <c r="R1483">
        <f>IF(IFERROR(VLOOKUP(DATOS[[#This Row],[IdUnico]],A1484:$A$5002,1,FALSE),0),1,0)</f>
        <v>0</v>
      </c>
    </row>
    <row r="1484" spans="1:18" x14ac:dyDescent="0.3">
      <c r="A1484" t="str">
        <f>CONCATENATE(DATOS[[#This Row],[customer_id]],"_",DATOS[[#This Row],[country]],"_",DATOS[[#This Row],[customer_since]])</f>
        <v>CUST_3667_USA_44315</v>
      </c>
      <c r="B1484" t="s">
        <v>1142</v>
      </c>
      <c r="C1484">
        <v>28</v>
      </c>
      <c r="D1484" t="s">
        <v>14</v>
      </c>
      <c r="E1484" t="s">
        <v>18</v>
      </c>
      <c r="G1484">
        <f>IF(DATOS[[#This Row],[avg_order_value]]="",0,DATOS[[#This Row],[avg_order_value]])</f>
        <v>0</v>
      </c>
      <c r="H1484">
        <v>9</v>
      </c>
      <c r="I1484">
        <f>DATOS[[#This Row],[avgValorOrdenDesc]]*DATOS[[#This Row],[total_orders]]</f>
        <v>0</v>
      </c>
      <c r="J1484">
        <v>116</v>
      </c>
      <c r="K1484">
        <v>0</v>
      </c>
      <c r="L1484" t="s">
        <v>29</v>
      </c>
      <c r="M1484">
        <v>96.5</v>
      </c>
      <c r="N1484">
        <f>IF(DATOS[[#This Row],[email_open_rate]]="",0,DATOS[[#This Row],[email_open_rate]])</f>
        <v>96.5</v>
      </c>
      <c r="O1484" s="1">
        <v>44315</v>
      </c>
      <c r="P1484">
        <v>12</v>
      </c>
      <c r="Q1484">
        <v>0.31</v>
      </c>
      <c r="R1484">
        <f>IF(IFERROR(VLOOKUP(DATOS[[#This Row],[IdUnico]],A1485:$A$5002,1,FALSE),0),1,0)</f>
        <v>0</v>
      </c>
    </row>
    <row r="1485" spans="1:18" x14ac:dyDescent="0.3">
      <c r="A1485" t="str">
        <f>CONCATENATE(DATOS[[#This Row],[customer_id]],"_",DATOS[[#This Row],[country]],"_",DATOS[[#This Row],[customer_since]])</f>
        <v>CUST_3668_Brazil_45166</v>
      </c>
      <c r="B1485" t="s">
        <v>2893</v>
      </c>
      <c r="C1485">
        <v>37</v>
      </c>
      <c r="D1485" t="s">
        <v>21</v>
      </c>
      <c r="E1485" t="s">
        <v>15</v>
      </c>
      <c r="F1485">
        <v>187.26</v>
      </c>
      <c r="G1485">
        <f>IF(DATOS[[#This Row],[avg_order_value]]="",0,DATOS[[#This Row],[avg_order_value]])</f>
        <v>187.26</v>
      </c>
      <c r="H1485">
        <v>8</v>
      </c>
      <c r="I1485">
        <f>DATOS[[#This Row],[avgValorOrdenDesc]]*DATOS[[#This Row],[total_orders]]</f>
        <v>1498.08</v>
      </c>
      <c r="J1485">
        <v>212</v>
      </c>
      <c r="K1485">
        <v>0</v>
      </c>
      <c r="L1485" t="s">
        <v>40</v>
      </c>
      <c r="M1485">
        <v>10.4</v>
      </c>
      <c r="N1485">
        <f>IF(DATOS[[#This Row],[email_open_rate]]="",0,DATOS[[#This Row],[email_open_rate]])</f>
        <v>10.4</v>
      </c>
      <c r="O1485" s="1">
        <v>45166</v>
      </c>
      <c r="P1485">
        <v>89</v>
      </c>
      <c r="Q1485">
        <v>0.03</v>
      </c>
      <c r="R1485">
        <f>IF(IFERROR(VLOOKUP(DATOS[[#This Row],[IdUnico]],A1486:$A$5002,1,FALSE),0),1,0)</f>
        <v>0</v>
      </c>
    </row>
    <row r="1486" spans="1:18" x14ac:dyDescent="0.3">
      <c r="A1486" t="str">
        <f>CONCATENATE(DATOS[[#This Row],[customer_id]],"_",DATOS[[#This Row],[country]],"_",DATOS[[#This Row],[customer_since]])</f>
        <v>CUST_3669_USA_44628</v>
      </c>
      <c r="B1486" t="s">
        <v>3533</v>
      </c>
      <c r="C1486">
        <v>19</v>
      </c>
      <c r="D1486" t="s">
        <v>21</v>
      </c>
      <c r="E1486" t="s">
        <v>18</v>
      </c>
      <c r="G1486">
        <f>IF(DATOS[[#This Row],[avg_order_value]]="",0,DATOS[[#This Row],[avg_order_value]])</f>
        <v>0</v>
      </c>
      <c r="H1486">
        <v>9</v>
      </c>
      <c r="I1486">
        <f>DATOS[[#This Row],[avgValorOrdenDesc]]*DATOS[[#This Row],[total_orders]]</f>
        <v>0</v>
      </c>
      <c r="J1486">
        <v>159</v>
      </c>
      <c r="K1486">
        <v>0</v>
      </c>
      <c r="L1486" t="s">
        <v>19</v>
      </c>
      <c r="M1486">
        <v>23.1</v>
      </c>
      <c r="N1486">
        <f>IF(DATOS[[#This Row],[email_open_rate]]="",0,DATOS[[#This Row],[email_open_rate]])</f>
        <v>23.1</v>
      </c>
      <c r="O1486" s="1">
        <v>44628</v>
      </c>
      <c r="P1486">
        <v>1</v>
      </c>
      <c r="Q1486">
        <v>0.36</v>
      </c>
      <c r="R1486">
        <f>IF(IFERROR(VLOOKUP(DATOS[[#This Row],[IdUnico]],A1487:$A$5002,1,FALSE),0),1,0)</f>
        <v>0</v>
      </c>
    </row>
    <row r="1487" spans="1:18" x14ac:dyDescent="0.3">
      <c r="A1487" t="str">
        <f>CONCATENATE(DATOS[[#This Row],[customer_id]],"_",DATOS[[#This Row],[country]],"_",DATOS[[#This Row],[customer_since]])</f>
        <v>CUST_3670_Brazil_44326</v>
      </c>
      <c r="B1487" t="s">
        <v>3711</v>
      </c>
      <c r="C1487">
        <v>29</v>
      </c>
      <c r="D1487" t="s">
        <v>21</v>
      </c>
      <c r="E1487" t="s">
        <v>15</v>
      </c>
      <c r="F1487">
        <v>202.06</v>
      </c>
      <c r="G1487">
        <f>IF(DATOS[[#This Row],[avg_order_value]]="",0,DATOS[[#This Row],[avg_order_value]])</f>
        <v>202.06</v>
      </c>
      <c r="H1487">
        <v>8</v>
      </c>
      <c r="I1487">
        <f>DATOS[[#This Row],[avgValorOrdenDesc]]*DATOS[[#This Row],[total_orders]]</f>
        <v>1616.48</v>
      </c>
      <c r="J1487">
        <v>355</v>
      </c>
      <c r="K1487">
        <v>0</v>
      </c>
      <c r="L1487" t="s">
        <v>19</v>
      </c>
      <c r="M1487">
        <v>72.7</v>
      </c>
      <c r="N1487">
        <f>IF(DATOS[[#This Row],[email_open_rate]]="",0,DATOS[[#This Row],[email_open_rate]])</f>
        <v>72.7</v>
      </c>
      <c r="O1487" s="1">
        <v>44326</v>
      </c>
      <c r="P1487">
        <v>25</v>
      </c>
      <c r="Q1487">
        <v>0.64</v>
      </c>
      <c r="R1487">
        <f>IF(IFERROR(VLOOKUP(DATOS[[#This Row],[IdUnico]],A1488:$A$5002,1,FALSE),0),1,0)</f>
        <v>0</v>
      </c>
    </row>
    <row r="1488" spans="1:18" x14ac:dyDescent="0.3">
      <c r="A1488" t="str">
        <f>CONCATENATE(DATOS[[#This Row],[customer_id]],"_",DATOS[[#This Row],[country]],"_",DATOS[[#This Row],[customer_since]])</f>
        <v>CUST_3671_Brazil_44042</v>
      </c>
      <c r="B1488" t="s">
        <v>3395</v>
      </c>
      <c r="C1488">
        <v>57</v>
      </c>
      <c r="D1488" t="s">
        <v>21</v>
      </c>
      <c r="E1488" t="s">
        <v>15</v>
      </c>
      <c r="F1488">
        <v>155.68</v>
      </c>
      <c r="G1488">
        <f>IF(DATOS[[#This Row],[avg_order_value]]="",0,DATOS[[#This Row],[avg_order_value]])</f>
        <v>155.68</v>
      </c>
      <c r="H1488">
        <v>13</v>
      </c>
      <c r="I1488">
        <f>DATOS[[#This Row],[avgValorOrdenDesc]]*DATOS[[#This Row],[total_orders]]</f>
        <v>2023.8400000000001</v>
      </c>
      <c r="J1488">
        <v>199</v>
      </c>
      <c r="K1488">
        <v>0</v>
      </c>
      <c r="L1488" t="s">
        <v>19</v>
      </c>
      <c r="M1488">
        <v>56</v>
      </c>
      <c r="N1488">
        <f>IF(DATOS[[#This Row],[email_open_rate]]="",0,DATOS[[#This Row],[email_open_rate]])</f>
        <v>56</v>
      </c>
      <c r="O1488" s="1">
        <v>44042</v>
      </c>
      <c r="P1488">
        <v>39</v>
      </c>
      <c r="Q1488">
        <v>0.22</v>
      </c>
      <c r="R1488">
        <f>IF(IFERROR(VLOOKUP(DATOS[[#This Row],[IdUnico]],A1489:$A$5002,1,FALSE),0),1,0)</f>
        <v>0</v>
      </c>
    </row>
    <row r="1489" spans="1:18" x14ac:dyDescent="0.3">
      <c r="A1489" t="str">
        <f>CONCATENATE(DATOS[[#This Row],[customer_id]],"_",DATOS[[#This Row],[country]],"_",DATOS[[#This Row],[customer_since]])</f>
        <v>CUST_3672_UK_45041</v>
      </c>
      <c r="B1489" t="s">
        <v>1779</v>
      </c>
      <c r="C1489">
        <v>49</v>
      </c>
      <c r="D1489" t="s">
        <v>21</v>
      </c>
      <c r="E1489" t="s">
        <v>52</v>
      </c>
      <c r="F1489">
        <v>141.56</v>
      </c>
      <c r="G1489">
        <f>IF(DATOS[[#This Row],[avg_order_value]]="",0,DATOS[[#This Row],[avg_order_value]])</f>
        <v>141.56</v>
      </c>
      <c r="H1489">
        <v>4</v>
      </c>
      <c r="I1489">
        <f>DATOS[[#This Row],[avgValorOrdenDesc]]*DATOS[[#This Row],[total_orders]]</f>
        <v>566.24</v>
      </c>
      <c r="J1489">
        <v>97</v>
      </c>
      <c r="K1489">
        <v>0</v>
      </c>
      <c r="L1489" t="s">
        <v>23</v>
      </c>
      <c r="M1489">
        <v>65.7</v>
      </c>
      <c r="N1489">
        <f>IF(DATOS[[#This Row],[email_open_rate]]="",0,DATOS[[#This Row],[email_open_rate]])</f>
        <v>65.7</v>
      </c>
      <c r="O1489" s="1">
        <v>45041</v>
      </c>
      <c r="P1489">
        <v>94</v>
      </c>
      <c r="Q1489">
        <v>0.56999999999999995</v>
      </c>
      <c r="R1489">
        <f>IF(IFERROR(VLOOKUP(DATOS[[#This Row],[IdUnico]],A1490:$A$5002,1,FALSE),0),1,0)</f>
        <v>0</v>
      </c>
    </row>
    <row r="1490" spans="1:18" x14ac:dyDescent="0.3">
      <c r="A1490" t="str">
        <f>CONCATENATE(DATOS[[#This Row],[customer_id]],"_",DATOS[[#This Row],[country]],"_",DATOS[[#This Row],[customer_since]])</f>
        <v>CUST_3672_USA_45446</v>
      </c>
      <c r="B1490" t="s">
        <v>1779</v>
      </c>
      <c r="C1490">
        <v>37</v>
      </c>
      <c r="D1490" t="s">
        <v>21</v>
      </c>
      <c r="E1490" t="s">
        <v>18</v>
      </c>
      <c r="F1490">
        <v>127.22</v>
      </c>
      <c r="G1490">
        <f>IF(DATOS[[#This Row],[avg_order_value]]="",0,DATOS[[#This Row],[avg_order_value]])</f>
        <v>127.22</v>
      </c>
      <c r="H1490">
        <v>7</v>
      </c>
      <c r="I1490">
        <f>DATOS[[#This Row],[avgValorOrdenDesc]]*DATOS[[#This Row],[total_orders]]</f>
        <v>890.54</v>
      </c>
      <c r="J1490">
        <v>29</v>
      </c>
      <c r="K1490">
        <v>0</v>
      </c>
      <c r="L1490" t="s">
        <v>19</v>
      </c>
      <c r="M1490">
        <v>6.7</v>
      </c>
      <c r="N1490">
        <f>IF(DATOS[[#This Row],[email_open_rate]]="",0,DATOS[[#This Row],[email_open_rate]])</f>
        <v>6.7</v>
      </c>
      <c r="O1490" s="1">
        <v>45446</v>
      </c>
      <c r="P1490">
        <v>62</v>
      </c>
      <c r="Q1490">
        <v>0.32</v>
      </c>
      <c r="R1490">
        <f>IF(IFERROR(VLOOKUP(DATOS[[#This Row],[IdUnico]],A1491:$A$5002,1,FALSE),0),1,0)</f>
        <v>0</v>
      </c>
    </row>
    <row r="1491" spans="1:18" x14ac:dyDescent="0.3">
      <c r="A1491" t="str">
        <f>CONCATENATE(DATOS[[#This Row],[customer_id]],"_",DATOS[[#This Row],[country]],"_",DATOS[[#This Row],[customer_since]])</f>
        <v>CUST_3674_USA_44102</v>
      </c>
      <c r="B1491" t="s">
        <v>886</v>
      </c>
      <c r="C1491">
        <v>30</v>
      </c>
      <c r="D1491" t="s">
        <v>14</v>
      </c>
      <c r="E1491" t="s">
        <v>18</v>
      </c>
      <c r="F1491">
        <v>205.99</v>
      </c>
      <c r="G1491">
        <f>IF(DATOS[[#This Row],[avg_order_value]]="",0,DATOS[[#This Row],[avg_order_value]])</f>
        <v>205.99</v>
      </c>
      <c r="H1491">
        <v>14</v>
      </c>
      <c r="I1491">
        <f>DATOS[[#This Row],[avgValorOrdenDesc]]*DATOS[[#This Row],[total_orders]]</f>
        <v>2883.86</v>
      </c>
      <c r="J1491">
        <v>108</v>
      </c>
      <c r="K1491">
        <v>0</v>
      </c>
      <c r="L1491" t="s">
        <v>40</v>
      </c>
      <c r="M1491">
        <v>82</v>
      </c>
      <c r="N1491">
        <f>IF(DATOS[[#This Row],[email_open_rate]]="",0,DATOS[[#This Row],[email_open_rate]])</f>
        <v>82</v>
      </c>
      <c r="O1491" s="1">
        <v>44102</v>
      </c>
      <c r="P1491">
        <v>74</v>
      </c>
      <c r="Q1491">
        <v>0.22</v>
      </c>
      <c r="R1491">
        <f>IF(IFERROR(VLOOKUP(DATOS[[#This Row],[IdUnico]],A1492:$A$5002,1,FALSE),0),1,0)</f>
        <v>0</v>
      </c>
    </row>
    <row r="1492" spans="1:18" x14ac:dyDescent="0.3">
      <c r="A1492" t="str">
        <f>CONCATENATE(DATOS[[#This Row],[customer_id]],"_",DATOS[[#This Row],[country]],"_",DATOS[[#This Row],[customer_since]])</f>
        <v>CUST_3679_Brazil_44087</v>
      </c>
      <c r="B1492" t="s">
        <v>1026</v>
      </c>
      <c r="C1492">
        <v>35</v>
      </c>
      <c r="D1492" t="s">
        <v>14</v>
      </c>
      <c r="E1492" t="s">
        <v>15</v>
      </c>
      <c r="F1492">
        <v>221.27</v>
      </c>
      <c r="G1492">
        <f>IF(DATOS[[#This Row],[avg_order_value]]="",0,DATOS[[#This Row],[avg_order_value]])</f>
        <v>221.27</v>
      </c>
      <c r="H1492">
        <v>10</v>
      </c>
      <c r="I1492">
        <f>DATOS[[#This Row],[avgValorOrdenDesc]]*DATOS[[#This Row],[total_orders]]</f>
        <v>2212.7000000000003</v>
      </c>
      <c r="J1492">
        <v>53</v>
      </c>
      <c r="K1492">
        <v>0</v>
      </c>
      <c r="L1492" t="s">
        <v>23</v>
      </c>
      <c r="M1492">
        <v>95.8</v>
      </c>
      <c r="N1492">
        <f>IF(DATOS[[#This Row],[email_open_rate]]="",0,DATOS[[#This Row],[email_open_rate]])</f>
        <v>95.8</v>
      </c>
      <c r="O1492" s="1">
        <v>44087</v>
      </c>
      <c r="P1492">
        <v>46</v>
      </c>
      <c r="Q1492">
        <v>0.39</v>
      </c>
      <c r="R1492">
        <f>IF(IFERROR(VLOOKUP(DATOS[[#This Row],[IdUnico]],A1493:$A$5002,1,FALSE),0),1,0)</f>
        <v>0</v>
      </c>
    </row>
    <row r="1493" spans="1:18" x14ac:dyDescent="0.3">
      <c r="A1493" t="str">
        <f>CONCATENATE(DATOS[[#This Row],[customer_id]],"_",DATOS[[#This Row],[country]],"_",DATOS[[#This Row],[customer_since]])</f>
        <v>CUST_3679_Japan_44116</v>
      </c>
      <c r="B1493" t="s">
        <v>1026</v>
      </c>
      <c r="C1493">
        <v>57</v>
      </c>
      <c r="D1493" t="s">
        <v>21</v>
      </c>
      <c r="E1493" t="s">
        <v>26</v>
      </c>
      <c r="F1493">
        <v>253.38</v>
      </c>
      <c r="G1493">
        <f>IF(DATOS[[#This Row],[avg_order_value]]="",0,DATOS[[#This Row],[avg_order_value]])</f>
        <v>253.38</v>
      </c>
      <c r="H1493">
        <v>14</v>
      </c>
      <c r="I1493">
        <f>DATOS[[#This Row],[avgValorOrdenDesc]]*DATOS[[#This Row],[total_orders]]</f>
        <v>3547.3199999999997</v>
      </c>
      <c r="J1493">
        <v>72</v>
      </c>
      <c r="K1493">
        <v>0</v>
      </c>
      <c r="L1493" t="s">
        <v>23</v>
      </c>
      <c r="M1493">
        <v>57.8</v>
      </c>
      <c r="N1493">
        <f>IF(DATOS[[#This Row],[email_open_rate]]="",0,DATOS[[#This Row],[email_open_rate]])</f>
        <v>57.8</v>
      </c>
      <c r="O1493" s="1">
        <v>44116</v>
      </c>
      <c r="P1493">
        <v>81</v>
      </c>
      <c r="Q1493">
        <v>0.24</v>
      </c>
      <c r="R1493">
        <f>IF(IFERROR(VLOOKUP(DATOS[[#This Row],[IdUnico]],A1494:$A$5002,1,FALSE),0),1,0)</f>
        <v>0</v>
      </c>
    </row>
    <row r="1494" spans="1:18" x14ac:dyDescent="0.3">
      <c r="A1494" t="str">
        <f>CONCATENATE(DATOS[[#This Row],[customer_id]],"_",DATOS[[#This Row],[country]],"_",DATOS[[#This Row],[customer_since]])</f>
        <v>CUST_3681_Australia_44048</v>
      </c>
      <c r="B1494" t="s">
        <v>526</v>
      </c>
      <c r="C1494">
        <v>61</v>
      </c>
      <c r="D1494" t="s">
        <v>21</v>
      </c>
      <c r="E1494" t="s">
        <v>22</v>
      </c>
      <c r="F1494">
        <v>66.569999999999993</v>
      </c>
      <c r="G1494">
        <f>IF(DATOS[[#This Row],[avg_order_value]]="",0,DATOS[[#This Row],[avg_order_value]])</f>
        <v>66.569999999999993</v>
      </c>
      <c r="H1494">
        <v>7</v>
      </c>
      <c r="I1494">
        <f>DATOS[[#This Row],[avgValorOrdenDesc]]*DATOS[[#This Row],[total_orders]]</f>
        <v>465.98999999999995</v>
      </c>
      <c r="J1494">
        <v>90</v>
      </c>
      <c r="K1494">
        <v>0</v>
      </c>
      <c r="L1494" t="s">
        <v>23</v>
      </c>
      <c r="M1494">
        <v>20.399999999999999</v>
      </c>
      <c r="N1494">
        <f>IF(DATOS[[#This Row],[email_open_rate]]="",0,DATOS[[#This Row],[email_open_rate]])</f>
        <v>20.399999999999999</v>
      </c>
      <c r="O1494" s="1">
        <v>44048</v>
      </c>
      <c r="P1494">
        <v>96</v>
      </c>
      <c r="Q1494">
        <v>0.32</v>
      </c>
      <c r="R1494">
        <f>IF(IFERROR(VLOOKUP(DATOS[[#This Row],[IdUnico]],A1495:$A$5002,1,FALSE),0),1,0)</f>
        <v>0</v>
      </c>
    </row>
    <row r="1495" spans="1:18" x14ac:dyDescent="0.3">
      <c r="A1495" t="str">
        <f>CONCATENATE(DATOS[[#This Row],[customer_id]],"_",DATOS[[#This Row],[country]],"_",DATOS[[#This Row],[customer_since]])</f>
        <v>CUST_3681_Brazil_45800</v>
      </c>
      <c r="B1495" t="s">
        <v>526</v>
      </c>
      <c r="C1495">
        <v>71</v>
      </c>
      <c r="D1495" t="s">
        <v>14</v>
      </c>
      <c r="E1495" t="s">
        <v>15</v>
      </c>
      <c r="F1495">
        <v>62.6</v>
      </c>
      <c r="G1495">
        <f>IF(DATOS[[#This Row],[avg_order_value]]="",0,DATOS[[#This Row],[avg_order_value]])</f>
        <v>62.6</v>
      </c>
      <c r="H1495">
        <v>9</v>
      </c>
      <c r="I1495">
        <f>DATOS[[#This Row],[avgValorOrdenDesc]]*DATOS[[#This Row],[total_orders]]</f>
        <v>563.4</v>
      </c>
      <c r="J1495">
        <v>298</v>
      </c>
      <c r="K1495">
        <v>1</v>
      </c>
      <c r="L1495" t="s">
        <v>23</v>
      </c>
      <c r="M1495">
        <v>77.8</v>
      </c>
      <c r="N1495">
        <f>IF(DATOS[[#This Row],[email_open_rate]]="",0,DATOS[[#This Row],[email_open_rate]])</f>
        <v>77.8</v>
      </c>
      <c r="O1495" s="1">
        <v>45800</v>
      </c>
      <c r="P1495">
        <v>98</v>
      </c>
      <c r="Q1495">
        <v>0.04</v>
      </c>
      <c r="R1495">
        <f>IF(IFERROR(VLOOKUP(DATOS[[#This Row],[IdUnico]],A1496:$A$5002,1,FALSE),0),1,0)</f>
        <v>0</v>
      </c>
    </row>
    <row r="1496" spans="1:18" x14ac:dyDescent="0.3">
      <c r="A1496" t="str">
        <f>CONCATENATE(DATOS[[#This Row],[customer_id]],"_",DATOS[[#This Row],[country]],"_",DATOS[[#This Row],[customer_since]])</f>
        <v>CUST_3687_Brazil_44542</v>
      </c>
      <c r="B1496" t="s">
        <v>2946</v>
      </c>
      <c r="C1496">
        <v>43</v>
      </c>
      <c r="D1496" t="s">
        <v>21</v>
      </c>
      <c r="E1496" t="s">
        <v>15</v>
      </c>
      <c r="F1496">
        <v>63.43</v>
      </c>
      <c r="G1496">
        <f>IF(DATOS[[#This Row],[avg_order_value]]="",0,DATOS[[#This Row],[avg_order_value]])</f>
        <v>63.43</v>
      </c>
      <c r="H1496">
        <v>13</v>
      </c>
      <c r="I1496">
        <f>DATOS[[#This Row],[avgValorOrdenDesc]]*DATOS[[#This Row],[total_orders]]</f>
        <v>824.59</v>
      </c>
      <c r="J1496">
        <v>35</v>
      </c>
      <c r="K1496">
        <v>0</v>
      </c>
      <c r="L1496" t="s">
        <v>19</v>
      </c>
      <c r="M1496">
        <v>88.3</v>
      </c>
      <c r="N1496">
        <f>IF(DATOS[[#This Row],[email_open_rate]]="",0,DATOS[[#This Row],[email_open_rate]])</f>
        <v>88.3</v>
      </c>
      <c r="O1496" s="1">
        <v>44542</v>
      </c>
      <c r="P1496">
        <v>24</v>
      </c>
      <c r="Q1496">
        <v>0.31</v>
      </c>
      <c r="R1496">
        <f>IF(IFERROR(VLOOKUP(DATOS[[#This Row],[IdUnico]],A1497:$A$5002,1,FALSE),0),1,0)</f>
        <v>0</v>
      </c>
    </row>
    <row r="1497" spans="1:18" x14ac:dyDescent="0.3">
      <c r="A1497" t="str">
        <f>CONCATENATE(DATOS[[#This Row],[customer_id]],"_",DATOS[[#This Row],[country]],"_",DATOS[[#This Row],[customer_since]])</f>
        <v>CUST_3690_Canada_45648</v>
      </c>
      <c r="B1497" t="s">
        <v>3102</v>
      </c>
      <c r="C1497">
        <v>78</v>
      </c>
      <c r="D1497" t="s">
        <v>14</v>
      </c>
      <c r="E1497" t="s">
        <v>28</v>
      </c>
      <c r="F1497">
        <v>222.26</v>
      </c>
      <c r="G1497">
        <f>IF(DATOS[[#This Row],[avg_order_value]]="",0,DATOS[[#This Row],[avg_order_value]])</f>
        <v>222.26</v>
      </c>
      <c r="H1497">
        <v>10</v>
      </c>
      <c r="I1497">
        <f>DATOS[[#This Row],[avgValorOrdenDesc]]*DATOS[[#This Row],[total_orders]]</f>
        <v>2222.6</v>
      </c>
      <c r="J1497">
        <v>311</v>
      </c>
      <c r="K1497">
        <v>0</v>
      </c>
      <c r="L1497" t="s">
        <v>16</v>
      </c>
      <c r="M1497">
        <v>78.2</v>
      </c>
      <c r="N1497">
        <f>IF(DATOS[[#This Row],[email_open_rate]]="",0,DATOS[[#This Row],[email_open_rate]])</f>
        <v>78.2</v>
      </c>
      <c r="O1497" s="1">
        <v>45648</v>
      </c>
      <c r="P1497">
        <v>94</v>
      </c>
      <c r="Q1497">
        <v>0.37</v>
      </c>
      <c r="R1497">
        <f>IF(IFERROR(VLOOKUP(DATOS[[#This Row],[IdUnico]],A1498:$A$5002,1,FALSE),0),1,0)</f>
        <v>0</v>
      </c>
    </row>
    <row r="1498" spans="1:18" x14ac:dyDescent="0.3">
      <c r="A1498" t="str">
        <f>CONCATENATE(DATOS[[#This Row],[customer_id]],"_",DATOS[[#This Row],[country]],"_",DATOS[[#This Row],[customer_since]])</f>
        <v>CUST_3693_Canada_45457</v>
      </c>
      <c r="B1498" t="s">
        <v>164</v>
      </c>
      <c r="C1498">
        <v>47</v>
      </c>
      <c r="D1498" t="s">
        <v>21</v>
      </c>
      <c r="E1498" t="s">
        <v>28</v>
      </c>
      <c r="F1498">
        <v>32.83</v>
      </c>
      <c r="G1498">
        <f>IF(DATOS[[#This Row],[avg_order_value]]="",0,DATOS[[#This Row],[avg_order_value]])</f>
        <v>32.83</v>
      </c>
      <c r="H1498">
        <v>8</v>
      </c>
      <c r="I1498">
        <f>DATOS[[#This Row],[avgValorOrdenDesc]]*DATOS[[#This Row],[total_orders]]</f>
        <v>262.64</v>
      </c>
      <c r="J1498">
        <v>142</v>
      </c>
      <c r="K1498">
        <v>0</v>
      </c>
      <c r="L1498" t="s">
        <v>29</v>
      </c>
      <c r="M1498">
        <v>60.6</v>
      </c>
      <c r="N1498">
        <f>IF(DATOS[[#This Row],[email_open_rate]]="",0,DATOS[[#This Row],[email_open_rate]])</f>
        <v>60.6</v>
      </c>
      <c r="O1498" s="1">
        <v>45457</v>
      </c>
      <c r="P1498">
        <v>80</v>
      </c>
      <c r="Q1498">
        <v>0.37</v>
      </c>
      <c r="R1498">
        <f>IF(IFERROR(VLOOKUP(DATOS[[#This Row],[IdUnico]],A1499:$A$5002,1,FALSE),0),1,0)</f>
        <v>0</v>
      </c>
    </row>
    <row r="1499" spans="1:18" x14ac:dyDescent="0.3">
      <c r="A1499" t="str">
        <f>CONCATENATE(DATOS[[#This Row],[customer_id]],"_",DATOS[[#This Row],[country]],"_",DATOS[[#This Row],[customer_since]])</f>
        <v>CUST_3693_Japan_44825</v>
      </c>
      <c r="B1499" t="s">
        <v>164</v>
      </c>
      <c r="C1499">
        <v>72</v>
      </c>
      <c r="D1499" t="s">
        <v>21</v>
      </c>
      <c r="E1499" t="s">
        <v>26</v>
      </c>
      <c r="F1499">
        <v>39.19</v>
      </c>
      <c r="G1499">
        <f>IF(DATOS[[#This Row],[avg_order_value]]="",0,DATOS[[#This Row],[avg_order_value]])</f>
        <v>39.19</v>
      </c>
      <c r="H1499">
        <v>14</v>
      </c>
      <c r="I1499">
        <f>DATOS[[#This Row],[avgValorOrdenDesc]]*DATOS[[#This Row],[total_orders]]</f>
        <v>548.66</v>
      </c>
      <c r="J1499">
        <v>173</v>
      </c>
      <c r="K1499">
        <v>0</v>
      </c>
      <c r="L1499" t="s">
        <v>40</v>
      </c>
      <c r="M1499">
        <v>85.8</v>
      </c>
      <c r="N1499">
        <f>IF(DATOS[[#This Row],[email_open_rate]]="",0,DATOS[[#This Row],[email_open_rate]])</f>
        <v>85.8</v>
      </c>
      <c r="O1499" s="1">
        <v>44825</v>
      </c>
      <c r="P1499">
        <v>95</v>
      </c>
      <c r="Q1499">
        <v>0.16</v>
      </c>
      <c r="R1499">
        <f>IF(IFERROR(VLOOKUP(DATOS[[#This Row],[IdUnico]],A1500:$A$5002,1,FALSE),0),1,0)</f>
        <v>0</v>
      </c>
    </row>
    <row r="1500" spans="1:18" x14ac:dyDescent="0.3">
      <c r="A1500" t="str">
        <f>CONCATENATE(DATOS[[#This Row],[customer_id]],"_",DATOS[[#This Row],[country]],"_",DATOS[[#This Row],[customer_since]])</f>
        <v>CUST_3695_UK_44397</v>
      </c>
      <c r="B1500" t="s">
        <v>114</v>
      </c>
      <c r="C1500">
        <v>64</v>
      </c>
      <c r="D1500" t="s">
        <v>21</v>
      </c>
      <c r="E1500" t="s">
        <v>52</v>
      </c>
      <c r="F1500">
        <v>37.090000000000003</v>
      </c>
      <c r="G1500">
        <f>IF(DATOS[[#This Row],[avg_order_value]]="",0,DATOS[[#This Row],[avg_order_value]])</f>
        <v>37.090000000000003</v>
      </c>
      <c r="H1500">
        <v>9</v>
      </c>
      <c r="I1500">
        <f>DATOS[[#This Row],[avgValorOrdenDesc]]*DATOS[[#This Row],[total_orders]]</f>
        <v>333.81000000000006</v>
      </c>
      <c r="J1500">
        <v>220</v>
      </c>
      <c r="K1500">
        <v>0</v>
      </c>
      <c r="L1500" t="s">
        <v>23</v>
      </c>
      <c r="M1500">
        <v>41.6</v>
      </c>
      <c r="N1500">
        <f>IF(DATOS[[#This Row],[email_open_rate]]="",0,DATOS[[#This Row],[email_open_rate]])</f>
        <v>41.6</v>
      </c>
      <c r="O1500" s="1">
        <v>44397</v>
      </c>
      <c r="P1500">
        <v>29</v>
      </c>
      <c r="Q1500">
        <v>0.08</v>
      </c>
      <c r="R1500">
        <f>IF(IFERROR(VLOOKUP(DATOS[[#This Row],[IdUnico]],A1501:$A$5002,1,FALSE),0),1,0)</f>
        <v>0</v>
      </c>
    </row>
    <row r="1501" spans="1:18" x14ac:dyDescent="0.3">
      <c r="A1501" t="str">
        <f>CONCATENATE(DATOS[[#This Row],[customer_id]],"_",DATOS[[#This Row],[country]],"_",DATOS[[#This Row],[customer_since]])</f>
        <v>CUST_3696_Germany_44062</v>
      </c>
      <c r="B1501" t="s">
        <v>3240</v>
      </c>
      <c r="C1501">
        <v>20</v>
      </c>
      <c r="D1501" t="s">
        <v>14</v>
      </c>
      <c r="E1501" t="s">
        <v>50</v>
      </c>
      <c r="F1501">
        <v>23.8</v>
      </c>
      <c r="G1501">
        <f>IF(DATOS[[#This Row],[avg_order_value]]="",0,DATOS[[#This Row],[avg_order_value]])</f>
        <v>23.8</v>
      </c>
      <c r="H1501">
        <v>8</v>
      </c>
      <c r="I1501">
        <f>DATOS[[#This Row],[avgValorOrdenDesc]]*DATOS[[#This Row],[total_orders]]</f>
        <v>190.4</v>
      </c>
      <c r="J1501">
        <v>245</v>
      </c>
      <c r="K1501">
        <v>0</v>
      </c>
      <c r="L1501" t="s">
        <v>40</v>
      </c>
      <c r="M1501">
        <v>19.899999999999999</v>
      </c>
      <c r="N1501">
        <f>IF(DATOS[[#This Row],[email_open_rate]]="",0,DATOS[[#This Row],[email_open_rate]])</f>
        <v>19.899999999999999</v>
      </c>
      <c r="O1501" s="1">
        <v>44062</v>
      </c>
      <c r="P1501">
        <v>87</v>
      </c>
      <c r="Q1501">
        <v>0.18</v>
      </c>
      <c r="R1501">
        <f>IF(IFERROR(VLOOKUP(DATOS[[#This Row],[IdUnico]],A1502:$A$5002,1,FALSE),0),1,0)</f>
        <v>0</v>
      </c>
    </row>
    <row r="1502" spans="1:18" x14ac:dyDescent="0.3">
      <c r="A1502" t="str">
        <f>CONCATENATE(DATOS[[#This Row],[customer_id]],"_",DATOS[[#This Row],[country]],"_",DATOS[[#This Row],[customer_since]])</f>
        <v>CUST_3700_Germany_45771</v>
      </c>
      <c r="B1502" t="s">
        <v>2918</v>
      </c>
      <c r="C1502">
        <v>24</v>
      </c>
      <c r="D1502" t="s">
        <v>21</v>
      </c>
      <c r="E1502" t="s">
        <v>50</v>
      </c>
      <c r="F1502">
        <v>175.33</v>
      </c>
      <c r="G1502">
        <f>IF(DATOS[[#This Row],[avg_order_value]]="",0,DATOS[[#This Row],[avg_order_value]])</f>
        <v>175.33</v>
      </c>
      <c r="H1502">
        <v>8</v>
      </c>
      <c r="I1502">
        <f>DATOS[[#This Row],[avgValorOrdenDesc]]*DATOS[[#This Row],[total_orders]]</f>
        <v>1402.64</v>
      </c>
      <c r="J1502">
        <v>10</v>
      </c>
      <c r="K1502">
        <v>0</v>
      </c>
      <c r="L1502" t="s">
        <v>16</v>
      </c>
      <c r="M1502">
        <v>78.2</v>
      </c>
      <c r="N1502">
        <f>IF(DATOS[[#This Row],[email_open_rate]]="",0,DATOS[[#This Row],[email_open_rate]])</f>
        <v>78.2</v>
      </c>
      <c r="O1502" s="1">
        <v>45771</v>
      </c>
      <c r="P1502">
        <v>73</v>
      </c>
      <c r="Q1502">
        <v>0.41</v>
      </c>
      <c r="R1502">
        <f>IF(IFERROR(VLOOKUP(DATOS[[#This Row],[IdUnico]],A1503:$A$5002,1,FALSE),0),1,0)</f>
        <v>0</v>
      </c>
    </row>
    <row r="1503" spans="1:18" x14ac:dyDescent="0.3">
      <c r="A1503" t="str">
        <f>CONCATENATE(DATOS[[#This Row],[customer_id]],"_",DATOS[[#This Row],[country]],"_",DATOS[[#This Row],[customer_since]])</f>
        <v>CUST_3702_Japan_45221</v>
      </c>
      <c r="B1503" t="s">
        <v>2229</v>
      </c>
      <c r="C1503">
        <v>45</v>
      </c>
      <c r="D1503" t="s">
        <v>21</v>
      </c>
      <c r="E1503" t="s">
        <v>26</v>
      </c>
      <c r="F1503">
        <v>121.33</v>
      </c>
      <c r="G1503">
        <f>IF(DATOS[[#This Row],[avg_order_value]]="",0,DATOS[[#This Row],[avg_order_value]])</f>
        <v>121.33</v>
      </c>
      <c r="H1503">
        <v>15</v>
      </c>
      <c r="I1503">
        <f>DATOS[[#This Row],[avgValorOrdenDesc]]*DATOS[[#This Row],[total_orders]]</f>
        <v>1819.95</v>
      </c>
      <c r="J1503">
        <v>316</v>
      </c>
      <c r="K1503">
        <v>0</v>
      </c>
      <c r="L1503" t="s">
        <v>23</v>
      </c>
      <c r="M1503">
        <v>25.4</v>
      </c>
      <c r="N1503">
        <f>IF(DATOS[[#This Row],[email_open_rate]]="",0,DATOS[[#This Row],[email_open_rate]])</f>
        <v>25.4</v>
      </c>
      <c r="O1503" s="1">
        <v>45221</v>
      </c>
      <c r="P1503">
        <v>86</v>
      </c>
      <c r="Q1503">
        <v>0.17</v>
      </c>
      <c r="R1503">
        <f>IF(IFERROR(VLOOKUP(DATOS[[#This Row],[IdUnico]],A1504:$A$5002,1,FALSE),0),1,0)</f>
        <v>0</v>
      </c>
    </row>
    <row r="1504" spans="1:18" x14ac:dyDescent="0.3">
      <c r="A1504" t="str">
        <f>CONCATENATE(DATOS[[#This Row],[customer_id]],"_",DATOS[[#This Row],[country]],"_",DATOS[[#This Row],[customer_since]])</f>
        <v>CUST_3703_Australia_44356</v>
      </c>
      <c r="B1504" t="s">
        <v>573</v>
      </c>
      <c r="C1504">
        <v>20</v>
      </c>
      <c r="D1504" t="s">
        <v>14</v>
      </c>
      <c r="E1504" t="s">
        <v>22</v>
      </c>
      <c r="F1504">
        <v>49.9</v>
      </c>
      <c r="G1504">
        <f>IF(DATOS[[#This Row],[avg_order_value]]="",0,DATOS[[#This Row],[avg_order_value]])</f>
        <v>49.9</v>
      </c>
      <c r="H1504">
        <v>11</v>
      </c>
      <c r="I1504">
        <f>DATOS[[#This Row],[avgValorOrdenDesc]]*DATOS[[#This Row],[total_orders]]</f>
        <v>548.9</v>
      </c>
      <c r="J1504">
        <v>259</v>
      </c>
      <c r="K1504">
        <v>0</v>
      </c>
      <c r="L1504" t="s">
        <v>16</v>
      </c>
      <c r="M1504">
        <v>40</v>
      </c>
      <c r="N1504">
        <f>IF(DATOS[[#This Row],[email_open_rate]]="",0,DATOS[[#This Row],[email_open_rate]])</f>
        <v>40</v>
      </c>
      <c r="O1504" s="1">
        <v>44356</v>
      </c>
      <c r="P1504">
        <v>41</v>
      </c>
      <c r="Q1504">
        <v>0.49</v>
      </c>
      <c r="R1504">
        <f>IF(IFERROR(VLOOKUP(DATOS[[#This Row],[IdUnico]],A1505:$A$5002,1,FALSE),0),1,0)</f>
        <v>0</v>
      </c>
    </row>
    <row r="1505" spans="1:18" x14ac:dyDescent="0.3">
      <c r="A1505" t="str">
        <f>CONCATENATE(DATOS[[#This Row],[customer_id]],"_",DATOS[[#This Row],[country]],"_",DATOS[[#This Row],[customer_since]])</f>
        <v>CUST_3708_Australia_45276</v>
      </c>
      <c r="B1505" t="s">
        <v>923</v>
      </c>
      <c r="C1505">
        <v>65</v>
      </c>
      <c r="D1505" t="s">
        <v>14</v>
      </c>
      <c r="E1505" t="s">
        <v>22</v>
      </c>
      <c r="F1505">
        <v>81.19</v>
      </c>
      <c r="G1505">
        <f>IF(DATOS[[#This Row],[avg_order_value]]="",0,DATOS[[#This Row],[avg_order_value]])</f>
        <v>81.19</v>
      </c>
      <c r="H1505">
        <v>5</v>
      </c>
      <c r="I1505">
        <f>DATOS[[#This Row],[avgValorOrdenDesc]]*DATOS[[#This Row],[total_orders]]</f>
        <v>405.95</v>
      </c>
      <c r="J1505">
        <v>178</v>
      </c>
      <c r="K1505">
        <v>0</v>
      </c>
      <c r="L1505" t="s">
        <v>40</v>
      </c>
      <c r="M1505">
        <v>92.6</v>
      </c>
      <c r="N1505">
        <f>IF(DATOS[[#This Row],[email_open_rate]]="",0,DATOS[[#This Row],[email_open_rate]])</f>
        <v>92.6</v>
      </c>
      <c r="O1505" s="1">
        <v>45276</v>
      </c>
      <c r="P1505">
        <v>69</v>
      </c>
      <c r="Q1505">
        <v>0.28999999999999998</v>
      </c>
      <c r="R1505">
        <f>IF(IFERROR(VLOOKUP(DATOS[[#This Row],[IdUnico]],A1506:$A$5002,1,FALSE),0),1,0)</f>
        <v>0</v>
      </c>
    </row>
    <row r="1506" spans="1:18" x14ac:dyDescent="0.3">
      <c r="A1506" t="str">
        <f>CONCATENATE(DATOS[[#This Row],[customer_id]],"_",DATOS[[#This Row],[country]],"_",DATOS[[#This Row],[customer_since]])</f>
        <v>CUST_3708_Brazil_44069</v>
      </c>
      <c r="B1506" t="s">
        <v>923</v>
      </c>
      <c r="C1506">
        <v>30</v>
      </c>
      <c r="D1506" t="s">
        <v>21</v>
      </c>
      <c r="E1506" t="s">
        <v>15</v>
      </c>
      <c r="F1506">
        <v>68.510000000000005</v>
      </c>
      <c r="G1506">
        <f>IF(DATOS[[#This Row],[avg_order_value]]="",0,DATOS[[#This Row],[avg_order_value]])</f>
        <v>68.510000000000005</v>
      </c>
      <c r="H1506">
        <v>9</v>
      </c>
      <c r="I1506">
        <f>DATOS[[#This Row],[avgValorOrdenDesc]]*DATOS[[#This Row],[total_orders]]</f>
        <v>616.59</v>
      </c>
      <c r="J1506">
        <v>256</v>
      </c>
      <c r="K1506">
        <v>0</v>
      </c>
      <c r="L1506" t="s">
        <v>16</v>
      </c>
      <c r="M1506">
        <v>23.2</v>
      </c>
      <c r="N1506">
        <f>IF(DATOS[[#This Row],[email_open_rate]]="",0,DATOS[[#This Row],[email_open_rate]])</f>
        <v>23.2</v>
      </c>
      <c r="O1506" s="1">
        <v>44069</v>
      </c>
      <c r="P1506">
        <v>29</v>
      </c>
      <c r="Q1506">
        <v>0.11</v>
      </c>
      <c r="R1506">
        <f>IF(IFERROR(VLOOKUP(DATOS[[#This Row],[IdUnico]],A1507:$A$5002,1,FALSE),0),1,0)</f>
        <v>0</v>
      </c>
    </row>
    <row r="1507" spans="1:18" x14ac:dyDescent="0.3">
      <c r="A1507" t="str">
        <f>CONCATENATE(DATOS[[#This Row],[customer_id]],"_",DATOS[[#This Row],[country]],"_",DATOS[[#This Row],[customer_since]])</f>
        <v>CUST_3708_Brazil_44721</v>
      </c>
      <c r="B1507" t="s">
        <v>923</v>
      </c>
      <c r="C1507">
        <v>56</v>
      </c>
      <c r="D1507" t="s">
        <v>14</v>
      </c>
      <c r="E1507" t="s">
        <v>15</v>
      </c>
      <c r="F1507">
        <v>131.63999999999999</v>
      </c>
      <c r="G1507">
        <f>IF(DATOS[[#This Row],[avg_order_value]]="",0,DATOS[[#This Row],[avg_order_value]])</f>
        <v>131.63999999999999</v>
      </c>
      <c r="H1507">
        <v>13</v>
      </c>
      <c r="I1507">
        <f>DATOS[[#This Row],[avgValorOrdenDesc]]*DATOS[[#This Row],[total_orders]]</f>
        <v>1711.3199999999997</v>
      </c>
      <c r="J1507">
        <v>18</v>
      </c>
      <c r="K1507">
        <v>0</v>
      </c>
      <c r="L1507" t="s">
        <v>16</v>
      </c>
      <c r="M1507">
        <v>59.4</v>
      </c>
      <c r="N1507">
        <f>IF(DATOS[[#This Row],[email_open_rate]]="",0,DATOS[[#This Row],[email_open_rate]])</f>
        <v>59.4</v>
      </c>
      <c r="O1507" s="1">
        <v>44721</v>
      </c>
      <c r="P1507">
        <v>90</v>
      </c>
      <c r="Q1507">
        <v>0.28000000000000003</v>
      </c>
      <c r="R1507">
        <f>IF(IFERROR(VLOOKUP(DATOS[[#This Row],[IdUnico]],A1508:$A$5002,1,FALSE),0),1,0)</f>
        <v>0</v>
      </c>
    </row>
    <row r="1508" spans="1:18" x14ac:dyDescent="0.3">
      <c r="A1508" t="str">
        <f>CONCATENATE(DATOS[[#This Row],[customer_id]],"_",DATOS[[#This Row],[country]],"_",DATOS[[#This Row],[customer_since]])</f>
        <v>CUST_3710_Japan_44937</v>
      </c>
      <c r="B1508" t="s">
        <v>3384</v>
      </c>
      <c r="C1508">
        <v>53</v>
      </c>
      <c r="D1508" t="s">
        <v>21</v>
      </c>
      <c r="E1508" t="s">
        <v>26</v>
      </c>
      <c r="F1508">
        <v>25.23</v>
      </c>
      <c r="G1508">
        <f>IF(DATOS[[#This Row],[avg_order_value]]="",0,DATOS[[#This Row],[avg_order_value]])</f>
        <v>25.23</v>
      </c>
      <c r="H1508">
        <v>9</v>
      </c>
      <c r="I1508">
        <f>DATOS[[#This Row],[avgValorOrdenDesc]]*DATOS[[#This Row],[total_orders]]</f>
        <v>227.07</v>
      </c>
      <c r="J1508">
        <v>132</v>
      </c>
      <c r="K1508">
        <v>0</v>
      </c>
      <c r="L1508" t="s">
        <v>23</v>
      </c>
      <c r="M1508">
        <v>38.299999999999997</v>
      </c>
      <c r="N1508">
        <f>IF(DATOS[[#This Row],[email_open_rate]]="",0,DATOS[[#This Row],[email_open_rate]])</f>
        <v>38.299999999999997</v>
      </c>
      <c r="O1508" s="1">
        <v>44937</v>
      </c>
      <c r="P1508">
        <v>40</v>
      </c>
      <c r="Q1508">
        <v>0.04</v>
      </c>
      <c r="R1508">
        <f>IF(IFERROR(VLOOKUP(DATOS[[#This Row],[IdUnico]],A1509:$A$5002,1,FALSE),0),1,0)</f>
        <v>0</v>
      </c>
    </row>
    <row r="1509" spans="1:18" x14ac:dyDescent="0.3">
      <c r="A1509" t="str">
        <f>CONCATENATE(DATOS[[#This Row],[customer_id]],"_",DATOS[[#This Row],[country]],"_",DATOS[[#This Row],[customer_since]])</f>
        <v>CUST_3711_Australia_44742</v>
      </c>
      <c r="B1509" t="s">
        <v>1072</v>
      </c>
      <c r="C1509">
        <v>62</v>
      </c>
      <c r="D1509" t="s">
        <v>14</v>
      </c>
      <c r="E1509" t="s">
        <v>22</v>
      </c>
      <c r="G1509">
        <f>IF(DATOS[[#This Row],[avg_order_value]]="",0,DATOS[[#This Row],[avg_order_value]])</f>
        <v>0</v>
      </c>
      <c r="H1509">
        <v>8</v>
      </c>
      <c r="I1509">
        <f>DATOS[[#This Row],[avgValorOrdenDesc]]*DATOS[[#This Row],[total_orders]]</f>
        <v>0</v>
      </c>
      <c r="J1509">
        <v>8</v>
      </c>
      <c r="K1509">
        <v>0</v>
      </c>
      <c r="L1509" t="s">
        <v>29</v>
      </c>
      <c r="N1509">
        <f>IF(DATOS[[#This Row],[email_open_rate]]="",0,DATOS[[#This Row],[email_open_rate]])</f>
        <v>0</v>
      </c>
      <c r="O1509" s="1">
        <v>44742</v>
      </c>
      <c r="P1509">
        <v>8</v>
      </c>
      <c r="Q1509">
        <v>0.12</v>
      </c>
      <c r="R1509">
        <f>IF(IFERROR(VLOOKUP(DATOS[[#This Row],[IdUnico]],A1510:$A$5002,1,FALSE),0),1,0)</f>
        <v>0</v>
      </c>
    </row>
    <row r="1510" spans="1:18" x14ac:dyDescent="0.3">
      <c r="A1510" t="str">
        <f>CONCATENATE(DATOS[[#This Row],[customer_id]],"_",DATOS[[#This Row],[country]],"_",DATOS[[#This Row],[customer_since]])</f>
        <v>CUST_3711_Japan_44193</v>
      </c>
      <c r="B1510" t="s">
        <v>1072</v>
      </c>
      <c r="C1510">
        <v>26</v>
      </c>
      <c r="D1510" t="s">
        <v>14</v>
      </c>
      <c r="E1510" t="s">
        <v>26</v>
      </c>
      <c r="F1510">
        <v>67.180000000000007</v>
      </c>
      <c r="G1510">
        <f>IF(DATOS[[#This Row],[avg_order_value]]="",0,DATOS[[#This Row],[avg_order_value]])</f>
        <v>67.180000000000007</v>
      </c>
      <c r="H1510">
        <v>15</v>
      </c>
      <c r="I1510">
        <f>DATOS[[#This Row],[avgValorOrdenDesc]]*DATOS[[#This Row],[total_orders]]</f>
        <v>1007.7</v>
      </c>
      <c r="J1510">
        <v>142</v>
      </c>
      <c r="K1510">
        <v>0</v>
      </c>
      <c r="L1510" t="s">
        <v>40</v>
      </c>
      <c r="M1510">
        <v>80.3</v>
      </c>
      <c r="N1510">
        <f>IF(DATOS[[#This Row],[email_open_rate]]="",0,DATOS[[#This Row],[email_open_rate]])</f>
        <v>80.3</v>
      </c>
      <c r="O1510" s="1">
        <v>44193</v>
      </c>
      <c r="P1510">
        <v>98</v>
      </c>
      <c r="Q1510">
        <v>0.3</v>
      </c>
      <c r="R1510">
        <f>IF(IFERROR(VLOOKUP(DATOS[[#This Row],[IdUnico]],A1511:$A$5002,1,FALSE),0),1,0)</f>
        <v>0</v>
      </c>
    </row>
    <row r="1511" spans="1:18" x14ac:dyDescent="0.3">
      <c r="A1511" t="str">
        <f>CONCATENATE(DATOS[[#This Row],[customer_id]],"_",DATOS[[#This Row],[country]],"_",DATOS[[#This Row],[customer_since]])</f>
        <v>CUST_3712_Australia_44392</v>
      </c>
      <c r="B1511" t="s">
        <v>847</v>
      </c>
      <c r="C1511">
        <v>20</v>
      </c>
      <c r="D1511" t="s">
        <v>21</v>
      </c>
      <c r="E1511" t="s">
        <v>22</v>
      </c>
      <c r="F1511">
        <v>106.93</v>
      </c>
      <c r="G1511">
        <f>IF(DATOS[[#This Row],[avg_order_value]]="",0,DATOS[[#This Row],[avg_order_value]])</f>
        <v>106.93</v>
      </c>
      <c r="H1511">
        <v>13</v>
      </c>
      <c r="I1511">
        <f>DATOS[[#This Row],[avgValorOrdenDesc]]*DATOS[[#This Row],[total_orders]]</f>
        <v>1390.0900000000001</v>
      </c>
      <c r="J1511">
        <v>67</v>
      </c>
      <c r="K1511">
        <v>0</v>
      </c>
      <c r="L1511" t="s">
        <v>23</v>
      </c>
      <c r="M1511">
        <v>75.400000000000006</v>
      </c>
      <c r="N1511">
        <f>IF(DATOS[[#This Row],[email_open_rate]]="",0,DATOS[[#This Row],[email_open_rate]])</f>
        <v>75.400000000000006</v>
      </c>
      <c r="O1511" s="1">
        <v>44392</v>
      </c>
      <c r="P1511">
        <v>37</v>
      </c>
      <c r="Q1511">
        <v>0.16</v>
      </c>
      <c r="R1511">
        <f>IF(IFERROR(VLOOKUP(DATOS[[#This Row],[IdUnico]],A1512:$A$5002,1,FALSE),0),1,0)</f>
        <v>0</v>
      </c>
    </row>
    <row r="1512" spans="1:18" x14ac:dyDescent="0.3">
      <c r="A1512" t="str">
        <f>CONCATENATE(DATOS[[#This Row],[customer_id]],"_",DATOS[[#This Row],[country]],"_",DATOS[[#This Row],[customer_since]])</f>
        <v>CUST_3713_Canada_45440</v>
      </c>
      <c r="B1512" t="s">
        <v>948</v>
      </c>
      <c r="C1512">
        <v>75</v>
      </c>
      <c r="D1512" t="s">
        <v>14</v>
      </c>
      <c r="E1512" t="s">
        <v>28</v>
      </c>
      <c r="F1512">
        <v>159.46</v>
      </c>
      <c r="G1512">
        <f>IF(DATOS[[#This Row],[avg_order_value]]="",0,DATOS[[#This Row],[avg_order_value]])</f>
        <v>159.46</v>
      </c>
      <c r="H1512">
        <v>8</v>
      </c>
      <c r="I1512">
        <f>DATOS[[#This Row],[avgValorOrdenDesc]]*DATOS[[#This Row],[total_orders]]</f>
        <v>1275.68</v>
      </c>
      <c r="J1512">
        <v>181</v>
      </c>
      <c r="K1512">
        <v>0</v>
      </c>
      <c r="L1512" t="s">
        <v>19</v>
      </c>
      <c r="M1512">
        <v>82.1</v>
      </c>
      <c r="N1512">
        <f>IF(DATOS[[#This Row],[email_open_rate]]="",0,DATOS[[#This Row],[email_open_rate]])</f>
        <v>82.1</v>
      </c>
      <c r="O1512" s="1">
        <v>45440</v>
      </c>
      <c r="P1512">
        <v>54</v>
      </c>
      <c r="Q1512">
        <v>0.36</v>
      </c>
      <c r="R1512">
        <f>IF(IFERROR(VLOOKUP(DATOS[[#This Row],[IdUnico]],A1513:$A$5002,1,FALSE),0),1,0)</f>
        <v>0</v>
      </c>
    </row>
    <row r="1513" spans="1:18" x14ac:dyDescent="0.3">
      <c r="A1513" t="str">
        <f>CONCATENATE(DATOS[[#This Row],[customer_id]],"_",DATOS[[#This Row],[country]],"_",DATOS[[#This Row],[customer_since]])</f>
        <v>CUST_3717_France_44538</v>
      </c>
      <c r="B1513" t="s">
        <v>965</v>
      </c>
      <c r="C1513">
        <v>41</v>
      </c>
      <c r="D1513" t="s">
        <v>14</v>
      </c>
      <c r="E1513" t="s">
        <v>35</v>
      </c>
      <c r="F1513">
        <v>114.3</v>
      </c>
      <c r="G1513">
        <f>IF(DATOS[[#This Row],[avg_order_value]]="",0,DATOS[[#This Row],[avg_order_value]])</f>
        <v>114.3</v>
      </c>
      <c r="H1513">
        <v>6</v>
      </c>
      <c r="I1513">
        <f>DATOS[[#This Row],[avgValorOrdenDesc]]*DATOS[[#This Row],[total_orders]]</f>
        <v>685.8</v>
      </c>
      <c r="J1513">
        <v>307</v>
      </c>
      <c r="K1513">
        <v>0</v>
      </c>
      <c r="L1513" t="s">
        <v>16</v>
      </c>
      <c r="M1513">
        <v>47.3</v>
      </c>
      <c r="N1513">
        <f>IF(DATOS[[#This Row],[email_open_rate]]="",0,DATOS[[#This Row],[email_open_rate]])</f>
        <v>47.3</v>
      </c>
      <c r="O1513" s="1">
        <v>44538</v>
      </c>
      <c r="P1513">
        <v>31</v>
      </c>
      <c r="Q1513">
        <v>0.23</v>
      </c>
      <c r="R1513">
        <f>IF(IFERROR(VLOOKUP(DATOS[[#This Row],[IdUnico]],A1514:$A$5002,1,FALSE),0),1,0)</f>
        <v>0</v>
      </c>
    </row>
    <row r="1514" spans="1:18" x14ac:dyDescent="0.3">
      <c r="A1514" t="str">
        <f>CONCATENATE(DATOS[[#This Row],[customer_id]],"_",DATOS[[#This Row],[country]],"_",DATOS[[#This Row],[customer_since]])</f>
        <v>CUST_3719_Australia_44718</v>
      </c>
      <c r="B1514" t="s">
        <v>1256</v>
      </c>
      <c r="C1514">
        <v>45</v>
      </c>
      <c r="D1514" t="s">
        <v>21</v>
      </c>
      <c r="E1514" t="s">
        <v>22</v>
      </c>
      <c r="F1514">
        <v>61.86</v>
      </c>
      <c r="G1514">
        <f>IF(DATOS[[#This Row],[avg_order_value]]="",0,DATOS[[#This Row],[avg_order_value]])</f>
        <v>61.86</v>
      </c>
      <c r="H1514">
        <v>9</v>
      </c>
      <c r="I1514">
        <f>DATOS[[#This Row],[avgValorOrdenDesc]]*DATOS[[#This Row],[total_orders]]</f>
        <v>556.74</v>
      </c>
      <c r="J1514">
        <v>247</v>
      </c>
      <c r="K1514">
        <v>0</v>
      </c>
      <c r="L1514" t="s">
        <v>19</v>
      </c>
      <c r="M1514">
        <v>14.4</v>
      </c>
      <c r="N1514">
        <f>IF(DATOS[[#This Row],[email_open_rate]]="",0,DATOS[[#This Row],[email_open_rate]])</f>
        <v>14.4</v>
      </c>
      <c r="O1514" s="1">
        <v>44718</v>
      </c>
      <c r="P1514">
        <v>42</v>
      </c>
      <c r="Q1514">
        <v>0.01</v>
      </c>
      <c r="R1514">
        <f>IF(IFERROR(VLOOKUP(DATOS[[#This Row],[IdUnico]],A1515:$A$5002,1,FALSE),0),1,0)</f>
        <v>0</v>
      </c>
    </row>
    <row r="1515" spans="1:18" x14ac:dyDescent="0.3">
      <c r="A1515" t="str">
        <f>CONCATENATE(DATOS[[#This Row],[customer_id]],"_",DATOS[[#This Row],[country]],"_",DATOS[[#This Row],[customer_since]])</f>
        <v>CUST_3719_Brazil_44200</v>
      </c>
      <c r="B1515" t="s">
        <v>1256</v>
      </c>
      <c r="C1515">
        <v>39</v>
      </c>
      <c r="D1515" t="s">
        <v>21</v>
      </c>
      <c r="E1515" t="s">
        <v>15</v>
      </c>
      <c r="F1515">
        <v>73.83</v>
      </c>
      <c r="G1515">
        <f>IF(DATOS[[#This Row],[avg_order_value]]="",0,DATOS[[#This Row],[avg_order_value]])</f>
        <v>73.83</v>
      </c>
      <c r="H1515">
        <v>9</v>
      </c>
      <c r="I1515">
        <f>DATOS[[#This Row],[avgValorOrdenDesc]]*DATOS[[#This Row],[total_orders]]</f>
        <v>664.47</v>
      </c>
      <c r="J1515">
        <v>226</v>
      </c>
      <c r="K1515">
        <v>0</v>
      </c>
      <c r="L1515" t="s">
        <v>19</v>
      </c>
      <c r="M1515">
        <v>69.099999999999994</v>
      </c>
      <c r="N1515">
        <f>IF(DATOS[[#This Row],[email_open_rate]]="",0,DATOS[[#This Row],[email_open_rate]])</f>
        <v>69.099999999999994</v>
      </c>
      <c r="O1515" s="1">
        <v>44200</v>
      </c>
      <c r="P1515">
        <v>10</v>
      </c>
      <c r="Q1515">
        <v>0.52</v>
      </c>
      <c r="R1515">
        <f>IF(IFERROR(VLOOKUP(DATOS[[#This Row],[IdUnico]],A1516:$A$5002,1,FALSE),0),1,0)</f>
        <v>0</v>
      </c>
    </row>
    <row r="1516" spans="1:18" x14ac:dyDescent="0.3">
      <c r="A1516" t="str">
        <f>CONCATENATE(DATOS[[#This Row],[customer_id]],"_",DATOS[[#This Row],[country]],"_",DATOS[[#This Row],[customer_since]])</f>
        <v>CUST_3720_USA_45181</v>
      </c>
      <c r="B1516" t="s">
        <v>1364</v>
      </c>
      <c r="C1516">
        <v>22</v>
      </c>
      <c r="D1516" t="s">
        <v>14</v>
      </c>
      <c r="E1516" t="s">
        <v>18</v>
      </c>
      <c r="F1516">
        <v>65.209999999999994</v>
      </c>
      <c r="G1516">
        <f>IF(DATOS[[#This Row],[avg_order_value]]="",0,DATOS[[#This Row],[avg_order_value]])</f>
        <v>65.209999999999994</v>
      </c>
      <c r="H1516">
        <v>10</v>
      </c>
      <c r="I1516">
        <f>DATOS[[#This Row],[avgValorOrdenDesc]]*DATOS[[#This Row],[total_orders]]</f>
        <v>652.09999999999991</v>
      </c>
      <c r="J1516">
        <v>155</v>
      </c>
      <c r="K1516">
        <v>0</v>
      </c>
      <c r="L1516" t="s">
        <v>19</v>
      </c>
      <c r="M1516">
        <v>75.3</v>
      </c>
      <c r="N1516">
        <f>IF(DATOS[[#This Row],[email_open_rate]]="",0,DATOS[[#This Row],[email_open_rate]])</f>
        <v>75.3</v>
      </c>
      <c r="O1516" s="1">
        <v>45181</v>
      </c>
      <c r="P1516">
        <v>6</v>
      </c>
      <c r="Q1516">
        <v>0.47</v>
      </c>
      <c r="R1516">
        <f>IF(IFERROR(VLOOKUP(DATOS[[#This Row],[IdUnico]],A1517:$A$5002,1,FALSE),0),1,0)</f>
        <v>0</v>
      </c>
    </row>
    <row r="1517" spans="1:18" x14ac:dyDescent="0.3">
      <c r="A1517" t="str">
        <f>CONCATENATE(DATOS[[#This Row],[customer_id]],"_",DATOS[[#This Row],[country]],"_",DATOS[[#This Row],[customer_since]])</f>
        <v>CUST_3723_Australia_44290</v>
      </c>
      <c r="B1517" t="s">
        <v>2143</v>
      </c>
      <c r="C1517">
        <v>23</v>
      </c>
      <c r="D1517" t="s">
        <v>21</v>
      </c>
      <c r="E1517" t="s">
        <v>22</v>
      </c>
      <c r="F1517">
        <v>77.58</v>
      </c>
      <c r="G1517">
        <f>IF(DATOS[[#This Row],[avg_order_value]]="",0,DATOS[[#This Row],[avg_order_value]])</f>
        <v>77.58</v>
      </c>
      <c r="H1517">
        <v>12</v>
      </c>
      <c r="I1517">
        <f>DATOS[[#This Row],[avgValorOrdenDesc]]*DATOS[[#This Row],[total_orders]]</f>
        <v>930.96</v>
      </c>
      <c r="J1517">
        <v>25</v>
      </c>
      <c r="K1517">
        <v>0</v>
      </c>
      <c r="L1517" t="s">
        <v>23</v>
      </c>
      <c r="M1517">
        <v>64.8</v>
      </c>
      <c r="N1517">
        <f>IF(DATOS[[#This Row],[email_open_rate]]="",0,DATOS[[#This Row],[email_open_rate]])</f>
        <v>64.8</v>
      </c>
      <c r="O1517" s="1">
        <v>44290</v>
      </c>
      <c r="P1517">
        <v>63</v>
      </c>
      <c r="Q1517">
        <v>7.0000000000000007E-2</v>
      </c>
      <c r="R1517">
        <f>IF(IFERROR(VLOOKUP(DATOS[[#This Row],[IdUnico]],A1518:$A$5002,1,FALSE),0),1,0)</f>
        <v>0</v>
      </c>
    </row>
    <row r="1518" spans="1:18" x14ac:dyDescent="0.3">
      <c r="A1518" t="str">
        <f>CONCATENATE(DATOS[[#This Row],[customer_id]],"_",DATOS[[#This Row],[country]],"_",DATOS[[#This Row],[customer_since]])</f>
        <v>CUST_3725_UK_45627</v>
      </c>
      <c r="B1518" t="s">
        <v>3023</v>
      </c>
      <c r="C1518">
        <v>28</v>
      </c>
      <c r="D1518" t="s">
        <v>14</v>
      </c>
      <c r="E1518" t="s">
        <v>52</v>
      </c>
      <c r="F1518">
        <v>88.5</v>
      </c>
      <c r="G1518">
        <f>IF(DATOS[[#This Row],[avg_order_value]]="",0,DATOS[[#This Row],[avg_order_value]])</f>
        <v>88.5</v>
      </c>
      <c r="H1518">
        <v>7</v>
      </c>
      <c r="I1518">
        <f>DATOS[[#This Row],[avgValorOrdenDesc]]*DATOS[[#This Row],[total_orders]]</f>
        <v>619.5</v>
      </c>
      <c r="J1518">
        <v>62</v>
      </c>
      <c r="K1518">
        <v>0</v>
      </c>
      <c r="L1518" t="s">
        <v>23</v>
      </c>
      <c r="M1518">
        <v>75.900000000000006</v>
      </c>
      <c r="N1518">
        <f>IF(DATOS[[#This Row],[email_open_rate]]="",0,DATOS[[#This Row],[email_open_rate]])</f>
        <v>75.900000000000006</v>
      </c>
      <c r="O1518" s="1">
        <v>45627</v>
      </c>
      <c r="P1518">
        <v>25</v>
      </c>
      <c r="Q1518">
        <v>0.51</v>
      </c>
      <c r="R1518">
        <f>IF(IFERROR(VLOOKUP(DATOS[[#This Row],[IdUnico]],A1519:$A$5002,1,FALSE),0),1,0)</f>
        <v>0</v>
      </c>
    </row>
    <row r="1519" spans="1:18" x14ac:dyDescent="0.3">
      <c r="A1519" t="str">
        <f>CONCATENATE(DATOS[[#This Row],[customer_id]],"_",DATOS[[#This Row],[country]],"_",DATOS[[#This Row],[customer_since]])</f>
        <v>CUST_3731_Brazil_44338</v>
      </c>
      <c r="B1519" t="s">
        <v>129</v>
      </c>
      <c r="C1519">
        <v>44</v>
      </c>
      <c r="D1519" t="s">
        <v>14</v>
      </c>
      <c r="E1519" t="s">
        <v>15</v>
      </c>
      <c r="F1519">
        <v>130.01</v>
      </c>
      <c r="G1519">
        <f>IF(DATOS[[#This Row],[avg_order_value]]="",0,DATOS[[#This Row],[avg_order_value]])</f>
        <v>130.01</v>
      </c>
      <c r="H1519">
        <v>9</v>
      </c>
      <c r="I1519">
        <f>DATOS[[#This Row],[avgValorOrdenDesc]]*DATOS[[#This Row],[total_orders]]</f>
        <v>1170.0899999999999</v>
      </c>
      <c r="J1519">
        <v>103</v>
      </c>
      <c r="K1519">
        <v>0</v>
      </c>
      <c r="L1519" t="s">
        <v>40</v>
      </c>
      <c r="M1519">
        <v>71.900000000000006</v>
      </c>
      <c r="N1519">
        <f>IF(DATOS[[#This Row],[email_open_rate]]="",0,DATOS[[#This Row],[email_open_rate]])</f>
        <v>71.900000000000006</v>
      </c>
      <c r="O1519" s="1">
        <v>44338</v>
      </c>
      <c r="P1519">
        <v>91</v>
      </c>
      <c r="Q1519">
        <v>0.28999999999999998</v>
      </c>
      <c r="R1519">
        <f>IF(IFERROR(VLOOKUP(DATOS[[#This Row],[IdUnico]],A1520:$A$5002,1,FALSE),0),1,0)</f>
        <v>0</v>
      </c>
    </row>
    <row r="1520" spans="1:18" x14ac:dyDescent="0.3">
      <c r="A1520" t="str">
        <f>CONCATENATE(DATOS[[#This Row],[customer_id]],"_",DATOS[[#This Row],[country]],"_",DATOS[[#This Row],[customer_since]])</f>
        <v>CUST_3733_Japan_44805</v>
      </c>
      <c r="B1520" t="s">
        <v>321</v>
      </c>
      <c r="C1520">
        <v>74</v>
      </c>
      <c r="D1520" t="s">
        <v>14</v>
      </c>
      <c r="E1520" t="s">
        <v>26</v>
      </c>
      <c r="F1520">
        <v>50.63</v>
      </c>
      <c r="G1520">
        <f>IF(DATOS[[#This Row],[avg_order_value]]="",0,DATOS[[#This Row],[avg_order_value]])</f>
        <v>50.63</v>
      </c>
      <c r="H1520">
        <v>10</v>
      </c>
      <c r="I1520">
        <f>DATOS[[#This Row],[avgValorOrdenDesc]]*DATOS[[#This Row],[total_orders]]</f>
        <v>506.3</v>
      </c>
      <c r="J1520">
        <v>209</v>
      </c>
      <c r="K1520">
        <v>0</v>
      </c>
      <c r="L1520" t="s">
        <v>19</v>
      </c>
      <c r="M1520">
        <v>40.5</v>
      </c>
      <c r="N1520">
        <f>IF(DATOS[[#This Row],[email_open_rate]]="",0,DATOS[[#This Row],[email_open_rate]])</f>
        <v>40.5</v>
      </c>
      <c r="O1520" s="1">
        <v>44805</v>
      </c>
      <c r="P1520">
        <v>49</v>
      </c>
      <c r="Q1520">
        <v>0.36</v>
      </c>
      <c r="R1520">
        <f>IF(IFERROR(VLOOKUP(DATOS[[#This Row],[IdUnico]],A1521:$A$5002,1,FALSE),0),1,0)</f>
        <v>0</v>
      </c>
    </row>
    <row r="1521" spans="1:18" x14ac:dyDescent="0.3">
      <c r="A1521" t="str">
        <f>CONCATENATE(DATOS[[#This Row],[customer_id]],"_",DATOS[[#This Row],[country]],"_",DATOS[[#This Row],[customer_since]])</f>
        <v>CUST_3734_Brazil_45261</v>
      </c>
      <c r="B1521" t="s">
        <v>58</v>
      </c>
      <c r="C1521">
        <v>72</v>
      </c>
      <c r="D1521" t="s">
        <v>25</v>
      </c>
      <c r="E1521" t="s">
        <v>15</v>
      </c>
      <c r="F1521">
        <v>64.45</v>
      </c>
      <c r="G1521">
        <f>IF(DATOS[[#This Row],[avg_order_value]]="",0,DATOS[[#This Row],[avg_order_value]])</f>
        <v>64.45</v>
      </c>
      <c r="H1521">
        <v>12</v>
      </c>
      <c r="I1521">
        <f>DATOS[[#This Row],[avgValorOrdenDesc]]*DATOS[[#This Row],[total_orders]]</f>
        <v>773.40000000000009</v>
      </c>
      <c r="J1521">
        <v>46</v>
      </c>
      <c r="K1521">
        <v>0</v>
      </c>
      <c r="L1521" t="s">
        <v>16</v>
      </c>
      <c r="M1521">
        <v>78.599999999999994</v>
      </c>
      <c r="N1521">
        <f>IF(DATOS[[#This Row],[email_open_rate]]="",0,DATOS[[#This Row],[email_open_rate]])</f>
        <v>78.599999999999994</v>
      </c>
      <c r="O1521" s="1">
        <v>45261</v>
      </c>
      <c r="P1521">
        <v>39</v>
      </c>
      <c r="Q1521">
        <v>0.37</v>
      </c>
      <c r="R1521">
        <f>IF(IFERROR(VLOOKUP(DATOS[[#This Row],[IdUnico]],A1522:$A$5002,1,FALSE),0),1,0)</f>
        <v>0</v>
      </c>
    </row>
    <row r="1522" spans="1:18" x14ac:dyDescent="0.3">
      <c r="A1522" t="str">
        <f>CONCATENATE(DATOS[[#This Row],[customer_id]],"_",DATOS[[#This Row],[country]],"_",DATOS[[#This Row],[customer_since]])</f>
        <v>CUST_3734_China_44664</v>
      </c>
      <c r="B1522" t="s">
        <v>58</v>
      </c>
      <c r="C1522">
        <v>76</v>
      </c>
      <c r="D1522" t="s">
        <v>21</v>
      </c>
      <c r="E1522" t="s">
        <v>44</v>
      </c>
      <c r="F1522">
        <v>240.3</v>
      </c>
      <c r="G1522">
        <f>IF(DATOS[[#This Row],[avg_order_value]]="",0,DATOS[[#This Row],[avg_order_value]])</f>
        <v>240.3</v>
      </c>
      <c r="H1522">
        <v>6</v>
      </c>
      <c r="I1522">
        <f>DATOS[[#This Row],[avgValorOrdenDesc]]*DATOS[[#This Row],[total_orders]]</f>
        <v>1441.8000000000002</v>
      </c>
      <c r="J1522">
        <v>183</v>
      </c>
      <c r="K1522">
        <v>0</v>
      </c>
      <c r="L1522" t="s">
        <v>40</v>
      </c>
      <c r="M1522">
        <v>98.9</v>
      </c>
      <c r="N1522">
        <f>IF(DATOS[[#This Row],[email_open_rate]]="",0,DATOS[[#This Row],[email_open_rate]])</f>
        <v>98.9</v>
      </c>
      <c r="O1522" s="1">
        <v>44664</v>
      </c>
      <c r="P1522">
        <v>91</v>
      </c>
      <c r="Q1522">
        <v>0.03</v>
      </c>
      <c r="R1522">
        <f>IF(IFERROR(VLOOKUP(DATOS[[#This Row],[IdUnico]],A1523:$A$5002,1,FALSE),0),1,0)</f>
        <v>0</v>
      </c>
    </row>
    <row r="1523" spans="1:18" x14ac:dyDescent="0.3">
      <c r="A1523" t="str">
        <f>CONCATENATE(DATOS[[#This Row],[customer_id]],"_",DATOS[[#This Row],[country]],"_",DATOS[[#This Row],[customer_since]])</f>
        <v>CUST_3735_Germany_45388</v>
      </c>
      <c r="B1523" t="s">
        <v>3051</v>
      </c>
      <c r="C1523">
        <v>27</v>
      </c>
      <c r="D1523" t="s">
        <v>21</v>
      </c>
      <c r="E1523" t="s">
        <v>50</v>
      </c>
      <c r="F1523">
        <v>16.010000000000002</v>
      </c>
      <c r="G1523">
        <f>IF(DATOS[[#This Row],[avg_order_value]]="",0,DATOS[[#This Row],[avg_order_value]])</f>
        <v>16.010000000000002</v>
      </c>
      <c r="H1523">
        <v>5</v>
      </c>
      <c r="I1523">
        <f>DATOS[[#This Row],[avgValorOrdenDesc]]*DATOS[[#This Row],[total_orders]]</f>
        <v>80.050000000000011</v>
      </c>
      <c r="J1523">
        <v>20</v>
      </c>
      <c r="K1523">
        <v>0</v>
      </c>
      <c r="L1523" t="s">
        <v>29</v>
      </c>
      <c r="M1523">
        <v>8.1999999999999993</v>
      </c>
      <c r="N1523">
        <f>IF(DATOS[[#This Row],[email_open_rate]]="",0,DATOS[[#This Row],[email_open_rate]])</f>
        <v>8.1999999999999993</v>
      </c>
      <c r="O1523" s="1">
        <v>45388</v>
      </c>
      <c r="P1523">
        <v>46</v>
      </c>
      <c r="Q1523">
        <v>0.24</v>
      </c>
      <c r="R1523">
        <f>IF(IFERROR(VLOOKUP(DATOS[[#This Row],[IdUnico]],A1524:$A$5002,1,FALSE),0),1,0)</f>
        <v>0</v>
      </c>
    </row>
    <row r="1524" spans="1:18" x14ac:dyDescent="0.3">
      <c r="A1524" t="str">
        <f>CONCATENATE(DATOS[[#This Row],[customer_id]],"_",DATOS[[#This Row],[country]],"_",DATOS[[#This Row],[customer_since]])</f>
        <v>CUST_3736_India_45703</v>
      </c>
      <c r="B1524" t="s">
        <v>1204</v>
      </c>
      <c r="C1524">
        <v>34</v>
      </c>
      <c r="D1524" t="s">
        <v>21</v>
      </c>
      <c r="E1524" t="s">
        <v>37</v>
      </c>
      <c r="G1524">
        <f>IF(DATOS[[#This Row],[avg_order_value]]="",0,DATOS[[#This Row],[avg_order_value]])</f>
        <v>0</v>
      </c>
      <c r="H1524">
        <v>12</v>
      </c>
      <c r="I1524">
        <f>DATOS[[#This Row],[avgValorOrdenDesc]]*DATOS[[#This Row],[total_orders]]</f>
        <v>0</v>
      </c>
      <c r="J1524">
        <v>127</v>
      </c>
      <c r="K1524">
        <v>0</v>
      </c>
      <c r="L1524" t="s">
        <v>16</v>
      </c>
      <c r="M1524">
        <v>80.900000000000006</v>
      </c>
      <c r="N1524">
        <f>IF(DATOS[[#This Row],[email_open_rate]]="",0,DATOS[[#This Row],[email_open_rate]])</f>
        <v>80.900000000000006</v>
      </c>
      <c r="O1524" s="1">
        <v>45703</v>
      </c>
      <c r="P1524">
        <v>62</v>
      </c>
      <c r="Q1524">
        <v>0.37</v>
      </c>
      <c r="R1524">
        <f>IF(IFERROR(VLOOKUP(DATOS[[#This Row],[IdUnico]],A1525:$A$5002,1,FALSE),0),1,0)</f>
        <v>0</v>
      </c>
    </row>
    <row r="1525" spans="1:18" x14ac:dyDescent="0.3">
      <c r="A1525" t="str">
        <f>CONCATENATE(DATOS[[#This Row],[customer_id]],"_",DATOS[[#This Row],[country]],"_",DATOS[[#This Row],[customer_since]])</f>
        <v>CUST_3738_Germany_44344</v>
      </c>
      <c r="B1525" t="s">
        <v>434</v>
      </c>
      <c r="C1525">
        <v>52</v>
      </c>
      <c r="D1525" t="s">
        <v>14</v>
      </c>
      <c r="E1525" t="s">
        <v>50</v>
      </c>
      <c r="F1525">
        <v>61.31</v>
      </c>
      <c r="G1525">
        <f>IF(DATOS[[#This Row],[avg_order_value]]="",0,DATOS[[#This Row],[avg_order_value]])</f>
        <v>61.31</v>
      </c>
      <c r="H1525">
        <v>9</v>
      </c>
      <c r="I1525">
        <f>DATOS[[#This Row],[avgValorOrdenDesc]]*DATOS[[#This Row],[total_orders]]</f>
        <v>551.79</v>
      </c>
      <c r="J1525">
        <v>153</v>
      </c>
      <c r="K1525">
        <v>0</v>
      </c>
      <c r="L1525" t="s">
        <v>29</v>
      </c>
      <c r="M1525">
        <v>30</v>
      </c>
      <c r="N1525">
        <f>IF(DATOS[[#This Row],[email_open_rate]]="",0,DATOS[[#This Row],[email_open_rate]])</f>
        <v>30</v>
      </c>
      <c r="O1525" s="1">
        <v>44344</v>
      </c>
      <c r="P1525">
        <v>52</v>
      </c>
      <c r="Q1525">
        <v>0.12</v>
      </c>
      <c r="R1525">
        <f>IF(IFERROR(VLOOKUP(DATOS[[#This Row],[IdUnico]],A1526:$A$5002,1,FALSE),0),1,0)</f>
        <v>0</v>
      </c>
    </row>
    <row r="1526" spans="1:18" x14ac:dyDescent="0.3">
      <c r="A1526" t="str">
        <f>CONCATENATE(DATOS[[#This Row],[customer_id]],"_",DATOS[[#This Row],[country]],"_",DATOS[[#This Row],[customer_since]])</f>
        <v>CUST_3739_Brazil_44731</v>
      </c>
      <c r="B1526" t="s">
        <v>765</v>
      </c>
      <c r="C1526">
        <v>78</v>
      </c>
      <c r="D1526" t="s">
        <v>21</v>
      </c>
      <c r="E1526" t="s">
        <v>15</v>
      </c>
      <c r="F1526">
        <v>119.43</v>
      </c>
      <c r="G1526">
        <f>IF(DATOS[[#This Row],[avg_order_value]]="",0,DATOS[[#This Row],[avg_order_value]])</f>
        <v>119.43</v>
      </c>
      <c r="H1526">
        <v>6</v>
      </c>
      <c r="I1526">
        <f>DATOS[[#This Row],[avgValorOrdenDesc]]*DATOS[[#This Row],[total_orders]]</f>
        <v>716.58</v>
      </c>
      <c r="J1526">
        <v>129</v>
      </c>
      <c r="K1526">
        <v>0</v>
      </c>
      <c r="L1526" t="s">
        <v>19</v>
      </c>
      <c r="M1526">
        <v>26.3</v>
      </c>
      <c r="N1526">
        <f>IF(DATOS[[#This Row],[email_open_rate]]="",0,DATOS[[#This Row],[email_open_rate]])</f>
        <v>26.3</v>
      </c>
      <c r="O1526" s="1">
        <v>44731</v>
      </c>
      <c r="P1526">
        <v>94</v>
      </c>
      <c r="Q1526">
        <v>0.25</v>
      </c>
      <c r="R1526">
        <f>IF(IFERROR(VLOOKUP(DATOS[[#This Row],[IdUnico]],A1527:$A$5002,1,FALSE),0),1,0)</f>
        <v>0</v>
      </c>
    </row>
    <row r="1527" spans="1:18" x14ac:dyDescent="0.3">
      <c r="A1527" t="str">
        <f>CONCATENATE(DATOS[[#This Row],[customer_id]],"_",DATOS[[#This Row],[country]],"_",DATOS[[#This Row],[customer_since]])</f>
        <v>CUST_3740_UK_44465</v>
      </c>
      <c r="B1527" t="s">
        <v>1497</v>
      </c>
      <c r="C1527">
        <v>79</v>
      </c>
      <c r="D1527" t="s">
        <v>21</v>
      </c>
      <c r="E1527" t="s">
        <v>52</v>
      </c>
      <c r="F1527">
        <v>33.49</v>
      </c>
      <c r="G1527">
        <f>IF(DATOS[[#This Row],[avg_order_value]]="",0,DATOS[[#This Row],[avg_order_value]])</f>
        <v>33.49</v>
      </c>
      <c r="H1527">
        <v>11</v>
      </c>
      <c r="I1527">
        <f>DATOS[[#This Row],[avgValorOrdenDesc]]*DATOS[[#This Row],[total_orders]]</f>
        <v>368.39000000000004</v>
      </c>
      <c r="J1527">
        <v>153</v>
      </c>
      <c r="K1527">
        <v>0</v>
      </c>
      <c r="L1527" t="s">
        <v>40</v>
      </c>
      <c r="M1527">
        <v>12.2</v>
      </c>
      <c r="N1527">
        <f>IF(DATOS[[#This Row],[email_open_rate]]="",0,DATOS[[#This Row],[email_open_rate]])</f>
        <v>12.2</v>
      </c>
      <c r="O1527" s="1">
        <v>44465</v>
      </c>
      <c r="P1527">
        <v>94</v>
      </c>
      <c r="Q1527">
        <v>0.25</v>
      </c>
      <c r="R1527">
        <f>IF(IFERROR(VLOOKUP(DATOS[[#This Row],[IdUnico]],A1528:$A$5002,1,FALSE),0),1,0)</f>
        <v>0</v>
      </c>
    </row>
    <row r="1528" spans="1:18" x14ac:dyDescent="0.3">
      <c r="A1528" t="str">
        <f>CONCATENATE(DATOS[[#This Row],[customer_id]],"_",DATOS[[#This Row],[country]],"_",DATOS[[#This Row],[customer_since]])</f>
        <v>CUST_3743_Brazil_45358</v>
      </c>
      <c r="B1528" t="s">
        <v>2583</v>
      </c>
      <c r="C1528">
        <v>71</v>
      </c>
      <c r="D1528" t="s">
        <v>21</v>
      </c>
      <c r="E1528" t="s">
        <v>15</v>
      </c>
      <c r="F1528">
        <v>52.88</v>
      </c>
      <c r="G1528">
        <f>IF(DATOS[[#This Row],[avg_order_value]]="",0,DATOS[[#This Row],[avg_order_value]])</f>
        <v>52.88</v>
      </c>
      <c r="H1528">
        <v>6</v>
      </c>
      <c r="I1528">
        <f>DATOS[[#This Row],[avgValorOrdenDesc]]*DATOS[[#This Row],[total_orders]]</f>
        <v>317.28000000000003</v>
      </c>
      <c r="J1528">
        <v>317</v>
      </c>
      <c r="K1528">
        <v>0</v>
      </c>
      <c r="L1528" t="s">
        <v>16</v>
      </c>
      <c r="M1528">
        <v>34</v>
      </c>
      <c r="N1528">
        <f>IF(DATOS[[#This Row],[email_open_rate]]="",0,DATOS[[#This Row],[email_open_rate]])</f>
        <v>34</v>
      </c>
      <c r="O1528" s="1">
        <v>45358</v>
      </c>
      <c r="P1528">
        <v>29</v>
      </c>
      <c r="Q1528">
        <v>0.16</v>
      </c>
      <c r="R1528">
        <f>IF(IFERROR(VLOOKUP(DATOS[[#This Row],[IdUnico]],A1529:$A$5002,1,FALSE),0),1,0)</f>
        <v>0</v>
      </c>
    </row>
    <row r="1529" spans="1:18" x14ac:dyDescent="0.3">
      <c r="A1529" t="str">
        <f>CONCATENATE(DATOS[[#This Row],[customer_id]],"_",DATOS[[#This Row],[country]],"_",DATOS[[#This Row],[customer_since]])</f>
        <v>CUST_3744_China_45159</v>
      </c>
      <c r="B1529" t="s">
        <v>409</v>
      </c>
      <c r="C1529">
        <v>76</v>
      </c>
      <c r="D1529" t="s">
        <v>14</v>
      </c>
      <c r="E1529" t="s">
        <v>44</v>
      </c>
      <c r="F1529">
        <v>354.59</v>
      </c>
      <c r="G1529">
        <f>IF(DATOS[[#This Row],[avg_order_value]]="",0,DATOS[[#This Row],[avg_order_value]])</f>
        <v>354.59</v>
      </c>
      <c r="H1529">
        <v>12</v>
      </c>
      <c r="I1529">
        <f>DATOS[[#This Row],[avgValorOrdenDesc]]*DATOS[[#This Row],[total_orders]]</f>
        <v>4255.08</v>
      </c>
      <c r="J1529">
        <v>283</v>
      </c>
      <c r="K1529">
        <v>0</v>
      </c>
      <c r="L1529" t="s">
        <v>19</v>
      </c>
      <c r="M1529">
        <v>70.400000000000006</v>
      </c>
      <c r="N1529">
        <f>IF(DATOS[[#This Row],[email_open_rate]]="",0,DATOS[[#This Row],[email_open_rate]])</f>
        <v>70.400000000000006</v>
      </c>
      <c r="O1529" s="1">
        <v>45159</v>
      </c>
      <c r="P1529">
        <v>60</v>
      </c>
      <c r="Q1529">
        <v>0.4</v>
      </c>
      <c r="R1529">
        <f>IF(IFERROR(VLOOKUP(DATOS[[#This Row],[IdUnico]],A1530:$A$5002,1,FALSE),0),1,0)</f>
        <v>0</v>
      </c>
    </row>
    <row r="1530" spans="1:18" x14ac:dyDescent="0.3">
      <c r="A1530" t="str">
        <f>CONCATENATE(DATOS[[#This Row],[customer_id]],"_",DATOS[[#This Row],[country]],"_",DATOS[[#This Row],[customer_since]])</f>
        <v>CUST_3745_Brazil_44659</v>
      </c>
      <c r="B1530" t="s">
        <v>584</v>
      </c>
      <c r="C1530">
        <v>49</v>
      </c>
      <c r="D1530" t="s">
        <v>25</v>
      </c>
      <c r="E1530" t="s">
        <v>15</v>
      </c>
      <c r="F1530">
        <v>47.59</v>
      </c>
      <c r="G1530">
        <f>IF(DATOS[[#This Row],[avg_order_value]]="",0,DATOS[[#This Row],[avg_order_value]])</f>
        <v>47.59</v>
      </c>
      <c r="H1530">
        <v>6</v>
      </c>
      <c r="I1530">
        <f>DATOS[[#This Row],[avgValorOrdenDesc]]*DATOS[[#This Row],[total_orders]]</f>
        <v>285.54000000000002</v>
      </c>
      <c r="J1530">
        <v>321</v>
      </c>
      <c r="K1530">
        <v>0</v>
      </c>
      <c r="L1530" t="s">
        <v>16</v>
      </c>
      <c r="M1530">
        <v>30.7</v>
      </c>
      <c r="N1530">
        <f>IF(DATOS[[#This Row],[email_open_rate]]="",0,DATOS[[#This Row],[email_open_rate]])</f>
        <v>30.7</v>
      </c>
      <c r="O1530" s="1">
        <v>44659</v>
      </c>
      <c r="P1530">
        <v>67</v>
      </c>
      <c r="Q1530">
        <v>0.28999999999999998</v>
      </c>
      <c r="R1530">
        <f>IF(IFERROR(VLOOKUP(DATOS[[#This Row],[IdUnico]],A1531:$A$5002,1,FALSE),0),1,0)</f>
        <v>0</v>
      </c>
    </row>
    <row r="1531" spans="1:18" x14ac:dyDescent="0.3">
      <c r="A1531" t="str">
        <f>CONCATENATE(DATOS[[#This Row],[customer_id]],"_",DATOS[[#This Row],[country]],"_",DATOS[[#This Row],[customer_since]])</f>
        <v>CUST_3745_Germany_45396</v>
      </c>
      <c r="B1531" t="s">
        <v>584</v>
      </c>
      <c r="C1531">
        <v>68</v>
      </c>
      <c r="D1531" t="s">
        <v>14</v>
      </c>
      <c r="E1531" t="s">
        <v>50</v>
      </c>
      <c r="F1531">
        <v>222.59</v>
      </c>
      <c r="G1531">
        <f>IF(DATOS[[#This Row],[avg_order_value]]="",0,DATOS[[#This Row],[avg_order_value]])</f>
        <v>222.59</v>
      </c>
      <c r="H1531">
        <v>12</v>
      </c>
      <c r="I1531">
        <f>DATOS[[#This Row],[avgValorOrdenDesc]]*DATOS[[#This Row],[total_orders]]</f>
        <v>2671.08</v>
      </c>
      <c r="J1531">
        <v>191</v>
      </c>
      <c r="K1531">
        <v>0</v>
      </c>
      <c r="L1531" t="s">
        <v>19</v>
      </c>
      <c r="M1531">
        <v>16.3</v>
      </c>
      <c r="N1531">
        <f>IF(DATOS[[#This Row],[email_open_rate]]="",0,DATOS[[#This Row],[email_open_rate]])</f>
        <v>16.3</v>
      </c>
      <c r="O1531" s="1">
        <v>45396</v>
      </c>
      <c r="P1531">
        <v>37</v>
      </c>
      <c r="Q1531">
        <v>0.2</v>
      </c>
      <c r="R1531">
        <f>IF(IFERROR(VLOOKUP(DATOS[[#This Row],[IdUnico]],A1532:$A$5002,1,FALSE),0),1,0)</f>
        <v>0</v>
      </c>
    </row>
    <row r="1532" spans="1:18" x14ac:dyDescent="0.3">
      <c r="A1532" t="str">
        <f>CONCATENATE(DATOS[[#This Row],[customer_id]],"_",DATOS[[#This Row],[country]],"_",DATOS[[#This Row],[customer_since]])</f>
        <v>CUST_3745_India_45062</v>
      </c>
      <c r="B1532" t="s">
        <v>584</v>
      </c>
      <c r="C1532">
        <v>48</v>
      </c>
      <c r="D1532" t="s">
        <v>21</v>
      </c>
      <c r="E1532" t="s">
        <v>37</v>
      </c>
      <c r="F1532">
        <v>112.11</v>
      </c>
      <c r="G1532">
        <f>IF(DATOS[[#This Row],[avg_order_value]]="",0,DATOS[[#This Row],[avg_order_value]])</f>
        <v>112.11</v>
      </c>
      <c r="H1532">
        <v>11</v>
      </c>
      <c r="I1532">
        <f>DATOS[[#This Row],[avgValorOrdenDesc]]*DATOS[[#This Row],[total_orders]]</f>
        <v>1233.21</v>
      </c>
      <c r="J1532">
        <v>109</v>
      </c>
      <c r="K1532">
        <v>0</v>
      </c>
      <c r="L1532" t="s">
        <v>40</v>
      </c>
      <c r="M1532">
        <v>52</v>
      </c>
      <c r="N1532">
        <f>IF(DATOS[[#This Row],[email_open_rate]]="",0,DATOS[[#This Row],[email_open_rate]])</f>
        <v>52</v>
      </c>
      <c r="O1532" s="1">
        <v>45062</v>
      </c>
      <c r="P1532">
        <v>42</v>
      </c>
      <c r="Q1532">
        <v>0.08</v>
      </c>
      <c r="R1532">
        <f>IF(IFERROR(VLOOKUP(DATOS[[#This Row],[IdUnico]],A1533:$A$5002,1,FALSE),0),1,0)</f>
        <v>0</v>
      </c>
    </row>
    <row r="1533" spans="1:18" x14ac:dyDescent="0.3">
      <c r="A1533" t="str">
        <f>CONCATENATE(DATOS[[#This Row],[customer_id]],"_",DATOS[[#This Row],[country]],"_",DATOS[[#This Row],[customer_since]])</f>
        <v>CUST_3747_France_44972</v>
      </c>
      <c r="B1533" t="s">
        <v>56</v>
      </c>
      <c r="C1533">
        <v>68</v>
      </c>
      <c r="D1533" t="s">
        <v>21</v>
      </c>
      <c r="E1533" t="s">
        <v>35</v>
      </c>
      <c r="F1533">
        <v>220.27</v>
      </c>
      <c r="G1533">
        <f>IF(DATOS[[#This Row],[avg_order_value]]="",0,DATOS[[#This Row],[avg_order_value]])</f>
        <v>220.27</v>
      </c>
      <c r="H1533">
        <v>1</v>
      </c>
      <c r="I1533">
        <f>DATOS[[#This Row],[avgValorOrdenDesc]]*DATOS[[#This Row],[total_orders]]</f>
        <v>220.27</v>
      </c>
      <c r="J1533">
        <v>310</v>
      </c>
      <c r="K1533">
        <v>0</v>
      </c>
      <c r="L1533" t="s">
        <v>29</v>
      </c>
      <c r="M1533">
        <v>19.399999999999999</v>
      </c>
      <c r="N1533">
        <f>IF(DATOS[[#This Row],[email_open_rate]]="",0,DATOS[[#This Row],[email_open_rate]])</f>
        <v>19.399999999999999</v>
      </c>
      <c r="O1533" s="1">
        <v>44972</v>
      </c>
      <c r="P1533">
        <v>13</v>
      </c>
      <c r="Q1533">
        <v>0.25</v>
      </c>
      <c r="R1533">
        <f>IF(IFERROR(VLOOKUP(DATOS[[#This Row],[IdUnico]],A1534:$A$5002,1,FALSE),0),1,0)</f>
        <v>0</v>
      </c>
    </row>
    <row r="1534" spans="1:18" x14ac:dyDescent="0.3">
      <c r="A1534" t="str">
        <f>CONCATENATE(DATOS[[#This Row],[customer_id]],"_",DATOS[[#This Row],[country]],"_",DATOS[[#This Row],[customer_since]])</f>
        <v>CUST_3749_Japan_44590</v>
      </c>
      <c r="B1534" t="s">
        <v>2675</v>
      </c>
      <c r="C1534">
        <v>25</v>
      </c>
      <c r="D1534" t="s">
        <v>21</v>
      </c>
      <c r="E1534" t="s">
        <v>26</v>
      </c>
      <c r="F1534">
        <v>52.6</v>
      </c>
      <c r="G1534">
        <f>IF(DATOS[[#This Row],[avg_order_value]]="",0,DATOS[[#This Row],[avg_order_value]])</f>
        <v>52.6</v>
      </c>
      <c r="H1534">
        <v>7</v>
      </c>
      <c r="I1534">
        <f>DATOS[[#This Row],[avgValorOrdenDesc]]*DATOS[[#This Row],[total_orders]]</f>
        <v>368.2</v>
      </c>
      <c r="J1534">
        <v>244</v>
      </c>
      <c r="K1534">
        <v>1</v>
      </c>
      <c r="L1534" t="s">
        <v>19</v>
      </c>
      <c r="M1534">
        <v>3.4</v>
      </c>
      <c r="N1534">
        <f>IF(DATOS[[#This Row],[email_open_rate]]="",0,DATOS[[#This Row],[email_open_rate]])</f>
        <v>3.4</v>
      </c>
      <c r="O1534" s="1">
        <v>44590</v>
      </c>
      <c r="P1534">
        <v>68</v>
      </c>
      <c r="Q1534">
        <v>0.23</v>
      </c>
      <c r="R1534">
        <f>IF(IFERROR(VLOOKUP(DATOS[[#This Row],[IdUnico]],A1535:$A$5002,1,FALSE),0),1,0)</f>
        <v>0</v>
      </c>
    </row>
    <row r="1535" spans="1:18" x14ac:dyDescent="0.3">
      <c r="A1535" t="str">
        <f>CONCATENATE(DATOS[[#This Row],[customer_id]],"_",DATOS[[#This Row],[country]],"_",DATOS[[#This Row],[customer_since]])</f>
        <v>CUST_3752_France_45470</v>
      </c>
      <c r="B1535" t="s">
        <v>1279</v>
      </c>
      <c r="C1535">
        <v>32</v>
      </c>
      <c r="D1535" t="s">
        <v>21</v>
      </c>
      <c r="E1535" t="s">
        <v>35</v>
      </c>
      <c r="F1535">
        <v>29.71</v>
      </c>
      <c r="G1535">
        <f>IF(DATOS[[#This Row],[avg_order_value]]="",0,DATOS[[#This Row],[avg_order_value]])</f>
        <v>29.71</v>
      </c>
      <c r="H1535">
        <v>13</v>
      </c>
      <c r="I1535">
        <f>DATOS[[#This Row],[avgValorOrdenDesc]]*DATOS[[#This Row],[total_orders]]</f>
        <v>386.23</v>
      </c>
      <c r="J1535">
        <v>172</v>
      </c>
      <c r="K1535">
        <v>0</v>
      </c>
      <c r="L1535" t="s">
        <v>40</v>
      </c>
      <c r="M1535">
        <v>30.2</v>
      </c>
      <c r="N1535">
        <f>IF(DATOS[[#This Row],[email_open_rate]]="",0,DATOS[[#This Row],[email_open_rate]])</f>
        <v>30.2</v>
      </c>
      <c r="O1535" s="1">
        <v>45470</v>
      </c>
      <c r="P1535">
        <v>17</v>
      </c>
      <c r="Q1535">
        <v>0.1</v>
      </c>
      <c r="R1535">
        <f>IF(IFERROR(VLOOKUP(DATOS[[#This Row],[IdUnico]],A1536:$A$5002,1,FALSE),0),1,0)</f>
        <v>0</v>
      </c>
    </row>
    <row r="1536" spans="1:18" x14ac:dyDescent="0.3">
      <c r="A1536" t="str">
        <f>CONCATENATE(DATOS[[#This Row],[customer_id]],"_",DATOS[[#This Row],[country]],"_",DATOS[[#This Row],[customer_since]])</f>
        <v>CUST_3757_Japan_45500</v>
      </c>
      <c r="B1536" t="s">
        <v>1940</v>
      </c>
      <c r="C1536">
        <v>34</v>
      </c>
      <c r="D1536" t="s">
        <v>14</v>
      </c>
      <c r="E1536" t="s">
        <v>26</v>
      </c>
      <c r="G1536">
        <f>IF(DATOS[[#This Row],[avg_order_value]]="",0,DATOS[[#This Row],[avg_order_value]])</f>
        <v>0</v>
      </c>
      <c r="H1536">
        <v>9</v>
      </c>
      <c r="I1536">
        <f>DATOS[[#This Row],[avgValorOrdenDesc]]*DATOS[[#This Row],[total_orders]]</f>
        <v>0</v>
      </c>
      <c r="J1536">
        <v>149</v>
      </c>
      <c r="K1536">
        <v>0</v>
      </c>
      <c r="L1536" t="s">
        <v>16</v>
      </c>
      <c r="M1536">
        <v>55.4</v>
      </c>
      <c r="N1536">
        <f>IF(DATOS[[#This Row],[email_open_rate]]="",0,DATOS[[#This Row],[email_open_rate]])</f>
        <v>55.4</v>
      </c>
      <c r="O1536" s="1">
        <v>45500</v>
      </c>
      <c r="P1536">
        <v>27</v>
      </c>
      <c r="Q1536">
        <v>0.22</v>
      </c>
      <c r="R1536">
        <f>IF(IFERROR(VLOOKUP(DATOS[[#This Row],[IdUnico]],A1537:$A$5002,1,FALSE),0),1,0)</f>
        <v>0</v>
      </c>
    </row>
    <row r="1537" spans="1:18" x14ac:dyDescent="0.3">
      <c r="A1537" t="str">
        <f>CONCATENATE(DATOS[[#This Row],[customer_id]],"_",DATOS[[#This Row],[country]],"_",DATOS[[#This Row],[customer_since]])</f>
        <v>CUST_3761_Brazil_44752</v>
      </c>
      <c r="B1537" t="s">
        <v>2786</v>
      </c>
      <c r="C1537">
        <v>57</v>
      </c>
      <c r="D1537" t="s">
        <v>21</v>
      </c>
      <c r="E1537" t="s">
        <v>15</v>
      </c>
      <c r="F1537">
        <v>131.1</v>
      </c>
      <c r="G1537">
        <f>IF(DATOS[[#This Row],[avg_order_value]]="",0,DATOS[[#This Row],[avg_order_value]])</f>
        <v>131.1</v>
      </c>
      <c r="H1537">
        <v>9</v>
      </c>
      <c r="I1537">
        <f>DATOS[[#This Row],[avgValorOrdenDesc]]*DATOS[[#This Row],[total_orders]]</f>
        <v>1179.8999999999999</v>
      </c>
      <c r="J1537">
        <v>249</v>
      </c>
      <c r="K1537">
        <v>1</v>
      </c>
      <c r="L1537" t="s">
        <v>16</v>
      </c>
      <c r="M1537">
        <v>88.2</v>
      </c>
      <c r="N1537">
        <f>IF(DATOS[[#This Row],[email_open_rate]]="",0,DATOS[[#This Row],[email_open_rate]])</f>
        <v>88.2</v>
      </c>
      <c r="O1537" s="1">
        <v>44752</v>
      </c>
      <c r="P1537">
        <v>8</v>
      </c>
      <c r="Q1537">
        <v>0.34</v>
      </c>
      <c r="R1537">
        <f>IF(IFERROR(VLOOKUP(DATOS[[#This Row],[IdUnico]],A1538:$A$5002,1,FALSE),0),1,0)</f>
        <v>0</v>
      </c>
    </row>
    <row r="1538" spans="1:18" x14ac:dyDescent="0.3">
      <c r="A1538" t="str">
        <f>CONCATENATE(DATOS[[#This Row],[customer_id]],"_",DATOS[[#This Row],[country]],"_",DATOS[[#This Row],[customer_since]])</f>
        <v>CUST_3761_Canada_44961</v>
      </c>
      <c r="B1538" t="s">
        <v>2786</v>
      </c>
      <c r="C1538">
        <v>67</v>
      </c>
      <c r="D1538" t="s">
        <v>21</v>
      </c>
      <c r="E1538" t="s">
        <v>28</v>
      </c>
      <c r="F1538">
        <v>66.930000000000007</v>
      </c>
      <c r="G1538">
        <f>IF(DATOS[[#This Row],[avg_order_value]]="",0,DATOS[[#This Row],[avg_order_value]])</f>
        <v>66.930000000000007</v>
      </c>
      <c r="H1538">
        <v>11</v>
      </c>
      <c r="I1538">
        <f>DATOS[[#This Row],[avgValorOrdenDesc]]*DATOS[[#This Row],[total_orders]]</f>
        <v>736.23</v>
      </c>
      <c r="J1538">
        <v>201</v>
      </c>
      <c r="K1538">
        <v>0</v>
      </c>
      <c r="L1538" t="s">
        <v>16</v>
      </c>
      <c r="M1538">
        <v>99</v>
      </c>
      <c r="N1538">
        <f>IF(DATOS[[#This Row],[email_open_rate]]="",0,DATOS[[#This Row],[email_open_rate]])</f>
        <v>99</v>
      </c>
      <c r="O1538" s="1">
        <v>44961</v>
      </c>
      <c r="P1538">
        <v>99</v>
      </c>
      <c r="Q1538">
        <v>0.28000000000000003</v>
      </c>
      <c r="R1538">
        <f>IF(IFERROR(VLOOKUP(DATOS[[#This Row],[IdUnico]],A1539:$A$5002,1,FALSE),0),1,0)</f>
        <v>0</v>
      </c>
    </row>
    <row r="1539" spans="1:18" x14ac:dyDescent="0.3">
      <c r="A1539" t="str">
        <f>CONCATENATE(DATOS[[#This Row],[customer_id]],"_",DATOS[[#This Row],[country]],"_",DATOS[[#This Row],[customer_since]])</f>
        <v>CUST_3761_Japan_44720</v>
      </c>
      <c r="B1539" t="s">
        <v>2786</v>
      </c>
      <c r="C1539">
        <v>55</v>
      </c>
      <c r="D1539" t="s">
        <v>14</v>
      </c>
      <c r="E1539" t="s">
        <v>26</v>
      </c>
      <c r="F1539">
        <v>54.75</v>
      </c>
      <c r="G1539">
        <f>IF(DATOS[[#This Row],[avg_order_value]]="",0,DATOS[[#This Row],[avg_order_value]])</f>
        <v>54.75</v>
      </c>
      <c r="H1539">
        <v>13</v>
      </c>
      <c r="I1539">
        <f>DATOS[[#This Row],[avgValorOrdenDesc]]*DATOS[[#This Row],[total_orders]]</f>
        <v>711.75</v>
      </c>
      <c r="J1539">
        <v>23</v>
      </c>
      <c r="K1539">
        <v>0</v>
      </c>
      <c r="L1539" t="s">
        <v>40</v>
      </c>
      <c r="M1539">
        <v>97.6</v>
      </c>
      <c r="N1539">
        <f>IF(DATOS[[#This Row],[email_open_rate]]="",0,DATOS[[#This Row],[email_open_rate]])</f>
        <v>97.6</v>
      </c>
      <c r="O1539" s="1">
        <v>44720</v>
      </c>
      <c r="P1539">
        <v>46</v>
      </c>
      <c r="Q1539">
        <v>0.13</v>
      </c>
      <c r="R1539">
        <f>IF(IFERROR(VLOOKUP(DATOS[[#This Row],[IdUnico]],A1540:$A$5002,1,FALSE),0),1,0)</f>
        <v>0</v>
      </c>
    </row>
    <row r="1540" spans="1:18" x14ac:dyDescent="0.3">
      <c r="A1540" t="str">
        <f>CONCATENATE(DATOS[[#This Row],[customer_id]],"_",DATOS[[#This Row],[country]],"_",DATOS[[#This Row],[customer_since]])</f>
        <v>CUST_3763_France_44378</v>
      </c>
      <c r="B1540" t="s">
        <v>2741</v>
      </c>
      <c r="C1540">
        <v>69</v>
      </c>
      <c r="D1540" t="s">
        <v>21</v>
      </c>
      <c r="E1540" t="s">
        <v>35</v>
      </c>
      <c r="F1540">
        <v>209.81</v>
      </c>
      <c r="G1540">
        <f>IF(DATOS[[#This Row],[avg_order_value]]="",0,DATOS[[#This Row],[avg_order_value]])</f>
        <v>209.81</v>
      </c>
      <c r="H1540">
        <v>6</v>
      </c>
      <c r="I1540">
        <f>DATOS[[#This Row],[avgValorOrdenDesc]]*DATOS[[#This Row],[total_orders]]</f>
        <v>1258.8600000000001</v>
      </c>
      <c r="J1540">
        <v>243</v>
      </c>
      <c r="K1540">
        <v>0</v>
      </c>
      <c r="L1540" t="s">
        <v>29</v>
      </c>
      <c r="M1540">
        <v>71.400000000000006</v>
      </c>
      <c r="N1540">
        <f>IF(DATOS[[#This Row],[email_open_rate]]="",0,DATOS[[#This Row],[email_open_rate]])</f>
        <v>71.400000000000006</v>
      </c>
      <c r="O1540" s="1">
        <v>44378</v>
      </c>
      <c r="P1540">
        <v>63</v>
      </c>
      <c r="Q1540">
        <v>0.32</v>
      </c>
      <c r="R1540">
        <f>IF(IFERROR(VLOOKUP(DATOS[[#This Row],[IdUnico]],A1541:$A$5002,1,FALSE),0),1,0)</f>
        <v>0</v>
      </c>
    </row>
    <row r="1541" spans="1:18" x14ac:dyDescent="0.3">
      <c r="A1541" t="str">
        <f>CONCATENATE(DATOS[[#This Row],[customer_id]],"_",DATOS[[#This Row],[country]],"_",DATOS[[#This Row],[customer_since]])</f>
        <v>CUST_3763_India_44813</v>
      </c>
      <c r="B1541" t="s">
        <v>2741</v>
      </c>
      <c r="C1541">
        <v>58</v>
      </c>
      <c r="D1541" t="s">
        <v>21</v>
      </c>
      <c r="E1541" t="s">
        <v>37</v>
      </c>
      <c r="F1541">
        <v>83.63</v>
      </c>
      <c r="G1541">
        <f>IF(DATOS[[#This Row],[avg_order_value]]="",0,DATOS[[#This Row],[avg_order_value]])</f>
        <v>83.63</v>
      </c>
      <c r="H1541">
        <v>9</v>
      </c>
      <c r="I1541">
        <f>DATOS[[#This Row],[avgValorOrdenDesc]]*DATOS[[#This Row],[total_orders]]</f>
        <v>752.67</v>
      </c>
      <c r="J1541">
        <v>118</v>
      </c>
      <c r="K1541">
        <v>0</v>
      </c>
      <c r="L1541" t="s">
        <v>40</v>
      </c>
      <c r="N1541">
        <f>IF(DATOS[[#This Row],[email_open_rate]]="",0,DATOS[[#This Row],[email_open_rate]])</f>
        <v>0</v>
      </c>
      <c r="O1541" s="1">
        <v>44813</v>
      </c>
      <c r="P1541">
        <v>55</v>
      </c>
      <c r="Q1541">
        <v>0.22</v>
      </c>
      <c r="R1541">
        <f>IF(IFERROR(VLOOKUP(DATOS[[#This Row],[IdUnico]],A1542:$A$5002,1,FALSE),0),1,0)</f>
        <v>0</v>
      </c>
    </row>
    <row r="1542" spans="1:18" x14ac:dyDescent="0.3">
      <c r="A1542" t="str">
        <f>CONCATENATE(DATOS[[#This Row],[customer_id]],"_",DATOS[[#This Row],[country]],"_",DATOS[[#This Row],[customer_since]])</f>
        <v>CUST_3765_Japan_44769</v>
      </c>
      <c r="B1542" t="s">
        <v>2629</v>
      </c>
      <c r="C1542">
        <v>34</v>
      </c>
      <c r="D1542" t="s">
        <v>14</v>
      </c>
      <c r="E1542" t="s">
        <v>26</v>
      </c>
      <c r="F1542">
        <v>230.58</v>
      </c>
      <c r="G1542">
        <f>IF(DATOS[[#This Row],[avg_order_value]]="",0,DATOS[[#This Row],[avg_order_value]])</f>
        <v>230.58</v>
      </c>
      <c r="H1542">
        <v>9</v>
      </c>
      <c r="I1542">
        <f>DATOS[[#This Row],[avgValorOrdenDesc]]*DATOS[[#This Row],[total_orders]]</f>
        <v>2075.2200000000003</v>
      </c>
      <c r="J1542">
        <v>255</v>
      </c>
      <c r="K1542">
        <v>0</v>
      </c>
      <c r="L1542" t="s">
        <v>29</v>
      </c>
      <c r="M1542">
        <v>8.4</v>
      </c>
      <c r="N1542">
        <f>IF(DATOS[[#This Row],[email_open_rate]]="",0,DATOS[[#This Row],[email_open_rate]])</f>
        <v>8.4</v>
      </c>
      <c r="O1542" s="1">
        <v>44769</v>
      </c>
      <c r="P1542">
        <v>92</v>
      </c>
      <c r="Q1542">
        <v>0.37</v>
      </c>
      <c r="R1542">
        <f>IF(IFERROR(VLOOKUP(DATOS[[#This Row],[IdUnico]],A1543:$A$5002,1,FALSE),0),1,0)</f>
        <v>0</v>
      </c>
    </row>
    <row r="1543" spans="1:18" x14ac:dyDescent="0.3">
      <c r="A1543" t="str">
        <f>CONCATENATE(DATOS[[#This Row],[customer_id]],"_",DATOS[[#This Row],[country]],"_",DATOS[[#This Row],[customer_since]])</f>
        <v>CUST_3767_Canada_44895</v>
      </c>
      <c r="B1543" t="s">
        <v>2370</v>
      </c>
      <c r="C1543">
        <v>37</v>
      </c>
      <c r="D1543" t="s">
        <v>21</v>
      </c>
      <c r="E1543" t="s">
        <v>28</v>
      </c>
      <c r="F1543">
        <v>94.93</v>
      </c>
      <c r="G1543">
        <f>IF(DATOS[[#This Row],[avg_order_value]]="",0,DATOS[[#This Row],[avg_order_value]])</f>
        <v>94.93</v>
      </c>
      <c r="H1543">
        <v>9</v>
      </c>
      <c r="I1543">
        <f>DATOS[[#This Row],[avgValorOrdenDesc]]*DATOS[[#This Row],[total_orders]]</f>
        <v>854.37000000000012</v>
      </c>
      <c r="J1543">
        <v>131</v>
      </c>
      <c r="K1543">
        <v>0</v>
      </c>
      <c r="L1543" t="s">
        <v>16</v>
      </c>
      <c r="M1543">
        <v>33</v>
      </c>
      <c r="N1543">
        <f>IF(DATOS[[#This Row],[email_open_rate]]="",0,DATOS[[#This Row],[email_open_rate]])</f>
        <v>33</v>
      </c>
      <c r="O1543" s="1">
        <v>44895</v>
      </c>
      <c r="P1543">
        <v>48</v>
      </c>
      <c r="Q1543">
        <v>0.14000000000000001</v>
      </c>
      <c r="R1543">
        <f>IF(IFERROR(VLOOKUP(DATOS[[#This Row],[IdUnico]],A1544:$A$5002,1,FALSE),0),1,0)</f>
        <v>0</v>
      </c>
    </row>
    <row r="1544" spans="1:18" x14ac:dyDescent="0.3">
      <c r="A1544" t="str">
        <f>CONCATENATE(DATOS[[#This Row],[customer_id]],"_",DATOS[[#This Row],[country]],"_",DATOS[[#This Row],[customer_since]])</f>
        <v>CUST_3768_India_44653</v>
      </c>
      <c r="B1544" t="s">
        <v>1030</v>
      </c>
      <c r="C1544">
        <v>35</v>
      </c>
      <c r="D1544" t="s">
        <v>21</v>
      </c>
      <c r="E1544" t="s">
        <v>37</v>
      </c>
      <c r="F1544">
        <v>32.96</v>
      </c>
      <c r="G1544">
        <f>IF(DATOS[[#This Row],[avg_order_value]]="",0,DATOS[[#This Row],[avg_order_value]])</f>
        <v>32.96</v>
      </c>
      <c r="H1544">
        <v>12</v>
      </c>
      <c r="I1544">
        <f>DATOS[[#This Row],[avgValorOrdenDesc]]*DATOS[[#This Row],[total_orders]]</f>
        <v>395.52</v>
      </c>
      <c r="J1544">
        <v>4</v>
      </c>
      <c r="K1544">
        <v>0</v>
      </c>
      <c r="L1544" t="s">
        <v>19</v>
      </c>
      <c r="M1544">
        <v>95.3</v>
      </c>
      <c r="N1544">
        <f>IF(DATOS[[#This Row],[email_open_rate]]="",0,DATOS[[#This Row],[email_open_rate]])</f>
        <v>95.3</v>
      </c>
      <c r="O1544" s="1">
        <v>44653</v>
      </c>
      <c r="P1544">
        <v>94</v>
      </c>
      <c r="Q1544">
        <v>0.61</v>
      </c>
      <c r="R1544">
        <f>IF(IFERROR(VLOOKUP(DATOS[[#This Row],[IdUnico]],A1545:$A$5002,1,FALSE),0),1,0)</f>
        <v>0</v>
      </c>
    </row>
    <row r="1545" spans="1:18" x14ac:dyDescent="0.3">
      <c r="A1545" t="str">
        <f>CONCATENATE(DATOS[[#This Row],[customer_id]],"_",DATOS[[#This Row],[country]],"_",DATOS[[#This Row],[customer_since]])</f>
        <v>CUST_3772_China_44120</v>
      </c>
      <c r="B1545" t="s">
        <v>1546</v>
      </c>
      <c r="C1545">
        <v>34</v>
      </c>
      <c r="D1545" t="s">
        <v>21</v>
      </c>
      <c r="E1545" t="s">
        <v>44</v>
      </c>
      <c r="F1545">
        <v>96.28</v>
      </c>
      <c r="G1545">
        <f>IF(DATOS[[#This Row],[avg_order_value]]="",0,DATOS[[#This Row],[avg_order_value]])</f>
        <v>96.28</v>
      </c>
      <c r="H1545">
        <v>8</v>
      </c>
      <c r="I1545">
        <f>DATOS[[#This Row],[avgValorOrdenDesc]]*DATOS[[#This Row],[total_orders]]</f>
        <v>770.24</v>
      </c>
      <c r="J1545">
        <v>241</v>
      </c>
      <c r="K1545">
        <v>0</v>
      </c>
      <c r="L1545" t="s">
        <v>40</v>
      </c>
      <c r="M1545">
        <v>32.1</v>
      </c>
      <c r="N1545">
        <f>IF(DATOS[[#This Row],[email_open_rate]]="",0,DATOS[[#This Row],[email_open_rate]])</f>
        <v>32.1</v>
      </c>
      <c r="O1545" s="1">
        <v>44120</v>
      </c>
      <c r="P1545">
        <v>11</v>
      </c>
      <c r="Q1545">
        <v>0.74</v>
      </c>
      <c r="R1545">
        <f>IF(IFERROR(VLOOKUP(DATOS[[#This Row],[IdUnico]],A1546:$A$5002,1,FALSE),0),1,0)</f>
        <v>0</v>
      </c>
    </row>
    <row r="1546" spans="1:18" x14ac:dyDescent="0.3">
      <c r="A1546" t="str">
        <f>CONCATENATE(DATOS[[#This Row],[customer_id]],"_",DATOS[[#This Row],[country]],"_",DATOS[[#This Row],[customer_since]])</f>
        <v>CUST_3773_Australia_45315</v>
      </c>
      <c r="B1546" t="s">
        <v>2916</v>
      </c>
      <c r="C1546">
        <v>64</v>
      </c>
      <c r="D1546" t="s">
        <v>21</v>
      </c>
      <c r="E1546" t="s">
        <v>22</v>
      </c>
      <c r="F1546">
        <v>174.36</v>
      </c>
      <c r="G1546">
        <f>IF(DATOS[[#This Row],[avg_order_value]]="",0,DATOS[[#This Row],[avg_order_value]])</f>
        <v>174.36</v>
      </c>
      <c r="H1546">
        <v>12</v>
      </c>
      <c r="I1546">
        <f>DATOS[[#This Row],[avgValorOrdenDesc]]*DATOS[[#This Row],[total_orders]]</f>
        <v>2092.3200000000002</v>
      </c>
      <c r="J1546">
        <v>304</v>
      </c>
      <c r="K1546">
        <v>0</v>
      </c>
      <c r="L1546" t="s">
        <v>19</v>
      </c>
      <c r="M1546">
        <v>6.2</v>
      </c>
      <c r="N1546">
        <f>IF(DATOS[[#This Row],[email_open_rate]]="",0,DATOS[[#This Row],[email_open_rate]])</f>
        <v>6.2</v>
      </c>
      <c r="O1546" s="1">
        <v>45315</v>
      </c>
      <c r="P1546">
        <v>2</v>
      </c>
      <c r="Q1546">
        <v>0.48</v>
      </c>
      <c r="R1546">
        <f>IF(IFERROR(VLOOKUP(DATOS[[#This Row],[IdUnico]],A1547:$A$5002,1,FALSE),0),1,0)</f>
        <v>0</v>
      </c>
    </row>
    <row r="1547" spans="1:18" x14ac:dyDescent="0.3">
      <c r="A1547" t="str">
        <f>CONCATENATE(DATOS[[#This Row],[customer_id]],"_",DATOS[[#This Row],[country]],"_",DATOS[[#This Row],[customer_since]])</f>
        <v>CUST_3773_Germany_44830</v>
      </c>
      <c r="B1547" t="s">
        <v>2916</v>
      </c>
      <c r="C1547">
        <v>78</v>
      </c>
      <c r="D1547" t="s">
        <v>21</v>
      </c>
      <c r="E1547" t="s">
        <v>50</v>
      </c>
      <c r="F1547">
        <v>104.4</v>
      </c>
      <c r="G1547">
        <f>IF(DATOS[[#This Row],[avg_order_value]]="",0,DATOS[[#This Row],[avg_order_value]])</f>
        <v>104.4</v>
      </c>
      <c r="H1547">
        <v>9</v>
      </c>
      <c r="I1547">
        <f>DATOS[[#This Row],[avgValorOrdenDesc]]*DATOS[[#This Row],[total_orders]]</f>
        <v>939.6</v>
      </c>
      <c r="J1547">
        <v>327</v>
      </c>
      <c r="K1547">
        <v>0</v>
      </c>
      <c r="L1547" t="s">
        <v>16</v>
      </c>
      <c r="M1547">
        <v>50.4</v>
      </c>
      <c r="N1547">
        <f>IF(DATOS[[#This Row],[email_open_rate]]="",0,DATOS[[#This Row],[email_open_rate]])</f>
        <v>50.4</v>
      </c>
      <c r="O1547" s="1">
        <v>44830</v>
      </c>
      <c r="P1547">
        <v>99</v>
      </c>
      <c r="Q1547">
        <v>0.12</v>
      </c>
      <c r="R1547">
        <f>IF(IFERROR(VLOOKUP(DATOS[[#This Row],[IdUnico]],A1548:$A$5002,1,FALSE),0),1,0)</f>
        <v>0</v>
      </c>
    </row>
    <row r="1548" spans="1:18" x14ac:dyDescent="0.3">
      <c r="A1548" t="str">
        <f>CONCATENATE(DATOS[[#This Row],[customer_id]],"_",DATOS[[#This Row],[country]],"_",DATOS[[#This Row],[customer_since]])</f>
        <v>CUST_3774_India_45406</v>
      </c>
      <c r="B1548" t="s">
        <v>3704</v>
      </c>
      <c r="C1548">
        <v>21</v>
      </c>
      <c r="D1548" t="s">
        <v>21</v>
      </c>
      <c r="E1548" t="s">
        <v>37</v>
      </c>
      <c r="F1548">
        <v>172.02</v>
      </c>
      <c r="G1548">
        <f>IF(DATOS[[#This Row],[avg_order_value]]="",0,DATOS[[#This Row],[avg_order_value]])</f>
        <v>172.02</v>
      </c>
      <c r="H1548">
        <v>6</v>
      </c>
      <c r="I1548">
        <f>DATOS[[#This Row],[avgValorOrdenDesc]]*DATOS[[#This Row],[total_orders]]</f>
        <v>1032.1200000000001</v>
      </c>
      <c r="J1548">
        <v>284</v>
      </c>
      <c r="K1548">
        <v>0</v>
      </c>
      <c r="L1548" t="s">
        <v>19</v>
      </c>
      <c r="M1548">
        <v>76.8</v>
      </c>
      <c r="N1548">
        <f>IF(DATOS[[#This Row],[email_open_rate]]="",0,DATOS[[#This Row],[email_open_rate]])</f>
        <v>76.8</v>
      </c>
      <c r="O1548" s="1">
        <v>45406</v>
      </c>
      <c r="P1548">
        <v>42</v>
      </c>
      <c r="Q1548">
        <v>0.14000000000000001</v>
      </c>
      <c r="R1548">
        <f>IF(IFERROR(VLOOKUP(DATOS[[#This Row],[IdUnico]],A1549:$A$5002,1,FALSE),0),1,0)</f>
        <v>0</v>
      </c>
    </row>
    <row r="1549" spans="1:18" x14ac:dyDescent="0.3">
      <c r="A1549" t="str">
        <f>CONCATENATE(DATOS[[#This Row],[customer_id]],"_",DATOS[[#This Row],[country]],"_",DATOS[[#This Row],[customer_since]])</f>
        <v>CUST_3775_UK_45547</v>
      </c>
      <c r="B1549" t="s">
        <v>3142</v>
      </c>
      <c r="C1549">
        <v>70</v>
      </c>
      <c r="D1549" t="s">
        <v>14</v>
      </c>
      <c r="E1549" t="s">
        <v>52</v>
      </c>
      <c r="F1549">
        <v>45.66</v>
      </c>
      <c r="G1549">
        <f>IF(DATOS[[#This Row],[avg_order_value]]="",0,DATOS[[#This Row],[avg_order_value]])</f>
        <v>45.66</v>
      </c>
      <c r="H1549">
        <v>7</v>
      </c>
      <c r="I1549">
        <f>DATOS[[#This Row],[avgValorOrdenDesc]]*DATOS[[#This Row],[total_orders]]</f>
        <v>319.62</v>
      </c>
      <c r="J1549">
        <v>0</v>
      </c>
      <c r="K1549">
        <v>0</v>
      </c>
      <c r="L1549" t="s">
        <v>16</v>
      </c>
      <c r="M1549">
        <v>25.1</v>
      </c>
      <c r="N1549">
        <f>IF(DATOS[[#This Row],[email_open_rate]]="",0,DATOS[[#This Row],[email_open_rate]])</f>
        <v>25.1</v>
      </c>
      <c r="O1549" s="1">
        <v>45547</v>
      </c>
      <c r="P1549">
        <v>51</v>
      </c>
      <c r="Q1549">
        <v>0.14000000000000001</v>
      </c>
      <c r="R1549">
        <f>IF(IFERROR(VLOOKUP(DATOS[[#This Row],[IdUnico]],A1550:$A$5002,1,FALSE),0),1,0)</f>
        <v>0</v>
      </c>
    </row>
    <row r="1550" spans="1:18" x14ac:dyDescent="0.3">
      <c r="A1550" t="str">
        <f>CONCATENATE(DATOS[[#This Row],[customer_id]],"_",DATOS[[#This Row],[country]],"_",DATOS[[#This Row],[customer_since]])</f>
        <v>CUST_3776_UK_45489</v>
      </c>
      <c r="B1550" t="s">
        <v>3542</v>
      </c>
      <c r="C1550">
        <v>66</v>
      </c>
      <c r="D1550" t="s">
        <v>25</v>
      </c>
      <c r="E1550" t="s">
        <v>52</v>
      </c>
      <c r="F1550">
        <v>50.37</v>
      </c>
      <c r="G1550">
        <f>IF(DATOS[[#This Row],[avg_order_value]]="",0,DATOS[[#This Row],[avg_order_value]])</f>
        <v>50.37</v>
      </c>
      <c r="H1550">
        <v>12</v>
      </c>
      <c r="I1550">
        <f>DATOS[[#This Row],[avgValorOrdenDesc]]*DATOS[[#This Row],[total_orders]]</f>
        <v>604.43999999999994</v>
      </c>
      <c r="J1550">
        <v>329</v>
      </c>
      <c r="K1550">
        <v>0</v>
      </c>
      <c r="L1550" t="s">
        <v>19</v>
      </c>
      <c r="M1550">
        <v>27.4</v>
      </c>
      <c r="N1550">
        <f>IF(DATOS[[#This Row],[email_open_rate]]="",0,DATOS[[#This Row],[email_open_rate]])</f>
        <v>27.4</v>
      </c>
      <c r="O1550" s="1">
        <v>45489</v>
      </c>
      <c r="P1550">
        <v>97</v>
      </c>
      <c r="Q1550">
        <v>0.22</v>
      </c>
      <c r="R1550">
        <f>IF(IFERROR(VLOOKUP(DATOS[[#This Row],[IdUnico]],A1551:$A$5002,1,FALSE),0),1,0)</f>
        <v>0</v>
      </c>
    </row>
    <row r="1551" spans="1:18" x14ac:dyDescent="0.3">
      <c r="A1551" t="str">
        <f>CONCATENATE(DATOS[[#This Row],[customer_id]],"_",DATOS[[#This Row],[country]],"_",DATOS[[#This Row],[customer_since]])</f>
        <v>CUST_3778_Canada_45686</v>
      </c>
      <c r="B1551" t="s">
        <v>3576</v>
      </c>
      <c r="C1551">
        <v>61</v>
      </c>
      <c r="D1551" t="s">
        <v>14</v>
      </c>
      <c r="E1551" t="s">
        <v>28</v>
      </c>
      <c r="F1551">
        <v>39.74</v>
      </c>
      <c r="G1551">
        <f>IF(DATOS[[#This Row],[avg_order_value]]="",0,DATOS[[#This Row],[avg_order_value]])</f>
        <v>39.74</v>
      </c>
      <c r="H1551">
        <v>10</v>
      </c>
      <c r="I1551">
        <f>DATOS[[#This Row],[avgValorOrdenDesc]]*DATOS[[#This Row],[total_orders]]</f>
        <v>397.40000000000003</v>
      </c>
      <c r="J1551">
        <v>96</v>
      </c>
      <c r="K1551">
        <v>0</v>
      </c>
      <c r="L1551" t="s">
        <v>40</v>
      </c>
      <c r="M1551">
        <v>35.6</v>
      </c>
      <c r="N1551">
        <f>IF(DATOS[[#This Row],[email_open_rate]]="",0,DATOS[[#This Row],[email_open_rate]])</f>
        <v>35.6</v>
      </c>
      <c r="O1551" s="1">
        <v>45686</v>
      </c>
      <c r="P1551">
        <v>55</v>
      </c>
      <c r="Q1551">
        <v>0.31</v>
      </c>
      <c r="R1551">
        <f>IF(IFERROR(VLOOKUP(DATOS[[#This Row],[IdUnico]],A1552:$A$5002,1,FALSE),0),1,0)</f>
        <v>0</v>
      </c>
    </row>
    <row r="1552" spans="1:18" x14ac:dyDescent="0.3">
      <c r="A1552" t="str">
        <f>CONCATENATE(DATOS[[#This Row],[customer_id]],"_",DATOS[[#This Row],[country]],"_",DATOS[[#This Row],[customer_since]])</f>
        <v>CUST_3779_France_44588</v>
      </c>
      <c r="B1552" t="s">
        <v>596</v>
      </c>
      <c r="C1552">
        <v>34</v>
      </c>
      <c r="D1552" t="s">
        <v>14</v>
      </c>
      <c r="E1552" t="s">
        <v>35</v>
      </c>
      <c r="F1552">
        <v>38.94</v>
      </c>
      <c r="G1552">
        <f>IF(DATOS[[#This Row],[avg_order_value]]="",0,DATOS[[#This Row],[avg_order_value]])</f>
        <v>38.94</v>
      </c>
      <c r="H1552">
        <v>8</v>
      </c>
      <c r="I1552">
        <f>DATOS[[#This Row],[avgValorOrdenDesc]]*DATOS[[#This Row],[total_orders]]</f>
        <v>311.52</v>
      </c>
      <c r="J1552">
        <v>225</v>
      </c>
      <c r="K1552">
        <v>0</v>
      </c>
      <c r="L1552" t="s">
        <v>19</v>
      </c>
      <c r="M1552">
        <v>12.4</v>
      </c>
      <c r="N1552">
        <f>IF(DATOS[[#This Row],[email_open_rate]]="",0,DATOS[[#This Row],[email_open_rate]])</f>
        <v>12.4</v>
      </c>
      <c r="O1552" s="1">
        <v>44588</v>
      </c>
      <c r="P1552">
        <v>88</v>
      </c>
      <c r="Q1552">
        <v>0.42</v>
      </c>
      <c r="R1552">
        <f>IF(IFERROR(VLOOKUP(DATOS[[#This Row],[IdUnico]],A1553:$A$5002,1,FALSE),0),1,0)</f>
        <v>0</v>
      </c>
    </row>
    <row r="1553" spans="1:18" x14ac:dyDescent="0.3">
      <c r="A1553" t="str">
        <f>CONCATENATE(DATOS[[#This Row],[customer_id]],"_",DATOS[[#This Row],[country]],"_",DATOS[[#This Row],[customer_since]])</f>
        <v>CUST_3780_Canada_45140</v>
      </c>
      <c r="B1553" t="s">
        <v>2423</v>
      </c>
      <c r="C1553">
        <v>30</v>
      </c>
      <c r="D1553" t="s">
        <v>14</v>
      </c>
      <c r="E1553" t="s">
        <v>28</v>
      </c>
      <c r="F1553">
        <v>116.36</v>
      </c>
      <c r="G1553">
        <f>IF(DATOS[[#This Row],[avg_order_value]]="",0,DATOS[[#This Row],[avg_order_value]])</f>
        <v>116.36</v>
      </c>
      <c r="H1553">
        <v>5</v>
      </c>
      <c r="I1553">
        <f>DATOS[[#This Row],[avgValorOrdenDesc]]*DATOS[[#This Row],[total_orders]]</f>
        <v>581.79999999999995</v>
      </c>
      <c r="J1553">
        <v>264</v>
      </c>
      <c r="K1553">
        <v>0</v>
      </c>
      <c r="L1553" t="s">
        <v>19</v>
      </c>
      <c r="M1553">
        <v>33.6</v>
      </c>
      <c r="N1553">
        <f>IF(DATOS[[#This Row],[email_open_rate]]="",0,DATOS[[#This Row],[email_open_rate]])</f>
        <v>33.6</v>
      </c>
      <c r="O1553" s="1">
        <v>45140</v>
      </c>
      <c r="P1553">
        <v>60</v>
      </c>
      <c r="Q1553">
        <v>0.24</v>
      </c>
      <c r="R1553">
        <f>IF(IFERROR(VLOOKUP(DATOS[[#This Row],[IdUnico]],A1554:$A$5002,1,FALSE),0),1,0)</f>
        <v>0</v>
      </c>
    </row>
    <row r="1554" spans="1:18" x14ac:dyDescent="0.3">
      <c r="A1554" t="str">
        <f>CONCATENATE(DATOS[[#This Row],[customer_id]],"_",DATOS[[#This Row],[country]],"_",DATOS[[#This Row],[customer_since]])</f>
        <v>CUST_3780_Japan_45545</v>
      </c>
      <c r="B1554" t="s">
        <v>2423</v>
      </c>
      <c r="C1554">
        <v>35</v>
      </c>
      <c r="D1554" t="s">
        <v>21</v>
      </c>
      <c r="E1554" t="s">
        <v>26</v>
      </c>
      <c r="F1554">
        <v>55.59</v>
      </c>
      <c r="G1554">
        <f>IF(DATOS[[#This Row],[avg_order_value]]="",0,DATOS[[#This Row],[avg_order_value]])</f>
        <v>55.59</v>
      </c>
      <c r="H1554">
        <v>10</v>
      </c>
      <c r="I1554">
        <f>DATOS[[#This Row],[avgValorOrdenDesc]]*DATOS[[#This Row],[total_orders]]</f>
        <v>555.90000000000009</v>
      </c>
      <c r="J1554">
        <v>213</v>
      </c>
      <c r="K1554">
        <v>0</v>
      </c>
      <c r="L1554" t="s">
        <v>16</v>
      </c>
      <c r="M1554">
        <v>27.2</v>
      </c>
      <c r="N1554">
        <f>IF(DATOS[[#This Row],[email_open_rate]]="",0,DATOS[[#This Row],[email_open_rate]])</f>
        <v>27.2</v>
      </c>
      <c r="O1554" s="1">
        <v>45545</v>
      </c>
      <c r="P1554">
        <v>11</v>
      </c>
      <c r="Q1554">
        <v>0.03</v>
      </c>
      <c r="R1554">
        <f>IF(IFERROR(VLOOKUP(DATOS[[#This Row],[IdUnico]],A1555:$A$5002,1,FALSE),0),1,0)</f>
        <v>0</v>
      </c>
    </row>
    <row r="1555" spans="1:18" x14ac:dyDescent="0.3">
      <c r="A1555" t="str">
        <f>CONCATENATE(DATOS[[#This Row],[customer_id]],"_",DATOS[[#This Row],[country]],"_",DATOS[[#This Row],[customer_since]])</f>
        <v>CUST_3782_France_44170</v>
      </c>
      <c r="B1555" t="s">
        <v>492</v>
      </c>
      <c r="C1555">
        <v>42</v>
      </c>
      <c r="D1555" t="s">
        <v>21</v>
      </c>
      <c r="E1555" t="s">
        <v>35</v>
      </c>
      <c r="F1555">
        <v>61.27</v>
      </c>
      <c r="G1555">
        <f>IF(DATOS[[#This Row],[avg_order_value]]="",0,DATOS[[#This Row],[avg_order_value]])</f>
        <v>61.27</v>
      </c>
      <c r="H1555">
        <v>9</v>
      </c>
      <c r="I1555">
        <f>DATOS[[#This Row],[avgValorOrdenDesc]]*DATOS[[#This Row],[total_orders]]</f>
        <v>551.43000000000006</v>
      </c>
      <c r="J1555">
        <v>40</v>
      </c>
      <c r="K1555">
        <v>0</v>
      </c>
      <c r="L1555" t="s">
        <v>19</v>
      </c>
      <c r="M1555">
        <v>70.400000000000006</v>
      </c>
      <c r="N1555">
        <f>IF(DATOS[[#This Row],[email_open_rate]]="",0,DATOS[[#This Row],[email_open_rate]])</f>
        <v>70.400000000000006</v>
      </c>
      <c r="O1555" s="1">
        <v>44170</v>
      </c>
      <c r="P1555">
        <v>74</v>
      </c>
      <c r="Q1555">
        <v>0.03</v>
      </c>
      <c r="R1555">
        <f>IF(IFERROR(VLOOKUP(DATOS[[#This Row],[IdUnico]],A1556:$A$5002,1,FALSE),0),1,0)</f>
        <v>0</v>
      </c>
    </row>
    <row r="1556" spans="1:18" x14ac:dyDescent="0.3">
      <c r="A1556" t="str">
        <f>CONCATENATE(DATOS[[#This Row],[customer_id]],"_",DATOS[[#This Row],[country]],"_",DATOS[[#This Row],[customer_since]])</f>
        <v>CUST_3782_Germany_45378</v>
      </c>
      <c r="B1556" t="s">
        <v>492</v>
      </c>
      <c r="C1556">
        <v>53</v>
      </c>
      <c r="D1556" t="s">
        <v>21</v>
      </c>
      <c r="E1556" t="s">
        <v>50</v>
      </c>
      <c r="F1556">
        <v>23.39</v>
      </c>
      <c r="G1556">
        <f>IF(DATOS[[#This Row],[avg_order_value]]="",0,DATOS[[#This Row],[avg_order_value]])</f>
        <v>23.39</v>
      </c>
      <c r="H1556">
        <v>10</v>
      </c>
      <c r="I1556">
        <f>DATOS[[#This Row],[avgValorOrdenDesc]]*DATOS[[#This Row],[total_orders]]</f>
        <v>233.9</v>
      </c>
      <c r="J1556">
        <v>86</v>
      </c>
      <c r="K1556">
        <v>0</v>
      </c>
      <c r="L1556" t="s">
        <v>23</v>
      </c>
      <c r="M1556">
        <v>15</v>
      </c>
      <c r="N1556">
        <f>IF(DATOS[[#This Row],[email_open_rate]]="",0,DATOS[[#This Row],[email_open_rate]])</f>
        <v>15</v>
      </c>
      <c r="O1556" s="1">
        <v>45378</v>
      </c>
      <c r="P1556">
        <v>40</v>
      </c>
      <c r="Q1556">
        <v>0.11</v>
      </c>
      <c r="R1556">
        <f>IF(IFERROR(VLOOKUP(DATOS[[#This Row],[IdUnico]],A1557:$A$5002,1,FALSE),0),1,0)</f>
        <v>0</v>
      </c>
    </row>
    <row r="1557" spans="1:18" x14ac:dyDescent="0.3">
      <c r="A1557" t="str">
        <f>CONCATENATE(DATOS[[#This Row],[customer_id]],"_",DATOS[[#This Row],[country]],"_",DATOS[[#This Row],[customer_since]])</f>
        <v>CUST_3783_Canada_45446</v>
      </c>
      <c r="B1557" t="s">
        <v>2572</v>
      </c>
      <c r="C1557">
        <v>40</v>
      </c>
      <c r="D1557" t="s">
        <v>14</v>
      </c>
      <c r="E1557" t="s">
        <v>28</v>
      </c>
      <c r="F1557">
        <v>68.37</v>
      </c>
      <c r="G1557">
        <f>IF(DATOS[[#This Row],[avg_order_value]]="",0,DATOS[[#This Row],[avg_order_value]])</f>
        <v>68.37</v>
      </c>
      <c r="H1557">
        <v>11</v>
      </c>
      <c r="I1557">
        <f>DATOS[[#This Row],[avgValorOrdenDesc]]*DATOS[[#This Row],[total_orders]]</f>
        <v>752.07</v>
      </c>
      <c r="J1557">
        <v>66</v>
      </c>
      <c r="K1557">
        <v>0</v>
      </c>
      <c r="L1557" t="s">
        <v>29</v>
      </c>
      <c r="M1557">
        <v>66.900000000000006</v>
      </c>
      <c r="N1557">
        <f>IF(DATOS[[#This Row],[email_open_rate]]="",0,DATOS[[#This Row],[email_open_rate]])</f>
        <v>66.900000000000006</v>
      </c>
      <c r="O1557" s="1">
        <v>45446</v>
      </c>
      <c r="P1557">
        <v>84</v>
      </c>
      <c r="Q1557">
        <v>0.13</v>
      </c>
      <c r="R1557">
        <f>IF(IFERROR(VLOOKUP(DATOS[[#This Row],[IdUnico]],A1558:$A$5002,1,FALSE),0),1,0)</f>
        <v>0</v>
      </c>
    </row>
    <row r="1558" spans="1:18" x14ac:dyDescent="0.3">
      <c r="A1558" t="str">
        <f>CONCATENATE(DATOS[[#This Row],[customer_id]],"_",DATOS[[#This Row],[country]],"_",DATOS[[#This Row],[customer_since]])</f>
        <v>CUST_3785_India_45463</v>
      </c>
      <c r="B1558" t="s">
        <v>1669</v>
      </c>
      <c r="C1558">
        <v>67</v>
      </c>
      <c r="D1558" t="s">
        <v>14</v>
      </c>
      <c r="E1558" t="s">
        <v>37</v>
      </c>
      <c r="F1558">
        <v>148.41999999999999</v>
      </c>
      <c r="G1558">
        <f>IF(DATOS[[#This Row],[avg_order_value]]="",0,DATOS[[#This Row],[avg_order_value]])</f>
        <v>148.41999999999999</v>
      </c>
      <c r="H1558">
        <v>15</v>
      </c>
      <c r="I1558">
        <f>DATOS[[#This Row],[avgValorOrdenDesc]]*DATOS[[#This Row],[total_orders]]</f>
        <v>2226.2999999999997</v>
      </c>
      <c r="J1558">
        <v>140</v>
      </c>
      <c r="K1558">
        <v>0</v>
      </c>
      <c r="L1558" t="s">
        <v>40</v>
      </c>
      <c r="M1558">
        <v>59.2</v>
      </c>
      <c r="N1558">
        <f>IF(DATOS[[#This Row],[email_open_rate]]="",0,DATOS[[#This Row],[email_open_rate]])</f>
        <v>59.2</v>
      </c>
      <c r="O1558" s="1">
        <v>45463</v>
      </c>
      <c r="P1558">
        <v>36</v>
      </c>
      <c r="Q1558">
        <v>0.21</v>
      </c>
      <c r="R1558">
        <f>IF(IFERROR(VLOOKUP(DATOS[[#This Row],[IdUnico]],A1559:$A$5002,1,FALSE),0),1,0)</f>
        <v>0</v>
      </c>
    </row>
    <row r="1559" spans="1:18" x14ac:dyDescent="0.3">
      <c r="A1559" t="str">
        <f>CONCATENATE(DATOS[[#This Row],[customer_id]],"_",DATOS[[#This Row],[country]],"_",DATOS[[#This Row],[customer_since]])</f>
        <v>CUST_3785_Japan_44864</v>
      </c>
      <c r="B1559" t="s">
        <v>1669</v>
      </c>
      <c r="C1559">
        <v>44</v>
      </c>
      <c r="D1559" t="s">
        <v>14</v>
      </c>
      <c r="E1559" t="s">
        <v>26</v>
      </c>
      <c r="F1559">
        <v>150.13999999999999</v>
      </c>
      <c r="G1559">
        <f>IF(DATOS[[#This Row],[avg_order_value]]="",0,DATOS[[#This Row],[avg_order_value]])</f>
        <v>150.13999999999999</v>
      </c>
      <c r="H1559">
        <v>8</v>
      </c>
      <c r="I1559">
        <f>DATOS[[#This Row],[avgValorOrdenDesc]]*DATOS[[#This Row],[total_orders]]</f>
        <v>1201.1199999999999</v>
      </c>
      <c r="J1559">
        <v>342</v>
      </c>
      <c r="K1559">
        <v>0</v>
      </c>
      <c r="L1559" t="s">
        <v>40</v>
      </c>
      <c r="N1559">
        <f>IF(DATOS[[#This Row],[email_open_rate]]="",0,DATOS[[#This Row],[email_open_rate]])</f>
        <v>0</v>
      </c>
      <c r="O1559" s="1">
        <v>44864</v>
      </c>
      <c r="P1559">
        <v>77</v>
      </c>
      <c r="Q1559">
        <v>0.38</v>
      </c>
      <c r="R1559">
        <f>IF(IFERROR(VLOOKUP(DATOS[[#This Row],[IdUnico]],A1560:$A$5002,1,FALSE),0),1,0)</f>
        <v>0</v>
      </c>
    </row>
    <row r="1560" spans="1:18" x14ac:dyDescent="0.3">
      <c r="A1560" t="str">
        <f>CONCATENATE(DATOS[[#This Row],[customer_id]],"_",DATOS[[#This Row],[country]],"_",DATOS[[#This Row],[customer_since]])</f>
        <v>CUST_3786_Germany_44617</v>
      </c>
      <c r="B1560" t="s">
        <v>467</v>
      </c>
      <c r="C1560">
        <v>74</v>
      </c>
      <c r="D1560" t="s">
        <v>21</v>
      </c>
      <c r="E1560" t="s">
        <v>50</v>
      </c>
      <c r="F1560">
        <v>94.58</v>
      </c>
      <c r="G1560">
        <f>IF(DATOS[[#This Row],[avg_order_value]]="",0,DATOS[[#This Row],[avg_order_value]])</f>
        <v>94.58</v>
      </c>
      <c r="H1560">
        <v>7</v>
      </c>
      <c r="I1560">
        <f>DATOS[[#This Row],[avgValorOrdenDesc]]*DATOS[[#This Row],[total_orders]]</f>
        <v>662.06</v>
      </c>
      <c r="J1560">
        <v>277</v>
      </c>
      <c r="K1560">
        <v>0</v>
      </c>
      <c r="L1560" t="s">
        <v>16</v>
      </c>
      <c r="M1560">
        <v>67.400000000000006</v>
      </c>
      <c r="N1560">
        <f>IF(DATOS[[#This Row],[email_open_rate]]="",0,DATOS[[#This Row],[email_open_rate]])</f>
        <v>67.400000000000006</v>
      </c>
      <c r="O1560" s="1">
        <v>44617</v>
      </c>
      <c r="P1560">
        <v>74</v>
      </c>
      <c r="Q1560">
        <v>0.51</v>
      </c>
      <c r="R1560">
        <f>IF(IFERROR(VLOOKUP(DATOS[[#This Row],[IdUnico]],A1561:$A$5002,1,FALSE),0),1,0)</f>
        <v>0</v>
      </c>
    </row>
    <row r="1561" spans="1:18" x14ac:dyDescent="0.3">
      <c r="A1561" t="str">
        <f>CONCATENATE(DATOS[[#This Row],[customer_id]],"_",DATOS[[#This Row],[country]],"_",DATOS[[#This Row],[customer_since]])</f>
        <v>CUST_3786_USA_45244</v>
      </c>
      <c r="B1561" t="s">
        <v>467</v>
      </c>
      <c r="C1561">
        <v>32</v>
      </c>
      <c r="D1561" t="s">
        <v>14</v>
      </c>
      <c r="E1561" t="s">
        <v>18</v>
      </c>
      <c r="F1561">
        <v>52.21</v>
      </c>
      <c r="G1561">
        <f>IF(DATOS[[#This Row],[avg_order_value]]="",0,DATOS[[#This Row],[avg_order_value]])</f>
        <v>52.21</v>
      </c>
      <c r="H1561">
        <v>6</v>
      </c>
      <c r="I1561">
        <f>DATOS[[#This Row],[avgValorOrdenDesc]]*DATOS[[#This Row],[total_orders]]</f>
        <v>313.26</v>
      </c>
      <c r="J1561">
        <v>54</v>
      </c>
      <c r="K1561">
        <v>0</v>
      </c>
      <c r="L1561" t="s">
        <v>40</v>
      </c>
      <c r="M1561">
        <v>19.2</v>
      </c>
      <c r="N1561">
        <f>IF(DATOS[[#This Row],[email_open_rate]]="",0,DATOS[[#This Row],[email_open_rate]])</f>
        <v>19.2</v>
      </c>
      <c r="O1561" s="1">
        <v>45244</v>
      </c>
      <c r="P1561">
        <v>1</v>
      </c>
      <c r="Q1561">
        <v>0.46</v>
      </c>
      <c r="R1561">
        <f>IF(IFERROR(VLOOKUP(DATOS[[#This Row],[IdUnico]],A1562:$A$5002,1,FALSE),0),1,0)</f>
        <v>0</v>
      </c>
    </row>
    <row r="1562" spans="1:18" x14ac:dyDescent="0.3">
      <c r="A1562" t="str">
        <f>CONCATENATE(DATOS[[#This Row],[customer_id]],"_",DATOS[[#This Row],[country]],"_",DATOS[[#This Row],[customer_since]])</f>
        <v>CUST_3787_UK_44946</v>
      </c>
      <c r="B1562" t="s">
        <v>2617</v>
      </c>
      <c r="C1562">
        <v>34</v>
      </c>
      <c r="D1562" t="s">
        <v>21</v>
      </c>
      <c r="E1562" t="s">
        <v>52</v>
      </c>
      <c r="F1562">
        <v>67.489999999999995</v>
      </c>
      <c r="G1562">
        <f>IF(DATOS[[#This Row],[avg_order_value]]="",0,DATOS[[#This Row],[avg_order_value]])</f>
        <v>67.489999999999995</v>
      </c>
      <c r="H1562">
        <v>8</v>
      </c>
      <c r="I1562">
        <f>DATOS[[#This Row],[avgValorOrdenDesc]]*DATOS[[#This Row],[total_orders]]</f>
        <v>539.91999999999996</v>
      </c>
      <c r="J1562">
        <v>78</v>
      </c>
      <c r="K1562">
        <v>0</v>
      </c>
      <c r="L1562" t="s">
        <v>29</v>
      </c>
      <c r="M1562">
        <v>72.2</v>
      </c>
      <c r="N1562">
        <f>IF(DATOS[[#This Row],[email_open_rate]]="",0,DATOS[[#This Row],[email_open_rate]])</f>
        <v>72.2</v>
      </c>
      <c r="O1562" s="1">
        <v>44946</v>
      </c>
      <c r="P1562">
        <v>44</v>
      </c>
      <c r="Q1562">
        <v>0.19</v>
      </c>
      <c r="R1562">
        <f>IF(IFERROR(VLOOKUP(DATOS[[#This Row],[IdUnico]],A1563:$A$5002,1,FALSE),0),1,0)</f>
        <v>0</v>
      </c>
    </row>
    <row r="1563" spans="1:18" x14ac:dyDescent="0.3">
      <c r="A1563" t="str">
        <f>CONCATENATE(DATOS[[#This Row],[customer_id]],"_",DATOS[[#This Row],[country]],"_",DATOS[[#This Row],[customer_since]])</f>
        <v>CUST_3789_India_45823</v>
      </c>
      <c r="B1563" t="s">
        <v>3109</v>
      </c>
      <c r="C1563">
        <v>60</v>
      </c>
      <c r="D1563" t="s">
        <v>21</v>
      </c>
      <c r="E1563" t="s">
        <v>37</v>
      </c>
      <c r="F1563">
        <v>31.15</v>
      </c>
      <c r="G1563">
        <f>IF(DATOS[[#This Row],[avg_order_value]]="",0,DATOS[[#This Row],[avg_order_value]])</f>
        <v>31.15</v>
      </c>
      <c r="H1563">
        <v>13</v>
      </c>
      <c r="I1563">
        <f>DATOS[[#This Row],[avgValorOrdenDesc]]*DATOS[[#This Row],[total_orders]]</f>
        <v>404.95</v>
      </c>
      <c r="J1563">
        <v>331</v>
      </c>
      <c r="K1563">
        <v>0</v>
      </c>
      <c r="L1563" t="s">
        <v>19</v>
      </c>
      <c r="M1563">
        <v>38.700000000000003</v>
      </c>
      <c r="N1563">
        <f>IF(DATOS[[#This Row],[email_open_rate]]="",0,DATOS[[#This Row],[email_open_rate]])</f>
        <v>38.700000000000003</v>
      </c>
      <c r="O1563" s="1">
        <v>45823</v>
      </c>
      <c r="P1563">
        <v>40</v>
      </c>
      <c r="Q1563">
        <v>0.39</v>
      </c>
      <c r="R1563">
        <f>IF(IFERROR(VLOOKUP(DATOS[[#This Row],[IdUnico]],A1564:$A$5002,1,FALSE),0),1,0)</f>
        <v>0</v>
      </c>
    </row>
    <row r="1564" spans="1:18" x14ac:dyDescent="0.3">
      <c r="A1564" t="str">
        <f>CONCATENATE(DATOS[[#This Row],[customer_id]],"_",DATOS[[#This Row],[country]],"_",DATOS[[#This Row],[customer_since]])</f>
        <v>CUST_3790_France_44656</v>
      </c>
      <c r="B1564" t="s">
        <v>148</v>
      </c>
      <c r="C1564">
        <v>68</v>
      </c>
      <c r="D1564" t="s">
        <v>21</v>
      </c>
      <c r="E1564" t="s">
        <v>35</v>
      </c>
      <c r="F1564">
        <v>41</v>
      </c>
      <c r="G1564">
        <f>IF(DATOS[[#This Row],[avg_order_value]]="",0,DATOS[[#This Row],[avg_order_value]])</f>
        <v>41</v>
      </c>
      <c r="H1564">
        <v>7</v>
      </c>
      <c r="I1564">
        <f>DATOS[[#This Row],[avgValorOrdenDesc]]*DATOS[[#This Row],[total_orders]]</f>
        <v>287</v>
      </c>
      <c r="J1564">
        <v>127</v>
      </c>
      <c r="K1564">
        <v>0</v>
      </c>
      <c r="L1564" t="s">
        <v>23</v>
      </c>
      <c r="M1564">
        <v>70.099999999999994</v>
      </c>
      <c r="N1564">
        <f>IF(DATOS[[#This Row],[email_open_rate]]="",0,DATOS[[#This Row],[email_open_rate]])</f>
        <v>70.099999999999994</v>
      </c>
      <c r="O1564" s="1">
        <v>44656</v>
      </c>
      <c r="P1564">
        <v>31</v>
      </c>
      <c r="Q1564">
        <v>0.53</v>
      </c>
      <c r="R1564">
        <f>IF(IFERROR(VLOOKUP(DATOS[[#This Row],[IdUnico]],A1565:$A$5002,1,FALSE),0),1,0)</f>
        <v>0</v>
      </c>
    </row>
    <row r="1565" spans="1:18" x14ac:dyDescent="0.3">
      <c r="A1565" t="str">
        <f>CONCATENATE(DATOS[[#This Row],[customer_id]],"_",DATOS[[#This Row],[country]],"_",DATOS[[#This Row],[customer_since]])</f>
        <v>CUST_3792_France_44774</v>
      </c>
      <c r="B1565" t="s">
        <v>2528</v>
      </c>
      <c r="C1565">
        <v>59</v>
      </c>
      <c r="D1565" t="s">
        <v>21</v>
      </c>
      <c r="E1565" t="s">
        <v>35</v>
      </c>
      <c r="G1565">
        <f>IF(DATOS[[#This Row],[avg_order_value]]="",0,DATOS[[#This Row],[avg_order_value]])</f>
        <v>0</v>
      </c>
      <c r="H1565">
        <v>4</v>
      </c>
      <c r="I1565">
        <f>DATOS[[#This Row],[avgValorOrdenDesc]]*DATOS[[#This Row],[total_orders]]</f>
        <v>0</v>
      </c>
      <c r="J1565">
        <v>98</v>
      </c>
      <c r="K1565">
        <v>0</v>
      </c>
      <c r="L1565" t="s">
        <v>29</v>
      </c>
      <c r="M1565">
        <v>55</v>
      </c>
      <c r="N1565">
        <f>IF(DATOS[[#This Row],[email_open_rate]]="",0,DATOS[[#This Row],[email_open_rate]])</f>
        <v>55</v>
      </c>
      <c r="O1565" s="1">
        <v>44774</v>
      </c>
      <c r="P1565">
        <v>41</v>
      </c>
      <c r="Q1565">
        <v>0.44</v>
      </c>
      <c r="R1565">
        <f>IF(IFERROR(VLOOKUP(DATOS[[#This Row],[IdUnico]],A1566:$A$5002,1,FALSE),0),1,0)</f>
        <v>0</v>
      </c>
    </row>
    <row r="1566" spans="1:18" x14ac:dyDescent="0.3">
      <c r="A1566" t="str">
        <f>CONCATENATE(DATOS[[#This Row],[customer_id]],"_",DATOS[[#This Row],[country]],"_",DATOS[[#This Row],[customer_since]])</f>
        <v>CUST_3797_Japan_45069</v>
      </c>
      <c r="B1566" t="s">
        <v>737</v>
      </c>
      <c r="C1566">
        <v>79</v>
      </c>
      <c r="D1566" t="s">
        <v>21</v>
      </c>
      <c r="E1566" t="s">
        <v>26</v>
      </c>
      <c r="F1566">
        <v>260.85000000000002</v>
      </c>
      <c r="G1566">
        <f>IF(DATOS[[#This Row],[avg_order_value]]="",0,DATOS[[#This Row],[avg_order_value]])</f>
        <v>260.85000000000002</v>
      </c>
      <c r="H1566">
        <v>16</v>
      </c>
      <c r="I1566">
        <f>DATOS[[#This Row],[avgValorOrdenDesc]]*DATOS[[#This Row],[total_orders]]</f>
        <v>4173.6000000000004</v>
      </c>
      <c r="J1566">
        <v>170</v>
      </c>
      <c r="K1566">
        <v>0</v>
      </c>
      <c r="L1566" t="s">
        <v>23</v>
      </c>
      <c r="M1566">
        <v>38</v>
      </c>
      <c r="N1566">
        <f>IF(DATOS[[#This Row],[email_open_rate]]="",0,DATOS[[#This Row],[email_open_rate]])</f>
        <v>38</v>
      </c>
      <c r="O1566" s="1">
        <v>45069</v>
      </c>
      <c r="P1566">
        <v>51</v>
      </c>
      <c r="Q1566">
        <v>0.32</v>
      </c>
      <c r="R1566">
        <f>IF(IFERROR(VLOOKUP(DATOS[[#This Row],[IdUnico]],A1567:$A$5002,1,FALSE),0),1,0)</f>
        <v>0</v>
      </c>
    </row>
    <row r="1567" spans="1:18" x14ac:dyDescent="0.3">
      <c r="A1567" t="str">
        <f>CONCATENATE(DATOS[[#This Row],[customer_id]],"_",DATOS[[#This Row],[country]],"_",DATOS[[#This Row],[customer_since]])</f>
        <v>CUST_3799_France_44996</v>
      </c>
      <c r="B1567" t="s">
        <v>3605</v>
      </c>
      <c r="C1567">
        <v>41</v>
      </c>
      <c r="D1567" t="s">
        <v>14</v>
      </c>
      <c r="E1567" t="s">
        <v>35</v>
      </c>
      <c r="F1567">
        <v>70.25</v>
      </c>
      <c r="G1567">
        <f>IF(DATOS[[#This Row],[avg_order_value]]="",0,DATOS[[#This Row],[avg_order_value]])</f>
        <v>70.25</v>
      </c>
      <c r="H1567">
        <v>8</v>
      </c>
      <c r="I1567">
        <f>DATOS[[#This Row],[avgValorOrdenDesc]]*DATOS[[#This Row],[total_orders]]</f>
        <v>562</v>
      </c>
      <c r="J1567">
        <v>255</v>
      </c>
      <c r="K1567">
        <v>0</v>
      </c>
      <c r="L1567" t="s">
        <v>40</v>
      </c>
      <c r="M1567">
        <v>22.8</v>
      </c>
      <c r="N1567">
        <f>IF(DATOS[[#This Row],[email_open_rate]]="",0,DATOS[[#This Row],[email_open_rate]])</f>
        <v>22.8</v>
      </c>
      <c r="O1567" s="1">
        <v>44996</v>
      </c>
      <c r="P1567">
        <v>71</v>
      </c>
      <c r="Q1567">
        <v>0.4</v>
      </c>
      <c r="R1567">
        <f>IF(IFERROR(VLOOKUP(DATOS[[#This Row],[IdUnico]],A1568:$A$5002,1,FALSE),0),1,0)</f>
        <v>0</v>
      </c>
    </row>
    <row r="1568" spans="1:18" x14ac:dyDescent="0.3">
      <c r="A1568" t="str">
        <f>CONCATENATE(DATOS[[#This Row],[customer_id]],"_",DATOS[[#This Row],[country]],"_",DATOS[[#This Row],[customer_since]])</f>
        <v>CUST_3800_Australia_45303</v>
      </c>
      <c r="B1568" t="s">
        <v>2186</v>
      </c>
      <c r="C1568">
        <v>42</v>
      </c>
      <c r="D1568" t="s">
        <v>14</v>
      </c>
      <c r="E1568" t="s">
        <v>22</v>
      </c>
      <c r="F1568">
        <v>50.14</v>
      </c>
      <c r="G1568">
        <f>IF(DATOS[[#This Row],[avg_order_value]]="",0,DATOS[[#This Row],[avg_order_value]])</f>
        <v>50.14</v>
      </c>
      <c r="H1568">
        <v>11</v>
      </c>
      <c r="I1568">
        <f>DATOS[[#This Row],[avgValorOrdenDesc]]*DATOS[[#This Row],[total_orders]]</f>
        <v>551.54</v>
      </c>
      <c r="J1568">
        <v>245</v>
      </c>
      <c r="K1568">
        <v>0</v>
      </c>
      <c r="L1568" t="s">
        <v>19</v>
      </c>
      <c r="M1568">
        <v>29.2</v>
      </c>
      <c r="N1568">
        <f>IF(DATOS[[#This Row],[email_open_rate]]="",0,DATOS[[#This Row],[email_open_rate]])</f>
        <v>29.2</v>
      </c>
      <c r="O1568" s="1">
        <v>45303</v>
      </c>
      <c r="P1568">
        <v>89</v>
      </c>
      <c r="Q1568">
        <v>0.05</v>
      </c>
      <c r="R1568">
        <f>IF(IFERROR(VLOOKUP(DATOS[[#This Row],[IdUnico]],A1569:$A$5002,1,FALSE),0),1,0)</f>
        <v>0</v>
      </c>
    </row>
    <row r="1569" spans="1:18" x14ac:dyDescent="0.3">
      <c r="A1569" t="str">
        <f>CONCATENATE(DATOS[[#This Row],[customer_id]],"_",DATOS[[#This Row],[country]],"_",DATOS[[#This Row],[customer_since]])</f>
        <v>CUST_3800_USA_44966</v>
      </c>
      <c r="B1569" t="s">
        <v>2186</v>
      </c>
      <c r="C1569">
        <v>43</v>
      </c>
      <c r="D1569" t="s">
        <v>14</v>
      </c>
      <c r="E1569" t="s">
        <v>18</v>
      </c>
      <c r="F1569">
        <v>76.900000000000006</v>
      </c>
      <c r="G1569">
        <f>IF(DATOS[[#This Row],[avg_order_value]]="",0,DATOS[[#This Row],[avg_order_value]])</f>
        <v>76.900000000000006</v>
      </c>
      <c r="H1569">
        <v>10</v>
      </c>
      <c r="I1569">
        <f>DATOS[[#This Row],[avgValorOrdenDesc]]*DATOS[[#This Row],[total_orders]]</f>
        <v>769</v>
      </c>
      <c r="J1569">
        <v>55</v>
      </c>
      <c r="K1569">
        <v>0</v>
      </c>
      <c r="L1569" t="s">
        <v>23</v>
      </c>
      <c r="N1569">
        <f>IF(DATOS[[#This Row],[email_open_rate]]="",0,DATOS[[#This Row],[email_open_rate]])</f>
        <v>0</v>
      </c>
      <c r="O1569" s="1">
        <v>44966</v>
      </c>
      <c r="P1569">
        <v>34</v>
      </c>
      <c r="Q1569">
        <v>0.13</v>
      </c>
      <c r="R1569">
        <f>IF(IFERROR(VLOOKUP(DATOS[[#This Row],[IdUnico]],A1570:$A$5002,1,FALSE),0),1,0)</f>
        <v>0</v>
      </c>
    </row>
    <row r="1570" spans="1:18" x14ac:dyDescent="0.3">
      <c r="A1570" t="str">
        <f>CONCATENATE(DATOS[[#This Row],[customer_id]],"_",DATOS[[#This Row],[country]],"_",DATOS[[#This Row],[customer_since]])</f>
        <v>CUST_3803_Germany_45442</v>
      </c>
      <c r="B1570" t="s">
        <v>2534</v>
      </c>
      <c r="C1570">
        <v>65</v>
      </c>
      <c r="D1570" t="s">
        <v>14</v>
      </c>
      <c r="E1570" t="s">
        <v>50</v>
      </c>
      <c r="F1570">
        <v>159.57</v>
      </c>
      <c r="G1570">
        <f>IF(DATOS[[#This Row],[avg_order_value]]="",0,DATOS[[#This Row],[avg_order_value]])</f>
        <v>159.57</v>
      </c>
      <c r="H1570">
        <v>7</v>
      </c>
      <c r="I1570">
        <f>DATOS[[#This Row],[avgValorOrdenDesc]]*DATOS[[#This Row],[total_orders]]</f>
        <v>1116.99</v>
      </c>
      <c r="J1570">
        <v>93</v>
      </c>
      <c r="K1570">
        <v>0</v>
      </c>
      <c r="L1570" t="s">
        <v>19</v>
      </c>
      <c r="M1570">
        <v>32.200000000000003</v>
      </c>
      <c r="N1570">
        <f>IF(DATOS[[#This Row],[email_open_rate]]="",0,DATOS[[#This Row],[email_open_rate]])</f>
        <v>32.200000000000003</v>
      </c>
      <c r="O1570" s="1">
        <v>45442</v>
      </c>
      <c r="P1570">
        <v>93</v>
      </c>
      <c r="Q1570">
        <v>0.13</v>
      </c>
      <c r="R1570">
        <f>IF(IFERROR(VLOOKUP(DATOS[[#This Row],[IdUnico]],A1571:$A$5002,1,FALSE),0),1,0)</f>
        <v>0</v>
      </c>
    </row>
    <row r="1571" spans="1:18" x14ac:dyDescent="0.3">
      <c r="A1571" t="str">
        <f>CONCATENATE(DATOS[[#This Row],[customer_id]],"_",DATOS[[#This Row],[country]],"_",DATOS[[#This Row],[customer_since]])</f>
        <v>CUST_3806_France_45589</v>
      </c>
      <c r="B1571" t="s">
        <v>337</v>
      </c>
      <c r="C1571">
        <v>24</v>
      </c>
      <c r="D1571" t="s">
        <v>25</v>
      </c>
      <c r="E1571" t="s">
        <v>35</v>
      </c>
      <c r="F1571">
        <v>80.569999999999993</v>
      </c>
      <c r="G1571">
        <f>IF(DATOS[[#This Row],[avg_order_value]]="",0,DATOS[[#This Row],[avg_order_value]])</f>
        <v>80.569999999999993</v>
      </c>
      <c r="H1571">
        <v>11</v>
      </c>
      <c r="I1571">
        <f>DATOS[[#This Row],[avgValorOrdenDesc]]*DATOS[[#This Row],[total_orders]]</f>
        <v>886.27</v>
      </c>
      <c r="J1571">
        <v>320</v>
      </c>
      <c r="K1571">
        <v>0</v>
      </c>
      <c r="L1571" t="s">
        <v>16</v>
      </c>
      <c r="M1571">
        <v>32.5</v>
      </c>
      <c r="N1571">
        <f>IF(DATOS[[#This Row],[email_open_rate]]="",0,DATOS[[#This Row],[email_open_rate]])</f>
        <v>32.5</v>
      </c>
      <c r="O1571" s="1">
        <v>45589</v>
      </c>
      <c r="P1571">
        <v>28</v>
      </c>
      <c r="Q1571">
        <v>0.7</v>
      </c>
      <c r="R1571">
        <f>IF(IFERROR(VLOOKUP(DATOS[[#This Row],[IdUnico]],A1572:$A$5002,1,FALSE),0),1,0)</f>
        <v>0</v>
      </c>
    </row>
    <row r="1572" spans="1:18" x14ac:dyDescent="0.3">
      <c r="A1572" t="str">
        <f>CONCATENATE(DATOS[[#This Row],[customer_id]],"_",DATOS[[#This Row],[country]],"_",DATOS[[#This Row],[customer_since]])</f>
        <v>CUST_3806_Japan_45094</v>
      </c>
      <c r="B1572" t="s">
        <v>337</v>
      </c>
      <c r="C1572">
        <v>32</v>
      </c>
      <c r="D1572" t="s">
        <v>21</v>
      </c>
      <c r="E1572" t="s">
        <v>26</v>
      </c>
      <c r="F1572">
        <v>179.19</v>
      </c>
      <c r="G1572">
        <f>IF(DATOS[[#This Row],[avg_order_value]]="",0,DATOS[[#This Row],[avg_order_value]])</f>
        <v>179.19</v>
      </c>
      <c r="H1572">
        <v>13</v>
      </c>
      <c r="I1572">
        <f>DATOS[[#This Row],[avgValorOrdenDesc]]*DATOS[[#This Row],[total_orders]]</f>
        <v>2329.4699999999998</v>
      </c>
      <c r="J1572">
        <v>119</v>
      </c>
      <c r="K1572">
        <v>0</v>
      </c>
      <c r="L1572" t="s">
        <v>40</v>
      </c>
      <c r="M1572">
        <v>39.6</v>
      </c>
      <c r="N1572">
        <f>IF(DATOS[[#This Row],[email_open_rate]]="",0,DATOS[[#This Row],[email_open_rate]])</f>
        <v>39.6</v>
      </c>
      <c r="O1572" s="1">
        <v>45094</v>
      </c>
      <c r="P1572">
        <v>86</v>
      </c>
      <c r="Q1572">
        <v>0.2</v>
      </c>
      <c r="R1572">
        <f>IF(IFERROR(VLOOKUP(DATOS[[#This Row],[IdUnico]],A1573:$A$5002,1,FALSE),0),1,0)</f>
        <v>0</v>
      </c>
    </row>
    <row r="1573" spans="1:18" x14ac:dyDescent="0.3">
      <c r="A1573" t="str">
        <f>CONCATENATE(DATOS[[#This Row],[customer_id]],"_",DATOS[[#This Row],[country]],"_",DATOS[[#This Row],[customer_since]])</f>
        <v>CUST_3808_France_45511</v>
      </c>
      <c r="B1573" t="s">
        <v>1254</v>
      </c>
      <c r="C1573">
        <v>63</v>
      </c>
      <c r="D1573" t="s">
        <v>14</v>
      </c>
      <c r="E1573" t="s">
        <v>35</v>
      </c>
      <c r="F1573">
        <v>90.31</v>
      </c>
      <c r="G1573">
        <f>IF(DATOS[[#This Row],[avg_order_value]]="",0,DATOS[[#This Row],[avg_order_value]])</f>
        <v>90.31</v>
      </c>
      <c r="H1573">
        <v>13</v>
      </c>
      <c r="I1573">
        <f>DATOS[[#This Row],[avgValorOrdenDesc]]*DATOS[[#This Row],[total_orders]]</f>
        <v>1174.03</v>
      </c>
      <c r="J1573">
        <v>224</v>
      </c>
      <c r="K1573">
        <v>0</v>
      </c>
      <c r="L1573" t="s">
        <v>40</v>
      </c>
      <c r="M1573">
        <v>11.5</v>
      </c>
      <c r="N1573">
        <f>IF(DATOS[[#This Row],[email_open_rate]]="",0,DATOS[[#This Row],[email_open_rate]])</f>
        <v>11.5</v>
      </c>
      <c r="O1573" s="1">
        <v>45511</v>
      </c>
      <c r="P1573">
        <v>89</v>
      </c>
      <c r="Q1573">
        <v>0.09</v>
      </c>
      <c r="R1573">
        <f>IF(IFERROR(VLOOKUP(DATOS[[#This Row],[IdUnico]],A1574:$A$5002,1,FALSE),0),1,0)</f>
        <v>0</v>
      </c>
    </row>
    <row r="1574" spans="1:18" x14ac:dyDescent="0.3">
      <c r="A1574" t="str">
        <f>CONCATENATE(DATOS[[#This Row],[customer_id]],"_",DATOS[[#This Row],[country]],"_",DATOS[[#This Row],[customer_since]])</f>
        <v>CUST_3808_Germany_45526</v>
      </c>
      <c r="B1574" t="s">
        <v>1254</v>
      </c>
      <c r="C1574">
        <v>20</v>
      </c>
      <c r="D1574" t="s">
        <v>21</v>
      </c>
      <c r="E1574" t="s">
        <v>50</v>
      </c>
      <c r="F1574">
        <v>133.81</v>
      </c>
      <c r="G1574">
        <f>IF(DATOS[[#This Row],[avg_order_value]]="",0,DATOS[[#This Row],[avg_order_value]])</f>
        <v>133.81</v>
      </c>
      <c r="H1574">
        <v>13</v>
      </c>
      <c r="I1574">
        <f>DATOS[[#This Row],[avgValorOrdenDesc]]*DATOS[[#This Row],[total_orders]]</f>
        <v>1739.53</v>
      </c>
      <c r="J1574">
        <v>114</v>
      </c>
      <c r="K1574">
        <v>0</v>
      </c>
      <c r="L1574" t="s">
        <v>29</v>
      </c>
      <c r="M1574">
        <v>55.1</v>
      </c>
      <c r="N1574">
        <f>IF(DATOS[[#This Row],[email_open_rate]]="",0,DATOS[[#This Row],[email_open_rate]])</f>
        <v>55.1</v>
      </c>
      <c r="O1574" s="1">
        <v>45526</v>
      </c>
      <c r="P1574">
        <v>21</v>
      </c>
      <c r="Q1574">
        <v>7.0000000000000007E-2</v>
      </c>
      <c r="R1574">
        <f>IF(IFERROR(VLOOKUP(DATOS[[#This Row],[IdUnico]],A1575:$A$5002,1,FALSE),0),1,0)</f>
        <v>0</v>
      </c>
    </row>
    <row r="1575" spans="1:18" x14ac:dyDescent="0.3">
      <c r="A1575" t="str">
        <f>CONCATENATE(DATOS[[#This Row],[customer_id]],"_",DATOS[[#This Row],[country]],"_",DATOS[[#This Row],[customer_since]])</f>
        <v>CUST_3810_Australia_45157</v>
      </c>
      <c r="B1575" t="s">
        <v>1927</v>
      </c>
      <c r="C1575">
        <v>72</v>
      </c>
      <c r="D1575" t="s">
        <v>21</v>
      </c>
      <c r="E1575" t="s">
        <v>22</v>
      </c>
      <c r="F1575">
        <v>336.67</v>
      </c>
      <c r="G1575">
        <f>IF(DATOS[[#This Row],[avg_order_value]]="",0,DATOS[[#This Row],[avg_order_value]])</f>
        <v>336.67</v>
      </c>
      <c r="H1575">
        <v>8</v>
      </c>
      <c r="I1575">
        <f>DATOS[[#This Row],[avgValorOrdenDesc]]*DATOS[[#This Row],[total_orders]]</f>
        <v>2693.36</v>
      </c>
      <c r="J1575">
        <v>290</v>
      </c>
      <c r="K1575">
        <v>0</v>
      </c>
      <c r="L1575" t="s">
        <v>16</v>
      </c>
      <c r="M1575">
        <v>10.6</v>
      </c>
      <c r="N1575">
        <f>IF(DATOS[[#This Row],[email_open_rate]]="",0,DATOS[[#This Row],[email_open_rate]])</f>
        <v>10.6</v>
      </c>
      <c r="O1575" s="1">
        <v>45157</v>
      </c>
      <c r="P1575">
        <v>92</v>
      </c>
      <c r="Q1575">
        <v>0.06</v>
      </c>
      <c r="R1575">
        <f>IF(IFERROR(VLOOKUP(DATOS[[#This Row],[IdUnico]],A1576:$A$5002,1,FALSE),0),1,0)</f>
        <v>0</v>
      </c>
    </row>
    <row r="1576" spans="1:18" x14ac:dyDescent="0.3">
      <c r="A1576" t="str">
        <f>CONCATENATE(DATOS[[#This Row],[customer_id]],"_",DATOS[[#This Row],[country]],"_",DATOS[[#This Row],[customer_since]])</f>
        <v>CUST_3811_China_45484</v>
      </c>
      <c r="B1576" t="s">
        <v>223</v>
      </c>
      <c r="C1576">
        <v>48</v>
      </c>
      <c r="D1576" t="s">
        <v>14</v>
      </c>
      <c r="E1576" t="s">
        <v>44</v>
      </c>
      <c r="F1576">
        <v>96.48</v>
      </c>
      <c r="G1576">
        <f>IF(DATOS[[#This Row],[avg_order_value]]="",0,DATOS[[#This Row],[avg_order_value]])</f>
        <v>96.48</v>
      </c>
      <c r="H1576">
        <v>16</v>
      </c>
      <c r="I1576">
        <f>DATOS[[#This Row],[avgValorOrdenDesc]]*DATOS[[#This Row],[total_orders]]</f>
        <v>1543.68</v>
      </c>
      <c r="J1576">
        <v>109</v>
      </c>
      <c r="K1576">
        <v>0</v>
      </c>
      <c r="L1576" t="s">
        <v>40</v>
      </c>
      <c r="M1576">
        <v>42.9</v>
      </c>
      <c r="N1576">
        <f>IF(DATOS[[#This Row],[email_open_rate]]="",0,DATOS[[#This Row],[email_open_rate]])</f>
        <v>42.9</v>
      </c>
      <c r="O1576" s="1">
        <v>45484</v>
      </c>
      <c r="P1576">
        <v>89</v>
      </c>
      <c r="Q1576">
        <v>0.16</v>
      </c>
      <c r="R1576">
        <f>IF(IFERROR(VLOOKUP(DATOS[[#This Row],[IdUnico]],A1577:$A$5002,1,FALSE),0),1,0)</f>
        <v>0</v>
      </c>
    </row>
    <row r="1577" spans="1:18" x14ac:dyDescent="0.3">
      <c r="A1577" t="str">
        <f>CONCATENATE(DATOS[[#This Row],[customer_id]],"_",DATOS[[#This Row],[country]],"_",DATOS[[#This Row],[customer_since]])</f>
        <v>CUST_3814_India_45451</v>
      </c>
      <c r="B1577" t="s">
        <v>653</v>
      </c>
      <c r="C1577">
        <v>67</v>
      </c>
      <c r="D1577" t="s">
        <v>25</v>
      </c>
      <c r="E1577" t="s">
        <v>37</v>
      </c>
      <c r="F1577">
        <v>99.98</v>
      </c>
      <c r="G1577">
        <f>IF(DATOS[[#This Row],[avg_order_value]]="",0,DATOS[[#This Row],[avg_order_value]])</f>
        <v>99.98</v>
      </c>
      <c r="H1577">
        <v>12</v>
      </c>
      <c r="I1577">
        <f>DATOS[[#This Row],[avgValorOrdenDesc]]*DATOS[[#This Row],[total_orders]]</f>
        <v>1199.76</v>
      </c>
      <c r="J1577">
        <v>289</v>
      </c>
      <c r="K1577">
        <v>0</v>
      </c>
      <c r="L1577" t="s">
        <v>29</v>
      </c>
      <c r="M1577">
        <v>89.7</v>
      </c>
      <c r="N1577">
        <f>IF(DATOS[[#This Row],[email_open_rate]]="",0,DATOS[[#This Row],[email_open_rate]])</f>
        <v>89.7</v>
      </c>
      <c r="O1577" s="1">
        <v>45451</v>
      </c>
      <c r="P1577">
        <v>26</v>
      </c>
      <c r="Q1577">
        <v>0.18</v>
      </c>
      <c r="R1577">
        <f>IF(IFERROR(VLOOKUP(DATOS[[#This Row],[IdUnico]],A1578:$A$5002,1,FALSE),0),1,0)</f>
        <v>0</v>
      </c>
    </row>
    <row r="1578" spans="1:18" x14ac:dyDescent="0.3">
      <c r="A1578" t="str">
        <f>CONCATENATE(DATOS[[#This Row],[customer_id]],"_",DATOS[[#This Row],[country]],"_",DATOS[[#This Row],[customer_since]])</f>
        <v>CUST_3817_India_45437</v>
      </c>
      <c r="B1578" t="s">
        <v>1647</v>
      </c>
      <c r="C1578">
        <v>62</v>
      </c>
      <c r="D1578" t="s">
        <v>14</v>
      </c>
      <c r="E1578" t="s">
        <v>37</v>
      </c>
      <c r="F1578">
        <v>160.15</v>
      </c>
      <c r="G1578">
        <f>IF(DATOS[[#This Row],[avg_order_value]]="",0,DATOS[[#This Row],[avg_order_value]])</f>
        <v>160.15</v>
      </c>
      <c r="H1578">
        <v>14</v>
      </c>
      <c r="I1578">
        <f>DATOS[[#This Row],[avgValorOrdenDesc]]*DATOS[[#This Row],[total_orders]]</f>
        <v>2242.1</v>
      </c>
      <c r="J1578">
        <v>322</v>
      </c>
      <c r="K1578">
        <v>0</v>
      </c>
      <c r="L1578" t="s">
        <v>40</v>
      </c>
      <c r="N1578">
        <f>IF(DATOS[[#This Row],[email_open_rate]]="",0,DATOS[[#This Row],[email_open_rate]])</f>
        <v>0</v>
      </c>
      <c r="O1578" s="1">
        <v>45437</v>
      </c>
      <c r="P1578">
        <v>64</v>
      </c>
      <c r="Q1578">
        <v>0.24</v>
      </c>
      <c r="R1578">
        <f>IF(IFERROR(VLOOKUP(DATOS[[#This Row],[IdUnico]],A1579:$A$5002,1,FALSE),0),1,0)</f>
        <v>0</v>
      </c>
    </row>
    <row r="1579" spans="1:18" x14ac:dyDescent="0.3">
      <c r="A1579" t="str">
        <f>CONCATENATE(DATOS[[#This Row],[customer_id]],"_",DATOS[[#This Row],[country]],"_",DATOS[[#This Row],[customer_since]])</f>
        <v>CUST_3817_UK_44907</v>
      </c>
      <c r="B1579" t="s">
        <v>1647</v>
      </c>
      <c r="C1579">
        <v>72</v>
      </c>
      <c r="D1579" t="s">
        <v>21</v>
      </c>
      <c r="E1579" t="s">
        <v>52</v>
      </c>
      <c r="F1579">
        <v>98.92</v>
      </c>
      <c r="G1579">
        <f>IF(DATOS[[#This Row],[avg_order_value]]="",0,DATOS[[#This Row],[avg_order_value]])</f>
        <v>98.92</v>
      </c>
      <c r="H1579">
        <v>12</v>
      </c>
      <c r="I1579">
        <f>DATOS[[#This Row],[avgValorOrdenDesc]]*DATOS[[#This Row],[total_orders]]</f>
        <v>1187.04</v>
      </c>
      <c r="J1579">
        <v>170</v>
      </c>
      <c r="K1579">
        <v>0</v>
      </c>
      <c r="L1579" t="s">
        <v>40</v>
      </c>
      <c r="M1579">
        <v>53.7</v>
      </c>
      <c r="N1579">
        <f>IF(DATOS[[#This Row],[email_open_rate]]="",0,DATOS[[#This Row],[email_open_rate]])</f>
        <v>53.7</v>
      </c>
      <c r="O1579" s="1">
        <v>44907</v>
      </c>
      <c r="P1579">
        <v>55</v>
      </c>
      <c r="Q1579">
        <v>0.1</v>
      </c>
      <c r="R1579">
        <f>IF(IFERROR(VLOOKUP(DATOS[[#This Row],[IdUnico]],A1580:$A$5002,1,FALSE),0),1,0)</f>
        <v>0</v>
      </c>
    </row>
    <row r="1580" spans="1:18" x14ac:dyDescent="0.3">
      <c r="A1580" t="str">
        <f>CONCATENATE(DATOS[[#This Row],[customer_id]],"_",DATOS[[#This Row],[country]],"_",DATOS[[#This Row],[customer_since]])</f>
        <v>CUST_3817_USA_45006</v>
      </c>
      <c r="B1580" t="s">
        <v>1647</v>
      </c>
      <c r="C1580">
        <v>62</v>
      </c>
      <c r="D1580" t="s">
        <v>14</v>
      </c>
      <c r="E1580" t="s">
        <v>18</v>
      </c>
      <c r="F1580">
        <v>109.9</v>
      </c>
      <c r="G1580">
        <f>IF(DATOS[[#This Row],[avg_order_value]]="",0,DATOS[[#This Row],[avg_order_value]])</f>
        <v>109.9</v>
      </c>
      <c r="H1580">
        <v>11</v>
      </c>
      <c r="I1580">
        <f>DATOS[[#This Row],[avgValorOrdenDesc]]*DATOS[[#This Row],[total_orders]]</f>
        <v>1208.9000000000001</v>
      </c>
      <c r="J1580">
        <v>320</v>
      </c>
      <c r="K1580">
        <v>0</v>
      </c>
      <c r="L1580" t="s">
        <v>16</v>
      </c>
      <c r="M1580">
        <v>37.9</v>
      </c>
      <c r="N1580">
        <f>IF(DATOS[[#This Row],[email_open_rate]]="",0,DATOS[[#This Row],[email_open_rate]])</f>
        <v>37.9</v>
      </c>
      <c r="O1580" s="1">
        <v>45006</v>
      </c>
      <c r="P1580">
        <v>83</v>
      </c>
      <c r="Q1580">
        <v>0.19</v>
      </c>
      <c r="R1580">
        <f>IF(IFERROR(VLOOKUP(DATOS[[#This Row],[IdUnico]],A1581:$A$5002,1,FALSE),0),1,0)</f>
        <v>0</v>
      </c>
    </row>
    <row r="1581" spans="1:18" x14ac:dyDescent="0.3">
      <c r="A1581" t="str">
        <f>CONCATENATE(DATOS[[#This Row],[customer_id]],"_",DATOS[[#This Row],[country]],"_",DATOS[[#This Row],[customer_since]])</f>
        <v>CUST_3819_China_44430</v>
      </c>
      <c r="B1581" t="s">
        <v>2357</v>
      </c>
      <c r="C1581">
        <v>57</v>
      </c>
      <c r="D1581" t="s">
        <v>21</v>
      </c>
      <c r="E1581" t="s">
        <v>44</v>
      </c>
      <c r="F1581">
        <v>153.11000000000001</v>
      </c>
      <c r="G1581">
        <f>IF(DATOS[[#This Row],[avg_order_value]]="",0,DATOS[[#This Row],[avg_order_value]])</f>
        <v>153.11000000000001</v>
      </c>
      <c r="H1581">
        <v>8</v>
      </c>
      <c r="I1581">
        <f>DATOS[[#This Row],[avgValorOrdenDesc]]*DATOS[[#This Row],[total_orders]]</f>
        <v>1224.8800000000001</v>
      </c>
      <c r="J1581">
        <v>50</v>
      </c>
      <c r="K1581">
        <v>0</v>
      </c>
      <c r="L1581" t="s">
        <v>23</v>
      </c>
      <c r="N1581">
        <f>IF(DATOS[[#This Row],[email_open_rate]]="",0,DATOS[[#This Row],[email_open_rate]])</f>
        <v>0</v>
      </c>
      <c r="O1581" s="1">
        <v>44430</v>
      </c>
      <c r="P1581">
        <v>50</v>
      </c>
      <c r="Q1581">
        <v>0.06</v>
      </c>
      <c r="R1581">
        <f>IF(IFERROR(VLOOKUP(DATOS[[#This Row],[IdUnico]],A1582:$A$5002,1,FALSE),0),1,0)</f>
        <v>0</v>
      </c>
    </row>
    <row r="1582" spans="1:18" x14ac:dyDescent="0.3">
      <c r="A1582" t="str">
        <f>CONCATENATE(DATOS[[#This Row],[customer_id]],"_",DATOS[[#This Row],[country]],"_",DATOS[[#This Row],[customer_since]])</f>
        <v>CUST_3821_India_45809</v>
      </c>
      <c r="B1582" t="s">
        <v>3342</v>
      </c>
      <c r="C1582">
        <v>37</v>
      </c>
      <c r="D1582" t="s">
        <v>14</v>
      </c>
      <c r="E1582" t="s">
        <v>37</v>
      </c>
      <c r="F1582">
        <v>66</v>
      </c>
      <c r="G1582">
        <f>IF(DATOS[[#This Row],[avg_order_value]]="",0,DATOS[[#This Row],[avg_order_value]])</f>
        <v>66</v>
      </c>
      <c r="H1582">
        <v>7</v>
      </c>
      <c r="I1582">
        <f>DATOS[[#This Row],[avgValorOrdenDesc]]*DATOS[[#This Row],[total_orders]]</f>
        <v>462</v>
      </c>
      <c r="J1582">
        <v>222</v>
      </c>
      <c r="K1582">
        <v>0</v>
      </c>
      <c r="L1582" t="s">
        <v>29</v>
      </c>
      <c r="N1582">
        <f>IF(DATOS[[#This Row],[email_open_rate]]="",0,DATOS[[#This Row],[email_open_rate]])</f>
        <v>0</v>
      </c>
      <c r="O1582" s="1">
        <v>45809</v>
      </c>
      <c r="P1582">
        <v>80</v>
      </c>
      <c r="Q1582">
        <v>0.14000000000000001</v>
      </c>
      <c r="R1582">
        <f>IF(IFERROR(VLOOKUP(DATOS[[#This Row],[IdUnico]],A1583:$A$5002,1,FALSE),0),1,0)</f>
        <v>0</v>
      </c>
    </row>
    <row r="1583" spans="1:18" x14ac:dyDescent="0.3">
      <c r="A1583" t="str">
        <f>CONCATENATE(DATOS[[#This Row],[customer_id]],"_",DATOS[[#This Row],[country]],"_",DATOS[[#This Row],[customer_since]])</f>
        <v>CUST_3822_Australia_44292</v>
      </c>
      <c r="B1583" t="s">
        <v>2050</v>
      </c>
      <c r="C1583">
        <v>59</v>
      </c>
      <c r="D1583" t="s">
        <v>21</v>
      </c>
      <c r="E1583" t="s">
        <v>22</v>
      </c>
      <c r="F1583">
        <v>149.22</v>
      </c>
      <c r="G1583">
        <f>IF(DATOS[[#This Row],[avg_order_value]]="",0,DATOS[[#This Row],[avg_order_value]])</f>
        <v>149.22</v>
      </c>
      <c r="H1583">
        <v>10</v>
      </c>
      <c r="I1583">
        <f>DATOS[[#This Row],[avgValorOrdenDesc]]*DATOS[[#This Row],[total_orders]]</f>
        <v>1492.2</v>
      </c>
      <c r="J1583">
        <v>84</v>
      </c>
      <c r="K1583">
        <v>0</v>
      </c>
      <c r="L1583" t="s">
        <v>40</v>
      </c>
      <c r="M1583">
        <v>33.299999999999997</v>
      </c>
      <c r="N1583">
        <f>IF(DATOS[[#This Row],[email_open_rate]]="",0,DATOS[[#This Row],[email_open_rate]])</f>
        <v>33.299999999999997</v>
      </c>
      <c r="O1583" s="1">
        <v>44292</v>
      </c>
      <c r="P1583">
        <v>27</v>
      </c>
      <c r="Q1583">
        <v>0.13</v>
      </c>
      <c r="R1583">
        <f>IF(IFERROR(VLOOKUP(DATOS[[#This Row],[IdUnico]],A1584:$A$5002,1,FALSE),0),1,0)</f>
        <v>0</v>
      </c>
    </row>
    <row r="1584" spans="1:18" x14ac:dyDescent="0.3">
      <c r="A1584" t="str">
        <f>CONCATENATE(DATOS[[#This Row],[customer_id]],"_",DATOS[[#This Row],[country]],"_",DATOS[[#This Row],[customer_since]])</f>
        <v>CUST_3824_Japan_44813</v>
      </c>
      <c r="B1584" t="s">
        <v>812</v>
      </c>
      <c r="C1584">
        <v>30</v>
      </c>
      <c r="D1584" t="s">
        <v>14</v>
      </c>
      <c r="E1584" t="s">
        <v>26</v>
      </c>
      <c r="F1584">
        <v>71.98</v>
      </c>
      <c r="G1584">
        <f>IF(DATOS[[#This Row],[avg_order_value]]="",0,DATOS[[#This Row],[avg_order_value]])</f>
        <v>71.98</v>
      </c>
      <c r="H1584">
        <v>11</v>
      </c>
      <c r="I1584">
        <f>DATOS[[#This Row],[avgValorOrdenDesc]]*DATOS[[#This Row],[total_orders]]</f>
        <v>791.78000000000009</v>
      </c>
      <c r="J1584">
        <v>295</v>
      </c>
      <c r="K1584">
        <v>0</v>
      </c>
      <c r="L1584" t="s">
        <v>29</v>
      </c>
      <c r="M1584">
        <v>41.1</v>
      </c>
      <c r="N1584">
        <f>IF(DATOS[[#This Row],[email_open_rate]]="",0,DATOS[[#This Row],[email_open_rate]])</f>
        <v>41.1</v>
      </c>
      <c r="O1584" s="1">
        <v>44813</v>
      </c>
      <c r="P1584">
        <v>28</v>
      </c>
      <c r="Q1584">
        <v>0.32</v>
      </c>
      <c r="R1584">
        <f>IF(IFERROR(VLOOKUP(DATOS[[#This Row],[IdUnico]],A1585:$A$5002,1,FALSE),0),1,0)</f>
        <v>0</v>
      </c>
    </row>
    <row r="1585" spans="1:18" x14ac:dyDescent="0.3">
      <c r="A1585" t="str">
        <f>CONCATENATE(DATOS[[#This Row],[customer_id]],"_",DATOS[[#This Row],[country]],"_",DATOS[[#This Row],[customer_since]])</f>
        <v>CUST_3827_Japan_44803</v>
      </c>
      <c r="B1585" t="s">
        <v>3080</v>
      </c>
      <c r="C1585">
        <v>46</v>
      </c>
      <c r="D1585" t="s">
        <v>14</v>
      </c>
      <c r="E1585" t="s">
        <v>26</v>
      </c>
      <c r="F1585">
        <v>136.62</v>
      </c>
      <c r="G1585">
        <f>IF(DATOS[[#This Row],[avg_order_value]]="",0,DATOS[[#This Row],[avg_order_value]])</f>
        <v>136.62</v>
      </c>
      <c r="H1585">
        <v>5</v>
      </c>
      <c r="I1585">
        <f>DATOS[[#This Row],[avgValorOrdenDesc]]*DATOS[[#This Row],[total_orders]]</f>
        <v>683.1</v>
      </c>
      <c r="J1585">
        <v>41</v>
      </c>
      <c r="K1585">
        <v>0</v>
      </c>
      <c r="L1585" t="s">
        <v>29</v>
      </c>
      <c r="M1585">
        <v>73.2</v>
      </c>
      <c r="N1585">
        <f>IF(DATOS[[#This Row],[email_open_rate]]="",0,DATOS[[#This Row],[email_open_rate]])</f>
        <v>73.2</v>
      </c>
      <c r="O1585" s="1">
        <v>44803</v>
      </c>
      <c r="P1585">
        <v>82</v>
      </c>
      <c r="Q1585">
        <v>0.25</v>
      </c>
      <c r="R1585">
        <f>IF(IFERROR(VLOOKUP(DATOS[[#This Row],[IdUnico]],A1586:$A$5002,1,FALSE),0),1,0)</f>
        <v>0</v>
      </c>
    </row>
    <row r="1586" spans="1:18" x14ac:dyDescent="0.3">
      <c r="A1586" t="str">
        <f>CONCATENATE(DATOS[[#This Row],[customer_id]],"_",DATOS[[#This Row],[country]],"_",DATOS[[#This Row],[customer_since]])</f>
        <v>CUST_3828_Australia_44266</v>
      </c>
      <c r="B1586" t="s">
        <v>2428</v>
      </c>
      <c r="C1586">
        <v>53</v>
      </c>
      <c r="D1586" t="s">
        <v>25</v>
      </c>
      <c r="E1586" t="s">
        <v>22</v>
      </c>
      <c r="F1586">
        <v>56.3</v>
      </c>
      <c r="G1586">
        <f>IF(DATOS[[#This Row],[avg_order_value]]="",0,DATOS[[#This Row],[avg_order_value]])</f>
        <v>56.3</v>
      </c>
      <c r="H1586">
        <v>10</v>
      </c>
      <c r="I1586">
        <f>DATOS[[#This Row],[avgValorOrdenDesc]]*DATOS[[#This Row],[total_orders]]</f>
        <v>563</v>
      </c>
      <c r="J1586">
        <v>163</v>
      </c>
      <c r="K1586">
        <v>0</v>
      </c>
      <c r="L1586" t="s">
        <v>40</v>
      </c>
      <c r="M1586">
        <v>39.1</v>
      </c>
      <c r="N1586">
        <f>IF(DATOS[[#This Row],[email_open_rate]]="",0,DATOS[[#This Row],[email_open_rate]])</f>
        <v>39.1</v>
      </c>
      <c r="O1586" s="1">
        <v>44266</v>
      </c>
      <c r="P1586">
        <v>59</v>
      </c>
      <c r="Q1586">
        <v>0.43</v>
      </c>
      <c r="R1586">
        <f>IF(IFERROR(VLOOKUP(DATOS[[#This Row],[IdUnico]],A1587:$A$5002,1,FALSE),0),1,0)</f>
        <v>0</v>
      </c>
    </row>
    <row r="1587" spans="1:18" x14ac:dyDescent="0.3">
      <c r="A1587" t="str">
        <f>CONCATENATE(DATOS[[#This Row],[customer_id]],"_",DATOS[[#This Row],[country]],"_",DATOS[[#This Row],[customer_since]])</f>
        <v>CUST_3828_Brazil_44057</v>
      </c>
      <c r="B1587" t="s">
        <v>2428</v>
      </c>
      <c r="C1587">
        <v>78</v>
      </c>
      <c r="D1587" t="s">
        <v>21</v>
      </c>
      <c r="E1587" t="s">
        <v>15</v>
      </c>
      <c r="F1587">
        <v>167.2</v>
      </c>
      <c r="G1587">
        <f>IF(DATOS[[#This Row],[avg_order_value]]="",0,DATOS[[#This Row],[avg_order_value]])</f>
        <v>167.2</v>
      </c>
      <c r="H1587">
        <v>9</v>
      </c>
      <c r="I1587">
        <f>DATOS[[#This Row],[avgValorOrdenDesc]]*DATOS[[#This Row],[total_orders]]</f>
        <v>1504.8</v>
      </c>
      <c r="J1587">
        <v>259</v>
      </c>
      <c r="K1587">
        <v>1</v>
      </c>
      <c r="L1587" t="s">
        <v>23</v>
      </c>
      <c r="M1587">
        <v>33.4</v>
      </c>
      <c r="N1587">
        <f>IF(DATOS[[#This Row],[email_open_rate]]="",0,DATOS[[#This Row],[email_open_rate]])</f>
        <v>33.4</v>
      </c>
      <c r="O1587" s="1">
        <v>44057</v>
      </c>
      <c r="P1587">
        <v>83</v>
      </c>
      <c r="Q1587">
        <v>0.36</v>
      </c>
      <c r="R1587">
        <f>IF(IFERROR(VLOOKUP(DATOS[[#This Row],[IdUnico]],A1588:$A$5002,1,FALSE),0),1,0)</f>
        <v>0</v>
      </c>
    </row>
    <row r="1588" spans="1:18" x14ac:dyDescent="0.3">
      <c r="A1588" t="str">
        <f>CONCATENATE(DATOS[[#This Row],[customer_id]],"_",DATOS[[#This Row],[country]],"_",DATOS[[#This Row],[customer_since]])</f>
        <v>CUST_3828_France_45793</v>
      </c>
      <c r="B1588" t="s">
        <v>2428</v>
      </c>
      <c r="C1588">
        <v>54</v>
      </c>
      <c r="D1588" t="s">
        <v>21</v>
      </c>
      <c r="E1588" t="s">
        <v>35</v>
      </c>
      <c r="F1588">
        <v>47.31</v>
      </c>
      <c r="G1588">
        <f>IF(DATOS[[#This Row],[avg_order_value]]="",0,DATOS[[#This Row],[avg_order_value]])</f>
        <v>47.31</v>
      </c>
      <c r="H1588">
        <v>9</v>
      </c>
      <c r="I1588">
        <f>DATOS[[#This Row],[avgValorOrdenDesc]]*DATOS[[#This Row],[total_orders]]</f>
        <v>425.79</v>
      </c>
      <c r="J1588">
        <v>322</v>
      </c>
      <c r="K1588">
        <v>0</v>
      </c>
      <c r="L1588" t="s">
        <v>40</v>
      </c>
      <c r="M1588">
        <v>80.5</v>
      </c>
      <c r="N1588">
        <f>IF(DATOS[[#This Row],[email_open_rate]]="",0,DATOS[[#This Row],[email_open_rate]])</f>
        <v>80.5</v>
      </c>
      <c r="O1588" s="1">
        <v>45793</v>
      </c>
      <c r="P1588">
        <v>68</v>
      </c>
      <c r="Q1588">
        <v>0.28999999999999998</v>
      </c>
      <c r="R1588">
        <f>IF(IFERROR(VLOOKUP(DATOS[[#This Row],[IdUnico]],A1589:$A$5002,1,FALSE),0),1,0)</f>
        <v>0</v>
      </c>
    </row>
    <row r="1589" spans="1:18" x14ac:dyDescent="0.3">
      <c r="A1589" t="str">
        <f>CONCATENATE(DATOS[[#This Row],[customer_id]],"_",DATOS[[#This Row],[country]],"_",DATOS[[#This Row],[customer_since]])</f>
        <v>CUST_3832_Germany_45727</v>
      </c>
      <c r="B1589" t="s">
        <v>679</v>
      </c>
      <c r="C1589">
        <v>21</v>
      </c>
      <c r="D1589" t="s">
        <v>21</v>
      </c>
      <c r="E1589" t="s">
        <v>50</v>
      </c>
      <c r="F1589">
        <v>154.33000000000001</v>
      </c>
      <c r="G1589">
        <f>IF(DATOS[[#This Row],[avg_order_value]]="",0,DATOS[[#This Row],[avg_order_value]])</f>
        <v>154.33000000000001</v>
      </c>
      <c r="H1589">
        <v>6</v>
      </c>
      <c r="I1589">
        <f>DATOS[[#This Row],[avgValorOrdenDesc]]*DATOS[[#This Row],[total_orders]]</f>
        <v>925.98</v>
      </c>
      <c r="J1589">
        <v>20</v>
      </c>
      <c r="K1589">
        <v>0</v>
      </c>
      <c r="L1589" t="s">
        <v>40</v>
      </c>
      <c r="M1589">
        <v>42</v>
      </c>
      <c r="N1589">
        <f>IF(DATOS[[#This Row],[email_open_rate]]="",0,DATOS[[#This Row],[email_open_rate]])</f>
        <v>42</v>
      </c>
      <c r="O1589" s="1">
        <v>45727</v>
      </c>
      <c r="P1589">
        <v>85</v>
      </c>
      <c r="Q1589">
        <v>0.11</v>
      </c>
      <c r="R1589">
        <f>IF(IFERROR(VLOOKUP(DATOS[[#This Row],[IdUnico]],A1590:$A$5002,1,FALSE),0),1,0)</f>
        <v>0</v>
      </c>
    </row>
    <row r="1590" spans="1:18" x14ac:dyDescent="0.3">
      <c r="A1590" t="str">
        <f>CONCATENATE(DATOS[[#This Row],[customer_id]],"_",DATOS[[#This Row],[country]],"_",DATOS[[#This Row],[customer_since]])</f>
        <v>CUST_3832_Japan_44546</v>
      </c>
      <c r="B1590" t="s">
        <v>679</v>
      </c>
      <c r="C1590">
        <v>48</v>
      </c>
      <c r="D1590" t="s">
        <v>14</v>
      </c>
      <c r="E1590" t="s">
        <v>26</v>
      </c>
      <c r="F1590">
        <v>132.26</v>
      </c>
      <c r="G1590">
        <f>IF(DATOS[[#This Row],[avg_order_value]]="",0,DATOS[[#This Row],[avg_order_value]])</f>
        <v>132.26</v>
      </c>
      <c r="H1590">
        <v>8</v>
      </c>
      <c r="I1590">
        <f>DATOS[[#This Row],[avgValorOrdenDesc]]*DATOS[[#This Row],[total_orders]]</f>
        <v>1058.08</v>
      </c>
      <c r="J1590">
        <v>198</v>
      </c>
      <c r="K1590">
        <v>0</v>
      </c>
      <c r="L1590" t="s">
        <v>16</v>
      </c>
      <c r="M1590">
        <v>67.8</v>
      </c>
      <c r="N1590">
        <f>IF(DATOS[[#This Row],[email_open_rate]]="",0,DATOS[[#This Row],[email_open_rate]])</f>
        <v>67.8</v>
      </c>
      <c r="O1590" s="1">
        <v>44546</v>
      </c>
      <c r="P1590">
        <v>8</v>
      </c>
      <c r="Q1590">
        <v>0.26</v>
      </c>
      <c r="R1590">
        <f>IF(IFERROR(VLOOKUP(DATOS[[#This Row],[IdUnico]],A1591:$A$5002,1,FALSE),0),1,0)</f>
        <v>0</v>
      </c>
    </row>
    <row r="1591" spans="1:18" x14ac:dyDescent="0.3">
      <c r="A1591" t="str">
        <f>CONCATENATE(DATOS[[#This Row],[customer_id]],"_",DATOS[[#This Row],[country]],"_",DATOS[[#This Row],[customer_since]])</f>
        <v>CUST_3832_Japan_45012</v>
      </c>
      <c r="B1591" t="s">
        <v>679</v>
      </c>
      <c r="C1591">
        <v>23</v>
      </c>
      <c r="D1591" t="s">
        <v>25</v>
      </c>
      <c r="E1591" t="s">
        <v>26</v>
      </c>
      <c r="F1591">
        <v>109.28</v>
      </c>
      <c r="G1591">
        <f>IF(DATOS[[#This Row],[avg_order_value]]="",0,DATOS[[#This Row],[avg_order_value]])</f>
        <v>109.28</v>
      </c>
      <c r="H1591">
        <v>11</v>
      </c>
      <c r="I1591">
        <f>DATOS[[#This Row],[avgValorOrdenDesc]]*DATOS[[#This Row],[total_orders]]</f>
        <v>1202.08</v>
      </c>
      <c r="J1591">
        <v>57</v>
      </c>
      <c r="K1591">
        <v>0</v>
      </c>
      <c r="L1591" t="s">
        <v>29</v>
      </c>
      <c r="M1591">
        <v>90.3</v>
      </c>
      <c r="N1591">
        <f>IF(DATOS[[#This Row],[email_open_rate]]="",0,DATOS[[#This Row],[email_open_rate]])</f>
        <v>90.3</v>
      </c>
      <c r="O1591" s="1">
        <v>45012</v>
      </c>
      <c r="P1591">
        <v>55</v>
      </c>
      <c r="Q1591">
        <v>0.31</v>
      </c>
      <c r="R1591">
        <f>IF(IFERROR(VLOOKUP(DATOS[[#This Row],[IdUnico]],A1592:$A$5002,1,FALSE),0),1,0)</f>
        <v>0</v>
      </c>
    </row>
    <row r="1592" spans="1:18" x14ac:dyDescent="0.3">
      <c r="A1592" t="str">
        <f>CONCATENATE(DATOS[[#This Row],[customer_id]],"_",DATOS[[#This Row],[country]],"_",DATOS[[#This Row],[customer_since]])</f>
        <v>CUST_3834_USA_44492</v>
      </c>
      <c r="B1592" t="s">
        <v>2326</v>
      </c>
      <c r="C1592">
        <v>45</v>
      </c>
      <c r="D1592" t="s">
        <v>14</v>
      </c>
      <c r="E1592" t="s">
        <v>18</v>
      </c>
      <c r="F1592">
        <v>174.18</v>
      </c>
      <c r="G1592">
        <f>IF(DATOS[[#This Row],[avg_order_value]]="",0,DATOS[[#This Row],[avg_order_value]])</f>
        <v>174.18</v>
      </c>
      <c r="H1592">
        <v>10</v>
      </c>
      <c r="I1592">
        <f>DATOS[[#This Row],[avgValorOrdenDesc]]*DATOS[[#This Row],[total_orders]]</f>
        <v>1741.8000000000002</v>
      </c>
      <c r="J1592">
        <v>330</v>
      </c>
      <c r="K1592">
        <v>0</v>
      </c>
      <c r="L1592" t="s">
        <v>23</v>
      </c>
      <c r="M1592">
        <v>99.2</v>
      </c>
      <c r="N1592">
        <f>IF(DATOS[[#This Row],[email_open_rate]]="",0,DATOS[[#This Row],[email_open_rate]])</f>
        <v>99.2</v>
      </c>
      <c r="O1592" s="1">
        <v>44492</v>
      </c>
      <c r="P1592">
        <v>96</v>
      </c>
      <c r="Q1592">
        <v>0.04</v>
      </c>
      <c r="R1592">
        <f>IF(IFERROR(VLOOKUP(DATOS[[#This Row],[IdUnico]],A1593:$A$5002,1,FALSE),0),1,0)</f>
        <v>0</v>
      </c>
    </row>
    <row r="1593" spans="1:18" x14ac:dyDescent="0.3">
      <c r="A1593" t="str">
        <f>CONCATENATE(DATOS[[#This Row],[customer_id]],"_",DATOS[[#This Row],[country]],"_",DATOS[[#This Row],[customer_since]])</f>
        <v>CUST_3838_USA_44778</v>
      </c>
      <c r="B1593" t="s">
        <v>388</v>
      </c>
      <c r="C1593">
        <v>20</v>
      </c>
      <c r="D1593" t="s">
        <v>14</v>
      </c>
      <c r="E1593" t="s">
        <v>18</v>
      </c>
      <c r="F1593">
        <v>204.65</v>
      </c>
      <c r="G1593">
        <f>IF(DATOS[[#This Row],[avg_order_value]]="",0,DATOS[[#This Row],[avg_order_value]])</f>
        <v>204.65</v>
      </c>
      <c r="H1593">
        <v>9</v>
      </c>
      <c r="I1593">
        <f>DATOS[[#This Row],[avgValorOrdenDesc]]*DATOS[[#This Row],[total_orders]]</f>
        <v>1841.8500000000001</v>
      </c>
      <c r="J1593">
        <v>44</v>
      </c>
      <c r="K1593">
        <v>0</v>
      </c>
      <c r="L1593" t="s">
        <v>19</v>
      </c>
      <c r="M1593">
        <v>47</v>
      </c>
      <c r="N1593">
        <f>IF(DATOS[[#This Row],[email_open_rate]]="",0,DATOS[[#This Row],[email_open_rate]])</f>
        <v>47</v>
      </c>
      <c r="O1593" s="1">
        <v>44778</v>
      </c>
      <c r="P1593">
        <v>40</v>
      </c>
      <c r="Q1593">
        <v>0.49</v>
      </c>
      <c r="R1593">
        <f>IF(IFERROR(VLOOKUP(DATOS[[#This Row],[IdUnico]],A1594:$A$5002,1,FALSE),0),1,0)</f>
        <v>0</v>
      </c>
    </row>
    <row r="1594" spans="1:18" x14ac:dyDescent="0.3">
      <c r="A1594" t="str">
        <f>CONCATENATE(DATOS[[#This Row],[customer_id]],"_",DATOS[[#This Row],[country]],"_",DATOS[[#This Row],[customer_since]])</f>
        <v>CUST_3839_Brazil_44809</v>
      </c>
      <c r="B1594" t="s">
        <v>424</v>
      </c>
      <c r="C1594">
        <v>66</v>
      </c>
      <c r="D1594" t="s">
        <v>21</v>
      </c>
      <c r="E1594" t="s">
        <v>15</v>
      </c>
      <c r="F1594">
        <v>179.38</v>
      </c>
      <c r="G1594">
        <f>IF(DATOS[[#This Row],[avg_order_value]]="",0,DATOS[[#This Row],[avg_order_value]])</f>
        <v>179.38</v>
      </c>
      <c r="H1594">
        <v>17</v>
      </c>
      <c r="I1594">
        <f>DATOS[[#This Row],[avgValorOrdenDesc]]*DATOS[[#This Row],[total_orders]]</f>
        <v>3049.46</v>
      </c>
      <c r="J1594">
        <v>95</v>
      </c>
      <c r="K1594">
        <v>0</v>
      </c>
      <c r="L1594" t="s">
        <v>19</v>
      </c>
      <c r="M1594">
        <v>83.5</v>
      </c>
      <c r="N1594">
        <f>IF(DATOS[[#This Row],[email_open_rate]]="",0,DATOS[[#This Row],[email_open_rate]])</f>
        <v>83.5</v>
      </c>
      <c r="O1594" s="1">
        <v>44809</v>
      </c>
      <c r="P1594">
        <v>5</v>
      </c>
      <c r="Q1594">
        <v>0.66</v>
      </c>
      <c r="R1594">
        <f>IF(IFERROR(VLOOKUP(DATOS[[#This Row],[IdUnico]],A1595:$A$5002,1,FALSE),0),1,0)</f>
        <v>0</v>
      </c>
    </row>
    <row r="1595" spans="1:18" x14ac:dyDescent="0.3">
      <c r="A1595" t="str">
        <f>CONCATENATE(DATOS[[#This Row],[customer_id]],"_",DATOS[[#This Row],[country]],"_",DATOS[[#This Row],[customer_since]])</f>
        <v>CUST_3839_UK_45341</v>
      </c>
      <c r="B1595" t="s">
        <v>424</v>
      </c>
      <c r="C1595">
        <v>27</v>
      </c>
      <c r="D1595" t="s">
        <v>14</v>
      </c>
      <c r="E1595" t="s">
        <v>52</v>
      </c>
      <c r="F1595">
        <v>37.46</v>
      </c>
      <c r="G1595">
        <f>IF(DATOS[[#This Row],[avg_order_value]]="",0,DATOS[[#This Row],[avg_order_value]])</f>
        <v>37.46</v>
      </c>
      <c r="H1595">
        <v>12</v>
      </c>
      <c r="I1595">
        <f>DATOS[[#This Row],[avgValorOrdenDesc]]*DATOS[[#This Row],[total_orders]]</f>
        <v>449.52</v>
      </c>
      <c r="J1595">
        <v>77</v>
      </c>
      <c r="K1595">
        <v>0</v>
      </c>
      <c r="L1595" t="s">
        <v>19</v>
      </c>
      <c r="M1595">
        <v>38</v>
      </c>
      <c r="N1595">
        <f>IF(DATOS[[#This Row],[email_open_rate]]="",0,DATOS[[#This Row],[email_open_rate]])</f>
        <v>38</v>
      </c>
      <c r="O1595" s="1">
        <v>45341</v>
      </c>
      <c r="P1595">
        <v>68</v>
      </c>
      <c r="Q1595">
        <v>0.48</v>
      </c>
      <c r="R1595">
        <f>IF(IFERROR(VLOOKUP(DATOS[[#This Row],[IdUnico]],A1596:$A$5002,1,FALSE),0),1,0)</f>
        <v>0</v>
      </c>
    </row>
    <row r="1596" spans="1:18" x14ac:dyDescent="0.3">
      <c r="A1596" t="str">
        <f>CONCATENATE(DATOS[[#This Row],[customer_id]],"_",DATOS[[#This Row],[country]],"_",DATOS[[#This Row],[customer_since]])</f>
        <v>CUST_3841_Germany_45388</v>
      </c>
      <c r="B1596" t="s">
        <v>2387</v>
      </c>
      <c r="C1596">
        <v>27</v>
      </c>
      <c r="D1596" t="s">
        <v>14</v>
      </c>
      <c r="E1596" t="s">
        <v>50</v>
      </c>
      <c r="F1596">
        <v>107.64</v>
      </c>
      <c r="G1596">
        <f>IF(DATOS[[#This Row],[avg_order_value]]="",0,DATOS[[#This Row],[avg_order_value]])</f>
        <v>107.64</v>
      </c>
      <c r="H1596">
        <v>8</v>
      </c>
      <c r="I1596">
        <f>DATOS[[#This Row],[avgValorOrdenDesc]]*DATOS[[#This Row],[total_orders]]</f>
        <v>861.12</v>
      </c>
      <c r="J1596">
        <v>215</v>
      </c>
      <c r="K1596">
        <v>0</v>
      </c>
      <c r="L1596" t="s">
        <v>19</v>
      </c>
      <c r="M1596">
        <v>70.400000000000006</v>
      </c>
      <c r="N1596">
        <f>IF(DATOS[[#This Row],[email_open_rate]]="",0,DATOS[[#This Row],[email_open_rate]])</f>
        <v>70.400000000000006</v>
      </c>
      <c r="O1596" s="1">
        <v>45388</v>
      </c>
      <c r="P1596">
        <v>51</v>
      </c>
      <c r="Q1596">
        <v>0.14000000000000001</v>
      </c>
      <c r="R1596">
        <f>IF(IFERROR(VLOOKUP(DATOS[[#This Row],[IdUnico]],A1597:$A$5002,1,FALSE),0),1,0)</f>
        <v>0</v>
      </c>
    </row>
    <row r="1597" spans="1:18" x14ac:dyDescent="0.3">
      <c r="A1597" t="str">
        <f>CONCATENATE(DATOS[[#This Row],[customer_id]],"_",DATOS[[#This Row],[country]],"_",DATOS[[#This Row],[customer_since]])</f>
        <v>CUST_3841_UK_45091</v>
      </c>
      <c r="B1597" t="s">
        <v>2387</v>
      </c>
      <c r="C1597">
        <v>74</v>
      </c>
      <c r="D1597" t="s">
        <v>14</v>
      </c>
      <c r="E1597" t="s">
        <v>52</v>
      </c>
      <c r="F1597">
        <v>89.63</v>
      </c>
      <c r="G1597">
        <f>IF(DATOS[[#This Row],[avg_order_value]]="",0,DATOS[[#This Row],[avg_order_value]])</f>
        <v>89.63</v>
      </c>
      <c r="H1597">
        <v>7</v>
      </c>
      <c r="I1597">
        <f>DATOS[[#This Row],[avgValorOrdenDesc]]*DATOS[[#This Row],[total_orders]]</f>
        <v>627.41</v>
      </c>
      <c r="J1597">
        <v>159</v>
      </c>
      <c r="K1597">
        <v>0</v>
      </c>
      <c r="L1597" t="s">
        <v>19</v>
      </c>
      <c r="M1597">
        <v>87.6</v>
      </c>
      <c r="N1597">
        <f>IF(DATOS[[#This Row],[email_open_rate]]="",0,DATOS[[#This Row],[email_open_rate]])</f>
        <v>87.6</v>
      </c>
      <c r="O1597" s="1">
        <v>45091</v>
      </c>
      <c r="P1597">
        <v>9</v>
      </c>
      <c r="Q1597">
        <v>0.36</v>
      </c>
      <c r="R1597">
        <f>IF(IFERROR(VLOOKUP(DATOS[[#This Row],[IdUnico]],A1598:$A$5002,1,FALSE),0),1,0)</f>
        <v>0</v>
      </c>
    </row>
    <row r="1598" spans="1:18" x14ac:dyDescent="0.3">
      <c r="A1598" t="str">
        <f>CONCATENATE(DATOS[[#This Row],[customer_id]],"_",DATOS[[#This Row],[country]],"_",DATOS[[#This Row],[customer_since]])</f>
        <v>CUST_3842_France_45206</v>
      </c>
      <c r="B1598" t="s">
        <v>3508</v>
      </c>
      <c r="C1598">
        <v>33</v>
      </c>
      <c r="D1598" t="s">
        <v>21</v>
      </c>
      <c r="E1598" t="s">
        <v>35</v>
      </c>
      <c r="F1598">
        <v>118.16</v>
      </c>
      <c r="G1598">
        <f>IF(DATOS[[#This Row],[avg_order_value]]="",0,DATOS[[#This Row],[avg_order_value]])</f>
        <v>118.16</v>
      </c>
      <c r="H1598">
        <v>12</v>
      </c>
      <c r="I1598">
        <f>DATOS[[#This Row],[avgValorOrdenDesc]]*DATOS[[#This Row],[total_orders]]</f>
        <v>1417.92</v>
      </c>
      <c r="J1598">
        <v>339</v>
      </c>
      <c r="K1598">
        <v>0</v>
      </c>
      <c r="L1598" t="s">
        <v>19</v>
      </c>
      <c r="M1598">
        <v>31</v>
      </c>
      <c r="N1598">
        <f>IF(DATOS[[#This Row],[email_open_rate]]="",0,DATOS[[#This Row],[email_open_rate]])</f>
        <v>31</v>
      </c>
      <c r="O1598" s="1">
        <v>45206</v>
      </c>
      <c r="P1598">
        <v>75</v>
      </c>
      <c r="Q1598">
        <v>0.04</v>
      </c>
      <c r="R1598">
        <f>IF(IFERROR(VLOOKUP(DATOS[[#This Row],[IdUnico]],A1599:$A$5002,1,FALSE),0),1,0)</f>
        <v>0</v>
      </c>
    </row>
    <row r="1599" spans="1:18" x14ac:dyDescent="0.3">
      <c r="A1599" t="str">
        <f>CONCATENATE(DATOS[[#This Row],[customer_id]],"_",DATOS[[#This Row],[country]],"_",DATOS[[#This Row],[customer_since]])</f>
        <v>CUST_3843_USA_45796</v>
      </c>
      <c r="B1599" t="s">
        <v>3443</v>
      </c>
      <c r="C1599">
        <v>20</v>
      </c>
      <c r="D1599" t="s">
        <v>14</v>
      </c>
      <c r="E1599" t="s">
        <v>18</v>
      </c>
      <c r="F1599">
        <v>30.97</v>
      </c>
      <c r="G1599">
        <f>IF(DATOS[[#This Row],[avg_order_value]]="",0,DATOS[[#This Row],[avg_order_value]])</f>
        <v>30.97</v>
      </c>
      <c r="H1599">
        <v>6</v>
      </c>
      <c r="I1599">
        <f>DATOS[[#This Row],[avgValorOrdenDesc]]*DATOS[[#This Row],[total_orders]]</f>
        <v>185.82</v>
      </c>
      <c r="J1599">
        <v>154</v>
      </c>
      <c r="K1599">
        <v>0</v>
      </c>
      <c r="L1599" t="s">
        <v>29</v>
      </c>
      <c r="M1599">
        <v>40.9</v>
      </c>
      <c r="N1599">
        <f>IF(DATOS[[#This Row],[email_open_rate]]="",0,DATOS[[#This Row],[email_open_rate]])</f>
        <v>40.9</v>
      </c>
      <c r="O1599" s="1">
        <v>45796</v>
      </c>
      <c r="P1599">
        <v>57</v>
      </c>
      <c r="Q1599">
        <v>7.0000000000000007E-2</v>
      </c>
      <c r="R1599">
        <f>IF(IFERROR(VLOOKUP(DATOS[[#This Row],[IdUnico]],A1600:$A$5002,1,FALSE),0),1,0)</f>
        <v>0</v>
      </c>
    </row>
    <row r="1600" spans="1:18" x14ac:dyDescent="0.3">
      <c r="A1600" t="str">
        <f>CONCATENATE(DATOS[[#This Row],[customer_id]],"_",DATOS[[#This Row],[country]],"_",DATOS[[#This Row],[customer_since]])</f>
        <v>CUST_3844_Australia_45087</v>
      </c>
      <c r="B1600" t="s">
        <v>1300</v>
      </c>
      <c r="C1600">
        <v>76</v>
      </c>
      <c r="D1600" t="s">
        <v>21</v>
      </c>
      <c r="E1600" t="s">
        <v>22</v>
      </c>
      <c r="F1600">
        <v>37.56</v>
      </c>
      <c r="G1600">
        <f>IF(DATOS[[#This Row],[avg_order_value]]="",0,DATOS[[#This Row],[avg_order_value]])</f>
        <v>37.56</v>
      </c>
      <c r="H1600">
        <v>11</v>
      </c>
      <c r="I1600">
        <f>DATOS[[#This Row],[avgValorOrdenDesc]]*DATOS[[#This Row],[total_orders]]</f>
        <v>413.16</v>
      </c>
      <c r="J1600">
        <v>72</v>
      </c>
      <c r="K1600">
        <v>0</v>
      </c>
      <c r="L1600" t="s">
        <v>19</v>
      </c>
      <c r="M1600">
        <v>71.3</v>
      </c>
      <c r="N1600">
        <f>IF(DATOS[[#This Row],[email_open_rate]]="",0,DATOS[[#This Row],[email_open_rate]])</f>
        <v>71.3</v>
      </c>
      <c r="O1600" s="1">
        <v>45087</v>
      </c>
      <c r="P1600">
        <v>83</v>
      </c>
      <c r="Q1600">
        <v>0.32</v>
      </c>
      <c r="R1600">
        <f>IF(IFERROR(VLOOKUP(DATOS[[#This Row],[IdUnico]],A1601:$A$5002,1,FALSE),0),1,0)</f>
        <v>0</v>
      </c>
    </row>
    <row r="1601" spans="1:18" x14ac:dyDescent="0.3">
      <c r="A1601" t="str">
        <f>CONCATENATE(DATOS[[#This Row],[customer_id]],"_",DATOS[[#This Row],[country]],"_",DATOS[[#This Row],[customer_since]])</f>
        <v>CUST_3845_Brazil_45827</v>
      </c>
      <c r="B1601" t="s">
        <v>3377</v>
      </c>
      <c r="C1601">
        <v>54</v>
      </c>
      <c r="D1601" t="s">
        <v>14</v>
      </c>
      <c r="E1601" t="s">
        <v>15</v>
      </c>
      <c r="F1601">
        <v>74.77</v>
      </c>
      <c r="G1601">
        <f>IF(DATOS[[#This Row],[avg_order_value]]="",0,DATOS[[#This Row],[avg_order_value]])</f>
        <v>74.77</v>
      </c>
      <c r="H1601">
        <v>9</v>
      </c>
      <c r="I1601">
        <f>DATOS[[#This Row],[avgValorOrdenDesc]]*DATOS[[#This Row],[total_orders]]</f>
        <v>672.93</v>
      </c>
      <c r="J1601">
        <v>315</v>
      </c>
      <c r="K1601">
        <v>0</v>
      </c>
      <c r="L1601" t="s">
        <v>40</v>
      </c>
      <c r="N1601">
        <f>IF(DATOS[[#This Row],[email_open_rate]]="",0,DATOS[[#This Row],[email_open_rate]])</f>
        <v>0</v>
      </c>
      <c r="O1601" s="1">
        <v>45827</v>
      </c>
      <c r="P1601">
        <v>87</v>
      </c>
      <c r="Q1601">
        <v>0.41</v>
      </c>
      <c r="R1601">
        <f>IF(IFERROR(VLOOKUP(DATOS[[#This Row],[IdUnico]],A1602:$A$5002,1,FALSE),0),1,0)</f>
        <v>0</v>
      </c>
    </row>
    <row r="1602" spans="1:18" x14ac:dyDescent="0.3">
      <c r="A1602" t="str">
        <f>CONCATENATE(DATOS[[#This Row],[customer_id]],"_",DATOS[[#This Row],[country]],"_",DATOS[[#This Row],[customer_since]])</f>
        <v>CUST_3849_India_44092</v>
      </c>
      <c r="B1602" t="s">
        <v>419</v>
      </c>
      <c r="C1602">
        <v>44</v>
      </c>
      <c r="D1602" t="s">
        <v>14</v>
      </c>
      <c r="E1602" t="s">
        <v>37</v>
      </c>
      <c r="F1602">
        <v>17.05</v>
      </c>
      <c r="G1602">
        <f>IF(DATOS[[#This Row],[avg_order_value]]="",0,DATOS[[#This Row],[avg_order_value]])</f>
        <v>17.05</v>
      </c>
      <c r="H1602">
        <v>9</v>
      </c>
      <c r="I1602">
        <f>DATOS[[#This Row],[avgValorOrdenDesc]]*DATOS[[#This Row],[total_orders]]</f>
        <v>153.45000000000002</v>
      </c>
      <c r="J1602">
        <v>144</v>
      </c>
      <c r="K1602">
        <v>0</v>
      </c>
      <c r="L1602" t="s">
        <v>19</v>
      </c>
      <c r="N1602">
        <f>IF(DATOS[[#This Row],[email_open_rate]]="",0,DATOS[[#This Row],[email_open_rate]])</f>
        <v>0</v>
      </c>
      <c r="O1602" s="1">
        <v>44092</v>
      </c>
      <c r="P1602">
        <v>32</v>
      </c>
      <c r="Q1602">
        <v>0.44</v>
      </c>
      <c r="R1602">
        <f>IF(IFERROR(VLOOKUP(DATOS[[#This Row],[IdUnico]],A1603:$A$5002,1,FALSE),0),1,0)</f>
        <v>0</v>
      </c>
    </row>
    <row r="1603" spans="1:18" x14ac:dyDescent="0.3">
      <c r="A1603" t="str">
        <f>CONCATENATE(DATOS[[#This Row],[customer_id]],"_",DATOS[[#This Row],[country]],"_",DATOS[[#This Row],[customer_since]])</f>
        <v>CUST_3849_India_44695</v>
      </c>
      <c r="B1603" t="s">
        <v>419</v>
      </c>
      <c r="C1603">
        <v>55</v>
      </c>
      <c r="D1603" t="s">
        <v>21</v>
      </c>
      <c r="E1603" t="s">
        <v>37</v>
      </c>
      <c r="F1603">
        <v>140.4</v>
      </c>
      <c r="G1603">
        <f>IF(DATOS[[#This Row],[avg_order_value]]="",0,DATOS[[#This Row],[avg_order_value]])</f>
        <v>140.4</v>
      </c>
      <c r="H1603">
        <v>16</v>
      </c>
      <c r="I1603">
        <f>DATOS[[#This Row],[avgValorOrdenDesc]]*DATOS[[#This Row],[total_orders]]</f>
        <v>2246.4</v>
      </c>
      <c r="J1603">
        <v>269</v>
      </c>
      <c r="K1603">
        <v>0</v>
      </c>
      <c r="L1603" t="s">
        <v>40</v>
      </c>
      <c r="M1603">
        <v>53.3</v>
      </c>
      <c r="N1603">
        <f>IF(DATOS[[#This Row],[email_open_rate]]="",0,DATOS[[#This Row],[email_open_rate]])</f>
        <v>53.3</v>
      </c>
      <c r="O1603" s="1">
        <v>44695</v>
      </c>
      <c r="P1603">
        <v>50</v>
      </c>
      <c r="Q1603">
        <v>0.37</v>
      </c>
      <c r="R1603">
        <f>IF(IFERROR(VLOOKUP(DATOS[[#This Row],[IdUnico]],A1604:$A$5002,1,FALSE),0),1,0)</f>
        <v>0</v>
      </c>
    </row>
    <row r="1604" spans="1:18" x14ac:dyDescent="0.3">
      <c r="A1604" t="str">
        <f>CONCATENATE(DATOS[[#This Row],[customer_id]],"_",DATOS[[#This Row],[country]],"_",DATOS[[#This Row],[customer_since]])</f>
        <v>CUST_3850_China_44094</v>
      </c>
      <c r="B1604" t="s">
        <v>3055</v>
      </c>
      <c r="C1604">
        <v>24</v>
      </c>
      <c r="D1604" t="s">
        <v>21</v>
      </c>
      <c r="E1604" t="s">
        <v>44</v>
      </c>
      <c r="F1604">
        <v>90.88</v>
      </c>
      <c r="G1604">
        <f>IF(DATOS[[#This Row],[avg_order_value]]="",0,DATOS[[#This Row],[avg_order_value]])</f>
        <v>90.88</v>
      </c>
      <c r="H1604">
        <v>6</v>
      </c>
      <c r="I1604">
        <f>DATOS[[#This Row],[avgValorOrdenDesc]]*DATOS[[#This Row],[total_orders]]</f>
        <v>545.28</v>
      </c>
      <c r="J1604">
        <v>44</v>
      </c>
      <c r="K1604">
        <v>0</v>
      </c>
      <c r="L1604" t="s">
        <v>16</v>
      </c>
      <c r="M1604">
        <v>55.1</v>
      </c>
      <c r="N1604">
        <f>IF(DATOS[[#This Row],[email_open_rate]]="",0,DATOS[[#This Row],[email_open_rate]])</f>
        <v>55.1</v>
      </c>
      <c r="O1604" s="1">
        <v>44094</v>
      </c>
      <c r="P1604">
        <v>7</v>
      </c>
      <c r="Q1604">
        <v>0.2</v>
      </c>
      <c r="R1604">
        <f>IF(IFERROR(VLOOKUP(DATOS[[#This Row],[IdUnico]],A1605:$A$5002,1,FALSE),0),1,0)</f>
        <v>0</v>
      </c>
    </row>
    <row r="1605" spans="1:18" x14ac:dyDescent="0.3">
      <c r="A1605" t="str">
        <f>CONCATENATE(DATOS[[#This Row],[customer_id]],"_",DATOS[[#This Row],[country]],"_",DATOS[[#This Row],[customer_since]])</f>
        <v>CUST_3850_Japan_44840</v>
      </c>
      <c r="B1605" t="s">
        <v>3055</v>
      </c>
      <c r="C1605">
        <v>69</v>
      </c>
      <c r="D1605" t="s">
        <v>21</v>
      </c>
      <c r="E1605" t="s">
        <v>26</v>
      </c>
      <c r="F1605">
        <v>158.9</v>
      </c>
      <c r="G1605">
        <f>IF(DATOS[[#This Row],[avg_order_value]]="",0,DATOS[[#This Row],[avg_order_value]])</f>
        <v>158.9</v>
      </c>
      <c r="H1605">
        <v>10</v>
      </c>
      <c r="I1605">
        <f>DATOS[[#This Row],[avgValorOrdenDesc]]*DATOS[[#This Row],[total_orders]]</f>
        <v>1589</v>
      </c>
      <c r="J1605">
        <v>231</v>
      </c>
      <c r="K1605">
        <v>0</v>
      </c>
      <c r="L1605" t="s">
        <v>16</v>
      </c>
      <c r="M1605">
        <v>78</v>
      </c>
      <c r="N1605">
        <f>IF(DATOS[[#This Row],[email_open_rate]]="",0,DATOS[[#This Row],[email_open_rate]])</f>
        <v>78</v>
      </c>
      <c r="O1605" s="1">
        <v>44840</v>
      </c>
      <c r="P1605">
        <v>44</v>
      </c>
      <c r="Q1605">
        <v>0.35</v>
      </c>
      <c r="R1605">
        <f>IF(IFERROR(VLOOKUP(DATOS[[#This Row],[IdUnico]],A1606:$A$5002,1,FALSE),0),1,0)</f>
        <v>0</v>
      </c>
    </row>
    <row r="1606" spans="1:18" x14ac:dyDescent="0.3">
      <c r="A1606" t="str">
        <f>CONCATENATE(DATOS[[#This Row],[customer_id]],"_",DATOS[[#This Row],[country]],"_",DATOS[[#This Row],[customer_since]])</f>
        <v>CUST_3851_India_45031</v>
      </c>
      <c r="B1606" t="s">
        <v>3442</v>
      </c>
      <c r="C1606">
        <v>42</v>
      </c>
      <c r="D1606" t="s">
        <v>21</v>
      </c>
      <c r="E1606" t="s">
        <v>37</v>
      </c>
      <c r="F1606">
        <v>87.62</v>
      </c>
      <c r="G1606">
        <f>IF(DATOS[[#This Row],[avg_order_value]]="",0,DATOS[[#This Row],[avg_order_value]])</f>
        <v>87.62</v>
      </c>
      <c r="H1606">
        <v>8</v>
      </c>
      <c r="I1606">
        <f>DATOS[[#This Row],[avgValorOrdenDesc]]*DATOS[[#This Row],[total_orders]]</f>
        <v>700.96</v>
      </c>
      <c r="J1606">
        <v>279</v>
      </c>
      <c r="K1606">
        <v>0</v>
      </c>
      <c r="L1606" t="s">
        <v>40</v>
      </c>
      <c r="M1606">
        <v>21.8</v>
      </c>
      <c r="N1606">
        <f>IF(DATOS[[#This Row],[email_open_rate]]="",0,DATOS[[#This Row],[email_open_rate]])</f>
        <v>21.8</v>
      </c>
      <c r="O1606" s="1">
        <v>45031</v>
      </c>
      <c r="P1606">
        <v>58</v>
      </c>
      <c r="Q1606">
        <v>0.51</v>
      </c>
      <c r="R1606">
        <f>IF(IFERROR(VLOOKUP(DATOS[[#This Row],[IdUnico]],A1607:$A$5002,1,FALSE),0),1,0)</f>
        <v>0</v>
      </c>
    </row>
    <row r="1607" spans="1:18" x14ac:dyDescent="0.3">
      <c r="A1607" t="str">
        <f>CONCATENATE(DATOS[[#This Row],[customer_id]],"_",DATOS[[#This Row],[country]],"_",DATOS[[#This Row],[customer_since]])</f>
        <v>CUST_3852_Brazil_45580</v>
      </c>
      <c r="B1607" t="s">
        <v>1618</v>
      </c>
      <c r="C1607">
        <v>57</v>
      </c>
      <c r="D1607" t="s">
        <v>25</v>
      </c>
      <c r="E1607" t="s">
        <v>15</v>
      </c>
      <c r="F1607">
        <v>117.43</v>
      </c>
      <c r="G1607">
        <f>IF(DATOS[[#This Row],[avg_order_value]]="",0,DATOS[[#This Row],[avg_order_value]])</f>
        <v>117.43</v>
      </c>
      <c r="H1607">
        <v>9</v>
      </c>
      <c r="I1607">
        <f>DATOS[[#This Row],[avgValorOrdenDesc]]*DATOS[[#This Row],[total_orders]]</f>
        <v>1056.8700000000001</v>
      </c>
      <c r="J1607">
        <v>136</v>
      </c>
      <c r="K1607">
        <v>0</v>
      </c>
      <c r="L1607" t="s">
        <v>19</v>
      </c>
      <c r="M1607">
        <v>66.5</v>
      </c>
      <c r="N1607">
        <f>IF(DATOS[[#This Row],[email_open_rate]]="",0,DATOS[[#This Row],[email_open_rate]])</f>
        <v>66.5</v>
      </c>
      <c r="O1607" s="1">
        <v>45580</v>
      </c>
      <c r="P1607">
        <v>91</v>
      </c>
      <c r="Q1607">
        <v>0.42</v>
      </c>
      <c r="R1607">
        <f>IF(IFERROR(VLOOKUP(DATOS[[#This Row],[IdUnico]],A1608:$A$5002,1,FALSE),0),1,0)</f>
        <v>0</v>
      </c>
    </row>
    <row r="1608" spans="1:18" x14ac:dyDescent="0.3">
      <c r="A1608" t="str">
        <f>CONCATENATE(DATOS[[#This Row],[customer_id]],"_",DATOS[[#This Row],[country]],"_",DATOS[[#This Row],[customer_since]])</f>
        <v>CUST_3854_Canada_44893</v>
      </c>
      <c r="B1608" t="s">
        <v>2906</v>
      </c>
      <c r="C1608">
        <v>48</v>
      </c>
      <c r="D1608" t="s">
        <v>14</v>
      </c>
      <c r="E1608" t="s">
        <v>28</v>
      </c>
      <c r="F1608">
        <v>199.19</v>
      </c>
      <c r="G1608">
        <f>IF(DATOS[[#This Row],[avg_order_value]]="",0,DATOS[[#This Row],[avg_order_value]])</f>
        <v>199.19</v>
      </c>
      <c r="H1608">
        <v>7</v>
      </c>
      <c r="I1608">
        <f>DATOS[[#This Row],[avgValorOrdenDesc]]*DATOS[[#This Row],[total_orders]]</f>
        <v>1394.33</v>
      </c>
      <c r="J1608">
        <v>230</v>
      </c>
      <c r="K1608">
        <v>0</v>
      </c>
      <c r="L1608" t="s">
        <v>19</v>
      </c>
      <c r="M1608">
        <v>35.299999999999997</v>
      </c>
      <c r="N1608">
        <f>IF(DATOS[[#This Row],[email_open_rate]]="",0,DATOS[[#This Row],[email_open_rate]])</f>
        <v>35.299999999999997</v>
      </c>
      <c r="O1608" s="1">
        <v>44893</v>
      </c>
      <c r="P1608">
        <v>87</v>
      </c>
      <c r="Q1608">
        <v>0.31</v>
      </c>
      <c r="R1608">
        <f>IF(IFERROR(VLOOKUP(DATOS[[#This Row],[IdUnico]],A1609:$A$5002,1,FALSE),0),1,0)</f>
        <v>0</v>
      </c>
    </row>
    <row r="1609" spans="1:18" x14ac:dyDescent="0.3">
      <c r="A1609" t="str">
        <f>CONCATENATE(DATOS[[#This Row],[customer_id]],"_",DATOS[[#This Row],[country]],"_",DATOS[[#This Row],[customer_since]])</f>
        <v>CUST_3854_Japan_44650</v>
      </c>
      <c r="B1609" t="s">
        <v>2906</v>
      </c>
      <c r="C1609">
        <v>50</v>
      </c>
      <c r="D1609" t="s">
        <v>21</v>
      </c>
      <c r="E1609" t="s">
        <v>26</v>
      </c>
      <c r="F1609">
        <v>57.95</v>
      </c>
      <c r="G1609">
        <f>IF(DATOS[[#This Row],[avg_order_value]]="",0,DATOS[[#This Row],[avg_order_value]])</f>
        <v>57.95</v>
      </c>
      <c r="H1609">
        <v>11</v>
      </c>
      <c r="I1609">
        <f>DATOS[[#This Row],[avgValorOrdenDesc]]*DATOS[[#This Row],[total_orders]]</f>
        <v>637.45000000000005</v>
      </c>
      <c r="J1609">
        <v>143</v>
      </c>
      <c r="K1609">
        <v>0</v>
      </c>
      <c r="L1609" t="s">
        <v>19</v>
      </c>
      <c r="M1609">
        <v>16.3</v>
      </c>
      <c r="N1609">
        <f>IF(DATOS[[#This Row],[email_open_rate]]="",0,DATOS[[#This Row],[email_open_rate]])</f>
        <v>16.3</v>
      </c>
      <c r="O1609" s="1">
        <v>44650</v>
      </c>
      <c r="P1609">
        <v>30</v>
      </c>
      <c r="Q1609">
        <v>0.18</v>
      </c>
      <c r="R1609">
        <f>IF(IFERROR(VLOOKUP(DATOS[[#This Row],[IdUnico]],A1610:$A$5002,1,FALSE),0),1,0)</f>
        <v>0</v>
      </c>
    </row>
    <row r="1610" spans="1:18" x14ac:dyDescent="0.3">
      <c r="A1610" t="str">
        <f>CONCATENATE(DATOS[[#This Row],[customer_id]],"_",DATOS[[#This Row],[country]],"_",DATOS[[#This Row],[customer_since]])</f>
        <v>CUST_3863_Japan_44880</v>
      </c>
      <c r="B1610" t="s">
        <v>1557</v>
      </c>
      <c r="C1610">
        <v>55</v>
      </c>
      <c r="D1610" t="s">
        <v>21</v>
      </c>
      <c r="E1610" t="s">
        <v>26</v>
      </c>
      <c r="F1610">
        <v>57.09</v>
      </c>
      <c r="G1610">
        <f>IF(DATOS[[#This Row],[avg_order_value]]="",0,DATOS[[#This Row],[avg_order_value]])</f>
        <v>57.09</v>
      </c>
      <c r="H1610">
        <v>9</v>
      </c>
      <c r="I1610">
        <f>DATOS[[#This Row],[avgValorOrdenDesc]]*DATOS[[#This Row],[total_orders]]</f>
        <v>513.81000000000006</v>
      </c>
      <c r="J1610">
        <v>317</v>
      </c>
      <c r="K1610">
        <v>0</v>
      </c>
      <c r="L1610" t="s">
        <v>16</v>
      </c>
      <c r="M1610">
        <v>76.2</v>
      </c>
      <c r="N1610">
        <f>IF(DATOS[[#This Row],[email_open_rate]]="",0,DATOS[[#This Row],[email_open_rate]])</f>
        <v>76.2</v>
      </c>
      <c r="O1610" s="1">
        <v>44880</v>
      </c>
      <c r="P1610">
        <v>77</v>
      </c>
      <c r="Q1610">
        <v>0.38</v>
      </c>
      <c r="R1610">
        <f>IF(IFERROR(VLOOKUP(DATOS[[#This Row],[IdUnico]],A1611:$A$5002,1,FALSE),0),1,0)</f>
        <v>0</v>
      </c>
    </row>
    <row r="1611" spans="1:18" x14ac:dyDescent="0.3">
      <c r="A1611" t="str">
        <f>CONCATENATE(DATOS[[#This Row],[customer_id]],"_",DATOS[[#This Row],[country]],"_",DATOS[[#This Row],[customer_since]])</f>
        <v>CUST_3863_USA_44906</v>
      </c>
      <c r="B1611" t="s">
        <v>1557</v>
      </c>
      <c r="C1611">
        <v>41</v>
      </c>
      <c r="D1611" t="s">
        <v>21</v>
      </c>
      <c r="E1611" t="s">
        <v>18</v>
      </c>
      <c r="F1611">
        <v>289.83</v>
      </c>
      <c r="G1611">
        <f>IF(DATOS[[#This Row],[avg_order_value]]="",0,DATOS[[#This Row],[avg_order_value]])</f>
        <v>289.83</v>
      </c>
      <c r="H1611">
        <v>11</v>
      </c>
      <c r="I1611">
        <f>DATOS[[#This Row],[avgValorOrdenDesc]]*DATOS[[#This Row],[total_orders]]</f>
        <v>3188.1299999999997</v>
      </c>
      <c r="J1611">
        <v>81</v>
      </c>
      <c r="K1611">
        <v>0</v>
      </c>
      <c r="L1611" t="s">
        <v>23</v>
      </c>
      <c r="M1611">
        <v>71.599999999999994</v>
      </c>
      <c r="N1611">
        <f>IF(DATOS[[#This Row],[email_open_rate]]="",0,DATOS[[#This Row],[email_open_rate]])</f>
        <v>71.599999999999994</v>
      </c>
      <c r="O1611" s="1">
        <v>44906</v>
      </c>
      <c r="P1611">
        <v>58</v>
      </c>
      <c r="Q1611">
        <v>0.41</v>
      </c>
      <c r="R1611">
        <f>IF(IFERROR(VLOOKUP(DATOS[[#This Row],[IdUnico]],A1612:$A$5002,1,FALSE),0),1,0)</f>
        <v>0</v>
      </c>
    </row>
    <row r="1612" spans="1:18" x14ac:dyDescent="0.3">
      <c r="A1612" t="str">
        <f>CONCATENATE(DATOS[[#This Row],[customer_id]],"_",DATOS[[#This Row],[country]],"_",DATOS[[#This Row],[customer_since]])</f>
        <v>CUST_3866_Australia_45729</v>
      </c>
      <c r="B1612" t="s">
        <v>1063</v>
      </c>
      <c r="C1612">
        <v>53</v>
      </c>
      <c r="D1612" t="s">
        <v>14</v>
      </c>
      <c r="E1612" t="s">
        <v>22</v>
      </c>
      <c r="F1612">
        <v>68.38</v>
      </c>
      <c r="G1612">
        <f>IF(DATOS[[#This Row],[avg_order_value]]="",0,DATOS[[#This Row],[avg_order_value]])</f>
        <v>68.38</v>
      </c>
      <c r="H1612">
        <v>9</v>
      </c>
      <c r="I1612">
        <f>DATOS[[#This Row],[avgValorOrdenDesc]]*DATOS[[#This Row],[total_orders]]</f>
        <v>615.41999999999996</v>
      </c>
      <c r="J1612">
        <v>106</v>
      </c>
      <c r="K1612">
        <v>0</v>
      </c>
      <c r="L1612" t="s">
        <v>23</v>
      </c>
      <c r="M1612">
        <v>93.8</v>
      </c>
      <c r="N1612">
        <f>IF(DATOS[[#This Row],[email_open_rate]]="",0,DATOS[[#This Row],[email_open_rate]])</f>
        <v>93.8</v>
      </c>
      <c r="O1612" s="1">
        <v>45729</v>
      </c>
      <c r="P1612">
        <v>66</v>
      </c>
      <c r="Q1612">
        <v>0.09</v>
      </c>
      <c r="R1612">
        <f>IF(IFERROR(VLOOKUP(DATOS[[#This Row],[IdUnico]],A1613:$A$5002,1,FALSE),0),1,0)</f>
        <v>0</v>
      </c>
    </row>
    <row r="1613" spans="1:18" x14ac:dyDescent="0.3">
      <c r="A1613" t="str">
        <f>CONCATENATE(DATOS[[#This Row],[customer_id]],"_",DATOS[[#This Row],[country]],"_",DATOS[[#This Row],[customer_since]])</f>
        <v>CUST_3866_China_44261</v>
      </c>
      <c r="B1613" t="s">
        <v>1063</v>
      </c>
      <c r="C1613">
        <v>29</v>
      </c>
      <c r="D1613" t="s">
        <v>14</v>
      </c>
      <c r="E1613" t="s">
        <v>44</v>
      </c>
      <c r="F1613">
        <v>144.01</v>
      </c>
      <c r="G1613">
        <f>IF(DATOS[[#This Row],[avg_order_value]]="",0,DATOS[[#This Row],[avg_order_value]])</f>
        <v>144.01</v>
      </c>
      <c r="H1613">
        <v>11</v>
      </c>
      <c r="I1613">
        <f>DATOS[[#This Row],[avgValorOrdenDesc]]*DATOS[[#This Row],[total_orders]]</f>
        <v>1584.11</v>
      </c>
      <c r="J1613">
        <v>252</v>
      </c>
      <c r="K1613">
        <v>0</v>
      </c>
      <c r="L1613" t="s">
        <v>19</v>
      </c>
      <c r="N1613">
        <f>IF(DATOS[[#This Row],[email_open_rate]]="",0,DATOS[[#This Row],[email_open_rate]])</f>
        <v>0</v>
      </c>
      <c r="O1613" s="1">
        <v>44261</v>
      </c>
      <c r="P1613">
        <v>36</v>
      </c>
      <c r="Q1613">
        <v>0.12</v>
      </c>
      <c r="R1613">
        <f>IF(IFERROR(VLOOKUP(DATOS[[#This Row],[IdUnico]],A1614:$A$5002,1,FALSE),0),1,0)</f>
        <v>0</v>
      </c>
    </row>
    <row r="1614" spans="1:18" x14ac:dyDescent="0.3">
      <c r="A1614" t="str">
        <f>CONCATENATE(DATOS[[#This Row],[customer_id]],"_",DATOS[[#This Row],[country]],"_",DATOS[[#This Row],[customer_since]])</f>
        <v>CUST_3866_France_44175</v>
      </c>
      <c r="B1614" t="s">
        <v>1063</v>
      </c>
      <c r="C1614">
        <v>70</v>
      </c>
      <c r="D1614" t="s">
        <v>21</v>
      </c>
      <c r="E1614" t="s">
        <v>35</v>
      </c>
      <c r="F1614">
        <v>56.42</v>
      </c>
      <c r="G1614">
        <f>IF(DATOS[[#This Row],[avg_order_value]]="",0,DATOS[[#This Row],[avg_order_value]])</f>
        <v>56.42</v>
      </c>
      <c r="H1614">
        <v>6</v>
      </c>
      <c r="I1614">
        <f>DATOS[[#This Row],[avgValorOrdenDesc]]*DATOS[[#This Row],[total_orders]]</f>
        <v>338.52</v>
      </c>
      <c r="J1614">
        <v>52</v>
      </c>
      <c r="K1614">
        <v>0</v>
      </c>
      <c r="L1614" t="s">
        <v>29</v>
      </c>
      <c r="M1614">
        <v>2.6</v>
      </c>
      <c r="N1614">
        <f>IF(DATOS[[#This Row],[email_open_rate]]="",0,DATOS[[#This Row],[email_open_rate]])</f>
        <v>2.6</v>
      </c>
      <c r="O1614" s="1">
        <v>44175</v>
      </c>
      <c r="P1614">
        <v>17</v>
      </c>
      <c r="Q1614">
        <v>0.06</v>
      </c>
      <c r="R1614">
        <f>IF(IFERROR(VLOOKUP(DATOS[[#This Row],[IdUnico]],A1615:$A$5002,1,FALSE),0),1,0)</f>
        <v>0</v>
      </c>
    </row>
    <row r="1615" spans="1:18" x14ac:dyDescent="0.3">
      <c r="A1615" t="str">
        <f>CONCATENATE(DATOS[[#This Row],[customer_id]],"_",DATOS[[#This Row],[country]],"_",DATOS[[#This Row],[customer_since]])</f>
        <v>CUST_3869_India_45407</v>
      </c>
      <c r="B1615" t="s">
        <v>268</v>
      </c>
      <c r="C1615">
        <v>71</v>
      </c>
      <c r="D1615" t="s">
        <v>21</v>
      </c>
      <c r="E1615" t="s">
        <v>37</v>
      </c>
      <c r="F1615">
        <v>61.31</v>
      </c>
      <c r="G1615">
        <f>IF(DATOS[[#This Row],[avg_order_value]]="",0,DATOS[[#This Row],[avg_order_value]])</f>
        <v>61.31</v>
      </c>
      <c r="H1615">
        <v>11</v>
      </c>
      <c r="I1615">
        <f>DATOS[[#This Row],[avgValorOrdenDesc]]*DATOS[[#This Row],[total_orders]]</f>
        <v>674.41000000000008</v>
      </c>
      <c r="J1615">
        <v>302</v>
      </c>
      <c r="K1615">
        <v>0</v>
      </c>
      <c r="L1615" t="s">
        <v>23</v>
      </c>
      <c r="M1615">
        <v>40.5</v>
      </c>
      <c r="N1615">
        <f>IF(DATOS[[#This Row],[email_open_rate]]="",0,DATOS[[#This Row],[email_open_rate]])</f>
        <v>40.5</v>
      </c>
      <c r="O1615" s="1">
        <v>45407</v>
      </c>
      <c r="P1615">
        <v>21</v>
      </c>
      <c r="Q1615">
        <v>0.28000000000000003</v>
      </c>
      <c r="R1615">
        <f>IF(IFERROR(VLOOKUP(DATOS[[#This Row],[IdUnico]],A1616:$A$5002,1,FALSE),0),1,0)</f>
        <v>0</v>
      </c>
    </row>
    <row r="1616" spans="1:18" x14ac:dyDescent="0.3">
      <c r="A1616" t="str">
        <f>CONCATENATE(DATOS[[#This Row],[customer_id]],"_",DATOS[[#This Row],[country]],"_",DATOS[[#This Row],[customer_since]])</f>
        <v>CUST_3871_Australia_44788</v>
      </c>
      <c r="B1616" t="s">
        <v>607</v>
      </c>
      <c r="C1616">
        <v>49</v>
      </c>
      <c r="D1616" t="s">
        <v>14</v>
      </c>
      <c r="E1616" t="s">
        <v>22</v>
      </c>
      <c r="F1616">
        <v>91.17</v>
      </c>
      <c r="G1616">
        <f>IF(DATOS[[#This Row],[avg_order_value]]="",0,DATOS[[#This Row],[avg_order_value]])</f>
        <v>91.17</v>
      </c>
      <c r="H1616">
        <v>9</v>
      </c>
      <c r="I1616">
        <f>DATOS[[#This Row],[avgValorOrdenDesc]]*DATOS[[#This Row],[total_orders]]</f>
        <v>820.53</v>
      </c>
      <c r="J1616">
        <v>68</v>
      </c>
      <c r="K1616">
        <v>0</v>
      </c>
      <c r="L1616" t="s">
        <v>40</v>
      </c>
      <c r="M1616">
        <v>14.8</v>
      </c>
      <c r="N1616">
        <f>IF(DATOS[[#This Row],[email_open_rate]]="",0,DATOS[[#This Row],[email_open_rate]])</f>
        <v>14.8</v>
      </c>
      <c r="O1616" s="1">
        <v>44788</v>
      </c>
      <c r="P1616">
        <v>89</v>
      </c>
      <c r="Q1616">
        <v>0.24</v>
      </c>
      <c r="R1616">
        <f>IF(IFERROR(VLOOKUP(DATOS[[#This Row],[IdUnico]],A1617:$A$5002,1,FALSE),0),1,0)</f>
        <v>0</v>
      </c>
    </row>
    <row r="1617" spans="1:18" x14ac:dyDescent="0.3">
      <c r="A1617" t="str">
        <f>CONCATENATE(DATOS[[#This Row],[customer_id]],"_",DATOS[[#This Row],[country]],"_",DATOS[[#This Row],[customer_since]])</f>
        <v>CUST_3871_China_45816</v>
      </c>
      <c r="B1617" t="s">
        <v>607</v>
      </c>
      <c r="C1617">
        <v>54</v>
      </c>
      <c r="D1617" t="s">
        <v>21</v>
      </c>
      <c r="E1617" t="s">
        <v>44</v>
      </c>
      <c r="F1617">
        <v>45.92</v>
      </c>
      <c r="G1617">
        <f>IF(DATOS[[#This Row],[avg_order_value]]="",0,DATOS[[#This Row],[avg_order_value]])</f>
        <v>45.92</v>
      </c>
      <c r="H1617">
        <v>4</v>
      </c>
      <c r="I1617">
        <f>DATOS[[#This Row],[avgValorOrdenDesc]]*DATOS[[#This Row],[total_orders]]</f>
        <v>183.68</v>
      </c>
      <c r="J1617">
        <v>47</v>
      </c>
      <c r="K1617">
        <v>0</v>
      </c>
      <c r="L1617" t="s">
        <v>19</v>
      </c>
      <c r="M1617">
        <v>75.900000000000006</v>
      </c>
      <c r="N1617">
        <f>IF(DATOS[[#This Row],[email_open_rate]]="",0,DATOS[[#This Row],[email_open_rate]])</f>
        <v>75.900000000000006</v>
      </c>
      <c r="O1617" s="1">
        <v>45816</v>
      </c>
      <c r="P1617">
        <v>17</v>
      </c>
      <c r="Q1617">
        <v>0.47</v>
      </c>
      <c r="R1617">
        <f>IF(IFERROR(VLOOKUP(DATOS[[#This Row],[IdUnico]],A1618:$A$5002,1,FALSE),0),1,0)</f>
        <v>0</v>
      </c>
    </row>
    <row r="1618" spans="1:18" x14ac:dyDescent="0.3">
      <c r="A1618" t="str">
        <f>CONCATENATE(DATOS[[#This Row],[customer_id]],"_",DATOS[[#This Row],[country]],"_",DATOS[[#This Row],[customer_since]])</f>
        <v>CUST_3872_Japan_45424</v>
      </c>
      <c r="B1618" t="s">
        <v>917</v>
      </c>
      <c r="C1618">
        <v>25</v>
      </c>
      <c r="D1618" t="s">
        <v>21</v>
      </c>
      <c r="E1618" t="s">
        <v>26</v>
      </c>
      <c r="F1618">
        <v>145.34</v>
      </c>
      <c r="G1618">
        <f>IF(DATOS[[#This Row],[avg_order_value]]="",0,DATOS[[#This Row],[avg_order_value]])</f>
        <v>145.34</v>
      </c>
      <c r="H1618">
        <v>4</v>
      </c>
      <c r="I1618">
        <f>DATOS[[#This Row],[avgValorOrdenDesc]]*DATOS[[#This Row],[total_orders]]</f>
        <v>581.36</v>
      </c>
      <c r="J1618">
        <v>245</v>
      </c>
      <c r="K1618">
        <v>0</v>
      </c>
      <c r="L1618" t="s">
        <v>23</v>
      </c>
      <c r="M1618">
        <v>55.6</v>
      </c>
      <c r="N1618">
        <f>IF(DATOS[[#This Row],[email_open_rate]]="",0,DATOS[[#This Row],[email_open_rate]])</f>
        <v>55.6</v>
      </c>
      <c r="O1618" s="1">
        <v>45424</v>
      </c>
      <c r="P1618">
        <v>86</v>
      </c>
      <c r="Q1618">
        <v>0.12</v>
      </c>
      <c r="R1618">
        <f>IF(IFERROR(VLOOKUP(DATOS[[#This Row],[IdUnico]],A1619:$A$5002,1,FALSE),0),1,0)</f>
        <v>0</v>
      </c>
    </row>
    <row r="1619" spans="1:18" x14ac:dyDescent="0.3">
      <c r="A1619" t="str">
        <f>CONCATENATE(DATOS[[#This Row],[customer_id]],"_",DATOS[[#This Row],[country]],"_",DATOS[[#This Row],[customer_since]])</f>
        <v>CUST_3875_Canada_44081</v>
      </c>
      <c r="B1619" t="s">
        <v>1549</v>
      </c>
      <c r="C1619">
        <v>48</v>
      </c>
      <c r="D1619" t="s">
        <v>14</v>
      </c>
      <c r="E1619" t="s">
        <v>28</v>
      </c>
      <c r="F1619">
        <v>72.23</v>
      </c>
      <c r="G1619">
        <f>IF(DATOS[[#This Row],[avg_order_value]]="",0,DATOS[[#This Row],[avg_order_value]])</f>
        <v>72.23</v>
      </c>
      <c r="H1619">
        <v>10</v>
      </c>
      <c r="I1619">
        <f>DATOS[[#This Row],[avgValorOrdenDesc]]*DATOS[[#This Row],[total_orders]]</f>
        <v>722.30000000000007</v>
      </c>
      <c r="J1619">
        <v>283</v>
      </c>
      <c r="K1619">
        <v>0</v>
      </c>
      <c r="L1619" t="s">
        <v>16</v>
      </c>
      <c r="M1619">
        <v>3.9</v>
      </c>
      <c r="N1619">
        <f>IF(DATOS[[#This Row],[email_open_rate]]="",0,DATOS[[#This Row],[email_open_rate]])</f>
        <v>3.9</v>
      </c>
      <c r="O1619" s="1">
        <v>44081</v>
      </c>
      <c r="P1619">
        <v>31</v>
      </c>
      <c r="Q1619">
        <v>0.44</v>
      </c>
      <c r="R1619">
        <f>IF(IFERROR(VLOOKUP(DATOS[[#This Row],[IdUnico]],A1620:$A$5002,1,FALSE),0),1,0)</f>
        <v>0</v>
      </c>
    </row>
    <row r="1620" spans="1:18" x14ac:dyDescent="0.3">
      <c r="A1620" t="str">
        <f>CONCATENATE(DATOS[[#This Row],[customer_id]],"_",DATOS[[#This Row],[country]],"_",DATOS[[#This Row],[customer_since]])</f>
        <v>CUST_3875_Germany_44713</v>
      </c>
      <c r="B1620" t="s">
        <v>1549</v>
      </c>
      <c r="C1620">
        <v>64</v>
      </c>
      <c r="D1620" t="s">
        <v>14</v>
      </c>
      <c r="E1620" t="s">
        <v>50</v>
      </c>
      <c r="F1620">
        <v>50.67</v>
      </c>
      <c r="G1620">
        <f>IF(DATOS[[#This Row],[avg_order_value]]="",0,DATOS[[#This Row],[avg_order_value]])</f>
        <v>50.67</v>
      </c>
      <c r="H1620">
        <v>12</v>
      </c>
      <c r="I1620">
        <f>DATOS[[#This Row],[avgValorOrdenDesc]]*DATOS[[#This Row],[total_orders]]</f>
        <v>608.04</v>
      </c>
      <c r="J1620">
        <v>15</v>
      </c>
      <c r="K1620">
        <v>0</v>
      </c>
      <c r="L1620" t="s">
        <v>19</v>
      </c>
      <c r="M1620">
        <v>65.599999999999994</v>
      </c>
      <c r="N1620">
        <f>IF(DATOS[[#This Row],[email_open_rate]]="",0,DATOS[[#This Row],[email_open_rate]])</f>
        <v>65.599999999999994</v>
      </c>
      <c r="O1620" s="1">
        <v>44713</v>
      </c>
      <c r="P1620">
        <v>26</v>
      </c>
      <c r="Q1620">
        <v>0.11</v>
      </c>
      <c r="R1620">
        <f>IF(IFERROR(VLOOKUP(DATOS[[#This Row],[IdUnico]],A1621:$A$5002,1,FALSE),0),1,0)</f>
        <v>0</v>
      </c>
    </row>
    <row r="1621" spans="1:18" x14ac:dyDescent="0.3">
      <c r="A1621" t="str">
        <f>CONCATENATE(DATOS[[#This Row],[customer_id]],"_",DATOS[[#This Row],[country]],"_",DATOS[[#This Row],[customer_since]])</f>
        <v>CUST_3878_India_45560</v>
      </c>
      <c r="B1621" t="s">
        <v>718</v>
      </c>
      <c r="C1621">
        <v>20</v>
      </c>
      <c r="D1621" t="s">
        <v>25</v>
      </c>
      <c r="E1621" t="s">
        <v>37</v>
      </c>
      <c r="F1621">
        <v>36.53</v>
      </c>
      <c r="G1621">
        <f>IF(DATOS[[#This Row],[avg_order_value]]="",0,DATOS[[#This Row],[avg_order_value]])</f>
        <v>36.53</v>
      </c>
      <c r="H1621">
        <v>14</v>
      </c>
      <c r="I1621">
        <f>DATOS[[#This Row],[avgValorOrdenDesc]]*DATOS[[#This Row],[total_orders]]</f>
        <v>511.42</v>
      </c>
      <c r="J1621">
        <v>48</v>
      </c>
      <c r="K1621">
        <v>0</v>
      </c>
      <c r="L1621" t="s">
        <v>40</v>
      </c>
      <c r="M1621">
        <v>88.2</v>
      </c>
      <c r="N1621">
        <f>IF(DATOS[[#This Row],[email_open_rate]]="",0,DATOS[[#This Row],[email_open_rate]])</f>
        <v>88.2</v>
      </c>
      <c r="O1621" s="1">
        <v>45560</v>
      </c>
      <c r="P1621">
        <v>31</v>
      </c>
      <c r="Q1621">
        <v>0.44</v>
      </c>
      <c r="R1621">
        <f>IF(IFERROR(VLOOKUP(DATOS[[#This Row],[IdUnico]],A1622:$A$5002,1,FALSE),0),1,0)</f>
        <v>0</v>
      </c>
    </row>
    <row r="1622" spans="1:18" x14ac:dyDescent="0.3">
      <c r="A1622" t="str">
        <f>CONCATENATE(DATOS[[#This Row],[customer_id]],"_",DATOS[[#This Row],[country]],"_",DATOS[[#This Row],[customer_since]])</f>
        <v>CUST_3881_China_45800</v>
      </c>
      <c r="B1622" t="s">
        <v>3800</v>
      </c>
      <c r="C1622">
        <v>60</v>
      </c>
      <c r="D1622" t="s">
        <v>21</v>
      </c>
      <c r="E1622" t="s">
        <v>44</v>
      </c>
      <c r="F1622">
        <v>166.84</v>
      </c>
      <c r="G1622">
        <f>IF(DATOS[[#This Row],[avg_order_value]]="",0,DATOS[[#This Row],[avg_order_value]])</f>
        <v>166.84</v>
      </c>
      <c r="H1622">
        <v>7</v>
      </c>
      <c r="I1622">
        <f>DATOS[[#This Row],[avgValorOrdenDesc]]*DATOS[[#This Row],[total_orders]]</f>
        <v>1167.8800000000001</v>
      </c>
      <c r="J1622">
        <v>245</v>
      </c>
      <c r="K1622">
        <v>0</v>
      </c>
      <c r="L1622" t="s">
        <v>16</v>
      </c>
      <c r="M1622">
        <v>82.9</v>
      </c>
      <c r="N1622">
        <f>IF(DATOS[[#This Row],[email_open_rate]]="",0,DATOS[[#This Row],[email_open_rate]])</f>
        <v>82.9</v>
      </c>
      <c r="O1622" s="1">
        <v>45800</v>
      </c>
      <c r="P1622">
        <v>5</v>
      </c>
      <c r="Q1622">
        <v>0.15</v>
      </c>
      <c r="R1622">
        <f>IF(IFERROR(VLOOKUP(DATOS[[#This Row],[IdUnico]],A1623:$A$5002,1,FALSE),0),1,0)</f>
        <v>0</v>
      </c>
    </row>
    <row r="1623" spans="1:18" x14ac:dyDescent="0.3">
      <c r="A1623" t="str">
        <f>CONCATENATE(DATOS[[#This Row],[customer_id]],"_",DATOS[[#This Row],[country]],"_",DATOS[[#This Row],[customer_since]])</f>
        <v>CUST_3887_Australia_45810</v>
      </c>
      <c r="B1623" t="s">
        <v>3771</v>
      </c>
      <c r="C1623">
        <v>28</v>
      </c>
      <c r="D1623" t="s">
        <v>21</v>
      </c>
      <c r="E1623" t="s">
        <v>22</v>
      </c>
      <c r="F1623">
        <v>246.7</v>
      </c>
      <c r="G1623">
        <f>IF(DATOS[[#This Row],[avg_order_value]]="",0,DATOS[[#This Row],[avg_order_value]])</f>
        <v>246.7</v>
      </c>
      <c r="H1623">
        <v>11</v>
      </c>
      <c r="I1623">
        <f>DATOS[[#This Row],[avgValorOrdenDesc]]*DATOS[[#This Row],[total_orders]]</f>
        <v>2713.7</v>
      </c>
      <c r="J1623">
        <v>45</v>
      </c>
      <c r="K1623">
        <v>0</v>
      </c>
      <c r="L1623" t="s">
        <v>23</v>
      </c>
      <c r="M1623">
        <v>95.9</v>
      </c>
      <c r="N1623">
        <f>IF(DATOS[[#This Row],[email_open_rate]]="",0,DATOS[[#This Row],[email_open_rate]])</f>
        <v>95.9</v>
      </c>
      <c r="O1623" s="1">
        <v>45810</v>
      </c>
      <c r="P1623">
        <v>29</v>
      </c>
      <c r="Q1623">
        <v>7.0000000000000007E-2</v>
      </c>
      <c r="R1623">
        <f>IF(IFERROR(VLOOKUP(DATOS[[#This Row],[IdUnico]],A1624:$A$5002,1,FALSE),0),1,0)</f>
        <v>0</v>
      </c>
    </row>
    <row r="1624" spans="1:18" x14ac:dyDescent="0.3">
      <c r="A1624" t="str">
        <f>CONCATENATE(DATOS[[#This Row],[customer_id]],"_",DATOS[[#This Row],[country]],"_",DATOS[[#This Row],[customer_since]])</f>
        <v>CUST_3890_Germany_44272</v>
      </c>
      <c r="B1624" t="s">
        <v>2981</v>
      </c>
      <c r="C1624">
        <v>71</v>
      </c>
      <c r="D1624" t="s">
        <v>21</v>
      </c>
      <c r="E1624" t="s">
        <v>50</v>
      </c>
      <c r="F1624">
        <v>114.05</v>
      </c>
      <c r="G1624">
        <f>IF(DATOS[[#This Row],[avg_order_value]]="",0,DATOS[[#This Row],[avg_order_value]])</f>
        <v>114.05</v>
      </c>
      <c r="H1624">
        <v>12</v>
      </c>
      <c r="I1624">
        <f>DATOS[[#This Row],[avgValorOrdenDesc]]*DATOS[[#This Row],[total_orders]]</f>
        <v>1368.6</v>
      </c>
      <c r="J1624">
        <v>254</v>
      </c>
      <c r="K1624">
        <v>0</v>
      </c>
      <c r="L1624" t="s">
        <v>19</v>
      </c>
      <c r="N1624">
        <f>IF(DATOS[[#This Row],[email_open_rate]]="",0,DATOS[[#This Row],[email_open_rate]])</f>
        <v>0</v>
      </c>
      <c r="O1624" s="1">
        <v>44272</v>
      </c>
      <c r="P1624">
        <v>47</v>
      </c>
      <c r="Q1624">
        <v>0.32</v>
      </c>
      <c r="R1624">
        <f>IF(IFERROR(VLOOKUP(DATOS[[#This Row],[IdUnico]],A1625:$A$5002,1,FALSE),0),1,0)</f>
        <v>0</v>
      </c>
    </row>
    <row r="1625" spans="1:18" x14ac:dyDescent="0.3">
      <c r="A1625" t="str">
        <f>CONCATENATE(DATOS[[#This Row],[customer_id]],"_",DATOS[[#This Row],[country]],"_",DATOS[[#This Row],[customer_since]])</f>
        <v>CUST_3891_Australia_44956</v>
      </c>
      <c r="B1625" t="s">
        <v>882</v>
      </c>
      <c r="C1625">
        <v>76</v>
      </c>
      <c r="D1625" t="s">
        <v>14</v>
      </c>
      <c r="E1625" t="s">
        <v>22</v>
      </c>
      <c r="F1625">
        <v>222.65</v>
      </c>
      <c r="G1625">
        <f>IF(DATOS[[#This Row],[avg_order_value]]="",0,DATOS[[#This Row],[avg_order_value]])</f>
        <v>222.65</v>
      </c>
      <c r="H1625">
        <v>10</v>
      </c>
      <c r="I1625">
        <f>DATOS[[#This Row],[avgValorOrdenDesc]]*DATOS[[#This Row],[total_orders]]</f>
        <v>2226.5</v>
      </c>
      <c r="J1625">
        <v>337</v>
      </c>
      <c r="K1625">
        <v>0</v>
      </c>
      <c r="L1625" t="s">
        <v>16</v>
      </c>
      <c r="M1625">
        <v>15.9</v>
      </c>
      <c r="N1625">
        <f>IF(DATOS[[#This Row],[email_open_rate]]="",0,DATOS[[#This Row],[email_open_rate]])</f>
        <v>15.9</v>
      </c>
      <c r="O1625" s="1">
        <v>44956</v>
      </c>
      <c r="P1625">
        <v>48</v>
      </c>
      <c r="Q1625">
        <v>0.39</v>
      </c>
      <c r="R1625">
        <f>IF(IFERROR(VLOOKUP(DATOS[[#This Row],[IdUnico]],A1626:$A$5002,1,FALSE),0),1,0)</f>
        <v>0</v>
      </c>
    </row>
    <row r="1626" spans="1:18" x14ac:dyDescent="0.3">
      <c r="A1626" t="str">
        <f>CONCATENATE(DATOS[[#This Row],[customer_id]],"_",DATOS[[#This Row],[country]],"_",DATOS[[#This Row],[customer_since]])</f>
        <v>CUST_3891_France_45702</v>
      </c>
      <c r="B1626" t="s">
        <v>882</v>
      </c>
      <c r="C1626">
        <v>29</v>
      </c>
      <c r="D1626" t="s">
        <v>14</v>
      </c>
      <c r="E1626" t="s">
        <v>35</v>
      </c>
      <c r="F1626">
        <v>275.49</v>
      </c>
      <c r="G1626">
        <f>IF(DATOS[[#This Row],[avg_order_value]]="",0,DATOS[[#This Row],[avg_order_value]])</f>
        <v>275.49</v>
      </c>
      <c r="H1626">
        <v>9</v>
      </c>
      <c r="I1626">
        <f>DATOS[[#This Row],[avgValorOrdenDesc]]*DATOS[[#This Row],[total_orders]]</f>
        <v>2479.41</v>
      </c>
      <c r="J1626">
        <v>21</v>
      </c>
      <c r="K1626">
        <v>0</v>
      </c>
      <c r="L1626" t="s">
        <v>19</v>
      </c>
      <c r="M1626">
        <v>87.7</v>
      </c>
      <c r="N1626">
        <f>IF(DATOS[[#This Row],[email_open_rate]]="",0,DATOS[[#This Row],[email_open_rate]])</f>
        <v>87.7</v>
      </c>
      <c r="O1626" s="1">
        <v>45702</v>
      </c>
      <c r="P1626">
        <v>82</v>
      </c>
      <c r="Q1626">
        <v>0.34</v>
      </c>
      <c r="R1626">
        <f>IF(IFERROR(VLOOKUP(DATOS[[#This Row],[IdUnico]],A1627:$A$5002,1,FALSE),0),1,0)</f>
        <v>0</v>
      </c>
    </row>
    <row r="1627" spans="1:18" x14ac:dyDescent="0.3">
      <c r="A1627" t="str">
        <f>CONCATENATE(DATOS[[#This Row],[customer_id]],"_",DATOS[[#This Row],[country]],"_",DATOS[[#This Row],[customer_since]])</f>
        <v>CUST_3895_UK_44329</v>
      </c>
      <c r="B1627" t="s">
        <v>2589</v>
      </c>
      <c r="C1627">
        <v>28</v>
      </c>
      <c r="D1627" t="s">
        <v>21</v>
      </c>
      <c r="E1627" t="s">
        <v>52</v>
      </c>
      <c r="G1627">
        <f>IF(DATOS[[#This Row],[avg_order_value]]="",0,DATOS[[#This Row],[avg_order_value]])</f>
        <v>0</v>
      </c>
      <c r="H1627">
        <v>6</v>
      </c>
      <c r="I1627">
        <f>DATOS[[#This Row],[avgValorOrdenDesc]]*DATOS[[#This Row],[total_orders]]</f>
        <v>0</v>
      </c>
      <c r="J1627">
        <v>54</v>
      </c>
      <c r="K1627">
        <v>1</v>
      </c>
      <c r="L1627" t="s">
        <v>40</v>
      </c>
      <c r="N1627">
        <f>IF(DATOS[[#This Row],[email_open_rate]]="",0,DATOS[[#This Row],[email_open_rate]])</f>
        <v>0</v>
      </c>
      <c r="O1627" s="1">
        <v>44329</v>
      </c>
      <c r="P1627">
        <v>48</v>
      </c>
      <c r="Q1627">
        <v>0.22</v>
      </c>
      <c r="R1627">
        <f>IF(IFERROR(VLOOKUP(DATOS[[#This Row],[IdUnico]],A1628:$A$5002,1,FALSE),0),1,0)</f>
        <v>0</v>
      </c>
    </row>
    <row r="1628" spans="1:18" x14ac:dyDescent="0.3">
      <c r="A1628" t="str">
        <f>CONCATENATE(DATOS[[#This Row],[customer_id]],"_",DATOS[[#This Row],[country]],"_",DATOS[[#This Row],[customer_since]])</f>
        <v>CUST_3896_India_45650</v>
      </c>
      <c r="B1628" t="s">
        <v>1307</v>
      </c>
      <c r="C1628">
        <v>58</v>
      </c>
      <c r="D1628" t="s">
        <v>25</v>
      </c>
      <c r="E1628" t="s">
        <v>37</v>
      </c>
      <c r="F1628">
        <v>88.37</v>
      </c>
      <c r="G1628">
        <f>IF(DATOS[[#This Row],[avg_order_value]]="",0,DATOS[[#This Row],[avg_order_value]])</f>
        <v>88.37</v>
      </c>
      <c r="H1628">
        <v>13</v>
      </c>
      <c r="I1628">
        <f>DATOS[[#This Row],[avgValorOrdenDesc]]*DATOS[[#This Row],[total_orders]]</f>
        <v>1148.81</v>
      </c>
      <c r="J1628">
        <v>289</v>
      </c>
      <c r="K1628">
        <v>0</v>
      </c>
      <c r="L1628" t="s">
        <v>23</v>
      </c>
      <c r="M1628">
        <v>48.3</v>
      </c>
      <c r="N1628">
        <f>IF(DATOS[[#This Row],[email_open_rate]]="",0,DATOS[[#This Row],[email_open_rate]])</f>
        <v>48.3</v>
      </c>
      <c r="O1628" s="1">
        <v>45650</v>
      </c>
      <c r="P1628">
        <v>96</v>
      </c>
      <c r="Q1628">
        <v>0.25</v>
      </c>
      <c r="R1628">
        <f>IF(IFERROR(VLOOKUP(DATOS[[#This Row],[IdUnico]],A1629:$A$5002,1,FALSE),0),1,0)</f>
        <v>0</v>
      </c>
    </row>
    <row r="1629" spans="1:18" x14ac:dyDescent="0.3">
      <c r="A1629" t="str">
        <f>CONCATENATE(DATOS[[#This Row],[customer_id]],"_",DATOS[[#This Row],[country]],"_",DATOS[[#This Row],[customer_since]])</f>
        <v>CUST_3897_Germany_45210</v>
      </c>
      <c r="B1629" t="s">
        <v>3746</v>
      </c>
      <c r="C1629">
        <v>64</v>
      </c>
      <c r="D1629" t="s">
        <v>14</v>
      </c>
      <c r="E1629" t="s">
        <v>50</v>
      </c>
      <c r="F1629">
        <v>138.15</v>
      </c>
      <c r="G1629">
        <f>IF(DATOS[[#This Row],[avg_order_value]]="",0,DATOS[[#This Row],[avg_order_value]])</f>
        <v>138.15</v>
      </c>
      <c r="H1629">
        <v>10</v>
      </c>
      <c r="I1629">
        <f>DATOS[[#This Row],[avgValorOrdenDesc]]*DATOS[[#This Row],[total_orders]]</f>
        <v>1381.5</v>
      </c>
      <c r="J1629">
        <v>163</v>
      </c>
      <c r="K1629">
        <v>0</v>
      </c>
      <c r="L1629" t="s">
        <v>40</v>
      </c>
      <c r="M1629">
        <v>69.7</v>
      </c>
      <c r="N1629">
        <f>IF(DATOS[[#This Row],[email_open_rate]]="",0,DATOS[[#This Row],[email_open_rate]])</f>
        <v>69.7</v>
      </c>
      <c r="O1629" s="1">
        <v>45210</v>
      </c>
      <c r="P1629">
        <v>11</v>
      </c>
      <c r="Q1629">
        <v>0.6</v>
      </c>
      <c r="R1629">
        <f>IF(IFERROR(VLOOKUP(DATOS[[#This Row],[IdUnico]],A1630:$A$5002,1,FALSE),0),1,0)</f>
        <v>0</v>
      </c>
    </row>
    <row r="1630" spans="1:18" x14ac:dyDescent="0.3">
      <c r="A1630" t="str">
        <f>CONCATENATE(DATOS[[#This Row],[customer_id]],"_",DATOS[[#This Row],[country]],"_",DATOS[[#This Row],[customer_since]])</f>
        <v>CUST_3898_China_44451</v>
      </c>
      <c r="B1630" t="s">
        <v>832</v>
      </c>
      <c r="C1630">
        <v>54</v>
      </c>
      <c r="D1630" t="s">
        <v>21</v>
      </c>
      <c r="E1630" t="s">
        <v>44</v>
      </c>
      <c r="F1630">
        <v>179.04</v>
      </c>
      <c r="G1630">
        <f>IF(DATOS[[#This Row],[avg_order_value]]="",0,DATOS[[#This Row],[avg_order_value]])</f>
        <v>179.04</v>
      </c>
      <c r="H1630">
        <v>8</v>
      </c>
      <c r="I1630">
        <f>DATOS[[#This Row],[avgValorOrdenDesc]]*DATOS[[#This Row],[total_orders]]</f>
        <v>1432.32</v>
      </c>
      <c r="J1630">
        <v>188</v>
      </c>
      <c r="K1630">
        <v>0</v>
      </c>
      <c r="L1630" t="s">
        <v>16</v>
      </c>
      <c r="M1630">
        <v>22.1</v>
      </c>
      <c r="N1630">
        <f>IF(DATOS[[#This Row],[email_open_rate]]="",0,DATOS[[#This Row],[email_open_rate]])</f>
        <v>22.1</v>
      </c>
      <c r="O1630" s="1">
        <v>44451</v>
      </c>
      <c r="P1630">
        <v>69</v>
      </c>
      <c r="Q1630">
        <v>0.43</v>
      </c>
      <c r="R1630">
        <f>IF(IFERROR(VLOOKUP(DATOS[[#This Row],[IdUnico]],A1631:$A$5002,1,FALSE),0),1,0)</f>
        <v>0</v>
      </c>
    </row>
    <row r="1631" spans="1:18" x14ac:dyDescent="0.3">
      <c r="A1631" t="str">
        <f>CONCATENATE(DATOS[[#This Row],[customer_id]],"_",DATOS[[#This Row],[country]],"_",DATOS[[#This Row],[customer_since]])</f>
        <v>CUST_3904_Australia_44413</v>
      </c>
      <c r="B1631" t="s">
        <v>3089</v>
      </c>
      <c r="C1631">
        <v>19</v>
      </c>
      <c r="D1631" t="s">
        <v>21</v>
      </c>
      <c r="E1631" t="s">
        <v>22</v>
      </c>
      <c r="F1631">
        <v>131.28</v>
      </c>
      <c r="G1631">
        <f>IF(DATOS[[#This Row],[avg_order_value]]="",0,DATOS[[#This Row],[avg_order_value]])</f>
        <v>131.28</v>
      </c>
      <c r="H1631">
        <v>8</v>
      </c>
      <c r="I1631">
        <f>DATOS[[#This Row],[avgValorOrdenDesc]]*DATOS[[#This Row],[total_orders]]</f>
        <v>1050.24</v>
      </c>
      <c r="J1631">
        <v>303</v>
      </c>
      <c r="K1631">
        <v>0</v>
      </c>
      <c r="L1631" t="s">
        <v>40</v>
      </c>
      <c r="M1631">
        <v>48.4</v>
      </c>
      <c r="N1631">
        <f>IF(DATOS[[#This Row],[email_open_rate]]="",0,DATOS[[#This Row],[email_open_rate]])</f>
        <v>48.4</v>
      </c>
      <c r="O1631" s="1">
        <v>44413</v>
      </c>
      <c r="P1631">
        <v>68</v>
      </c>
      <c r="Q1631">
        <v>0.44</v>
      </c>
      <c r="R1631">
        <f>IF(IFERROR(VLOOKUP(DATOS[[#This Row],[IdUnico]],A1632:$A$5002,1,FALSE),0),1,0)</f>
        <v>0</v>
      </c>
    </row>
    <row r="1632" spans="1:18" x14ac:dyDescent="0.3">
      <c r="A1632" t="str">
        <f>CONCATENATE(DATOS[[#This Row],[customer_id]],"_",DATOS[[#This Row],[country]],"_",DATOS[[#This Row],[customer_since]])</f>
        <v>CUST_3911_Germany_44452</v>
      </c>
      <c r="B1632" t="s">
        <v>228</v>
      </c>
      <c r="C1632">
        <v>69</v>
      </c>
      <c r="D1632" t="s">
        <v>14</v>
      </c>
      <c r="E1632" t="s">
        <v>50</v>
      </c>
      <c r="F1632">
        <v>112.24</v>
      </c>
      <c r="G1632">
        <f>IF(DATOS[[#This Row],[avg_order_value]]="",0,DATOS[[#This Row],[avg_order_value]])</f>
        <v>112.24</v>
      </c>
      <c r="H1632">
        <v>8</v>
      </c>
      <c r="I1632">
        <f>DATOS[[#This Row],[avgValorOrdenDesc]]*DATOS[[#This Row],[total_orders]]</f>
        <v>897.92</v>
      </c>
      <c r="J1632">
        <v>258</v>
      </c>
      <c r="K1632">
        <v>0</v>
      </c>
      <c r="L1632" t="s">
        <v>40</v>
      </c>
      <c r="N1632">
        <f>IF(DATOS[[#This Row],[email_open_rate]]="",0,DATOS[[#This Row],[email_open_rate]])</f>
        <v>0</v>
      </c>
      <c r="O1632" s="1">
        <v>44452</v>
      </c>
      <c r="P1632">
        <v>23</v>
      </c>
      <c r="Q1632">
        <v>0.28999999999999998</v>
      </c>
      <c r="R1632">
        <f>IF(IFERROR(VLOOKUP(DATOS[[#This Row],[IdUnico]],A1633:$A$5002,1,FALSE),0),1,0)</f>
        <v>0</v>
      </c>
    </row>
    <row r="1633" spans="1:18" x14ac:dyDescent="0.3">
      <c r="A1633" t="str">
        <f>CONCATENATE(DATOS[[#This Row],[customer_id]],"_",DATOS[[#This Row],[country]],"_",DATOS[[#This Row],[customer_since]])</f>
        <v>CUST_3912_USA_45501</v>
      </c>
      <c r="B1633" t="s">
        <v>2868</v>
      </c>
      <c r="C1633">
        <v>56</v>
      </c>
      <c r="D1633" t="s">
        <v>21</v>
      </c>
      <c r="E1633" t="s">
        <v>18</v>
      </c>
      <c r="F1633">
        <v>23.32</v>
      </c>
      <c r="G1633">
        <f>IF(DATOS[[#This Row],[avg_order_value]]="",0,DATOS[[#This Row],[avg_order_value]])</f>
        <v>23.32</v>
      </c>
      <c r="H1633">
        <v>8</v>
      </c>
      <c r="I1633">
        <f>DATOS[[#This Row],[avgValorOrdenDesc]]*DATOS[[#This Row],[total_orders]]</f>
        <v>186.56</v>
      </c>
      <c r="J1633">
        <v>289</v>
      </c>
      <c r="K1633">
        <v>0</v>
      </c>
      <c r="L1633" t="s">
        <v>40</v>
      </c>
      <c r="M1633">
        <v>28.4</v>
      </c>
      <c r="N1633">
        <f>IF(DATOS[[#This Row],[email_open_rate]]="",0,DATOS[[#This Row],[email_open_rate]])</f>
        <v>28.4</v>
      </c>
      <c r="O1633" s="1">
        <v>45501</v>
      </c>
      <c r="P1633">
        <v>95</v>
      </c>
      <c r="Q1633">
        <v>0.27</v>
      </c>
      <c r="R1633">
        <f>IF(IFERROR(VLOOKUP(DATOS[[#This Row],[IdUnico]],A1634:$A$5002,1,FALSE),0),1,0)</f>
        <v>0</v>
      </c>
    </row>
    <row r="1634" spans="1:18" x14ac:dyDescent="0.3">
      <c r="A1634" t="str">
        <f>CONCATENATE(DATOS[[#This Row],[customer_id]],"_",DATOS[[#This Row],[country]],"_",DATOS[[#This Row],[customer_since]])</f>
        <v>CUST_3914_Canada_45765</v>
      </c>
      <c r="B1634" t="s">
        <v>479</v>
      </c>
      <c r="C1634">
        <v>18</v>
      </c>
      <c r="D1634" t="s">
        <v>21</v>
      </c>
      <c r="E1634" t="s">
        <v>28</v>
      </c>
      <c r="F1634">
        <v>157.44999999999999</v>
      </c>
      <c r="G1634">
        <f>IF(DATOS[[#This Row],[avg_order_value]]="",0,DATOS[[#This Row],[avg_order_value]])</f>
        <v>157.44999999999999</v>
      </c>
      <c r="H1634">
        <v>21</v>
      </c>
      <c r="I1634">
        <f>DATOS[[#This Row],[avgValorOrdenDesc]]*DATOS[[#This Row],[total_orders]]</f>
        <v>3306.45</v>
      </c>
      <c r="J1634">
        <v>14</v>
      </c>
      <c r="K1634">
        <v>0</v>
      </c>
      <c r="L1634" t="s">
        <v>29</v>
      </c>
      <c r="M1634">
        <v>25</v>
      </c>
      <c r="N1634">
        <f>IF(DATOS[[#This Row],[email_open_rate]]="",0,DATOS[[#This Row],[email_open_rate]])</f>
        <v>25</v>
      </c>
      <c r="O1634" s="1">
        <v>45765</v>
      </c>
      <c r="P1634">
        <v>36</v>
      </c>
      <c r="Q1634">
        <v>0.11</v>
      </c>
      <c r="R1634">
        <f>IF(IFERROR(VLOOKUP(DATOS[[#This Row],[IdUnico]],A1635:$A$5002,1,FALSE),0),1,0)</f>
        <v>0</v>
      </c>
    </row>
    <row r="1635" spans="1:18" x14ac:dyDescent="0.3">
      <c r="A1635" t="str">
        <f>CONCATENATE(DATOS[[#This Row],[customer_id]],"_",DATOS[[#This Row],[country]],"_",DATOS[[#This Row],[customer_since]])</f>
        <v>CUST_3915_Brazil_45244</v>
      </c>
      <c r="B1635" t="s">
        <v>3027</v>
      </c>
      <c r="C1635">
        <v>79</v>
      </c>
      <c r="D1635" t="s">
        <v>14</v>
      </c>
      <c r="E1635" t="s">
        <v>15</v>
      </c>
      <c r="F1635">
        <v>96.42</v>
      </c>
      <c r="G1635">
        <f>IF(DATOS[[#This Row],[avg_order_value]]="",0,DATOS[[#This Row],[avg_order_value]])</f>
        <v>96.42</v>
      </c>
      <c r="H1635">
        <v>13</v>
      </c>
      <c r="I1635">
        <f>DATOS[[#This Row],[avgValorOrdenDesc]]*DATOS[[#This Row],[total_orders]]</f>
        <v>1253.46</v>
      </c>
      <c r="J1635">
        <v>345</v>
      </c>
      <c r="K1635">
        <v>0</v>
      </c>
      <c r="L1635" t="s">
        <v>23</v>
      </c>
      <c r="M1635">
        <v>2</v>
      </c>
      <c r="N1635">
        <f>IF(DATOS[[#This Row],[email_open_rate]]="",0,DATOS[[#This Row],[email_open_rate]])</f>
        <v>2</v>
      </c>
      <c r="O1635" s="1">
        <v>45244</v>
      </c>
      <c r="P1635">
        <v>97</v>
      </c>
      <c r="Q1635">
        <v>0.08</v>
      </c>
      <c r="R1635">
        <f>IF(IFERROR(VLOOKUP(DATOS[[#This Row],[IdUnico]],A1636:$A$5002,1,FALSE),0),1,0)</f>
        <v>0</v>
      </c>
    </row>
    <row r="1636" spans="1:18" x14ac:dyDescent="0.3">
      <c r="A1636" t="str">
        <f>CONCATENATE(DATOS[[#This Row],[customer_id]],"_",DATOS[[#This Row],[country]],"_",DATOS[[#This Row],[customer_since]])</f>
        <v>CUST_3920_Germany_45271</v>
      </c>
      <c r="B1636" t="s">
        <v>1421</v>
      </c>
      <c r="C1636">
        <v>34</v>
      </c>
      <c r="D1636" t="s">
        <v>21</v>
      </c>
      <c r="E1636" t="s">
        <v>50</v>
      </c>
      <c r="F1636">
        <v>206.14</v>
      </c>
      <c r="G1636">
        <f>IF(DATOS[[#This Row],[avg_order_value]]="",0,DATOS[[#This Row],[avg_order_value]])</f>
        <v>206.14</v>
      </c>
      <c r="H1636">
        <v>7</v>
      </c>
      <c r="I1636">
        <f>DATOS[[#This Row],[avgValorOrdenDesc]]*DATOS[[#This Row],[total_orders]]</f>
        <v>1442.98</v>
      </c>
      <c r="J1636">
        <v>268</v>
      </c>
      <c r="K1636">
        <v>0</v>
      </c>
      <c r="L1636" t="s">
        <v>19</v>
      </c>
      <c r="M1636">
        <v>72.900000000000006</v>
      </c>
      <c r="N1636">
        <f>IF(DATOS[[#This Row],[email_open_rate]]="",0,DATOS[[#This Row],[email_open_rate]])</f>
        <v>72.900000000000006</v>
      </c>
      <c r="O1636" s="1">
        <v>45271</v>
      </c>
      <c r="P1636">
        <v>11</v>
      </c>
      <c r="Q1636">
        <v>0.06</v>
      </c>
      <c r="R1636">
        <f>IF(IFERROR(VLOOKUP(DATOS[[#This Row],[IdUnico]],A1637:$A$5002,1,FALSE),0),1,0)</f>
        <v>0</v>
      </c>
    </row>
    <row r="1637" spans="1:18" x14ac:dyDescent="0.3">
      <c r="A1637" t="str">
        <f>CONCATENATE(DATOS[[#This Row],[customer_id]],"_",DATOS[[#This Row],[country]],"_",DATOS[[#This Row],[customer_since]])</f>
        <v>CUST_3923_China_45585</v>
      </c>
      <c r="B1637" t="s">
        <v>540</v>
      </c>
      <c r="C1637">
        <v>32</v>
      </c>
      <c r="D1637" t="s">
        <v>14</v>
      </c>
      <c r="E1637" t="s">
        <v>44</v>
      </c>
      <c r="F1637">
        <v>204.03</v>
      </c>
      <c r="G1637">
        <f>IF(DATOS[[#This Row],[avg_order_value]]="",0,DATOS[[#This Row],[avg_order_value]])</f>
        <v>204.03</v>
      </c>
      <c r="H1637">
        <v>8</v>
      </c>
      <c r="I1637">
        <f>DATOS[[#This Row],[avgValorOrdenDesc]]*DATOS[[#This Row],[total_orders]]</f>
        <v>1632.24</v>
      </c>
      <c r="J1637">
        <v>23</v>
      </c>
      <c r="K1637">
        <v>0</v>
      </c>
      <c r="L1637" t="s">
        <v>19</v>
      </c>
      <c r="M1637">
        <v>76.5</v>
      </c>
      <c r="N1637">
        <f>IF(DATOS[[#This Row],[email_open_rate]]="",0,DATOS[[#This Row],[email_open_rate]])</f>
        <v>76.5</v>
      </c>
      <c r="O1637" s="1">
        <v>45585</v>
      </c>
      <c r="P1637">
        <v>41</v>
      </c>
      <c r="Q1637">
        <v>0.27</v>
      </c>
      <c r="R1637">
        <f>IF(IFERROR(VLOOKUP(DATOS[[#This Row],[IdUnico]],A1638:$A$5002,1,FALSE),0),1,0)</f>
        <v>0</v>
      </c>
    </row>
    <row r="1638" spans="1:18" x14ac:dyDescent="0.3">
      <c r="A1638" t="str">
        <f>CONCATENATE(DATOS[[#This Row],[customer_id]],"_",DATOS[[#This Row],[country]],"_",DATOS[[#This Row],[customer_since]])</f>
        <v>CUST_3925_Germany_44523</v>
      </c>
      <c r="B1638" t="s">
        <v>3300</v>
      </c>
      <c r="C1638">
        <v>29</v>
      </c>
      <c r="D1638" t="s">
        <v>21</v>
      </c>
      <c r="E1638" t="s">
        <v>50</v>
      </c>
      <c r="F1638">
        <v>93.87</v>
      </c>
      <c r="G1638">
        <f>IF(DATOS[[#This Row],[avg_order_value]]="",0,DATOS[[#This Row],[avg_order_value]])</f>
        <v>93.87</v>
      </c>
      <c r="H1638">
        <v>10</v>
      </c>
      <c r="I1638">
        <f>DATOS[[#This Row],[avgValorOrdenDesc]]*DATOS[[#This Row],[total_orders]]</f>
        <v>938.7</v>
      </c>
      <c r="J1638">
        <v>321</v>
      </c>
      <c r="K1638">
        <v>1</v>
      </c>
      <c r="L1638" t="s">
        <v>19</v>
      </c>
      <c r="N1638">
        <f>IF(DATOS[[#This Row],[email_open_rate]]="",0,DATOS[[#This Row],[email_open_rate]])</f>
        <v>0</v>
      </c>
      <c r="O1638" s="1">
        <v>44523</v>
      </c>
      <c r="P1638">
        <v>3</v>
      </c>
      <c r="Q1638">
        <v>0.44</v>
      </c>
      <c r="R1638">
        <f>IF(IFERROR(VLOOKUP(DATOS[[#This Row],[IdUnico]],A1639:$A$5002,1,FALSE),0),1,0)</f>
        <v>0</v>
      </c>
    </row>
    <row r="1639" spans="1:18" x14ac:dyDescent="0.3">
      <c r="A1639" t="str">
        <f>CONCATENATE(DATOS[[#This Row],[customer_id]],"_",DATOS[[#This Row],[country]],"_",DATOS[[#This Row],[customer_since]])</f>
        <v>CUST_3931_Japan_45770</v>
      </c>
      <c r="B1639" t="s">
        <v>213</v>
      </c>
      <c r="C1639">
        <v>50</v>
      </c>
      <c r="D1639" t="s">
        <v>21</v>
      </c>
      <c r="E1639" t="s">
        <v>26</v>
      </c>
      <c r="F1639">
        <v>148.93</v>
      </c>
      <c r="G1639">
        <f>IF(DATOS[[#This Row],[avg_order_value]]="",0,DATOS[[#This Row],[avg_order_value]])</f>
        <v>148.93</v>
      </c>
      <c r="H1639">
        <v>10</v>
      </c>
      <c r="I1639">
        <f>DATOS[[#This Row],[avgValorOrdenDesc]]*DATOS[[#This Row],[total_orders]]</f>
        <v>1489.3000000000002</v>
      </c>
      <c r="J1639">
        <v>70</v>
      </c>
      <c r="K1639">
        <v>1</v>
      </c>
      <c r="L1639" t="s">
        <v>40</v>
      </c>
      <c r="M1639">
        <v>75.099999999999994</v>
      </c>
      <c r="N1639">
        <f>IF(DATOS[[#This Row],[email_open_rate]]="",0,DATOS[[#This Row],[email_open_rate]])</f>
        <v>75.099999999999994</v>
      </c>
      <c r="O1639" s="1">
        <v>45770</v>
      </c>
      <c r="P1639">
        <v>62</v>
      </c>
      <c r="Q1639">
        <v>0.24</v>
      </c>
      <c r="R1639">
        <f>IF(IFERROR(VLOOKUP(DATOS[[#This Row],[IdUnico]],A1640:$A$5002,1,FALSE),0),1,0)</f>
        <v>0</v>
      </c>
    </row>
    <row r="1640" spans="1:18" x14ac:dyDescent="0.3">
      <c r="A1640" t="str">
        <f>CONCATENATE(DATOS[[#This Row],[customer_id]],"_",DATOS[[#This Row],[country]],"_",DATOS[[#This Row],[customer_since]])</f>
        <v>CUST_3931_UK_44424</v>
      </c>
      <c r="B1640" t="s">
        <v>213</v>
      </c>
      <c r="C1640">
        <v>20</v>
      </c>
      <c r="D1640" t="s">
        <v>25</v>
      </c>
      <c r="E1640" t="s">
        <v>52</v>
      </c>
      <c r="F1640">
        <v>148.5</v>
      </c>
      <c r="G1640">
        <f>IF(DATOS[[#This Row],[avg_order_value]]="",0,DATOS[[#This Row],[avg_order_value]])</f>
        <v>148.5</v>
      </c>
      <c r="H1640">
        <v>7</v>
      </c>
      <c r="I1640">
        <f>DATOS[[#This Row],[avgValorOrdenDesc]]*DATOS[[#This Row],[total_orders]]</f>
        <v>1039.5</v>
      </c>
      <c r="J1640">
        <v>283</v>
      </c>
      <c r="K1640">
        <v>0</v>
      </c>
      <c r="L1640" t="s">
        <v>40</v>
      </c>
      <c r="M1640">
        <v>72.5</v>
      </c>
      <c r="N1640">
        <f>IF(DATOS[[#This Row],[email_open_rate]]="",0,DATOS[[#This Row],[email_open_rate]])</f>
        <v>72.5</v>
      </c>
      <c r="O1640" s="1">
        <v>44424</v>
      </c>
      <c r="P1640">
        <v>64</v>
      </c>
      <c r="Q1640">
        <v>0.52</v>
      </c>
      <c r="R1640">
        <f>IF(IFERROR(VLOOKUP(DATOS[[#This Row],[IdUnico]],A1641:$A$5002,1,FALSE),0),1,0)</f>
        <v>0</v>
      </c>
    </row>
    <row r="1641" spans="1:18" x14ac:dyDescent="0.3">
      <c r="A1641" t="str">
        <f>CONCATENATE(DATOS[[#This Row],[customer_id]],"_",DATOS[[#This Row],[country]],"_",DATOS[[#This Row],[customer_since]])</f>
        <v>CUST_3936_Canada_44400</v>
      </c>
      <c r="B1641" t="s">
        <v>3732</v>
      </c>
      <c r="C1641">
        <v>26</v>
      </c>
      <c r="D1641" t="s">
        <v>14</v>
      </c>
      <c r="E1641" t="s">
        <v>28</v>
      </c>
      <c r="F1641">
        <v>36.54</v>
      </c>
      <c r="G1641">
        <f>IF(DATOS[[#This Row],[avg_order_value]]="",0,DATOS[[#This Row],[avg_order_value]])</f>
        <v>36.54</v>
      </c>
      <c r="H1641">
        <v>10</v>
      </c>
      <c r="I1641">
        <f>DATOS[[#This Row],[avgValorOrdenDesc]]*DATOS[[#This Row],[total_orders]]</f>
        <v>365.4</v>
      </c>
      <c r="J1641">
        <v>326</v>
      </c>
      <c r="K1641">
        <v>0</v>
      </c>
      <c r="L1641" t="s">
        <v>19</v>
      </c>
      <c r="M1641">
        <v>44.7</v>
      </c>
      <c r="N1641">
        <f>IF(DATOS[[#This Row],[email_open_rate]]="",0,DATOS[[#This Row],[email_open_rate]])</f>
        <v>44.7</v>
      </c>
      <c r="O1641" s="1">
        <v>44400</v>
      </c>
      <c r="P1641">
        <v>33</v>
      </c>
      <c r="Q1641">
        <v>0.15</v>
      </c>
      <c r="R1641">
        <f>IF(IFERROR(VLOOKUP(DATOS[[#This Row],[IdUnico]],A1642:$A$5002,1,FALSE),0),1,0)</f>
        <v>0</v>
      </c>
    </row>
    <row r="1642" spans="1:18" x14ac:dyDescent="0.3">
      <c r="A1642" t="str">
        <f>CONCATENATE(DATOS[[#This Row],[customer_id]],"_",DATOS[[#This Row],[country]],"_",DATOS[[#This Row],[customer_since]])</f>
        <v>CUST_3938_UK_45265</v>
      </c>
      <c r="B1642" t="s">
        <v>3760</v>
      </c>
      <c r="C1642">
        <v>43</v>
      </c>
      <c r="D1642" t="s">
        <v>14</v>
      </c>
      <c r="E1642" t="s">
        <v>52</v>
      </c>
      <c r="F1642">
        <v>138.69</v>
      </c>
      <c r="G1642">
        <f>IF(DATOS[[#This Row],[avg_order_value]]="",0,DATOS[[#This Row],[avg_order_value]])</f>
        <v>138.69</v>
      </c>
      <c r="H1642">
        <v>11</v>
      </c>
      <c r="I1642">
        <f>DATOS[[#This Row],[avgValorOrdenDesc]]*DATOS[[#This Row],[total_orders]]</f>
        <v>1525.59</v>
      </c>
      <c r="J1642">
        <v>240</v>
      </c>
      <c r="K1642">
        <v>0</v>
      </c>
      <c r="L1642" t="s">
        <v>19</v>
      </c>
      <c r="M1642">
        <v>28.2</v>
      </c>
      <c r="N1642">
        <f>IF(DATOS[[#This Row],[email_open_rate]]="",0,DATOS[[#This Row],[email_open_rate]])</f>
        <v>28.2</v>
      </c>
      <c r="O1642" s="1">
        <v>45265</v>
      </c>
      <c r="P1642">
        <v>53</v>
      </c>
      <c r="Q1642">
        <v>0.34</v>
      </c>
      <c r="R1642">
        <f>IF(IFERROR(VLOOKUP(DATOS[[#This Row],[IdUnico]],A1643:$A$5002,1,FALSE),0),1,0)</f>
        <v>0</v>
      </c>
    </row>
    <row r="1643" spans="1:18" x14ac:dyDescent="0.3">
      <c r="A1643" t="str">
        <f>CONCATENATE(DATOS[[#This Row],[customer_id]],"_",DATOS[[#This Row],[country]],"_",DATOS[[#This Row],[customer_since]])</f>
        <v>CUST_3941_UK_45647</v>
      </c>
      <c r="B1643" t="s">
        <v>3420</v>
      </c>
      <c r="C1643">
        <v>60</v>
      </c>
      <c r="D1643" t="s">
        <v>21</v>
      </c>
      <c r="E1643" t="s">
        <v>52</v>
      </c>
      <c r="F1643">
        <v>56.68</v>
      </c>
      <c r="G1643">
        <f>IF(DATOS[[#This Row],[avg_order_value]]="",0,DATOS[[#This Row],[avg_order_value]])</f>
        <v>56.68</v>
      </c>
      <c r="H1643">
        <v>12</v>
      </c>
      <c r="I1643">
        <f>DATOS[[#This Row],[avgValorOrdenDesc]]*DATOS[[#This Row],[total_orders]]</f>
        <v>680.16</v>
      </c>
      <c r="J1643">
        <v>168</v>
      </c>
      <c r="K1643">
        <v>0</v>
      </c>
      <c r="L1643" t="s">
        <v>19</v>
      </c>
      <c r="M1643">
        <v>9.6999999999999993</v>
      </c>
      <c r="N1643">
        <f>IF(DATOS[[#This Row],[email_open_rate]]="",0,DATOS[[#This Row],[email_open_rate]])</f>
        <v>9.6999999999999993</v>
      </c>
      <c r="O1643" s="1">
        <v>45647</v>
      </c>
      <c r="P1643">
        <v>76</v>
      </c>
      <c r="Q1643">
        <v>0.41</v>
      </c>
      <c r="R1643">
        <f>IF(IFERROR(VLOOKUP(DATOS[[#This Row],[IdUnico]],A1644:$A$5002,1,FALSE),0),1,0)</f>
        <v>0</v>
      </c>
    </row>
    <row r="1644" spans="1:18" x14ac:dyDescent="0.3">
      <c r="A1644" t="str">
        <f>CONCATENATE(DATOS[[#This Row],[customer_id]],"_",DATOS[[#This Row],[country]],"_",DATOS[[#This Row],[customer_since]])</f>
        <v>CUST_3942_India_45479</v>
      </c>
      <c r="B1644" t="s">
        <v>3000</v>
      </c>
      <c r="C1644">
        <v>66</v>
      </c>
      <c r="D1644" t="s">
        <v>21</v>
      </c>
      <c r="E1644" t="s">
        <v>37</v>
      </c>
      <c r="F1644">
        <v>155.55000000000001</v>
      </c>
      <c r="G1644">
        <f>IF(DATOS[[#This Row],[avg_order_value]]="",0,DATOS[[#This Row],[avg_order_value]])</f>
        <v>155.55000000000001</v>
      </c>
      <c r="H1644">
        <v>15</v>
      </c>
      <c r="I1644">
        <f>DATOS[[#This Row],[avgValorOrdenDesc]]*DATOS[[#This Row],[total_orders]]</f>
        <v>2333.25</v>
      </c>
      <c r="J1644">
        <v>241</v>
      </c>
      <c r="K1644">
        <v>0</v>
      </c>
      <c r="L1644" t="s">
        <v>40</v>
      </c>
      <c r="N1644">
        <f>IF(DATOS[[#This Row],[email_open_rate]]="",0,DATOS[[#This Row],[email_open_rate]])</f>
        <v>0</v>
      </c>
      <c r="O1644" s="1">
        <v>45479</v>
      </c>
      <c r="P1644">
        <v>56</v>
      </c>
      <c r="Q1644">
        <v>0.53</v>
      </c>
      <c r="R1644">
        <f>IF(IFERROR(VLOOKUP(DATOS[[#This Row],[IdUnico]],A1645:$A$5002,1,FALSE),0),1,0)</f>
        <v>0</v>
      </c>
    </row>
    <row r="1645" spans="1:18" x14ac:dyDescent="0.3">
      <c r="A1645" t="str">
        <f>CONCATENATE(DATOS[[#This Row],[customer_id]],"_",DATOS[[#This Row],[country]],"_",DATOS[[#This Row],[customer_since]])</f>
        <v>CUST_3946_UK_44847</v>
      </c>
      <c r="B1645" t="s">
        <v>1339</v>
      </c>
      <c r="C1645">
        <v>53</v>
      </c>
      <c r="D1645" t="s">
        <v>14</v>
      </c>
      <c r="E1645" t="s">
        <v>52</v>
      </c>
      <c r="F1645">
        <v>74.45</v>
      </c>
      <c r="G1645">
        <f>IF(DATOS[[#This Row],[avg_order_value]]="",0,DATOS[[#This Row],[avg_order_value]])</f>
        <v>74.45</v>
      </c>
      <c r="H1645">
        <v>9</v>
      </c>
      <c r="I1645">
        <f>DATOS[[#This Row],[avgValorOrdenDesc]]*DATOS[[#This Row],[total_orders]]</f>
        <v>670.05000000000007</v>
      </c>
      <c r="J1645">
        <v>196</v>
      </c>
      <c r="K1645">
        <v>0</v>
      </c>
      <c r="L1645" t="s">
        <v>19</v>
      </c>
      <c r="M1645">
        <v>55.2</v>
      </c>
      <c r="N1645">
        <f>IF(DATOS[[#This Row],[email_open_rate]]="",0,DATOS[[#This Row],[email_open_rate]])</f>
        <v>55.2</v>
      </c>
      <c r="O1645" s="1">
        <v>44847</v>
      </c>
      <c r="P1645">
        <v>60</v>
      </c>
      <c r="Q1645">
        <v>0.46</v>
      </c>
      <c r="R1645">
        <f>IF(IFERROR(VLOOKUP(DATOS[[#This Row],[IdUnico]],A1646:$A$5002,1,FALSE),0),1,0)</f>
        <v>0</v>
      </c>
    </row>
    <row r="1646" spans="1:18" x14ac:dyDescent="0.3">
      <c r="A1646" t="str">
        <f>CONCATENATE(DATOS[[#This Row],[customer_id]],"_",DATOS[[#This Row],[country]],"_",DATOS[[#This Row],[customer_since]])</f>
        <v>CUST_3946_UK_45044</v>
      </c>
      <c r="B1646" t="s">
        <v>1339</v>
      </c>
      <c r="C1646">
        <v>75</v>
      </c>
      <c r="D1646" t="s">
        <v>14</v>
      </c>
      <c r="E1646" t="s">
        <v>52</v>
      </c>
      <c r="F1646">
        <v>135.05000000000001</v>
      </c>
      <c r="G1646">
        <f>IF(DATOS[[#This Row],[avg_order_value]]="",0,DATOS[[#This Row],[avg_order_value]])</f>
        <v>135.05000000000001</v>
      </c>
      <c r="H1646">
        <v>7</v>
      </c>
      <c r="I1646">
        <f>DATOS[[#This Row],[avgValorOrdenDesc]]*DATOS[[#This Row],[total_orders]]</f>
        <v>945.35000000000014</v>
      </c>
      <c r="J1646">
        <v>204</v>
      </c>
      <c r="K1646">
        <v>0</v>
      </c>
      <c r="L1646" t="s">
        <v>16</v>
      </c>
      <c r="M1646">
        <v>55.4</v>
      </c>
      <c r="N1646">
        <f>IF(DATOS[[#This Row],[email_open_rate]]="",0,DATOS[[#This Row],[email_open_rate]])</f>
        <v>55.4</v>
      </c>
      <c r="O1646" s="1">
        <v>45044</v>
      </c>
      <c r="P1646">
        <v>77</v>
      </c>
      <c r="Q1646">
        <v>0.69</v>
      </c>
      <c r="R1646">
        <f>IF(IFERROR(VLOOKUP(DATOS[[#This Row],[IdUnico]],A1647:$A$5002,1,FALSE),0),1,0)</f>
        <v>0</v>
      </c>
    </row>
    <row r="1647" spans="1:18" x14ac:dyDescent="0.3">
      <c r="A1647" t="str">
        <f>CONCATENATE(DATOS[[#This Row],[customer_id]],"_",DATOS[[#This Row],[country]],"_",DATOS[[#This Row],[customer_since]])</f>
        <v>CUST_3949_Brazil_45646</v>
      </c>
      <c r="B1647" t="s">
        <v>2761</v>
      </c>
      <c r="C1647">
        <v>33</v>
      </c>
      <c r="D1647" t="s">
        <v>21</v>
      </c>
      <c r="E1647" t="s">
        <v>15</v>
      </c>
      <c r="F1647">
        <v>218.16</v>
      </c>
      <c r="G1647">
        <f>IF(DATOS[[#This Row],[avg_order_value]]="",0,DATOS[[#This Row],[avg_order_value]])</f>
        <v>218.16</v>
      </c>
      <c r="H1647">
        <v>9</v>
      </c>
      <c r="I1647">
        <f>DATOS[[#This Row],[avgValorOrdenDesc]]*DATOS[[#This Row],[total_orders]]</f>
        <v>1963.44</v>
      </c>
      <c r="J1647">
        <v>248</v>
      </c>
      <c r="K1647">
        <v>0</v>
      </c>
      <c r="L1647" t="s">
        <v>23</v>
      </c>
      <c r="M1647">
        <v>56.7</v>
      </c>
      <c r="N1647">
        <f>IF(DATOS[[#This Row],[email_open_rate]]="",0,DATOS[[#This Row],[email_open_rate]])</f>
        <v>56.7</v>
      </c>
      <c r="O1647" s="1">
        <v>45646</v>
      </c>
      <c r="P1647">
        <v>85</v>
      </c>
      <c r="Q1647">
        <v>0.43</v>
      </c>
      <c r="R1647">
        <f>IF(IFERROR(VLOOKUP(DATOS[[#This Row],[IdUnico]],A1648:$A$5002,1,FALSE),0),1,0)</f>
        <v>0</v>
      </c>
    </row>
    <row r="1648" spans="1:18" x14ac:dyDescent="0.3">
      <c r="A1648" t="str">
        <f>CONCATENATE(DATOS[[#This Row],[customer_id]],"_",DATOS[[#This Row],[country]],"_",DATOS[[#This Row],[customer_since]])</f>
        <v>CUST_3949_China_44887</v>
      </c>
      <c r="B1648" t="s">
        <v>2761</v>
      </c>
      <c r="C1648">
        <v>25</v>
      </c>
      <c r="D1648" t="s">
        <v>25</v>
      </c>
      <c r="E1648" t="s">
        <v>44</v>
      </c>
      <c r="F1648">
        <v>86.23</v>
      </c>
      <c r="G1648">
        <f>IF(DATOS[[#This Row],[avg_order_value]]="",0,DATOS[[#This Row],[avg_order_value]])</f>
        <v>86.23</v>
      </c>
      <c r="H1648">
        <v>17</v>
      </c>
      <c r="I1648">
        <f>DATOS[[#This Row],[avgValorOrdenDesc]]*DATOS[[#This Row],[total_orders]]</f>
        <v>1465.91</v>
      </c>
      <c r="J1648">
        <v>216</v>
      </c>
      <c r="K1648">
        <v>0</v>
      </c>
      <c r="L1648" t="s">
        <v>23</v>
      </c>
      <c r="M1648">
        <v>97.2</v>
      </c>
      <c r="N1648">
        <f>IF(DATOS[[#This Row],[email_open_rate]]="",0,DATOS[[#This Row],[email_open_rate]])</f>
        <v>97.2</v>
      </c>
      <c r="O1648" s="1">
        <v>44887</v>
      </c>
      <c r="P1648">
        <v>20</v>
      </c>
      <c r="Q1648">
        <v>0.19</v>
      </c>
      <c r="R1648">
        <f>IF(IFERROR(VLOOKUP(DATOS[[#This Row],[IdUnico]],A1649:$A$5002,1,FALSE),0),1,0)</f>
        <v>0</v>
      </c>
    </row>
    <row r="1649" spans="1:18" x14ac:dyDescent="0.3">
      <c r="A1649" t="str">
        <f>CONCATENATE(DATOS[[#This Row],[customer_id]],"_",DATOS[[#This Row],[country]],"_",DATOS[[#This Row],[customer_since]])</f>
        <v>CUST_3950_USA_44211</v>
      </c>
      <c r="B1649" t="s">
        <v>344</v>
      </c>
      <c r="C1649">
        <v>78</v>
      </c>
      <c r="D1649" t="s">
        <v>21</v>
      </c>
      <c r="E1649" t="s">
        <v>18</v>
      </c>
      <c r="G1649">
        <f>IF(DATOS[[#This Row],[avg_order_value]]="",0,DATOS[[#This Row],[avg_order_value]])</f>
        <v>0</v>
      </c>
      <c r="H1649">
        <v>9</v>
      </c>
      <c r="I1649">
        <f>DATOS[[#This Row],[avgValorOrdenDesc]]*DATOS[[#This Row],[total_orders]]</f>
        <v>0</v>
      </c>
      <c r="J1649">
        <v>152</v>
      </c>
      <c r="K1649">
        <v>0</v>
      </c>
      <c r="L1649" t="s">
        <v>23</v>
      </c>
      <c r="M1649">
        <v>28.6</v>
      </c>
      <c r="N1649">
        <f>IF(DATOS[[#This Row],[email_open_rate]]="",0,DATOS[[#This Row],[email_open_rate]])</f>
        <v>28.6</v>
      </c>
      <c r="O1649" s="1">
        <v>44211</v>
      </c>
      <c r="P1649">
        <v>76</v>
      </c>
      <c r="Q1649">
        <v>0.12</v>
      </c>
      <c r="R1649">
        <f>IF(IFERROR(VLOOKUP(DATOS[[#This Row],[IdUnico]],A1650:$A$5002,1,FALSE),0),1,0)</f>
        <v>0</v>
      </c>
    </row>
    <row r="1650" spans="1:18" x14ac:dyDescent="0.3">
      <c r="A1650" t="str">
        <f>CONCATENATE(DATOS[[#This Row],[customer_id]],"_",DATOS[[#This Row],[country]],"_",DATOS[[#This Row],[customer_since]])</f>
        <v>CUST_3951_Australia_45449</v>
      </c>
      <c r="B1650" t="s">
        <v>2418</v>
      </c>
      <c r="C1650">
        <v>61</v>
      </c>
      <c r="D1650" t="s">
        <v>25</v>
      </c>
      <c r="E1650" t="s">
        <v>22</v>
      </c>
      <c r="F1650">
        <v>160.91</v>
      </c>
      <c r="G1650">
        <f>IF(DATOS[[#This Row],[avg_order_value]]="",0,DATOS[[#This Row],[avg_order_value]])</f>
        <v>160.91</v>
      </c>
      <c r="H1650">
        <v>10</v>
      </c>
      <c r="I1650">
        <f>DATOS[[#This Row],[avgValorOrdenDesc]]*DATOS[[#This Row],[total_orders]]</f>
        <v>1609.1</v>
      </c>
      <c r="J1650">
        <v>107</v>
      </c>
      <c r="K1650">
        <v>0</v>
      </c>
      <c r="L1650" t="s">
        <v>16</v>
      </c>
      <c r="M1650">
        <v>36.6</v>
      </c>
      <c r="N1650">
        <f>IF(DATOS[[#This Row],[email_open_rate]]="",0,DATOS[[#This Row],[email_open_rate]])</f>
        <v>36.6</v>
      </c>
      <c r="O1650" s="1">
        <v>45449</v>
      </c>
      <c r="P1650">
        <v>76</v>
      </c>
      <c r="Q1650">
        <v>0.45</v>
      </c>
      <c r="R1650">
        <f>IF(IFERROR(VLOOKUP(DATOS[[#This Row],[IdUnico]],A1651:$A$5002,1,FALSE),0),1,0)</f>
        <v>0</v>
      </c>
    </row>
    <row r="1651" spans="1:18" x14ac:dyDescent="0.3">
      <c r="A1651" t="str">
        <f>CONCATENATE(DATOS[[#This Row],[customer_id]],"_",DATOS[[#This Row],[country]],"_",DATOS[[#This Row],[customer_since]])</f>
        <v>CUST_3953_UK_44047</v>
      </c>
      <c r="B1651" t="s">
        <v>2377</v>
      </c>
      <c r="C1651">
        <v>58</v>
      </c>
      <c r="D1651" t="s">
        <v>21</v>
      </c>
      <c r="E1651" t="s">
        <v>52</v>
      </c>
      <c r="F1651">
        <v>175.77</v>
      </c>
      <c r="G1651">
        <f>IF(DATOS[[#This Row],[avg_order_value]]="",0,DATOS[[#This Row],[avg_order_value]])</f>
        <v>175.77</v>
      </c>
      <c r="H1651">
        <v>16</v>
      </c>
      <c r="I1651">
        <f>DATOS[[#This Row],[avgValorOrdenDesc]]*DATOS[[#This Row],[total_orders]]</f>
        <v>2812.32</v>
      </c>
      <c r="J1651">
        <v>262</v>
      </c>
      <c r="K1651">
        <v>0</v>
      </c>
      <c r="L1651" t="s">
        <v>40</v>
      </c>
      <c r="M1651">
        <v>67.8</v>
      </c>
      <c r="N1651">
        <f>IF(DATOS[[#This Row],[email_open_rate]]="",0,DATOS[[#This Row],[email_open_rate]])</f>
        <v>67.8</v>
      </c>
      <c r="O1651" s="1">
        <v>44047</v>
      </c>
      <c r="P1651">
        <v>96</v>
      </c>
      <c r="Q1651">
        <v>0.28000000000000003</v>
      </c>
      <c r="R1651">
        <f>IF(IFERROR(VLOOKUP(DATOS[[#This Row],[IdUnico]],A1652:$A$5002,1,FALSE),0),1,0)</f>
        <v>0</v>
      </c>
    </row>
    <row r="1652" spans="1:18" x14ac:dyDescent="0.3">
      <c r="A1652" t="str">
        <f>CONCATENATE(DATOS[[#This Row],[customer_id]],"_",DATOS[[#This Row],[country]],"_",DATOS[[#This Row],[customer_since]])</f>
        <v>CUST_3958_India_44515</v>
      </c>
      <c r="B1652" t="s">
        <v>1441</v>
      </c>
      <c r="C1652">
        <v>26</v>
      </c>
      <c r="D1652" t="s">
        <v>21</v>
      </c>
      <c r="E1652" t="s">
        <v>37</v>
      </c>
      <c r="F1652">
        <v>81.86</v>
      </c>
      <c r="G1652">
        <f>IF(DATOS[[#This Row],[avg_order_value]]="",0,DATOS[[#This Row],[avg_order_value]])</f>
        <v>81.86</v>
      </c>
      <c r="H1652">
        <v>9</v>
      </c>
      <c r="I1652">
        <f>DATOS[[#This Row],[avgValorOrdenDesc]]*DATOS[[#This Row],[total_orders]]</f>
        <v>736.74</v>
      </c>
      <c r="J1652">
        <v>130</v>
      </c>
      <c r="K1652">
        <v>0</v>
      </c>
      <c r="L1652" t="s">
        <v>29</v>
      </c>
      <c r="M1652">
        <v>28.2</v>
      </c>
      <c r="N1652">
        <f>IF(DATOS[[#This Row],[email_open_rate]]="",0,DATOS[[#This Row],[email_open_rate]])</f>
        <v>28.2</v>
      </c>
      <c r="O1652" s="1">
        <v>44515</v>
      </c>
      <c r="P1652">
        <v>25</v>
      </c>
      <c r="Q1652">
        <v>0.61</v>
      </c>
      <c r="R1652">
        <f>IF(IFERROR(VLOOKUP(DATOS[[#This Row],[IdUnico]],A1653:$A$5002,1,FALSE),0),1,0)</f>
        <v>0</v>
      </c>
    </row>
    <row r="1653" spans="1:18" x14ac:dyDescent="0.3">
      <c r="A1653" t="str">
        <f>CONCATENATE(DATOS[[#This Row],[customer_id]],"_",DATOS[[#This Row],[country]],"_",DATOS[[#This Row],[customer_since]])</f>
        <v>CUST_3961_Germany_44261</v>
      </c>
      <c r="B1653" t="s">
        <v>265</v>
      </c>
      <c r="C1653">
        <v>32</v>
      </c>
      <c r="D1653" t="s">
        <v>14</v>
      </c>
      <c r="E1653" t="s">
        <v>50</v>
      </c>
      <c r="F1653">
        <v>238.99</v>
      </c>
      <c r="G1653">
        <f>IF(DATOS[[#This Row],[avg_order_value]]="",0,DATOS[[#This Row],[avg_order_value]])</f>
        <v>238.99</v>
      </c>
      <c r="H1653">
        <v>9</v>
      </c>
      <c r="I1653">
        <f>DATOS[[#This Row],[avgValorOrdenDesc]]*DATOS[[#This Row],[total_orders]]</f>
        <v>2150.91</v>
      </c>
      <c r="J1653">
        <v>295</v>
      </c>
      <c r="K1653">
        <v>0</v>
      </c>
      <c r="L1653" t="s">
        <v>19</v>
      </c>
      <c r="M1653">
        <v>34.799999999999997</v>
      </c>
      <c r="N1653">
        <f>IF(DATOS[[#This Row],[email_open_rate]]="",0,DATOS[[#This Row],[email_open_rate]])</f>
        <v>34.799999999999997</v>
      </c>
      <c r="O1653" s="1">
        <v>44261</v>
      </c>
      <c r="P1653">
        <v>81</v>
      </c>
      <c r="Q1653">
        <v>0.2</v>
      </c>
      <c r="R1653">
        <f>IF(IFERROR(VLOOKUP(DATOS[[#This Row],[IdUnico]],A1654:$A$5002,1,FALSE),0),1,0)</f>
        <v>0</v>
      </c>
    </row>
    <row r="1654" spans="1:18" x14ac:dyDescent="0.3">
      <c r="A1654" t="str">
        <f>CONCATENATE(DATOS[[#This Row],[customer_id]],"_",DATOS[[#This Row],[country]],"_",DATOS[[#This Row],[customer_since]])</f>
        <v>CUST_3961_UK_44951</v>
      </c>
      <c r="B1654" t="s">
        <v>265</v>
      </c>
      <c r="C1654">
        <v>46</v>
      </c>
      <c r="D1654" t="s">
        <v>21</v>
      </c>
      <c r="E1654" t="s">
        <v>52</v>
      </c>
      <c r="F1654">
        <v>148.82</v>
      </c>
      <c r="G1654">
        <f>IF(DATOS[[#This Row],[avg_order_value]]="",0,DATOS[[#This Row],[avg_order_value]])</f>
        <v>148.82</v>
      </c>
      <c r="H1654">
        <v>9</v>
      </c>
      <c r="I1654">
        <f>DATOS[[#This Row],[avgValorOrdenDesc]]*DATOS[[#This Row],[total_orders]]</f>
        <v>1339.3799999999999</v>
      </c>
      <c r="J1654">
        <v>236</v>
      </c>
      <c r="K1654">
        <v>0</v>
      </c>
      <c r="L1654" t="s">
        <v>40</v>
      </c>
      <c r="M1654">
        <v>85.1</v>
      </c>
      <c r="N1654">
        <f>IF(DATOS[[#This Row],[email_open_rate]]="",0,DATOS[[#This Row],[email_open_rate]])</f>
        <v>85.1</v>
      </c>
      <c r="O1654" s="1">
        <v>44951</v>
      </c>
      <c r="P1654">
        <v>15</v>
      </c>
      <c r="Q1654">
        <v>0.22</v>
      </c>
      <c r="R1654">
        <f>IF(IFERROR(VLOOKUP(DATOS[[#This Row],[IdUnico]],A1655:$A$5002,1,FALSE),0),1,0)</f>
        <v>0</v>
      </c>
    </row>
    <row r="1655" spans="1:18" x14ac:dyDescent="0.3">
      <c r="A1655" t="str">
        <f>CONCATENATE(DATOS[[#This Row],[customer_id]],"_",DATOS[[#This Row],[country]],"_",DATOS[[#This Row],[customer_since]])</f>
        <v>CUST_3962_Canada_44496</v>
      </c>
      <c r="B1655" t="s">
        <v>2832</v>
      </c>
      <c r="C1655">
        <v>29</v>
      </c>
      <c r="D1655" t="s">
        <v>21</v>
      </c>
      <c r="E1655" t="s">
        <v>28</v>
      </c>
      <c r="F1655">
        <v>44.13</v>
      </c>
      <c r="G1655">
        <f>IF(DATOS[[#This Row],[avg_order_value]]="",0,DATOS[[#This Row],[avg_order_value]])</f>
        <v>44.13</v>
      </c>
      <c r="H1655">
        <v>9</v>
      </c>
      <c r="I1655">
        <f>DATOS[[#This Row],[avgValorOrdenDesc]]*DATOS[[#This Row],[total_orders]]</f>
        <v>397.17</v>
      </c>
      <c r="J1655">
        <v>80</v>
      </c>
      <c r="K1655">
        <v>0</v>
      </c>
      <c r="L1655" t="s">
        <v>19</v>
      </c>
      <c r="M1655">
        <v>85.6</v>
      </c>
      <c r="N1655">
        <f>IF(DATOS[[#This Row],[email_open_rate]]="",0,DATOS[[#This Row],[email_open_rate]])</f>
        <v>85.6</v>
      </c>
      <c r="O1655" s="1">
        <v>44496</v>
      </c>
      <c r="P1655">
        <v>69</v>
      </c>
      <c r="Q1655">
        <v>0.31</v>
      </c>
      <c r="R1655">
        <f>IF(IFERROR(VLOOKUP(DATOS[[#This Row],[IdUnico]],A1656:$A$5002,1,FALSE),0),1,0)</f>
        <v>0</v>
      </c>
    </row>
    <row r="1656" spans="1:18" x14ac:dyDescent="0.3">
      <c r="A1656" t="str">
        <f>CONCATENATE(DATOS[[#This Row],[customer_id]],"_",DATOS[[#This Row],[country]],"_",DATOS[[#This Row],[customer_since]])</f>
        <v>CUST_3962_China_45674</v>
      </c>
      <c r="B1656" t="s">
        <v>2832</v>
      </c>
      <c r="C1656">
        <v>66</v>
      </c>
      <c r="D1656" t="s">
        <v>14</v>
      </c>
      <c r="E1656" t="s">
        <v>44</v>
      </c>
      <c r="F1656">
        <v>35.56</v>
      </c>
      <c r="G1656">
        <f>IF(DATOS[[#This Row],[avg_order_value]]="",0,DATOS[[#This Row],[avg_order_value]])</f>
        <v>35.56</v>
      </c>
      <c r="H1656">
        <v>14</v>
      </c>
      <c r="I1656">
        <f>DATOS[[#This Row],[avgValorOrdenDesc]]*DATOS[[#This Row],[total_orders]]</f>
        <v>497.84000000000003</v>
      </c>
      <c r="J1656">
        <v>19</v>
      </c>
      <c r="K1656">
        <v>0</v>
      </c>
      <c r="L1656" t="s">
        <v>16</v>
      </c>
      <c r="M1656">
        <v>53.5</v>
      </c>
      <c r="N1656">
        <f>IF(DATOS[[#This Row],[email_open_rate]]="",0,DATOS[[#This Row],[email_open_rate]])</f>
        <v>53.5</v>
      </c>
      <c r="O1656" s="1">
        <v>45674</v>
      </c>
      <c r="P1656">
        <v>13</v>
      </c>
      <c r="Q1656">
        <v>0.28000000000000003</v>
      </c>
      <c r="R1656">
        <f>IF(IFERROR(VLOOKUP(DATOS[[#This Row],[IdUnico]],A1657:$A$5002,1,FALSE),0),1,0)</f>
        <v>0</v>
      </c>
    </row>
    <row r="1657" spans="1:18" x14ac:dyDescent="0.3">
      <c r="A1657" t="str">
        <f>CONCATENATE(DATOS[[#This Row],[customer_id]],"_",DATOS[[#This Row],[country]],"_",DATOS[[#This Row],[customer_since]])</f>
        <v>CUST_3964_Canada_44611</v>
      </c>
      <c r="B1657" t="s">
        <v>1710</v>
      </c>
      <c r="C1657">
        <v>71</v>
      </c>
      <c r="D1657" t="s">
        <v>21</v>
      </c>
      <c r="E1657" t="s">
        <v>28</v>
      </c>
      <c r="G1657">
        <f>IF(DATOS[[#This Row],[avg_order_value]]="",0,DATOS[[#This Row],[avg_order_value]])</f>
        <v>0</v>
      </c>
      <c r="H1657">
        <v>11</v>
      </c>
      <c r="I1657">
        <f>DATOS[[#This Row],[avgValorOrdenDesc]]*DATOS[[#This Row],[total_orders]]</f>
        <v>0</v>
      </c>
      <c r="J1657">
        <v>252</v>
      </c>
      <c r="K1657">
        <v>0</v>
      </c>
      <c r="L1657" t="s">
        <v>40</v>
      </c>
      <c r="M1657">
        <v>33.799999999999997</v>
      </c>
      <c r="N1657">
        <f>IF(DATOS[[#This Row],[email_open_rate]]="",0,DATOS[[#This Row],[email_open_rate]])</f>
        <v>33.799999999999997</v>
      </c>
      <c r="O1657" s="1">
        <v>44611</v>
      </c>
      <c r="P1657">
        <v>86</v>
      </c>
      <c r="Q1657">
        <v>0.1</v>
      </c>
      <c r="R1657">
        <f>IF(IFERROR(VLOOKUP(DATOS[[#This Row],[IdUnico]],A1658:$A$5002,1,FALSE),0),1,0)</f>
        <v>0</v>
      </c>
    </row>
    <row r="1658" spans="1:18" x14ac:dyDescent="0.3">
      <c r="A1658" t="str">
        <f>CONCATENATE(DATOS[[#This Row],[customer_id]],"_",DATOS[[#This Row],[country]],"_",DATOS[[#This Row],[customer_since]])</f>
        <v>CUST_3964_China_44422</v>
      </c>
      <c r="B1658" t="s">
        <v>1710</v>
      </c>
      <c r="C1658">
        <v>41</v>
      </c>
      <c r="D1658" t="s">
        <v>14</v>
      </c>
      <c r="E1658" t="s">
        <v>44</v>
      </c>
      <c r="F1658">
        <v>145.16</v>
      </c>
      <c r="G1658">
        <f>IF(DATOS[[#This Row],[avg_order_value]]="",0,DATOS[[#This Row],[avg_order_value]])</f>
        <v>145.16</v>
      </c>
      <c r="H1658">
        <v>11</v>
      </c>
      <c r="I1658">
        <f>DATOS[[#This Row],[avgValorOrdenDesc]]*DATOS[[#This Row],[total_orders]]</f>
        <v>1596.76</v>
      </c>
      <c r="J1658">
        <v>86</v>
      </c>
      <c r="K1658">
        <v>0</v>
      </c>
      <c r="L1658" t="s">
        <v>29</v>
      </c>
      <c r="M1658">
        <v>54.4</v>
      </c>
      <c r="N1658">
        <f>IF(DATOS[[#This Row],[email_open_rate]]="",0,DATOS[[#This Row],[email_open_rate]])</f>
        <v>54.4</v>
      </c>
      <c r="O1658" s="1">
        <v>44422</v>
      </c>
      <c r="P1658">
        <v>25</v>
      </c>
      <c r="Q1658">
        <v>0.37</v>
      </c>
      <c r="R1658">
        <f>IF(IFERROR(VLOOKUP(DATOS[[#This Row],[IdUnico]],A1659:$A$5002,1,FALSE),0),1,0)</f>
        <v>0</v>
      </c>
    </row>
    <row r="1659" spans="1:18" x14ac:dyDescent="0.3">
      <c r="A1659" t="str">
        <f>CONCATENATE(DATOS[[#This Row],[customer_id]],"_",DATOS[[#This Row],[country]],"_",DATOS[[#This Row],[customer_since]])</f>
        <v>CUST_3965_Brazil_45379</v>
      </c>
      <c r="B1659" t="s">
        <v>3457</v>
      </c>
      <c r="C1659">
        <v>65</v>
      </c>
      <c r="D1659" t="s">
        <v>21</v>
      </c>
      <c r="E1659" t="s">
        <v>15</v>
      </c>
      <c r="F1659">
        <v>126.97</v>
      </c>
      <c r="G1659">
        <f>IF(DATOS[[#This Row],[avg_order_value]]="",0,DATOS[[#This Row],[avg_order_value]])</f>
        <v>126.97</v>
      </c>
      <c r="H1659">
        <v>10</v>
      </c>
      <c r="I1659">
        <f>DATOS[[#This Row],[avgValorOrdenDesc]]*DATOS[[#This Row],[total_orders]]</f>
        <v>1269.7</v>
      </c>
      <c r="J1659">
        <v>299</v>
      </c>
      <c r="K1659">
        <v>0</v>
      </c>
      <c r="L1659" t="s">
        <v>40</v>
      </c>
      <c r="M1659">
        <v>20.2</v>
      </c>
      <c r="N1659">
        <f>IF(DATOS[[#This Row],[email_open_rate]]="",0,DATOS[[#This Row],[email_open_rate]])</f>
        <v>20.2</v>
      </c>
      <c r="O1659" s="1">
        <v>45379</v>
      </c>
      <c r="P1659">
        <v>44</v>
      </c>
      <c r="Q1659">
        <v>0.46</v>
      </c>
      <c r="R1659">
        <f>IF(IFERROR(VLOOKUP(DATOS[[#This Row],[IdUnico]],A1660:$A$5002,1,FALSE),0),1,0)</f>
        <v>0</v>
      </c>
    </row>
    <row r="1660" spans="1:18" x14ac:dyDescent="0.3">
      <c r="A1660" t="str">
        <f>CONCATENATE(DATOS[[#This Row],[customer_id]],"_",DATOS[[#This Row],[country]],"_",DATOS[[#This Row],[customer_since]])</f>
        <v>CUST_3967_India_45526</v>
      </c>
      <c r="B1660" t="s">
        <v>466</v>
      </c>
      <c r="C1660">
        <v>36</v>
      </c>
      <c r="D1660" t="s">
        <v>14</v>
      </c>
      <c r="E1660" t="s">
        <v>37</v>
      </c>
      <c r="F1660">
        <v>150.84</v>
      </c>
      <c r="G1660">
        <f>IF(DATOS[[#This Row],[avg_order_value]]="",0,DATOS[[#This Row],[avg_order_value]])</f>
        <v>150.84</v>
      </c>
      <c r="H1660">
        <v>5</v>
      </c>
      <c r="I1660">
        <f>DATOS[[#This Row],[avgValorOrdenDesc]]*DATOS[[#This Row],[total_orders]]</f>
        <v>754.2</v>
      </c>
      <c r="J1660">
        <v>112</v>
      </c>
      <c r="K1660">
        <v>0</v>
      </c>
      <c r="L1660" t="s">
        <v>29</v>
      </c>
      <c r="M1660">
        <v>45.6</v>
      </c>
      <c r="N1660">
        <f>IF(DATOS[[#This Row],[email_open_rate]]="",0,DATOS[[#This Row],[email_open_rate]])</f>
        <v>45.6</v>
      </c>
      <c r="O1660" s="1">
        <v>45526</v>
      </c>
      <c r="P1660">
        <v>26</v>
      </c>
      <c r="Q1660">
        <v>0.34</v>
      </c>
      <c r="R1660">
        <f>IF(IFERROR(VLOOKUP(DATOS[[#This Row],[IdUnico]],A1661:$A$5002,1,FALSE),0),1,0)</f>
        <v>0</v>
      </c>
    </row>
    <row r="1661" spans="1:18" x14ac:dyDescent="0.3">
      <c r="A1661" t="str">
        <f>CONCATENATE(DATOS[[#This Row],[customer_id]],"_",DATOS[[#This Row],[country]],"_",DATOS[[#This Row],[customer_since]])</f>
        <v>CUST_3969_UK_44534</v>
      </c>
      <c r="B1661" t="s">
        <v>1057</v>
      </c>
      <c r="C1661">
        <v>29</v>
      </c>
      <c r="D1661" t="s">
        <v>14</v>
      </c>
      <c r="E1661" t="s">
        <v>52</v>
      </c>
      <c r="F1661">
        <v>22.75</v>
      </c>
      <c r="G1661">
        <f>IF(DATOS[[#This Row],[avg_order_value]]="",0,DATOS[[#This Row],[avg_order_value]])</f>
        <v>22.75</v>
      </c>
      <c r="H1661">
        <v>9</v>
      </c>
      <c r="I1661">
        <f>DATOS[[#This Row],[avgValorOrdenDesc]]*DATOS[[#This Row],[total_orders]]</f>
        <v>204.75</v>
      </c>
      <c r="J1661">
        <v>86</v>
      </c>
      <c r="K1661">
        <v>0</v>
      </c>
      <c r="L1661" t="s">
        <v>23</v>
      </c>
      <c r="M1661">
        <v>22.3</v>
      </c>
      <c r="N1661">
        <f>IF(DATOS[[#This Row],[email_open_rate]]="",0,DATOS[[#This Row],[email_open_rate]])</f>
        <v>22.3</v>
      </c>
      <c r="O1661" s="1">
        <v>44534</v>
      </c>
      <c r="P1661">
        <v>88</v>
      </c>
      <c r="Q1661">
        <v>0.65</v>
      </c>
      <c r="R1661">
        <f>IF(IFERROR(VLOOKUP(DATOS[[#This Row],[IdUnico]],A1662:$A$5002,1,FALSE),0),1,0)</f>
        <v>0</v>
      </c>
    </row>
    <row r="1662" spans="1:18" x14ac:dyDescent="0.3">
      <c r="A1662" t="str">
        <f>CONCATENATE(DATOS[[#This Row],[customer_id]],"_",DATOS[[#This Row],[country]],"_",DATOS[[#This Row],[customer_since]])</f>
        <v>CUST_3971_Germany_44993</v>
      </c>
      <c r="B1662" t="s">
        <v>3411</v>
      </c>
      <c r="C1662">
        <v>51</v>
      </c>
      <c r="D1662" t="s">
        <v>21</v>
      </c>
      <c r="E1662" t="s">
        <v>50</v>
      </c>
      <c r="F1662">
        <v>130.19999999999999</v>
      </c>
      <c r="G1662">
        <f>IF(DATOS[[#This Row],[avg_order_value]]="",0,DATOS[[#This Row],[avg_order_value]])</f>
        <v>130.19999999999999</v>
      </c>
      <c r="H1662">
        <v>16</v>
      </c>
      <c r="I1662">
        <f>DATOS[[#This Row],[avgValorOrdenDesc]]*DATOS[[#This Row],[total_orders]]</f>
        <v>2083.1999999999998</v>
      </c>
      <c r="J1662">
        <v>263</v>
      </c>
      <c r="K1662">
        <v>0</v>
      </c>
      <c r="L1662" t="s">
        <v>23</v>
      </c>
      <c r="M1662">
        <v>78.2</v>
      </c>
      <c r="N1662">
        <f>IF(DATOS[[#This Row],[email_open_rate]]="",0,DATOS[[#This Row],[email_open_rate]])</f>
        <v>78.2</v>
      </c>
      <c r="O1662" s="1">
        <v>44993</v>
      </c>
      <c r="P1662">
        <v>16</v>
      </c>
      <c r="Q1662">
        <v>0.28000000000000003</v>
      </c>
      <c r="R1662">
        <f>IF(IFERROR(VLOOKUP(DATOS[[#This Row],[IdUnico]],A1663:$A$5002,1,FALSE),0),1,0)</f>
        <v>0</v>
      </c>
    </row>
    <row r="1663" spans="1:18" x14ac:dyDescent="0.3">
      <c r="A1663" t="str">
        <f>CONCATENATE(DATOS[[#This Row],[customer_id]],"_",DATOS[[#This Row],[country]],"_",DATOS[[#This Row],[customer_since]])</f>
        <v>CUST_3972_UK_44350</v>
      </c>
      <c r="B1663" t="s">
        <v>2728</v>
      </c>
      <c r="C1663">
        <v>68</v>
      </c>
      <c r="D1663" t="s">
        <v>21</v>
      </c>
      <c r="E1663" t="s">
        <v>52</v>
      </c>
      <c r="F1663">
        <v>86.36</v>
      </c>
      <c r="G1663">
        <f>IF(DATOS[[#This Row],[avg_order_value]]="",0,DATOS[[#This Row],[avg_order_value]])</f>
        <v>86.36</v>
      </c>
      <c r="H1663">
        <v>13</v>
      </c>
      <c r="I1663">
        <f>DATOS[[#This Row],[avgValorOrdenDesc]]*DATOS[[#This Row],[total_orders]]</f>
        <v>1122.68</v>
      </c>
      <c r="J1663">
        <v>269</v>
      </c>
      <c r="K1663">
        <v>0</v>
      </c>
      <c r="L1663" t="s">
        <v>40</v>
      </c>
      <c r="M1663">
        <v>46.6</v>
      </c>
      <c r="N1663">
        <f>IF(DATOS[[#This Row],[email_open_rate]]="",0,DATOS[[#This Row],[email_open_rate]])</f>
        <v>46.6</v>
      </c>
      <c r="O1663" s="1">
        <v>44350</v>
      </c>
      <c r="P1663">
        <v>1</v>
      </c>
      <c r="Q1663">
        <v>0.61</v>
      </c>
      <c r="R1663">
        <f>IF(IFERROR(VLOOKUP(DATOS[[#This Row],[IdUnico]],A1664:$A$5002,1,FALSE),0),1,0)</f>
        <v>0</v>
      </c>
    </row>
    <row r="1664" spans="1:18" x14ac:dyDescent="0.3">
      <c r="A1664" t="str">
        <f>CONCATENATE(DATOS[[#This Row],[customer_id]],"_",DATOS[[#This Row],[country]],"_",DATOS[[#This Row],[customer_since]])</f>
        <v>CUST_3972_USA_44265</v>
      </c>
      <c r="B1664" t="s">
        <v>2728</v>
      </c>
      <c r="C1664">
        <v>40</v>
      </c>
      <c r="D1664" t="s">
        <v>25</v>
      </c>
      <c r="E1664" t="s">
        <v>18</v>
      </c>
      <c r="F1664">
        <v>173.18</v>
      </c>
      <c r="G1664">
        <f>IF(DATOS[[#This Row],[avg_order_value]]="",0,DATOS[[#This Row],[avg_order_value]])</f>
        <v>173.18</v>
      </c>
      <c r="H1664">
        <v>7</v>
      </c>
      <c r="I1664">
        <f>DATOS[[#This Row],[avgValorOrdenDesc]]*DATOS[[#This Row],[total_orders]]</f>
        <v>1212.26</v>
      </c>
      <c r="J1664">
        <v>166</v>
      </c>
      <c r="K1664">
        <v>0</v>
      </c>
      <c r="L1664" t="s">
        <v>16</v>
      </c>
      <c r="M1664">
        <v>45.1</v>
      </c>
      <c r="N1664">
        <f>IF(DATOS[[#This Row],[email_open_rate]]="",0,DATOS[[#This Row],[email_open_rate]])</f>
        <v>45.1</v>
      </c>
      <c r="O1664" s="1">
        <v>44265</v>
      </c>
      <c r="P1664">
        <v>19</v>
      </c>
      <c r="Q1664">
        <v>0.32</v>
      </c>
      <c r="R1664">
        <f>IF(IFERROR(VLOOKUP(DATOS[[#This Row],[IdUnico]],A1665:$A$5002,1,FALSE),0),1,0)</f>
        <v>0</v>
      </c>
    </row>
    <row r="1665" spans="1:18" x14ac:dyDescent="0.3">
      <c r="A1665" t="str">
        <f>CONCATENATE(DATOS[[#This Row],[customer_id]],"_",DATOS[[#This Row],[country]],"_",DATOS[[#This Row],[customer_since]])</f>
        <v>CUST_3975_China_45151</v>
      </c>
      <c r="B1665" t="s">
        <v>310</v>
      </c>
      <c r="C1665">
        <v>42</v>
      </c>
      <c r="D1665" t="s">
        <v>21</v>
      </c>
      <c r="E1665" t="s">
        <v>44</v>
      </c>
      <c r="F1665">
        <v>62.37</v>
      </c>
      <c r="G1665">
        <f>IF(DATOS[[#This Row],[avg_order_value]]="",0,DATOS[[#This Row],[avg_order_value]])</f>
        <v>62.37</v>
      </c>
      <c r="H1665">
        <v>12</v>
      </c>
      <c r="I1665">
        <f>DATOS[[#This Row],[avgValorOrdenDesc]]*DATOS[[#This Row],[total_orders]]</f>
        <v>748.43999999999994</v>
      </c>
      <c r="J1665">
        <v>168</v>
      </c>
      <c r="K1665">
        <v>0</v>
      </c>
      <c r="L1665" t="s">
        <v>29</v>
      </c>
      <c r="M1665">
        <v>16.399999999999999</v>
      </c>
      <c r="N1665">
        <f>IF(DATOS[[#This Row],[email_open_rate]]="",0,DATOS[[#This Row],[email_open_rate]])</f>
        <v>16.399999999999999</v>
      </c>
      <c r="O1665" s="1">
        <v>45151</v>
      </c>
      <c r="P1665">
        <v>35</v>
      </c>
      <c r="Q1665">
        <v>0.11</v>
      </c>
      <c r="R1665">
        <f>IF(IFERROR(VLOOKUP(DATOS[[#This Row],[IdUnico]],A1666:$A$5002,1,FALSE),0),1,0)</f>
        <v>0</v>
      </c>
    </row>
    <row r="1666" spans="1:18" x14ac:dyDescent="0.3">
      <c r="A1666" t="str">
        <f>CONCATENATE(DATOS[[#This Row],[customer_id]],"_",DATOS[[#This Row],[country]],"_",DATOS[[#This Row],[customer_since]])</f>
        <v>CUST_3976_India_44849</v>
      </c>
      <c r="B1666" t="s">
        <v>232</v>
      </c>
      <c r="C1666">
        <v>71</v>
      </c>
      <c r="D1666" t="s">
        <v>21</v>
      </c>
      <c r="E1666" t="s">
        <v>37</v>
      </c>
      <c r="F1666">
        <v>31.8</v>
      </c>
      <c r="G1666">
        <f>IF(DATOS[[#This Row],[avg_order_value]]="",0,DATOS[[#This Row],[avg_order_value]])</f>
        <v>31.8</v>
      </c>
      <c r="H1666">
        <v>11</v>
      </c>
      <c r="I1666">
        <f>DATOS[[#This Row],[avgValorOrdenDesc]]*DATOS[[#This Row],[total_orders]]</f>
        <v>349.8</v>
      </c>
      <c r="J1666">
        <v>275</v>
      </c>
      <c r="K1666">
        <v>0</v>
      </c>
      <c r="L1666" t="s">
        <v>16</v>
      </c>
      <c r="M1666">
        <v>86.8</v>
      </c>
      <c r="N1666">
        <f>IF(DATOS[[#This Row],[email_open_rate]]="",0,DATOS[[#This Row],[email_open_rate]])</f>
        <v>86.8</v>
      </c>
      <c r="O1666" s="1">
        <v>44849</v>
      </c>
      <c r="P1666">
        <v>41</v>
      </c>
      <c r="Q1666">
        <v>0.08</v>
      </c>
      <c r="R1666">
        <f>IF(IFERROR(VLOOKUP(DATOS[[#This Row],[IdUnico]],A1667:$A$5002,1,FALSE),0),1,0)</f>
        <v>0</v>
      </c>
    </row>
    <row r="1667" spans="1:18" x14ac:dyDescent="0.3">
      <c r="A1667" t="str">
        <f>CONCATENATE(DATOS[[#This Row],[customer_id]],"_",DATOS[[#This Row],[country]],"_",DATOS[[#This Row],[customer_since]])</f>
        <v>CUST_3978_China_44995</v>
      </c>
      <c r="B1667" t="s">
        <v>1694</v>
      </c>
      <c r="C1667">
        <v>30</v>
      </c>
      <c r="D1667" t="s">
        <v>21</v>
      </c>
      <c r="E1667" t="s">
        <v>44</v>
      </c>
      <c r="F1667">
        <v>35.979999999999997</v>
      </c>
      <c r="G1667">
        <f>IF(DATOS[[#This Row],[avg_order_value]]="",0,DATOS[[#This Row],[avg_order_value]])</f>
        <v>35.979999999999997</v>
      </c>
      <c r="H1667">
        <v>13</v>
      </c>
      <c r="I1667">
        <f>DATOS[[#This Row],[avgValorOrdenDesc]]*DATOS[[#This Row],[total_orders]]</f>
        <v>467.73999999999995</v>
      </c>
      <c r="J1667">
        <v>249</v>
      </c>
      <c r="K1667">
        <v>0</v>
      </c>
      <c r="L1667" t="s">
        <v>19</v>
      </c>
      <c r="M1667">
        <v>80.7</v>
      </c>
      <c r="N1667">
        <f>IF(DATOS[[#This Row],[email_open_rate]]="",0,DATOS[[#This Row],[email_open_rate]])</f>
        <v>80.7</v>
      </c>
      <c r="O1667" s="1">
        <v>44995</v>
      </c>
      <c r="P1667">
        <v>80</v>
      </c>
      <c r="Q1667">
        <v>0.51</v>
      </c>
      <c r="R1667">
        <f>IF(IFERROR(VLOOKUP(DATOS[[#This Row],[IdUnico]],A1668:$A$5002,1,FALSE),0),1,0)</f>
        <v>0</v>
      </c>
    </row>
    <row r="1668" spans="1:18" x14ac:dyDescent="0.3">
      <c r="A1668" t="str">
        <f>CONCATENATE(DATOS[[#This Row],[customer_id]],"_",DATOS[[#This Row],[country]],"_",DATOS[[#This Row],[customer_since]])</f>
        <v>CUST_3978_USA_45404</v>
      </c>
      <c r="B1668" t="s">
        <v>1694</v>
      </c>
      <c r="C1668">
        <v>55</v>
      </c>
      <c r="D1668" t="s">
        <v>21</v>
      </c>
      <c r="E1668" t="s">
        <v>18</v>
      </c>
      <c r="F1668">
        <v>55.37</v>
      </c>
      <c r="G1668">
        <f>IF(DATOS[[#This Row],[avg_order_value]]="",0,DATOS[[#This Row],[avg_order_value]])</f>
        <v>55.37</v>
      </c>
      <c r="H1668">
        <v>10</v>
      </c>
      <c r="I1668">
        <f>DATOS[[#This Row],[avgValorOrdenDesc]]*DATOS[[#This Row],[total_orders]]</f>
        <v>553.69999999999993</v>
      </c>
      <c r="J1668">
        <v>206</v>
      </c>
      <c r="K1668">
        <v>0</v>
      </c>
      <c r="L1668" t="s">
        <v>40</v>
      </c>
      <c r="M1668">
        <v>59.7</v>
      </c>
      <c r="N1668">
        <f>IF(DATOS[[#This Row],[email_open_rate]]="",0,DATOS[[#This Row],[email_open_rate]])</f>
        <v>59.7</v>
      </c>
      <c r="O1668" s="1">
        <v>45404</v>
      </c>
      <c r="P1668">
        <v>88</v>
      </c>
      <c r="Q1668">
        <v>0.08</v>
      </c>
      <c r="R1668">
        <f>IF(IFERROR(VLOOKUP(DATOS[[#This Row],[IdUnico]],A1669:$A$5002,1,FALSE),0),1,0)</f>
        <v>0</v>
      </c>
    </row>
    <row r="1669" spans="1:18" x14ac:dyDescent="0.3">
      <c r="A1669" t="str">
        <f>CONCATENATE(DATOS[[#This Row],[customer_id]],"_",DATOS[[#This Row],[country]],"_",DATOS[[#This Row],[customer_since]])</f>
        <v>CUST_3979_India_45824</v>
      </c>
      <c r="B1669" t="s">
        <v>1886</v>
      </c>
      <c r="C1669">
        <v>22</v>
      </c>
      <c r="D1669" t="s">
        <v>14</v>
      </c>
      <c r="E1669" t="s">
        <v>37</v>
      </c>
      <c r="F1669">
        <v>174.57</v>
      </c>
      <c r="G1669">
        <f>IF(DATOS[[#This Row],[avg_order_value]]="",0,DATOS[[#This Row],[avg_order_value]])</f>
        <v>174.57</v>
      </c>
      <c r="H1669">
        <v>12</v>
      </c>
      <c r="I1669">
        <f>DATOS[[#This Row],[avgValorOrdenDesc]]*DATOS[[#This Row],[total_orders]]</f>
        <v>2094.84</v>
      </c>
      <c r="J1669">
        <v>235</v>
      </c>
      <c r="K1669">
        <v>0</v>
      </c>
      <c r="L1669" t="s">
        <v>23</v>
      </c>
      <c r="M1669">
        <v>76.8</v>
      </c>
      <c r="N1669">
        <f>IF(DATOS[[#This Row],[email_open_rate]]="",0,DATOS[[#This Row],[email_open_rate]])</f>
        <v>76.8</v>
      </c>
      <c r="O1669" s="1">
        <v>45824</v>
      </c>
      <c r="P1669">
        <v>12</v>
      </c>
      <c r="Q1669">
        <v>0.62</v>
      </c>
      <c r="R1669">
        <f>IF(IFERROR(VLOOKUP(DATOS[[#This Row],[IdUnico]],A1670:$A$5002,1,FALSE),0),1,0)</f>
        <v>0</v>
      </c>
    </row>
    <row r="1670" spans="1:18" x14ac:dyDescent="0.3">
      <c r="A1670" t="str">
        <f>CONCATENATE(DATOS[[#This Row],[customer_id]],"_",DATOS[[#This Row],[country]],"_",DATOS[[#This Row],[customer_since]])</f>
        <v>CUST_3979_USA_44265</v>
      </c>
      <c r="B1670" t="s">
        <v>1886</v>
      </c>
      <c r="C1670">
        <v>59</v>
      </c>
      <c r="D1670" t="s">
        <v>14</v>
      </c>
      <c r="E1670" t="s">
        <v>18</v>
      </c>
      <c r="F1670">
        <v>132.31</v>
      </c>
      <c r="G1670">
        <f>IF(DATOS[[#This Row],[avg_order_value]]="",0,DATOS[[#This Row],[avg_order_value]])</f>
        <v>132.31</v>
      </c>
      <c r="H1670">
        <v>7</v>
      </c>
      <c r="I1670">
        <f>DATOS[[#This Row],[avgValorOrdenDesc]]*DATOS[[#This Row],[total_orders]]</f>
        <v>926.17000000000007</v>
      </c>
      <c r="J1670">
        <v>112</v>
      </c>
      <c r="K1670">
        <v>0</v>
      </c>
      <c r="L1670" t="s">
        <v>29</v>
      </c>
      <c r="M1670">
        <v>32.299999999999997</v>
      </c>
      <c r="N1670">
        <f>IF(DATOS[[#This Row],[email_open_rate]]="",0,DATOS[[#This Row],[email_open_rate]])</f>
        <v>32.299999999999997</v>
      </c>
      <c r="O1670" s="1">
        <v>44265</v>
      </c>
      <c r="P1670">
        <v>24</v>
      </c>
      <c r="Q1670">
        <v>0.21</v>
      </c>
      <c r="R1670">
        <f>IF(IFERROR(VLOOKUP(DATOS[[#This Row],[IdUnico]],A1671:$A$5002,1,FALSE),0),1,0)</f>
        <v>0</v>
      </c>
    </row>
    <row r="1671" spans="1:18" x14ac:dyDescent="0.3">
      <c r="A1671" t="str">
        <f>CONCATENATE(DATOS[[#This Row],[customer_id]],"_",DATOS[[#This Row],[country]],"_",DATOS[[#This Row],[customer_since]])</f>
        <v>CUST_3983_Germany_45776</v>
      </c>
      <c r="B1671" t="s">
        <v>1145</v>
      </c>
      <c r="C1671">
        <v>21</v>
      </c>
      <c r="D1671" t="s">
        <v>14</v>
      </c>
      <c r="E1671" t="s">
        <v>50</v>
      </c>
      <c r="F1671">
        <v>47.09</v>
      </c>
      <c r="G1671">
        <f>IF(DATOS[[#This Row],[avg_order_value]]="",0,DATOS[[#This Row],[avg_order_value]])</f>
        <v>47.09</v>
      </c>
      <c r="H1671">
        <v>6</v>
      </c>
      <c r="I1671">
        <f>DATOS[[#This Row],[avgValorOrdenDesc]]*DATOS[[#This Row],[total_orders]]</f>
        <v>282.54000000000002</v>
      </c>
      <c r="J1671">
        <v>169</v>
      </c>
      <c r="K1671">
        <v>0</v>
      </c>
      <c r="L1671" t="s">
        <v>16</v>
      </c>
      <c r="M1671">
        <v>47.9</v>
      </c>
      <c r="N1671">
        <f>IF(DATOS[[#This Row],[email_open_rate]]="",0,DATOS[[#This Row],[email_open_rate]])</f>
        <v>47.9</v>
      </c>
      <c r="O1671" s="1">
        <v>45776</v>
      </c>
      <c r="P1671">
        <v>19</v>
      </c>
      <c r="Q1671">
        <v>0.42</v>
      </c>
      <c r="R1671">
        <f>IF(IFERROR(VLOOKUP(DATOS[[#This Row],[IdUnico]],A1672:$A$5002,1,FALSE),0),1,0)</f>
        <v>0</v>
      </c>
    </row>
    <row r="1672" spans="1:18" x14ac:dyDescent="0.3">
      <c r="A1672" t="str">
        <f>CONCATENATE(DATOS[[#This Row],[customer_id]],"_",DATOS[[#This Row],[country]],"_",DATOS[[#This Row],[customer_since]])</f>
        <v>CUST_3985_France_44450</v>
      </c>
      <c r="B1672" t="s">
        <v>3213</v>
      </c>
      <c r="C1672">
        <v>55</v>
      </c>
      <c r="D1672" t="s">
        <v>21</v>
      </c>
      <c r="E1672" t="s">
        <v>35</v>
      </c>
      <c r="F1672">
        <v>45.04</v>
      </c>
      <c r="G1672">
        <f>IF(DATOS[[#This Row],[avg_order_value]]="",0,DATOS[[#This Row],[avg_order_value]])</f>
        <v>45.04</v>
      </c>
      <c r="H1672">
        <v>7</v>
      </c>
      <c r="I1672">
        <f>DATOS[[#This Row],[avgValorOrdenDesc]]*DATOS[[#This Row],[total_orders]]</f>
        <v>315.27999999999997</v>
      </c>
      <c r="J1672">
        <v>29</v>
      </c>
      <c r="K1672">
        <v>0</v>
      </c>
      <c r="L1672" t="s">
        <v>23</v>
      </c>
      <c r="M1672">
        <v>58.5</v>
      </c>
      <c r="N1672">
        <f>IF(DATOS[[#This Row],[email_open_rate]]="",0,DATOS[[#This Row],[email_open_rate]])</f>
        <v>58.5</v>
      </c>
      <c r="O1672" s="1">
        <v>44450</v>
      </c>
      <c r="P1672">
        <v>10</v>
      </c>
      <c r="Q1672">
        <v>0.02</v>
      </c>
      <c r="R1672">
        <f>IF(IFERROR(VLOOKUP(DATOS[[#This Row],[IdUnico]],A1673:$A$5002,1,FALSE),0),1,0)</f>
        <v>0</v>
      </c>
    </row>
    <row r="1673" spans="1:18" x14ac:dyDescent="0.3">
      <c r="A1673" t="str">
        <f>CONCATENATE(DATOS[[#This Row],[customer_id]],"_",DATOS[[#This Row],[country]],"_",DATOS[[#This Row],[customer_since]])</f>
        <v>CUST_3987_India_45382</v>
      </c>
      <c r="B1673" t="s">
        <v>3787</v>
      </c>
      <c r="C1673">
        <v>56</v>
      </c>
      <c r="D1673" t="s">
        <v>21</v>
      </c>
      <c r="E1673" t="s">
        <v>37</v>
      </c>
      <c r="F1673">
        <v>119.04</v>
      </c>
      <c r="G1673">
        <f>IF(DATOS[[#This Row],[avg_order_value]]="",0,DATOS[[#This Row],[avg_order_value]])</f>
        <v>119.04</v>
      </c>
      <c r="H1673">
        <v>13</v>
      </c>
      <c r="I1673">
        <f>DATOS[[#This Row],[avgValorOrdenDesc]]*DATOS[[#This Row],[total_orders]]</f>
        <v>1547.52</v>
      </c>
      <c r="J1673">
        <v>161</v>
      </c>
      <c r="K1673">
        <v>0</v>
      </c>
      <c r="L1673" t="s">
        <v>19</v>
      </c>
      <c r="M1673">
        <v>44.7</v>
      </c>
      <c r="N1673">
        <f>IF(DATOS[[#This Row],[email_open_rate]]="",0,DATOS[[#This Row],[email_open_rate]])</f>
        <v>44.7</v>
      </c>
      <c r="O1673" s="1">
        <v>45382</v>
      </c>
      <c r="P1673">
        <v>44</v>
      </c>
      <c r="Q1673">
        <v>7.0000000000000007E-2</v>
      </c>
      <c r="R1673">
        <f>IF(IFERROR(VLOOKUP(DATOS[[#This Row],[IdUnico]],A1674:$A$5002,1,FALSE),0),1,0)</f>
        <v>0</v>
      </c>
    </row>
    <row r="1674" spans="1:18" x14ac:dyDescent="0.3">
      <c r="A1674" t="str">
        <f>CONCATENATE(DATOS[[#This Row],[customer_id]],"_",DATOS[[#This Row],[country]],"_",DATOS[[#This Row],[customer_since]])</f>
        <v>CUST_3989_Australia_45118</v>
      </c>
      <c r="B1674" t="s">
        <v>1554</v>
      </c>
      <c r="C1674">
        <v>51</v>
      </c>
      <c r="D1674" t="s">
        <v>21</v>
      </c>
      <c r="E1674" t="s">
        <v>22</v>
      </c>
      <c r="F1674">
        <v>25.37</v>
      </c>
      <c r="G1674">
        <f>IF(DATOS[[#This Row],[avg_order_value]]="",0,DATOS[[#This Row],[avg_order_value]])</f>
        <v>25.37</v>
      </c>
      <c r="H1674">
        <v>7</v>
      </c>
      <c r="I1674">
        <f>DATOS[[#This Row],[avgValorOrdenDesc]]*DATOS[[#This Row],[total_orders]]</f>
        <v>177.59</v>
      </c>
      <c r="J1674">
        <v>54</v>
      </c>
      <c r="K1674">
        <v>0</v>
      </c>
      <c r="L1674" t="s">
        <v>23</v>
      </c>
      <c r="N1674">
        <f>IF(DATOS[[#This Row],[email_open_rate]]="",0,DATOS[[#This Row],[email_open_rate]])</f>
        <v>0</v>
      </c>
      <c r="O1674" s="1">
        <v>45118</v>
      </c>
      <c r="P1674">
        <v>76</v>
      </c>
      <c r="Q1674">
        <v>0.7</v>
      </c>
      <c r="R1674">
        <f>IF(IFERROR(VLOOKUP(DATOS[[#This Row],[IdUnico]],A1675:$A$5002,1,FALSE),0),1,0)</f>
        <v>0</v>
      </c>
    </row>
    <row r="1675" spans="1:18" x14ac:dyDescent="0.3">
      <c r="A1675" t="str">
        <f>CONCATENATE(DATOS[[#This Row],[customer_id]],"_",DATOS[[#This Row],[country]],"_",DATOS[[#This Row],[customer_since]])</f>
        <v>CUST_3990_Germany_44175</v>
      </c>
      <c r="B1675" t="s">
        <v>2083</v>
      </c>
      <c r="C1675">
        <v>55</v>
      </c>
      <c r="D1675" t="s">
        <v>25</v>
      </c>
      <c r="E1675" t="s">
        <v>50</v>
      </c>
      <c r="F1675">
        <v>53.37</v>
      </c>
      <c r="G1675">
        <f>IF(DATOS[[#This Row],[avg_order_value]]="",0,DATOS[[#This Row],[avg_order_value]])</f>
        <v>53.37</v>
      </c>
      <c r="H1675">
        <v>8</v>
      </c>
      <c r="I1675">
        <f>DATOS[[#This Row],[avgValorOrdenDesc]]*DATOS[[#This Row],[total_orders]]</f>
        <v>426.96</v>
      </c>
      <c r="J1675">
        <v>341</v>
      </c>
      <c r="K1675">
        <v>0</v>
      </c>
      <c r="L1675" t="s">
        <v>23</v>
      </c>
      <c r="M1675">
        <v>82.5</v>
      </c>
      <c r="N1675">
        <f>IF(DATOS[[#This Row],[email_open_rate]]="",0,DATOS[[#This Row],[email_open_rate]])</f>
        <v>82.5</v>
      </c>
      <c r="O1675" s="1">
        <v>44175</v>
      </c>
      <c r="P1675">
        <v>54</v>
      </c>
      <c r="Q1675">
        <v>0.12</v>
      </c>
      <c r="R1675">
        <f>IF(IFERROR(VLOOKUP(DATOS[[#This Row],[IdUnico]],A1676:$A$5002,1,FALSE),0),1,0)</f>
        <v>0</v>
      </c>
    </row>
    <row r="1676" spans="1:18" x14ac:dyDescent="0.3">
      <c r="A1676" t="str">
        <f>CONCATENATE(DATOS[[#This Row],[customer_id]],"_",DATOS[[#This Row],[country]],"_",DATOS[[#This Row],[customer_since]])</f>
        <v>CUST_3990_India_44852</v>
      </c>
      <c r="B1676" t="s">
        <v>2083</v>
      </c>
      <c r="C1676">
        <v>42</v>
      </c>
      <c r="D1676" t="s">
        <v>21</v>
      </c>
      <c r="E1676" t="s">
        <v>37</v>
      </c>
      <c r="F1676">
        <v>76.31</v>
      </c>
      <c r="G1676">
        <f>IF(DATOS[[#This Row],[avg_order_value]]="",0,DATOS[[#This Row],[avg_order_value]])</f>
        <v>76.31</v>
      </c>
      <c r="H1676">
        <v>9</v>
      </c>
      <c r="I1676">
        <f>DATOS[[#This Row],[avgValorOrdenDesc]]*DATOS[[#This Row],[total_orders]]</f>
        <v>686.79</v>
      </c>
      <c r="J1676">
        <v>67</v>
      </c>
      <c r="K1676">
        <v>0</v>
      </c>
      <c r="L1676" t="s">
        <v>29</v>
      </c>
      <c r="M1676">
        <v>90.1</v>
      </c>
      <c r="N1676">
        <f>IF(DATOS[[#This Row],[email_open_rate]]="",0,DATOS[[#This Row],[email_open_rate]])</f>
        <v>90.1</v>
      </c>
      <c r="O1676" s="1">
        <v>44852</v>
      </c>
      <c r="P1676">
        <v>94</v>
      </c>
      <c r="Q1676">
        <v>0.32</v>
      </c>
      <c r="R1676">
        <f>IF(IFERROR(VLOOKUP(DATOS[[#This Row],[IdUnico]],A1677:$A$5002,1,FALSE),0),1,0)</f>
        <v>0</v>
      </c>
    </row>
    <row r="1677" spans="1:18" x14ac:dyDescent="0.3">
      <c r="A1677" t="str">
        <f>CONCATENATE(DATOS[[#This Row],[customer_id]],"_",DATOS[[#This Row],[country]],"_",DATOS[[#This Row],[customer_since]])</f>
        <v>CUST_3994_Canada_44567</v>
      </c>
      <c r="B1677" t="s">
        <v>2807</v>
      </c>
      <c r="C1677">
        <v>64</v>
      </c>
      <c r="D1677" t="s">
        <v>14</v>
      </c>
      <c r="E1677" t="s">
        <v>28</v>
      </c>
      <c r="G1677">
        <f>IF(DATOS[[#This Row],[avg_order_value]]="",0,DATOS[[#This Row],[avg_order_value]])</f>
        <v>0</v>
      </c>
      <c r="H1677">
        <v>9</v>
      </c>
      <c r="I1677">
        <f>DATOS[[#This Row],[avgValorOrdenDesc]]*DATOS[[#This Row],[total_orders]]</f>
        <v>0</v>
      </c>
      <c r="J1677">
        <v>354</v>
      </c>
      <c r="K1677">
        <v>0</v>
      </c>
      <c r="L1677" t="s">
        <v>29</v>
      </c>
      <c r="M1677">
        <v>72.900000000000006</v>
      </c>
      <c r="N1677">
        <f>IF(DATOS[[#This Row],[email_open_rate]]="",0,DATOS[[#This Row],[email_open_rate]])</f>
        <v>72.900000000000006</v>
      </c>
      <c r="O1677" s="1">
        <v>44567</v>
      </c>
      <c r="P1677">
        <v>85</v>
      </c>
      <c r="Q1677">
        <v>0.26</v>
      </c>
      <c r="R1677">
        <f>IF(IFERROR(VLOOKUP(DATOS[[#This Row],[IdUnico]],A1678:$A$5002,1,FALSE),0),1,0)</f>
        <v>0</v>
      </c>
    </row>
    <row r="1678" spans="1:18" x14ac:dyDescent="0.3">
      <c r="A1678" t="str">
        <f>CONCATENATE(DATOS[[#This Row],[customer_id]],"_",DATOS[[#This Row],[country]],"_",DATOS[[#This Row],[customer_since]])</f>
        <v>CUST_3994_India_45403</v>
      </c>
      <c r="B1678" t="s">
        <v>2807</v>
      </c>
      <c r="C1678">
        <v>55</v>
      </c>
      <c r="D1678" t="s">
        <v>21</v>
      </c>
      <c r="E1678" t="s">
        <v>37</v>
      </c>
      <c r="F1678">
        <v>95.14</v>
      </c>
      <c r="G1678">
        <f>IF(DATOS[[#This Row],[avg_order_value]]="",0,DATOS[[#This Row],[avg_order_value]])</f>
        <v>95.14</v>
      </c>
      <c r="H1678">
        <v>10</v>
      </c>
      <c r="I1678">
        <f>DATOS[[#This Row],[avgValorOrdenDesc]]*DATOS[[#This Row],[total_orders]]</f>
        <v>951.4</v>
      </c>
      <c r="J1678">
        <v>109</v>
      </c>
      <c r="K1678">
        <v>0</v>
      </c>
      <c r="L1678" t="s">
        <v>29</v>
      </c>
      <c r="M1678">
        <v>94</v>
      </c>
      <c r="N1678">
        <f>IF(DATOS[[#This Row],[email_open_rate]]="",0,DATOS[[#This Row],[email_open_rate]])</f>
        <v>94</v>
      </c>
      <c r="O1678" s="1">
        <v>45403</v>
      </c>
      <c r="P1678">
        <v>48</v>
      </c>
      <c r="Q1678">
        <v>0.1</v>
      </c>
      <c r="R1678">
        <f>IF(IFERROR(VLOOKUP(DATOS[[#This Row],[IdUnico]],A1679:$A$5002,1,FALSE),0),1,0)</f>
        <v>0</v>
      </c>
    </row>
    <row r="1679" spans="1:18" x14ac:dyDescent="0.3">
      <c r="A1679" t="str">
        <f>CONCATENATE(DATOS[[#This Row],[customer_id]],"_",DATOS[[#This Row],[country]],"_",DATOS[[#This Row],[customer_since]])</f>
        <v>CUST_3999_Canada_44472</v>
      </c>
      <c r="B1679" t="s">
        <v>3727</v>
      </c>
      <c r="C1679">
        <v>76</v>
      </c>
      <c r="D1679" t="s">
        <v>14</v>
      </c>
      <c r="E1679" t="s">
        <v>28</v>
      </c>
      <c r="F1679">
        <v>105.34</v>
      </c>
      <c r="G1679">
        <f>IF(DATOS[[#This Row],[avg_order_value]]="",0,DATOS[[#This Row],[avg_order_value]])</f>
        <v>105.34</v>
      </c>
      <c r="H1679">
        <v>9</v>
      </c>
      <c r="I1679">
        <f>DATOS[[#This Row],[avgValorOrdenDesc]]*DATOS[[#This Row],[total_orders]]</f>
        <v>948.06000000000006</v>
      </c>
      <c r="J1679">
        <v>66</v>
      </c>
      <c r="K1679">
        <v>0</v>
      </c>
      <c r="L1679" t="s">
        <v>40</v>
      </c>
      <c r="M1679">
        <v>85</v>
      </c>
      <c r="N1679">
        <f>IF(DATOS[[#This Row],[email_open_rate]]="",0,DATOS[[#This Row],[email_open_rate]])</f>
        <v>85</v>
      </c>
      <c r="O1679" s="1">
        <v>44472</v>
      </c>
      <c r="P1679">
        <v>65</v>
      </c>
      <c r="Q1679">
        <v>0.14000000000000001</v>
      </c>
      <c r="R1679">
        <f>IF(IFERROR(VLOOKUP(DATOS[[#This Row],[IdUnico]],A1680:$A$5002,1,FALSE),0),1,0)</f>
        <v>0</v>
      </c>
    </row>
    <row r="1680" spans="1:18" x14ac:dyDescent="0.3">
      <c r="A1680" t="str">
        <f>CONCATENATE(DATOS[[#This Row],[customer_id]],"_",DATOS[[#This Row],[country]],"_",DATOS[[#This Row],[customer_since]])</f>
        <v>CUST_4004_USA_45147</v>
      </c>
      <c r="B1680" t="s">
        <v>1103</v>
      </c>
      <c r="C1680">
        <v>40</v>
      </c>
      <c r="D1680" t="s">
        <v>14</v>
      </c>
      <c r="E1680" t="s">
        <v>18</v>
      </c>
      <c r="F1680">
        <v>101.23</v>
      </c>
      <c r="G1680">
        <f>IF(DATOS[[#This Row],[avg_order_value]]="",0,DATOS[[#This Row],[avg_order_value]])</f>
        <v>101.23</v>
      </c>
      <c r="H1680">
        <v>14</v>
      </c>
      <c r="I1680">
        <f>DATOS[[#This Row],[avgValorOrdenDesc]]*DATOS[[#This Row],[total_orders]]</f>
        <v>1417.22</v>
      </c>
      <c r="J1680">
        <v>303</v>
      </c>
      <c r="K1680">
        <v>0</v>
      </c>
      <c r="L1680" t="s">
        <v>23</v>
      </c>
      <c r="M1680">
        <v>13.9</v>
      </c>
      <c r="N1680">
        <f>IF(DATOS[[#This Row],[email_open_rate]]="",0,DATOS[[#This Row],[email_open_rate]])</f>
        <v>13.9</v>
      </c>
      <c r="O1680" s="1">
        <v>45147</v>
      </c>
      <c r="P1680">
        <v>6</v>
      </c>
      <c r="Q1680">
        <v>0.51</v>
      </c>
      <c r="R1680">
        <f>IF(IFERROR(VLOOKUP(DATOS[[#This Row],[IdUnico]],A1681:$A$5002,1,FALSE),0),1,0)</f>
        <v>0</v>
      </c>
    </row>
    <row r="1681" spans="1:18" x14ac:dyDescent="0.3">
      <c r="A1681" t="str">
        <f>CONCATENATE(DATOS[[#This Row],[customer_id]],"_",DATOS[[#This Row],[country]],"_",DATOS[[#This Row],[customer_since]])</f>
        <v>CUST_4005_Canada_44295</v>
      </c>
      <c r="B1681" t="s">
        <v>59</v>
      </c>
      <c r="C1681">
        <v>76</v>
      </c>
      <c r="D1681" t="s">
        <v>21</v>
      </c>
      <c r="E1681" t="s">
        <v>28</v>
      </c>
      <c r="F1681">
        <v>143.13999999999999</v>
      </c>
      <c r="G1681">
        <f>IF(DATOS[[#This Row],[avg_order_value]]="",0,DATOS[[#This Row],[avg_order_value]])</f>
        <v>143.13999999999999</v>
      </c>
      <c r="H1681">
        <v>8</v>
      </c>
      <c r="I1681">
        <f>DATOS[[#This Row],[avgValorOrdenDesc]]*DATOS[[#This Row],[total_orders]]</f>
        <v>1145.1199999999999</v>
      </c>
      <c r="J1681">
        <v>17</v>
      </c>
      <c r="K1681">
        <v>0</v>
      </c>
      <c r="L1681" t="s">
        <v>23</v>
      </c>
      <c r="M1681">
        <v>75.400000000000006</v>
      </c>
      <c r="N1681">
        <f>IF(DATOS[[#This Row],[email_open_rate]]="",0,DATOS[[#This Row],[email_open_rate]])</f>
        <v>75.400000000000006</v>
      </c>
      <c r="O1681" s="1">
        <v>44295</v>
      </c>
      <c r="P1681">
        <v>87</v>
      </c>
      <c r="Q1681">
        <v>0.04</v>
      </c>
      <c r="R1681">
        <f>IF(IFERROR(VLOOKUP(DATOS[[#This Row],[IdUnico]],A1682:$A$5002,1,FALSE),0),1,0)</f>
        <v>0</v>
      </c>
    </row>
    <row r="1682" spans="1:18" x14ac:dyDescent="0.3">
      <c r="A1682" t="str">
        <f>CONCATENATE(DATOS[[#This Row],[customer_id]],"_",DATOS[[#This Row],[country]],"_",DATOS[[#This Row],[customer_since]])</f>
        <v>CUST_4005_India_45311</v>
      </c>
      <c r="B1682" t="s">
        <v>59</v>
      </c>
      <c r="C1682">
        <v>48</v>
      </c>
      <c r="D1682" t="s">
        <v>14</v>
      </c>
      <c r="E1682" t="s">
        <v>37</v>
      </c>
      <c r="F1682">
        <v>55</v>
      </c>
      <c r="G1682">
        <f>IF(DATOS[[#This Row],[avg_order_value]]="",0,DATOS[[#This Row],[avg_order_value]])</f>
        <v>55</v>
      </c>
      <c r="H1682">
        <v>11</v>
      </c>
      <c r="I1682">
        <f>DATOS[[#This Row],[avgValorOrdenDesc]]*DATOS[[#This Row],[total_orders]]</f>
        <v>605</v>
      </c>
      <c r="J1682">
        <v>309</v>
      </c>
      <c r="K1682">
        <v>0</v>
      </c>
      <c r="L1682" t="s">
        <v>40</v>
      </c>
      <c r="M1682">
        <v>7.5</v>
      </c>
      <c r="N1682">
        <f>IF(DATOS[[#This Row],[email_open_rate]]="",0,DATOS[[#This Row],[email_open_rate]])</f>
        <v>7.5</v>
      </c>
      <c r="O1682" s="1">
        <v>45311</v>
      </c>
      <c r="P1682">
        <v>91</v>
      </c>
      <c r="Q1682">
        <v>0.44</v>
      </c>
      <c r="R1682">
        <f>IF(IFERROR(VLOOKUP(DATOS[[#This Row],[IdUnico]],A1683:$A$5002,1,FALSE),0),1,0)</f>
        <v>0</v>
      </c>
    </row>
    <row r="1683" spans="1:18" x14ac:dyDescent="0.3">
      <c r="A1683" t="str">
        <f>CONCATENATE(DATOS[[#This Row],[customer_id]],"_",DATOS[[#This Row],[country]],"_",DATOS[[#This Row],[customer_since]])</f>
        <v>CUST_4008_Japan_45238</v>
      </c>
      <c r="B1683" t="s">
        <v>2635</v>
      </c>
      <c r="C1683">
        <v>47</v>
      </c>
      <c r="D1683" t="s">
        <v>14</v>
      </c>
      <c r="E1683" t="s">
        <v>26</v>
      </c>
      <c r="F1683">
        <v>35.21</v>
      </c>
      <c r="G1683">
        <f>IF(DATOS[[#This Row],[avg_order_value]]="",0,DATOS[[#This Row],[avg_order_value]])</f>
        <v>35.21</v>
      </c>
      <c r="H1683">
        <v>9</v>
      </c>
      <c r="I1683">
        <f>DATOS[[#This Row],[avgValorOrdenDesc]]*DATOS[[#This Row],[total_orders]]</f>
        <v>316.89</v>
      </c>
      <c r="J1683">
        <v>334</v>
      </c>
      <c r="K1683">
        <v>0</v>
      </c>
      <c r="L1683" t="s">
        <v>40</v>
      </c>
      <c r="M1683">
        <v>83.3</v>
      </c>
      <c r="N1683">
        <f>IF(DATOS[[#This Row],[email_open_rate]]="",0,DATOS[[#This Row],[email_open_rate]])</f>
        <v>83.3</v>
      </c>
      <c r="O1683" s="1">
        <v>45238</v>
      </c>
      <c r="P1683">
        <v>86</v>
      </c>
      <c r="Q1683">
        <v>0.08</v>
      </c>
      <c r="R1683">
        <f>IF(IFERROR(VLOOKUP(DATOS[[#This Row],[IdUnico]],A1684:$A$5002,1,FALSE),0),1,0)</f>
        <v>0</v>
      </c>
    </row>
    <row r="1684" spans="1:18" x14ac:dyDescent="0.3">
      <c r="A1684" t="str">
        <f>CONCATENATE(DATOS[[#This Row],[customer_id]],"_",DATOS[[#This Row],[country]],"_",DATOS[[#This Row],[customer_since]])</f>
        <v>CUST_4009_Germany_44768</v>
      </c>
      <c r="B1684" t="s">
        <v>326</v>
      </c>
      <c r="C1684">
        <v>45</v>
      </c>
      <c r="D1684" t="s">
        <v>25</v>
      </c>
      <c r="E1684" t="s">
        <v>50</v>
      </c>
      <c r="F1684">
        <v>49.9</v>
      </c>
      <c r="G1684">
        <f>IF(DATOS[[#This Row],[avg_order_value]]="",0,DATOS[[#This Row],[avg_order_value]])</f>
        <v>49.9</v>
      </c>
      <c r="H1684">
        <v>9</v>
      </c>
      <c r="I1684">
        <f>DATOS[[#This Row],[avgValorOrdenDesc]]*DATOS[[#This Row],[total_orders]]</f>
        <v>449.09999999999997</v>
      </c>
      <c r="J1684">
        <v>184</v>
      </c>
      <c r="K1684">
        <v>0</v>
      </c>
      <c r="L1684" t="s">
        <v>40</v>
      </c>
      <c r="M1684">
        <v>55.9</v>
      </c>
      <c r="N1684">
        <f>IF(DATOS[[#This Row],[email_open_rate]]="",0,DATOS[[#This Row],[email_open_rate]])</f>
        <v>55.9</v>
      </c>
      <c r="O1684" s="1">
        <v>44768</v>
      </c>
      <c r="P1684">
        <v>92</v>
      </c>
      <c r="Q1684">
        <v>0.08</v>
      </c>
      <c r="R1684">
        <f>IF(IFERROR(VLOOKUP(DATOS[[#This Row],[IdUnico]],A1685:$A$5002,1,FALSE),0),1,0)</f>
        <v>0</v>
      </c>
    </row>
    <row r="1685" spans="1:18" x14ac:dyDescent="0.3">
      <c r="A1685" t="str">
        <f>CONCATENATE(DATOS[[#This Row],[customer_id]],"_",DATOS[[#This Row],[country]],"_",DATOS[[#This Row],[customer_since]])</f>
        <v>CUST_4009_UK_44145</v>
      </c>
      <c r="B1685" t="s">
        <v>326</v>
      </c>
      <c r="C1685">
        <v>30</v>
      </c>
      <c r="D1685" t="s">
        <v>14</v>
      </c>
      <c r="E1685" t="s">
        <v>52</v>
      </c>
      <c r="F1685">
        <v>41.23</v>
      </c>
      <c r="G1685">
        <f>IF(DATOS[[#This Row],[avg_order_value]]="",0,DATOS[[#This Row],[avg_order_value]])</f>
        <v>41.23</v>
      </c>
      <c r="H1685">
        <v>13</v>
      </c>
      <c r="I1685">
        <f>DATOS[[#This Row],[avgValorOrdenDesc]]*DATOS[[#This Row],[total_orders]]</f>
        <v>535.99</v>
      </c>
      <c r="J1685">
        <v>255</v>
      </c>
      <c r="K1685">
        <v>0</v>
      </c>
      <c r="L1685" t="s">
        <v>16</v>
      </c>
      <c r="M1685">
        <v>51.3</v>
      </c>
      <c r="N1685">
        <f>IF(DATOS[[#This Row],[email_open_rate]]="",0,DATOS[[#This Row],[email_open_rate]])</f>
        <v>51.3</v>
      </c>
      <c r="O1685" s="1">
        <v>44145</v>
      </c>
      <c r="P1685">
        <v>43</v>
      </c>
      <c r="Q1685">
        <v>0.12</v>
      </c>
      <c r="R1685">
        <f>IF(IFERROR(VLOOKUP(DATOS[[#This Row],[IdUnico]],A1686:$A$5002,1,FALSE),0),1,0)</f>
        <v>0</v>
      </c>
    </row>
    <row r="1686" spans="1:18" x14ac:dyDescent="0.3">
      <c r="A1686" t="str">
        <f>CONCATENATE(DATOS[[#This Row],[customer_id]],"_",DATOS[[#This Row],[country]],"_",DATOS[[#This Row],[customer_since]])</f>
        <v>CUST_4009_USA_45029</v>
      </c>
      <c r="B1686" t="s">
        <v>326</v>
      </c>
      <c r="C1686">
        <v>39</v>
      </c>
      <c r="D1686" t="s">
        <v>21</v>
      </c>
      <c r="E1686" t="s">
        <v>18</v>
      </c>
      <c r="F1686">
        <v>81.260000000000005</v>
      </c>
      <c r="G1686">
        <f>IF(DATOS[[#This Row],[avg_order_value]]="",0,DATOS[[#This Row],[avg_order_value]])</f>
        <v>81.260000000000005</v>
      </c>
      <c r="H1686">
        <v>8</v>
      </c>
      <c r="I1686">
        <f>DATOS[[#This Row],[avgValorOrdenDesc]]*DATOS[[#This Row],[total_orders]]</f>
        <v>650.08000000000004</v>
      </c>
      <c r="J1686">
        <v>271</v>
      </c>
      <c r="K1686">
        <v>0</v>
      </c>
      <c r="L1686" t="s">
        <v>29</v>
      </c>
      <c r="M1686">
        <v>42.9</v>
      </c>
      <c r="N1686">
        <f>IF(DATOS[[#This Row],[email_open_rate]]="",0,DATOS[[#This Row],[email_open_rate]])</f>
        <v>42.9</v>
      </c>
      <c r="O1686" s="1">
        <v>45029</v>
      </c>
      <c r="P1686">
        <v>48</v>
      </c>
      <c r="Q1686">
        <v>0.38</v>
      </c>
      <c r="R1686">
        <f>IF(IFERROR(VLOOKUP(DATOS[[#This Row],[IdUnico]],A1687:$A$5002,1,FALSE),0),1,0)</f>
        <v>0</v>
      </c>
    </row>
    <row r="1687" spans="1:18" x14ac:dyDescent="0.3">
      <c r="A1687" t="str">
        <f>CONCATENATE(DATOS[[#This Row],[customer_id]],"_",DATOS[[#This Row],[country]],"_",DATOS[[#This Row],[customer_since]])</f>
        <v>CUST_4020_China_45053</v>
      </c>
      <c r="B1687" t="s">
        <v>1228</v>
      </c>
      <c r="C1687">
        <v>23</v>
      </c>
      <c r="D1687" t="s">
        <v>21</v>
      </c>
      <c r="E1687" t="s">
        <v>44</v>
      </c>
      <c r="F1687">
        <v>129.18</v>
      </c>
      <c r="G1687">
        <f>IF(DATOS[[#This Row],[avg_order_value]]="",0,DATOS[[#This Row],[avg_order_value]])</f>
        <v>129.18</v>
      </c>
      <c r="H1687">
        <v>6</v>
      </c>
      <c r="I1687">
        <f>DATOS[[#This Row],[avgValorOrdenDesc]]*DATOS[[#This Row],[total_orders]]</f>
        <v>775.08</v>
      </c>
      <c r="J1687">
        <v>318</v>
      </c>
      <c r="K1687">
        <v>0</v>
      </c>
      <c r="L1687" t="s">
        <v>40</v>
      </c>
      <c r="N1687">
        <f>IF(DATOS[[#This Row],[email_open_rate]]="",0,DATOS[[#This Row],[email_open_rate]])</f>
        <v>0</v>
      </c>
      <c r="O1687" s="1">
        <v>45053</v>
      </c>
      <c r="P1687">
        <v>14</v>
      </c>
      <c r="Q1687">
        <v>0.35</v>
      </c>
      <c r="R1687">
        <f>IF(IFERROR(VLOOKUP(DATOS[[#This Row],[IdUnico]],A1688:$A$5002,1,FALSE),0),1,0)</f>
        <v>0</v>
      </c>
    </row>
    <row r="1688" spans="1:18" x14ac:dyDescent="0.3">
      <c r="A1688" t="str">
        <f>CONCATENATE(DATOS[[#This Row],[customer_id]],"_",DATOS[[#This Row],[country]],"_",DATOS[[#This Row],[customer_since]])</f>
        <v>CUST_4020_USA_45608</v>
      </c>
      <c r="B1688" t="s">
        <v>1228</v>
      </c>
      <c r="C1688">
        <v>72</v>
      </c>
      <c r="D1688" t="s">
        <v>14</v>
      </c>
      <c r="E1688" t="s">
        <v>18</v>
      </c>
      <c r="F1688">
        <v>168.95</v>
      </c>
      <c r="G1688">
        <f>IF(DATOS[[#This Row],[avg_order_value]]="",0,DATOS[[#This Row],[avg_order_value]])</f>
        <v>168.95</v>
      </c>
      <c r="H1688">
        <v>10</v>
      </c>
      <c r="I1688">
        <f>DATOS[[#This Row],[avgValorOrdenDesc]]*DATOS[[#This Row],[total_orders]]</f>
        <v>1689.5</v>
      </c>
      <c r="J1688">
        <v>130</v>
      </c>
      <c r="K1688">
        <v>0</v>
      </c>
      <c r="L1688" t="s">
        <v>19</v>
      </c>
      <c r="M1688">
        <v>18</v>
      </c>
      <c r="N1688">
        <f>IF(DATOS[[#This Row],[email_open_rate]]="",0,DATOS[[#This Row],[email_open_rate]])</f>
        <v>18</v>
      </c>
      <c r="O1688" s="1">
        <v>45608</v>
      </c>
      <c r="P1688">
        <v>43</v>
      </c>
      <c r="Q1688">
        <v>0.21</v>
      </c>
      <c r="R1688">
        <f>IF(IFERROR(VLOOKUP(DATOS[[#This Row],[IdUnico]],A1689:$A$5002,1,FALSE),0),1,0)</f>
        <v>0</v>
      </c>
    </row>
    <row r="1689" spans="1:18" x14ac:dyDescent="0.3">
      <c r="A1689" t="str">
        <f>CONCATENATE(DATOS[[#This Row],[customer_id]],"_",DATOS[[#This Row],[country]],"_",DATOS[[#This Row],[customer_since]])</f>
        <v>CUST_4028_UK_45117</v>
      </c>
      <c r="B1689" t="s">
        <v>1058</v>
      </c>
      <c r="C1689">
        <v>19</v>
      </c>
      <c r="D1689" t="s">
        <v>14</v>
      </c>
      <c r="E1689" t="s">
        <v>52</v>
      </c>
      <c r="F1689">
        <v>168.78</v>
      </c>
      <c r="G1689">
        <f>IF(DATOS[[#This Row],[avg_order_value]]="",0,DATOS[[#This Row],[avg_order_value]])</f>
        <v>168.78</v>
      </c>
      <c r="H1689">
        <v>11</v>
      </c>
      <c r="I1689">
        <f>DATOS[[#This Row],[avgValorOrdenDesc]]*DATOS[[#This Row],[total_orders]]</f>
        <v>1856.58</v>
      </c>
      <c r="J1689">
        <v>222</v>
      </c>
      <c r="K1689">
        <v>0</v>
      </c>
      <c r="L1689" t="s">
        <v>19</v>
      </c>
      <c r="M1689">
        <v>94.3</v>
      </c>
      <c r="N1689">
        <f>IF(DATOS[[#This Row],[email_open_rate]]="",0,DATOS[[#This Row],[email_open_rate]])</f>
        <v>94.3</v>
      </c>
      <c r="O1689" s="1">
        <v>45117</v>
      </c>
      <c r="P1689">
        <v>28</v>
      </c>
      <c r="Q1689">
        <v>0.47</v>
      </c>
      <c r="R1689">
        <f>IF(IFERROR(VLOOKUP(DATOS[[#This Row],[IdUnico]],A1690:$A$5002,1,FALSE),0),1,0)</f>
        <v>0</v>
      </c>
    </row>
    <row r="1690" spans="1:18" x14ac:dyDescent="0.3">
      <c r="A1690" t="str">
        <f>CONCATENATE(DATOS[[#This Row],[customer_id]],"_",DATOS[[#This Row],[country]],"_",DATOS[[#This Row],[customer_since]])</f>
        <v>CUST_4030_China_45164</v>
      </c>
      <c r="B1690" t="s">
        <v>916</v>
      </c>
      <c r="C1690">
        <v>65</v>
      </c>
      <c r="D1690" t="s">
        <v>21</v>
      </c>
      <c r="E1690" t="s">
        <v>44</v>
      </c>
      <c r="F1690">
        <v>59.47</v>
      </c>
      <c r="G1690">
        <f>IF(DATOS[[#This Row],[avg_order_value]]="",0,DATOS[[#This Row],[avg_order_value]])</f>
        <v>59.47</v>
      </c>
      <c r="H1690">
        <v>6</v>
      </c>
      <c r="I1690">
        <f>DATOS[[#This Row],[avgValorOrdenDesc]]*DATOS[[#This Row],[total_orders]]</f>
        <v>356.82</v>
      </c>
      <c r="J1690">
        <v>71</v>
      </c>
      <c r="K1690">
        <v>0</v>
      </c>
      <c r="L1690" t="s">
        <v>16</v>
      </c>
      <c r="M1690">
        <v>53</v>
      </c>
      <c r="N1690">
        <f>IF(DATOS[[#This Row],[email_open_rate]]="",0,DATOS[[#This Row],[email_open_rate]])</f>
        <v>53</v>
      </c>
      <c r="O1690" s="1">
        <v>45164</v>
      </c>
      <c r="P1690">
        <v>93</v>
      </c>
      <c r="Q1690">
        <v>0.15</v>
      </c>
      <c r="R1690">
        <f>IF(IFERROR(VLOOKUP(DATOS[[#This Row],[IdUnico]],A1691:$A$5002,1,FALSE),0),1,0)</f>
        <v>0</v>
      </c>
    </row>
    <row r="1691" spans="1:18" x14ac:dyDescent="0.3">
      <c r="A1691" t="str">
        <f>CONCATENATE(DATOS[[#This Row],[customer_id]],"_",DATOS[[#This Row],[country]],"_",DATOS[[#This Row],[customer_since]])</f>
        <v>CUST_4036_China_44498</v>
      </c>
      <c r="B1691" t="s">
        <v>1717</v>
      </c>
      <c r="C1691">
        <v>76</v>
      </c>
      <c r="D1691" t="s">
        <v>14</v>
      </c>
      <c r="E1691" t="s">
        <v>44</v>
      </c>
      <c r="F1691">
        <v>196.87</v>
      </c>
      <c r="G1691">
        <f>IF(DATOS[[#This Row],[avg_order_value]]="",0,DATOS[[#This Row],[avg_order_value]])</f>
        <v>196.87</v>
      </c>
      <c r="H1691">
        <v>9</v>
      </c>
      <c r="I1691">
        <f>DATOS[[#This Row],[avgValorOrdenDesc]]*DATOS[[#This Row],[total_orders]]</f>
        <v>1771.83</v>
      </c>
      <c r="J1691">
        <v>160</v>
      </c>
      <c r="K1691">
        <v>0</v>
      </c>
      <c r="L1691" t="s">
        <v>40</v>
      </c>
      <c r="M1691">
        <v>48.5</v>
      </c>
      <c r="N1691">
        <f>IF(DATOS[[#This Row],[email_open_rate]]="",0,DATOS[[#This Row],[email_open_rate]])</f>
        <v>48.5</v>
      </c>
      <c r="O1691" s="1">
        <v>44498</v>
      </c>
      <c r="P1691">
        <v>25</v>
      </c>
      <c r="Q1691">
        <v>0.31</v>
      </c>
      <c r="R1691">
        <f>IF(IFERROR(VLOOKUP(DATOS[[#This Row],[IdUnico]],A1692:$A$5002,1,FALSE),0),1,0)</f>
        <v>0</v>
      </c>
    </row>
    <row r="1692" spans="1:18" x14ac:dyDescent="0.3">
      <c r="A1692" t="str">
        <f>CONCATENATE(DATOS[[#This Row],[customer_id]],"_",DATOS[[#This Row],[country]],"_",DATOS[[#This Row],[customer_since]])</f>
        <v>CUST_4040_Germany_45555</v>
      </c>
      <c r="B1692" t="s">
        <v>1612</v>
      </c>
      <c r="C1692">
        <v>31</v>
      </c>
      <c r="D1692" t="s">
        <v>14</v>
      </c>
      <c r="E1692" t="s">
        <v>50</v>
      </c>
      <c r="F1692">
        <v>174.17</v>
      </c>
      <c r="G1692">
        <f>IF(DATOS[[#This Row],[avg_order_value]]="",0,DATOS[[#This Row],[avg_order_value]])</f>
        <v>174.17</v>
      </c>
      <c r="H1692">
        <v>9</v>
      </c>
      <c r="I1692">
        <f>DATOS[[#This Row],[avgValorOrdenDesc]]*DATOS[[#This Row],[total_orders]]</f>
        <v>1567.53</v>
      </c>
      <c r="J1692">
        <v>107</v>
      </c>
      <c r="K1692">
        <v>0</v>
      </c>
      <c r="L1692" t="s">
        <v>23</v>
      </c>
      <c r="M1692">
        <v>60.7</v>
      </c>
      <c r="N1692">
        <f>IF(DATOS[[#This Row],[email_open_rate]]="",0,DATOS[[#This Row],[email_open_rate]])</f>
        <v>60.7</v>
      </c>
      <c r="O1692" s="1">
        <v>45555</v>
      </c>
      <c r="P1692">
        <v>9</v>
      </c>
      <c r="Q1692">
        <v>0.1</v>
      </c>
      <c r="R1692">
        <f>IF(IFERROR(VLOOKUP(DATOS[[#This Row],[IdUnico]],A1693:$A$5002,1,FALSE),0),1,0)</f>
        <v>0</v>
      </c>
    </row>
    <row r="1693" spans="1:18" x14ac:dyDescent="0.3">
      <c r="A1693" t="str">
        <f>CONCATENATE(DATOS[[#This Row],[customer_id]],"_",DATOS[[#This Row],[country]],"_",DATOS[[#This Row],[customer_since]])</f>
        <v>CUST_4041_Canada_44207</v>
      </c>
      <c r="B1693" t="s">
        <v>1377</v>
      </c>
      <c r="C1693">
        <v>38</v>
      </c>
      <c r="D1693" t="s">
        <v>21</v>
      </c>
      <c r="E1693" t="s">
        <v>28</v>
      </c>
      <c r="F1693">
        <v>99.52</v>
      </c>
      <c r="G1693">
        <f>IF(DATOS[[#This Row],[avg_order_value]]="",0,DATOS[[#This Row],[avg_order_value]])</f>
        <v>99.52</v>
      </c>
      <c r="H1693">
        <v>16</v>
      </c>
      <c r="I1693">
        <f>DATOS[[#This Row],[avgValorOrdenDesc]]*DATOS[[#This Row],[total_orders]]</f>
        <v>1592.32</v>
      </c>
      <c r="J1693">
        <v>287</v>
      </c>
      <c r="K1693">
        <v>0</v>
      </c>
      <c r="L1693" t="s">
        <v>16</v>
      </c>
      <c r="M1693">
        <v>68.3</v>
      </c>
      <c r="N1693">
        <f>IF(DATOS[[#This Row],[email_open_rate]]="",0,DATOS[[#This Row],[email_open_rate]])</f>
        <v>68.3</v>
      </c>
      <c r="O1693" s="1">
        <v>44207</v>
      </c>
      <c r="P1693">
        <v>14</v>
      </c>
      <c r="Q1693">
        <v>0.43</v>
      </c>
      <c r="R1693">
        <f>IF(IFERROR(VLOOKUP(DATOS[[#This Row],[IdUnico]],A1694:$A$5002,1,FALSE),0),1,0)</f>
        <v>0</v>
      </c>
    </row>
    <row r="1694" spans="1:18" x14ac:dyDescent="0.3">
      <c r="A1694" t="str">
        <f>CONCATENATE(DATOS[[#This Row],[customer_id]],"_",DATOS[[#This Row],[country]],"_",DATOS[[#This Row],[customer_since]])</f>
        <v>CUST_4042_UK_45209</v>
      </c>
      <c r="B1694" t="s">
        <v>1134</v>
      </c>
      <c r="C1694">
        <v>63</v>
      </c>
      <c r="D1694" t="s">
        <v>14</v>
      </c>
      <c r="E1694" t="s">
        <v>52</v>
      </c>
      <c r="F1694">
        <v>45.97</v>
      </c>
      <c r="G1694">
        <f>IF(DATOS[[#This Row],[avg_order_value]]="",0,DATOS[[#This Row],[avg_order_value]])</f>
        <v>45.97</v>
      </c>
      <c r="H1694">
        <v>18</v>
      </c>
      <c r="I1694">
        <f>DATOS[[#This Row],[avgValorOrdenDesc]]*DATOS[[#This Row],[total_orders]]</f>
        <v>827.46</v>
      </c>
      <c r="J1694">
        <v>146</v>
      </c>
      <c r="K1694">
        <v>0</v>
      </c>
      <c r="L1694" t="s">
        <v>40</v>
      </c>
      <c r="M1694">
        <v>96</v>
      </c>
      <c r="N1694">
        <f>IF(DATOS[[#This Row],[email_open_rate]]="",0,DATOS[[#This Row],[email_open_rate]])</f>
        <v>96</v>
      </c>
      <c r="O1694" s="1">
        <v>45209</v>
      </c>
      <c r="P1694">
        <v>21</v>
      </c>
      <c r="Q1694">
        <v>0.25</v>
      </c>
      <c r="R1694">
        <f>IF(IFERROR(VLOOKUP(DATOS[[#This Row],[IdUnico]],A1695:$A$5002,1,FALSE),0),1,0)</f>
        <v>0</v>
      </c>
    </row>
    <row r="1695" spans="1:18" x14ac:dyDescent="0.3">
      <c r="A1695" t="str">
        <f>CONCATENATE(DATOS[[#This Row],[customer_id]],"_",DATOS[[#This Row],[country]],"_",DATOS[[#This Row],[customer_since]])</f>
        <v>CUST_4046_India_45350</v>
      </c>
      <c r="B1695" t="s">
        <v>3029</v>
      </c>
      <c r="C1695">
        <v>51</v>
      </c>
      <c r="D1695" t="s">
        <v>21</v>
      </c>
      <c r="E1695" t="s">
        <v>37</v>
      </c>
      <c r="F1695">
        <v>97.72</v>
      </c>
      <c r="G1695">
        <f>IF(DATOS[[#This Row],[avg_order_value]]="",0,DATOS[[#This Row],[avg_order_value]])</f>
        <v>97.72</v>
      </c>
      <c r="H1695">
        <v>13</v>
      </c>
      <c r="I1695">
        <f>DATOS[[#This Row],[avgValorOrdenDesc]]*DATOS[[#This Row],[total_orders]]</f>
        <v>1270.3599999999999</v>
      </c>
      <c r="J1695">
        <v>104</v>
      </c>
      <c r="K1695">
        <v>0</v>
      </c>
      <c r="L1695" t="s">
        <v>29</v>
      </c>
      <c r="M1695">
        <v>72.8</v>
      </c>
      <c r="N1695">
        <f>IF(DATOS[[#This Row],[email_open_rate]]="",0,DATOS[[#This Row],[email_open_rate]])</f>
        <v>72.8</v>
      </c>
      <c r="O1695" s="1">
        <v>45350</v>
      </c>
      <c r="P1695">
        <v>90</v>
      </c>
      <c r="Q1695">
        <v>0.34</v>
      </c>
      <c r="R1695">
        <f>IF(IFERROR(VLOOKUP(DATOS[[#This Row],[IdUnico]],A1696:$A$5002,1,FALSE),0),1,0)</f>
        <v>0</v>
      </c>
    </row>
    <row r="1696" spans="1:18" x14ac:dyDescent="0.3">
      <c r="A1696" t="str">
        <f>CONCATENATE(DATOS[[#This Row],[customer_id]],"_",DATOS[[#This Row],[country]],"_",DATOS[[#This Row],[customer_since]])</f>
        <v>CUST_4051_Germany_44569</v>
      </c>
      <c r="B1696" t="s">
        <v>367</v>
      </c>
      <c r="C1696">
        <v>30</v>
      </c>
      <c r="D1696" t="s">
        <v>21</v>
      </c>
      <c r="E1696" t="s">
        <v>50</v>
      </c>
      <c r="F1696">
        <v>76.83</v>
      </c>
      <c r="G1696">
        <f>IF(DATOS[[#This Row],[avg_order_value]]="",0,DATOS[[#This Row],[avg_order_value]])</f>
        <v>76.83</v>
      </c>
      <c r="H1696">
        <v>11</v>
      </c>
      <c r="I1696">
        <f>DATOS[[#This Row],[avgValorOrdenDesc]]*DATOS[[#This Row],[total_orders]]</f>
        <v>845.13</v>
      </c>
      <c r="J1696">
        <v>314</v>
      </c>
      <c r="K1696">
        <v>0</v>
      </c>
      <c r="L1696" t="s">
        <v>23</v>
      </c>
      <c r="M1696">
        <v>67.7</v>
      </c>
      <c r="N1696">
        <f>IF(DATOS[[#This Row],[email_open_rate]]="",0,DATOS[[#This Row],[email_open_rate]])</f>
        <v>67.7</v>
      </c>
      <c r="O1696" s="1">
        <v>44569</v>
      </c>
      <c r="P1696">
        <v>20</v>
      </c>
      <c r="Q1696">
        <v>0.25</v>
      </c>
      <c r="R1696">
        <f>IF(IFERROR(VLOOKUP(DATOS[[#This Row],[IdUnico]],A1697:$A$5002,1,FALSE),0),1,0)</f>
        <v>0</v>
      </c>
    </row>
    <row r="1697" spans="1:18" x14ac:dyDescent="0.3">
      <c r="A1697" t="str">
        <f>CONCATENATE(DATOS[[#This Row],[customer_id]],"_",DATOS[[#This Row],[country]],"_",DATOS[[#This Row],[customer_since]])</f>
        <v>CUST_4052_USA_44043</v>
      </c>
      <c r="B1697" t="s">
        <v>2217</v>
      </c>
      <c r="C1697">
        <v>50</v>
      </c>
      <c r="D1697" t="s">
        <v>14</v>
      </c>
      <c r="E1697" t="s">
        <v>18</v>
      </c>
      <c r="F1697">
        <v>39.82</v>
      </c>
      <c r="G1697">
        <f>IF(DATOS[[#This Row],[avg_order_value]]="",0,DATOS[[#This Row],[avg_order_value]])</f>
        <v>39.82</v>
      </c>
      <c r="H1697">
        <v>17</v>
      </c>
      <c r="I1697">
        <f>DATOS[[#This Row],[avgValorOrdenDesc]]*DATOS[[#This Row],[total_orders]]</f>
        <v>676.94</v>
      </c>
      <c r="J1697">
        <v>252</v>
      </c>
      <c r="K1697">
        <v>0</v>
      </c>
      <c r="L1697" t="s">
        <v>16</v>
      </c>
      <c r="M1697">
        <v>13.7</v>
      </c>
      <c r="N1697">
        <f>IF(DATOS[[#This Row],[email_open_rate]]="",0,DATOS[[#This Row],[email_open_rate]])</f>
        <v>13.7</v>
      </c>
      <c r="O1697" s="1">
        <v>44043</v>
      </c>
      <c r="P1697">
        <v>40</v>
      </c>
      <c r="Q1697">
        <v>0.28999999999999998</v>
      </c>
      <c r="R1697">
        <f>IF(IFERROR(VLOOKUP(DATOS[[#This Row],[IdUnico]],A1698:$A$5002,1,FALSE),0),1,0)</f>
        <v>0</v>
      </c>
    </row>
    <row r="1698" spans="1:18" x14ac:dyDescent="0.3">
      <c r="A1698" t="str">
        <f>CONCATENATE(DATOS[[#This Row],[customer_id]],"_",DATOS[[#This Row],[country]],"_",DATOS[[#This Row],[customer_since]])</f>
        <v>CUST_4054_Germany_44417</v>
      </c>
      <c r="B1698" t="s">
        <v>996</v>
      </c>
      <c r="C1698">
        <v>57</v>
      </c>
      <c r="D1698" t="s">
        <v>14</v>
      </c>
      <c r="E1698" t="s">
        <v>50</v>
      </c>
      <c r="F1698">
        <v>104.99</v>
      </c>
      <c r="G1698">
        <f>IF(DATOS[[#This Row],[avg_order_value]]="",0,DATOS[[#This Row],[avg_order_value]])</f>
        <v>104.99</v>
      </c>
      <c r="H1698">
        <v>6</v>
      </c>
      <c r="I1698">
        <f>DATOS[[#This Row],[avgValorOrdenDesc]]*DATOS[[#This Row],[total_orders]]</f>
        <v>629.93999999999994</v>
      </c>
      <c r="J1698">
        <v>177</v>
      </c>
      <c r="K1698">
        <v>0</v>
      </c>
      <c r="L1698" t="s">
        <v>19</v>
      </c>
      <c r="M1698">
        <v>92.4</v>
      </c>
      <c r="N1698">
        <f>IF(DATOS[[#This Row],[email_open_rate]]="",0,DATOS[[#This Row],[email_open_rate]])</f>
        <v>92.4</v>
      </c>
      <c r="O1698" s="1">
        <v>44417</v>
      </c>
      <c r="P1698">
        <v>97</v>
      </c>
      <c r="Q1698">
        <v>0.11</v>
      </c>
      <c r="R1698">
        <f>IF(IFERROR(VLOOKUP(DATOS[[#This Row],[IdUnico]],A1699:$A$5002,1,FALSE),0),1,0)</f>
        <v>0</v>
      </c>
    </row>
    <row r="1699" spans="1:18" x14ac:dyDescent="0.3">
      <c r="A1699" t="str">
        <f>CONCATENATE(DATOS[[#This Row],[customer_id]],"_",DATOS[[#This Row],[country]],"_",DATOS[[#This Row],[customer_since]])</f>
        <v>CUST_4056_India_44414</v>
      </c>
      <c r="B1699" t="s">
        <v>1318</v>
      </c>
      <c r="C1699">
        <v>38</v>
      </c>
      <c r="D1699" t="s">
        <v>14</v>
      </c>
      <c r="E1699" t="s">
        <v>37</v>
      </c>
      <c r="F1699">
        <v>113.19</v>
      </c>
      <c r="G1699">
        <f>IF(DATOS[[#This Row],[avg_order_value]]="",0,DATOS[[#This Row],[avg_order_value]])</f>
        <v>113.19</v>
      </c>
      <c r="H1699">
        <v>5</v>
      </c>
      <c r="I1699">
        <f>DATOS[[#This Row],[avgValorOrdenDesc]]*DATOS[[#This Row],[total_orders]]</f>
        <v>565.95000000000005</v>
      </c>
      <c r="J1699">
        <v>52</v>
      </c>
      <c r="K1699">
        <v>0</v>
      </c>
      <c r="L1699" t="s">
        <v>29</v>
      </c>
      <c r="M1699">
        <v>62.8</v>
      </c>
      <c r="N1699">
        <f>IF(DATOS[[#This Row],[email_open_rate]]="",0,DATOS[[#This Row],[email_open_rate]])</f>
        <v>62.8</v>
      </c>
      <c r="O1699" s="1">
        <v>44414</v>
      </c>
      <c r="P1699">
        <v>57</v>
      </c>
      <c r="Q1699">
        <v>0.44</v>
      </c>
      <c r="R1699">
        <f>IF(IFERROR(VLOOKUP(DATOS[[#This Row],[IdUnico]],A1700:$A$5002,1,FALSE),0),1,0)</f>
        <v>0</v>
      </c>
    </row>
    <row r="1700" spans="1:18" x14ac:dyDescent="0.3">
      <c r="A1700" t="str">
        <f>CONCATENATE(DATOS[[#This Row],[customer_id]],"_",DATOS[[#This Row],[country]],"_",DATOS[[#This Row],[customer_since]])</f>
        <v>CUST_4062_Australia_45555</v>
      </c>
      <c r="B1700" t="s">
        <v>1995</v>
      </c>
      <c r="C1700">
        <v>53</v>
      </c>
      <c r="D1700" t="s">
        <v>14</v>
      </c>
      <c r="E1700" t="s">
        <v>22</v>
      </c>
      <c r="F1700">
        <v>152.30000000000001</v>
      </c>
      <c r="G1700">
        <f>IF(DATOS[[#This Row],[avg_order_value]]="",0,DATOS[[#This Row],[avg_order_value]])</f>
        <v>152.30000000000001</v>
      </c>
      <c r="H1700">
        <v>14</v>
      </c>
      <c r="I1700">
        <f>DATOS[[#This Row],[avgValorOrdenDesc]]*DATOS[[#This Row],[total_orders]]</f>
        <v>2132.2000000000003</v>
      </c>
      <c r="J1700">
        <v>317</v>
      </c>
      <c r="K1700">
        <v>0</v>
      </c>
      <c r="L1700" t="s">
        <v>23</v>
      </c>
      <c r="M1700">
        <v>10.1</v>
      </c>
      <c r="N1700">
        <f>IF(DATOS[[#This Row],[email_open_rate]]="",0,DATOS[[#This Row],[email_open_rate]])</f>
        <v>10.1</v>
      </c>
      <c r="O1700" s="1">
        <v>45555</v>
      </c>
      <c r="P1700">
        <v>90</v>
      </c>
      <c r="Q1700">
        <v>0.13</v>
      </c>
      <c r="R1700">
        <f>IF(IFERROR(VLOOKUP(DATOS[[#This Row],[IdUnico]],A1701:$A$5002,1,FALSE),0),1,0)</f>
        <v>0</v>
      </c>
    </row>
    <row r="1701" spans="1:18" x14ac:dyDescent="0.3">
      <c r="A1701" t="str">
        <f>CONCATENATE(DATOS[[#This Row],[customer_id]],"_",DATOS[[#This Row],[country]],"_",DATOS[[#This Row],[customer_since]])</f>
        <v>CUST_4067_Brazil_44417</v>
      </c>
      <c r="B1701" t="s">
        <v>1060</v>
      </c>
      <c r="C1701">
        <v>30</v>
      </c>
      <c r="D1701" t="s">
        <v>21</v>
      </c>
      <c r="E1701" t="s">
        <v>15</v>
      </c>
      <c r="F1701">
        <v>35.76</v>
      </c>
      <c r="G1701">
        <f>IF(DATOS[[#This Row],[avg_order_value]]="",0,DATOS[[#This Row],[avg_order_value]])</f>
        <v>35.76</v>
      </c>
      <c r="H1701">
        <v>15</v>
      </c>
      <c r="I1701">
        <f>DATOS[[#This Row],[avgValorOrdenDesc]]*DATOS[[#This Row],[total_orders]]</f>
        <v>536.4</v>
      </c>
      <c r="J1701">
        <v>306</v>
      </c>
      <c r="K1701">
        <v>0</v>
      </c>
      <c r="L1701" t="s">
        <v>29</v>
      </c>
      <c r="M1701">
        <v>60.5</v>
      </c>
      <c r="N1701">
        <f>IF(DATOS[[#This Row],[email_open_rate]]="",0,DATOS[[#This Row],[email_open_rate]])</f>
        <v>60.5</v>
      </c>
      <c r="O1701" s="1">
        <v>44417</v>
      </c>
      <c r="P1701">
        <v>65</v>
      </c>
      <c r="Q1701">
        <v>0.17</v>
      </c>
      <c r="R1701">
        <f>IF(IFERROR(VLOOKUP(DATOS[[#This Row],[IdUnico]],A1702:$A$5002,1,FALSE),0),1,0)</f>
        <v>0</v>
      </c>
    </row>
    <row r="1702" spans="1:18" x14ac:dyDescent="0.3">
      <c r="A1702" t="str">
        <f>CONCATENATE(DATOS[[#This Row],[customer_id]],"_",DATOS[[#This Row],[country]],"_",DATOS[[#This Row],[customer_since]])</f>
        <v>CUST_4072_Australia_44948</v>
      </c>
      <c r="B1702" t="s">
        <v>550</v>
      </c>
      <c r="C1702">
        <v>75</v>
      </c>
      <c r="D1702" t="s">
        <v>14</v>
      </c>
      <c r="E1702" t="s">
        <v>22</v>
      </c>
      <c r="F1702">
        <v>84.86</v>
      </c>
      <c r="G1702">
        <f>IF(DATOS[[#This Row],[avg_order_value]]="",0,DATOS[[#This Row],[avg_order_value]])</f>
        <v>84.86</v>
      </c>
      <c r="H1702">
        <v>14</v>
      </c>
      <c r="I1702">
        <f>DATOS[[#This Row],[avgValorOrdenDesc]]*DATOS[[#This Row],[total_orders]]</f>
        <v>1188.04</v>
      </c>
      <c r="J1702">
        <v>13</v>
      </c>
      <c r="K1702">
        <v>0</v>
      </c>
      <c r="L1702" t="s">
        <v>23</v>
      </c>
      <c r="M1702">
        <v>65.599999999999994</v>
      </c>
      <c r="N1702">
        <f>IF(DATOS[[#This Row],[email_open_rate]]="",0,DATOS[[#This Row],[email_open_rate]])</f>
        <v>65.599999999999994</v>
      </c>
      <c r="O1702" s="1">
        <v>44948</v>
      </c>
      <c r="P1702">
        <v>54</v>
      </c>
      <c r="Q1702">
        <v>0.31</v>
      </c>
      <c r="R1702">
        <f>IF(IFERROR(VLOOKUP(DATOS[[#This Row],[IdUnico]],A1703:$A$5002,1,FALSE),0),1,0)</f>
        <v>0</v>
      </c>
    </row>
    <row r="1703" spans="1:18" x14ac:dyDescent="0.3">
      <c r="A1703" t="str">
        <f>CONCATENATE(DATOS[[#This Row],[customer_id]],"_",DATOS[[#This Row],[country]],"_",DATOS[[#This Row],[customer_since]])</f>
        <v>CUST_4072_China_44696</v>
      </c>
      <c r="B1703" t="s">
        <v>550</v>
      </c>
      <c r="C1703">
        <v>37</v>
      </c>
      <c r="D1703" t="s">
        <v>14</v>
      </c>
      <c r="E1703" t="s">
        <v>44</v>
      </c>
      <c r="F1703">
        <v>53.23</v>
      </c>
      <c r="G1703">
        <f>IF(DATOS[[#This Row],[avg_order_value]]="",0,DATOS[[#This Row],[avg_order_value]])</f>
        <v>53.23</v>
      </c>
      <c r="H1703">
        <v>7</v>
      </c>
      <c r="I1703">
        <f>DATOS[[#This Row],[avgValorOrdenDesc]]*DATOS[[#This Row],[total_orders]]</f>
        <v>372.60999999999996</v>
      </c>
      <c r="J1703">
        <v>348</v>
      </c>
      <c r="K1703">
        <v>0</v>
      </c>
      <c r="L1703" t="s">
        <v>23</v>
      </c>
      <c r="M1703">
        <v>10.8</v>
      </c>
      <c r="N1703">
        <f>IF(DATOS[[#This Row],[email_open_rate]]="",0,DATOS[[#This Row],[email_open_rate]])</f>
        <v>10.8</v>
      </c>
      <c r="O1703" s="1">
        <v>44696</v>
      </c>
      <c r="P1703">
        <v>1</v>
      </c>
      <c r="Q1703">
        <v>0.13</v>
      </c>
      <c r="R1703">
        <f>IF(IFERROR(VLOOKUP(DATOS[[#This Row],[IdUnico]],A1704:$A$5002,1,FALSE),0),1,0)</f>
        <v>0</v>
      </c>
    </row>
    <row r="1704" spans="1:18" x14ac:dyDescent="0.3">
      <c r="A1704" t="str">
        <f>CONCATENATE(DATOS[[#This Row],[customer_id]],"_",DATOS[[#This Row],[country]],"_",DATOS[[#This Row],[customer_since]])</f>
        <v>CUST_4072_India_45409</v>
      </c>
      <c r="B1704" t="s">
        <v>550</v>
      </c>
      <c r="C1704">
        <v>28</v>
      </c>
      <c r="D1704" t="s">
        <v>14</v>
      </c>
      <c r="E1704" t="s">
        <v>37</v>
      </c>
      <c r="F1704">
        <v>151.47999999999999</v>
      </c>
      <c r="G1704">
        <f>IF(DATOS[[#This Row],[avg_order_value]]="",0,DATOS[[#This Row],[avg_order_value]])</f>
        <v>151.47999999999999</v>
      </c>
      <c r="H1704">
        <v>4</v>
      </c>
      <c r="I1704">
        <f>DATOS[[#This Row],[avgValorOrdenDesc]]*DATOS[[#This Row],[total_orders]]</f>
        <v>605.91999999999996</v>
      </c>
      <c r="J1704">
        <v>12</v>
      </c>
      <c r="K1704">
        <v>0</v>
      </c>
      <c r="L1704" t="s">
        <v>23</v>
      </c>
      <c r="M1704">
        <v>70.8</v>
      </c>
      <c r="N1704">
        <f>IF(DATOS[[#This Row],[email_open_rate]]="",0,DATOS[[#This Row],[email_open_rate]])</f>
        <v>70.8</v>
      </c>
      <c r="O1704" s="1">
        <v>45409</v>
      </c>
      <c r="P1704">
        <v>64</v>
      </c>
      <c r="Q1704">
        <v>0.37</v>
      </c>
      <c r="R1704">
        <f>IF(IFERROR(VLOOKUP(DATOS[[#This Row],[IdUnico]],A1705:$A$5002,1,FALSE),0),1,0)</f>
        <v>0</v>
      </c>
    </row>
    <row r="1705" spans="1:18" x14ac:dyDescent="0.3">
      <c r="A1705" t="str">
        <f>CONCATENATE(DATOS[[#This Row],[customer_id]],"_",DATOS[[#This Row],[country]],"_",DATOS[[#This Row],[customer_since]])</f>
        <v>CUST_4072_UK_44930</v>
      </c>
      <c r="B1705" t="s">
        <v>550</v>
      </c>
      <c r="C1705">
        <v>22</v>
      </c>
      <c r="D1705" t="s">
        <v>21</v>
      </c>
      <c r="E1705" t="s">
        <v>52</v>
      </c>
      <c r="F1705">
        <v>82.77</v>
      </c>
      <c r="G1705">
        <f>IF(DATOS[[#This Row],[avg_order_value]]="",0,DATOS[[#This Row],[avg_order_value]])</f>
        <v>82.77</v>
      </c>
      <c r="H1705">
        <v>12</v>
      </c>
      <c r="I1705">
        <f>DATOS[[#This Row],[avgValorOrdenDesc]]*DATOS[[#This Row],[total_orders]]</f>
        <v>993.24</v>
      </c>
      <c r="J1705">
        <v>40</v>
      </c>
      <c r="K1705">
        <v>0</v>
      </c>
      <c r="L1705" t="s">
        <v>23</v>
      </c>
      <c r="M1705">
        <v>94.2</v>
      </c>
      <c r="N1705">
        <f>IF(DATOS[[#This Row],[email_open_rate]]="",0,DATOS[[#This Row],[email_open_rate]])</f>
        <v>94.2</v>
      </c>
      <c r="O1705" s="1">
        <v>44930</v>
      </c>
      <c r="P1705">
        <v>37</v>
      </c>
      <c r="Q1705">
        <v>0.28000000000000003</v>
      </c>
      <c r="R1705">
        <f>IF(IFERROR(VLOOKUP(DATOS[[#This Row],[IdUnico]],A1706:$A$5002,1,FALSE),0),1,0)</f>
        <v>0</v>
      </c>
    </row>
    <row r="1706" spans="1:18" x14ac:dyDescent="0.3">
      <c r="A1706" t="str">
        <f>CONCATENATE(DATOS[[#This Row],[customer_id]],"_",DATOS[[#This Row],[country]],"_",DATOS[[#This Row],[customer_since]])</f>
        <v>CUST_4072_USA_44932</v>
      </c>
      <c r="B1706" t="s">
        <v>550</v>
      </c>
      <c r="C1706">
        <v>53</v>
      </c>
      <c r="D1706" t="s">
        <v>21</v>
      </c>
      <c r="E1706" t="s">
        <v>18</v>
      </c>
      <c r="F1706">
        <v>46.56</v>
      </c>
      <c r="G1706">
        <f>IF(DATOS[[#This Row],[avg_order_value]]="",0,DATOS[[#This Row],[avg_order_value]])</f>
        <v>46.56</v>
      </c>
      <c r="H1706">
        <v>11</v>
      </c>
      <c r="I1706">
        <f>DATOS[[#This Row],[avgValorOrdenDesc]]*DATOS[[#This Row],[total_orders]]</f>
        <v>512.16000000000008</v>
      </c>
      <c r="J1706">
        <v>245</v>
      </c>
      <c r="K1706">
        <v>0</v>
      </c>
      <c r="L1706" t="s">
        <v>16</v>
      </c>
      <c r="M1706">
        <v>55.3</v>
      </c>
      <c r="N1706">
        <f>IF(DATOS[[#This Row],[email_open_rate]]="",0,DATOS[[#This Row],[email_open_rate]])</f>
        <v>55.3</v>
      </c>
      <c r="O1706" s="1">
        <v>44932</v>
      </c>
      <c r="P1706">
        <v>88</v>
      </c>
      <c r="Q1706">
        <v>0.18</v>
      </c>
      <c r="R1706">
        <f>IF(IFERROR(VLOOKUP(DATOS[[#This Row],[IdUnico]],A1707:$A$5002,1,FALSE),0),1,0)</f>
        <v>0</v>
      </c>
    </row>
    <row r="1707" spans="1:18" x14ac:dyDescent="0.3">
      <c r="A1707" t="str">
        <f>CONCATENATE(DATOS[[#This Row],[customer_id]],"_",DATOS[[#This Row],[country]],"_",DATOS[[#This Row],[customer_since]])</f>
        <v>CUST_4073_Canada_45832</v>
      </c>
      <c r="B1707" t="s">
        <v>83</v>
      </c>
      <c r="C1707">
        <v>37</v>
      </c>
      <c r="D1707" t="s">
        <v>21</v>
      </c>
      <c r="E1707" t="s">
        <v>28</v>
      </c>
      <c r="F1707">
        <v>99.86</v>
      </c>
      <c r="G1707">
        <f>IF(DATOS[[#This Row],[avg_order_value]]="",0,DATOS[[#This Row],[avg_order_value]])</f>
        <v>99.86</v>
      </c>
      <c r="H1707">
        <v>13</v>
      </c>
      <c r="I1707">
        <f>DATOS[[#This Row],[avgValorOrdenDesc]]*DATOS[[#This Row],[total_orders]]</f>
        <v>1298.18</v>
      </c>
      <c r="J1707">
        <v>209</v>
      </c>
      <c r="K1707">
        <v>0</v>
      </c>
      <c r="L1707" t="s">
        <v>29</v>
      </c>
      <c r="M1707">
        <v>96.7</v>
      </c>
      <c r="N1707">
        <f>IF(DATOS[[#This Row],[email_open_rate]]="",0,DATOS[[#This Row],[email_open_rate]])</f>
        <v>96.7</v>
      </c>
      <c r="O1707" s="1">
        <v>45832</v>
      </c>
      <c r="P1707">
        <v>34</v>
      </c>
      <c r="Q1707">
        <v>0.24</v>
      </c>
      <c r="R1707">
        <f>IF(IFERROR(VLOOKUP(DATOS[[#This Row],[IdUnico]],A1708:$A$5002,1,FALSE),0),1,0)</f>
        <v>0</v>
      </c>
    </row>
    <row r="1708" spans="1:18" x14ac:dyDescent="0.3">
      <c r="A1708" t="str">
        <f>CONCATENATE(DATOS[[#This Row],[customer_id]],"_",DATOS[[#This Row],[country]],"_",DATOS[[#This Row],[customer_since]])</f>
        <v>CUST_4074_Japan_45085</v>
      </c>
      <c r="B1708" t="s">
        <v>2885</v>
      </c>
      <c r="C1708">
        <v>46</v>
      </c>
      <c r="D1708" t="s">
        <v>14</v>
      </c>
      <c r="E1708" t="s">
        <v>26</v>
      </c>
      <c r="F1708">
        <v>52.17</v>
      </c>
      <c r="G1708">
        <f>IF(DATOS[[#This Row],[avg_order_value]]="",0,DATOS[[#This Row],[avg_order_value]])</f>
        <v>52.17</v>
      </c>
      <c r="H1708">
        <v>10</v>
      </c>
      <c r="I1708">
        <f>DATOS[[#This Row],[avgValorOrdenDesc]]*DATOS[[#This Row],[total_orders]]</f>
        <v>521.70000000000005</v>
      </c>
      <c r="J1708">
        <v>111</v>
      </c>
      <c r="K1708">
        <v>0</v>
      </c>
      <c r="L1708" t="s">
        <v>29</v>
      </c>
      <c r="M1708">
        <v>36.4</v>
      </c>
      <c r="N1708">
        <f>IF(DATOS[[#This Row],[email_open_rate]]="",0,DATOS[[#This Row],[email_open_rate]])</f>
        <v>36.4</v>
      </c>
      <c r="O1708" s="1">
        <v>45085</v>
      </c>
      <c r="P1708">
        <v>6</v>
      </c>
      <c r="Q1708">
        <v>0.01</v>
      </c>
      <c r="R1708">
        <f>IF(IFERROR(VLOOKUP(DATOS[[#This Row],[IdUnico]],A1709:$A$5002,1,FALSE),0),1,0)</f>
        <v>0</v>
      </c>
    </row>
    <row r="1709" spans="1:18" x14ac:dyDescent="0.3">
      <c r="A1709" t="str">
        <f>CONCATENATE(DATOS[[#This Row],[customer_id]],"_",DATOS[[#This Row],[country]],"_",DATOS[[#This Row],[customer_since]])</f>
        <v>CUST_4075_Australia_45818</v>
      </c>
      <c r="B1709" t="s">
        <v>2653</v>
      </c>
      <c r="C1709">
        <v>53</v>
      </c>
      <c r="D1709" t="s">
        <v>21</v>
      </c>
      <c r="E1709" t="s">
        <v>22</v>
      </c>
      <c r="F1709">
        <v>62.31</v>
      </c>
      <c r="G1709">
        <f>IF(DATOS[[#This Row],[avg_order_value]]="",0,DATOS[[#This Row],[avg_order_value]])</f>
        <v>62.31</v>
      </c>
      <c r="H1709">
        <v>15</v>
      </c>
      <c r="I1709">
        <f>DATOS[[#This Row],[avgValorOrdenDesc]]*DATOS[[#This Row],[total_orders]]</f>
        <v>934.65000000000009</v>
      </c>
      <c r="J1709">
        <v>308</v>
      </c>
      <c r="K1709">
        <v>0</v>
      </c>
      <c r="L1709" t="s">
        <v>29</v>
      </c>
      <c r="M1709">
        <v>34.9</v>
      </c>
      <c r="N1709">
        <f>IF(DATOS[[#This Row],[email_open_rate]]="",0,DATOS[[#This Row],[email_open_rate]])</f>
        <v>34.9</v>
      </c>
      <c r="O1709" s="1">
        <v>45818</v>
      </c>
      <c r="P1709">
        <v>4</v>
      </c>
      <c r="Q1709">
        <v>0.31</v>
      </c>
      <c r="R1709">
        <f>IF(IFERROR(VLOOKUP(DATOS[[#This Row],[IdUnico]],A1710:$A$5002,1,FALSE),0),1,0)</f>
        <v>0</v>
      </c>
    </row>
    <row r="1710" spans="1:18" x14ac:dyDescent="0.3">
      <c r="A1710" t="str">
        <f>CONCATENATE(DATOS[[#This Row],[customer_id]],"_",DATOS[[#This Row],[country]],"_",DATOS[[#This Row],[customer_since]])</f>
        <v>CUST_4075_Brazil_45793</v>
      </c>
      <c r="B1710" t="s">
        <v>2653</v>
      </c>
      <c r="C1710">
        <v>77</v>
      </c>
      <c r="D1710" t="s">
        <v>21</v>
      </c>
      <c r="E1710" t="s">
        <v>15</v>
      </c>
      <c r="F1710">
        <v>73.47</v>
      </c>
      <c r="G1710">
        <f>IF(DATOS[[#This Row],[avg_order_value]]="",0,DATOS[[#This Row],[avg_order_value]])</f>
        <v>73.47</v>
      </c>
      <c r="H1710">
        <v>13</v>
      </c>
      <c r="I1710">
        <f>DATOS[[#This Row],[avgValorOrdenDesc]]*DATOS[[#This Row],[total_orders]]</f>
        <v>955.11</v>
      </c>
      <c r="J1710">
        <v>51</v>
      </c>
      <c r="K1710">
        <v>0</v>
      </c>
      <c r="L1710" t="s">
        <v>29</v>
      </c>
      <c r="M1710">
        <v>29.8</v>
      </c>
      <c r="N1710">
        <f>IF(DATOS[[#This Row],[email_open_rate]]="",0,DATOS[[#This Row],[email_open_rate]])</f>
        <v>29.8</v>
      </c>
      <c r="O1710" s="1">
        <v>45793</v>
      </c>
      <c r="P1710">
        <v>35</v>
      </c>
      <c r="Q1710">
        <v>0.42</v>
      </c>
      <c r="R1710">
        <f>IF(IFERROR(VLOOKUP(DATOS[[#This Row],[IdUnico]],A1711:$A$5002,1,FALSE),0),1,0)</f>
        <v>0</v>
      </c>
    </row>
    <row r="1711" spans="1:18" x14ac:dyDescent="0.3">
      <c r="A1711" t="str">
        <f>CONCATENATE(DATOS[[#This Row],[customer_id]],"_",DATOS[[#This Row],[country]],"_",DATOS[[#This Row],[customer_since]])</f>
        <v>CUST_4081_France_44030</v>
      </c>
      <c r="B1711" t="s">
        <v>1464</v>
      </c>
      <c r="C1711">
        <v>66</v>
      </c>
      <c r="D1711" t="s">
        <v>21</v>
      </c>
      <c r="E1711" t="s">
        <v>35</v>
      </c>
      <c r="F1711">
        <v>120.46</v>
      </c>
      <c r="G1711">
        <f>IF(DATOS[[#This Row],[avg_order_value]]="",0,DATOS[[#This Row],[avg_order_value]])</f>
        <v>120.46</v>
      </c>
      <c r="H1711">
        <v>5</v>
      </c>
      <c r="I1711">
        <f>DATOS[[#This Row],[avgValorOrdenDesc]]*DATOS[[#This Row],[total_orders]]</f>
        <v>602.29999999999995</v>
      </c>
      <c r="J1711">
        <v>252</v>
      </c>
      <c r="K1711">
        <v>0</v>
      </c>
      <c r="L1711" t="s">
        <v>40</v>
      </c>
      <c r="M1711">
        <v>22.4</v>
      </c>
      <c r="N1711">
        <f>IF(DATOS[[#This Row],[email_open_rate]]="",0,DATOS[[#This Row],[email_open_rate]])</f>
        <v>22.4</v>
      </c>
      <c r="O1711" s="1">
        <v>44030</v>
      </c>
      <c r="P1711">
        <v>84</v>
      </c>
      <c r="Q1711">
        <v>0.44</v>
      </c>
      <c r="R1711">
        <f>IF(IFERROR(VLOOKUP(DATOS[[#This Row],[IdUnico]],A1712:$A$5002,1,FALSE),0),1,0)</f>
        <v>0</v>
      </c>
    </row>
    <row r="1712" spans="1:18" x14ac:dyDescent="0.3">
      <c r="A1712" t="str">
        <f>CONCATENATE(DATOS[[#This Row],[customer_id]],"_",DATOS[[#This Row],[country]],"_",DATOS[[#This Row],[customer_since]])</f>
        <v>CUST_4081_India_45275</v>
      </c>
      <c r="B1712" t="s">
        <v>1464</v>
      </c>
      <c r="C1712">
        <v>78</v>
      </c>
      <c r="D1712" t="s">
        <v>14</v>
      </c>
      <c r="E1712" t="s">
        <v>37</v>
      </c>
      <c r="F1712">
        <v>78.290000000000006</v>
      </c>
      <c r="G1712">
        <f>IF(DATOS[[#This Row],[avg_order_value]]="",0,DATOS[[#This Row],[avg_order_value]])</f>
        <v>78.290000000000006</v>
      </c>
      <c r="H1712">
        <v>5</v>
      </c>
      <c r="I1712">
        <f>DATOS[[#This Row],[avgValorOrdenDesc]]*DATOS[[#This Row],[total_orders]]</f>
        <v>391.45000000000005</v>
      </c>
      <c r="J1712">
        <v>306</v>
      </c>
      <c r="K1712">
        <v>0</v>
      </c>
      <c r="L1712" t="s">
        <v>40</v>
      </c>
      <c r="M1712">
        <v>84.2</v>
      </c>
      <c r="N1712">
        <f>IF(DATOS[[#This Row],[email_open_rate]]="",0,DATOS[[#This Row],[email_open_rate]])</f>
        <v>84.2</v>
      </c>
      <c r="O1712" s="1">
        <v>45275</v>
      </c>
      <c r="P1712">
        <v>31</v>
      </c>
      <c r="Q1712">
        <v>0.15</v>
      </c>
      <c r="R1712">
        <f>IF(IFERROR(VLOOKUP(DATOS[[#This Row],[IdUnico]],A1713:$A$5002,1,FALSE),0),1,0)</f>
        <v>0</v>
      </c>
    </row>
    <row r="1713" spans="1:18" x14ac:dyDescent="0.3">
      <c r="A1713" t="str">
        <f>CONCATENATE(DATOS[[#This Row],[customer_id]],"_",DATOS[[#This Row],[country]],"_",DATOS[[#This Row],[customer_since]])</f>
        <v>CUST_4083_Brazil_44385</v>
      </c>
      <c r="B1713" t="s">
        <v>1654</v>
      </c>
      <c r="C1713">
        <v>59</v>
      </c>
      <c r="D1713" t="s">
        <v>14</v>
      </c>
      <c r="E1713" t="s">
        <v>15</v>
      </c>
      <c r="F1713">
        <v>29.76</v>
      </c>
      <c r="G1713">
        <f>IF(DATOS[[#This Row],[avg_order_value]]="",0,DATOS[[#This Row],[avg_order_value]])</f>
        <v>29.76</v>
      </c>
      <c r="H1713">
        <v>9</v>
      </c>
      <c r="I1713">
        <f>DATOS[[#This Row],[avgValorOrdenDesc]]*DATOS[[#This Row],[total_orders]]</f>
        <v>267.84000000000003</v>
      </c>
      <c r="J1713">
        <v>319</v>
      </c>
      <c r="K1713">
        <v>0</v>
      </c>
      <c r="L1713" t="s">
        <v>40</v>
      </c>
      <c r="M1713">
        <v>78.2</v>
      </c>
      <c r="N1713">
        <f>IF(DATOS[[#This Row],[email_open_rate]]="",0,DATOS[[#This Row],[email_open_rate]])</f>
        <v>78.2</v>
      </c>
      <c r="O1713" s="1">
        <v>44385</v>
      </c>
      <c r="P1713">
        <v>47</v>
      </c>
      <c r="Q1713">
        <v>0.18</v>
      </c>
      <c r="R1713">
        <f>IF(IFERROR(VLOOKUP(DATOS[[#This Row],[IdUnico]],A1714:$A$5002,1,FALSE),0),1,0)</f>
        <v>0</v>
      </c>
    </row>
    <row r="1714" spans="1:18" x14ac:dyDescent="0.3">
      <c r="A1714" t="str">
        <f>CONCATENATE(DATOS[[#This Row],[customer_id]],"_",DATOS[[#This Row],[country]],"_",DATOS[[#This Row],[customer_since]])</f>
        <v>CUST_4083_Japan_44333</v>
      </c>
      <c r="B1714" t="s">
        <v>1654</v>
      </c>
      <c r="C1714">
        <v>73</v>
      </c>
      <c r="D1714" t="s">
        <v>21</v>
      </c>
      <c r="E1714" t="s">
        <v>26</v>
      </c>
      <c r="G1714">
        <f>IF(DATOS[[#This Row],[avg_order_value]]="",0,DATOS[[#This Row],[avg_order_value]])</f>
        <v>0</v>
      </c>
      <c r="H1714">
        <v>12</v>
      </c>
      <c r="I1714">
        <f>DATOS[[#This Row],[avgValorOrdenDesc]]*DATOS[[#This Row],[total_orders]]</f>
        <v>0</v>
      </c>
      <c r="J1714">
        <v>40</v>
      </c>
      <c r="K1714">
        <v>1</v>
      </c>
      <c r="L1714" t="s">
        <v>19</v>
      </c>
      <c r="M1714">
        <v>75.099999999999994</v>
      </c>
      <c r="N1714">
        <f>IF(DATOS[[#This Row],[email_open_rate]]="",0,DATOS[[#This Row],[email_open_rate]])</f>
        <v>75.099999999999994</v>
      </c>
      <c r="O1714" s="1">
        <v>44333</v>
      </c>
      <c r="P1714">
        <v>7</v>
      </c>
      <c r="Q1714">
        <v>0.35</v>
      </c>
      <c r="R1714">
        <f>IF(IFERROR(VLOOKUP(DATOS[[#This Row],[IdUnico]],A1715:$A$5002,1,FALSE),0),1,0)</f>
        <v>0</v>
      </c>
    </row>
    <row r="1715" spans="1:18" x14ac:dyDescent="0.3">
      <c r="A1715" t="str">
        <f>CONCATENATE(DATOS[[#This Row],[customer_id]],"_",DATOS[[#This Row],[country]],"_",DATOS[[#This Row],[customer_since]])</f>
        <v>CUST_4086_Canada_45816</v>
      </c>
      <c r="B1715" t="s">
        <v>744</v>
      </c>
      <c r="C1715">
        <v>46</v>
      </c>
      <c r="D1715" t="s">
        <v>14</v>
      </c>
      <c r="E1715" t="s">
        <v>28</v>
      </c>
      <c r="F1715">
        <v>132.37</v>
      </c>
      <c r="G1715">
        <f>IF(DATOS[[#This Row],[avg_order_value]]="",0,DATOS[[#This Row],[avg_order_value]])</f>
        <v>132.37</v>
      </c>
      <c r="H1715">
        <v>10</v>
      </c>
      <c r="I1715">
        <f>DATOS[[#This Row],[avgValorOrdenDesc]]*DATOS[[#This Row],[total_orders]]</f>
        <v>1323.7</v>
      </c>
      <c r="J1715">
        <v>93</v>
      </c>
      <c r="K1715">
        <v>1</v>
      </c>
      <c r="L1715" t="s">
        <v>19</v>
      </c>
      <c r="M1715">
        <v>17.5</v>
      </c>
      <c r="N1715">
        <f>IF(DATOS[[#This Row],[email_open_rate]]="",0,DATOS[[#This Row],[email_open_rate]])</f>
        <v>17.5</v>
      </c>
      <c r="O1715" s="1">
        <v>45816</v>
      </c>
      <c r="P1715">
        <v>36</v>
      </c>
      <c r="Q1715">
        <v>0.24</v>
      </c>
      <c r="R1715">
        <f>IF(IFERROR(VLOOKUP(DATOS[[#This Row],[IdUnico]],A1716:$A$5002,1,FALSE),0),1,0)</f>
        <v>0</v>
      </c>
    </row>
    <row r="1716" spans="1:18" x14ac:dyDescent="0.3">
      <c r="A1716" t="str">
        <f>CONCATENATE(DATOS[[#This Row],[customer_id]],"_",DATOS[[#This Row],[country]],"_",DATOS[[#This Row],[customer_since]])</f>
        <v>CUST_4092_Japan_45349</v>
      </c>
      <c r="B1716" t="s">
        <v>3452</v>
      </c>
      <c r="C1716">
        <v>19</v>
      </c>
      <c r="D1716" t="s">
        <v>21</v>
      </c>
      <c r="E1716" t="s">
        <v>26</v>
      </c>
      <c r="F1716">
        <v>108.02</v>
      </c>
      <c r="G1716">
        <f>IF(DATOS[[#This Row],[avg_order_value]]="",0,DATOS[[#This Row],[avg_order_value]])</f>
        <v>108.02</v>
      </c>
      <c r="H1716">
        <v>9</v>
      </c>
      <c r="I1716">
        <f>DATOS[[#This Row],[avgValorOrdenDesc]]*DATOS[[#This Row],[total_orders]]</f>
        <v>972.18</v>
      </c>
      <c r="J1716">
        <v>270</v>
      </c>
      <c r="K1716">
        <v>0</v>
      </c>
      <c r="L1716" t="s">
        <v>29</v>
      </c>
      <c r="M1716">
        <v>91.4</v>
      </c>
      <c r="N1716">
        <f>IF(DATOS[[#This Row],[email_open_rate]]="",0,DATOS[[#This Row],[email_open_rate]])</f>
        <v>91.4</v>
      </c>
      <c r="O1716" s="1">
        <v>45349</v>
      </c>
      <c r="P1716">
        <v>9</v>
      </c>
      <c r="Q1716">
        <v>0.03</v>
      </c>
      <c r="R1716">
        <f>IF(IFERROR(VLOOKUP(DATOS[[#This Row],[IdUnico]],A1717:$A$5002,1,FALSE),0),1,0)</f>
        <v>0</v>
      </c>
    </row>
    <row r="1717" spans="1:18" x14ac:dyDescent="0.3">
      <c r="A1717" t="str">
        <f>CONCATENATE(DATOS[[#This Row],[customer_id]],"_",DATOS[[#This Row],[country]],"_",DATOS[[#This Row],[customer_since]])</f>
        <v>CUST_4093_France_44385</v>
      </c>
      <c r="B1717" t="s">
        <v>1304</v>
      </c>
      <c r="C1717">
        <v>60</v>
      </c>
      <c r="D1717" t="s">
        <v>21</v>
      </c>
      <c r="E1717" t="s">
        <v>35</v>
      </c>
      <c r="F1717">
        <v>44.13</v>
      </c>
      <c r="G1717">
        <f>IF(DATOS[[#This Row],[avg_order_value]]="",0,DATOS[[#This Row],[avg_order_value]])</f>
        <v>44.13</v>
      </c>
      <c r="H1717">
        <v>8</v>
      </c>
      <c r="I1717">
        <f>DATOS[[#This Row],[avgValorOrdenDesc]]*DATOS[[#This Row],[total_orders]]</f>
        <v>353.04</v>
      </c>
      <c r="J1717">
        <v>348</v>
      </c>
      <c r="K1717">
        <v>0</v>
      </c>
      <c r="L1717" t="s">
        <v>23</v>
      </c>
      <c r="M1717">
        <v>41.5</v>
      </c>
      <c r="N1717">
        <f>IF(DATOS[[#This Row],[email_open_rate]]="",0,DATOS[[#This Row],[email_open_rate]])</f>
        <v>41.5</v>
      </c>
      <c r="O1717" s="1">
        <v>44385</v>
      </c>
      <c r="P1717">
        <v>93</v>
      </c>
      <c r="Q1717">
        <v>0.2</v>
      </c>
      <c r="R1717">
        <f>IF(IFERROR(VLOOKUP(DATOS[[#This Row],[IdUnico]],A1718:$A$5002,1,FALSE),0),1,0)</f>
        <v>0</v>
      </c>
    </row>
    <row r="1718" spans="1:18" x14ac:dyDescent="0.3">
      <c r="A1718" t="str">
        <f>CONCATENATE(DATOS[[#This Row],[customer_id]],"_",DATOS[[#This Row],[country]],"_",DATOS[[#This Row],[customer_since]])</f>
        <v>CUST_4093_UK_45019</v>
      </c>
      <c r="B1718" t="s">
        <v>1304</v>
      </c>
      <c r="C1718">
        <v>27</v>
      </c>
      <c r="D1718" t="s">
        <v>14</v>
      </c>
      <c r="E1718" t="s">
        <v>52</v>
      </c>
      <c r="F1718">
        <v>124.32</v>
      </c>
      <c r="G1718">
        <f>IF(DATOS[[#This Row],[avg_order_value]]="",0,DATOS[[#This Row],[avg_order_value]])</f>
        <v>124.32</v>
      </c>
      <c r="H1718">
        <v>6</v>
      </c>
      <c r="I1718">
        <f>DATOS[[#This Row],[avgValorOrdenDesc]]*DATOS[[#This Row],[total_orders]]</f>
        <v>745.92</v>
      </c>
      <c r="J1718">
        <v>305</v>
      </c>
      <c r="K1718">
        <v>0</v>
      </c>
      <c r="L1718" t="s">
        <v>40</v>
      </c>
      <c r="M1718">
        <v>73.400000000000006</v>
      </c>
      <c r="N1718">
        <f>IF(DATOS[[#This Row],[email_open_rate]]="",0,DATOS[[#This Row],[email_open_rate]])</f>
        <v>73.400000000000006</v>
      </c>
      <c r="O1718" s="1">
        <v>45019</v>
      </c>
      <c r="P1718">
        <v>5</v>
      </c>
      <c r="Q1718">
        <v>0.37</v>
      </c>
      <c r="R1718">
        <f>IF(IFERROR(VLOOKUP(DATOS[[#This Row],[IdUnico]],A1719:$A$5002,1,FALSE),0),1,0)</f>
        <v>0</v>
      </c>
    </row>
    <row r="1719" spans="1:18" x14ac:dyDescent="0.3">
      <c r="A1719" t="str">
        <f>CONCATENATE(DATOS[[#This Row],[customer_id]],"_",DATOS[[#This Row],[country]],"_",DATOS[[#This Row],[customer_since]])</f>
        <v>CUST_4096_China_44528</v>
      </c>
      <c r="B1719" t="s">
        <v>3414</v>
      </c>
      <c r="C1719">
        <v>35</v>
      </c>
      <c r="D1719" t="s">
        <v>14</v>
      </c>
      <c r="E1719" t="s">
        <v>44</v>
      </c>
      <c r="F1719">
        <v>157.13999999999999</v>
      </c>
      <c r="G1719">
        <f>IF(DATOS[[#This Row],[avg_order_value]]="",0,DATOS[[#This Row],[avg_order_value]])</f>
        <v>157.13999999999999</v>
      </c>
      <c r="H1719">
        <v>10</v>
      </c>
      <c r="I1719">
        <f>DATOS[[#This Row],[avgValorOrdenDesc]]*DATOS[[#This Row],[total_orders]]</f>
        <v>1571.3999999999999</v>
      </c>
      <c r="J1719">
        <v>355</v>
      </c>
      <c r="K1719">
        <v>0</v>
      </c>
      <c r="L1719" t="s">
        <v>29</v>
      </c>
      <c r="M1719">
        <v>90</v>
      </c>
      <c r="N1719">
        <f>IF(DATOS[[#This Row],[email_open_rate]]="",0,DATOS[[#This Row],[email_open_rate]])</f>
        <v>90</v>
      </c>
      <c r="O1719" s="1">
        <v>44528</v>
      </c>
      <c r="P1719">
        <v>24</v>
      </c>
      <c r="Q1719">
        <v>0.27</v>
      </c>
      <c r="R1719">
        <f>IF(IFERROR(VLOOKUP(DATOS[[#This Row],[IdUnico]],A1720:$A$5002,1,FALSE),0),1,0)</f>
        <v>0</v>
      </c>
    </row>
    <row r="1720" spans="1:18" x14ac:dyDescent="0.3">
      <c r="A1720" t="str">
        <f>CONCATENATE(DATOS[[#This Row],[customer_id]],"_",DATOS[[#This Row],[country]],"_",DATOS[[#This Row],[customer_since]])</f>
        <v>CUST_4096_USA_45639</v>
      </c>
      <c r="B1720" t="s">
        <v>3414</v>
      </c>
      <c r="C1720">
        <v>71</v>
      </c>
      <c r="D1720" t="s">
        <v>21</v>
      </c>
      <c r="E1720" t="s">
        <v>18</v>
      </c>
      <c r="F1720">
        <v>40.270000000000003</v>
      </c>
      <c r="G1720">
        <f>IF(DATOS[[#This Row],[avg_order_value]]="",0,DATOS[[#This Row],[avg_order_value]])</f>
        <v>40.270000000000003</v>
      </c>
      <c r="H1720">
        <v>9</v>
      </c>
      <c r="I1720">
        <f>DATOS[[#This Row],[avgValorOrdenDesc]]*DATOS[[#This Row],[total_orders]]</f>
        <v>362.43</v>
      </c>
      <c r="J1720">
        <v>85</v>
      </c>
      <c r="K1720">
        <v>0</v>
      </c>
      <c r="L1720" t="s">
        <v>40</v>
      </c>
      <c r="M1720">
        <v>94.1</v>
      </c>
      <c r="N1720">
        <f>IF(DATOS[[#This Row],[email_open_rate]]="",0,DATOS[[#This Row],[email_open_rate]])</f>
        <v>94.1</v>
      </c>
      <c r="O1720" s="1">
        <v>45639</v>
      </c>
      <c r="P1720">
        <v>13</v>
      </c>
      <c r="Q1720">
        <v>0.05</v>
      </c>
      <c r="R1720">
        <f>IF(IFERROR(VLOOKUP(DATOS[[#This Row],[IdUnico]],A1721:$A$5002,1,FALSE),0),1,0)</f>
        <v>0</v>
      </c>
    </row>
    <row r="1721" spans="1:18" x14ac:dyDescent="0.3">
      <c r="A1721" t="str">
        <f>CONCATENATE(DATOS[[#This Row],[customer_id]],"_",DATOS[[#This Row],[country]],"_",DATOS[[#This Row],[customer_since]])</f>
        <v>CUST_4097_France_44036</v>
      </c>
      <c r="B1721" t="s">
        <v>1598</v>
      </c>
      <c r="C1721">
        <v>76</v>
      </c>
      <c r="D1721" t="s">
        <v>21</v>
      </c>
      <c r="E1721" t="s">
        <v>35</v>
      </c>
      <c r="F1721">
        <v>158.47</v>
      </c>
      <c r="G1721">
        <f>IF(DATOS[[#This Row],[avg_order_value]]="",0,DATOS[[#This Row],[avg_order_value]])</f>
        <v>158.47</v>
      </c>
      <c r="H1721">
        <v>11</v>
      </c>
      <c r="I1721">
        <f>DATOS[[#This Row],[avgValorOrdenDesc]]*DATOS[[#This Row],[total_orders]]</f>
        <v>1743.17</v>
      </c>
      <c r="J1721">
        <v>185</v>
      </c>
      <c r="K1721">
        <v>0</v>
      </c>
      <c r="L1721" t="s">
        <v>40</v>
      </c>
      <c r="M1721">
        <v>79</v>
      </c>
      <c r="N1721">
        <f>IF(DATOS[[#This Row],[email_open_rate]]="",0,DATOS[[#This Row],[email_open_rate]])</f>
        <v>79</v>
      </c>
      <c r="O1721" s="1">
        <v>44036</v>
      </c>
      <c r="P1721">
        <v>93</v>
      </c>
      <c r="Q1721">
        <v>0.36</v>
      </c>
      <c r="R1721">
        <f>IF(IFERROR(VLOOKUP(DATOS[[#This Row],[IdUnico]],A1722:$A$5002,1,FALSE),0),1,0)</f>
        <v>0</v>
      </c>
    </row>
    <row r="1722" spans="1:18" x14ac:dyDescent="0.3">
      <c r="A1722" t="str">
        <f>CONCATENATE(DATOS[[#This Row],[customer_id]],"_",DATOS[[#This Row],[country]],"_",DATOS[[#This Row],[customer_since]])</f>
        <v>CUST_4099_France_45643</v>
      </c>
      <c r="B1722" t="s">
        <v>122</v>
      </c>
      <c r="C1722">
        <v>69</v>
      </c>
      <c r="D1722" t="s">
        <v>14</v>
      </c>
      <c r="E1722" t="s">
        <v>35</v>
      </c>
      <c r="F1722">
        <v>19.7</v>
      </c>
      <c r="G1722">
        <f>IF(DATOS[[#This Row],[avg_order_value]]="",0,DATOS[[#This Row],[avg_order_value]])</f>
        <v>19.7</v>
      </c>
      <c r="H1722">
        <v>6</v>
      </c>
      <c r="I1722">
        <f>DATOS[[#This Row],[avgValorOrdenDesc]]*DATOS[[#This Row],[total_orders]]</f>
        <v>118.19999999999999</v>
      </c>
      <c r="J1722">
        <v>287</v>
      </c>
      <c r="K1722">
        <v>0</v>
      </c>
      <c r="L1722" t="s">
        <v>29</v>
      </c>
      <c r="M1722">
        <v>24.6</v>
      </c>
      <c r="N1722">
        <f>IF(DATOS[[#This Row],[email_open_rate]]="",0,DATOS[[#This Row],[email_open_rate]])</f>
        <v>24.6</v>
      </c>
      <c r="O1722" s="1">
        <v>45643</v>
      </c>
      <c r="P1722">
        <v>28</v>
      </c>
      <c r="Q1722">
        <v>0.12</v>
      </c>
      <c r="R1722">
        <f>IF(IFERROR(VLOOKUP(DATOS[[#This Row],[IdUnico]],A1723:$A$5002,1,FALSE),0),1,0)</f>
        <v>0</v>
      </c>
    </row>
    <row r="1723" spans="1:18" x14ac:dyDescent="0.3">
      <c r="A1723" t="str">
        <f>CONCATENATE(DATOS[[#This Row],[customer_id]],"_",DATOS[[#This Row],[country]],"_",DATOS[[#This Row],[customer_since]])</f>
        <v>CUST_4103_Brazil_44017</v>
      </c>
      <c r="B1723" t="s">
        <v>3178</v>
      </c>
      <c r="C1723">
        <v>44</v>
      </c>
      <c r="D1723" t="s">
        <v>21</v>
      </c>
      <c r="E1723" t="s">
        <v>15</v>
      </c>
      <c r="F1723">
        <v>99.67</v>
      </c>
      <c r="G1723">
        <f>IF(DATOS[[#This Row],[avg_order_value]]="",0,DATOS[[#This Row],[avg_order_value]])</f>
        <v>99.67</v>
      </c>
      <c r="H1723">
        <v>12</v>
      </c>
      <c r="I1723">
        <f>DATOS[[#This Row],[avgValorOrdenDesc]]*DATOS[[#This Row],[total_orders]]</f>
        <v>1196.04</v>
      </c>
      <c r="J1723">
        <v>153</v>
      </c>
      <c r="K1723">
        <v>0</v>
      </c>
      <c r="L1723" t="s">
        <v>16</v>
      </c>
      <c r="M1723">
        <v>96.5</v>
      </c>
      <c r="N1723">
        <f>IF(DATOS[[#This Row],[email_open_rate]]="",0,DATOS[[#This Row],[email_open_rate]])</f>
        <v>96.5</v>
      </c>
      <c r="O1723" s="1">
        <v>44017</v>
      </c>
      <c r="P1723">
        <v>86</v>
      </c>
      <c r="Q1723">
        <v>0.33</v>
      </c>
      <c r="R1723">
        <f>IF(IFERROR(VLOOKUP(DATOS[[#This Row],[IdUnico]],A1724:$A$5002,1,FALSE),0),1,0)</f>
        <v>0</v>
      </c>
    </row>
    <row r="1724" spans="1:18" x14ac:dyDescent="0.3">
      <c r="A1724" t="str">
        <f>CONCATENATE(DATOS[[#This Row],[customer_id]],"_",DATOS[[#This Row],[country]],"_",DATOS[[#This Row],[customer_since]])</f>
        <v>CUST_4104_China_44950</v>
      </c>
      <c r="B1724" t="s">
        <v>125</v>
      </c>
      <c r="C1724">
        <v>34</v>
      </c>
      <c r="D1724" t="s">
        <v>14</v>
      </c>
      <c r="E1724" t="s">
        <v>44</v>
      </c>
      <c r="F1724">
        <v>61.71</v>
      </c>
      <c r="G1724">
        <f>IF(DATOS[[#This Row],[avg_order_value]]="",0,DATOS[[#This Row],[avg_order_value]])</f>
        <v>61.71</v>
      </c>
      <c r="H1724">
        <v>9</v>
      </c>
      <c r="I1724">
        <f>DATOS[[#This Row],[avgValorOrdenDesc]]*DATOS[[#This Row],[total_orders]]</f>
        <v>555.39</v>
      </c>
      <c r="J1724">
        <v>332</v>
      </c>
      <c r="K1724">
        <v>0</v>
      </c>
      <c r="L1724" t="s">
        <v>16</v>
      </c>
      <c r="M1724">
        <v>49.6</v>
      </c>
      <c r="N1724">
        <f>IF(DATOS[[#This Row],[email_open_rate]]="",0,DATOS[[#This Row],[email_open_rate]])</f>
        <v>49.6</v>
      </c>
      <c r="O1724" s="1">
        <v>44950</v>
      </c>
      <c r="P1724">
        <v>53</v>
      </c>
      <c r="Q1724">
        <v>0.13</v>
      </c>
      <c r="R1724">
        <f>IF(IFERROR(VLOOKUP(DATOS[[#This Row],[IdUnico]],A1725:$A$5002,1,FALSE),0),1,0)</f>
        <v>0</v>
      </c>
    </row>
    <row r="1725" spans="1:18" x14ac:dyDescent="0.3">
      <c r="A1725" t="str">
        <f>CONCATENATE(DATOS[[#This Row],[customer_id]],"_",DATOS[[#This Row],[country]],"_",DATOS[[#This Row],[customer_since]])</f>
        <v>CUST_4104_UK_45813</v>
      </c>
      <c r="B1725" t="s">
        <v>125</v>
      </c>
      <c r="C1725">
        <v>57</v>
      </c>
      <c r="D1725" t="s">
        <v>14</v>
      </c>
      <c r="E1725" t="s">
        <v>52</v>
      </c>
      <c r="F1725">
        <v>74.599999999999994</v>
      </c>
      <c r="G1725">
        <f>IF(DATOS[[#This Row],[avg_order_value]]="",0,DATOS[[#This Row],[avg_order_value]])</f>
        <v>74.599999999999994</v>
      </c>
      <c r="H1725">
        <v>11</v>
      </c>
      <c r="I1725">
        <f>DATOS[[#This Row],[avgValorOrdenDesc]]*DATOS[[#This Row],[total_orders]]</f>
        <v>820.59999999999991</v>
      </c>
      <c r="J1725">
        <v>295</v>
      </c>
      <c r="K1725">
        <v>0</v>
      </c>
      <c r="L1725" t="s">
        <v>16</v>
      </c>
      <c r="M1725">
        <v>14.5</v>
      </c>
      <c r="N1725">
        <f>IF(DATOS[[#This Row],[email_open_rate]]="",0,DATOS[[#This Row],[email_open_rate]])</f>
        <v>14.5</v>
      </c>
      <c r="O1725" s="1">
        <v>45813</v>
      </c>
      <c r="P1725">
        <v>18</v>
      </c>
      <c r="Q1725">
        <v>0.62</v>
      </c>
      <c r="R1725">
        <f>IF(IFERROR(VLOOKUP(DATOS[[#This Row],[IdUnico]],A1726:$A$5002,1,FALSE),0),1,0)</f>
        <v>0</v>
      </c>
    </row>
    <row r="1726" spans="1:18" x14ac:dyDescent="0.3">
      <c r="A1726" t="str">
        <f>CONCATENATE(DATOS[[#This Row],[customer_id]],"_",DATOS[[#This Row],[country]],"_",DATOS[[#This Row],[customer_since]])</f>
        <v>CUST_4108_Brazil_45163</v>
      </c>
      <c r="B1726" t="s">
        <v>249</v>
      </c>
      <c r="C1726">
        <v>51</v>
      </c>
      <c r="D1726" t="s">
        <v>25</v>
      </c>
      <c r="E1726" t="s">
        <v>15</v>
      </c>
      <c r="G1726">
        <f>IF(DATOS[[#This Row],[avg_order_value]]="",0,DATOS[[#This Row],[avg_order_value]])</f>
        <v>0</v>
      </c>
      <c r="H1726">
        <v>10</v>
      </c>
      <c r="I1726">
        <f>DATOS[[#This Row],[avgValorOrdenDesc]]*DATOS[[#This Row],[total_orders]]</f>
        <v>0</v>
      </c>
      <c r="J1726">
        <v>248</v>
      </c>
      <c r="K1726">
        <v>0</v>
      </c>
      <c r="L1726" t="s">
        <v>23</v>
      </c>
      <c r="M1726">
        <v>32.5</v>
      </c>
      <c r="N1726">
        <f>IF(DATOS[[#This Row],[email_open_rate]]="",0,DATOS[[#This Row],[email_open_rate]])</f>
        <v>32.5</v>
      </c>
      <c r="O1726" s="1">
        <v>45163</v>
      </c>
      <c r="P1726">
        <v>7</v>
      </c>
      <c r="Q1726">
        <v>0.35</v>
      </c>
      <c r="R1726">
        <f>IF(IFERROR(VLOOKUP(DATOS[[#This Row],[IdUnico]],A1727:$A$5002,1,FALSE),0),1,0)</f>
        <v>0</v>
      </c>
    </row>
    <row r="1727" spans="1:18" x14ac:dyDescent="0.3">
      <c r="A1727" t="str">
        <f>CONCATENATE(DATOS[[#This Row],[customer_id]],"_",DATOS[[#This Row],[country]],"_",DATOS[[#This Row],[customer_since]])</f>
        <v>CUST_4109_Canada_44646</v>
      </c>
      <c r="B1727" t="s">
        <v>2671</v>
      </c>
      <c r="C1727">
        <v>47</v>
      </c>
      <c r="D1727" t="s">
        <v>21</v>
      </c>
      <c r="E1727" t="s">
        <v>28</v>
      </c>
      <c r="F1727">
        <v>90.69</v>
      </c>
      <c r="G1727">
        <f>IF(DATOS[[#This Row],[avg_order_value]]="",0,DATOS[[#This Row],[avg_order_value]])</f>
        <v>90.69</v>
      </c>
      <c r="H1727">
        <v>10</v>
      </c>
      <c r="I1727">
        <f>DATOS[[#This Row],[avgValorOrdenDesc]]*DATOS[[#This Row],[total_orders]]</f>
        <v>906.9</v>
      </c>
      <c r="J1727">
        <v>143</v>
      </c>
      <c r="K1727">
        <v>0</v>
      </c>
      <c r="L1727" t="s">
        <v>40</v>
      </c>
      <c r="M1727">
        <v>77.900000000000006</v>
      </c>
      <c r="N1727">
        <f>IF(DATOS[[#This Row],[email_open_rate]]="",0,DATOS[[#This Row],[email_open_rate]])</f>
        <v>77.900000000000006</v>
      </c>
      <c r="O1727" s="1">
        <v>44646</v>
      </c>
      <c r="P1727">
        <v>60</v>
      </c>
      <c r="Q1727">
        <v>0.39</v>
      </c>
      <c r="R1727">
        <f>IF(IFERROR(VLOOKUP(DATOS[[#This Row],[IdUnico]],A1728:$A$5002,1,FALSE),0),1,0)</f>
        <v>0</v>
      </c>
    </row>
    <row r="1728" spans="1:18" x14ac:dyDescent="0.3">
      <c r="A1728" t="str">
        <f>CONCATENATE(DATOS[[#This Row],[customer_id]],"_",DATOS[[#This Row],[country]],"_",DATOS[[#This Row],[customer_since]])</f>
        <v>CUST_4109_India_45718</v>
      </c>
      <c r="B1728" t="s">
        <v>2671</v>
      </c>
      <c r="C1728">
        <v>53</v>
      </c>
      <c r="D1728" t="s">
        <v>21</v>
      </c>
      <c r="E1728" t="s">
        <v>37</v>
      </c>
      <c r="F1728">
        <v>140.68</v>
      </c>
      <c r="G1728">
        <f>IF(DATOS[[#This Row],[avg_order_value]]="",0,DATOS[[#This Row],[avg_order_value]])</f>
        <v>140.68</v>
      </c>
      <c r="H1728">
        <v>8</v>
      </c>
      <c r="I1728">
        <f>DATOS[[#This Row],[avgValorOrdenDesc]]*DATOS[[#This Row],[total_orders]]</f>
        <v>1125.44</v>
      </c>
      <c r="J1728">
        <v>222</v>
      </c>
      <c r="K1728">
        <v>0</v>
      </c>
      <c r="L1728" t="s">
        <v>19</v>
      </c>
      <c r="M1728">
        <v>14.8</v>
      </c>
      <c r="N1728">
        <f>IF(DATOS[[#This Row],[email_open_rate]]="",0,DATOS[[#This Row],[email_open_rate]])</f>
        <v>14.8</v>
      </c>
      <c r="O1728" s="1">
        <v>45718</v>
      </c>
      <c r="P1728">
        <v>83</v>
      </c>
      <c r="Q1728">
        <v>0.18</v>
      </c>
      <c r="R1728">
        <f>IF(IFERROR(VLOOKUP(DATOS[[#This Row],[IdUnico]],A1729:$A$5002,1,FALSE),0),1,0)</f>
        <v>0</v>
      </c>
    </row>
    <row r="1729" spans="1:18" x14ac:dyDescent="0.3">
      <c r="A1729" t="str">
        <f>CONCATENATE(DATOS[[#This Row],[customer_id]],"_",DATOS[[#This Row],[country]],"_",DATOS[[#This Row],[customer_since]])</f>
        <v>CUST_4112_Australia_44751</v>
      </c>
      <c r="B1729" t="s">
        <v>2204</v>
      </c>
      <c r="C1729">
        <v>66</v>
      </c>
      <c r="D1729" t="s">
        <v>14</v>
      </c>
      <c r="E1729" t="s">
        <v>22</v>
      </c>
      <c r="F1729">
        <v>124.96</v>
      </c>
      <c r="G1729">
        <f>IF(DATOS[[#This Row],[avg_order_value]]="",0,DATOS[[#This Row],[avg_order_value]])</f>
        <v>124.96</v>
      </c>
      <c r="H1729">
        <v>11</v>
      </c>
      <c r="I1729">
        <f>DATOS[[#This Row],[avgValorOrdenDesc]]*DATOS[[#This Row],[total_orders]]</f>
        <v>1374.56</v>
      </c>
      <c r="J1729">
        <v>133</v>
      </c>
      <c r="K1729">
        <v>0</v>
      </c>
      <c r="L1729" t="s">
        <v>29</v>
      </c>
      <c r="M1729">
        <v>72.8</v>
      </c>
      <c r="N1729">
        <f>IF(DATOS[[#This Row],[email_open_rate]]="",0,DATOS[[#This Row],[email_open_rate]])</f>
        <v>72.8</v>
      </c>
      <c r="O1729" s="1">
        <v>44751</v>
      </c>
      <c r="P1729">
        <v>72</v>
      </c>
      <c r="Q1729">
        <v>0.35</v>
      </c>
      <c r="R1729">
        <f>IF(IFERROR(VLOOKUP(DATOS[[#This Row],[IdUnico]],A1730:$A$5002,1,FALSE),0),1,0)</f>
        <v>0</v>
      </c>
    </row>
    <row r="1730" spans="1:18" x14ac:dyDescent="0.3">
      <c r="A1730" t="str">
        <f>CONCATENATE(DATOS[[#This Row],[customer_id]],"_",DATOS[[#This Row],[country]],"_",DATOS[[#This Row],[customer_since]])</f>
        <v>CUST_4113_China_44234</v>
      </c>
      <c r="B1730" t="s">
        <v>3250</v>
      </c>
      <c r="C1730">
        <v>32</v>
      </c>
      <c r="D1730" t="s">
        <v>14</v>
      </c>
      <c r="E1730" t="s">
        <v>44</v>
      </c>
      <c r="F1730">
        <v>177.14</v>
      </c>
      <c r="G1730">
        <f>IF(DATOS[[#This Row],[avg_order_value]]="",0,DATOS[[#This Row],[avg_order_value]])</f>
        <v>177.14</v>
      </c>
      <c r="H1730">
        <v>8</v>
      </c>
      <c r="I1730">
        <f>DATOS[[#This Row],[avgValorOrdenDesc]]*DATOS[[#This Row],[total_orders]]</f>
        <v>1417.12</v>
      </c>
      <c r="J1730">
        <v>27</v>
      </c>
      <c r="K1730">
        <v>1</v>
      </c>
      <c r="L1730" t="s">
        <v>19</v>
      </c>
      <c r="M1730">
        <v>18.100000000000001</v>
      </c>
      <c r="N1730">
        <f>IF(DATOS[[#This Row],[email_open_rate]]="",0,DATOS[[#This Row],[email_open_rate]])</f>
        <v>18.100000000000001</v>
      </c>
      <c r="O1730" s="1">
        <v>44234</v>
      </c>
      <c r="P1730">
        <v>20</v>
      </c>
      <c r="Q1730">
        <v>0.2</v>
      </c>
      <c r="R1730">
        <f>IF(IFERROR(VLOOKUP(DATOS[[#This Row],[IdUnico]],A1731:$A$5002,1,FALSE),0),1,0)</f>
        <v>0</v>
      </c>
    </row>
    <row r="1731" spans="1:18" x14ac:dyDescent="0.3">
      <c r="A1731" t="str">
        <f>CONCATENATE(DATOS[[#This Row],[customer_id]],"_",DATOS[[#This Row],[country]],"_",DATOS[[#This Row],[customer_since]])</f>
        <v>CUST_4117_Australia_45484</v>
      </c>
      <c r="B1731" t="s">
        <v>1362</v>
      </c>
      <c r="C1731">
        <v>71</v>
      </c>
      <c r="D1731" t="s">
        <v>14</v>
      </c>
      <c r="E1731" t="s">
        <v>22</v>
      </c>
      <c r="F1731">
        <v>92.67</v>
      </c>
      <c r="G1731">
        <f>IF(DATOS[[#This Row],[avg_order_value]]="",0,DATOS[[#This Row],[avg_order_value]])</f>
        <v>92.67</v>
      </c>
      <c r="H1731">
        <v>6</v>
      </c>
      <c r="I1731">
        <f>DATOS[[#This Row],[avgValorOrdenDesc]]*DATOS[[#This Row],[total_orders]]</f>
        <v>556.02</v>
      </c>
      <c r="J1731">
        <v>268</v>
      </c>
      <c r="K1731">
        <v>0</v>
      </c>
      <c r="L1731" t="s">
        <v>16</v>
      </c>
      <c r="M1731">
        <v>52.8</v>
      </c>
      <c r="N1731">
        <f>IF(DATOS[[#This Row],[email_open_rate]]="",0,DATOS[[#This Row],[email_open_rate]])</f>
        <v>52.8</v>
      </c>
      <c r="O1731" s="1">
        <v>45484</v>
      </c>
      <c r="P1731">
        <v>28</v>
      </c>
      <c r="Q1731">
        <v>0.15</v>
      </c>
      <c r="R1731">
        <f>IF(IFERROR(VLOOKUP(DATOS[[#This Row],[IdUnico]],A1732:$A$5002,1,FALSE),0),1,0)</f>
        <v>0</v>
      </c>
    </row>
    <row r="1732" spans="1:18" x14ac:dyDescent="0.3">
      <c r="A1732" t="str">
        <f>CONCATENATE(DATOS[[#This Row],[customer_id]],"_",DATOS[[#This Row],[country]],"_",DATOS[[#This Row],[customer_since]])</f>
        <v>CUST_4119_UK_45347</v>
      </c>
      <c r="B1732" t="s">
        <v>2359</v>
      </c>
      <c r="C1732">
        <v>52</v>
      </c>
      <c r="D1732" t="s">
        <v>14</v>
      </c>
      <c r="E1732" t="s">
        <v>52</v>
      </c>
      <c r="F1732">
        <v>193.15</v>
      </c>
      <c r="G1732">
        <f>IF(DATOS[[#This Row],[avg_order_value]]="",0,DATOS[[#This Row],[avg_order_value]])</f>
        <v>193.15</v>
      </c>
      <c r="H1732">
        <v>12</v>
      </c>
      <c r="I1732">
        <f>DATOS[[#This Row],[avgValorOrdenDesc]]*DATOS[[#This Row],[total_orders]]</f>
        <v>2317.8000000000002</v>
      </c>
      <c r="J1732">
        <v>8</v>
      </c>
      <c r="K1732">
        <v>0</v>
      </c>
      <c r="L1732" t="s">
        <v>16</v>
      </c>
      <c r="M1732">
        <v>23.9</v>
      </c>
      <c r="N1732">
        <f>IF(DATOS[[#This Row],[email_open_rate]]="",0,DATOS[[#This Row],[email_open_rate]])</f>
        <v>23.9</v>
      </c>
      <c r="O1732" s="1">
        <v>45347</v>
      </c>
      <c r="P1732">
        <v>58</v>
      </c>
      <c r="Q1732">
        <v>0.53</v>
      </c>
      <c r="R1732">
        <f>IF(IFERROR(VLOOKUP(DATOS[[#This Row],[IdUnico]],A1733:$A$5002,1,FALSE),0),1,0)</f>
        <v>0</v>
      </c>
    </row>
    <row r="1733" spans="1:18" x14ac:dyDescent="0.3">
      <c r="A1733" t="str">
        <f>CONCATENATE(DATOS[[#This Row],[customer_id]],"_",DATOS[[#This Row],[country]],"_",DATOS[[#This Row],[customer_since]])</f>
        <v>CUST_4121_Brazil_44542</v>
      </c>
      <c r="B1733" t="s">
        <v>3472</v>
      </c>
      <c r="C1733">
        <v>38</v>
      </c>
      <c r="D1733" t="s">
        <v>14</v>
      </c>
      <c r="E1733" t="s">
        <v>15</v>
      </c>
      <c r="F1733">
        <v>86.45</v>
      </c>
      <c r="G1733">
        <f>IF(DATOS[[#This Row],[avg_order_value]]="",0,DATOS[[#This Row],[avg_order_value]])</f>
        <v>86.45</v>
      </c>
      <c r="H1733">
        <v>13</v>
      </c>
      <c r="I1733">
        <f>DATOS[[#This Row],[avgValorOrdenDesc]]*DATOS[[#This Row],[total_orders]]</f>
        <v>1123.8500000000001</v>
      </c>
      <c r="J1733">
        <v>322</v>
      </c>
      <c r="K1733">
        <v>0</v>
      </c>
      <c r="L1733" t="s">
        <v>40</v>
      </c>
      <c r="M1733">
        <v>15.1</v>
      </c>
      <c r="N1733">
        <f>IF(DATOS[[#This Row],[email_open_rate]]="",0,DATOS[[#This Row],[email_open_rate]])</f>
        <v>15.1</v>
      </c>
      <c r="O1733" s="1">
        <v>44542</v>
      </c>
      <c r="P1733">
        <v>45</v>
      </c>
      <c r="Q1733">
        <v>0.52</v>
      </c>
      <c r="R1733">
        <f>IF(IFERROR(VLOOKUP(DATOS[[#This Row],[IdUnico]],A1734:$A$5002,1,FALSE),0),1,0)</f>
        <v>0</v>
      </c>
    </row>
    <row r="1734" spans="1:18" x14ac:dyDescent="0.3">
      <c r="A1734" t="str">
        <f>CONCATENATE(DATOS[[#This Row],[customer_id]],"_",DATOS[[#This Row],[country]],"_",DATOS[[#This Row],[customer_since]])</f>
        <v>CUST_4124_India_44461</v>
      </c>
      <c r="B1734" t="s">
        <v>365</v>
      </c>
      <c r="C1734">
        <v>78</v>
      </c>
      <c r="D1734" t="s">
        <v>21</v>
      </c>
      <c r="E1734" t="s">
        <v>37</v>
      </c>
      <c r="F1734">
        <v>27.34</v>
      </c>
      <c r="G1734">
        <f>IF(DATOS[[#This Row],[avg_order_value]]="",0,DATOS[[#This Row],[avg_order_value]])</f>
        <v>27.34</v>
      </c>
      <c r="H1734">
        <v>17</v>
      </c>
      <c r="I1734">
        <f>DATOS[[#This Row],[avgValorOrdenDesc]]*DATOS[[#This Row],[total_orders]]</f>
        <v>464.78</v>
      </c>
      <c r="J1734">
        <v>358</v>
      </c>
      <c r="K1734">
        <v>0</v>
      </c>
      <c r="L1734" t="s">
        <v>23</v>
      </c>
      <c r="M1734">
        <v>76.099999999999994</v>
      </c>
      <c r="N1734">
        <f>IF(DATOS[[#This Row],[email_open_rate]]="",0,DATOS[[#This Row],[email_open_rate]])</f>
        <v>76.099999999999994</v>
      </c>
      <c r="O1734" s="1">
        <v>44461</v>
      </c>
      <c r="P1734">
        <v>26</v>
      </c>
      <c r="Q1734">
        <v>0.18</v>
      </c>
      <c r="R1734">
        <f>IF(IFERROR(VLOOKUP(DATOS[[#This Row],[IdUnico]],A1735:$A$5002,1,FALSE),0),1,0)</f>
        <v>0</v>
      </c>
    </row>
    <row r="1735" spans="1:18" x14ac:dyDescent="0.3">
      <c r="A1735" t="str">
        <f>CONCATENATE(DATOS[[#This Row],[customer_id]],"_",DATOS[[#This Row],[country]],"_",DATOS[[#This Row],[customer_since]])</f>
        <v>CUST_4124_India_44790</v>
      </c>
      <c r="B1735" t="s">
        <v>365</v>
      </c>
      <c r="C1735">
        <v>73</v>
      </c>
      <c r="D1735" t="s">
        <v>21</v>
      </c>
      <c r="E1735" t="s">
        <v>37</v>
      </c>
      <c r="F1735">
        <v>57.87</v>
      </c>
      <c r="G1735">
        <f>IF(DATOS[[#This Row],[avg_order_value]]="",0,DATOS[[#This Row],[avg_order_value]])</f>
        <v>57.87</v>
      </c>
      <c r="H1735">
        <v>14</v>
      </c>
      <c r="I1735">
        <f>DATOS[[#This Row],[avgValorOrdenDesc]]*DATOS[[#This Row],[total_orders]]</f>
        <v>810.18</v>
      </c>
      <c r="J1735">
        <v>239</v>
      </c>
      <c r="K1735">
        <v>1</v>
      </c>
      <c r="L1735" t="s">
        <v>29</v>
      </c>
      <c r="M1735">
        <v>44.4</v>
      </c>
      <c r="N1735">
        <f>IF(DATOS[[#This Row],[email_open_rate]]="",0,DATOS[[#This Row],[email_open_rate]])</f>
        <v>44.4</v>
      </c>
      <c r="O1735" s="1">
        <v>44790</v>
      </c>
      <c r="P1735">
        <v>65</v>
      </c>
      <c r="Q1735">
        <v>0.09</v>
      </c>
      <c r="R1735">
        <f>IF(IFERROR(VLOOKUP(DATOS[[#This Row],[IdUnico]],A1736:$A$5002,1,FALSE),0),1,0)</f>
        <v>0</v>
      </c>
    </row>
    <row r="1736" spans="1:18" x14ac:dyDescent="0.3">
      <c r="A1736" t="str">
        <f>CONCATENATE(DATOS[[#This Row],[customer_id]],"_",DATOS[[#This Row],[country]],"_",DATOS[[#This Row],[customer_since]])</f>
        <v>CUST_4124_Japan_44443</v>
      </c>
      <c r="B1736" t="s">
        <v>365</v>
      </c>
      <c r="C1736">
        <v>41</v>
      </c>
      <c r="D1736" t="s">
        <v>14</v>
      </c>
      <c r="E1736" t="s">
        <v>26</v>
      </c>
      <c r="F1736">
        <v>217.6</v>
      </c>
      <c r="G1736">
        <f>IF(DATOS[[#This Row],[avg_order_value]]="",0,DATOS[[#This Row],[avg_order_value]])</f>
        <v>217.6</v>
      </c>
      <c r="H1736">
        <v>9</v>
      </c>
      <c r="I1736">
        <f>DATOS[[#This Row],[avgValorOrdenDesc]]*DATOS[[#This Row],[total_orders]]</f>
        <v>1958.3999999999999</v>
      </c>
      <c r="J1736">
        <v>192</v>
      </c>
      <c r="K1736">
        <v>0</v>
      </c>
      <c r="L1736" t="s">
        <v>23</v>
      </c>
      <c r="M1736">
        <v>71.099999999999994</v>
      </c>
      <c r="N1736">
        <f>IF(DATOS[[#This Row],[email_open_rate]]="",0,DATOS[[#This Row],[email_open_rate]])</f>
        <v>71.099999999999994</v>
      </c>
      <c r="O1736" s="1">
        <v>44443</v>
      </c>
      <c r="P1736">
        <v>59</v>
      </c>
      <c r="Q1736">
        <v>0.17</v>
      </c>
      <c r="R1736">
        <f>IF(IFERROR(VLOOKUP(DATOS[[#This Row],[IdUnico]],A1737:$A$5002,1,FALSE),0),1,0)</f>
        <v>0</v>
      </c>
    </row>
    <row r="1737" spans="1:18" x14ac:dyDescent="0.3">
      <c r="A1737" t="str">
        <f>CONCATENATE(DATOS[[#This Row],[customer_id]],"_",DATOS[[#This Row],[country]],"_",DATOS[[#This Row],[customer_since]])</f>
        <v>CUST_4129_USA_45078</v>
      </c>
      <c r="B1737" t="s">
        <v>3217</v>
      </c>
      <c r="C1737">
        <v>53</v>
      </c>
      <c r="D1737" t="s">
        <v>14</v>
      </c>
      <c r="E1737" t="s">
        <v>18</v>
      </c>
      <c r="F1737">
        <v>125.63</v>
      </c>
      <c r="G1737">
        <f>IF(DATOS[[#This Row],[avg_order_value]]="",0,DATOS[[#This Row],[avg_order_value]])</f>
        <v>125.63</v>
      </c>
      <c r="H1737">
        <v>12</v>
      </c>
      <c r="I1737">
        <f>DATOS[[#This Row],[avgValorOrdenDesc]]*DATOS[[#This Row],[total_orders]]</f>
        <v>1507.56</v>
      </c>
      <c r="J1737">
        <v>311</v>
      </c>
      <c r="K1737">
        <v>0</v>
      </c>
      <c r="L1737" t="s">
        <v>29</v>
      </c>
      <c r="M1737">
        <v>42.3</v>
      </c>
      <c r="N1737">
        <f>IF(DATOS[[#This Row],[email_open_rate]]="",0,DATOS[[#This Row],[email_open_rate]])</f>
        <v>42.3</v>
      </c>
      <c r="O1737" s="1">
        <v>45078</v>
      </c>
      <c r="P1737">
        <v>55</v>
      </c>
      <c r="Q1737">
        <v>0.21</v>
      </c>
      <c r="R1737">
        <f>IF(IFERROR(VLOOKUP(DATOS[[#This Row],[IdUnico]],A1738:$A$5002,1,FALSE),0),1,0)</f>
        <v>0</v>
      </c>
    </row>
    <row r="1738" spans="1:18" x14ac:dyDescent="0.3">
      <c r="A1738" t="str">
        <f>CONCATENATE(DATOS[[#This Row],[customer_id]],"_",DATOS[[#This Row],[country]],"_",DATOS[[#This Row],[customer_since]])</f>
        <v>CUST_4134_UK_44899</v>
      </c>
      <c r="B1738" t="s">
        <v>2260</v>
      </c>
      <c r="C1738">
        <v>76</v>
      </c>
      <c r="D1738" t="s">
        <v>25</v>
      </c>
      <c r="E1738" t="s">
        <v>52</v>
      </c>
      <c r="F1738">
        <v>126.93</v>
      </c>
      <c r="G1738">
        <f>IF(DATOS[[#This Row],[avg_order_value]]="",0,DATOS[[#This Row],[avg_order_value]])</f>
        <v>126.93</v>
      </c>
      <c r="H1738">
        <v>7</v>
      </c>
      <c r="I1738">
        <f>DATOS[[#This Row],[avgValorOrdenDesc]]*DATOS[[#This Row],[total_orders]]</f>
        <v>888.51</v>
      </c>
      <c r="J1738">
        <v>299</v>
      </c>
      <c r="K1738">
        <v>0</v>
      </c>
      <c r="L1738" t="s">
        <v>40</v>
      </c>
      <c r="M1738">
        <v>74.5</v>
      </c>
      <c r="N1738">
        <f>IF(DATOS[[#This Row],[email_open_rate]]="",0,DATOS[[#This Row],[email_open_rate]])</f>
        <v>74.5</v>
      </c>
      <c r="O1738" s="1">
        <v>44899</v>
      </c>
      <c r="P1738">
        <v>22</v>
      </c>
      <c r="Q1738">
        <v>0.09</v>
      </c>
      <c r="R1738">
        <f>IF(IFERROR(VLOOKUP(DATOS[[#This Row],[IdUnico]],A1739:$A$5002,1,FALSE),0),1,0)</f>
        <v>0</v>
      </c>
    </row>
    <row r="1739" spans="1:18" x14ac:dyDescent="0.3">
      <c r="A1739" t="str">
        <f>CONCATENATE(DATOS[[#This Row],[customer_id]],"_",DATOS[[#This Row],[country]],"_",DATOS[[#This Row],[customer_since]])</f>
        <v>CUST_4135_Australia_45355</v>
      </c>
      <c r="B1739" t="s">
        <v>3132</v>
      </c>
      <c r="C1739">
        <v>58</v>
      </c>
      <c r="D1739" t="s">
        <v>25</v>
      </c>
      <c r="E1739" t="s">
        <v>22</v>
      </c>
      <c r="F1739">
        <v>84.89</v>
      </c>
      <c r="G1739">
        <f>IF(DATOS[[#This Row],[avg_order_value]]="",0,DATOS[[#This Row],[avg_order_value]])</f>
        <v>84.89</v>
      </c>
      <c r="H1739">
        <v>7</v>
      </c>
      <c r="I1739">
        <f>DATOS[[#This Row],[avgValorOrdenDesc]]*DATOS[[#This Row],[total_orders]]</f>
        <v>594.23</v>
      </c>
      <c r="J1739">
        <v>12</v>
      </c>
      <c r="K1739">
        <v>0</v>
      </c>
      <c r="L1739" t="s">
        <v>16</v>
      </c>
      <c r="M1739">
        <v>24.7</v>
      </c>
      <c r="N1739">
        <f>IF(DATOS[[#This Row],[email_open_rate]]="",0,DATOS[[#This Row],[email_open_rate]])</f>
        <v>24.7</v>
      </c>
      <c r="O1739" s="1">
        <v>45355</v>
      </c>
      <c r="P1739">
        <v>36</v>
      </c>
      <c r="Q1739">
        <v>0.32</v>
      </c>
      <c r="R1739">
        <f>IF(IFERROR(VLOOKUP(DATOS[[#This Row],[IdUnico]],A1740:$A$5002,1,FALSE),0),1,0)</f>
        <v>0</v>
      </c>
    </row>
    <row r="1740" spans="1:18" x14ac:dyDescent="0.3">
      <c r="A1740" t="str">
        <f>CONCATENATE(DATOS[[#This Row],[customer_id]],"_",DATOS[[#This Row],[country]],"_",DATOS[[#This Row],[customer_since]])</f>
        <v>CUST_4136_India_45259</v>
      </c>
      <c r="B1740" t="s">
        <v>3166</v>
      </c>
      <c r="C1740">
        <v>41</v>
      </c>
      <c r="D1740" t="s">
        <v>14</v>
      </c>
      <c r="E1740" t="s">
        <v>37</v>
      </c>
      <c r="F1740">
        <v>94.8</v>
      </c>
      <c r="G1740">
        <f>IF(DATOS[[#This Row],[avg_order_value]]="",0,DATOS[[#This Row],[avg_order_value]])</f>
        <v>94.8</v>
      </c>
      <c r="H1740">
        <v>6</v>
      </c>
      <c r="I1740">
        <f>DATOS[[#This Row],[avgValorOrdenDesc]]*DATOS[[#This Row],[total_orders]]</f>
        <v>568.79999999999995</v>
      </c>
      <c r="J1740">
        <v>209</v>
      </c>
      <c r="K1740">
        <v>0</v>
      </c>
      <c r="L1740" t="s">
        <v>29</v>
      </c>
      <c r="M1740">
        <v>14.7</v>
      </c>
      <c r="N1740">
        <f>IF(DATOS[[#This Row],[email_open_rate]]="",0,DATOS[[#This Row],[email_open_rate]])</f>
        <v>14.7</v>
      </c>
      <c r="O1740" s="1">
        <v>45259</v>
      </c>
      <c r="P1740">
        <v>1</v>
      </c>
      <c r="Q1740">
        <v>0.48</v>
      </c>
      <c r="R1740">
        <f>IF(IFERROR(VLOOKUP(DATOS[[#This Row],[IdUnico]],A1741:$A$5002,1,FALSE),0),1,0)</f>
        <v>0</v>
      </c>
    </row>
    <row r="1741" spans="1:18" x14ac:dyDescent="0.3">
      <c r="A1741" t="str">
        <f>CONCATENATE(DATOS[[#This Row],[customer_id]],"_",DATOS[[#This Row],[country]],"_",DATOS[[#This Row],[customer_since]])</f>
        <v>CUST_4137_Canada_44063</v>
      </c>
      <c r="B1741" t="s">
        <v>2006</v>
      </c>
      <c r="C1741">
        <v>38</v>
      </c>
      <c r="D1741" t="s">
        <v>21</v>
      </c>
      <c r="E1741" t="s">
        <v>28</v>
      </c>
      <c r="F1741">
        <v>44.8</v>
      </c>
      <c r="G1741">
        <f>IF(DATOS[[#This Row],[avg_order_value]]="",0,DATOS[[#This Row],[avg_order_value]])</f>
        <v>44.8</v>
      </c>
      <c r="H1741">
        <v>13</v>
      </c>
      <c r="I1741">
        <f>DATOS[[#This Row],[avgValorOrdenDesc]]*DATOS[[#This Row],[total_orders]]</f>
        <v>582.4</v>
      </c>
      <c r="J1741">
        <v>137</v>
      </c>
      <c r="K1741">
        <v>0</v>
      </c>
      <c r="L1741" t="s">
        <v>16</v>
      </c>
      <c r="M1741">
        <v>72.7</v>
      </c>
      <c r="N1741">
        <f>IF(DATOS[[#This Row],[email_open_rate]]="",0,DATOS[[#This Row],[email_open_rate]])</f>
        <v>72.7</v>
      </c>
      <c r="O1741" s="1">
        <v>44063</v>
      </c>
      <c r="P1741">
        <v>85</v>
      </c>
      <c r="Q1741">
        <v>0.2</v>
      </c>
      <c r="R1741">
        <f>IF(IFERROR(VLOOKUP(DATOS[[#This Row],[IdUnico]],A1742:$A$5002,1,FALSE),0),1,0)</f>
        <v>0</v>
      </c>
    </row>
    <row r="1742" spans="1:18" x14ac:dyDescent="0.3">
      <c r="A1742" t="str">
        <f>CONCATENATE(DATOS[[#This Row],[customer_id]],"_",DATOS[[#This Row],[country]],"_",DATOS[[#This Row],[customer_since]])</f>
        <v>CUST_4138_Brazil_45696</v>
      </c>
      <c r="B1742" t="s">
        <v>1690</v>
      </c>
      <c r="C1742">
        <v>47</v>
      </c>
      <c r="D1742" t="s">
        <v>21</v>
      </c>
      <c r="E1742" t="s">
        <v>15</v>
      </c>
      <c r="F1742">
        <v>26.75</v>
      </c>
      <c r="G1742">
        <f>IF(DATOS[[#This Row],[avg_order_value]]="",0,DATOS[[#This Row],[avg_order_value]])</f>
        <v>26.75</v>
      </c>
      <c r="H1742">
        <v>8</v>
      </c>
      <c r="I1742">
        <f>DATOS[[#This Row],[avgValorOrdenDesc]]*DATOS[[#This Row],[total_orders]]</f>
        <v>214</v>
      </c>
      <c r="J1742">
        <v>283</v>
      </c>
      <c r="K1742">
        <v>0</v>
      </c>
      <c r="L1742" t="s">
        <v>23</v>
      </c>
      <c r="M1742">
        <v>46.5</v>
      </c>
      <c r="N1742">
        <f>IF(DATOS[[#This Row],[email_open_rate]]="",0,DATOS[[#This Row],[email_open_rate]])</f>
        <v>46.5</v>
      </c>
      <c r="O1742" s="1">
        <v>45696</v>
      </c>
      <c r="P1742">
        <v>94</v>
      </c>
      <c r="Q1742">
        <v>0.18</v>
      </c>
      <c r="R1742">
        <f>IF(IFERROR(VLOOKUP(DATOS[[#This Row],[IdUnico]],A1743:$A$5002,1,FALSE),0),1,0)</f>
        <v>0</v>
      </c>
    </row>
    <row r="1743" spans="1:18" x14ac:dyDescent="0.3">
      <c r="A1743" t="str">
        <f>CONCATENATE(DATOS[[#This Row],[customer_id]],"_",DATOS[[#This Row],[country]],"_",DATOS[[#This Row],[customer_since]])</f>
        <v>CUST_4138_USA_45544</v>
      </c>
      <c r="B1743" t="s">
        <v>1690</v>
      </c>
      <c r="C1743">
        <v>50</v>
      </c>
      <c r="D1743" t="s">
        <v>25</v>
      </c>
      <c r="E1743" t="s">
        <v>18</v>
      </c>
      <c r="F1743">
        <v>57.06</v>
      </c>
      <c r="G1743">
        <f>IF(DATOS[[#This Row],[avg_order_value]]="",0,DATOS[[#This Row],[avg_order_value]])</f>
        <v>57.06</v>
      </c>
      <c r="H1743">
        <v>12</v>
      </c>
      <c r="I1743">
        <f>DATOS[[#This Row],[avgValorOrdenDesc]]*DATOS[[#This Row],[total_orders]]</f>
        <v>684.72</v>
      </c>
      <c r="J1743">
        <v>41</v>
      </c>
      <c r="K1743">
        <v>0</v>
      </c>
      <c r="L1743" t="s">
        <v>40</v>
      </c>
      <c r="M1743">
        <v>71.8</v>
      </c>
      <c r="N1743">
        <f>IF(DATOS[[#This Row],[email_open_rate]]="",0,DATOS[[#This Row],[email_open_rate]])</f>
        <v>71.8</v>
      </c>
      <c r="O1743" s="1">
        <v>45544</v>
      </c>
      <c r="P1743">
        <v>6</v>
      </c>
      <c r="Q1743">
        <v>0.6</v>
      </c>
      <c r="R1743">
        <f>IF(IFERROR(VLOOKUP(DATOS[[#This Row],[IdUnico]],A1744:$A$5002,1,FALSE),0),1,0)</f>
        <v>0</v>
      </c>
    </row>
    <row r="1744" spans="1:18" x14ac:dyDescent="0.3">
      <c r="A1744" t="str">
        <f>CONCATENATE(DATOS[[#This Row],[customer_id]],"_",DATOS[[#This Row],[country]],"_",DATOS[[#This Row],[customer_since]])</f>
        <v>CUST_4141_Japan_45068</v>
      </c>
      <c r="B1744" t="s">
        <v>535</v>
      </c>
      <c r="C1744">
        <v>40</v>
      </c>
      <c r="D1744" t="s">
        <v>14</v>
      </c>
      <c r="E1744" t="s">
        <v>26</v>
      </c>
      <c r="F1744">
        <v>99.13</v>
      </c>
      <c r="G1744">
        <f>IF(DATOS[[#This Row],[avg_order_value]]="",0,DATOS[[#This Row],[avg_order_value]])</f>
        <v>99.13</v>
      </c>
      <c r="H1744">
        <v>19</v>
      </c>
      <c r="I1744">
        <f>DATOS[[#This Row],[avgValorOrdenDesc]]*DATOS[[#This Row],[total_orders]]</f>
        <v>1883.4699999999998</v>
      </c>
      <c r="J1744">
        <v>68</v>
      </c>
      <c r="K1744">
        <v>0</v>
      </c>
      <c r="L1744" t="s">
        <v>40</v>
      </c>
      <c r="M1744">
        <v>15.8</v>
      </c>
      <c r="N1744">
        <f>IF(DATOS[[#This Row],[email_open_rate]]="",0,DATOS[[#This Row],[email_open_rate]])</f>
        <v>15.8</v>
      </c>
      <c r="O1744" s="1">
        <v>45068</v>
      </c>
      <c r="P1744">
        <v>30</v>
      </c>
      <c r="Q1744">
        <v>0.5</v>
      </c>
      <c r="R1744">
        <f>IF(IFERROR(VLOOKUP(DATOS[[#This Row],[IdUnico]],A1745:$A$5002,1,FALSE),0),1,0)</f>
        <v>0</v>
      </c>
    </row>
    <row r="1745" spans="1:18" x14ac:dyDescent="0.3">
      <c r="A1745" t="str">
        <f>CONCATENATE(DATOS[[#This Row],[customer_id]],"_",DATOS[[#This Row],[country]],"_",DATOS[[#This Row],[customer_since]])</f>
        <v>CUST_4144_Australia_44909</v>
      </c>
      <c r="B1745" t="s">
        <v>1386</v>
      </c>
      <c r="C1745">
        <v>36</v>
      </c>
      <c r="D1745" t="s">
        <v>21</v>
      </c>
      <c r="E1745" t="s">
        <v>22</v>
      </c>
      <c r="F1745">
        <v>117.83</v>
      </c>
      <c r="G1745">
        <f>IF(DATOS[[#This Row],[avg_order_value]]="",0,DATOS[[#This Row],[avg_order_value]])</f>
        <v>117.83</v>
      </c>
      <c r="H1745">
        <v>9</v>
      </c>
      <c r="I1745">
        <f>DATOS[[#This Row],[avgValorOrdenDesc]]*DATOS[[#This Row],[total_orders]]</f>
        <v>1060.47</v>
      </c>
      <c r="J1745">
        <v>55</v>
      </c>
      <c r="K1745">
        <v>0</v>
      </c>
      <c r="L1745" t="s">
        <v>40</v>
      </c>
      <c r="M1745">
        <v>18</v>
      </c>
      <c r="N1745">
        <f>IF(DATOS[[#This Row],[email_open_rate]]="",0,DATOS[[#This Row],[email_open_rate]])</f>
        <v>18</v>
      </c>
      <c r="O1745" s="1">
        <v>44909</v>
      </c>
      <c r="P1745">
        <v>76</v>
      </c>
      <c r="Q1745">
        <v>0.4</v>
      </c>
      <c r="R1745">
        <f>IF(IFERROR(VLOOKUP(DATOS[[#This Row],[IdUnico]],A1746:$A$5002,1,FALSE),0),1,0)</f>
        <v>0</v>
      </c>
    </row>
    <row r="1746" spans="1:18" x14ac:dyDescent="0.3">
      <c r="A1746" t="str">
        <f>CONCATENATE(DATOS[[#This Row],[customer_id]],"_",DATOS[[#This Row],[country]],"_",DATOS[[#This Row],[customer_since]])</f>
        <v>CUST_4144_Brazil_45689</v>
      </c>
      <c r="B1746" t="s">
        <v>1386</v>
      </c>
      <c r="C1746">
        <v>69</v>
      </c>
      <c r="D1746" t="s">
        <v>21</v>
      </c>
      <c r="E1746" t="s">
        <v>15</v>
      </c>
      <c r="F1746">
        <v>174.38</v>
      </c>
      <c r="G1746">
        <f>IF(DATOS[[#This Row],[avg_order_value]]="",0,DATOS[[#This Row],[avg_order_value]])</f>
        <v>174.38</v>
      </c>
      <c r="H1746">
        <v>16</v>
      </c>
      <c r="I1746">
        <f>DATOS[[#This Row],[avgValorOrdenDesc]]*DATOS[[#This Row],[total_orders]]</f>
        <v>2790.08</v>
      </c>
      <c r="J1746">
        <v>155</v>
      </c>
      <c r="K1746">
        <v>0</v>
      </c>
      <c r="L1746" t="s">
        <v>29</v>
      </c>
      <c r="M1746">
        <v>22</v>
      </c>
      <c r="N1746">
        <f>IF(DATOS[[#This Row],[email_open_rate]]="",0,DATOS[[#This Row],[email_open_rate]])</f>
        <v>22</v>
      </c>
      <c r="O1746" s="1">
        <v>45689</v>
      </c>
      <c r="P1746">
        <v>12</v>
      </c>
      <c r="Q1746">
        <v>0.28000000000000003</v>
      </c>
      <c r="R1746">
        <f>IF(IFERROR(VLOOKUP(DATOS[[#This Row],[IdUnico]],A1747:$A$5002,1,FALSE),0),1,0)</f>
        <v>0</v>
      </c>
    </row>
    <row r="1747" spans="1:18" x14ac:dyDescent="0.3">
      <c r="A1747" t="str">
        <f>CONCATENATE(DATOS[[#This Row],[customer_id]],"_",DATOS[[#This Row],[country]],"_",DATOS[[#This Row],[customer_since]])</f>
        <v>CUST_4147_Australia_45402</v>
      </c>
      <c r="B1747" t="s">
        <v>404</v>
      </c>
      <c r="C1747">
        <v>46</v>
      </c>
      <c r="D1747" t="s">
        <v>21</v>
      </c>
      <c r="E1747" t="s">
        <v>22</v>
      </c>
      <c r="F1747">
        <v>213.51</v>
      </c>
      <c r="G1747">
        <f>IF(DATOS[[#This Row],[avg_order_value]]="",0,DATOS[[#This Row],[avg_order_value]])</f>
        <v>213.51</v>
      </c>
      <c r="H1747">
        <v>9</v>
      </c>
      <c r="I1747">
        <f>DATOS[[#This Row],[avgValorOrdenDesc]]*DATOS[[#This Row],[total_orders]]</f>
        <v>1921.59</v>
      </c>
      <c r="J1747">
        <v>286</v>
      </c>
      <c r="K1747">
        <v>0</v>
      </c>
      <c r="L1747" t="s">
        <v>19</v>
      </c>
      <c r="M1747">
        <v>85.2</v>
      </c>
      <c r="N1747">
        <f>IF(DATOS[[#This Row],[email_open_rate]]="",0,DATOS[[#This Row],[email_open_rate]])</f>
        <v>85.2</v>
      </c>
      <c r="O1747" s="1">
        <v>45402</v>
      </c>
      <c r="P1747">
        <v>21</v>
      </c>
      <c r="Q1747">
        <v>0.45</v>
      </c>
      <c r="R1747">
        <f>IF(IFERROR(VLOOKUP(DATOS[[#This Row],[IdUnico]],A1748:$A$5002,1,FALSE),0),1,0)</f>
        <v>0</v>
      </c>
    </row>
    <row r="1748" spans="1:18" x14ac:dyDescent="0.3">
      <c r="A1748" t="str">
        <f>CONCATENATE(DATOS[[#This Row],[customer_id]],"_",DATOS[[#This Row],[country]],"_",DATOS[[#This Row],[customer_since]])</f>
        <v>CUST_4152_USA_45169</v>
      </c>
      <c r="B1748" t="s">
        <v>79</v>
      </c>
      <c r="C1748">
        <v>52</v>
      </c>
      <c r="D1748" t="s">
        <v>14</v>
      </c>
      <c r="E1748" t="s">
        <v>18</v>
      </c>
      <c r="F1748">
        <v>77.22</v>
      </c>
      <c r="G1748">
        <f>IF(DATOS[[#This Row],[avg_order_value]]="",0,DATOS[[#This Row],[avg_order_value]])</f>
        <v>77.22</v>
      </c>
      <c r="H1748">
        <v>9</v>
      </c>
      <c r="I1748">
        <f>DATOS[[#This Row],[avgValorOrdenDesc]]*DATOS[[#This Row],[total_orders]]</f>
        <v>694.98</v>
      </c>
      <c r="J1748">
        <v>203</v>
      </c>
      <c r="K1748">
        <v>0</v>
      </c>
      <c r="L1748" t="s">
        <v>40</v>
      </c>
      <c r="M1748">
        <v>17.5</v>
      </c>
      <c r="N1748">
        <f>IF(DATOS[[#This Row],[email_open_rate]]="",0,DATOS[[#This Row],[email_open_rate]])</f>
        <v>17.5</v>
      </c>
      <c r="O1748" s="1">
        <v>45169</v>
      </c>
      <c r="P1748">
        <v>15</v>
      </c>
      <c r="Q1748">
        <v>0.21</v>
      </c>
      <c r="R1748">
        <f>IF(IFERROR(VLOOKUP(DATOS[[#This Row],[IdUnico]],A1749:$A$5002,1,FALSE),0),1,0)</f>
        <v>0</v>
      </c>
    </row>
    <row r="1749" spans="1:18" x14ac:dyDescent="0.3">
      <c r="A1749" t="str">
        <f>CONCATENATE(DATOS[[#This Row],[customer_id]],"_",DATOS[[#This Row],[country]],"_",DATOS[[#This Row],[customer_since]])</f>
        <v>CUST_4155_Brazil_45080</v>
      </c>
      <c r="B1749" t="s">
        <v>1303</v>
      </c>
      <c r="C1749">
        <v>39</v>
      </c>
      <c r="D1749" t="s">
        <v>21</v>
      </c>
      <c r="E1749" t="s">
        <v>15</v>
      </c>
      <c r="F1749">
        <v>35.44</v>
      </c>
      <c r="G1749">
        <f>IF(DATOS[[#This Row],[avg_order_value]]="",0,DATOS[[#This Row],[avg_order_value]])</f>
        <v>35.44</v>
      </c>
      <c r="H1749">
        <v>9</v>
      </c>
      <c r="I1749">
        <f>DATOS[[#This Row],[avgValorOrdenDesc]]*DATOS[[#This Row],[total_orders]]</f>
        <v>318.95999999999998</v>
      </c>
      <c r="J1749">
        <v>236</v>
      </c>
      <c r="K1749">
        <v>0</v>
      </c>
      <c r="L1749" t="s">
        <v>19</v>
      </c>
      <c r="M1749">
        <v>66.400000000000006</v>
      </c>
      <c r="N1749">
        <f>IF(DATOS[[#This Row],[email_open_rate]]="",0,DATOS[[#This Row],[email_open_rate]])</f>
        <v>66.400000000000006</v>
      </c>
      <c r="O1749" s="1">
        <v>45080</v>
      </c>
      <c r="P1749">
        <v>22</v>
      </c>
      <c r="Q1749">
        <v>0.2</v>
      </c>
      <c r="R1749">
        <f>IF(IFERROR(VLOOKUP(DATOS[[#This Row],[IdUnico]],A1750:$A$5002,1,FALSE),0),1,0)</f>
        <v>0</v>
      </c>
    </row>
    <row r="1750" spans="1:18" x14ac:dyDescent="0.3">
      <c r="A1750" t="str">
        <f>CONCATENATE(DATOS[[#This Row],[customer_id]],"_",DATOS[[#This Row],[country]],"_",DATOS[[#This Row],[customer_since]])</f>
        <v>CUST_4155_Canada_44270</v>
      </c>
      <c r="B1750" t="s">
        <v>1303</v>
      </c>
      <c r="C1750">
        <v>43</v>
      </c>
      <c r="D1750" t="s">
        <v>25</v>
      </c>
      <c r="E1750" t="s">
        <v>28</v>
      </c>
      <c r="F1750">
        <v>172.16</v>
      </c>
      <c r="G1750">
        <f>IF(DATOS[[#This Row],[avg_order_value]]="",0,DATOS[[#This Row],[avg_order_value]])</f>
        <v>172.16</v>
      </c>
      <c r="H1750">
        <v>11</v>
      </c>
      <c r="I1750">
        <f>DATOS[[#This Row],[avgValorOrdenDesc]]*DATOS[[#This Row],[total_orders]]</f>
        <v>1893.76</v>
      </c>
      <c r="J1750">
        <v>260</v>
      </c>
      <c r="K1750">
        <v>0</v>
      </c>
      <c r="L1750" t="s">
        <v>16</v>
      </c>
      <c r="M1750">
        <v>16.8</v>
      </c>
      <c r="N1750">
        <f>IF(DATOS[[#This Row],[email_open_rate]]="",0,DATOS[[#This Row],[email_open_rate]])</f>
        <v>16.8</v>
      </c>
      <c r="O1750" s="1">
        <v>44270</v>
      </c>
      <c r="P1750">
        <v>45</v>
      </c>
      <c r="Q1750">
        <v>7.0000000000000007E-2</v>
      </c>
      <c r="R1750">
        <f>IF(IFERROR(VLOOKUP(DATOS[[#This Row],[IdUnico]],A1751:$A$5002,1,FALSE),0),1,0)</f>
        <v>0</v>
      </c>
    </row>
    <row r="1751" spans="1:18" x14ac:dyDescent="0.3">
      <c r="A1751" t="str">
        <f>CONCATENATE(DATOS[[#This Row],[customer_id]],"_",DATOS[[#This Row],[country]],"_",DATOS[[#This Row],[customer_since]])</f>
        <v>CUST_4155_Canada_45699</v>
      </c>
      <c r="B1751" t="s">
        <v>1303</v>
      </c>
      <c r="C1751">
        <v>72</v>
      </c>
      <c r="D1751" t="s">
        <v>21</v>
      </c>
      <c r="E1751" t="s">
        <v>28</v>
      </c>
      <c r="F1751">
        <v>29.5</v>
      </c>
      <c r="G1751">
        <f>IF(DATOS[[#This Row],[avg_order_value]]="",0,DATOS[[#This Row],[avg_order_value]])</f>
        <v>29.5</v>
      </c>
      <c r="H1751">
        <v>9</v>
      </c>
      <c r="I1751">
        <f>DATOS[[#This Row],[avgValorOrdenDesc]]*DATOS[[#This Row],[total_orders]]</f>
        <v>265.5</v>
      </c>
      <c r="J1751">
        <v>337</v>
      </c>
      <c r="K1751">
        <v>0</v>
      </c>
      <c r="L1751" t="s">
        <v>29</v>
      </c>
      <c r="M1751">
        <v>58.5</v>
      </c>
      <c r="N1751">
        <f>IF(DATOS[[#This Row],[email_open_rate]]="",0,DATOS[[#This Row],[email_open_rate]])</f>
        <v>58.5</v>
      </c>
      <c r="O1751" s="1">
        <v>45699</v>
      </c>
      <c r="P1751">
        <v>89</v>
      </c>
      <c r="Q1751">
        <v>0.28999999999999998</v>
      </c>
      <c r="R1751">
        <f>IF(IFERROR(VLOOKUP(DATOS[[#This Row],[IdUnico]],A1752:$A$5002,1,FALSE),0),1,0)</f>
        <v>0</v>
      </c>
    </row>
    <row r="1752" spans="1:18" x14ac:dyDescent="0.3">
      <c r="A1752" t="str">
        <f>CONCATENATE(DATOS[[#This Row],[customer_id]],"_",DATOS[[#This Row],[country]],"_",DATOS[[#This Row],[customer_since]])</f>
        <v>CUST_4155_China_45355</v>
      </c>
      <c r="B1752" t="s">
        <v>1303</v>
      </c>
      <c r="C1752">
        <v>28</v>
      </c>
      <c r="D1752" t="s">
        <v>14</v>
      </c>
      <c r="E1752" t="s">
        <v>44</v>
      </c>
      <c r="F1752">
        <v>70.98</v>
      </c>
      <c r="G1752">
        <f>IF(DATOS[[#This Row],[avg_order_value]]="",0,DATOS[[#This Row],[avg_order_value]])</f>
        <v>70.98</v>
      </c>
      <c r="H1752">
        <v>10</v>
      </c>
      <c r="I1752">
        <f>DATOS[[#This Row],[avgValorOrdenDesc]]*DATOS[[#This Row],[total_orders]]</f>
        <v>709.80000000000007</v>
      </c>
      <c r="J1752">
        <v>101</v>
      </c>
      <c r="K1752">
        <v>0</v>
      </c>
      <c r="L1752" t="s">
        <v>19</v>
      </c>
      <c r="M1752">
        <v>79</v>
      </c>
      <c r="N1752">
        <f>IF(DATOS[[#This Row],[email_open_rate]]="",0,DATOS[[#This Row],[email_open_rate]])</f>
        <v>79</v>
      </c>
      <c r="O1752" s="1">
        <v>45355</v>
      </c>
      <c r="P1752">
        <v>24</v>
      </c>
      <c r="Q1752">
        <v>0.36</v>
      </c>
      <c r="R1752">
        <f>IF(IFERROR(VLOOKUP(DATOS[[#This Row],[IdUnico]],A1753:$A$5002,1,FALSE),0),1,0)</f>
        <v>0</v>
      </c>
    </row>
    <row r="1753" spans="1:18" x14ac:dyDescent="0.3">
      <c r="A1753" t="str">
        <f>CONCATENATE(DATOS[[#This Row],[customer_id]],"_",DATOS[[#This Row],[country]],"_",DATOS[[#This Row],[customer_since]])</f>
        <v>CUST_4156_Australia_45429</v>
      </c>
      <c r="B1753" t="s">
        <v>2665</v>
      </c>
      <c r="C1753">
        <v>59</v>
      </c>
      <c r="D1753" t="s">
        <v>21</v>
      </c>
      <c r="E1753" t="s">
        <v>22</v>
      </c>
      <c r="F1753">
        <v>40.61</v>
      </c>
      <c r="G1753">
        <f>IF(DATOS[[#This Row],[avg_order_value]]="",0,DATOS[[#This Row],[avg_order_value]])</f>
        <v>40.61</v>
      </c>
      <c r="H1753">
        <v>10</v>
      </c>
      <c r="I1753">
        <f>DATOS[[#This Row],[avgValorOrdenDesc]]*DATOS[[#This Row],[total_orders]]</f>
        <v>406.1</v>
      </c>
      <c r="J1753">
        <v>123</v>
      </c>
      <c r="K1753">
        <v>0</v>
      </c>
      <c r="L1753" t="s">
        <v>16</v>
      </c>
      <c r="M1753">
        <v>55.1</v>
      </c>
      <c r="N1753">
        <f>IF(DATOS[[#This Row],[email_open_rate]]="",0,DATOS[[#This Row],[email_open_rate]])</f>
        <v>55.1</v>
      </c>
      <c r="O1753" s="1">
        <v>45429</v>
      </c>
      <c r="P1753">
        <v>9</v>
      </c>
      <c r="Q1753">
        <v>0.15</v>
      </c>
      <c r="R1753">
        <f>IF(IFERROR(VLOOKUP(DATOS[[#This Row],[IdUnico]],A1754:$A$5002,1,FALSE),0),1,0)</f>
        <v>0</v>
      </c>
    </row>
    <row r="1754" spans="1:18" x14ac:dyDescent="0.3">
      <c r="A1754" t="str">
        <f>CONCATENATE(DATOS[[#This Row],[customer_id]],"_",DATOS[[#This Row],[country]],"_",DATOS[[#This Row],[customer_since]])</f>
        <v>CUST_4157_Brazil_45248</v>
      </c>
      <c r="B1754" t="s">
        <v>162</v>
      </c>
      <c r="C1754">
        <v>73</v>
      </c>
      <c r="D1754" t="s">
        <v>14</v>
      </c>
      <c r="E1754" t="s">
        <v>15</v>
      </c>
      <c r="F1754">
        <v>35.36</v>
      </c>
      <c r="G1754">
        <f>IF(DATOS[[#This Row],[avg_order_value]]="",0,DATOS[[#This Row],[avg_order_value]])</f>
        <v>35.36</v>
      </c>
      <c r="H1754">
        <v>13</v>
      </c>
      <c r="I1754">
        <f>DATOS[[#This Row],[avgValorOrdenDesc]]*DATOS[[#This Row],[total_orders]]</f>
        <v>459.68</v>
      </c>
      <c r="J1754">
        <v>136</v>
      </c>
      <c r="K1754">
        <v>0</v>
      </c>
      <c r="L1754" t="s">
        <v>19</v>
      </c>
      <c r="M1754">
        <v>55.4</v>
      </c>
      <c r="N1754">
        <f>IF(DATOS[[#This Row],[email_open_rate]]="",0,DATOS[[#This Row],[email_open_rate]])</f>
        <v>55.4</v>
      </c>
      <c r="O1754" s="1">
        <v>45248</v>
      </c>
      <c r="P1754">
        <v>87</v>
      </c>
      <c r="Q1754">
        <v>0.27</v>
      </c>
      <c r="R1754">
        <f>IF(IFERROR(VLOOKUP(DATOS[[#This Row],[IdUnico]],A1755:$A$5002,1,FALSE),0),1,0)</f>
        <v>0</v>
      </c>
    </row>
    <row r="1755" spans="1:18" x14ac:dyDescent="0.3">
      <c r="A1755" t="str">
        <f>CONCATENATE(DATOS[[#This Row],[customer_id]],"_",DATOS[[#This Row],[country]],"_",DATOS[[#This Row],[customer_since]])</f>
        <v>CUST_4157_USA_45005</v>
      </c>
      <c r="B1755" t="s">
        <v>162</v>
      </c>
      <c r="C1755">
        <v>50</v>
      </c>
      <c r="D1755" t="s">
        <v>21</v>
      </c>
      <c r="E1755" t="s">
        <v>18</v>
      </c>
      <c r="F1755">
        <v>61.27</v>
      </c>
      <c r="G1755">
        <f>IF(DATOS[[#This Row],[avg_order_value]]="",0,DATOS[[#This Row],[avg_order_value]])</f>
        <v>61.27</v>
      </c>
      <c r="H1755">
        <v>13</v>
      </c>
      <c r="I1755">
        <f>DATOS[[#This Row],[avgValorOrdenDesc]]*DATOS[[#This Row],[total_orders]]</f>
        <v>796.51</v>
      </c>
      <c r="J1755">
        <v>323</v>
      </c>
      <c r="K1755">
        <v>0</v>
      </c>
      <c r="L1755" t="s">
        <v>16</v>
      </c>
      <c r="M1755">
        <v>1.2</v>
      </c>
      <c r="N1755">
        <f>IF(DATOS[[#This Row],[email_open_rate]]="",0,DATOS[[#This Row],[email_open_rate]])</f>
        <v>1.2</v>
      </c>
      <c r="O1755" s="1">
        <v>45005</v>
      </c>
      <c r="P1755">
        <v>26</v>
      </c>
      <c r="Q1755">
        <v>0.31</v>
      </c>
      <c r="R1755">
        <f>IF(IFERROR(VLOOKUP(DATOS[[#This Row],[IdUnico]],A1756:$A$5002,1,FALSE),0),1,0)</f>
        <v>0</v>
      </c>
    </row>
    <row r="1756" spans="1:18" x14ac:dyDescent="0.3">
      <c r="A1756" t="str">
        <f>CONCATENATE(DATOS[[#This Row],[customer_id]],"_",DATOS[[#This Row],[country]],"_",DATOS[[#This Row],[customer_since]])</f>
        <v>CUST_4159_India_44776</v>
      </c>
      <c r="B1756" t="s">
        <v>3788</v>
      </c>
      <c r="C1756">
        <v>23</v>
      </c>
      <c r="D1756" t="s">
        <v>14</v>
      </c>
      <c r="E1756" t="s">
        <v>37</v>
      </c>
      <c r="F1756">
        <v>58.16</v>
      </c>
      <c r="G1756">
        <f>IF(DATOS[[#This Row],[avg_order_value]]="",0,DATOS[[#This Row],[avg_order_value]])</f>
        <v>58.16</v>
      </c>
      <c r="H1756">
        <v>10</v>
      </c>
      <c r="I1756">
        <f>DATOS[[#This Row],[avgValorOrdenDesc]]*DATOS[[#This Row],[total_orders]]</f>
        <v>581.59999999999991</v>
      </c>
      <c r="J1756">
        <v>44</v>
      </c>
      <c r="K1756">
        <v>0</v>
      </c>
      <c r="L1756" t="s">
        <v>23</v>
      </c>
      <c r="M1756">
        <v>49.5</v>
      </c>
      <c r="N1756">
        <f>IF(DATOS[[#This Row],[email_open_rate]]="",0,DATOS[[#This Row],[email_open_rate]])</f>
        <v>49.5</v>
      </c>
      <c r="O1756" s="1">
        <v>44776</v>
      </c>
      <c r="P1756">
        <v>5</v>
      </c>
      <c r="Q1756">
        <v>0.1</v>
      </c>
      <c r="R1756">
        <f>IF(IFERROR(VLOOKUP(DATOS[[#This Row],[IdUnico]],A1757:$A$5002,1,FALSE),0),1,0)</f>
        <v>0</v>
      </c>
    </row>
    <row r="1757" spans="1:18" x14ac:dyDescent="0.3">
      <c r="A1757" t="str">
        <f>CONCATENATE(DATOS[[#This Row],[customer_id]],"_",DATOS[[#This Row],[country]],"_",DATOS[[#This Row],[customer_since]])</f>
        <v>CUST_4162_Canada_44954</v>
      </c>
      <c r="B1757" t="s">
        <v>2333</v>
      </c>
      <c r="C1757">
        <v>20</v>
      </c>
      <c r="D1757" t="s">
        <v>14</v>
      </c>
      <c r="E1757" t="s">
        <v>28</v>
      </c>
      <c r="F1757">
        <v>60.57</v>
      </c>
      <c r="G1757">
        <f>IF(DATOS[[#This Row],[avg_order_value]]="",0,DATOS[[#This Row],[avg_order_value]])</f>
        <v>60.57</v>
      </c>
      <c r="H1757">
        <v>7</v>
      </c>
      <c r="I1757">
        <f>DATOS[[#This Row],[avgValorOrdenDesc]]*DATOS[[#This Row],[total_orders]]</f>
        <v>423.99</v>
      </c>
      <c r="J1757">
        <v>35</v>
      </c>
      <c r="K1757">
        <v>0</v>
      </c>
      <c r="L1757" t="s">
        <v>23</v>
      </c>
      <c r="M1757">
        <v>92</v>
      </c>
      <c r="N1757">
        <f>IF(DATOS[[#This Row],[email_open_rate]]="",0,DATOS[[#This Row],[email_open_rate]])</f>
        <v>92</v>
      </c>
      <c r="O1757" s="1">
        <v>44954</v>
      </c>
      <c r="P1757">
        <v>75</v>
      </c>
      <c r="Q1757">
        <v>0.06</v>
      </c>
      <c r="R1757">
        <f>IF(IFERROR(VLOOKUP(DATOS[[#This Row],[IdUnico]],A1758:$A$5002,1,FALSE),0),1,0)</f>
        <v>0</v>
      </c>
    </row>
    <row r="1758" spans="1:18" x14ac:dyDescent="0.3">
      <c r="A1758" t="str">
        <f>CONCATENATE(DATOS[[#This Row],[customer_id]],"_",DATOS[[#This Row],[country]],"_",DATOS[[#This Row],[customer_since]])</f>
        <v>CUST_4162_USA_45418</v>
      </c>
      <c r="B1758" t="s">
        <v>2333</v>
      </c>
      <c r="C1758">
        <v>31</v>
      </c>
      <c r="D1758" t="s">
        <v>25</v>
      </c>
      <c r="E1758" t="s">
        <v>18</v>
      </c>
      <c r="F1758">
        <v>180.89</v>
      </c>
      <c r="G1758">
        <f>IF(DATOS[[#This Row],[avg_order_value]]="",0,DATOS[[#This Row],[avg_order_value]])</f>
        <v>180.89</v>
      </c>
      <c r="H1758">
        <v>15</v>
      </c>
      <c r="I1758">
        <f>DATOS[[#This Row],[avgValorOrdenDesc]]*DATOS[[#This Row],[total_orders]]</f>
        <v>2713.35</v>
      </c>
      <c r="J1758">
        <v>67</v>
      </c>
      <c r="K1758">
        <v>0</v>
      </c>
      <c r="L1758" t="s">
        <v>16</v>
      </c>
      <c r="N1758">
        <f>IF(DATOS[[#This Row],[email_open_rate]]="",0,DATOS[[#This Row],[email_open_rate]])</f>
        <v>0</v>
      </c>
      <c r="O1758" s="1">
        <v>45418</v>
      </c>
      <c r="P1758">
        <v>12</v>
      </c>
      <c r="Q1758">
        <v>0.28000000000000003</v>
      </c>
      <c r="R1758">
        <f>IF(IFERROR(VLOOKUP(DATOS[[#This Row],[IdUnico]],A1759:$A$5002,1,FALSE),0),1,0)</f>
        <v>0</v>
      </c>
    </row>
    <row r="1759" spans="1:18" x14ac:dyDescent="0.3">
      <c r="A1759" t="str">
        <f>CONCATENATE(DATOS[[#This Row],[customer_id]],"_",DATOS[[#This Row],[country]],"_",DATOS[[#This Row],[customer_since]])</f>
        <v>CUST_4163_Canada_44057</v>
      </c>
      <c r="B1759" t="s">
        <v>2999</v>
      </c>
      <c r="C1759">
        <v>75</v>
      </c>
      <c r="D1759" t="s">
        <v>21</v>
      </c>
      <c r="E1759" t="s">
        <v>28</v>
      </c>
      <c r="F1759">
        <v>122.54</v>
      </c>
      <c r="G1759">
        <f>IF(DATOS[[#This Row],[avg_order_value]]="",0,DATOS[[#This Row],[avg_order_value]])</f>
        <v>122.54</v>
      </c>
      <c r="H1759">
        <v>17</v>
      </c>
      <c r="I1759">
        <f>DATOS[[#This Row],[avgValorOrdenDesc]]*DATOS[[#This Row],[total_orders]]</f>
        <v>2083.1800000000003</v>
      </c>
      <c r="J1759">
        <v>66</v>
      </c>
      <c r="K1759">
        <v>0</v>
      </c>
      <c r="L1759" t="s">
        <v>19</v>
      </c>
      <c r="M1759">
        <v>3.5</v>
      </c>
      <c r="N1759">
        <f>IF(DATOS[[#This Row],[email_open_rate]]="",0,DATOS[[#This Row],[email_open_rate]])</f>
        <v>3.5</v>
      </c>
      <c r="O1759" s="1">
        <v>44057</v>
      </c>
      <c r="P1759">
        <v>22</v>
      </c>
      <c r="Q1759">
        <v>0.53</v>
      </c>
      <c r="R1759">
        <f>IF(IFERROR(VLOOKUP(DATOS[[#This Row],[IdUnico]],A1760:$A$5002,1,FALSE),0),1,0)</f>
        <v>0</v>
      </c>
    </row>
    <row r="1760" spans="1:18" x14ac:dyDescent="0.3">
      <c r="A1760" t="str">
        <f>CONCATENATE(DATOS[[#This Row],[customer_id]],"_",DATOS[[#This Row],[country]],"_",DATOS[[#This Row],[customer_since]])</f>
        <v>CUST_4164_Canada_45157</v>
      </c>
      <c r="B1760" t="s">
        <v>3388</v>
      </c>
      <c r="C1760">
        <v>71</v>
      </c>
      <c r="D1760" t="s">
        <v>21</v>
      </c>
      <c r="E1760" t="s">
        <v>28</v>
      </c>
      <c r="F1760">
        <v>78.040000000000006</v>
      </c>
      <c r="G1760">
        <f>IF(DATOS[[#This Row],[avg_order_value]]="",0,DATOS[[#This Row],[avg_order_value]])</f>
        <v>78.040000000000006</v>
      </c>
      <c r="H1760">
        <v>10</v>
      </c>
      <c r="I1760">
        <f>DATOS[[#This Row],[avgValorOrdenDesc]]*DATOS[[#This Row],[total_orders]]</f>
        <v>780.40000000000009</v>
      </c>
      <c r="J1760">
        <v>223</v>
      </c>
      <c r="K1760">
        <v>0</v>
      </c>
      <c r="L1760" t="s">
        <v>29</v>
      </c>
      <c r="M1760">
        <v>58.7</v>
      </c>
      <c r="N1760">
        <f>IF(DATOS[[#This Row],[email_open_rate]]="",0,DATOS[[#This Row],[email_open_rate]])</f>
        <v>58.7</v>
      </c>
      <c r="O1760" s="1">
        <v>45157</v>
      </c>
      <c r="P1760">
        <v>22</v>
      </c>
      <c r="Q1760">
        <v>0.28999999999999998</v>
      </c>
      <c r="R1760">
        <f>IF(IFERROR(VLOOKUP(DATOS[[#This Row],[IdUnico]],A1761:$A$5002,1,FALSE),0),1,0)</f>
        <v>0</v>
      </c>
    </row>
    <row r="1761" spans="1:18" x14ac:dyDescent="0.3">
      <c r="A1761" t="str">
        <f>CONCATENATE(DATOS[[#This Row],[customer_id]],"_",DATOS[[#This Row],[country]],"_",DATOS[[#This Row],[customer_since]])</f>
        <v>CUST_4164_UK_45235</v>
      </c>
      <c r="B1761" t="s">
        <v>3388</v>
      </c>
      <c r="C1761">
        <v>65</v>
      </c>
      <c r="D1761" t="s">
        <v>25</v>
      </c>
      <c r="E1761" t="s">
        <v>52</v>
      </c>
      <c r="F1761">
        <v>85.97</v>
      </c>
      <c r="G1761">
        <f>IF(DATOS[[#This Row],[avg_order_value]]="",0,DATOS[[#This Row],[avg_order_value]])</f>
        <v>85.97</v>
      </c>
      <c r="H1761">
        <v>9</v>
      </c>
      <c r="I1761">
        <f>DATOS[[#This Row],[avgValorOrdenDesc]]*DATOS[[#This Row],[total_orders]]</f>
        <v>773.73</v>
      </c>
      <c r="J1761">
        <v>19</v>
      </c>
      <c r="K1761">
        <v>0</v>
      </c>
      <c r="L1761" t="s">
        <v>19</v>
      </c>
      <c r="M1761">
        <v>25.2</v>
      </c>
      <c r="N1761">
        <f>IF(DATOS[[#This Row],[email_open_rate]]="",0,DATOS[[#This Row],[email_open_rate]])</f>
        <v>25.2</v>
      </c>
      <c r="O1761" s="1">
        <v>45235</v>
      </c>
      <c r="P1761">
        <v>37</v>
      </c>
      <c r="Q1761">
        <v>0.45</v>
      </c>
      <c r="R1761">
        <f>IF(IFERROR(VLOOKUP(DATOS[[#This Row],[IdUnico]],A1762:$A$5002,1,FALSE),0),1,0)</f>
        <v>0</v>
      </c>
    </row>
    <row r="1762" spans="1:18" x14ac:dyDescent="0.3">
      <c r="A1762" t="str">
        <f>CONCATENATE(DATOS[[#This Row],[customer_id]],"_",DATOS[[#This Row],[country]],"_",DATOS[[#This Row],[customer_since]])</f>
        <v>CUST_4167_Japan_44227</v>
      </c>
      <c r="B1762" t="s">
        <v>2448</v>
      </c>
      <c r="C1762">
        <v>74</v>
      </c>
      <c r="D1762" t="s">
        <v>21</v>
      </c>
      <c r="E1762" t="s">
        <v>26</v>
      </c>
      <c r="F1762">
        <v>123.93</v>
      </c>
      <c r="G1762">
        <f>IF(DATOS[[#This Row],[avg_order_value]]="",0,DATOS[[#This Row],[avg_order_value]])</f>
        <v>123.93</v>
      </c>
      <c r="H1762">
        <v>11</v>
      </c>
      <c r="I1762">
        <f>DATOS[[#This Row],[avgValorOrdenDesc]]*DATOS[[#This Row],[total_orders]]</f>
        <v>1363.23</v>
      </c>
      <c r="J1762">
        <v>239</v>
      </c>
      <c r="K1762">
        <v>0</v>
      </c>
      <c r="L1762" t="s">
        <v>19</v>
      </c>
      <c r="M1762">
        <v>7</v>
      </c>
      <c r="N1762">
        <f>IF(DATOS[[#This Row],[email_open_rate]]="",0,DATOS[[#This Row],[email_open_rate]])</f>
        <v>7</v>
      </c>
      <c r="O1762" s="1">
        <v>44227</v>
      </c>
      <c r="P1762">
        <v>36</v>
      </c>
      <c r="Q1762">
        <v>0.26</v>
      </c>
      <c r="R1762">
        <f>IF(IFERROR(VLOOKUP(DATOS[[#This Row],[IdUnico]],A1763:$A$5002,1,FALSE),0),1,0)</f>
        <v>0</v>
      </c>
    </row>
    <row r="1763" spans="1:18" x14ac:dyDescent="0.3">
      <c r="A1763" t="str">
        <f>CONCATENATE(DATOS[[#This Row],[customer_id]],"_",DATOS[[#This Row],[country]],"_",DATOS[[#This Row],[customer_since]])</f>
        <v>CUST_4168_USA_44042</v>
      </c>
      <c r="B1763" t="s">
        <v>2762</v>
      </c>
      <c r="C1763">
        <v>54</v>
      </c>
      <c r="D1763" t="s">
        <v>14</v>
      </c>
      <c r="E1763" t="s">
        <v>18</v>
      </c>
      <c r="F1763">
        <v>117.32</v>
      </c>
      <c r="G1763">
        <f>IF(DATOS[[#This Row],[avg_order_value]]="",0,DATOS[[#This Row],[avg_order_value]])</f>
        <v>117.32</v>
      </c>
      <c r="H1763">
        <v>8</v>
      </c>
      <c r="I1763">
        <f>DATOS[[#This Row],[avgValorOrdenDesc]]*DATOS[[#This Row],[total_orders]]</f>
        <v>938.56</v>
      </c>
      <c r="J1763">
        <v>340</v>
      </c>
      <c r="K1763">
        <v>0</v>
      </c>
      <c r="L1763" t="s">
        <v>19</v>
      </c>
      <c r="M1763">
        <v>29.5</v>
      </c>
      <c r="N1763">
        <f>IF(DATOS[[#This Row],[email_open_rate]]="",0,DATOS[[#This Row],[email_open_rate]])</f>
        <v>29.5</v>
      </c>
      <c r="O1763" s="1">
        <v>44042</v>
      </c>
      <c r="P1763">
        <v>80</v>
      </c>
      <c r="Q1763">
        <v>0.11</v>
      </c>
      <c r="R1763">
        <f>IF(IFERROR(VLOOKUP(DATOS[[#This Row],[IdUnico]],A1764:$A$5002,1,FALSE),0),1,0)</f>
        <v>0</v>
      </c>
    </row>
    <row r="1764" spans="1:18" x14ac:dyDescent="0.3">
      <c r="A1764" t="str">
        <f>CONCATENATE(DATOS[[#This Row],[customer_id]],"_",DATOS[[#This Row],[country]],"_",DATOS[[#This Row],[customer_since]])</f>
        <v>CUST_4170_France_44406</v>
      </c>
      <c r="B1764" t="s">
        <v>252</v>
      </c>
      <c r="C1764">
        <v>76</v>
      </c>
      <c r="D1764" t="s">
        <v>21</v>
      </c>
      <c r="E1764" t="s">
        <v>35</v>
      </c>
      <c r="F1764">
        <v>112.89</v>
      </c>
      <c r="G1764">
        <f>IF(DATOS[[#This Row],[avg_order_value]]="",0,DATOS[[#This Row],[avg_order_value]])</f>
        <v>112.89</v>
      </c>
      <c r="H1764">
        <v>8</v>
      </c>
      <c r="I1764">
        <f>DATOS[[#This Row],[avgValorOrdenDesc]]*DATOS[[#This Row],[total_orders]]</f>
        <v>903.12</v>
      </c>
      <c r="J1764">
        <v>132</v>
      </c>
      <c r="K1764">
        <v>0</v>
      </c>
      <c r="L1764" t="s">
        <v>29</v>
      </c>
      <c r="N1764">
        <f>IF(DATOS[[#This Row],[email_open_rate]]="",0,DATOS[[#This Row],[email_open_rate]])</f>
        <v>0</v>
      </c>
      <c r="O1764" s="1">
        <v>44406</v>
      </c>
      <c r="P1764">
        <v>47</v>
      </c>
      <c r="Q1764">
        <v>0.15</v>
      </c>
      <c r="R1764">
        <f>IF(IFERROR(VLOOKUP(DATOS[[#This Row],[IdUnico]],A1765:$A$5002,1,FALSE),0),1,0)</f>
        <v>0</v>
      </c>
    </row>
    <row r="1765" spans="1:18" x14ac:dyDescent="0.3">
      <c r="A1765" t="str">
        <f>CONCATENATE(DATOS[[#This Row],[customer_id]],"_",DATOS[[#This Row],[country]],"_",DATOS[[#This Row],[customer_since]])</f>
        <v>CUST_4170_Germany_44654</v>
      </c>
      <c r="B1765" t="s">
        <v>252</v>
      </c>
      <c r="C1765">
        <v>49</v>
      </c>
      <c r="D1765" t="s">
        <v>21</v>
      </c>
      <c r="E1765" t="s">
        <v>50</v>
      </c>
      <c r="F1765">
        <v>47.73</v>
      </c>
      <c r="G1765">
        <f>IF(DATOS[[#This Row],[avg_order_value]]="",0,DATOS[[#This Row],[avg_order_value]])</f>
        <v>47.73</v>
      </c>
      <c r="H1765">
        <v>15</v>
      </c>
      <c r="I1765">
        <f>DATOS[[#This Row],[avgValorOrdenDesc]]*DATOS[[#This Row],[total_orders]]</f>
        <v>715.94999999999993</v>
      </c>
      <c r="J1765">
        <v>79</v>
      </c>
      <c r="K1765">
        <v>0</v>
      </c>
      <c r="L1765" t="s">
        <v>16</v>
      </c>
      <c r="M1765">
        <v>19.8</v>
      </c>
      <c r="N1765">
        <f>IF(DATOS[[#This Row],[email_open_rate]]="",0,DATOS[[#This Row],[email_open_rate]])</f>
        <v>19.8</v>
      </c>
      <c r="O1765" s="1">
        <v>44654</v>
      </c>
      <c r="P1765">
        <v>43</v>
      </c>
      <c r="Q1765">
        <v>0.4</v>
      </c>
      <c r="R1765">
        <f>IF(IFERROR(VLOOKUP(DATOS[[#This Row],[IdUnico]],A1766:$A$5002,1,FALSE),0),1,0)</f>
        <v>0</v>
      </c>
    </row>
    <row r="1766" spans="1:18" x14ac:dyDescent="0.3">
      <c r="A1766" t="str">
        <f>CONCATENATE(DATOS[[#This Row],[customer_id]],"_",DATOS[[#This Row],[country]],"_",DATOS[[#This Row],[customer_since]])</f>
        <v>CUST_4170_Germany_45472</v>
      </c>
      <c r="B1766" t="s">
        <v>252</v>
      </c>
      <c r="C1766">
        <v>51</v>
      </c>
      <c r="D1766" t="s">
        <v>14</v>
      </c>
      <c r="E1766" t="s">
        <v>50</v>
      </c>
      <c r="F1766">
        <v>223.09</v>
      </c>
      <c r="G1766">
        <f>IF(DATOS[[#This Row],[avg_order_value]]="",0,DATOS[[#This Row],[avg_order_value]])</f>
        <v>223.09</v>
      </c>
      <c r="H1766">
        <v>5</v>
      </c>
      <c r="I1766">
        <f>DATOS[[#This Row],[avgValorOrdenDesc]]*DATOS[[#This Row],[total_orders]]</f>
        <v>1115.45</v>
      </c>
      <c r="J1766">
        <v>337</v>
      </c>
      <c r="K1766">
        <v>0</v>
      </c>
      <c r="L1766" t="s">
        <v>23</v>
      </c>
      <c r="M1766">
        <v>25.6</v>
      </c>
      <c r="N1766">
        <f>IF(DATOS[[#This Row],[email_open_rate]]="",0,DATOS[[#This Row],[email_open_rate]])</f>
        <v>25.6</v>
      </c>
      <c r="O1766" s="1">
        <v>45472</v>
      </c>
      <c r="P1766">
        <v>74</v>
      </c>
      <c r="Q1766">
        <v>0.06</v>
      </c>
      <c r="R1766">
        <f>IF(IFERROR(VLOOKUP(DATOS[[#This Row],[IdUnico]],A1767:$A$5002,1,FALSE),0),1,0)</f>
        <v>0</v>
      </c>
    </row>
    <row r="1767" spans="1:18" x14ac:dyDescent="0.3">
      <c r="A1767" t="str">
        <f>CONCATENATE(DATOS[[#This Row],[customer_id]],"_",DATOS[[#This Row],[country]],"_",DATOS[[#This Row],[customer_since]])</f>
        <v>CUST_4171_France_44143</v>
      </c>
      <c r="B1767" t="s">
        <v>2716</v>
      </c>
      <c r="C1767">
        <v>62</v>
      </c>
      <c r="D1767" t="s">
        <v>14</v>
      </c>
      <c r="E1767" t="s">
        <v>35</v>
      </c>
      <c r="F1767">
        <v>50.87</v>
      </c>
      <c r="G1767">
        <f>IF(DATOS[[#This Row],[avg_order_value]]="",0,DATOS[[#This Row],[avg_order_value]])</f>
        <v>50.87</v>
      </c>
      <c r="H1767">
        <v>6</v>
      </c>
      <c r="I1767">
        <f>DATOS[[#This Row],[avgValorOrdenDesc]]*DATOS[[#This Row],[total_orders]]</f>
        <v>305.21999999999997</v>
      </c>
      <c r="J1767">
        <v>152</v>
      </c>
      <c r="K1767">
        <v>0</v>
      </c>
      <c r="L1767" t="s">
        <v>40</v>
      </c>
      <c r="M1767">
        <v>6.9</v>
      </c>
      <c r="N1767">
        <f>IF(DATOS[[#This Row],[email_open_rate]]="",0,DATOS[[#This Row],[email_open_rate]])</f>
        <v>6.9</v>
      </c>
      <c r="O1767" s="1">
        <v>44143</v>
      </c>
      <c r="P1767">
        <v>33</v>
      </c>
      <c r="Q1767">
        <v>0.15</v>
      </c>
      <c r="R1767">
        <f>IF(IFERROR(VLOOKUP(DATOS[[#This Row],[IdUnico]],A1768:$A$5002,1,FALSE),0),1,0)</f>
        <v>0</v>
      </c>
    </row>
    <row r="1768" spans="1:18" x14ac:dyDescent="0.3">
      <c r="A1768" t="str">
        <f>CONCATENATE(DATOS[[#This Row],[customer_id]],"_",DATOS[[#This Row],[country]],"_",DATOS[[#This Row],[customer_since]])</f>
        <v>CUST_4173_Germany_44805</v>
      </c>
      <c r="B1768" t="s">
        <v>1535</v>
      </c>
      <c r="C1768">
        <v>59</v>
      </c>
      <c r="D1768" t="s">
        <v>21</v>
      </c>
      <c r="E1768" t="s">
        <v>50</v>
      </c>
      <c r="F1768">
        <v>124.7</v>
      </c>
      <c r="G1768">
        <f>IF(DATOS[[#This Row],[avg_order_value]]="",0,DATOS[[#This Row],[avg_order_value]])</f>
        <v>124.7</v>
      </c>
      <c r="H1768">
        <v>5</v>
      </c>
      <c r="I1768">
        <f>DATOS[[#This Row],[avgValorOrdenDesc]]*DATOS[[#This Row],[total_orders]]</f>
        <v>623.5</v>
      </c>
      <c r="J1768">
        <v>210</v>
      </c>
      <c r="K1768">
        <v>0</v>
      </c>
      <c r="L1768" t="s">
        <v>16</v>
      </c>
      <c r="M1768">
        <v>87.7</v>
      </c>
      <c r="N1768">
        <f>IF(DATOS[[#This Row],[email_open_rate]]="",0,DATOS[[#This Row],[email_open_rate]])</f>
        <v>87.7</v>
      </c>
      <c r="O1768" s="1">
        <v>44805</v>
      </c>
      <c r="P1768">
        <v>40</v>
      </c>
      <c r="Q1768">
        <v>0.2</v>
      </c>
      <c r="R1768">
        <f>IF(IFERROR(VLOOKUP(DATOS[[#This Row],[IdUnico]],A1769:$A$5002,1,FALSE),0),1,0)</f>
        <v>0</v>
      </c>
    </row>
    <row r="1769" spans="1:18" x14ac:dyDescent="0.3">
      <c r="A1769" t="str">
        <f>CONCATENATE(DATOS[[#This Row],[customer_id]],"_",DATOS[[#This Row],[country]],"_",DATOS[[#This Row],[customer_since]])</f>
        <v>CUST_4173_Japan_45127</v>
      </c>
      <c r="B1769" t="s">
        <v>1535</v>
      </c>
      <c r="C1769">
        <v>37</v>
      </c>
      <c r="D1769" t="s">
        <v>21</v>
      </c>
      <c r="E1769" t="s">
        <v>26</v>
      </c>
      <c r="F1769">
        <v>31.59</v>
      </c>
      <c r="G1769">
        <f>IF(DATOS[[#This Row],[avg_order_value]]="",0,DATOS[[#This Row],[avg_order_value]])</f>
        <v>31.59</v>
      </c>
      <c r="H1769">
        <v>14</v>
      </c>
      <c r="I1769">
        <f>DATOS[[#This Row],[avgValorOrdenDesc]]*DATOS[[#This Row],[total_orders]]</f>
        <v>442.26</v>
      </c>
      <c r="J1769">
        <v>175</v>
      </c>
      <c r="K1769">
        <v>0</v>
      </c>
      <c r="L1769" t="s">
        <v>16</v>
      </c>
      <c r="M1769">
        <v>25.7</v>
      </c>
      <c r="N1769">
        <f>IF(DATOS[[#This Row],[email_open_rate]]="",0,DATOS[[#This Row],[email_open_rate]])</f>
        <v>25.7</v>
      </c>
      <c r="O1769" s="1">
        <v>45127</v>
      </c>
      <c r="P1769">
        <v>43</v>
      </c>
      <c r="Q1769">
        <v>0.21</v>
      </c>
      <c r="R1769">
        <f>IF(IFERROR(VLOOKUP(DATOS[[#This Row],[IdUnico]],A1770:$A$5002,1,FALSE),0),1,0)</f>
        <v>0</v>
      </c>
    </row>
    <row r="1770" spans="1:18" x14ac:dyDescent="0.3">
      <c r="A1770" t="str">
        <f>CONCATENATE(DATOS[[#This Row],[customer_id]],"_",DATOS[[#This Row],[country]],"_",DATOS[[#This Row],[customer_since]])</f>
        <v>CUST_4174_France_45564</v>
      </c>
      <c r="B1770" t="s">
        <v>1373</v>
      </c>
      <c r="C1770">
        <v>18</v>
      </c>
      <c r="D1770" t="s">
        <v>14</v>
      </c>
      <c r="E1770" t="s">
        <v>35</v>
      </c>
      <c r="F1770">
        <v>58.62</v>
      </c>
      <c r="G1770">
        <f>IF(DATOS[[#This Row],[avg_order_value]]="",0,DATOS[[#This Row],[avg_order_value]])</f>
        <v>58.62</v>
      </c>
      <c r="H1770">
        <v>9</v>
      </c>
      <c r="I1770">
        <f>DATOS[[#This Row],[avgValorOrdenDesc]]*DATOS[[#This Row],[total_orders]]</f>
        <v>527.57999999999993</v>
      </c>
      <c r="J1770">
        <v>343</v>
      </c>
      <c r="K1770">
        <v>0</v>
      </c>
      <c r="L1770" t="s">
        <v>23</v>
      </c>
      <c r="M1770">
        <v>2.4</v>
      </c>
      <c r="N1770">
        <f>IF(DATOS[[#This Row],[email_open_rate]]="",0,DATOS[[#This Row],[email_open_rate]])</f>
        <v>2.4</v>
      </c>
      <c r="O1770" s="1">
        <v>45564</v>
      </c>
      <c r="P1770">
        <v>98</v>
      </c>
      <c r="Q1770">
        <v>7.0000000000000007E-2</v>
      </c>
      <c r="R1770">
        <f>IF(IFERROR(VLOOKUP(DATOS[[#This Row],[IdUnico]],A1771:$A$5002,1,FALSE),0),1,0)</f>
        <v>0</v>
      </c>
    </row>
    <row r="1771" spans="1:18" x14ac:dyDescent="0.3">
      <c r="A1771" t="str">
        <f>CONCATENATE(DATOS[[#This Row],[customer_id]],"_",DATOS[[#This Row],[country]],"_",DATOS[[#This Row],[customer_since]])</f>
        <v>CUST_4175_Japan_44810</v>
      </c>
      <c r="B1771" t="s">
        <v>2396</v>
      </c>
      <c r="C1771">
        <v>70</v>
      </c>
      <c r="D1771" t="s">
        <v>14</v>
      </c>
      <c r="E1771" t="s">
        <v>26</v>
      </c>
      <c r="F1771">
        <v>158.72</v>
      </c>
      <c r="G1771">
        <f>IF(DATOS[[#This Row],[avg_order_value]]="",0,DATOS[[#This Row],[avg_order_value]])</f>
        <v>158.72</v>
      </c>
      <c r="H1771">
        <v>13</v>
      </c>
      <c r="I1771">
        <f>DATOS[[#This Row],[avgValorOrdenDesc]]*DATOS[[#This Row],[total_orders]]</f>
        <v>2063.36</v>
      </c>
      <c r="J1771">
        <v>62</v>
      </c>
      <c r="K1771">
        <v>0</v>
      </c>
      <c r="L1771" t="s">
        <v>23</v>
      </c>
      <c r="M1771">
        <v>98.7</v>
      </c>
      <c r="N1771">
        <f>IF(DATOS[[#This Row],[email_open_rate]]="",0,DATOS[[#This Row],[email_open_rate]])</f>
        <v>98.7</v>
      </c>
      <c r="O1771" s="1">
        <v>44810</v>
      </c>
      <c r="P1771">
        <v>25</v>
      </c>
      <c r="Q1771">
        <v>0.12</v>
      </c>
      <c r="R1771">
        <f>IF(IFERROR(VLOOKUP(DATOS[[#This Row],[IdUnico]],A1772:$A$5002,1,FALSE),0),1,0)</f>
        <v>0</v>
      </c>
    </row>
    <row r="1772" spans="1:18" x14ac:dyDescent="0.3">
      <c r="A1772" t="str">
        <f>CONCATENATE(DATOS[[#This Row],[customer_id]],"_",DATOS[[#This Row],[country]],"_",DATOS[[#This Row],[customer_since]])</f>
        <v>CUST_4176_UK_45055</v>
      </c>
      <c r="B1772" t="s">
        <v>3265</v>
      </c>
      <c r="C1772">
        <v>38</v>
      </c>
      <c r="D1772" t="s">
        <v>21</v>
      </c>
      <c r="E1772" t="s">
        <v>52</v>
      </c>
      <c r="F1772">
        <v>125.57</v>
      </c>
      <c r="G1772">
        <f>IF(DATOS[[#This Row],[avg_order_value]]="",0,DATOS[[#This Row],[avg_order_value]])</f>
        <v>125.57</v>
      </c>
      <c r="H1772">
        <v>12</v>
      </c>
      <c r="I1772">
        <f>DATOS[[#This Row],[avgValorOrdenDesc]]*DATOS[[#This Row],[total_orders]]</f>
        <v>1506.84</v>
      </c>
      <c r="J1772">
        <v>125</v>
      </c>
      <c r="K1772">
        <v>0</v>
      </c>
      <c r="L1772" t="s">
        <v>19</v>
      </c>
      <c r="M1772">
        <v>13.6</v>
      </c>
      <c r="N1772">
        <f>IF(DATOS[[#This Row],[email_open_rate]]="",0,DATOS[[#This Row],[email_open_rate]])</f>
        <v>13.6</v>
      </c>
      <c r="O1772" s="1">
        <v>45055</v>
      </c>
      <c r="P1772">
        <v>13</v>
      </c>
      <c r="Q1772">
        <v>0.01</v>
      </c>
      <c r="R1772">
        <f>IF(IFERROR(VLOOKUP(DATOS[[#This Row],[IdUnico]],A1773:$A$5002,1,FALSE),0),1,0)</f>
        <v>0</v>
      </c>
    </row>
    <row r="1773" spans="1:18" x14ac:dyDescent="0.3">
      <c r="A1773" t="str">
        <f>CONCATENATE(DATOS[[#This Row],[customer_id]],"_",DATOS[[#This Row],[country]],"_",DATOS[[#This Row],[customer_since]])</f>
        <v>CUST_4177_Canada_44209</v>
      </c>
      <c r="B1773" t="s">
        <v>670</v>
      </c>
      <c r="C1773">
        <v>37</v>
      </c>
      <c r="D1773" t="s">
        <v>21</v>
      </c>
      <c r="E1773" t="s">
        <v>28</v>
      </c>
      <c r="F1773">
        <v>65.72</v>
      </c>
      <c r="G1773">
        <f>IF(DATOS[[#This Row],[avg_order_value]]="",0,DATOS[[#This Row],[avg_order_value]])</f>
        <v>65.72</v>
      </c>
      <c r="H1773">
        <v>13</v>
      </c>
      <c r="I1773">
        <f>DATOS[[#This Row],[avgValorOrdenDesc]]*DATOS[[#This Row],[total_orders]]</f>
        <v>854.36</v>
      </c>
      <c r="J1773">
        <v>96</v>
      </c>
      <c r="K1773">
        <v>0</v>
      </c>
      <c r="L1773" t="s">
        <v>16</v>
      </c>
      <c r="M1773">
        <v>32.9</v>
      </c>
      <c r="N1773">
        <f>IF(DATOS[[#This Row],[email_open_rate]]="",0,DATOS[[#This Row],[email_open_rate]])</f>
        <v>32.9</v>
      </c>
      <c r="O1773" s="1">
        <v>44209</v>
      </c>
      <c r="P1773">
        <v>13</v>
      </c>
      <c r="Q1773">
        <v>0.12</v>
      </c>
      <c r="R1773">
        <f>IF(IFERROR(VLOOKUP(DATOS[[#This Row],[IdUnico]],A1774:$A$5002,1,FALSE),0),1,0)</f>
        <v>0</v>
      </c>
    </row>
    <row r="1774" spans="1:18" x14ac:dyDescent="0.3">
      <c r="A1774" t="str">
        <f>CONCATENATE(DATOS[[#This Row],[customer_id]],"_",DATOS[[#This Row],[country]],"_",DATOS[[#This Row],[customer_since]])</f>
        <v>CUST_4177_Germany_45224</v>
      </c>
      <c r="B1774" t="s">
        <v>670</v>
      </c>
      <c r="C1774">
        <v>74</v>
      </c>
      <c r="D1774" t="s">
        <v>21</v>
      </c>
      <c r="E1774" t="s">
        <v>50</v>
      </c>
      <c r="F1774">
        <v>91.79</v>
      </c>
      <c r="G1774">
        <f>IF(DATOS[[#This Row],[avg_order_value]]="",0,DATOS[[#This Row],[avg_order_value]])</f>
        <v>91.79</v>
      </c>
      <c r="H1774">
        <v>11</v>
      </c>
      <c r="I1774">
        <f>DATOS[[#This Row],[avgValorOrdenDesc]]*DATOS[[#This Row],[total_orders]]</f>
        <v>1009.69</v>
      </c>
      <c r="J1774">
        <v>141</v>
      </c>
      <c r="K1774">
        <v>0</v>
      </c>
      <c r="L1774" t="s">
        <v>19</v>
      </c>
      <c r="M1774">
        <v>85.7</v>
      </c>
      <c r="N1774">
        <f>IF(DATOS[[#This Row],[email_open_rate]]="",0,DATOS[[#This Row],[email_open_rate]])</f>
        <v>85.7</v>
      </c>
      <c r="O1774" s="1">
        <v>45224</v>
      </c>
      <c r="P1774">
        <v>52</v>
      </c>
      <c r="Q1774">
        <v>0.27</v>
      </c>
      <c r="R1774">
        <f>IF(IFERROR(VLOOKUP(DATOS[[#This Row],[IdUnico]],A1775:$A$5002,1,FALSE),0),1,0)</f>
        <v>0</v>
      </c>
    </row>
    <row r="1775" spans="1:18" x14ac:dyDescent="0.3">
      <c r="A1775" t="str">
        <f>CONCATENATE(DATOS[[#This Row],[customer_id]],"_",DATOS[[#This Row],[country]],"_",DATOS[[#This Row],[customer_since]])</f>
        <v>CUST_4177_Germany_45604</v>
      </c>
      <c r="B1775" t="s">
        <v>670</v>
      </c>
      <c r="C1775">
        <v>54</v>
      </c>
      <c r="D1775" t="s">
        <v>14</v>
      </c>
      <c r="E1775" t="s">
        <v>50</v>
      </c>
      <c r="F1775">
        <v>39.950000000000003</v>
      </c>
      <c r="G1775">
        <f>IF(DATOS[[#This Row],[avg_order_value]]="",0,DATOS[[#This Row],[avg_order_value]])</f>
        <v>39.950000000000003</v>
      </c>
      <c r="H1775">
        <v>9</v>
      </c>
      <c r="I1775">
        <f>DATOS[[#This Row],[avgValorOrdenDesc]]*DATOS[[#This Row],[total_orders]]</f>
        <v>359.55</v>
      </c>
      <c r="J1775">
        <v>155</v>
      </c>
      <c r="K1775">
        <v>0</v>
      </c>
      <c r="L1775" t="s">
        <v>29</v>
      </c>
      <c r="M1775">
        <v>28.9</v>
      </c>
      <c r="N1775">
        <f>IF(DATOS[[#This Row],[email_open_rate]]="",0,DATOS[[#This Row],[email_open_rate]])</f>
        <v>28.9</v>
      </c>
      <c r="O1775" s="1">
        <v>45604</v>
      </c>
      <c r="P1775">
        <v>55</v>
      </c>
      <c r="Q1775">
        <v>0.45</v>
      </c>
      <c r="R1775">
        <f>IF(IFERROR(VLOOKUP(DATOS[[#This Row],[IdUnico]],A1776:$A$5002,1,FALSE),0),1,0)</f>
        <v>0</v>
      </c>
    </row>
    <row r="1776" spans="1:18" x14ac:dyDescent="0.3">
      <c r="A1776" t="str">
        <f>CONCATENATE(DATOS[[#This Row],[customer_id]],"_",DATOS[[#This Row],[country]],"_",DATOS[[#This Row],[customer_since]])</f>
        <v>CUST_4178_Canada_45157</v>
      </c>
      <c r="B1776" t="s">
        <v>1476</v>
      </c>
      <c r="C1776">
        <v>23</v>
      </c>
      <c r="D1776" t="s">
        <v>14</v>
      </c>
      <c r="E1776" t="s">
        <v>28</v>
      </c>
      <c r="F1776">
        <v>69.959999999999994</v>
      </c>
      <c r="G1776">
        <f>IF(DATOS[[#This Row],[avg_order_value]]="",0,DATOS[[#This Row],[avg_order_value]])</f>
        <v>69.959999999999994</v>
      </c>
      <c r="H1776">
        <v>9</v>
      </c>
      <c r="I1776">
        <f>DATOS[[#This Row],[avgValorOrdenDesc]]*DATOS[[#This Row],[total_orders]]</f>
        <v>629.64</v>
      </c>
      <c r="J1776">
        <v>316</v>
      </c>
      <c r="K1776">
        <v>0</v>
      </c>
      <c r="L1776" t="s">
        <v>23</v>
      </c>
      <c r="M1776">
        <v>80.7</v>
      </c>
      <c r="N1776">
        <f>IF(DATOS[[#This Row],[email_open_rate]]="",0,DATOS[[#This Row],[email_open_rate]])</f>
        <v>80.7</v>
      </c>
      <c r="O1776" s="1">
        <v>45157</v>
      </c>
      <c r="P1776">
        <v>62</v>
      </c>
      <c r="Q1776">
        <v>0.2</v>
      </c>
      <c r="R1776">
        <f>IF(IFERROR(VLOOKUP(DATOS[[#This Row],[IdUnico]],A1777:$A$5002,1,FALSE),0),1,0)</f>
        <v>0</v>
      </c>
    </row>
    <row r="1777" spans="1:18" x14ac:dyDescent="0.3">
      <c r="A1777" t="str">
        <f>CONCATENATE(DATOS[[#This Row],[customer_id]],"_",DATOS[[#This Row],[country]],"_",DATOS[[#This Row],[customer_since]])</f>
        <v>CUST_4178_India_45234</v>
      </c>
      <c r="B1777" t="s">
        <v>1476</v>
      </c>
      <c r="C1777">
        <v>64</v>
      </c>
      <c r="D1777" t="s">
        <v>14</v>
      </c>
      <c r="E1777" t="s">
        <v>37</v>
      </c>
      <c r="F1777">
        <v>111.08</v>
      </c>
      <c r="G1777">
        <f>IF(DATOS[[#This Row],[avg_order_value]]="",0,DATOS[[#This Row],[avg_order_value]])</f>
        <v>111.08</v>
      </c>
      <c r="H1777">
        <v>5</v>
      </c>
      <c r="I1777">
        <f>DATOS[[#This Row],[avgValorOrdenDesc]]*DATOS[[#This Row],[total_orders]]</f>
        <v>555.4</v>
      </c>
      <c r="J1777">
        <v>129</v>
      </c>
      <c r="K1777">
        <v>0</v>
      </c>
      <c r="L1777" t="s">
        <v>29</v>
      </c>
      <c r="M1777">
        <v>46.4</v>
      </c>
      <c r="N1777">
        <f>IF(DATOS[[#This Row],[email_open_rate]]="",0,DATOS[[#This Row],[email_open_rate]])</f>
        <v>46.4</v>
      </c>
      <c r="O1777" s="1">
        <v>45234</v>
      </c>
      <c r="P1777">
        <v>4</v>
      </c>
      <c r="Q1777">
        <v>0.41</v>
      </c>
      <c r="R1777">
        <f>IF(IFERROR(VLOOKUP(DATOS[[#This Row],[IdUnico]],A1778:$A$5002,1,FALSE),0),1,0)</f>
        <v>0</v>
      </c>
    </row>
    <row r="1778" spans="1:18" x14ac:dyDescent="0.3">
      <c r="A1778" t="str">
        <f>CONCATENATE(DATOS[[#This Row],[customer_id]],"_",DATOS[[#This Row],[country]],"_",DATOS[[#This Row],[customer_since]])</f>
        <v>CUST_4179_China_44708</v>
      </c>
      <c r="B1778" t="s">
        <v>1614</v>
      </c>
      <c r="C1778">
        <v>44</v>
      </c>
      <c r="D1778" t="s">
        <v>21</v>
      </c>
      <c r="E1778" t="s">
        <v>44</v>
      </c>
      <c r="F1778">
        <v>57.57</v>
      </c>
      <c r="G1778">
        <f>IF(DATOS[[#This Row],[avg_order_value]]="",0,DATOS[[#This Row],[avg_order_value]])</f>
        <v>57.57</v>
      </c>
      <c r="H1778">
        <v>11</v>
      </c>
      <c r="I1778">
        <f>DATOS[[#This Row],[avgValorOrdenDesc]]*DATOS[[#This Row],[total_orders]]</f>
        <v>633.27</v>
      </c>
      <c r="J1778">
        <v>29</v>
      </c>
      <c r="K1778">
        <v>1</v>
      </c>
      <c r="L1778" t="s">
        <v>40</v>
      </c>
      <c r="M1778">
        <v>77.599999999999994</v>
      </c>
      <c r="N1778">
        <f>IF(DATOS[[#This Row],[email_open_rate]]="",0,DATOS[[#This Row],[email_open_rate]])</f>
        <v>77.599999999999994</v>
      </c>
      <c r="O1778" s="1">
        <v>44708</v>
      </c>
      <c r="P1778">
        <v>45</v>
      </c>
      <c r="Q1778">
        <v>0.08</v>
      </c>
      <c r="R1778">
        <f>IF(IFERROR(VLOOKUP(DATOS[[#This Row],[IdUnico]],A1779:$A$5002,1,FALSE),0),1,0)</f>
        <v>0</v>
      </c>
    </row>
    <row r="1779" spans="1:18" x14ac:dyDescent="0.3">
      <c r="A1779" t="str">
        <f>CONCATENATE(DATOS[[#This Row],[customer_id]],"_",DATOS[[#This Row],[country]],"_",DATOS[[#This Row],[customer_since]])</f>
        <v>CUST_4180_Germany_44649</v>
      </c>
      <c r="B1779" t="s">
        <v>2648</v>
      </c>
      <c r="C1779">
        <v>18</v>
      </c>
      <c r="D1779" t="s">
        <v>14</v>
      </c>
      <c r="E1779" t="s">
        <v>50</v>
      </c>
      <c r="F1779">
        <v>33.17</v>
      </c>
      <c r="G1779">
        <f>IF(DATOS[[#This Row],[avg_order_value]]="",0,DATOS[[#This Row],[avg_order_value]])</f>
        <v>33.17</v>
      </c>
      <c r="H1779">
        <v>7</v>
      </c>
      <c r="I1779">
        <f>DATOS[[#This Row],[avgValorOrdenDesc]]*DATOS[[#This Row],[total_orders]]</f>
        <v>232.19</v>
      </c>
      <c r="J1779">
        <v>148</v>
      </c>
      <c r="K1779">
        <v>0</v>
      </c>
      <c r="L1779" t="s">
        <v>16</v>
      </c>
      <c r="M1779">
        <v>84.7</v>
      </c>
      <c r="N1779">
        <f>IF(DATOS[[#This Row],[email_open_rate]]="",0,DATOS[[#This Row],[email_open_rate]])</f>
        <v>84.7</v>
      </c>
      <c r="O1779" s="1">
        <v>44649</v>
      </c>
      <c r="P1779">
        <v>35</v>
      </c>
      <c r="Q1779">
        <v>0.26</v>
      </c>
      <c r="R1779">
        <f>IF(IFERROR(VLOOKUP(DATOS[[#This Row],[IdUnico]],A1780:$A$5002,1,FALSE),0),1,0)</f>
        <v>0</v>
      </c>
    </row>
    <row r="1780" spans="1:18" x14ac:dyDescent="0.3">
      <c r="A1780" t="str">
        <f>CONCATENATE(DATOS[[#This Row],[customer_id]],"_",DATOS[[#This Row],[country]],"_",DATOS[[#This Row],[customer_since]])</f>
        <v>CUST_4183_USA_44375</v>
      </c>
      <c r="B1780" t="s">
        <v>3164</v>
      </c>
      <c r="C1780">
        <v>46</v>
      </c>
      <c r="D1780" t="s">
        <v>25</v>
      </c>
      <c r="E1780" t="s">
        <v>18</v>
      </c>
      <c r="F1780">
        <v>105.33</v>
      </c>
      <c r="G1780">
        <f>IF(DATOS[[#This Row],[avg_order_value]]="",0,DATOS[[#This Row],[avg_order_value]])</f>
        <v>105.33</v>
      </c>
      <c r="H1780">
        <v>7</v>
      </c>
      <c r="I1780">
        <f>DATOS[[#This Row],[avgValorOrdenDesc]]*DATOS[[#This Row],[total_orders]]</f>
        <v>737.31</v>
      </c>
      <c r="J1780">
        <v>90</v>
      </c>
      <c r="K1780">
        <v>0</v>
      </c>
      <c r="L1780" t="s">
        <v>19</v>
      </c>
      <c r="M1780">
        <v>65.3</v>
      </c>
      <c r="N1780">
        <f>IF(DATOS[[#This Row],[email_open_rate]]="",0,DATOS[[#This Row],[email_open_rate]])</f>
        <v>65.3</v>
      </c>
      <c r="O1780" s="1">
        <v>44375</v>
      </c>
      <c r="P1780">
        <v>46</v>
      </c>
      <c r="Q1780">
        <v>0.15</v>
      </c>
      <c r="R1780">
        <f>IF(IFERROR(VLOOKUP(DATOS[[#This Row],[IdUnico]],A1781:$A$5002,1,FALSE),0),1,0)</f>
        <v>0</v>
      </c>
    </row>
    <row r="1781" spans="1:18" x14ac:dyDescent="0.3">
      <c r="A1781" t="str">
        <f>CONCATENATE(DATOS[[#This Row],[customer_id]],"_",DATOS[[#This Row],[country]],"_",DATOS[[#This Row],[customer_since]])</f>
        <v>CUST_4186_Germany_44539</v>
      </c>
      <c r="B1781" t="s">
        <v>1031</v>
      </c>
      <c r="C1781">
        <v>54</v>
      </c>
      <c r="D1781" t="s">
        <v>21</v>
      </c>
      <c r="E1781" t="s">
        <v>50</v>
      </c>
      <c r="F1781">
        <v>39.18</v>
      </c>
      <c r="G1781">
        <f>IF(DATOS[[#This Row],[avg_order_value]]="",0,DATOS[[#This Row],[avg_order_value]])</f>
        <v>39.18</v>
      </c>
      <c r="H1781">
        <v>8</v>
      </c>
      <c r="I1781">
        <f>DATOS[[#This Row],[avgValorOrdenDesc]]*DATOS[[#This Row],[total_orders]]</f>
        <v>313.44</v>
      </c>
      <c r="J1781">
        <v>216</v>
      </c>
      <c r="K1781">
        <v>0</v>
      </c>
      <c r="L1781" t="s">
        <v>16</v>
      </c>
      <c r="M1781">
        <v>65.599999999999994</v>
      </c>
      <c r="N1781">
        <f>IF(DATOS[[#This Row],[email_open_rate]]="",0,DATOS[[#This Row],[email_open_rate]])</f>
        <v>65.599999999999994</v>
      </c>
      <c r="O1781" s="1">
        <v>44539</v>
      </c>
      <c r="P1781">
        <v>25</v>
      </c>
      <c r="Q1781">
        <v>0.26</v>
      </c>
      <c r="R1781">
        <f>IF(IFERROR(VLOOKUP(DATOS[[#This Row],[IdUnico]],A1782:$A$5002,1,FALSE),0),1,0)</f>
        <v>0</v>
      </c>
    </row>
    <row r="1782" spans="1:18" x14ac:dyDescent="0.3">
      <c r="A1782" t="str">
        <f>CONCATENATE(DATOS[[#This Row],[customer_id]],"_",DATOS[[#This Row],[country]],"_",DATOS[[#This Row],[customer_since]])</f>
        <v>CUST_4191_Brazil_44236</v>
      </c>
      <c r="B1782" t="s">
        <v>1782</v>
      </c>
      <c r="C1782">
        <v>19</v>
      </c>
      <c r="D1782" t="s">
        <v>14</v>
      </c>
      <c r="E1782" t="s">
        <v>15</v>
      </c>
      <c r="F1782">
        <v>125.37</v>
      </c>
      <c r="G1782">
        <f>IF(DATOS[[#This Row],[avg_order_value]]="",0,DATOS[[#This Row],[avg_order_value]])</f>
        <v>125.37</v>
      </c>
      <c r="H1782">
        <v>11</v>
      </c>
      <c r="I1782">
        <f>DATOS[[#This Row],[avgValorOrdenDesc]]*DATOS[[#This Row],[total_orders]]</f>
        <v>1379.0700000000002</v>
      </c>
      <c r="J1782">
        <v>8</v>
      </c>
      <c r="K1782">
        <v>0</v>
      </c>
      <c r="L1782" t="s">
        <v>40</v>
      </c>
      <c r="M1782">
        <v>34.5</v>
      </c>
      <c r="N1782">
        <f>IF(DATOS[[#This Row],[email_open_rate]]="",0,DATOS[[#This Row],[email_open_rate]])</f>
        <v>34.5</v>
      </c>
      <c r="O1782" s="1">
        <v>44236</v>
      </c>
      <c r="P1782">
        <v>88</v>
      </c>
      <c r="Q1782">
        <v>0.31</v>
      </c>
      <c r="R1782">
        <f>IF(IFERROR(VLOOKUP(DATOS[[#This Row],[IdUnico]],A1783:$A$5002,1,FALSE),0),1,0)</f>
        <v>0</v>
      </c>
    </row>
    <row r="1783" spans="1:18" x14ac:dyDescent="0.3">
      <c r="A1783" t="str">
        <f>CONCATENATE(DATOS[[#This Row],[customer_id]],"_",DATOS[[#This Row],[country]],"_",DATOS[[#This Row],[customer_since]])</f>
        <v>CUST_4191_China_44333</v>
      </c>
      <c r="B1783" t="s">
        <v>1782</v>
      </c>
      <c r="C1783">
        <v>23</v>
      </c>
      <c r="D1783" t="s">
        <v>25</v>
      </c>
      <c r="E1783" t="s">
        <v>44</v>
      </c>
      <c r="F1783">
        <v>110.33</v>
      </c>
      <c r="G1783">
        <f>IF(DATOS[[#This Row],[avg_order_value]]="",0,DATOS[[#This Row],[avg_order_value]])</f>
        <v>110.33</v>
      </c>
      <c r="H1783">
        <v>17</v>
      </c>
      <c r="I1783">
        <f>DATOS[[#This Row],[avgValorOrdenDesc]]*DATOS[[#This Row],[total_orders]]</f>
        <v>1875.61</v>
      </c>
      <c r="J1783">
        <v>40</v>
      </c>
      <c r="K1783">
        <v>0</v>
      </c>
      <c r="L1783" t="s">
        <v>19</v>
      </c>
      <c r="M1783">
        <v>43.7</v>
      </c>
      <c r="N1783">
        <f>IF(DATOS[[#This Row],[email_open_rate]]="",0,DATOS[[#This Row],[email_open_rate]])</f>
        <v>43.7</v>
      </c>
      <c r="O1783" s="1">
        <v>44333</v>
      </c>
      <c r="P1783">
        <v>41</v>
      </c>
      <c r="Q1783">
        <v>0.15</v>
      </c>
      <c r="R1783">
        <f>IF(IFERROR(VLOOKUP(DATOS[[#This Row],[IdUnico]],A1784:$A$5002,1,FALSE),0),1,0)</f>
        <v>0</v>
      </c>
    </row>
    <row r="1784" spans="1:18" x14ac:dyDescent="0.3">
      <c r="A1784" t="str">
        <f>CONCATENATE(DATOS[[#This Row],[customer_id]],"_",DATOS[[#This Row],[country]],"_",DATOS[[#This Row],[customer_since]])</f>
        <v>CUST_4192_India_45018</v>
      </c>
      <c r="B1784" t="s">
        <v>1475</v>
      </c>
      <c r="C1784">
        <v>27</v>
      </c>
      <c r="D1784" t="s">
        <v>21</v>
      </c>
      <c r="E1784" t="s">
        <v>37</v>
      </c>
      <c r="F1784">
        <v>14.31</v>
      </c>
      <c r="G1784">
        <f>IF(DATOS[[#This Row],[avg_order_value]]="",0,DATOS[[#This Row],[avg_order_value]])</f>
        <v>14.31</v>
      </c>
      <c r="H1784">
        <v>8</v>
      </c>
      <c r="I1784">
        <f>DATOS[[#This Row],[avgValorOrdenDesc]]*DATOS[[#This Row],[total_orders]]</f>
        <v>114.48</v>
      </c>
      <c r="J1784">
        <v>100</v>
      </c>
      <c r="K1784">
        <v>0</v>
      </c>
      <c r="L1784" t="s">
        <v>23</v>
      </c>
      <c r="M1784">
        <v>20.399999999999999</v>
      </c>
      <c r="N1784">
        <f>IF(DATOS[[#This Row],[email_open_rate]]="",0,DATOS[[#This Row],[email_open_rate]])</f>
        <v>20.399999999999999</v>
      </c>
      <c r="O1784" s="1">
        <v>45018</v>
      </c>
      <c r="P1784">
        <v>52</v>
      </c>
      <c r="Q1784">
        <v>0.35</v>
      </c>
      <c r="R1784">
        <f>IF(IFERROR(VLOOKUP(DATOS[[#This Row],[IdUnico]],A1785:$A$5002,1,FALSE),0),1,0)</f>
        <v>0</v>
      </c>
    </row>
    <row r="1785" spans="1:18" x14ac:dyDescent="0.3">
      <c r="A1785" t="str">
        <f>CONCATENATE(DATOS[[#This Row],[customer_id]],"_",DATOS[[#This Row],[country]],"_",DATOS[[#This Row],[customer_since]])</f>
        <v>CUST_4195_France_45031</v>
      </c>
      <c r="B1785" t="s">
        <v>3446</v>
      </c>
      <c r="C1785">
        <v>60</v>
      </c>
      <c r="D1785" t="s">
        <v>14</v>
      </c>
      <c r="E1785" t="s">
        <v>35</v>
      </c>
      <c r="F1785">
        <v>119.98</v>
      </c>
      <c r="G1785">
        <f>IF(DATOS[[#This Row],[avg_order_value]]="",0,DATOS[[#This Row],[avg_order_value]])</f>
        <v>119.98</v>
      </c>
      <c r="H1785">
        <v>12</v>
      </c>
      <c r="I1785">
        <f>DATOS[[#This Row],[avgValorOrdenDesc]]*DATOS[[#This Row],[total_orders]]</f>
        <v>1439.76</v>
      </c>
      <c r="J1785">
        <v>294</v>
      </c>
      <c r="K1785">
        <v>0</v>
      </c>
      <c r="L1785" t="s">
        <v>19</v>
      </c>
      <c r="M1785">
        <v>41.1</v>
      </c>
      <c r="N1785">
        <f>IF(DATOS[[#This Row],[email_open_rate]]="",0,DATOS[[#This Row],[email_open_rate]])</f>
        <v>41.1</v>
      </c>
      <c r="O1785" s="1">
        <v>45031</v>
      </c>
      <c r="P1785">
        <v>14</v>
      </c>
      <c r="Q1785">
        <v>0.26</v>
      </c>
      <c r="R1785">
        <f>IF(IFERROR(VLOOKUP(DATOS[[#This Row],[IdUnico]],A1786:$A$5002,1,FALSE),0),1,0)</f>
        <v>0</v>
      </c>
    </row>
    <row r="1786" spans="1:18" x14ac:dyDescent="0.3">
      <c r="A1786" t="str">
        <f>CONCATENATE(DATOS[[#This Row],[customer_id]],"_",DATOS[[#This Row],[country]],"_",DATOS[[#This Row],[customer_since]])</f>
        <v>CUST_4197_India_45281</v>
      </c>
      <c r="B1786" t="s">
        <v>2758</v>
      </c>
      <c r="C1786">
        <v>51</v>
      </c>
      <c r="D1786" t="s">
        <v>14</v>
      </c>
      <c r="E1786" t="s">
        <v>37</v>
      </c>
      <c r="F1786">
        <v>110.98</v>
      </c>
      <c r="G1786">
        <f>IF(DATOS[[#This Row],[avg_order_value]]="",0,DATOS[[#This Row],[avg_order_value]])</f>
        <v>110.98</v>
      </c>
      <c r="H1786">
        <v>9</v>
      </c>
      <c r="I1786">
        <f>DATOS[[#This Row],[avgValorOrdenDesc]]*DATOS[[#This Row],[total_orders]]</f>
        <v>998.82</v>
      </c>
      <c r="J1786">
        <v>249</v>
      </c>
      <c r="K1786">
        <v>0</v>
      </c>
      <c r="L1786" t="s">
        <v>19</v>
      </c>
      <c r="M1786">
        <v>4.9000000000000004</v>
      </c>
      <c r="N1786">
        <f>IF(DATOS[[#This Row],[email_open_rate]]="",0,DATOS[[#This Row],[email_open_rate]])</f>
        <v>4.9000000000000004</v>
      </c>
      <c r="O1786" s="1">
        <v>45281</v>
      </c>
      <c r="P1786">
        <v>92</v>
      </c>
      <c r="Q1786">
        <v>0.21</v>
      </c>
      <c r="R1786">
        <f>IF(IFERROR(VLOOKUP(DATOS[[#This Row],[IdUnico]],A1787:$A$5002,1,FALSE),0),1,0)</f>
        <v>0</v>
      </c>
    </row>
    <row r="1787" spans="1:18" x14ac:dyDescent="0.3">
      <c r="A1787" t="str">
        <f>CONCATENATE(DATOS[[#This Row],[customer_id]],"_",DATOS[[#This Row],[country]],"_",DATOS[[#This Row],[customer_since]])</f>
        <v>CUST_4197_USA_45352</v>
      </c>
      <c r="B1787" t="s">
        <v>2758</v>
      </c>
      <c r="C1787">
        <v>34</v>
      </c>
      <c r="D1787" t="s">
        <v>21</v>
      </c>
      <c r="E1787" t="s">
        <v>18</v>
      </c>
      <c r="F1787">
        <v>38.47</v>
      </c>
      <c r="G1787">
        <f>IF(DATOS[[#This Row],[avg_order_value]]="",0,DATOS[[#This Row],[avg_order_value]])</f>
        <v>38.47</v>
      </c>
      <c r="H1787">
        <v>3</v>
      </c>
      <c r="I1787">
        <f>DATOS[[#This Row],[avgValorOrdenDesc]]*DATOS[[#This Row],[total_orders]]</f>
        <v>115.41</v>
      </c>
      <c r="J1787">
        <v>259</v>
      </c>
      <c r="K1787">
        <v>0</v>
      </c>
      <c r="L1787" t="s">
        <v>29</v>
      </c>
      <c r="M1787">
        <v>10</v>
      </c>
      <c r="N1787">
        <f>IF(DATOS[[#This Row],[email_open_rate]]="",0,DATOS[[#This Row],[email_open_rate]])</f>
        <v>10</v>
      </c>
      <c r="O1787" s="1">
        <v>45352</v>
      </c>
      <c r="P1787">
        <v>67</v>
      </c>
      <c r="Q1787">
        <v>0.15</v>
      </c>
      <c r="R1787">
        <f>IF(IFERROR(VLOOKUP(DATOS[[#This Row],[IdUnico]],A1788:$A$5002,1,FALSE),0),1,0)</f>
        <v>0</v>
      </c>
    </row>
    <row r="1788" spans="1:18" x14ac:dyDescent="0.3">
      <c r="A1788" t="str">
        <f>CONCATENATE(DATOS[[#This Row],[customer_id]],"_",DATOS[[#This Row],[country]],"_",DATOS[[#This Row],[customer_since]])</f>
        <v>CUST_4198_Canada_45001</v>
      </c>
      <c r="B1788" t="s">
        <v>2148</v>
      </c>
      <c r="C1788">
        <v>60</v>
      </c>
      <c r="D1788" t="s">
        <v>21</v>
      </c>
      <c r="E1788" t="s">
        <v>28</v>
      </c>
      <c r="F1788">
        <v>49.23</v>
      </c>
      <c r="G1788">
        <f>IF(DATOS[[#This Row],[avg_order_value]]="",0,DATOS[[#This Row],[avg_order_value]])</f>
        <v>49.23</v>
      </c>
      <c r="H1788">
        <v>9</v>
      </c>
      <c r="I1788">
        <f>DATOS[[#This Row],[avgValorOrdenDesc]]*DATOS[[#This Row],[total_orders]]</f>
        <v>443.07</v>
      </c>
      <c r="J1788">
        <v>157</v>
      </c>
      <c r="K1788">
        <v>0</v>
      </c>
      <c r="L1788" t="s">
        <v>40</v>
      </c>
      <c r="M1788">
        <v>32.200000000000003</v>
      </c>
      <c r="N1788">
        <f>IF(DATOS[[#This Row],[email_open_rate]]="",0,DATOS[[#This Row],[email_open_rate]])</f>
        <v>32.200000000000003</v>
      </c>
      <c r="O1788" s="1">
        <v>45001</v>
      </c>
      <c r="P1788">
        <v>64</v>
      </c>
      <c r="Q1788">
        <v>0.17</v>
      </c>
      <c r="R1788">
        <f>IF(IFERROR(VLOOKUP(DATOS[[#This Row],[IdUnico]],A1789:$A$5002,1,FALSE),0),1,0)</f>
        <v>0</v>
      </c>
    </row>
    <row r="1789" spans="1:18" x14ac:dyDescent="0.3">
      <c r="A1789" t="str">
        <f>CONCATENATE(DATOS[[#This Row],[customer_id]],"_",DATOS[[#This Row],[country]],"_",DATOS[[#This Row],[customer_since]])</f>
        <v>CUST_4199_Germany_45496</v>
      </c>
      <c r="B1789" t="s">
        <v>3162</v>
      </c>
      <c r="C1789">
        <v>63</v>
      </c>
      <c r="D1789" t="s">
        <v>25</v>
      </c>
      <c r="E1789" t="s">
        <v>50</v>
      </c>
      <c r="F1789">
        <v>47.49</v>
      </c>
      <c r="G1789">
        <f>IF(DATOS[[#This Row],[avg_order_value]]="",0,DATOS[[#This Row],[avg_order_value]])</f>
        <v>47.49</v>
      </c>
      <c r="H1789">
        <v>14</v>
      </c>
      <c r="I1789">
        <f>DATOS[[#This Row],[avgValorOrdenDesc]]*DATOS[[#This Row],[total_orders]]</f>
        <v>664.86</v>
      </c>
      <c r="J1789">
        <v>279</v>
      </c>
      <c r="K1789">
        <v>0</v>
      </c>
      <c r="L1789" t="s">
        <v>40</v>
      </c>
      <c r="M1789">
        <v>70.5</v>
      </c>
      <c r="N1789">
        <f>IF(DATOS[[#This Row],[email_open_rate]]="",0,DATOS[[#This Row],[email_open_rate]])</f>
        <v>70.5</v>
      </c>
      <c r="O1789" s="1">
        <v>45496</v>
      </c>
      <c r="P1789">
        <v>23</v>
      </c>
      <c r="Q1789">
        <v>0.37</v>
      </c>
      <c r="R1789">
        <f>IF(IFERROR(VLOOKUP(DATOS[[#This Row],[IdUnico]],A1790:$A$5002,1,FALSE),0),1,0)</f>
        <v>0</v>
      </c>
    </row>
    <row r="1790" spans="1:18" x14ac:dyDescent="0.3">
      <c r="A1790" t="str">
        <f>CONCATENATE(DATOS[[#This Row],[customer_id]],"_",DATOS[[#This Row],[country]],"_",DATOS[[#This Row],[customer_since]])</f>
        <v>CUST_4200_Germany_45044</v>
      </c>
      <c r="B1790" t="s">
        <v>2057</v>
      </c>
      <c r="C1790">
        <v>26</v>
      </c>
      <c r="D1790" t="s">
        <v>25</v>
      </c>
      <c r="E1790" t="s">
        <v>50</v>
      </c>
      <c r="F1790">
        <v>114.9</v>
      </c>
      <c r="G1790">
        <f>IF(DATOS[[#This Row],[avg_order_value]]="",0,DATOS[[#This Row],[avg_order_value]])</f>
        <v>114.9</v>
      </c>
      <c r="H1790">
        <v>12</v>
      </c>
      <c r="I1790">
        <f>DATOS[[#This Row],[avgValorOrdenDesc]]*DATOS[[#This Row],[total_orders]]</f>
        <v>1378.8000000000002</v>
      </c>
      <c r="J1790">
        <v>94</v>
      </c>
      <c r="K1790">
        <v>0</v>
      </c>
      <c r="L1790" t="s">
        <v>29</v>
      </c>
      <c r="M1790">
        <v>80.099999999999994</v>
      </c>
      <c r="N1790">
        <f>IF(DATOS[[#This Row],[email_open_rate]]="",0,DATOS[[#This Row],[email_open_rate]])</f>
        <v>80.099999999999994</v>
      </c>
      <c r="O1790" s="1">
        <v>45044</v>
      </c>
      <c r="P1790">
        <v>36</v>
      </c>
      <c r="Q1790">
        <v>0.08</v>
      </c>
      <c r="R1790">
        <f>IF(IFERROR(VLOOKUP(DATOS[[#This Row],[IdUnico]],A1791:$A$5002,1,FALSE),0),1,0)</f>
        <v>0</v>
      </c>
    </row>
    <row r="1791" spans="1:18" x14ac:dyDescent="0.3">
      <c r="A1791" t="str">
        <f>CONCATENATE(DATOS[[#This Row],[customer_id]],"_",DATOS[[#This Row],[country]],"_",DATOS[[#This Row],[customer_since]])</f>
        <v>CUST_4211_USA_44058</v>
      </c>
      <c r="B1791" t="s">
        <v>2338</v>
      </c>
      <c r="C1791">
        <v>73</v>
      </c>
      <c r="D1791" t="s">
        <v>25</v>
      </c>
      <c r="E1791" t="s">
        <v>18</v>
      </c>
      <c r="F1791">
        <v>82.4</v>
      </c>
      <c r="G1791">
        <f>IF(DATOS[[#This Row],[avg_order_value]]="",0,DATOS[[#This Row],[avg_order_value]])</f>
        <v>82.4</v>
      </c>
      <c r="H1791">
        <v>12</v>
      </c>
      <c r="I1791">
        <f>DATOS[[#This Row],[avgValorOrdenDesc]]*DATOS[[#This Row],[total_orders]]</f>
        <v>988.80000000000007</v>
      </c>
      <c r="J1791">
        <v>335</v>
      </c>
      <c r="K1791">
        <v>0</v>
      </c>
      <c r="L1791" t="s">
        <v>19</v>
      </c>
      <c r="M1791">
        <v>67.400000000000006</v>
      </c>
      <c r="N1791">
        <f>IF(DATOS[[#This Row],[email_open_rate]]="",0,DATOS[[#This Row],[email_open_rate]])</f>
        <v>67.400000000000006</v>
      </c>
      <c r="O1791" s="1">
        <v>44058</v>
      </c>
      <c r="P1791">
        <v>4</v>
      </c>
      <c r="Q1791">
        <v>0.26</v>
      </c>
      <c r="R1791">
        <f>IF(IFERROR(VLOOKUP(DATOS[[#This Row],[IdUnico]],A1792:$A$5002,1,FALSE),0),1,0)</f>
        <v>0</v>
      </c>
    </row>
    <row r="1792" spans="1:18" x14ac:dyDescent="0.3">
      <c r="A1792" t="str">
        <f>CONCATENATE(DATOS[[#This Row],[customer_id]],"_",DATOS[[#This Row],[country]],"_",DATOS[[#This Row],[customer_since]])</f>
        <v>CUST_4212_Brazil_45463</v>
      </c>
      <c r="B1792" t="s">
        <v>2592</v>
      </c>
      <c r="C1792">
        <v>60</v>
      </c>
      <c r="D1792" t="s">
        <v>25</v>
      </c>
      <c r="E1792" t="s">
        <v>15</v>
      </c>
      <c r="F1792">
        <v>56.07</v>
      </c>
      <c r="G1792">
        <f>IF(DATOS[[#This Row],[avg_order_value]]="",0,DATOS[[#This Row],[avg_order_value]])</f>
        <v>56.07</v>
      </c>
      <c r="H1792">
        <v>9</v>
      </c>
      <c r="I1792">
        <f>DATOS[[#This Row],[avgValorOrdenDesc]]*DATOS[[#This Row],[total_orders]]</f>
        <v>504.63</v>
      </c>
      <c r="J1792">
        <v>158</v>
      </c>
      <c r="K1792">
        <v>0</v>
      </c>
      <c r="L1792" t="s">
        <v>16</v>
      </c>
      <c r="M1792">
        <v>42.9</v>
      </c>
      <c r="N1792">
        <f>IF(DATOS[[#This Row],[email_open_rate]]="",0,DATOS[[#This Row],[email_open_rate]])</f>
        <v>42.9</v>
      </c>
      <c r="O1792" s="1">
        <v>45463</v>
      </c>
      <c r="P1792">
        <v>14</v>
      </c>
      <c r="Q1792">
        <v>0.49</v>
      </c>
      <c r="R1792">
        <f>IF(IFERROR(VLOOKUP(DATOS[[#This Row],[IdUnico]],A1793:$A$5002,1,FALSE),0),1,0)</f>
        <v>0</v>
      </c>
    </row>
    <row r="1793" spans="1:18" x14ac:dyDescent="0.3">
      <c r="A1793" t="str">
        <f>CONCATENATE(DATOS[[#This Row],[customer_id]],"_",DATOS[[#This Row],[country]],"_",DATOS[[#This Row],[customer_since]])</f>
        <v>CUST_4216_India_44036</v>
      </c>
      <c r="B1793" t="s">
        <v>1456</v>
      </c>
      <c r="C1793">
        <v>34</v>
      </c>
      <c r="D1793" t="s">
        <v>25</v>
      </c>
      <c r="E1793" t="s">
        <v>37</v>
      </c>
      <c r="F1793">
        <v>54.1</v>
      </c>
      <c r="G1793">
        <f>IF(DATOS[[#This Row],[avg_order_value]]="",0,DATOS[[#This Row],[avg_order_value]])</f>
        <v>54.1</v>
      </c>
      <c r="H1793">
        <v>11</v>
      </c>
      <c r="I1793">
        <f>DATOS[[#This Row],[avgValorOrdenDesc]]*DATOS[[#This Row],[total_orders]]</f>
        <v>595.1</v>
      </c>
      <c r="J1793">
        <v>364</v>
      </c>
      <c r="K1793">
        <v>0</v>
      </c>
      <c r="L1793" t="s">
        <v>16</v>
      </c>
      <c r="M1793">
        <v>67.7</v>
      </c>
      <c r="N1793">
        <f>IF(DATOS[[#This Row],[email_open_rate]]="",0,DATOS[[#This Row],[email_open_rate]])</f>
        <v>67.7</v>
      </c>
      <c r="O1793" s="1">
        <v>44036</v>
      </c>
      <c r="P1793">
        <v>44</v>
      </c>
      <c r="Q1793">
        <v>0.15</v>
      </c>
      <c r="R1793">
        <f>IF(IFERROR(VLOOKUP(DATOS[[#This Row],[IdUnico]],A1794:$A$5002,1,FALSE),0),1,0)</f>
        <v>0</v>
      </c>
    </row>
    <row r="1794" spans="1:18" x14ac:dyDescent="0.3">
      <c r="A1794" t="str">
        <f>CONCATENATE(DATOS[[#This Row],[customer_id]],"_",DATOS[[#This Row],[country]],"_",DATOS[[#This Row],[customer_since]])</f>
        <v>CUST_4216_India_45154</v>
      </c>
      <c r="B1794" t="s">
        <v>1456</v>
      </c>
      <c r="C1794">
        <v>25</v>
      </c>
      <c r="D1794" t="s">
        <v>21</v>
      </c>
      <c r="E1794" t="s">
        <v>37</v>
      </c>
      <c r="F1794">
        <v>38.81</v>
      </c>
      <c r="G1794">
        <f>IF(DATOS[[#This Row],[avg_order_value]]="",0,DATOS[[#This Row],[avg_order_value]])</f>
        <v>38.81</v>
      </c>
      <c r="H1794">
        <v>7</v>
      </c>
      <c r="I1794">
        <f>DATOS[[#This Row],[avgValorOrdenDesc]]*DATOS[[#This Row],[total_orders]]</f>
        <v>271.67</v>
      </c>
      <c r="J1794">
        <v>350</v>
      </c>
      <c r="K1794">
        <v>0</v>
      </c>
      <c r="L1794" t="s">
        <v>16</v>
      </c>
      <c r="N1794">
        <f>IF(DATOS[[#This Row],[email_open_rate]]="",0,DATOS[[#This Row],[email_open_rate]])</f>
        <v>0</v>
      </c>
      <c r="O1794" s="1">
        <v>45154</v>
      </c>
      <c r="P1794">
        <v>15</v>
      </c>
      <c r="Q1794">
        <v>0.11</v>
      </c>
      <c r="R1794">
        <f>IF(IFERROR(VLOOKUP(DATOS[[#This Row],[IdUnico]],A1795:$A$5002,1,FALSE),0),1,0)</f>
        <v>0</v>
      </c>
    </row>
    <row r="1795" spans="1:18" x14ac:dyDescent="0.3">
      <c r="A1795" t="str">
        <f>CONCATENATE(DATOS[[#This Row],[customer_id]],"_",DATOS[[#This Row],[country]],"_",DATOS[[#This Row],[customer_since]])</f>
        <v>CUST_4217_France_44788</v>
      </c>
      <c r="B1795" t="s">
        <v>3392</v>
      </c>
      <c r="C1795">
        <v>79</v>
      </c>
      <c r="D1795" t="s">
        <v>14</v>
      </c>
      <c r="E1795" t="s">
        <v>35</v>
      </c>
      <c r="F1795">
        <v>175.55</v>
      </c>
      <c r="G1795">
        <f>IF(DATOS[[#This Row],[avg_order_value]]="",0,DATOS[[#This Row],[avg_order_value]])</f>
        <v>175.55</v>
      </c>
      <c r="H1795">
        <v>7</v>
      </c>
      <c r="I1795">
        <f>DATOS[[#This Row],[avgValorOrdenDesc]]*DATOS[[#This Row],[total_orders]]</f>
        <v>1228.8500000000001</v>
      </c>
      <c r="J1795">
        <v>57</v>
      </c>
      <c r="K1795">
        <v>0</v>
      </c>
      <c r="L1795" t="s">
        <v>29</v>
      </c>
      <c r="M1795">
        <v>13.3</v>
      </c>
      <c r="N1795">
        <f>IF(DATOS[[#This Row],[email_open_rate]]="",0,DATOS[[#This Row],[email_open_rate]])</f>
        <v>13.3</v>
      </c>
      <c r="O1795" s="1">
        <v>44788</v>
      </c>
      <c r="P1795">
        <v>12</v>
      </c>
      <c r="Q1795">
        <v>0.05</v>
      </c>
      <c r="R1795">
        <f>IF(IFERROR(VLOOKUP(DATOS[[#This Row],[IdUnico]],A1796:$A$5002,1,FALSE),0),1,0)</f>
        <v>0</v>
      </c>
    </row>
    <row r="1796" spans="1:18" x14ac:dyDescent="0.3">
      <c r="A1796" t="str">
        <f>CONCATENATE(DATOS[[#This Row],[customer_id]],"_",DATOS[[#This Row],[country]],"_",DATOS[[#This Row],[customer_since]])</f>
        <v>CUST_4220_Brazil_45616</v>
      </c>
      <c r="B1796" t="s">
        <v>2500</v>
      </c>
      <c r="C1796">
        <v>49</v>
      </c>
      <c r="D1796" t="s">
        <v>14</v>
      </c>
      <c r="E1796" t="s">
        <v>15</v>
      </c>
      <c r="F1796">
        <v>31.94</v>
      </c>
      <c r="G1796">
        <f>IF(DATOS[[#This Row],[avg_order_value]]="",0,DATOS[[#This Row],[avg_order_value]])</f>
        <v>31.94</v>
      </c>
      <c r="H1796">
        <v>11</v>
      </c>
      <c r="I1796">
        <f>DATOS[[#This Row],[avgValorOrdenDesc]]*DATOS[[#This Row],[total_orders]]</f>
        <v>351.34000000000003</v>
      </c>
      <c r="J1796">
        <v>99</v>
      </c>
      <c r="K1796">
        <v>0</v>
      </c>
      <c r="L1796" t="s">
        <v>16</v>
      </c>
      <c r="M1796">
        <v>35</v>
      </c>
      <c r="N1796">
        <f>IF(DATOS[[#This Row],[email_open_rate]]="",0,DATOS[[#This Row],[email_open_rate]])</f>
        <v>35</v>
      </c>
      <c r="O1796" s="1">
        <v>45616</v>
      </c>
      <c r="P1796">
        <v>26</v>
      </c>
      <c r="Q1796">
        <v>0.21</v>
      </c>
      <c r="R1796">
        <f>IF(IFERROR(VLOOKUP(DATOS[[#This Row],[IdUnico]],A1797:$A$5002,1,FALSE),0),1,0)</f>
        <v>0</v>
      </c>
    </row>
    <row r="1797" spans="1:18" x14ac:dyDescent="0.3">
      <c r="A1797" t="str">
        <f>CONCATENATE(DATOS[[#This Row],[customer_id]],"_",DATOS[[#This Row],[country]],"_",DATOS[[#This Row],[customer_since]])</f>
        <v>CUST_4223_Brazil_45048</v>
      </c>
      <c r="B1797" t="s">
        <v>1140</v>
      </c>
      <c r="C1797">
        <v>75</v>
      </c>
      <c r="D1797" t="s">
        <v>25</v>
      </c>
      <c r="E1797" t="s">
        <v>15</v>
      </c>
      <c r="F1797">
        <v>130.63999999999999</v>
      </c>
      <c r="G1797">
        <f>IF(DATOS[[#This Row],[avg_order_value]]="",0,DATOS[[#This Row],[avg_order_value]])</f>
        <v>130.63999999999999</v>
      </c>
      <c r="H1797">
        <v>8</v>
      </c>
      <c r="I1797">
        <f>DATOS[[#This Row],[avgValorOrdenDesc]]*DATOS[[#This Row],[total_orders]]</f>
        <v>1045.1199999999999</v>
      </c>
      <c r="J1797">
        <v>217</v>
      </c>
      <c r="K1797">
        <v>0</v>
      </c>
      <c r="L1797" t="s">
        <v>29</v>
      </c>
      <c r="N1797">
        <f>IF(DATOS[[#This Row],[email_open_rate]]="",0,DATOS[[#This Row],[email_open_rate]])</f>
        <v>0</v>
      </c>
      <c r="O1797" s="1">
        <v>45048</v>
      </c>
      <c r="P1797">
        <v>35</v>
      </c>
      <c r="Q1797">
        <v>0.31</v>
      </c>
      <c r="R1797">
        <f>IF(IFERROR(VLOOKUP(DATOS[[#This Row],[IdUnico]],A1798:$A$5002,1,FALSE),0),1,0)</f>
        <v>0</v>
      </c>
    </row>
    <row r="1798" spans="1:18" x14ac:dyDescent="0.3">
      <c r="A1798" t="str">
        <f>CONCATENATE(DATOS[[#This Row],[customer_id]],"_",DATOS[[#This Row],[country]],"_",DATOS[[#This Row],[customer_since]])</f>
        <v>CUST_4224_Germany_44946</v>
      </c>
      <c r="B1798" t="s">
        <v>1342</v>
      </c>
      <c r="C1798">
        <v>30</v>
      </c>
      <c r="D1798" t="s">
        <v>21</v>
      </c>
      <c r="E1798" t="s">
        <v>50</v>
      </c>
      <c r="F1798">
        <v>22.69</v>
      </c>
      <c r="G1798">
        <f>IF(DATOS[[#This Row],[avg_order_value]]="",0,DATOS[[#This Row],[avg_order_value]])</f>
        <v>22.69</v>
      </c>
      <c r="H1798">
        <v>8</v>
      </c>
      <c r="I1798">
        <f>DATOS[[#This Row],[avgValorOrdenDesc]]*DATOS[[#This Row],[total_orders]]</f>
        <v>181.52</v>
      </c>
      <c r="J1798">
        <v>306</v>
      </c>
      <c r="K1798">
        <v>0</v>
      </c>
      <c r="L1798" t="s">
        <v>29</v>
      </c>
      <c r="M1798">
        <v>86.6</v>
      </c>
      <c r="N1798">
        <f>IF(DATOS[[#This Row],[email_open_rate]]="",0,DATOS[[#This Row],[email_open_rate]])</f>
        <v>86.6</v>
      </c>
      <c r="O1798" s="1">
        <v>44946</v>
      </c>
      <c r="P1798">
        <v>10</v>
      </c>
      <c r="Q1798">
        <v>0.33</v>
      </c>
      <c r="R1798">
        <f>IF(IFERROR(VLOOKUP(DATOS[[#This Row],[IdUnico]],A1799:$A$5002,1,FALSE),0),1,0)</f>
        <v>0</v>
      </c>
    </row>
    <row r="1799" spans="1:18" x14ac:dyDescent="0.3">
      <c r="A1799" t="str">
        <f>CONCATENATE(DATOS[[#This Row],[customer_id]],"_",DATOS[[#This Row],[country]],"_",DATOS[[#This Row],[customer_since]])</f>
        <v>CUST_4225_Canada_45776</v>
      </c>
      <c r="B1799" t="s">
        <v>1603</v>
      </c>
      <c r="C1799">
        <v>65</v>
      </c>
      <c r="D1799" t="s">
        <v>21</v>
      </c>
      <c r="E1799" t="s">
        <v>28</v>
      </c>
      <c r="F1799">
        <v>72.989999999999995</v>
      </c>
      <c r="G1799">
        <f>IF(DATOS[[#This Row],[avg_order_value]]="",0,DATOS[[#This Row],[avg_order_value]])</f>
        <v>72.989999999999995</v>
      </c>
      <c r="H1799">
        <v>10</v>
      </c>
      <c r="I1799">
        <f>DATOS[[#This Row],[avgValorOrdenDesc]]*DATOS[[#This Row],[total_orders]]</f>
        <v>729.9</v>
      </c>
      <c r="J1799">
        <v>294</v>
      </c>
      <c r="K1799">
        <v>0</v>
      </c>
      <c r="L1799" t="s">
        <v>40</v>
      </c>
      <c r="M1799">
        <v>16.899999999999999</v>
      </c>
      <c r="N1799">
        <f>IF(DATOS[[#This Row],[email_open_rate]]="",0,DATOS[[#This Row],[email_open_rate]])</f>
        <v>16.899999999999999</v>
      </c>
      <c r="O1799" s="1">
        <v>45776</v>
      </c>
      <c r="P1799">
        <v>80</v>
      </c>
      <c r="Q1799">
        <v>0.28999999999999998</v>
      </c>
      <c r="R1799">
        <f>IF(IFERROR(VLOOKUP(DATOS[[#This Row],[IdUnico]],A1800:$A$5002,1,FALSE),0),1,0)</f>
        <v>0</v>
      </c>
    </row>
    <row r="1800" spans="1:18" x14ac:dyDescent="0.3">
      <c r="A1800" t="str">
        <f>CONCATENATE(DATOS[[#This Row],[customer_id]],"_",DATOS[[#This Row],[country]],"_",DATOS[[#This Row],[customer_since]])</f>
        <v>CUST_4226_France_44410</v>
      </c>
      <c r="B1800" t="s">
        <v>3084</v>
      </c>
      <c r="C1800">
        <v>74</v>
      </c>
      <c r="D1800" t="s">
        <v>21</v>
      </c>
      <c r="E1800" t="s">
        <v>35</v>
      </c>
      <c r="F1800">
        <v>213.81</v>
      </c>
      <c r="G1800">
        <f>IF(DATOS[[#This Row],[avg_order_value]]="",0,DATOS[[#This Row],[avg_order_value]])</f>
        <v>213.81</v>
      </c>
      <c r="H1800">
        <v>9</v>
      </c>
      <c r="I1800">
        <f>DATOS[[#This Row],[avgValorOrdenDesc]]*DATOS[[#This Row],[total_orders]]</f>
        <v>1924.29</v>
      </c>
      <c r="J1800">
        <v>35</v>
      </c>
      <c r="K1800">
        <v>0</v>
      </c>
      <c r="L1800" t="s">
        <v>16</v>
      </c>
      <c r="M1800">
        <v>43.5</v>
      </c>
      <c r="N1800">
        <f>IF(DATOS[[#This Row],[email_open_rate]]="",0,DATOS[[#This Row],[email_open_rate]])</f>
        <v>43.5</v>
      </c>
      <c r="O1800" s="1">
        <v>44410</v>
      </c>
      <c r="P1800">
        <v>79</v>
      </c>
      <c r="Q1800">
        <v>0.15</v>
      </c>
      <c r="R1800">
        <f>IF(IFERROR(VLOOKUP(DATOS[[#This Row],[IdUnico]],A1801:$A$5002,1,FALSE),0),1,0)</f>
        <v>0</v>
      </c>
    </row>
    <row r="1801" spans="1:18" x14ac:dyDescent="0.3">
      <c r="A1801" t="str">
        <f>CONCATENATE(DATOS[[#This Row],[customer_id]],"_",DATOS[[#This Row],[country]],"_",DATOS[[#This Row],[customer_since]])</f>
        <v>CUST_4227_Canada_44963</v>
      </c>
      <c r="B1801" t="s">
        <v>2524</v>
      </c>
      <c r="C1801">
        <v>75</v>
      </c>
      <c r="D1801" t="s">
        <v>21</v>
      </c>
      <c r="E1801" t="s">
        <v>28</v>
      </c>
      <c r="F1801">
        <v>49.15</v>
      </c>
      <c r="G1801">
        <f>IF(DATOS[[#This Row],[avg_order_value]]="",0,DATOS[[#This Row],[avg_order_value]])</f>
        <v>49.15</v>
      </c>
      <c r="H1801">
        <v>10</v>
      </c>
      <c r="I1801">
        <f>DATOS[[#This Row],[avgValorOrdenDesc]]*DATOS[[#This Row],[total_orders]]</f>
        <v>491.5</v>
      </c>
      <c r="J1801">
        <v>221</v>
      </c>
      <c r="K1801">
        <v>0</v>
      </c>
      <c r="L1801" t="s">
        <v>29</v>
      </c>
      <c r="N1801">
        <f>IF(DATOS[[#This Row],[email_open_rate]]="",0,DATOS[[#This Row],[email_open_rate]])</f>
        <v>0</v>
      </c>
      <c r="O1801" s="1">
        <v>44963</v>
      </c>
      <c r="P1801">
        <v>48</v>
      </c>
      <c r="Q1801">
        <v>0.4</v>
      </c>
      <c r="R1801">
        <f>IF(IFERROR(VLOOKUP(DATOS[[#This Row],[IdUnico]],A1802:$A$5002,1,FALSE),0),1,0)</f>
        <v>0</v>
      </c>
    </row>
    <row r="1802" spans="1:18" x14ac:dyDescent="0.3">
      <c r="A1802" t="str">
        <f>CONCATENATE(DATOS[[#This Row],[customer_id]],"_",DATOS[[#This Row],[country]],"_",DATOS[[#This Row],[customer_since]])</f>
        <v>CUST_4228_China_44402</v>
      </c>
      <c r="B1802" t="s">
        <v>880</v>
      </c>
      <c r="C1802">
        <v>48</v>
      </c>
      <c r="D1802" t="s">
        <v>21</v>
      </c>
      <c r="E1802" t="s">
        <v>44</v>
      </c>
      <c r="F1802">
        <v>95.84</v>
      </c>
      <c r="G1802">
        <f>IF(DATOS[[#This Row],[avg_order_value]]="",0,DATOS[[#This Row],[avg_order_value]])</f>
        <v>95.84</v>
      </c>
      <c r="H1802">
        <v>10</v>
      </c>
      <c r="I1802">
        <f>DATOS[[#This Row],[avgValorOrdenDesc]]*DATOS[[#This Row],[total_orders]]</f>
        <v>958.40000000000009</v>
      </c>
      <c r="J1802">
        <v>172</v>
      </c>
      <c r="K1802">
        <v>0</v>
      </c>
      <c r="L1802" t="s">
        <v>29</v>
      </c>
      <c r="M1802">
        <v>72.599999999999994</v>
      </c>
      <c r="N1802">
        <f>IF(DATOS[[#This Row],[email_open_rate]]="",0,DATOS[[#This Row],[email_open_rate]])</f>
        <v>72.599999999999994</v>
      </c>
      <c r="O1802" s="1">
        <v>44402</v>
      </c>
      <c r="P1802">
        <v>16</v>
      </c>
      <c r="Q1802">
        <v>0.23</v>
      </c>
      <c r="R1802">
        <f>IF(IFERROR(VLOOKUP(DATOS[[#This Row],[IdUnico]],A1803:$A$5002,1,FALSE),0),1,0)</f>
        <v>0</v>
      </c>
    </row>
    <row r="1803" spans="1:18" x14ac:dyDescent="0.3">
      <c r="A1803" t="str">
        <f>CONCATENATE(DATOS[[#This Row],[customer_id]],"_",DATOS[[#This Row],[country]],"_",DATOS[[#This Row],[customer_since]])</f>
        <v>CUST_4230_India_45698</v>
      </c>
      <c r="B1803" t="s">
        <v>1533</v>
      </c>
      <c r="C1803">
        <v>22</v>
      </c>
      <c r="D1803" t="s">
        <v>21</v>
      </c>
      <c r="E1803" t="s">
        <v>37</v>
      </c>
      <c r="G1803">
        <f>IF(DATOS[[#This Row],[avg_order_value]]="",0,DATOS[[#This Row],[avg_order_value]])</f>
        <v>0</v>
      </c>
      <c r="H1803">
        <v>10</v>
      </c>
      <c r="I1803">
        <f>DATOS[[#This Row],[avgValorOrdenDesc]]*DATOS[[#This Row],[total_orders]]</f>
        <v>0</v>
      </c>
      <c r="J1803">
        <v>61</v>
      </c>
      <c r="K1803">
        <v>0</v>
      </c>
      <c r="L1803" t="s">
        <v>16</v>
      </c>
      <c r="M1803">
        <v>1.5</v>
      </c>
      <c r="N1803">
        <f>IF(DATOS[[#This Row],[email_open_rate]]="",0,DATOS[[#This Row],[email_open_rate]])</f>
        <v>1.5</v>
      </c>
      <c r="O1803" s="1">
        <v>45698</v>
      </c>
      <c r="P1803">
        <v>95</v>
      </c>
      <c r="Q1803">
        <v>0.71</v>
      </c>
      <c r="R1803">
        <f>IF(IFERROR(VLOOKUP(DATOS[[#This Row],[IdUnico]],A1804:$A$5002,1,FALSE),0),1,0)</f>
        <v>0</v>
      </c>
    </row>
    <row r="1804" spans="1:18" x14ac:dyDescent="0.3">
      <c r="A1804" t="str">
        <f>CONCATENATE(DATOS[[#This Row],[customer_id]],"_",DATOS[[#This Row],[country]],"_",DATOS[[#This Row],[customer_since]])</f>
        <v>CUST_4236_Germany_45029</v>
      </c>
      <c r="B1804" t="s">
        <v>2308</v>
      </c>
      <c r="C1804">
        <v>43</v>
      </c>
      <c r="D1804" t="s">
        <v>21</v>
      </c>
      <c r="E1804" t="s">
        <v>50</v>
      </c>
      <c r="F1804">
        <v>72.959999999999994</v>
      </c>
      <c r="G1804">
        <f>IF(DATOS[[#This Row],[avg_order_value]]="",0,DATOS[[#This Row],[avg_order_value]])</f>
        <v>72.959999999999994</v>
      </c>
      <c r="H1804">
        <v>6</v>
      </c>
      <c r="I1804">
        <f>DATOS[[#This Row],[avgValorOrdenDesc]]*DATOS[[#This Row],[total_orders]]</f>
        <v>437.76</v>
      </c>
      <c r="J1804">
        <v>82</v>
      </c>
      <c r="K1804">
        <v>0</v>
      </c>
      <c r="L1804" t="s">
        <v>40</v>
      </c>
      <c r="M1804">
        <v>14.4</v>
      </c>
      <c r="N1804">
        <f>IF(DATOS[[#This Row],[email_open_rate]]="",0,DATOS[[#This Row],[email_open_rate]])</f>
        <v>14.4</v>
      </c>
      <c r="O1804" s="1">
        <v>45029</v>
      </c>
      <c r="P1804">
        <v>5</v>
      </c>
      <c r="Q1804">
        <v>0.24</v>
      </c>
      <c r="R1804">
        <f>IF(IFERROR(VLOOKUP(DATOS[[#This Row],[IdUnico]],A1805:$A$5002,1,FALSE),0),1,0)</f>
        <v>0</v>
      </c>
    </row>
    <row r="1805" spans="1:18" x14ac:dyDescent="0.3">
      <c r="A1805" t="str">
        <f>CONCATENATE(DATOS[[#This Row],[customer_id]],"_",DATOS[[#This Row],[country]],"_",DATOS[[#This Row],[customer_since]])</f>
        <v>CUST_4237_Canada_44540</v>
      </c>
      <c r="B1805" t="s">
        <v>2490</v>
      </c>
      <c r="C1805">
        <v>33</v>
      </c>
      <c r="D1805" t="s">
        <v>14</v>
      </c>
      <c r="E1805" t="s">
        <v>28</v>
      </c>
      <c r="F1805">
        <v>104.87</v>
      </c>
      <c r="G1805">
        <f>IF(DATOS[[#This Row],[avg_order_value]]="",0,DATOS[[#This Row],[avg_order_value]])</f>
        <v>104.87</v>
      </c>
      <c r="H1805">
        <v>11</v>
      </c>
      <c r="I1805">
        <f>DATOS[[#This Row],[avgValorOrdenDesc]]*DATOS[[#This Row],[total_orders]]</f>
        <v>1153.5700000000002</v>
      </c>
      <c r="J1805">
        <v>65</v>
      </c>
      <c r="K1805">
        <v>0</v>
      </c>
      <c r="L1805" t="s">
        <v>23</v>
      </c>
      <c r="M1805">
        <v>44.7</v>
      </c>
      <c r="N1805">
        <f>IF(DATOS[[#This Row],[email_open_rate]]="",0,DATOS[[#This Row],[email_open_rate]])</f>
        <v>44.7</v>
      </c>
      <c r="O1805" s="1">
        <v>44540</v>
      </c>
      <c r="P1805">
        <v>38</v>
      </c>
      <c r="Q1805">
        <v>0.17</v>
      </c>
      <c r="R1805">
        <f>IF(IFERROR(VLOOKUP(DATOS[[#This Row],[IdUnico]],A1806:$A$5002,1,FALSE),0),1,0)</f>
        <v>0</v>
      </c>
    </row>
    <row r="1806" spans="1:18" x14ac:dyDescent="0.3">
      <c r="A1806" t="str">
        <f>CONCATENATE(DATOS[[#This Row],[customer_id]],"_",DATOS[[#This Row],[country]],"_",DATOS[[#This Row],[customer_since]])</f>
        <v>CUST_4239_Canada_44837</v>
      </c>
      <c r="B1806" t="s">
        <v>1243</v>
      </c>
      <c r="C1806">
        <v>33</v>
      </c>
      <c r="D1806" t="s">
        <v>25</v>
      </c>
      <c r="E1806" t="s">
        <v>28</v>
      </c>
      <c r="F1806">
        <v>116.95</v>
      </c>
      <c r="G1806">
        <f>IF(DATOS[[#This Row],[avg_order_value]]="",0,DATOS[[#This Row],[avg_order_value]])</f>
        <v>116.95</v>
      </c>
      <c r="H1806">
        <v>9</v>
      </c>
      <c r="I1806">
        <f>DATOS[[#This Row],[avgValorOrdenDesc]]*DATOS[[#This Row],[total_orders]]</f>
        <v>1052.55</v>
      </c>
      <c r="J1806">
        <v>38</v>
      </c>
      <c r="K1806">
        <v>0</v>
      </c>
      <c r="L1806" t="s">
        <v>40</v>
      </c>
      <c r="M1806">
        <v>41.7</v>
      </c>
      <c r="N1806">
        <f>IF(DATOS[[#This Row],[email_open_rate]]="",0,DATOS[[#This Row],[email_open_rate]])</f>
        <v>41.7</v>
      </c>
      <c r="O1806" s="1">
        <v>44837</v>
      </c>
      <c r="P1806">
        <v>4</v>
      </c>
      <c r="Q1806">
        <v>0.38</v>
      </c>
      <c r="R1806">
        <f>IF(IFERROR(VLOOKUP(DATOS[[#This Row],[IdUnico]],A1807:$A$5002,1,FALSE),0),1,0)</f>
        <v>0</v>
      </c>
    </row>
    <row r="1807" spans="1:18" x14ac:dyDescent="0.3">
      <c r="A1807" t="str">
        <f>CONCATENATE(DATOS[[#This Row],[customer_id]],"_",DATOS[[#This Row],[country]],"_",DATOS[[#This Row],[customer_since]])</f>
        <v>CUST_4240_Germany_44922</v>
      </c>
      <c r="B1807" t="s">
        <v>2672</v>
      </c>
      <c r="C1807">
        <v>50</v>
      </c>
      <c r="D1807" t="s">
        <v>21</v>
      </c>
      <c r="E1807" t="s">
        <v>50</v>
      </c>
      <c r="F1807">
        <v>24.74</v>
      </c>
      <c r="G1807">
        <f>IF(DATOS[[#This Row],[avg_order_value]]="",0,DATOS[[#This Row],[avg_order_value]])</f>
        <v>24.74</v>
      </c>
      <c r="H1807">
        <v>9</v>
      </c>
      <c r="I1807">
        <f>DATOS[[#This Row],[avgValorOrdenDesc]]*DATOS[[#This Row],[total_orders]]</f>
        <v>222.66</v>
      </c>
      <c r="J1807">
        <v>31</v>
      </c>
      <c r="K1807">
        <v>0</v>
      </c>
      <c r="L1807" t="s">
        <v>19</v>
      </c>
      <c r="M1807">
        <v>20.3</v>
      </c>
      <c r="N1807">
        <f>IF(DATOS[[#This Row],[email_open_rate]]="",0,DATOS[[#This Row],[email_open_rate]])</f>
        <v>20.3</v>
      </c>
      <c r="O1807" s="1">
        <v>44922</v>
      </c>
      <c r="P1807">
        <v>49</v>
      </c>
      <c r="Q1807">
        <v>0.23</v>
      </c>
      <c r="R1807">
        <f>IF(IFERROR(VLOOKUP(DATOS[[#This Row],[IdUnico]],A1808:$A$5002,1,FALSE),0),1,0)</f>
        <v>0</v>
      </c>
    </row>
    <row r="1808" spans="1:18" x14ac:dyDescent="0.3">
      <c r="A1808" t="str">
        <f>CONCATENATE(DATOS[[#This Row],[customer_id]],"_",DATOS[[#This Row],[country]],"_",DATOS[[#This Row],[customer_since]])</f>
        <v>CUST_4241_Japan_45716</v>
      </c>
      <c r="B1808" t="s">
        <v>1155</v>
      </c>
      <c r="C1808">
        <v>32</v>
      </c>
      <c r="D1808" t="s">
        <v>21</v>
      </c>
      <c r="E1808" t="s">
        <v>26</v>
      </c>
      <c r="F1808">
        <v>87.72</v>
      </c>
      <c r="G1808">
        <f>IF(DATOS[[#This Row],[avg_order_value]]="",0,DATOS[[#This Row],[avg_order_value]])</f>
        <v>87.72</v>
      </c>
      <c r="H1808">
        <v>5</v>
      </c>
      <c r="I1808">
        <f>DATOS[[#This Row],[avgValorOrdenDesc]]*DATOS[[#This Row],[total_orders]]</f>
        <v>438.6</v>
      </c>
      <c r="J1808">
        <v>110</v>
      </c>
      <c r="K1808">
        <v>0</v>
      </c>
      <c r="L1808" t="s">
        <v>16</v>
      </c>
      <c r="M1808">
        <v>18.5</v>
      </c>
      <c r="N1808">
        <f>IF(DATOS[[#This Row],[email_open_rate]]="",0,DATOS[[#This Row],[email_open_rate]])</f>
        <v>18.5</v>
      </c>
      <c r="O1808" s="1">
        <v>45716</v>
      </c>
      <c r="P1808">
        <v>24</v>
      </c>
      <c r="Q1808">
        <v>0.06</v>
      </c>
      <c r="R1808">
        <f>IF(IFERROR(VLOOKUP(DATOS[[#This Row],[IdUnico]],A1809:$A$5002,1,FALSE),0),1,0)</f>
        <v>0</v>
      </c>
    </row>
    <row r="1809" spans="1:18" x14ac:dyDescent="0.3">
      <c r="A1809" t="str">
        <f>CONCATENATE(DATOS[[#This Row],[customer_id]],"_",DATOS[[#This Row],[country]],"_",DATOS[[#This Row],[customer_since]])</f>
        <v>CUST_4242_France_45572</v>
      </c>
      <c r="B1809" t="s">
        <v>158</v>
      </c>
      <c r="C1809">
        <v>43</v>
      </c>
      <c r="D1809" t="s">
        <v>21</v>
      </c>
      <c r="E1809" t="s">
        <v>35</v>
      </c>
      <c r="F1809">
        <v>36.020000000000003</v>
      </c>
      <c r="G1809">
        <f>IF(DATOS[[#This Row],[avg_order_value]]="",0,DATOS[[#This Row],[avg_order_value]])</f>
        <v>36.020000000000003</v>
      </c>
      <c r="H1809">
        <v>10</v>
      </c>
      <c r="I1809">
        <f>DATOS[[#This Row],[avgValorOrdenDesc]]*DATOS[[#This Row],[total_orders]]</f>
        <v>360.20000000000005</v>
      </c>
      <c r="J1809">
        <v>260</v>
      </c>
      <c r="K1809">
        <v>0</v>
      </c>
      <c r="L1809" t="s">
        <v>23</v>
      </c>
      <c r="M1809">
        <v>0.4</v>
      </c>
      <c r="N1809">
        <f>IF(DATOS[[#This Row],[email_open_rate]]="",0,DATOS[[#This Row],[email_open_rate]])</f>
        <v>0.4</v>
      </c>
      <c r="O1809" s="1">
        <v>45572</v>
      </c>
      <c r="P1809">
        <v>98</v>
      </c>
      <c r="Q1809">
        <v>0.09</v>
      </c>
      <c r="R1809">
        <f>IF(IFERROR(VLOOKUP(DATOS[[#This Row],[IdUnico]],A1810:$A$5002,1,FALSE),0),1,0)</f>
        <v>0</v>
      </c>
    </row>
    <row r="1810" spans="1:18" x14ac:dyDescent="0.3">
      <c r="A1810" t="str">
        <f>CONCATENATE(DATOS[[#This Row],[customer_id]],"_",DATOS[[#This Row],[country]],"_",DATOS[[#This Row],[customer_since]])</f>
        <v>CUST_4243_Brazil_45210</v>
      </c>
      <c r="B1810" t="s">
        <v>2257</v>
      </c>
      <c r="C1810">
        <v>20</v>
      </c>
      <c r="D1810" t="s">
        <v>25</v>
      </c>
      <c r="E1810" t="s">
        <v>15</v>
      </c>
      <c r="F1810">
        <v>119.13</v>
      </c>
      <c r="G1810">
        <f>IF(DATOS[[#This Row],[avg_order_value]]="",0,DATOS[[#This Row],[avg_order_value]])</f>
        <v>119.13</v>
      </c>
      <c r="H1810">
        <v>12</v>
      </c>
      <c r="I1810">
        <f>DATOS[[#This Row],[avgValorOrdenDesc]]*DATOS[[#This Row],[total_orders]]</f>
        <v>1429.56</v>
      </c>
      <c r="J1810">
        <v>167</v>
      </c>
      <c r="K1810">
        <v>0</v>
      </c>
      <c r="L1810" t="s">
        <v>23</v>
      </c>
      <c r="M1810">
        <v>34.299999999999997</v>
      </c>
      <c r="N1810">
        <f>IF(DATOS[[#This Row],[email_open_rate]]="",0,DATOS[[#This Row],[email_open_rate]])</f>
        <v>34.299999999999997</v>
      </c>
      <c r="O1810" s="1">
        <v>45210</v>
      </c>
      <c r="P1810">
        <v>95</v>
      </c>
      <c r="Q1810">
        <v>0.44</v>
      </c>
      <c r="R1810">
        <f>IF(IFERROR(VLOOKUP(DATOS[[#This Row],[IdUnico]],A1811:$A$5002,1,FALSE),0),1,0)</f>
        <v>0</v>
      </c>
    </row>
    <row r="1811" spans="1:18" x14ac:dyDescent="0.3">
      <c r="A1811" t="str">
        <f>CONCATENATE(DATOS[[#This Row],[customer_id]],"_",DATOS[[#This Row],[country]],"_",DATOS[[#This Row],[customer_since]])</f>
        <v>CUST_4243_Japan_45193</v>
      </c>
      <c r="B1811" t="s">
        <v>2257</v>
      </c>
      <c r="C1811">
        <v>53</v>
      </c>
      <c r="D1811" t="s">
        <v>14</v>
      </c>
      <c r="E1811" t="s">
        <v>26</v>
      </c>
      <c r="F1811">
        <v>108.66</v>
      </c>
      <c r="G1811">
        <f>IF(DATOS[[#This Row],[avg_order_value]]="",0,DATOS[[#This Row],[avg_order_value]])</f>
        <v>108.66</v>
      </c>
      <c r="H1811">
        <v>13</v>
      </c>
      <c r="I1811">
        <f>DATOS[[#This Row],[avgValorOrdenDesc]]*DATOS[[#This Row],[total_orders]]</f>
        <v>1412.58</v>
      </c>
      <c r="J1811">
        <v>55</v>
      </c>
      <c r="K1811">
        <v>0</v>
      </c>
      <c r="L1811" t="s">
        <v>23</v>
      </c>
      <c r="M1811">
        <v>4.4000000000000004</v>
      </c>
      <c r="N1811">
        <f>IF(DATOS[[#This Row],[email_open_rate]]="",0,DATOS[[#This Row],[email_open_rate]])</f>
        <v>4.4000000000000004</v>
      </c>
      <c r="O1811" s="1">
        <v>45193</v>
      </c>
      <c r="P1811">
        <v>24</v>
      </c>
      <c r="Q1811">
        <v>0.27</v>
      </c>
      <c r="R1811">
        <f>IF(IFERROR(VLOOKUP(DATOS[[#This Row],[IdUnico]],A1812:$A$5002,1,FALSE),0),1,0)</f>
        <v>0</v>
      </c>
    </row>
    <row r="1812" spans="1:18" x14ac:dyDescent="0.3">
      <c r="A1812" t="str">
        <f>CONCATENATE(DATOS[[#This Row],[customer_id]],"_",DATOS[[#This Row],[country]],"_",DATOS[[#This Row],[customer_since]])</f>
        <v>CUST_4246_Australia_44167</v>
      </c>
      <c r="B1812" t="s">
        <v>3410</v>
      </c>
      <c r="C1812">
        <v>65</v>
      </c>
      <c r="D1812" t="s">
        <v>14</v>
      </c>
      <c r="E1812" t="s">
        <v>22</v>
      </c>
      <c r="F1812">
        <v>42.99</v>
      </c>
      <c r="G1812">
        <f>IF(DATOS[[#This Row],[avg_order_value]]="",0,DATOS[[#This Row],[avg_order_value]])</f>
        <v>42.99</v>
      </c>
      <c r="H1812">
        <v>8</v>
      </c>
      <c r="I1812">
        <f>DATOS[[#This Row],[avgValorOrdenDesc]]*DATOS[[#This Row],[total_orders]]</f>
        <v>343.92</v>
      </c>
      <c r="J1812">
        <v>361</v>
      </c>
      <c r="K1812">
        <v>0</v>
      </c>
      <c r="L1812" t="s">
        <v>16</v>
      </c>
      <c r="M1812">
        <v>56.2</v>
      </c>
      <c r="N1812">
        <f>IF(DATOS[[#This Row],[email_open_rate]]="",0,DATOS[[#This Row],[email_open_rate]])</f>
        <v>56.2</v>
      </c>
      <c r="O1812" s="1">
        <v>44167</v>
      </c>
      <c r="P1812">
        <v>32</v>
      </c>
      <c r="Q1812">
        <v>0.52</v>
      </c>
      <c r="R1812">
        <f>IF(IFERROR(VLOOKUP(DATOS[[#This Row],[IdUnico]],A1813:$A$5002,1,FALSE),0),1,0)</f>
        <v>0</v>
      </c>
    </row>
    <row r="1813" spans="1:18" x14ac:dyDescent="0.3">
      <c r="A1813" t="str">
        <f>CONCATENATE(DATOS[[#This Row],[customer_id]],"_",DATOS[[#This Row],[country]],"_",DATOS[[#This Row],[customer_since]])</f>
        <v>CUST_4249_USA_45760</v>
      </c>
      <c r="B1813" t="s">
        <v>1504</v>
      </c>
      <c r="C1813">
        <v>26</v>
      </c>
      <c r="D1813" t="s">
        <v>21</v>
      </c>
      <c r="E1813" t="s">
        <v>18</v>
      </c>
      <c r="F1813">
        <v>44.12</v>
      </c>
      <c r="G1813">
        <f>IF(DATOS[[#This Row],[avg_order_value]]="",0,DATOS[[#This Row],[avg_order_value]])</f>
        <v>44.12</v>
      </c>
      <c r="H1813">
        <v>12</v>
      </c>
      <c r="I1813">
        <f>DATOS[[#This Row],[avgValorOrdenDesc]]*DATOS[[#This Row],[total_orders]]</f>
        <v>529.43999999999994</v>
      </c>
      <c r="J1813">
        <v>118</v>
      </c>
      <c r="K1813">
        <v>0</v>
      </c>
      <c r="L1813" t="s">
        <v>40</v>
      </c>
      <c r="M1813">
        <v>91.6</v>
      </c>
      <c r="N1813">
        <f>IF(DATOS[[#This Row],[email_open_rate]]="",0,DATOS[[#This Row],[email_open_rate]])</f>
        <v>91.6</v>
      </c>
      <c r="O1813" s="1">
        <v>45760</v>
      </c>
      <c r="P1813">
        <v>3</v>
      </c>
      <c r="Q1813">
        <v>0.39</v>
      </c>
      <c r="R1813">
        <f>IF(IFERROR(VLOOKUP(DATOS[[#This Row],[IdUnico]],A1814:$A$5002,1,FALSE),0),1,0)</f>
        <v>0</v>
      </c>
    </row>
    <row r="1814" spans="1:18" x14ac:dyDescent="0.3">
      <c r="A1814" t="str">
        <f>CONCATENATE(DATOS[[#This Row],[customer_id]],"_",DATOS[[#This Row],[country]],"_",DATOS[[#This Row],[customer_since]])</f>
        <v>CUST_4252_China_45692</v>
      </c>
      <c r="B1814" t="s">
        <v>2655</v>
      </c>
      <c r="C1814">
        <v>51</v>
      </c>
      <c r="D1814" t="s">
        <v>21</v>
      </c>
      <c r="E1814" t="s">
        <v>44</v>
      </c>
      <c r="G1814">
        <f>IF(DATOS[[#This Row],[avg_order_value]]="",0,DATOS[[#This Row],[avg_order_value]])</f>
        <v>0</v>
      </c>
      <c r="H1814">
        <v>11</v>
      </c>
      <c r="I1814">
        <f>DATOS[[#This Row],[avgValorOrdenDesc]]*DATOS[[#This Row],[total_orders]]</f>
        <v>0</v>
      </c>
      <c r="J1814">
        <v>291</v>
      </c>
      <c r="K1814">
        <v>0</v>
      </c>
      <c r="L1814" t="s">
        <v>40</v>
      </c>
      <c r="M1814">
        <v>57.5</v>
      </c>
      <c r="N1814">
        <f>IF(DATOS[[#This Row],[email_open_rate]]="",0,DATOS[[#This Row],[email_open_rate]])</f>
        <v>57.5</v>
      </c>
      <c r="O1814" s="1">
        <v>45692</v>
      </c>
      <c r="P1814">
        <v>3</v>
      </c>
      <c r="Q1814">
        <v>0.28999999999999998</v>
      </c>
      <c r="R1814">
        <f>IF(IFERROR(VLOOKUP(DATOS[[#This Row],[IdUnico]],A1815:$A$5002,1,FALSE),0),1,0)</f>
        <v>0</v>
      </c>
    </row>
    <row r="1815" spans="1:18" x14ac:dyDescent="0.3">
      <c r="A1815" t="str">
        <f>CONCATENATE(DATOS[[#This Row],[customer_id]],"_",DATOS[[#This Row],[country]],"_",DATOS[[#This Row],[customer_since]])</f>
        <v>CUST_4253_Germany_45031</v>
      </c>
      <c r="B1815" t="s">
        <v>2517</v>
      </c>
      <c r="C1815">
        <v>62</v>
      </c>
      <c r="D1815" t="s">
        <v>14</v>
      </c>
      <c r="E1815" t="s">
        <v>50</v>
      </c>
      <c r="F1815">
        <v>97.3</v>
      </c>
      <c r="G1815">
        <f>IF(DATOS[[#This Row],[avg_order_value]]="",0,DATOS[[#This Row],[avg_order_value]])</f>
        <v>97.3</v>
      </c>
      <c r="H1815">
        <v>10</v>
      </c>
      <c r="I1815">
        <f>DATOS[[#This Row],[avgValorOrdenDesc]]*DATOS[[#This Row],[total_orders]]</f>
        <v>973</v>
      </c>
      <c r="J1815">
        <v>342</v>
      </c>
      <c r="K1815">
        <v>0</v>
      </c>
      <c r="L1815" t="s">
        <v>40</v>
      </c>
      <c r="M1815">
        <v>55.5</v>
      </c>
      <c r="N1815">
        <f>IF(DATOS[[#This Row],[email_open_rate]]="",0,DATOS[[#This Row],[email_open_rate]])</f>
        <v>55.5</v>
      </c>
      <c r="O1815" s="1">
        <v>45031</v>
      </c>
      <c r="P1815">
        <v>57</v>
      </c>
      <c r="Q1815">
        <v>0.25</v>
      </c>
      <c r="R1815">
        <f>IF(IFERROR(VLOOKUP(DATOS[[#This Row],[IdUnico]],A1816:$A$5002,1,FALSE),0),1,0)</f>
        <v>0</v>
      </c>
    </row>
    <row r="1816" spans="1:18" x14ac:dyDescent="0.3">
      <c r="A1816" t="str">
        <f>CONCATENATE(DATOS[[#This Row],[customer_id]],"_",DATOS[[#This Row],[country]],"_",DATOS[[#This Row],[customer_since]])</f>
        <v>CUST_4255_Australia_44808</v>
      </c>
      <c r="B1816" t="s">
        <v>3104</v>
      </c>
      <c r="C1816">
        <v>24</v>
      </c>
      <c r="D1816" t="s">
        <v>21</v>
      </c>
      <c r="E1816" t="s">
        <v>22</v>
      </c>
      <c r="F1816">
        <v>22.86</v>
      </c>
      <c r="G1816">
        <f>IF(DATOS[[#This Row],[avg_order_value]]="",0,DATOS[[#This Row],[avg_order_value]])</f>
        <v>22.86</v>
      </c>
      <c r="H1816">
        <v>11</v>
      </c>
      <c r="I1816">
        <f>DATOS[[#This Row],[avgValorOrdenDesc]]*DATOS[[#This Row],[total_orders]]</f>
        <v>251.45999999999998</v>
      </c>
      <c r="J1816">
        <v>77</v>
      </c>
      <c r="K1816">
        <v>0</v>
      </c>
      <c r="L1816" t="s">
        <v>40</v>
      </c>
      <c r="M1816">
        <v>44.7</v>
      </c>
      <c r="N1816">
        <f>IF(DATOS[[#This Row],[email_open_rate]]="",0,DATOS[[#This Row],[email_open_rate]])</f>
        <v>44.7</v>
      </c>
      <c r="O1816" s="1">
        <v>44808</v>
      </c>
      <c r="P1816">
        <v>6</v>
      </c>
      <c r="Q1816">
        <v>0.2</v>
      </c>
      <c r="R1816">
        <f>IF(IFERROR(VLOOKUP(DATOS[[#This Row],[IdUnico]],A1817:$A$5002,1,FALSE),0),1,0)</f>
        <v>0</v>
      </c>
    </row>
    <row r="1817" spans="1:18" x14ac:dyDescent="0.3">
      <c r="A1817" t="str">
        <f>CONCATENATE(DATOS[[#This Row],[customer_id]],"_",DATOS[[#This Row],[country]],"_",DATOS[[#This Row],[customer_since]])</f>
        <v>CUST_4258_China_45446</v>
      </c>
      <c r="B1817" t="s">
        <v>2871</v>
      </c>
      <c r="C1817">
        <v>27</v>
      </c>
      <c r="D1817" t="s">
        <v>14</v>
      </c>
      <c r="E1817" t="s">
        <v>44</v>
      </c>
      <c r="F1817">
        <v>58.06</v>
      </c>
      <c r="G1817">
        <f>IF(DATOS[[#This Row],[avg_order_value]]="",0,DATOS[[#This Row],[avg_order_value]])</f>
        <v>58.06</v>
      </c>
      <c r="H1817">
        <v>7</v>
      </c>
      <c r="I1817">
        <f>DATOS[[#This Row],[avgValorOrdenDesc]]*DATOS[[#This Row],[total_orders]]</f>
        <v>406.42</v>
      </c>
      <c r="J1817">
        <v>185</v>
      </c>
      <c r="K1817">
        <v>0</v>
      </c>
      <c r="L1817" t="s">
        <v>29</v>
      </c>
      <c r="M1817">
        <v>83.7</v>
      </c>
      <c r="N1817">
        <f>IF(DATOS[[#This Row],[email_open_rate]]="",0,DATOS[[#This Row],[email_open_rate]])</f>
        <v>83.7</v>
      </c>
      <c r="O1817" s="1">
        <v>45446</v>
      </c>
      <c r="P1817">
        <v>25</v>
      </c>
      <c r="Q1817">
        <v>0.2</v>
      </c>
      <c r="R1817">
        <f>IF(IFERROR(VLOOKUP(DATOS[[#This Row],[IdUnico]],A1818:$A$5002,1,FALSE),0),1,0)</f>
        <v>0</v>
      </c>
    </row>
    <row r="1818" spans="1:18" x14ac:dyDescent="0.3">
      <c r="A1818" t="str">
        <f>CONCATENATE(DATOS[[#This Row],[customer_id]],"_",DATOS[[#This Row],[country]],"_",DATOS[[#This Row],[customer_since]])</f>
        <v>CUST_4258_Japan_44950</v>
      </c>
      <c r="B1818" t="s">
        <v>2871</v>
      </c>
      <c r="C1818">
        <v>76</v>
      </c>
      <c r="D1818" t="s">
        <v>25</v>
      </c>
      <c r="E1818" t="s">
        <v>26</v>
      </c>
      <c r="F1818">
        <v>180.84</v>
      </c>
      <c r="G1818">
        <f>IF(DATOS[[#This Row],[avg_order_value]]="",0,DATOS[[#This Row],[avg_order_value]])</f>
        <v>180.84</v>
      </c>
      <c r="H1818">
        <v>11</v>
      </c>
      <c r="I1818">
        <f>DATOS[[#This Row],[avgValorOrdenDesc]]*DATOS[[#This Row],[total_orders]]</f>
        <v>1989.24</v>
      </c>
      <c r="J1818">
        <v>197</v>
      </c>
      <c r="K1818">
        <v>0</v>
      </c>
      <c r="L1818" t="s">
        <v>16</v>
      </c>
      <c r="M1818">
        <v>40.1</v>
      </c>
      <c r="N1818">
        <f>IF(DATOS[[#This Row],[email_open_rate]]="",0,DATOS[[#This Row],[email_open_rate]])</f>
        <v>40.1</v>
      </c>
      <c r="O1818" s="1">
        <v>44950</v>
      </c>
      <c r="P1818">
        <v>25</v>
      </c>
      <c r="Q1818">
        <v>0.26</v>
      </c>
      <c r="R1818">
        <f>IF(IFERROR(VLOOKUP(DATOS[[#This Row],[IdUnico]],A1819:$A$5002,1,FALSE),0),1,0)</f>
        <v>0</v>
      </c>
    </row>
    <row r="1819" spans="1:18" x14ac:dyDescent="0.3">
      <c r="A1819" t="str">
        <f>CONCATENATE(DATOS[[#This Row],[customer_id]],"_",DATOS[[#This Row],[country]],"_",DATOS[[#This Row],[customer_since]])</f>
        <v>CUST_4259_China_45342</v>
      </c>
      <c r="B1819" t="s">
        <v>2254</v>
      </c>
      <c r="C1819">
        <v>71</v>
      </c>
      <c r="D1819" t="s">
        <v>14</v>
      </c>
      <c r="E1819" t="s">
        <v>44</v>
      </c>
      <c r="F1819">
        <v>43.72</v>
      </c>
      <c r="G1819">
        <f>IF(DATOS[[#This Row],[avg_order_value]]="",0,DATOS[[#This Row],[avg_order_value]])</f>
        <v>43.72</v>
      </c>
      <c r="H1819">
        <v>15</v>
      </c>
      <c r="I1819">
        <f>DATOS[[#This Row],[avgValorOrdenDesc]]*DATOS[[#This Row],[total_orders]]</f>
        <v>655.8</v>
      </c>
      <c r="J1819">
        <v>254</v>
      </c>
      <c r="K1819">
        <v>0</v>
      </c>
      <c r="L1819" t="s">
        <v>40</v>
      </c>
      <c r="M1819">
        <v>5.8</v>
      </c>
      <c r="N1819">
        <f>IF(DATOS[[#This Row],[email_open_rate]]="",0,DATOS[[#This Row],[email_open_rate]])</f>
        <v>5.8</v>
      </c>
      <c r="O1819" s="1">
        <v>45342</v>
      </c>
      <c r="P1819">
        <v>78</v>
      </c>
      <c r="Q1819">
        <v>0.36</v>
      </c>
      <c r="R1819">
        <f>IF(IFERROR(VLOOKUP(DATOS[[#This Row],[IdUnico]],A1820:$A$5002,1,FALSE),0),1,0)</f>
        <v>0</v>
      </c>
    </row>
    <row r="1820" spans="1:18" x14ac:dyDescent="0.3">
      <c r="A1820" t="str">
        <f>CONCATENATE(DATOS[[#This Row],[customer_id]],"_",DATOS[[#This Row],[country]],"_",DATOS[[#This Row],[customer_since]])</f>
        <v>CUST_4259_India_45470</v>
      </c>
      <c r="B1820" t="s">
        <v>2254</v>
      </c>
      <c r="C1820">
        <v>75</v>
      </c>
      <c r="D1820" t="s">
        <v>14</v>
      </c>
      <c r="E1820" t="s">
        <v>37</v>
      </c>
      <c r="F1820">
        <v>101.52</v>
      </c>
      <c r="G1820">
        <f>IF(DATOS[[#This Row],[avg_order_value]]="",0,DATOS[[#This Row],[avg_order_value]])</f>
        <v>101.52</v>
      </c>
      <c r="H1820">
        <v>9</v>
      </c>
      <c r="I1820">
        <f>DATOS[[#This Row],[avgValorOrdenDesc]]*DATOS[[#This Row],[total_orders]]</f>
        <v>913.68</v>
      </c>
      <c r="J1820">
        <v>294</v>
      </c>
      <c r="K1820">
        <v>0</v>
      </c>
      <c r="L1820" t="s">
        <v>29</v>
      </c>
      <c r="M1820">
        <v>28.5</v>
      </c>
      <c r="N1820">
        <f>IF(DATOS[[#This Row],[email_open_rate]]="",0,DATOS[[#This Row],[email_open_rate]])</f>
        <v>28.5</v>
      </c>
      <c r="O1820" s="1">
        <v>45470</v>
      </c>
      <c r="P1820">
        <v>25</v>
      </c>
      <c r="Q1820">
        <v>0.26</v>
      </c>
      <c r="R1820">
        <f>IF(IFERROR(VLOOKUP(DATOS[[#This Row],[IdUnico]],A1821:$A$5002,1,FALSE),0),1,0)</f>
        <v>0</v>
      </c>
    </row>
    <row r="1821" spans="1:18" x14ac:dyDescent="0.3">
      <c r="A1821" t="str">
        <f>CONCATENATE(DATOS[[#This Row],[customer_id]],"_",DATOS[[#This Row],[country]],"_",DATOS[[#This Row],[customer_since]])</f>
        <v>CUST_4261_Australia_44679</v>
      </c>
      <c r="B1821" t="s">
        <v>3735</v>
      </c>
      <c r="C1821">
        <v>67</v>
      </c>
      <c r="D1821" t="s">
        <v>14</v>
      </c>
      <c r="E1821" t="s">
        <v>22</v>
      </c>
      <c r="F1821">
        <v>20.399999999999999</v>
      </c>
      <c r="G1821">
        <f>IF(DATOS[[#This Row],[avg_order_value]]="",0,DATOS[[#This Row],[avg_order_value]])</f>
        <v>20.399999999999999</v>
      </c>
      <c r="H1821">
        <v>8</v>
      </c>
      <c r="I1821">
        <f>DATOS[[#This Row],[avgValorOrdenDesc]]*DATOS[[#This Row],[total_orders]]</f>
        <v>163.19999999999999</v>
      </c>
      <c r="J1821">
        <v>263</v>
      </c>
      <c r="K1821">
        <v>0</v>
      </c>
      <c r="L1821" t="s">
        <v>40</v>
      </c>
      <c r="M1821">
        <v>27.8</v>
      </c>
      <c r="N1821">
        <f>IF(DATOS[[#This Row],[email_open_rate]]="",0,DATOS[[#This Row],[email_open_rate]])</f>
        <v>27.8</v>
      </c>
      <c r="O1821" s="1">
        <v>44679</v>
      </c>
      <c r="P1821">
        <v>79</v>
      </c>
      <c r="Q1821">
        <v>0.56999999999999995</v>
      </c>
      <c r="R1821">
        <f>IF(IFERROR(VLOOKUP(DATOS[[#This Row],[IdUnico]],A1822:$A$5002,1,FALSE),0),1,0)</f>
        <v>0</v>
      </c>
    </row>
    <row r="1822" spans="1:18" x14ac:dyDescent="0.3">
      <c r="A1822" t="str">
        <f>CONCATENATE(DATOS[[#This Row],[customer_id]],"_",DATOS[[#This Row],[country]],"_",DATOS[[#This Row],[customer_since]])</f>
        <v>CUST_4262_Japan_45771</v>
      </c>
      <c r="B1822" t="s">
        <v>3076</v>
      </c>
      <c r="C1822">
        <v>51</v>
      </c>
      <c r="D1822" t="s">
        <v>14</v>
      </c>
      <c r="E1822" t="s">
        <v>26</v>
      </c>
      <c r="F1822">
        <v>120.5</v>
      </c>
      <c r="G1822">
        <f>IF(DATOS[[#This Row],[avg_order_value]]="",0,DATOS[[#This Row],[avg_order_value]])</f>
        <v>120.5</v>
      </c>
      <c r="H1822">
        <v>8</v>
      </c>
      <c r="I1822">
        <f>DATOS[[#This Row],[avgValorOrdenDesc]]*DATOS[[#This Row],[total_orders]]</f>
        <v>964</v>
      </c>
      <c r="J1822">
        <v>328</v>
      </c>
      <c r="K1822">
        <v>0</v>
      </c>
      <c r="L1822" t="s">
        <v>16</v>
      </c>
      <c r="M1822">
        <v>24.7</v>
      </c>
      <c r="N1822">
        <f>IF(DATOS[[#This Row],[email_open_rate]]="",0,DATOS[[#This Row],[email_open_rate]])</f>
        <v>24.7</v>
      </c>
      <c r="O1822" s="1">
        <v>45771</v>
      </c>
      <c r="P1822">
        <v>24</v>
      </c>
      <c r="Q1822">
        <v>0.28999999999999998</v>
      </c>
      <c r="R1822">
        <f>IF(IFERROR(VLOOKUP(DATOS[[#This Row],[IdUnico]],A1823:$A$5002,1,FALSE),0),1,0)</f>
        <v>0</v>
      </c>
    </row>
    <row r="1823" spans="1:18" x14ac:dyDescent="0.3">
      <c r="A1823" t="str">
        <f>CONCATENATE(DATOS[[#This Row],[customer_id]],"_",DATOS[[#This Row],[country]],"_",DATOS[[#This Row],[customer_since]])</f>
        <v>CUST_4262_UK_45018</v>
      </c>
      <c r="B1823" t="s">
        <v>3076</v>
      </c>
      <c r="C1823">
        <v>60</v>
      </c>
      <c r="D1823" t="s">
        <v>21</v>
      </c>
      <c r="E1823" t="s">
        <v>52</v>
      </c>
      <c r="F1823">
        <v>160.6</v>
      </c>
      <c r="G1823">
        <f>IF(DATOS[[#This Row],[avg_order_value]]="",0,DATOS[[#This Row],[avg_order_value]])</f>
        <v>160.6</v>
      </c>
      <c r="H1823">
        <v>13</v>
      </c>
      <c r="I1823">
        <f>DATOS[[#This Row],[avgValorOrdenDesc]]*DATOS[[#This Row],[total_orders]]</f>
        <v>2087.7999999999997</v>
      </c>
      <c r="J1823">
        <v>167</v>
      </c>
      <c r="K1823">
        <v>0</v>
      </c>
      <c r="L1823" t="s">
        <v>19</v>
      </c>
      <c r="M1823">
        <v>15.2</v>
      </c>
      <c r="N1823">
        <f>IF(DATOS[[#This Row],[email_open_rate]]="",0,DATOS[[#This Row],[email_open_rate]])</f>
        <v>15.2</v>
      </c>
      <c r="O1823" s="1">
        <v>45018</v>
      </c>
      <c r="P1823">
        <v>14</v>
      </c>
      <c r="Q1823">
        <v>0.31</v>
      </c>
      <c r="R1823">
        <f>IF(IFERROR(VLOOKUP(DATOS[[#This Row],[IdUnico]],A1824:$A$5002,1,FALSE),0),1,0)</f>
        <v>0</v>
      </c>
    </row>
    <row r="1824" spans="1:18" x14ac:dyDescent="0.3">
      <c r="A1824" t="str">
        <f>CONCATENATE(DATOS[[#This Row],[customer_id]],"_",DATOS[[#This Row],[country]],"_",DATOS[[#This Row],[customer_since]])</f>
        <v>CUST_4266_Brazil_44219</v>
      </c>
      <c r="B1824" t="s">
        <v>699</v>
      </c>
      <c r="C1824">
        <v>69</v>
      </c>
      <c r="D1824" t="s">
        <v>14</v>
      </c>
      <c r="E1824" t="s">
        <v>15</v>
      </c>
      <c r="G1824">
        <f>IF(DATOS[[#This Row],[avg_order_value]]="",0,DATOS[[#This Row],[avg_order_value]])</f>
        <v>0</v>
      </c>
      <c r="H1824">
        <v>10</v>
      </c>
      <c r="I1824">
        <f>DATOS[[#This Row],[avgValorOrdenDesc]]*DATOS[[#This Row],[total_orders]]</f>
        <v>0</v>
      </c>
      <c r="J1824">
        <v>49</v>
      </c>
      <c r="K1824">
        <v>0</v>
      </c>
      <c r="L1824" t="s">
        <v>23</v>
      </c>
      <c r="M1824">
        <v>42.8</v>
      </c>
      <c r="N1824">
        <f>IF(DATOS[[#This Row],[email_open_rate]]="",0,DATOS[[#This Row],[email_open_rate]])</f>
        <v>42.8</v>
      </c>
      <c r="O1824" s="1">
        <v>44219</v>
      </c>
      <c r="P1824">
        <v>65</v>
      </c>
      <c r="Q1824">
        <v>0.51</v>
      </c>
      <c r="R1824">
        <f>IF(IFERROR(VLOOKUP(DATOS[[#This Row],[IdUnico]],A1825:$A$5002,1,FALSE),0),1,0)</f>
        <v>0</v>
      </c>
    </row>
    <row r="1825" spans="1:18" x14ac:dyDescent="0.3">
      <c r="A1825" t="str">
        <f>CONCATENATE(DATOS[[#This Row],[customer_id]],"_",DATOS[[#This Row],[country]],"_",DATOS[[#This Row],[customer_since]])</f>
        <v>CUST_4267_Brazil_44485</v>
      </c>
      <c r="B1825" t="s">
        <v>454</v>
      </c>
      <c r="C1825">
        <v>34</v>
      </c>
      <c r="D1825" t="s">
        <v>21</v>
      </c>
      <c r="E1825" t="s">
        <v>15</v>
      </c>
      <c r="F1825">
        <v>33.53</v>
      </c>
      <c r="G1825">
        <f>IF(DATOS[[#This Row],[avg_order_value]]="",0,DATOS[[#This Row],[avg_order_value]])</f>
        <v>33.53</v>
      </c>
      <c r="H1825">
        <v>5</v>
      </c>
      <c r="I1825">
        <f>DATOS[[#This Row],[avgValorOrdenDesc]]*DATOS[[#This Row],[total_orders]]</f>
        <v>167.65</v>
      </c>
      <c r="J1825">
        <v>170</v>
      </c>
      <c r="K1825">
        <v>0</v>
      </c>
      <c r="L1825" t="s">
        <v>29</v>
      </c>
      <c r="M1825">
        <v>34</v>
      </c>
      <c r="N1825">
        <f>IF(DATOS[[#This Row],[email_open_rate]]="",0,DATOS[[#This Row],[email_open_rate]])</f>
        <v>34</v>
      </c>
      <c r="O1825" s="1">
        <v>44485</v>
      </c>
      <c r="P1825">
        <v>1</v>
      </c>
      <c r="Q1825">
        <v>0.11</v>
      </c>
      <c r="R1825">
        <f>IF(IFERROR(VLOOKUP(DATOS[[#This Row],[IdUnico]],A1826:$A$5002,1,FALSE),0),1,0)</f>
        <v>0</v>
      </c>
    </row>
    <row r="1826" spans="1:18" x14ac:dyDescent="0.3">
      <c r="A1826" t="str">
        <f>CONCATENATE(DATOS[[#This Row],[customer_id]],"_",DATOS[[#This Row],[country]],"_",DATOS[[#This Row],[customer_since]])</f>
        <v>CUST_4267_France_44018</v>
      </c>
      <c r="B1826" t="s">
        <v>454</v>
      </c>
      <c r="C1826">
        <v>63</v>
      </c>
      <c r="D1826" t="s">
        <v>21</v>
      </c>
      <c r="E1826" t="s">
        <v>35</v>
      </c>
      <c r="F1826">
        <v>61.54</v>
      </c>
      <c r="G1826">
        <f>IF(DATOS[[#This Row],[avg_order_value]]="",0,DATOS[[#This Row],[avg_order_value]])</f>
        <v>61.54</v>
      </c>
      <c r="H1826">
        <v>5</v>
      </c>
      <c r="I1826">
        <f>DATOS[[#This Row],[avgValorOrdenDesc]]*DATOS[[#This Row],[total_orders]]</f>
        <v>307.7</v>
      </c>
      <c r="J1826">
        <v>346</v>
      </c>
      <c r="K1826">
        <v>0</v>
      </c>
      <c r="L1826" t="s">
        <v>23</v>
      </c>
      <c r="M1826">
        <v>12.3</v>
      </c>
      <c r="N1826">
        <f>IF(DATOS[[#This Row],[email_open_rate]]="",0,DATOS[[#This Row],[email_open_rate]])</f>
        <v>12.3</v>
      </c>
      <c r="O1826" s="1">
        <v>44018</v>
      </c>
      <c r="P1826">
        <v>19</v>
      </c>
      <c r="Q1826">
        <v>0.67</v>
      </c>
      <c r="R1826">
        <f>IF(IFERROR(VLOOKUP(DATOS[[#This Row],[IdUnico]],A1827:$A$5002,1,FALSE),0),1,0)</f>
        <v>0</v>
      </c>
    </row>
    <row r="1827" spans="1:18" x14ac:dyDescent="0.3">
      <c r="A1827" t="str">
        <f>CONCATENATE(DATOS[[#This Row],[customer_id]],"_",DATOS[[#This Row],[country]],"_",DATOS[[#This Row],[customer_since]])</f>
        <v>CUST_4267_Germany_45408</v>
      </c>
      <c r="B1827" t="s">
        <v>454</v>
      </c>
      <c r="C1827">
        <v>69</v>
      </c>
      <c r="D1827" t="s">
        <v>14</v>
      </c>
      <c r="E1827" t="s">
        <v>50</v>
      </c>
      <c r="F1827">
        <v>39.9</v>
      </c>
      <c r="G1827">
        <f>IF(DATOS[[#This Row],[avg_order_value]]="",0,DATOS[[#This Row],[avg_order_value]])</f>
        <v>39.9</v>
      </c>
      <c r="H1827">
        <v>10</v>
      </c>
      <c r="I1827">
        <f>DATOS[[#This Row],[avgValorOrdenDesc]]*DATOS[[#This Row],[total_orders]]</f>
        <v>399</v>
      </c>
      <c r="J1827">
        <v>184</v>
      </c>
      <c r="K1827">
        <v>0</v>
      </c>
      <c r="L1827" t="s">
        <v>16</v>
      </c>
      <c r="M1827">
        <v>45.7</v>
      </c>
      <c r="N1827">
        <f>IF(DATOS[[#This Row],[email_open_rate]]="",0,DATOS[[#This Row],[email_open_rate]])</f>
        <v>45.7</v>
      </c>
      <c r="O1827" s="1">
        <v>45408</v>
      </c>
      <c r="P1827">
        <v>71</v>
      </c>
      <c r="Q1827">
        <v>0.23</v>
      </c>
      <c r="R1827">
        <f>IF(IFERROR(VLOOKUP(DATOS[[#This Row],[IdUnico]],A1828:$A$5002,1,FALSE),0),1,0)</f>
        <v>0</v>
      </c>
    </row>
    <row r="1828" spans="1:18" x14ac:dyDescent="0.3">
      <c r="A1828" t="str">
        <f>CONCATENATE(DATOS[[#This Row],[customer_id]],"_",DATOS[[#This Row],[country]],"_",DATOS[[#This Row],[customer_since]])</f>
        <v>CUST_4271_UK_45296</v>
      </c>
      <c r="B1828" t="s">
        <v>1800</v>
      </c>
      <c r="C1828">
        <v>22</v>
      </c>
      <c r="D1828" t="s">
        <v>14</v>
      </c>
      <c r="E1828" t="s">
        <v>52</v>
      </c>
      <c r="F1828">
        <v>73.38</v>
      </c>
      <c r="G1828">
        <f>IF(DATOS[[#This Row],[avg_order_value]]="",0,DATOS[[#This Row],[avg_order_value]])</f>
        <v>73.38</v>
      </c>
      <c r="H1828">
        <v>12</v>
      </c>
      <c r="I1828">
        <f>DATOS[[#This Row],[avgValorOrdenDesc]]*DATOS[[#This Row],[total_orders]]</f>
        <v>880.56</v>
      </c>
      <c r="J1828">
        <v>202</v>
      </c>
      <c r="K1828">
        <v>0</v>
      </c>
      <c r="L1828" t="s">
        <v>40</v>
      </c>
      <c r="M1828">
        <v>42.2</v>
      </c>
      <c r="N1828">
        <f>IF(DATOS[[#This Row],[email_open_rate]]="",0,DATOS[[#This Row],[email_open_rate]])</f>
        <v>42.2</v>
      </c>
      <c r="O1828" s="1">
        <v>45296</v>
      </c>
      <c r="P1828">
        <v>83</v>
      </c>
      <c r="Q1828">
        <v>0.35</v>
      </c>
      <c r="R1828">
        <f>IF(IFERROR(VLOOKUP(DATOS[[#This Row],[IdUnico]],A1829:$A$5002,1,FALSE),0),1,0)</f>
        <v>0</v>
      </c>
    </row>
    <row r="1829" spans="1:18" x14ac:dyDescent="0.3">
      <c r="A1829" t="str">
        <f>CONCATENATE(DATOS[[#This Row],[customer_id]],"_",DATOS[[#This Row],[country]],"_",DATOS[[#This Row],[customer_since]])</f>
        <v>CUST_4273_Brazil_45390</v>
      </c>
      <c r="B1829" t="s">
        <v>1609</v>
      </c>
      <c r="C1829">
        <v>74</v>
      </c>
      <c r="D1829" t="s">
        <v>14</v>
      </c>
      <c r="E1829" t="s">
        <v>15</v>
      </c>
      <c r="F1829">
        <v>107.65</v>
      </c>
      <c r="G1829">
        <f>IF(DATOS[[#This Row],[avg_order_value]]="",0,DATOS[[#This Row],[avg_order_value]])</f>
        <v>107.65</v>
      </c>
      <c r="H1829">
        <v>13</v>
      </c>
      <c r="I1829">
        <f>DATOS[[#This Row],[avgValorOrdenDesc]]*DATOS[[#This Row],[total_orders]]</f>
        <v>1399.45</v>
      </c>
      <c r="J1829">
        <v>170</v>
      </c>
      <c r="K1829">
        <v>0</v>
      </c>
      <c r="L1829" t="s">
        <v>40</v>
      </c>
      <c r="M1829">
        <v>78.599999999999994</v>
      </c>
      <c r="N1829">
        <f>IF(DATOS[[#This Row],[email_open_rate]]="",0,DATOS[[#This Row],[email_open_rate]])</f>
        <v>78.599999999999994</v>
      </c>
      <c r="O1829" s="1">
        <v>45390</v>
      </c>
      <c r="P1829">
        <v>89</v>
      </c>
      <c r="Q1829">
        <v>0.55000000000000004</v>
      </c>
      <c r="R1829">
        <f>IF(IFERROR(VLOOKUP(DATOS[[#This Row],[IdUnico]],A1830:$A$5002,1,FALSE),0),1,0)</f>
        <v>0</v>
      </c>
    </row>
    <row r="1830" spans="1:18" x14ac:dyDescent="0.3">
      <c r="A1830" t="str">
        <f>CONCATENATE(DATOS[[#This Row],[customer_id]],"_",DATOS[[#This Row],[country]],"_",DATOS[[#This Row],[customer_since]])</f>
        <v>CUST_4273_Canada_45773</v>
      </c>
      <c r="B1830" t="s">
        <v>1609</v>
      </c>
      <c r="C1830">
        <v>57</v>
      </c>
      <c r="D1830" t="s">
        <v>21</v>
      </c>
      <c r="E1830" t="s">
        <v>28</v>
      </c>
      <c r="F1830">
        <v>124.67</v>
      </c>
      <c r="G1830">
        <f>IF(DATOS[[#This Row],[avg_order_value]]="",0,DATOS[[#This Row],[avg_order_value]])</f>
        <v>124.67</v>
      </c>
      <c r="H1830">
        <v>19</v>
      </c>
      <c r="I1830">
        <f>DATOS[[#This Row],[avgValorOrdenDesc]]*DATOS[[#This Row],[total_orders]]</f>
        <v>2368.73</v>
      </c>
      <c r="J1830">
        <v>350</v>
      </c>
      <c r="K1830">
        <v>0</v>
      </c>
      <c r="L1830" t="s">
        <v>19</v>
      </c>
      <c r="M1830">
        <v>2.2999999999999998</v>
      </c>
      <c r="N1830">
        <f>IF(DATOS[[#This Row],[email_open_rate]]="",0,DATOS[[#This Row],[email_open_rate]])</f>
        <v>2.2999999999999998</v>
      </c>
      <c r="O1830" s="1">
        <v>45773</v>
      </c>
      <c r="P1830">
        <v>80</v>
      </c>
      <c r="Q1830">
        <v>0.49</v>
      </c>
      <c r="R1830">
        <f>IF(IFERROR(VLOOKUP(DATOS[[#This Row],[IdUnico]],A1831:$A$5002,1,FALSE),0),1,0)</f>
        <v>0</v>
      </c>
    </row>
    <row r="1831" spans="1:18" x14ac:dyDescent="0.3">
      <c r="A1831" t="str">
        <f>CONCATENATE(DATOS[[#This Row],[customer_id]],"_",DATOS[[#This Row],[country]],"_",DATOS[[#This Row],[customer_since]])</f>
        <v>CUST_4273_USA_45284</v>
      </c>
      <c r="B1831" t="s">
        <v>1609</v>
      </c>
      <c r="C1831">
        <v>45</v>
      </c>
      <c r="D1831" t="s">
        <v>14</v>
      </c>
      <c r="E1831" t="s">
        <v>18</v>
      </c>
      <c r="F1831">
        <v>63.92</v>
      </c>
      <c r="G1831">
        <f>IF(DATOS[[#This Row],[avg_order_value]]="",0,DATOS[[#This Row],[avg_order_value]])</f>
        <v>63.92</v>
      </c>
      <c r="H1831">
        <v>16</v>
      </c>
      <c r="I1831">
        <f>DATOS[[#This Row],[avgValorOrdenDesc]]*DATOS[[#This Row],[total_orders]]</f>
        <v>1022.72</v>
      </c>
      <c r="J1831">
        <v>292</v>
      </c>
      <c r="K1831">
        <v>0</v>
      </c>
      <c r="L1831" t="s">
        <v>29</v>
      </c>
      <c r="N1831">
        <f>IF(DATOS[[#This Row],[email_open_rate]]="",0,DATOS[[#This Row],[email_open_rate]])</f>
        <v>0</v>
      </c>
      <c r="O1831" s="1">
        <v>45284</v>
      </c>
      <c r="P1831">
        <v>27</v>
      </c>
      <c r="Q1831">
        <v>0.31</v>
      </c>
      <c r="R1831">
        <f>IF(IFERROR(VLOOKUP(DATOS[[#This Row],[IdUnico]],A1832:$A$5002,1,FALSE),0),1,0)</f>
        <v>0</v>
      </c>
    </row>
    <row r="1832" spans="1:18" x14ac:dyDescent="0.3">
      <c r="A1832" t="str">
        <f>CONCATENATE(DATOS[[#This Row],[customer_id]],"_",DATOS[[#This Row],[country]],"_",DATOS[[#This Row],[customer_since]])</f>
        <v>CUST_4276_Japan_45579</v>
      </c>
      <c r="B1832" t="s">
        <v>2548</v>
      </c>
      <c r="C1832">
        <v>71</v>
      </c>
      <c r="D1832" t="s">
        <v>14</v>
      </c>
      <c r="E1832" t="s">
        <v>26</v>
      </c>
      <c r="F1832">
        <v>102.62</v>
      </c>
      <c r="G1832">
        <f>IF(DATOS[[#This Row],[avg_order_value]]="",0,DATOS[[#This Row],[avg_order_value]])</f>
        <v>102.62</v>
      </c>
      <c r="H1832">
        <v>9</v>
      </c>
      <c r="I1832">
        <f>DATOS[[#This Row],[avgValorOrdenDesc]]*DATOS[[#This Row],[total_orders]]</f>
        <v>923.58</v>
      </c>
      <c r="J1832">
        <v>260</v>
      </c>
      <c r="K1832">
        <v>0</v>
      </c>
      <c r="L1832" t="s">
        <v>16</v>
      </c>
      <c r="M1832">
        <v>84.8</v>
      </c>
      <c r="N1832">
        <f>IF(DATOS[[#This Row],[email_open_rate]]="",0,DATOS[[#This Row],[email_open_rate]])</f>
        <v>84.8</v>
      </c>
      <c r="O1832" s="1">
        <v>45579</v>
      </c>
      <c r="P1832">
        <v>60</v>
      </c>
      <c r="Q1832">
        <v>0.45</v>
      </c>
      <c r="R1832">
        <f>IF(IFERROR(VLOOKUP(DATOS[[#This Row],[IdUnico]],A1833:$A$5002,1,FALSE),0),1,0)</f>
        <v>0</v>
      </c>
    </row>
    <row r="1833" spans="1:18" x14ac:dyDescent="0.3">
      <c r="A1833" t="str">
        <f>CONCATENATE(DATOS[[#This Row],[customer_id]],"_",DATOS[[#This Row],[country]],"_",DATOS[[#This Row],[customer_since]])</f>
        <v>CUST_4277_UK_44825</v>
      </c>
      <c r="B1833" t="s">
        <v>2750</v>
      </c>
      <c r="C1833">
        <v>46</v>
      </c>
      <c r="D1833" t="s">
        <v>14</v>
      </c>
      <c r="E1833" t="s">
        <v>52</v>
      </c>
      <c r="F1833">
        <v>156.09</v>
      </c>
      <c r="G1833">
        <f>IF(DATOS[[#This Row],[avg_order_value]]="",0,DATOS[[#This Row],[avg_order_value]])</f>
        <v>156.09</v>
      </c>
      <c r="H1833">
        <v>8</v>
      </c>
      <c r="I1833">
        <f>DATOS[[#This Row],[avgValorOrdenDesc]]*DATOS[[#This Row],[total_orders]]</f>
        <v>1248.72</v>
      </c>
      <c r="J1833">
        <v>60</v>
      </c>
      <c r="K1833">
        <v>0</v>
      </c>
      <c r="L1833" t="s">
        <v>40</v>
      </c>
      <c r="M1833">
        <v>6</v>
      </c>
      <c r="N1833">
        <f>IF(DATOS[[#This Row],[email_open_rate]]="",0,DATOS[[#This Row],[email_open_rate]])</f>
        <v>6</v>
      </c>
      <c r="O1833" s="1">
        <v>44825</v>
      </c>
      <c r="P1833">
        <v>82</v>
      </c>
      <c r="Q1833">
        <v>0.52</v>
      </c>
      <c r="R1833">
        <f>IF(IFERROR(VLOOKUP(DATOS[[#This Row],[IdUnico]],A1834:$A$5002,1,FALSE),0),1,0)</f>
        <v>0</v>
      </c>
    </row>
    <row r="1834" spans="1:18" x14ac:dyDescent="0.3">
      <c r="A1834" t="str">
        <f>CONCATENATE(DATOS[[#This Row],[customer_id]],"_",DATOS[[#This Row],[country]],"_",DATOS[[#This Row],[customer_since]])</f>
        <v>CUST_4278_Canada_45188</v>
      </c>
      <c r="B1834" t="s">
        <v>2883</v>
      </c>
      <c r="C1834">
        <v>30</v>
      </c>
      <c r="D1834" t="s">
        <v>25</v>
      </c>
      <c r="E1834" t="s">
        <v>28</v>
      </c>
      <c r="F1834">
        <v>228.3</v>
      </c>
      <c r="G1834">
        <f>IF(DATOS[[#This Row],[avg_order_value]]="",0,DATOS[[#This Row],[avg_order_value]])</f>
        <v>228.3</v>
      </c>
      <c r="H1834">
        <v>12</v>
      </c>
      <c r="I1834">
        <f>DATOS[[#This Row],[avgValorOrdenDesc]]*DATOS[[#This Row],[total_orders]]</f>
        <v>2739.6000000000004</v>
      </c>
      <c r="J1834">
        <v>251</v>
      </c>
      <c r="K1834">
        <v>0</v>
      </c>
      <c r="L1834" t="s">
        <v>16</v>
      </c>
      <c r="M1834">
        <v>45.7</v>
      </c>
      <c r="N1834">
        <f>IF(DATOS[[#This Row],[email_open_rate]]="",0,DATOS[[#This Row],[email_open_rate]])</f>
        <v>45.7</v>
      </c>
      <c r="O1834" s="1">
        <v>45188</v>
      </c>
      <c r="P1834">
        <v>98</v>
      </c>
      <c r="Q1834">
        <v>0.41</v>
      </c>
      <c r="R1834">
        <f>IF(IFERROR(VLOOKUP(DATOS[[#This Row],[IdUnico]],A1835:$A$5002,1,FALSE),0),1,0)</f>
        <v>0</v>
      </c>
    </row>
    <row r="1835" spans="1:18" x14ac:dyDescent="0.3">
      <c r="A1835" t="str">
        <f>CONCATENATE(DATOS[[#This Row],[customer_id]],"_",DATOS[[#This Row],[country]],"_",DATOS[[#This Row],[customer_since]])</f>
        <v>CUST_4278_China_45415</v>
      </c>
      <c r="B1835" t="s">
        <v>2883</v>
      </c>
      <c r="C1835">
        <v>35</v>
      </c>
      <c r="D1835" t="s">
        <v>14</v>
      </c>
      <c r="E1835" t="s">
        <v>44</v>
      </c>
      <c r="F1835">
        <v>135.44999999999999</v>
      </c>
      <c r="G1835">
        <f>IF(DATOS[[#This Row],[avg_order_value]]="",0,DATOS[[#This Row],[avg_order_value]])</f>
        <v>135.44999999999999</v>
      </c>
      <c r="H1835">
        <v>7</v>
      </c>
      <c r="I1835">
        <f>DATOS[[#This Row],[avgValorOrdenDesc]]*DATOS[[#This Row],[total_orders]]</f>
        <v>948.14999999999986</v>
      </c>
      <c r="J1835">
        <v>301</v>
      </c>
      <c r="K1835">
        <v>0</v>
      </c>
      <c r="L1835" t="s">
        <v>29</v>
      </c>
      <c r="M1835">
        <v>94.2</v>
      </c>
      <c r="N1835">
        <f>IF(DATOS[[#This Row],[email_open_rate]]="",0,DATOS[[#This Row],[email_open_rate]])</f>
        <v>94.2</v>
      </c>
      <c r="O1835" s="1">
        <v>45415</v>
      </c>
      <c r="P1835">
        <v>93</v>
      </c>
      <c r="Q1835">
        <v>0.24</v>
      </c>
      <c r="R1835">
        <f>IF(IFERROR(VLOOKUP(DATOS[[#This Row],[IdUnico]],A1836:$A$5002,1,FALSE),0),1,0)</f>
        <v>0</v>
      </c>
    </row>
    <row r="1836" spans="1:18" x14ac:dyDescent="0.3">
      <c r="A1836" t="str">
        <f>CONCATENATE(DATOS[[#This Row],[customer_id]],"_",DATOS[[#This Row],[country]],"_",DATOS[[#This Row],[customer_since]])</f>
        <v>CUST_4291_Australia_45722</v>
      </c>
      <c r="B1836" t="s">
        <v>1525</v>
      </c>
      <c r="C1836">
        <v>24</v>
      </c>
      <c r="D1836" t="s">
        <v>21</v>
      </c>
      <c r="E1836" t="s">
        <v>22</v>
      </c>
      <c r="F1836">
        <v>22.53</v>
      </c>
      <c r="G1836">
        <f>IF(DATOS[[#This Row],[avg_order_value]]="",0,DATOS[[#This Row],[avg_order_value]])</f>
        <v>22.53</v>
      </c>
      <c r="H1836">
        <v>11</v>
      </c>
      <c r="I1836">
        <f>DATOS[[#This Row],[avgValorOrdenDesc]]*DATOS[[#This Row],[total_orders]]</f>
        <v>247.83</v>
      </c>
      <c r="J1836">
        <v>57</v>
      </c>
      <c r="K1836">
        <v>0</v>
      </c>
      <c r="L1836" t="s">
        <v>19</v>
      </c>
      <c r="M1836">
        <v>88.2</v>
      </c>
      <c r="N1836">
        <f>IF(DATOS[[#This Row],[email_open_rate]]="",0,DATOS[[#This Row],[email_open_rate]])</f>
        <v>88.2</v>
      </c>
      <c r="O1836" s="1">
        <v>45722</v>
      </c>
      <c r="P1836">
        <v>54</v>
      </c>
      <c r="Q1836">
        <v>0.04</v>
      </c>
      <c r="R1836">
        <f>IF(IFERROR(VLOOKUP(DATOS[[#This Row],[IdUnico]],A1837:$A$5002,1,FALSE),0),1,0)</f>
        <v>0</v>
      </c>
    </row>
    <row r="1837" spans="1:18" x14ac:dyDescent="0.3">
      <c r="A1837" t="str">
        <f>CONCATENATE(DATOS[[#This Row],[customer_id]],"_",DATOS[[#This Row],[country]],"_",DATOS[[#This Row],[customer_since]])</f>
        <v>CUST_4291_France_45649</v>
      </c>
      <c r="B1837" t="s">
        <v>1525</v>
      </c>
      <c r="C1837">
        <v>72</v>
      </c>
      <c r="D1837" t="s">
        <v>14</v>
      </c>
      <c r="E1837" t="s">
        <v>35</v>
      </c>
      <c r="F1837">
        <v>17.39</v>
      </c>
      <c r="G1837">
        <f>IF(DATOS[[#This Row],[avg_order_value]]="",0,DATOS[[#This Row],[avg_order_value]])</f>
        <v>17.39</v>
      </c>
      <c r="H1837">
        <v>11</v>
      </c>
      <c r="I1837">
        <f>DATOS[[#This Row],[avgValorOrdenDesc]]*DATOS[[#This Row],[total_orders]]</f>
        <v>191.29000000000002</v>
      </c>
      <c r="J1837">
        <v>295</v>
      </c>
      <c r="K1837">
        <v>0</v>
      </c>
      <c r="L1837" t="s">
        <v>40</v>
      </c>
      <c r="M1837">
        <v>99.4</v>
      </c>
      <c r="N1837">
        <f>IF(DATOS[[#This Row],[email_open_rate]]="",0,DATOS[[#This Row],[email_open_rate]])</f>
        <v>99.4</v>
      </c>
      <c r="O1837" s="1">
        <v>45649</v>
      </c>
      <c r="P1837">
        <v>89</v>
      </c>
      <c r="Q1837">
        <v>0.28999999999999998</v>
      </c>
      <c r="R1837">
        <f>IF(IFERROR(VLOOKUP(DATOS[[#This Row],[IdUnico]],A1838:$A$5002,1,FALSE),0),1,0)</f>
        <v>0</v>
      </c>
    </row>
    <row r="1838" spans="1:18" x14ac:dyDescent="0.3">
      <c r="A1838" t="str">
        <f>CONCATENATE(DATOS[[#This Row],[customer_id]],"_",DATOS[[#This Row],[country]],"_",DATOS[[#This Row],[customer_since]])</f>
        <v>CUST_4292_Germany_44931</v>
      </c>
      <c r="B1838" t="s">
        <v>1740</v>
      </c>
      <c r="C1838">
        <v>40</v>
      </c>
      <c r="D1838" t="s">
        <v>21</v>
      </c>
      <c r="E1838" t="s">
        <v>50</v>
      </c>
      <c r="F1838">
        <v>58.25</v>
      </c>
      <c r="G1838">
        <f>IF(DATOS[[#This Row],[avg_order_value]]="",0,DATOS[[#This Row],[avg_order_value]])</f>
        <v>58.25</v>
      </c>
      <c r="H1838">
        <v>12</v>
      </c>
      <c r="I1838">
        <f>DATOS[[#This Row],[avgValorOrdenDesc]]*DATOS[[#This Row],[total_orders]]</f>
        <v>699</v>
      </c>
      <c r="J1838">
        <v>77</v>
      </c>
      <c r="K1838">
        <v>0</v>
      </c>
      <c r="L1838" t="s">
        <v>19</v>
      </c>
      <c r="M1838">
        <v>32.4</v>
      </c>
      <c r="N1838">
        <f>IF(DATOS[[#This Row],[email_open_rate]]="",0,DATOS[[#This Row],[email_open_rate]])</f>
        <v>32.4</v>
      </c>
      <c r="O1838" s="1">
        <v>44931</v>
      </c>
      <c r="P1838">
        <v>12</v>
      </c>
      <c r="Q1838">
        <v>0.1</v>
      </c>
      <c r="R1838">
        <f>IF(IFERROR(VLOOKUP(DATOS[[#This Row],[IdUnico]],A1839:$A$5002,1,FALSE),0),1,0)</f>
        <v>0</v>
      </c>
    </row>
    <row r="1839" spans="1:18" x14ac:dyDescent="0.3">
      <c r="A1839" t="str">
        <f>CONCATENATE(DATOS[[#This Row],[customer_id]],"_",DATOS[[#This Row],[country]],"_",DATOS[[#This Row],[customer_since]])</f>
        <v>CUST_4292_UK_45047</v>
      </c>
      <c r="B1839" t="s">
        <v>1740</v>
      </c>
      <c r="C1839">
        <v>43</v>
      </c>
      <c r="D1839" t="s">
        <v>14</v>
      </c>
      <c r="E1839" t="s">
        <v>52</v>
      </c>
      <c r="F1839">
        <v>78.41</v>
      </c>
      <c r="G1839">
        <f>IF(DATOS[[#This Row],[avg_order_value]]="",0,DATOS[[#This Row],[avg_order_value]])</f>
        <v>78.41</v>
      </c>
      <c r="H1839">
        <v>13</v>
      </c>
      <c r="I1839">
        <f>DATOS[[#This Row],[avgValorOrdenDesc]]*DATOS[[#This Row],[total_orders]]</f>
        <v>1019.3299999999999</v>
      </c>
      <c r="J1839">
        <v>309</v>
      </c>
      <c r="K1839">
        <v>0</v>
      </c>
      <c r="L1839" t="s">
        <v>16</v>
      </c>
      <c r="M1839">
        <v>29.5</v>
      </c>
      <c r="N1839">
        <f>IF(DATOS[[#This Row],[email_open_rate]]="",0,DATOS[[#This Row],[email_open_rate]])</f>
        <v>29.5</v>
      </c>
      <c r="O1839" s="1">
        <v>45047</v>
      </c>
      <c r="P1839">
        <v>66</v>
      </c>
      <c r="Q1839">
        <v>0.1</v>
      </c>
      <c r="R1839">
        <f>IF(IFERROR(VLOOKUP(DATOS[[#This Row],[IdUnico]],A1840:$A$5002,1,FALSE),0),1,0)</f>
        <v>0</v>
      </c>
    </row>
    <row r="1840" spans="1:18" x14ac:dyDescent="0.3">
      <c r="A1840" t="str">
        <f>CONCATENATE(DATOS[[#This Row],[customer_id]],"_",DATOS[[#This Row],[country]],"_",DATOS[[#This Row],[customer_since]])</f>
        <v>CUST_4294_China_44029</v>
      </c>
      <c r="B1840" t="s">
        <v>1131</v>
      </c>
      <c r="C1840">
        <v>52</v>
      </c>
      <c r="D1840" t="s">
        <v>14</v>
      </c>
      <c r="E1840" t="s">
        <v>44</v>
      </c>
      <c r="F1840">
        <v>48.95</v>
      </c>
      <c r="G1840">
        <f>IF(DATOS[[#This Row],[avg_order_value]]="",0,DATOS[[#This Row],[avg_order_value]])</f>
        <v>48.95</v>
      </c>
      <c r="H1840">
        <v>5</v>
      </c>
      <c r="I1840">
        <f>DATOS[[#This Row],[avgValorOrdenDesc]]*DATOS[[#This Row],[total_orders]]</f>
        <v>244.75</v>
      </c>
      <c r="J1840">
        <v>45</v>
      </c>
      <c r="K1840">
        <v>0</v>
      </c>
      <c r="L1840" t="s">
        <v>40</v>
      </c>
      <c r="M1840">
        <v>21.7</v>
      </c>
      <c r="N1840">
        <f>IF(DATOS[[#This Row],[email_open_rate]]="",0,DATOS[[#This Row],[email_open_rate]])</f>
        <v>21.7</v>
      </c>
      <c r="O1840" s="1">
        <v>44029</v>
      </c>
      <c r="P1840">
        <v>72</v>
      </c>
      <c r="Q1840">
        <v>0.19</v>
      </c>
      <c r="R1840">
        <f>IF(IFERROR(VLOOKUP(DATOS[[#This Row],[IdUnico]],A1841:$A$5002,1,FALSE),0),1,0)</f>
        <v>0</v>
      </c>
    </row>
    <row r="1841" spans="1:18" x14ac:dyDescent="0.3">
      <c r="A1841" t="str">
        <f>CONCATENATE(DATOS[[#This Row],[customer_id]],"_",DATOS[[#This Row],[country]],"_",DATOS[[#This Row],[customer_since]])</f>
        <v>CUST_4294_Germany_44249</v>
      </c>
      <c r="B1841" t="s">
        <v>1131</v>
      </c>
      <c r="C1841">
        <v>18</v>
      </c>
      <c r="D1841" t="s">
        <v>14</v>
      </c>
      <c r="E1841" t="s">
        <v>50</v>
      </c>
      <c r="F1841">
        <v>190.06</v>
      </c>
      <c r="G1841">
        <f>IF(DATOS[[#This Row],[avg_order_value]]="",0,DATOS[[#This Row],[avg_order_value]])</f>
        <v>190.06</v>
      </c>
      <c r="H1841">
        <v>6</v>
      </c>
      <c r="I1841">
        <f>DATOS[[#This Row],[avgValorOrdenDesc]]*DATOS[[#This Row],[total_orders]]</f>
        <v>1140.3600000000001</v>
      </c>
      <c r="J1841">
        <v>226</v>
      </c>
      <c r="K1841">
        <v>0</v>
      </c>
      <c r="L1841" t="s">
        <v>40</v>
      </c>
      <c r="M1841">
        <v>22.8</v>
      </c>
      <c r="N1841">
        <f>IF(DATOS[[#This Row],[email_open_rate]]="",0,DATOS[[#This Row],[email_open_rate]])</f>
        <v>22.8</v>
      </c>
      <c r="O1841" s="1">
        <v>44249</v>
      </c>
      <c r="P1841">
        <v>83</v>
      </c>
      <c r="Q1841">
        <v>0.38</v>
      </c>
      <c r="R1841">
        <f>IF(IFERROR(VLOOKUP(DATOS[[#This Row],[IdUnico]],A1842:$A$5002,1,FALSE),0),1,0)</f>
        <v>0</v>
      </c>
    </row>
    <row r="1842" spans="1:18" x14ac:dyDescent="0.3">
      <c r="A1842" t="str">
        <f>CONCATENATE(DATOS[[#This Row],[customer_id]],"_",DATOS[[#This Row],[country]],"_",DATOS[[#This Row],[customer_since]])</f>
        <v>CUST_4296_UK_45164</v>
      </c>
      <c r="B1842" t="s">
        <v>3783</v>
      </c>
      <c r="C1842">
        <v>79</v>
      </c>
      <c r="D1842" t="s">
        <v>21</v>
      </c>
      <c r="E1842" t="s">
        <v>52</v>
      </c>
      <c r="F1842">
        <v>109.35</v>
      </c>
      <c r="G1842">
        <f>IF(DATOS[[#This Row],[avg_order_value]]="",0,DATOS[[#This Row],[avg_order_value]])</f>
        <v>109.35</v>
      </c>
      <c r="H1842">
        <v>15</v>
      </c>
      <c r="I1842">
        <f>DATOS[[#This Row],[avgValorOrdenDesc]]*DATOS[[#This Row],[total_orders]]</f>
        <v>1640.25</v>
      </c>
      <c r="J1842">
        <v>197</v>
      </c>
      <c r="K1842">
        <v>0</v>
      </c>
      <c r="L1842" t="s">
        <v>16</v>
      </c>
      <c r="M1842">
        <v>21.4</v>
      </c>
      <c r="N1842">
        <f>IF(DATOS[[#This Row],[email_open_rate]]="",0,DATOS[[#This Row],[email_open_rate]])</f>
        <v>21.4</v>
      </c>
      <c r="O1842" s="1">
        <v>45164</v>
      </c>
      <c r="P1842">
        <v>8</v>
      </c>
      <c r="Q1842">
        <v>0.34</v>
      </c>
      <c r="R1842">
        <f>IF(IFERROR(VLOOKUP(DATOS[[#This Row],[IdUnico]],A1843:$A$5002,1,FALSE),0),1,0)</f>
        <v>0</v>
      </c>
    </row>
    <row r="1843" spans="1:18" x14ac:dyDescent="0.3">
      <c r="A1843" t="str">
        <f>CONCATENATE(DATOS[[#This Row],[customer_id]],"_",DATOS[[#This Row],[country]],"_",DATOS[[#This Row],[customer_since]])</f>
        <v>CUST_4300_France_45081</v>
      </c>
      <c r="B1843" t="s">
        <v>991</v>
      </c>
      <c r="C1843">
        <v>48</v>
      </c>
      <c r="D1843" t="s">
        <v>14</v>
      </c>
      <c r="E1843" t="s">
        <v>35</v>
      </c>
      <c r="F1843">
        <v>264.04000000000002</v>
      </c>
      <c r="G1843">
        <f>IF(DATOS[[#This Row],[avg_order_value]]="",0,DATOS[[#This Row],[avg_order_value]])</f>
        <v>264.04000000000002</v>
      </c>
      <c r="H1843">
        <v>10</v>
      </c>
      <c r="I1843">
        <f>DATOS[[#This Row],[avgValorOrdenDesc]]*DATOS[[#This Row],[total_orders]]</f>
        <v>2640.4</v>
      </c>
      <c r="J1843">
        <v>210</v>
      </c>
      <c r="K1843">
        <v>0</v>
      </c>
      <c r="L1843" t="s">
        <v>40</v>
      </c>
      <c r="M1843">
        <v>0.4</v>
      </c>
      <c r="N1843">
        <f>IF(DATOS[[#This Row],[email_open_rate]]="",0,DATOS[[#This Row],[email_open_rate]])</f>
        <v>0.4</v>
      </c>
      <c r="O1843" s="1">
        <v>45081</v>
      </c>
      <c r="P1843">
        <v>7</v>
      </c>
      <c r="Q1843">
        <v>0.15</v>
      </c>
      <c r="R1843">
        <f>IF(IFERROR(VLOOKUP(DATOS[[#This Row],[IdUnico]],A1844:$A$5002,1,FALSE),0),1,0)</f>
        <v>0</v>
      </c>
    </row>
    <row r="1844" spans="1:18" x14ac:dyDescent="0.3">
      <c r="A1844" t="str">
        <f>CONCATENATE(DATOS[[#This Row],[customer_id]],"_",DATOS[[#This Row],[country]],"_",DATOS[[#This Row],[customer_since]])</f>
        <v>CUST_4300_France_45099</v>
      </c>
      <c r="B1844" t="s">
        <v>991</v>
      </c>
      <c r="C1844">
        <v>79</v>
      </c>
      <c r="D1844" t="s">
        <v>21</v>
      </c>
      <c r="E1844" t="s">
        <v>35</v>
      </c>
      <c r="F1844">
        <v>44.1</v>
      </c>
      <c r="G1844">
        <f>IF(DATOS[[#This Row],[avg_order_value]]="",0,DATOS[[#This Row],[avg_order_value]])</f>
        <v>44.1</v>
      </c>
      <c r="H1844">
        <v>11</v>
      </c>
      <c r="I1844">
        <f>DATOS[[#This Row],[avgValorOrdenDesc]]*DATOS[[#This Row],[total_orders]]</f>
        <v>485.1</v>
      </c>
      <c r="J1844">
        <v>39</v>
      </c>
      <c r="K1844">
        <v>0</v>
      </c>
      <c r="L1844" t="s">
        <v>16</v>
      </c>
      <c r="M1844">
        <v>70</v>
      </c>
      <c r="N1844">
        <f>IF(DATOS[[#This Row],[email_open_rate]]="",0,DATOS[[#This Row],[email_open_rate]])</f>
        <v>70</v>
      </c>
      <c r="O1844" s="1">
        <v>45099</v>
      </c>
      <c r="P1844">
        <v>63</v>
      </c>
      <c r="Q1844">
        <v>0.31</v>
      </c>
      <c r="R1844">
        <f>IF(IFERROR(VLOOKUP(DATOS[[#This Row],[IdUnico]],A1845:$A$5002,1,FALSE),0),1,0)</f>
        <v>0</v>
      </c>
    </row>
    <row r="1845" spans="1:18" x14ac:dyDescent="0.3">
      <c r="A1845" t="str">
        <f>CONCATENATE(DATOS[[#This Row],[customer_id]],"_",DATOS[[#This Row],[country]],"_",DATOS[[#This Row],[customer_since]])</f>
        <v>CUST_4302_Canada_45160</v>
      </c>
      <c r="B1845" t="s">
        <v>1742</v>
      </c>
      <c r="C1845">
        <v>36</v>
      </c>
      <c r="D1845" t="s">
        <v>14</v>
      </c>
      <c r="E1845" t="s">
        <v>28</v>
      </c>
      <c r="F1845">
        <v>79.75</v>
      </c>
      <c r="G1845">
        <f>IF(DATOS[[#This Row],[avg_order_value]]="",0,DATOS[[#This Row],[avg_order_value]])</f>
        <v>79.75</v>
      </c>
      <c r="H1845">
        <v>4</v>
      </c>
      <c r="I1845">
        <f>DATOS[[#This Row],[avgValorOrdenDesc]]*DATOS[[#This Row],[total_orders]]</f>
        <v>319</v>
      </c>
      <c r="J1845">
        <v>339</v>
      </c>
      <c r="K1845">
        <v>0</v>
      </c>
      <c r="L1845" t="s">
        <v>16</v>
      </c>
      <c r="M1845">
        <v>46.6</v>
      </c>
      <c r="N1845">
        <f>IF(DATOS[[#This Row],[email_open_rate]]="",0,DATOS[[#This Row],[email_open_rate]])</f>
        <v>46.6</v>
      </c>
      <c r="O1845" s="1">
        <v>45160</v>
      </c>
      <c r="P1845">
        <v>75</v>
      </c>
      <c r="Q1845">
        <v>0.18</v>
      </c>
      <c r="R1845">
        <f>IF(IFERROR(VLOOKUP(DATOS[[#This Row],[IdUnico]],A1846:$A$5002,1,FALSE),0),1,0)</f>
        <v>0</v>
      </c>
    </row>
    <row r="1846" spans="1:18" x14ac:dyDescent="0.3">
      <c r="A1846" t="str">
        <f>CONCATENATE(DATOS[[#This Row],[customer_id]],"_",DATOS[[#This Row],[country]],"_",DATOS[[#This Row],[customer_since]])</f>
        <v>CUST_4303_Canada_45378</v>
      </c>
      <c r="B1846" t="s">
        <v>3249</v>
      </c>
      <c r="C1846">
        <v>24</v>
      </c>
      <c r="D1846" t="s">
        <v>25</v>
      </c>
      <c r="E1846" t="s">
        <v>28</v>
      </c>
      <c r="F1846">
        <v>27.6</v>
      </c>
      <c r="G1846">
        <f>IF(DATOS[[#This Row],[avg_order_value]]="",0,DATOS[[#This Row],[avg_order_value]])</f>
        <v>27.6</v>
      </c>
      <c r="H1846">
        <v>16</v>
      </c>
      <c r="I1846">
        <f>DATOS[[#This Row],[avgValorOrdenDesc]]*DATOS[[#This Row],[total_orders]]</f>
        <v>441.6</v>
      </c>
      <c r="J1846">
        <v>29</v>
      </c>
      <c r="K1846">
        <v>0</v>
      </c>
      <c r="L1846" t="s">
        <v>23</v>
      </c>
      <c r="M1846">
        <v>43.8</v>
      </c>
      <c r="N1846">
        <f>IF(DATOS[[#This Row],[email_open_rate]]="",0,DATOS[[#This Row],[email_open_rate]])</f>
        <v>43.8</v>
      </c>
      <c r="O1846" s="1">
        <v>45378</v>
      </c>
      <c r="P1846">
        <v>77</v>
      </c>
      <c r="Q1846">
        <v>0.19</v>
      </c>
      <c r="R1846">
        <f>IF(IFERROR(VLOOKUP(DATOS[[#This Row],[IdUnico]],A1847:$A$5002,1,FALSE),0),1,0)</f>
        <v>0</v>
      </c>
    </row>
    <row r="1847" spans="1:18" x14ac:dyDescent="0.3">
      <c r="A1847" t="str">
        <f>CONCATENATE(DATOS[[#This Row],[customer_id]],"_",DATOS[[#This Row],[country]],"_",DATOS[[#This Row],[customer_since]])</f>
        <v>CUST_4304_China_44657</v>
      </c>
      <c r="B1847" t="s">
        <v>183</v>
      </c>
      <c r="C1847">
        <v>76</v>
      </c>
      <c r="D1847" t="s">
        <v>21</v>
      </c>
      <c r="E1847" t="s">
        <v>44</v>
      </c>
      <c r="F1847">
        <v>36.58</v>
      </c>
      <c r="G1847">
        <f>IF(DATOS[[#This Row],[avg_order_value]]="",0,DATOS[[#This Row],[avg_order_value]])</f>
        <v>36.58</v>
      </c>
      <c r="H1847">
        <v>8</v>
      </c>
      <c r="I1847">
        <f>DATOS[[#This Row],[avgValorOrdenDesc]]*DATOS[[#This Row],[total_orders]]</f>
        <v>292.64</v>
      </c>
      <c r="J1847">
        <v>322</v>
      </c>
      <c r="K1847">
        <v>0</v>
      </c>
      <c r="L1847" t="s">
        <v>40</v>
      </c>
      <c r="M1847">
        <v>75</v>
      </c>
      <c r="N1847">
        <f>IF(DATOS[[#This Row],[email_open_rate]]="",0,DATOS[[#This Row],[email_open_rate]])</f>
        <v>75</v>
      </c>
      <c r="O1847" s="1">
        <v>44657</v>
      </c>
      <c r="P1847">
        <v>90</v>
      </c>
      <c r="Q1847">
        <v>0.01</v>
      </c>
      <c r="R1847">
        <f>IF(IFERROR(VLOOKUP(DATOS[[#This Row],[IdUnico]],A1848:$A$5002,1,FALSE),0),1,0)</f>
        <v>0</v>
      </c>
    </row>
    <row r="1848" spans="1:18" x14ac:dyDescent="0.3">
      <c r="A1848" t="str">
        <f>CONCATENATE(DATOS[[#This Row],[customer_id]],"_",DATOS[[#This Row],[country]],"_",DATOS[[#This Row],[customer_since]])</f>
        <v>CUST_4306_Japan_45705</v>
      </c>
      <c r="B1848" t="s">
        <v>2984</v>
      </c>
      <c r="C1848">
        <v>25</v>
      </c>
      <c r="D1848" t="s">
        <v>21</v>
      </c>
      <c r="E1848" t="s">
        <v>26</v>
      </c>
      <c r="F1848">
        <v>138.03</v>
      </c>
      <c r="G1848">
        <f>IF(DATOS[[#This Row],[avg_order_value]]="",0,DATOS[[#This Row],[avg_order_value]])</f>
        <v>138.03</v>
      </c>
      <c r="H1848">
        <v>13</v>
      </c>
      <c r="I1848">
        <f>DATOS[[#This Row],[avgValorOrdenDesc]]*DATOS[[#This Row],[total_orders]]</f>
        <v>1794.39</v>
      </c>
      <c r="J1848">
        <v>100</v>
      </c>
      <c r="K1848">
        <v>0</v>
      </c>
      <c r="L1848" t="s">
        <v>16</v>
      </c>
      <c r="M1848">
        <v>59.2</v>
      </c>
      <c r="N1848">
        <f>IF(DATOS[[#This Row],[email_open_rate]]="",0,DATOS[[#This Row],[email_open_rate]])</f>
        <v>59.2</v>
      </c>
      <c r="O1848" s="1">
        <v>45705</v>
      </c>
      <c r="P1848">
        <v>47</v>
      </c>
      <c r="Q1848">
        <v>0.3</v>
      </c>
      <c r="R1848">
        <f>IF(IFERROR(VLOOKUP(DATOS[[#This Row],[IdUnico]],A1849:$A$5002,1,FALSE),0),1,0)</f>
        <v>0</v>
      </c>
    </row>
    <row r="1849" spans="1:18" x14ac:dyDescent="0.3">
      <c r="A1849" t="str">
        <f>CONCATENATE(DATOS[[#This Row],[customer_id]],"_",DATOS[[#This Row],[country]],"_",DATOS[[#This Row],[customer_since]])</f>
        <v>CUST_4308_Australia_45817</v>
      </c>
      <c r="B1849" t="s">
        <v>3246</v>
      </c>
      <c r="C1849">
        <v>55</v>
      </c>
      <c r="D1849" t="s">
        <v>14</v>
      </c>
      <c r="E1849" t="s">
        <v>22</v>
      </c>
      <c r="F1849">
        <v>105.59</v>
      </c>
      <c r="G1849">
        <f>IF(DATOS[[#This Row],[avg_order_value]]="",0,DATOS[[#This Row],[avg_order_value]])</f>
        <v>105.59</v>
      </c>
      <c r="H1849">
        <v>10</v>
      </c>
      <c r="I1849">
        <f>DATOS[[#This Row],[avgValorOrdenDesc]]*DATOS[[#This Row],[total_orders]]</f>
        <v>1055.9000000000001</v>
      </c>
      <c r="J1849">
        <v>112</v>
      </c>
      <c r="K1849">
        <v>0</v>
      </c>
      <c r="L1849" t="s">
        <v>29</v>
      </c>
      <c r="M1849">
        <v>51.6</v>
      </c>
      <c r="N1849">
        <f>IF(DATOS[[#This Row],[email_open_rate]]="",0,DATOS[[#This Row],[email_open_rate]])</f>
        <v>51.6</v>
      </c>
      <c r="O1849" s="1">
        <v>45817</v>
      </c>
      <c r="P1849">
        <v>17</v>
      </c>
      <c r="Q1849">
        <v>0.54</v>
      </c>
      <c r="R1849">
        <f>IF(IFERROR(VLOOKUP(DATOS[[#This Row],[IdUnico]],A1850:$A$5002,1,FALSE),0),1,0)</f>
        <v>0</v>
      </c>
    </row>
    <row r="1850" spans="1:18" x14ac:dyDescent="0.3">
      <c r="A1850" t="str">
        <f>CONCATENATE(DATOS[[#This Row],[customer_id]],"_",DATOS[[#This Row],[country]],"_",DATOS[[#This Row],[customer_since]])</f>
        <v>CUST_4310_Brazil_44469</v>
      </c>
      <c r="B1850" t="s">
        <v>990</v>
      </c>
      <c r="C1850">
        <v>57</v>
      </c>
      <c r="D1850" t="s">
        <v>21</v>
      </c>
      <c r="E1850" t="s">
        <v>15</v>
      </c>
      <c r="F1850">
        <v>39.69</v>
      </c>
      <c r="G1850">
        <f>IF(DATOS[[#This Row],[avg_order_value]]="",0,DATOS[[#This Row],[avg_order_value]])</f>
        <v>39.69</v>
      </c>
      <c r="H1850">
        <v>10</v>
      </c>
      <c r="I1850">
        <f>DATOS[[#This Row],[avgValorOrdenDesc]]*DATOS[[#This Row],[total_orders]]</f>
        <v>396.9</v>
      </c>
      <c r="J1850">
        <v>81</v>
      </c>
      <c r="K1850">
        <v>0</v>
      </c>
      <c r="L1850" t="s">
        <v>40</v>
      </c>
      <c r="M1850">
        <v>2.7</v>
      </c>
      <c r="N1850">
        <f>IF(DATOS[[#This Row],[email_open_rate]]="",0,DATOS[[#This Row],[email_open_rate]])</f>
        <v>2.7</v>
      </c>
      <c r="O1850" s="1">
        <v>44469</v>
      </c>
      <c r="P1850">
        <v>95</v>
      </c>
      <c r="Q1850">
        <v>0.2</v>
      </c>
      <c r="R1850">
        <f>IF(IFERROR(VLOOKUP(DATOS[[#This Row],[IdUnico]],A1851:$A$5002,1,FALSE),0),1,0)</f>
        <v>0</v>
      </c>
    </row>
    <row r="1851" spans="1:18" x14ac:dyDescent="0.3">
      <c r="A1851" t="str">
        <f>CONCATENATE(DATOS[[#This Row],[customer_id]],"_",DATOS[[#This Row],[country]],"_",DATOS[[#This Row],[customer_since]])</f>
        <v>CUST_4311_USA_44224</v>
      </c>
      <c r="B1851" t="s">
        <v>2211</v>
      </c>
      <c r="C1851">
        <v>35</v>
      </c>
      <c r="D1851" t="s">
        <v>21</v>
      </c>
      <c r="E1851" t="s">
        <v>18</v>
      </c>
      <c r="F1851">
        <v>240.35</v>
      </c>
      <c r="G1851">
        <f>IF(DATOS[[#This Row],[avg_order_value]]="",0,DATOS[[#This Row],[avg_order_value]])</f>
        <v>240.35</v>
      </c>
      <c r="H1851">
        <v>11</v>
      </c>
      <c r="I1851">
        <f>DATOS[[#This Row],[avgValorOrdenDesc]]*DATOS[[#This Row],[total_orders]]</f>
        <v>2643.85</v>
      </c>
      <c r="J1851">
        <v>155</v>
      </c>
      <c r="K1851">
        <v>0</v>
      </c>
      <c r="L1851" t="s">
        <v>16</v>
      </c>
      <c r="M1851">
        <v>8</v>
      </c>
      <c r="N1851">
        <f>IF(DATOS[[#This Row],[email_open_rate]]="",0,DATOS[[#This Row],[email_open_rate]])</f>
        <v>8</v>
      </c>
      <c r="O1851" s="1">
        <v>44224</v>
      </c>
      <c r="P1851">
        <v>94</v>
      </c>
      <c r="Q1851">
        <v>0.24</v>
      </c>
      <c r="R1851">
        <f>IF(IFERROR(VLOOKUP(DATOS[[#This Row],[IdUnico]],A1852:$A$5002,1,FALSE),0),1,0)</f>
        <v>0</v>
      </c>
    </row>
    <row r="1852" spans="1:18" x14ac:dyDescent="0.3">
      <c r="A1852" t="str">
        <f>CONCATENATE(DATOS[[#This Row],[customer_id]],"_",DATOS[[#This Row],[country]],"_",DATOS[[#This Row],[customer_since]])</f>
        <v>CUST_4313_USA_44060</v>
      </c>
      <c r="B1852" t="s">
        <v>2566</v>
      </c>
      <c r="C1852">
        <v>37</v>
      </c>
      <c r="D1852" t="s">
        <v>14</v>
      </c>
      <c r="E1852" t="s">
        <v>18</v>
      </c>
      <c r="F1852">
        <v>72.260000000000005</v>
      </c>
      <c r="G1852">
        <f>IF(DATOS[[#This Row],[avg_order_value]]="",0,DATOS[[#This Row],[avg_order_value]])</f>
        <v>72.260000000000005</v>
      </c>
      <c r="H1852">
        <v>10</v>
      </c>
      <c r="I1852">
        <f>DATOS[[#This Row],[avgValorOrdenDesc]]*DATOS[[#This Row],[total_orders]]</f>
        <v>722.6</v>
      </c>
      <c r="J1852">
        <v>167</v>
      </c>
      <c r="K1852">
        <v>0</v>
      </c>
      <c r="L1852" t="s">
        <v>29</v>
      </c>
      <c r="M1852">
        <v>45.6</v>
      </c>
      <c r="N1852">
        <f>IF(DATOS[[#This Row],[email_open_rate]]="",0,DATOS[[#This Row],[email_open_rate]])</f>
        <v>45.6</v>
      </c>
      <c r="O1852" s="1">
        <v>44060</v>
      </c>
      <c r="P1852">
        <v>67</v>
      </c>
      <c r="Q1852">
        <v>0.34</v>
      </c>
      <c r="R1852">
        <f>IF(IFERROR(VLOOKUP(DATOS[[#This Row],[IdUnico]],A1853:$A$5002,1,FALSE),0),1,0)</f>
        <v>0</v>
      </c>
    </row>
    <row r="1853" spans="1:18" x14ac:dyDescent="0.3">
      <c r="A1853" t="str">
        <f>CONCATENATE(DATOS[[#This Row],[customer_id]],"_",DATOS[[#This Row],[country]],"_",DATOS[[#This Row],[customer_since]])</f>
        <v>CUST_4318_Germany_44263</v>
      </c>
      <c r="B1853" t="s">
        <v>2619</v>
      </c>
      <c r="C1853">
        <v>51</v>
      </c>
      <c r="D1853" t="s">
        <v>21</v>
      </c>
      <c r="E1853" t="s">
        <v>50</v>
      </c>
      <c r="F1853">
        <v>81.89</v>
      </c>
      <c r="G1853">
        <f>IF(DATOS[[#This Row],[avg_order_value]]="",0,DATOS[[#This Row],[avg_order_value]])</f>
        <v>81.89</v>
      </c>
      <c r="H1853">
        <v>9</v>
      </c>
      <c r="I1853">
        <f>DATOS[[#This Row],[avgValorOrdenDesc]]*DATOS[[#This Row],[total_orders]]</f>
        <v>737.01</v>
      </c>
      <c r="J1853">
        <v>32</v>
      </c>
      <c r="K1853">
        <v>0</v>
      </c>
      <c r="L1853" t="s">
        <v>40</v>
      </c>
      <c r="M1853">
        <v>3</v>
      </c>
      <c r="N1853">
        <f>IF(DATOS[[#This Row],[email_open_rate]]="",0,DATOS[[#This Row],[email_open_rate]])</f>
        <v>3</v>
      </c>
      <c r="O1853" s="1">
        <v>44263</v>
      </c>
      <c r="P1853">
        <v>70</v>
      </c>
      <c r="Q1853">
        <v>0.31</v>
      </c>
      <c r="R1853">
        <f>IF(IFERROR(VLOOKUP(DATOS[[#This Row],[IdUnico]],A1854:$A$5002,1,FALSE),0),1,0)</f>
        <v>0</v>
      </c>
    </row>
    <row r="1854" spans="1:18" x14ac:dyDescent="0.3">
      <c r="A1854" t="str">
        <f>CONCATENATE(DATOS[[#This Row],[customer_id]],"_",DATOS[[#This Row],[country]],"_",DATOS[[#This Row],[customer_since]])</f>
        <v>CUST_4318_India_45187</v>
      </c>
      <c r="B1854" t="s">
        <v>2619</v>
      </c>
      <c r="C1854">
        <v>20</v>
      </c>
      <c r="D1854" t="s">
        <v>21</v>
      </c>
      <c r="E1854" t="s">
        <v>37</v>
      </c>
      <c r="F1854">
        <v>85.09</v>
      </c>
      <c r="G1854">
        <f>IF(DATOS[[#This Row],[avg_order_value]]="",0,DATOS[[#This Row],[avg_order_value]])</f>
        <v>85.09</v>
      </c>
      <c r="H1854">
        <v>12</v>
      </c>
      <c r="I1854">
        <f>DATOS[[#This Row],[avgValorOrdenDesc]]*DATOS[[#This Row],[total_orders]]</f>
        <v>1021.08</v>
      </c>
      <c r="J1854">
        <v>257</v>
      </c>
      <c r="K1854">
        <v>0</v>
      </c>
      <c r="L1854" t="s">
        <v>23</v>
      </c>
      <c r="M1854">
        <v>94.8</v>
      </c>
      <c r="N1854">
        <f>IF(DATOS[[#This Row],[email_open_rate]]="",0,DATOS[[#This Row],[email_open_rate]])</f>
        <v>94.8</v>
      </c>
      <c r="O1854" s="1">
        <v>45187</v>
      </c>
      <c r="P1854">
        <v>92</v>
      </c>
      <c r="Q1854">
        <v>0.28000000000000003</v>
      </c>
      <c r="R1854">
        <f>IF(IFERROR(VLOOKUP(DATOS[[#This Row],[IdUnico]],A1855:$A$5002,1,FALSE),0),1,0)</f>
        <v>0</v>
      </c>
    </row>
    <row r="1855" spans="1:18" x14ac:dyDescent="0.3">
      <c r="A1855" t="str">
        <f>CONCATENATE(DATOS[[#This Row],[customer_id]],"_",DATOS[[#This Row],[country]],"_",DATOS[[#This Row],[customer_since]])</f>
        <v>CUST_4321_India_45774</v>
      </c>
      <c r="B1855" t="s">
        <v>2214</v>
      </c>
      <c r="C1855">
        <v>43</v>
      </c>
      <c r="D1855" t="s">
        <v>21</v>
      </c>
      <c r="E1855" t="s">
        <v>37</v>
      </c>
      <c r="G1855">
        <f>IF(DATOS[[#This Row],[avg_order_value]]="",0,DATOS[[#This Row],[avg_order_value]])</f>
        <v>0</v>
      </c>
      <c r="H1855">
        <v>8</v>
      </c>
      <c r="I1855">
        <f>DATOS[[#This Row],[avgValorOrdenDesc]]*DATOS[[#This Row],[total_orders]]</f>
        <v>0</v>
      </c>
      <c r="J1855">
        <v>162</v>
      </c>
      <c r="K1855">
        <v>0</v>
      </c>
      <c r="L1855" t="s">
        <v>29</v>
      </c>
      <c r="M1855">
        <v>18.399999999999999</v>
      </c>
      <c r="N1855">
        <f>IF(DATOS[[#This Row],[email_open_rate]]="",0,DATOS[[#This Row],[email_open_rate]])</f>
        <v>18.399999999999999</v>
      </c>
      <c r="O1855" s="1">
        <v>45774</v>
      </c>
      <c r="P1855">
        <v>27</v>
      </c>
      <c r="Q1855">
        <v>0.41</v>
      </c>
      <c r="R1855">
        <f>IF(IFERROR(VLOOKUP(DATOS[[#This Row],[IdUnico]],A1856:$A$5002,1,FALSE),0),1,0)</f>
        <v>0</v>
      </c>
    </row>
    <row r="1856" spans="1:18" x14ac:dyDescent="0.3">
      <c r="A1856" t="str">
        <f>CONCATENATE(DATOS[[#This Row],[customer_id]],"_",DATOS[[#This Row],[country]],"_",DATOS[[#This Row],[customer_since]])</f>
        <v>CUST_4324_USA_44508</v>
      </c>
      <c r="B1856" t="s">
        <v>600</v>
      </c>
      <c r="C1856">
        <v>64</v>
      </c>
      <c r="D1856" t="s">
        <v>21</v>
      </c>
      <c r="E1856" t="s">
        <v>18</v>
      </c>
      <c r="F1856">
        <v>122.23</v>
      </c>
      <c r="G1856">
        <f>IF(DATOS[[#This Row],[avg_order_value]]="",0,DATOS[[#This Row],[avg_order_value]])</f>
        <v>122.23</v>
      </c>
      <c r="H1856">
        <v>8</v>
      </c>
      <c r="I1856">
        <f>DATOS[[#This Row],[avgValorOrdenDesc]]*DATOS[[#This Row],[total_orders]]</f>
        <v>977.84</v>
      </c>
      <c r="J1856">
        <v>84</v>
      </c>
      <c r="K1856">
        <v>0</v>
      </c>
      <c r="L1856" t="s">
        <v>19</v>
      </c>
      <c r="M1856">
        <v>2.5</v>
      </c>
      <c r="N1856">
        <f>IF(DATOS[[#This Row],[email_open_rate]]="",0,DATOS[[#This Row],[email_open_rate]])</f>
        <v>2.5</v>
      </c>
      <c r="O1856" s="1">
        <v>44508</v>
      </c>
      <c r="P1856">
        <v>95</v>
      </c>
      <c r="Q1856">
        <v>0.06</v>
      </c>
      <c r="R1856">
        <f>IF(IFERROR(VLOOKUP(DATOS[[#This Row],[IdUnico]],A1857:$A$5002,1,FALSE),0),1,0)</f>
        <v>0</v>
      </c>
    </row>
    <row r="1857" spans="1:18" x14ac:dyDescent="0.3">
      <c r="A1857" t="str">
        <f>CONCATENATE(DATOS[[#This Row],[customer_id]],"_",DATOS[[#This Row],[country]],"_",DATOS[[#This Row],[customer_since]])</f>
        <v>CUST_4326_France_44480</v>
      </c>
      <c r="B1857" t="s">
        <v>2606</v>
      </c>
      <c r="C1857">
        <v>26</v>
      </c>
      <c r="D1857" t="s">
        <v>14</v>
      </c>
      <c r="E1857" t="s">
        <v>35</v>
      </c>
      <c r="F1857">
        <v>58.39</v>
      </c>
      <c r="G1857">
        <f>IF(DATOS[[#This Row],[avg_order_value]]="",0,DATOS[[#This Row],[avg_order_value]])</f>
        <v>58.39</v>
      </c>
      <c r="H1857">
        <v>16</v>
      </c>
      <c r="I1857">
        <f>DATOS[[#This Row],[avgValorOrdenDesc]]*DATOS[[#This Row],[total_orders]]</f>
        <v>934.24</v>
      </c>
      <c r="J1857">
        <v>314</v>
      </c>
      <c r="K1857">
        <v>0</v>
      </c>
      <c r="L1857" t="s">
        <v>29</v>
      </c>
      <c r="N1857">
        <f>IF(DATOS[[#This Row],[email_open_rate]]="",0,DATOS[[#This Row],[email_open_rate]])</f>
        <v>0</v>
      </c>
      <c r="O1857" s="1">
        <v>44480</v>
      </c>
      <c r="P1857">
        <v>27</v>
      </c>
      <c r="Q1857">
        <v>0.5</v>
      </c>
      <c r="R1857">
        <f>IF(IFERROR(VLOOKUP(DATOS[[#This Row],[IdUnico]],A1858:$A$5002,1,FALSE),0),1,0)</f>
        <v>0</v>
      </c>
    </row>
    <row r="1858" spans="1:18" x14ac:dyDescent="0.3">
      <c r="A1858" t="str">
        <f>CONCATENATE(DATOS[[#This Row],[customer_id]],"_",DATOS[[#This Row],[country]],"_",DATOS[[#This Row],[customer_since]])</f>
        <v>CUST_4327_UK_44192</v>
      </c>
      <c r="B1858" t="s">
        <v>312</v>
      </c>
      <c r="C1858">
        <v>35</v>
      </c>
      <c r="D1858" t="s">
        <v>21</v>
      </c>
      <c r="E1858" t="s">
        <v>52</v>
      </c>
      <c r="F1858">
        <v>289.64999999999998</v>
      </c>
      <c r="G1858">
        <f>IF(DATOS[[#This Row],[avg_order_value]]="",0,DATOS[[#This Row],[avg_order_value]])</f>
        <v>289.64999999999998</v>
      </c>
      <c r="H1858">
        <v>7</v>
      </c>
      <c r="I1858">
        <f>DATOS[[#This Row],[avgValorOrdenDesc]]*DATOS[[#This Row],[total_orders]]</f>
        <v>2027.5499999999997</v>
      </c>
      <c r="J1858">
        <v>346</v>
      </c>
      <c r="K1858">
        <v>0</v>
      </c>
      <c r="L1858" t="s">
        <v>19</v>
      </c>
      <c r="M1858">
        <v>90.8</v>
      </c>
      <c r="N1858">
        <f>IF(DATOS[[#This Row],[email_open_rate]]="",0,DATOS[[#This Row],[email_open_rate]])</f>
        <v>90.8</v>
      </c>
      <c r="O1858" s="1">
        <v>44192</v>
      </c>
      <c r="P1858">
        <v>67</v>
      </c>
      <c r="Q1858">
        <v>0.14000000000000001</v>
      </c>
      <c r="R1858">
        <f>IF(IFERROR(VLOOKUP(DATOS[[#This Row],[IdUnico]],A1859:$A$5002,1,FALSE),0),1,0)</f>
        <v>0</v>
      </c>
    </row>
    <row r="1859" spans="1:18" x14ac:dyDescent="0.3">
      <c r="A1859" t="str">
        <f>CONCATENATE(DATOS[[#This Row],[customer_id]],"_",DATOS[[#This Row],[country]],"_",DATOS[[#This Row],[customer_since]])</f>
        <v>CUST_4327_UK_44945</v>
      </c>
      <c r="B1859" t="s">
        <v>312</v>
      </c>
      <c r="C1859">
        <v>37</v>
      </c>
      <c r="D1859" t="s">
        <v>21</v>
      </c>
      <c r="E1859" t="s">
        <v>52</v>
      </c>
      <c r="F1859">
        <v>79.61</v>
      </c>
      <c r="G1859">
        <f>IF(DATOS[[#This Row],[avg_order_value]]="",0,DATOS[[#This Row],[avg_order_value]])</f>
        <v>79.61</v>
      </c>
      <c r="H1859">
        <v>5</v>
      </c>
      <c r="I1859">
        <f>DATOS[[#This Row],[avgValorOrdenDesc]]*DATOS[[#This Row],[total_orders]]</f>
        <v>398.05</v>
      </c>
      <c r="J1859">
        <v>122</v>
      </c>
      <c r="K1859">
        <v>0</v>
      </c>
      <c r="L1859" t="s">
        <v>16</v>
      </c>
      <c r="M1859">
        <v>89.9</v>
      </c>
      <c r="N1859">
        <f>IF(DATOS[[#This Row],[email_open_rate]]="",0,DATOS[[#This Row],[email_open_rate]])</f>
        <v>89.9</v>
      </c>
      <c r="O1859" s="1">
        <v>44945</v>
      </c>
      <c r="P1859">
        <v>15</v>
      </c>
      <c r="Q1859">
        <v>0.05</v>
      </c>
      <c r="R1859">
        <f>IF(IFERROR(VLOOKUP(DATOS[[#This Row],[IdUnico]],A1860:$A$5002,1,FALSE),0),1,0)</f>
        <v>0</v>
      </c>
    </row>
    <row r="1860" spans="1:18" x14ac:dyDescent="0.3">
      <c r="A1860" t="str">
        <f>CONCATENATE(DATOS[[#This Row],[customer_id]],"_",DATOS[[#This Row],[country]],"_",DATOS[[#This Row],[customer_since]])</f>
        <v>CUST_4330_Australia_44642</v>
      </c>
      <c r="B1860" t="s">
        <v>572</v>
      </c>
      <c r="C1860">
        <v>24</v>
      </c>
      <c r="D1860" t="s">
        <v>14</v>
      </c>
      <c r="E1860" t="s">
        <v>22</v>
      </c>
      <c r="F1860">
        <v>165.08</v>
      </c>
      <c r="G1860">
        <f>IF(DATOS[[#This Row],[avg_order_value]]="",0,DATOS[[#This Row],[avg_order_value]])</f>
        <v>165.08</v>
      </c>
      <c r="H1860">
        <v>8</v>
      </c>
      <c r="I1860">
        <f>DATOS[[#This Row],[avgValorOrdenDesc]]*DATOS[[#This Row],[total_orders]]</f>
        <v>1320.64</v>
      </c>
      <c r="J1860">
        <v>75</v>
      </c>
      <c r="K1860">
        <v>0</v>
      </c>
      <c r="L1860" t="s">
        <v>29</v>
      </c>
      <c r="M1860">
        <v>87.9</v>
      </c>
      <c r="N1860">
        <f>IF(DATOS[[#This Row],[email_open_rate]]="",0,DATOS[[#This Row],[email_open_rate]])</f>
        <v>87.9</v>
      </c>
      <c r="O1860" s="1">
        <v>44642</v>
      </c>
      <c r="P1860">
        <v>8</v>
      </c>
      <c r="Q1860">
        <v>0.14000000000000001</v>
      </c>
      <c r="R1860">
        <f>IF(IFERROR(VLOOKUP(DATOS[[#This Row],[IdUnico]],A1861:$A$5002,1,FALSE),0),1,0)</f>
        <v>0</v>
      </c>
    </row>
    <row r="1861" spans="1:18" x14ac:dyDescent="0.3">
      <c r="A1861" t="str">
        <f>CONCATENATE(DATOS[[#This Row],[customer_id]],"_",DATOS[[#This Row],[country]],"_",DATOS[[#This Row],[customer_since]])</f>
        <v>CUST_4331_USA_45308</v>
      </c>
      <c r="B1861" t="s">
        <v>1953</v>
      </c>
      <c r="C1861">
        <v>60</v>
      </c>
      <c r="D1861" t="s">
        <v>21</v>
      </c>
      <c r="E1861" t="s">
        <v>18</v>
      </c>
      <c r="F1861">
        <v>86.45</v>
      </c>
      <c r="G1861">
        <f>IF(DATOS[[#This Row],[avg_order_value]]="",0,DATOS[[#This Row],[avg_order_value]])</f>
        <v>86.45</v>
      </c>
      <c r="H1861">
        <v>8</v>
      </c>
      <c r="I1861">
        <f>DATOS[[#This Row],[avgValorOrdenDesc]]*DATOS[[#This Row],[total_orders]]</f>
        <v>691.6</v>
      </c>
      <c r="J1861">
        <v>236</v>
      </c>
      <c r="K1861">
        <v>0</v>
      </c>
      <c r="L1861" t="s">
        <v>23</v>
      </c>
      <c r="M1861">
        <v>1.4</v>
      </c>
      <c r="N1861">
        <f>IF(DATOS[[#This Row],[email_open_rate]]="",0,DATOS[[#This Row],[email_open_rate]])</f>
        <v>1.4</v>
      </c>
      <c r="O1861" s="1">
        <v>45308</v>
      </c>
      <c r="P1861">
        <v>88</v>
      </c>
      <c r="Q1861">
        <v>0.24</v>
      </c>
      <c r="R1861">
        <f>IF(IFERROR(VLOOKUP(DATOS[[#This Row],[IdUnico]],A1862:$A$5002,1,FALSE),0),1,0)</f>
        <v>0</v>
      </c>
    </row>
    <row r="1862" spans="1:18" x14ac:dyDescent="0.3">
      <c r="A1862" t="str">
        <f>CONCATENATE(DATOS[[#This Row],[customer_id]],"_",DATOS[[#This Row],[country]],"_",DATOS[[#This Row],[customer_since]])</f>
        <v>CUST_4332_Australia_44596</v>
      </c>
      <c r="B1862" t="s">
        <v>3829</v>
      </c>
      <c r="C1862">
        <v>75</v>
      </c>
      <c r="D1862" t="s">
        <v>21</v>
      </c>
      <c r="E1862" t="s">
        <v>22</v>
      </c>
      <c r="F1862">
        <v>105.97</v>
      </c>
      <c r="G1862">
        <f>IF(DATOS[[#This Row],[avg_order_value]]="",0,DATOS[[#This Row],[avg_order_value]])</f>
        <v>105.97</v>
      </c>
      <c r="H1862">
        <v>12</v>
      </c>
      <c r="I1862">
        <f>DATOS[[#This Row],[avgValorOrdenDesc]]*DATOS[[#This Row],[total_orders]]</f>
        <v>1271.6399999999999</v>
      </c>
      <c r="J1862">
        <v>104</v>
      </c>
      <c r="K1862">
        <v>0</v>
      </c>
      <c r="L1862" t="s">
        <v>19</v>
      </c>
      <c r="M1862">
        <v>87.5</v>
      </c>
      <c r="N1862">
        <f>IF(DATOS[[#This Row],[email_open_rate]]="",0,DATOS[[#This Row],[email_open_rate]])</f>
        <v>87.5</v>
      </c>
      <c r="O1862" s="1">
        <v>44596</v>
      </c>
      <c r="P1862">
        <v>42</v>
      </c>
      <c r="Q1862">
        <v>0.24</v>
      </c>
      <c r="R1862">
        <f>IF(IFERROR(VLOOKUP(DATOS[[#This Row],[IdUnico]],A1863:$A$5002,1,FALSE),0),1,0)</f>
        <v>0</v>
      </c>
    </row>
    <row r="1863" spans="1:18" x14ac:dyDescent="0.3">
      <c r="A1863" t="str">
        <f>CONCATENATE(DATOS[[#This Row],[customer_id]],"_",DATOS[[#This Row],[country]],"_",DATOS[[#This Row],[customer_since]])</f>
        <v>CUST_4335_UK_45672</v>
      </c>
      <c r="B1863" t="s">
        <v>977</v>
      </c>
      <c r="C1863">
        <v>63</v>
      </c>
      <c r="D1863" t="s">
        <v>21</v>
      </c>
      <c r="E1863" t="s">
        <v>52</v>
      </c>
      <c r="F1863">
        <v>280.64</v>
      </c>
      <c r="G1863">
        <f>IF(DATOS[[#This Row],[avg_order_value]]="",0,DATOS[[#This Row],[avg_order_value]])</f>
        <v>280.64</v>
      </c>
      <c r="H1863">
        <v>12</v>
      </c>
      <c r="I1863">
        <f>DATOS[[#This Row],[avgValorOrdenDesc]]*DATOS[[#This Row],[total_orders]]</f>
        <v>3367.68</v>
      </c>
      <c r="J1863">
        <v>108</v>
      </c>
      <c r="K1863">
        <v>0</v>
      </c>
      <c r="L1863" t="s">
        <v>40</v>
      </c>
      <c r="M1863">
        <v>63.9</v>
      </c>
      <c r="N1863">
        <f>IF(DATOS[[#This Row],[email_open_rate]]="",0,DATOS[[#This Row],[email_open_rate]])</f>
        <v>63.9</v>
      </c>
      <c r="O1863" s="1">
        <v>45672</v>
      </c>
      <c r="P1863">
        <v>53</v>
      </c>
      <c r="Q1863">
        <v>0.56999999999999995</v>
      </c>
      <c r="R1863">
        <f>IF(IFERROR(VLOOKUP(DATOS[[#This Row],[IdUnico]],A1864:$A$5002,1,FALSE),0),1,0)</f>
        <v>0</v>
      </c>
    </row>
    <row r="1864" spans="1:18" x14ac:dyDescent="0.3">
      <c r="A1864" t="str">
        <f>CONCATENATE(DATOS[[#This Row],[customer_id]],"_",DATOS[[#This Row],[country]],"_",DATOS[[#This Row],[customer_since]])</f>
        <v>CUST_4340_Canada_45007</v>
      </c>
      <c r="B1864" t="s">
        <v>3006</v>
      </c>
      <c r="C1864">
        <v>33</v>
      </c>
      <c r="D1864" t="s">
        <v>21</v>
      </c>
      <c r="E1864" t="s">
        <v>28</v>
      </c>
      <c r="F1864">
        <v>318.86</v>
      </c>
      <c r="G1864">
        <f>IF(DATOS[[#This Row],[avg_order_value]]="",0,DATOS[[#This Row],[avg_order_value]])</f>
        <v>318.86</v>
      </c>
      <c r="H1864">
        <v>8</v>
      </c>
      <c r="I1864">
        <f>DATOS[[#This Row],[avgValorOrdenDesc]]*DATOS[[#This Row],[total_orders]]</f>
        <v>2550.88</v>
      </c>
      <c r="J1864">
        <v>354</v>
      </c>
      <c r="K1864">
        <v>0</v>
      </c>
      <c r="L1864" t="s">
        <v>40</v>
      </c>
      <c r="M1864">
        <v>35.5</v>
      </c>
      <c r="N1864">
        <f>IF(DATOS[[#This Row],[email_open_rate]]="",0,DATOS[[#This Row],[email_open_rate]])</f>
        <v>35.5</v>
      </c>
      <c r="O1864" s="1">
        <v>45007</v>
      </c>
      <c r="P1864">
        <v>3</v>
      </c>
      <c r="Q1864">
        <v>0.14000000000000001</v>
      </c>
      <c r="R1864">
        <f>IF(IFERROR(VLOOKUP(DATOS[[#This Row],[IdUnico]],A1865:$A$5002,1,FALSE),0),1,0)</f>
        <v>0</v>
      </c>
    </row>
    <row r="1865" spans="1:18" x14ac:dyDescent="0.3">
      <c r="A1865" t="str">
        <f>CONCATENATE(DATOS[[#This Row],[customer_id]],"_",DATOS[[#This Row],[country]],"_",DATOS[[#This Row],[customer_since]])</f>
        <v>CUST_4340_USA_45406</v>
      </c>
      <c r="B1865" t="s">
        <v>3006</v>
      </c>
      <c r="C1865">
        <v>37</v>
      </c>
      <c r="D1865" t="s">
        <v>14</v>
      </c>
      <c r="E1865" t="s">
        <v>18</v>
      </c>
      <c r="F1865">
        <v>261.12</v>
      </c>
      <c r="G1865">
        <f>IF(DATOS[[#This Row],[avg_order_value]]="",0,DATOS[[#This Row],[avg_order_value]])</f>
        <v>261.12</v>
      </c>
      <c r="H1865">
        <v>11</v>
      </c>
      <c r="I1865">
        <f>DATOS[[#This Row],[avgValorOrdenDesc]]*DATOS[[#This Row],[total_orders]]</f>
        <v>2872.32</v>
      </c>
      <c r="J1865">
        <v>152</v>
      </c>
      <c r="K1865">
        <v>0</v>
      </c>
      <c r="L1865" t="s">
        <v>23</v>
      </c>
      <c r="M1865">
        <v>56.7</v>
      </c>
      <c r="N1865">
        <f>IF(DATOS[[#This Row],[email_open_rate]]="",0,DATOS[[#This Row],[email_open_rate]])</f>
        <v>56.7</v>
      </c>
      <c r="O1865" s="1">
        <v>45406</v>
      </c>
      <c r="P1865">
        <v>45</v>
      </c>
      <c r="Q1865">
        <v>0.21</v>
      </c>
      <c r="R1865">
        <f>IF(IFERROR(VLOOKUP(DATOS[[#This Row],[IdUnico]],A1866:$A$5002,1,FALSE),0),1,0)</f>
        <v>0</v>
      </c>
    </row>
    <row r="1866" spans="1:18" x14ac:dyDescent="0.3">
      <c r="A1866" t="str">
        <f>CONCATENATE(DATOS[[#This Row],[customer_id]],"_",DATOS[[#This Row],[country]],"_",DATOS[[#This Row],[customer_since]])</f>
        <v>CUST_4342_UK_45612</v>
      </c>
      <c r="B1866" t="s">
        <v>1299</v>
      </c>
      <c r="C1866">
        <v>21</v>
      </c>
      <c r="D1866" t="s">
        <v>21</v>
      </c>
      <c r="E1866" t="s">
        <v>52</v>
      </c>
      <c r="F1866">
        <v>141.44999999999999</v>
      </c>
      <c r="G1866">
        <f>IF(DATOS[[#This Row],[avg_order_value]]="",0,DATOS[[#This Row],[avg_order_value]])</f>
        <v>141.44999999999999</v>
      </c>
      <c r="H1866">
        <v>8</v>
      </c>
      <c r="I1866">
        <f>DATOS[[#This Row],[avgValorOrdenDesc]]*DATOS[[#This Row],[total_orders]]</f>
        <v>1131.5999999999999</v>
      </c>
      <c r="J1866">
        <v>284</v>
      </c>
      <c r="K1866">
        <v>0</v>
      </c>
      <c r="L1866" t="s">
        <v>23</v>
      </c>
      <c r="M1866">
        <v>23.1</v>
      </c>
      <c r="N1866">
        <f>IF(DATOS[[#This Row],[email_open_rate]]="",0,DATOS[[#This Row],[email_open_rate]])</f>
        <v>23.1</v>
      </c>
      <c r="O1866" s="1">
        <v>45612</v>
      </c>
      <c r="P1866">
        <v>73</v>
      </c>
      <c r="Q1866">
        <v>0.66</v>
      </c>
      <c r="R1866">
        <f>IF(IFERROR(VLOOKUP(DATOS[[#This Row],[IdUnico]],A1867:$A$5002,1,FALSE),0),1,0)</f>
        <v>0</v>
      </c>
    </row>
    <row r="1867" spans="1:18" x14ac:dyDescent="0.3">
      <c r="A1867" t="str">
        <f>CONCATENATE(DATOS[[#This Row],[customer_id]],"_",DATOS[[#This Row],[country]],"_",DATOS[[#This Row],[customer_since]])</f>
        <v>CUST_4343_Brazil_45679</v>
      </c>
      <c r="B1867" t="s">
        <v>399</v>
      </c>
      <c r="C1867">
        <v>50</v>
      </c>
      <c r="D1867" t="s">
        <v>21</v>
      </c>
      <c r="E1867" t="s">
        <v>15</v>
      </c>
      <c r="F1867">
        <v>65.540000000000006</v>
      </c>
      <c r="G1867">
        <f>IF(DATOS[[#This Row],[avg_order_value]]="",0,DATOS[[#This Row],[avg_order_value]])</f>
        <v>65.540000000000006</v>
      </c>
      <c r="H1867">
        <v>13</v>
      </c>
      <c r="I1867">
        <f>DATOS[[#This Row],[avgValorOrdenDesc]]*DATOS[[#This Row],[total_orders]]</f>
        <v>852.0200000000001</v>
      </c>
      <c r="J1867">
        <v>101</v>
      </c>
      <c r="K1867">
        <v>0</v>
      </c>
      <c r="L1867" t="s">
        <v>40</v>
      </c>
      <c r="M1867">
        <v>57.8</v>
      </c>
      <c r="N1867">
        <f>IF(DATOS[[#This Row],[email_open_rate]]="",0,DATOS[[#This Row],[email_open_rate]])</f>
        <v>57.8</v>
      </c>
      <c r="O1867" s="1">
        <v>45679</v>
      </c>
      <c r="P1867">
        <v>73</v>
      </c>
      <c r="Q1867">
        <v>0.46</v>
      </c>
      <c r="R1867">
        <f>IF(IFERROR(VLOOKUP(DATOS[[#This Row],[IdUnico]],A1868:$A$5002,1,FALSE),0),1,0)</f>
        <v>0</v>
      </c>
    </row>
    <row r="1868" spans="1:18" x14ac:dyDescent="0.3">
      <c r="A1868" t="str">
        <f>CONCATENATE(DATOS[[#This Row],[customer_id]],"_",DATOS[[#This Row],[country]],"_",DATOS[[#This Row],[customer_since]])</f>
        <v>CUST_4343_Japan_44737</v>
      </c>
      <c r="B1868" t="s">
        <v>399</v>
      </c>
      <c r="C1868">
        <v>63</v>
      </c>
      <c r="D1868" t="s">
        <v>14</v>
      </c>
      <c r="E1868" t="s">
        <v>26</v>
      </c>
      <c r="F1868">
        <v>79.09</v>
      </c>
      <c r="G1868">
        <f>IF(DATOS[[#This Row],[avg_order_value]]="",0,DATOS[[#This Row],[avg_order_value]])</f>
        <v>79.09</v>
      </c>
      <c r="H1868">
        <v>4</v>
      </c>
      <c r="I1868">
        <f>DATOS[[#This Row],[avgValorOrdenDesc]]*DATOS[[#This Row],[total_orders]]</f>
        <v>316.36</v>
      </c>
      <c r="J1868">
        <v>355</v>
      </c>
      <c r="K1868">
        <v>0</v>
      </c>
      <c r="L1868" t="s">
        <v>23</v>
      </c>
      <c r="M1868">
        <v>77.599999999999994</v>
      </c>
      <c r="N1868">
        <f>IF(DATOS[[#This Row],[email_open_rate]]="",0,DATOS[[#This Row],[email_open_rate]])</f>
        <v>77.599999999999994</v>
      </c>
      <c r="O1868" s="1">
        <v>44737</v>
      </c>
      <c r="P1868">
        <v>5</v>
      </c>
      <c r="Q1868">
        <v>0.21</v>
      </c>
      <c r="R1868">
        <f>IF(IFERROR(VLOOKUP(DATOS[[#This Row],[IdUnico]],A1869:$A$5002,1,FALSE),0),1,0)</f>
        <v>0</v>
      </c>
    </row>
    <row r="1869" spans="1:18" x14ac:dyDescent="0.3">
      <c r="A1869" t="str">
        <f>CONCATENATE(DATOS[[#This Row],[customer_id]],"_",DATOS[[#This Row],[country]],"_",DATOS[[#This Row],[customer_since]])</f>
        <v>CUST_4345_China_44633</v>
      </c>
      <c r="B1869" t="s">
        <v>741</v>
      </c>
      <c r="C1869">
        <v>71</v>
      </c>
      <c r="D1869" t="s">
        <v>21</v>
      </c>
      <c r="E1869" t="s">
        <v>44</v>
      </c>
      <c r="F1869">
        <v>40.94</v>
      </c>
      <c r="G1869">
        <f>IF(DATOS[[#This Row],[avg_order_value]]="",0,DATOS[[#This Row],[avg_order_value]])</f>
        <v>40.94</v>
      </c>
      <c r="H1869">
        <v>11</v>
      </c>
      <c r="I1869">
        <f>DATOS[[#This Row],[avgValorOrdenDesc]]*DATOS[[#This Row],[total_orders]]</f>
        <v>450.34</v>
      </c>
      <c r="J1869">
        <v>186</v>
      </c>
      <c r="K1869">
        <v>0</v>
      </c>
      <c r="L1869" t="s">
        <v>40</v>
      </c>
      <c r="M1869">
        <v>84.5</v>
      </c>
      <c r="N1869">
        <f>IF(DATOS[[#This Row],[email_open_rate]]="",0,DATOS[[#This Row],[email_open_rate]])</f>
        <v>84.5</v>
      </c>
      <c r="O1869" s="1">
        <v>44633</v>
      </c>
      <c r="P1869">
        <v>45</v>
      </c>
      <c r="Q1869">
        <v>0.5</v>
      </c>
      <c r="R1869">
        <f>IF(IFERROR(VLOOKUP(DATOS[[#This Row],[IdUnico]],A1870:$A$5002,1,FALSE),0),1,0)</f>
        <v>0</v>
      </c>
    </row>
    <row r="1870" spans="1:18" x14ac:dyDescent="0.3">
      <c r="A1870" t="str">
        <f>CONCATENATE(DATOS[[#This Row],[customer_id]],"_",DATOS[[#This Row],[country]],"_",DATOS[[#This Row],[customer_since]])</f>
        <v>CUST_4346_USA_45116</v>
      </c>
      <c r="B1870" t="s">
        <v>3609</v>
      </c>
      <c r="C1870">
        <v>65</v>
      </c>
      <c r="D1870" t="s">
        <v>21</v>
      </c>
      <c r="E1870" t="s">
        <v>18</v>
      </c>
      <c r="F1870">
        <v>52.61</v>
      </c>
      <c r="G1870">
        <f>IF(DATOS[[#This Row],[avg_order_value]]="",0,DATOS[[#This Row],[avg_order_value]])</f>
        <v>52.61</v>
      </c>
      <c r="H1870">
        <v>11</v>
      </c>
      <c r="I1870">
        <f>DATOS[[#This Row],[avgValorOrdenDesc]]*DATOS[[#This Row],[total_orders]]</f>
        <v>578.71</v>
      </c>
      <c r="J1870">
        <v>210</v>
      </c>
      <c r="K1870">
        <v>0</v>
      </c>
      <c r="L1870" t="s">
        <v>16</v>
      </c>
      <c r="M1870">
        <v>11.6</v>
      </c>
      <c r="N1870">
        <f>IF(DATOS[[#This Row],[email_open_rate]]="",0,DATOS[[#This Row],[email_open_rate]])</f>
        <v>11.6</v>
      </c>
      <c r="O1870" s="1">
        <v>45116</v>
      </c>
      <c r="P1870">
        <v>19</v>
      </c>
      <c r="Q1870">
        <v>0.21</v>
      </c>
      <c r="R1870">
        <f>IF(IFERROR(VLOOKUP(DATOS[[#This Row],[IdUnico]],A1871:$A$5002,1,FALSE),0),1,0)</f>
        <v>0</v>
      </c>
    </row>
    <row r="1871" spans="1:18" x14ac:dyDescent="0.3">
      <c r="A1871" t="str">
        <f>CONCATENATE(DATOS[[#This Row],[customer_id]],"_",DATOS[[#This Row],[country]],"_",DATOS[[#This Row],[customer_since]])</f>
        <v>CUST_4348_China_44811</v>
      </c>
      <c r="B1871" t="s">
        <v>2085</v>
      </c>
      <c r="C1871">
        <v>75</v>
      </c>
      <c r="D1871" t="s">
        <v>14</v>
      </c>
      <c r="E1871" t="s">
        <v>44</v>
      </c>
      <c r="F1871">
        <v>201.92</v>
      </c>
      <c r="G1871">
        <f>IF(DATOS[[#This Row],[avg_order_value]]="",0,DATOS[[#This Row],[avg_order_value]])</f>
        <v>201.92</v>
      </c>
      <c r="H1871">
        <v>9</v>
      </c>
      <c r="I1871">
        <f>DATOS[[#This Row],[avgValorOrdenDesc]]*DATOS[[#This Row],[total_orders]]</f>
        <v>1817.28</v>
      </c>
      <c r="J1871">
        <v>69</v>
      </c>
      <c r="K1871">
        <v>0</v>
      </c>
      <c r="L1871" t="s">
        <v>23</v>
      </c>
      <c r="M1871">
        <v>58.3</v>
      </c>
      <c r="N1871">
        <f>IF(DATOS[[#This Row],[email_open_rate]]="",0,DATOS[[#This Row],[email_open_rate]])</f>
        <v>58.3</v>
      </c>
      <c r="O1871" s="1">
        <v>44811</v>
      </c>
      <c r="P1871">
        <v>60</v>
      </c>
      <c r="Q1871">
        <v>0.17</v>
      </c>
      <c r="R1871">
        <f>IF(IFERROR(VLOOKUP(DATOS[[#This Row],[IdUnico]],A1872:$A$5002,1,FALSE),0),1,0)</f>
        <v>0</v>
      </c>
    </row>
    <row r="1872" spans="1:18" x14ac:dyDescent="0.3">
      <c r="A1872" t="str">
        <f>CONCATENATE(DATOS[[#This Row],[customer_id]],"_",DATOS[[#This Row],[country]],"_",DATOS[[#This Row],[customer_since]])</f>
        <v>CUST_4354_USA_44111</v>
      </c>
      <c r="B1872" t="s">
        <v>288</v>
      </c>
      <c r="C1872">
        <v>38</v>
      </c>
      <c r="D1872" t="s">
        <v>21</v>
      </c>
      <c r="E1872" t="s">
        <v>18</v>
      </c>
      <c r="F1872">
        <v>150.91</v>
      </c>
      <c r="G1872">
        <f>IF(DATOS[[#This Row],[avg_order_value]]="",0,DATOS[[#This Row],[avg_order_value]])</f>
        <v>150.91</v>
      </c>
      <c r="H1872">
        <v>10</v>
      </c>
      <c r="I1872">
        <f>DATOS[[#This Row],[avgValorOrdenDesc]]*DATOS[[#This Row],[total_orders]]</f>
        <v>1509.1</v>
      </c>
      <c r="J1872">
        <v>329</v>
      </c>
      <c r="K1872">
        <v>0</v>
      </c>
      <c r="L1872" t="s">
        <v>19</v>
      </c>
      <c r="M1872">
        <v>86.8</v>
      </c>
      <c r="N1872">
        <f>IF(DATOS[[#This Row],[email_open_rate]]="",0,DATOS[[#This Row],[email_open_rate]])</f>
        <v>86.8</v>
      </c>
      <c r="O1872" s="1">
        <v>44111</v>
      </c>
      <c r="P1872">
        <v>45</v>
      </c>
      <c r="Q1872">
        <v>0.43</v>
      </c>
      <c r="R1872">
        <f>IF(IFERROR(VLOOKUP(DATOS[[#This Row],[IdUnico]],A1873:$A$5002,1,FALSE),0),1,0)</f>
        <v>0</v>
      </c>
    </row>
    <row r="1873" spans="1:18" x14ac:dyDescent="0.3">
      <c r="A1873" t="str">
        <f>CONCATENATE(DATOS[[#This Row],[customer_id]],"_",DATOS[[#This Row],[country]],"_",DATOS[[#This Row],[customer_since]])</f>
        <v>CUST_4354_USA_45800</v>
      </c>
      <c r="B1873" t="s">
        <v>288</v>
      </c>
      <c r="C1873">
        <v>63</v>
      </c>
      <c r="D1873" t="s">
        <v>21</v>
      </c>
      <c r="E1873" t="s">
        <v>18</v>
      </c>
      <c r="F1873">
        <v>29.49</v>
      </c>
      <c r="G1873">
        <f>IF(DATOS[[#This Row],[avg_order_value]]="",0,DATOS[[#This Row],[avg_order_value]])</f>
        <v>29.49</v>
      </c>
      <c r="H1873">
        <v>11</v>
      </c>
      <c r="I1873">
        <f>DATOS[[#This Row],[avgValorOrdenDesc]]*DATOS[[#This Row],[total_orders]]</f>
        <v>324.39</v>
      </c>
      <c r="J1873">
        <v>343</v>
      </c>
      <c r="K1873">
        <v>0</v>
      </c>
      <c r="L1873" t="s">
        <v>29</v>
      </c>
      <c r="M1873">
        <v>83.8</v>
      </c>
      <c r="N1873">
        <f>IF(DATOS[[#This Row],[email_open_rate]]="",0,DATOS[[#This Row],[email_open_rate]])</f>
        <v>83.8</v>
      </c>
      <c r="O1873" s="1">
        <v>45800</v>
      </c>
      <c r="P1873">
        <v>87</v>
      </c>
      <c r="Q1873">
        <v>0.35</v>
      </c>
      <c r="R1873">
        <f>IF(IFERROR(VLOOKUP(DATOS[[#This Row],[IdUnico]],A1874:$A$5002,1,FALSE),0),1,0)</f>
        <v>0</v>
      </c>
    </row>
    <row r="1874" spans="1:18" x14ac:dyDescent="0.3">
      <c r="A1874" t="str">
        <f>CONCATENATE(DATOS[[#This Row],[customer_id]],"_",DATOS[[#This Row],[country]],"_",DATOS[[#This Row],[customer_since]])</f>
        <v>CUST_4356_China_45681</v>
      </c>
      <c r="B1874" t="s">
        <v>1295</v>
      </c>
      <c r="C1874">
        <v>61</v>
      </c>
      <c r="D1874" t="s">
        <v>25</v>
      </c>
      <c r="E1874" t="s">
        <v>44</v>
      </c>
      <c r="F1874">
        <v>137.66</v>
      </c>
      <c r="G1874">
        <f>IF(DATOS[[#This Row],[avg_order_value]]="",0,DATOS[[#This Row],[avg_order_value]])</f>
        <v>137.66</v>
      </c>
      <c r="H1874">
        <v>13</v>
      </c>
      <c r="I1874">
        <f>DATOS[[#This Row],[avgValorOrdenDesc]]*DATOS[[#This Row],[total_orders]]</f>
        <v>1789.58</v>
      </c>
      <c r="J1874">
        <v>191</v>
      </c>
      <c r="K1874">
        <v>0</v>
      </c>
      <c r="L1874" t="s">
        <v>40</v>
      </c>
      <c r="M1874">
        <v>28.3</v>
      </c>
      <c r="N1874">
        <f>IF(DATOS[[#This Row],[email_open_rate]]="",0,DATOS[[#This Row],[email_open_rate]])</f>
        <v>28.3</v>
      </c>
      <c r="O1874" s="1">
        <v>45681</v>
      </c>
      <c r="P1874">
        <v>84</v>
      </c>
      <c r="Q1874">
        <v>0.37</v>
      </c>
      <c r="R1874">
        <f>IF(IFERROR(VLOOKUP(DATOS[[#This Row],[IdUnico]],A1875:$A$5002,1,FALSE),0),1,0)</f>
        <v>0</v>
      </c>
    </row>
    <row r="1875" spans="1:18" x14ac:dyDescent="0.3">
      <c r="A1875" t="str">
        <f>CONCATENATE(DATOS[[#This Row],[customer_id]],"_",DATOS[[#This Row],[country]],"_",DATOS[[#This Row],[customer_since]])</f>
        <v>CUST_4357_Germany_45025</v>
      </c>
      <c r="B1875" t="s">
        <v>3228</v>
      </c>
      <c r="C1875">
        <v>75</v>
      </c>
      <c r="D1875" t="s">
        <v>14</v>
      </c>
      <c r="E1875" t="s">
        <v>50</v>
      </c>
      <c r="F1875">
        <v>119.98</v>
      </c>
      <c r="G1875">
        <f>IF(DATOS[[#This Row],[avg_order_value]]="",0,DATOS[[#This Row],[avg_order_value]])</f>
        <v>119.98</v>
      </c>
      <c r="H1875">
        <v>14</v>
      </c>
      <c r="I1875">
        <f>DATOS[[#This Row],[avgValorOrdenDesc]]*DATOS[[#This Row],[total_orders]]</f>
        <v>1679.72</v>
      </c>
      <c r="J1875">
        <v>302</v>
      </c>
      <c r="K1875">
        <v>0</v>
      </c>
      <c r="L1875" t="s">
        <v>23</v>
      </c>
      <c r="M1875">
        <v>52.4</v>
      </c>
      <c r="N1875">
        <f>IF(DATOS[[#This Row],[email_open_rate]]="",0,DATOS[[#This Row],[email_open_rate]])</f>
        <v>52.4</v>
      </c>
      <c r="O1875" s="1">
        <v>45025</v>
      </c>
      <c r="P1875">
        <v>6</v>
      </c>
      <c r="Q1875">
        <v>0.62</v>
      </c>
      <c r="R1875">
        <f>IF(IFERROR(VLOOKUP(DATOS[[#This Row],[IdUnico]],A1876:$A$5002,1,FALSE),0),1,0)</f>
        <v>0</v>
      </c>
    </row>
    <row r="1876" spans="1:18" x14ac:dyDescent="0.3">
      <c r="A1876" t="str">
        <f>CONCATENATE(DATOS[[#This Row],[customer_id]],"_",DATOS[[#This Row],[country]],"_",DATOS[[#This Row],[customer_since]])</f>
        <v>CUST_4358_UK_44265</v>
      </c>
      <c r="B1876" t="s">
        <v>3278</v>
      </c>
      <c r="C1876">
        <v>48</v>
      </c>
      <c r="D1876" t="s">
        <v>21</v>
      </c>
      <c r="E1876" t="s">
        <v>52</v>
      </c>
      <c r="F1876">
        <v>80.930000000000007</v>
      </c>
      <c r="G1876">
        <f>IF(DATOS[[#This Row],[avg_order_value]]="",0,DATOS[[#This Row],[avg_order_value]])</f>
        <v>80.930000000000007</v>
      </c>
      <c r="H1876">
        <v>13</v>
      </c>
      <c r="I1876">
        <f>DATOS[[#This Row],[avgValorOrdenDesc]]*DATOS[[#This Row],[total_orders]]</f>
        <v>1052.0900000000001</v>
      </c>
      <c r="J1876">
        <v>166</v>
      </c>
      <c r="K1876">
        <v>0</v>
      </c>
      <c r="L1876" t="s">
        <v>29</v>
      </c>
      <c r="M1876">
        <v>24.6</v>
      </c>
      <c r="N1876">
        <f>IF(DATOS[[#This Row],[email_open_rate]]="",0,DATOS[[#This Row],[email_open_rate]])</f>
        <v>24.6</v>
      </c>
      <c r="O1876" s="1">
        <v>44265</v>
      </c>
      <c r="P1876">
        <v>52</v>
      </c>
      <c r="Q1876">
        <v>0.3</v>
      </c>
      <c r="R1876">
        <f>IF(IFERROR(VLOOKUP(DATOS[[#This Row],[IdUnico]],A1877:$A$5002,1,FALSE),0),1,0)</f>
        <v>0</v>
      </c>
    </row>
    <row r="1877" spans="1:18" x14ac:dyDescent="0.3">
      <c r="A1877" t="str">
        <f>CONCATENATE(DATOS[[#This Row],[customer_id]],"_",DATOS[[#This Row],[country]],"_",DATOS[[#This Row],[customer_since]])</f>
        <v>CUST_4359_UK_45630</v>
      </c>
      <c r="B1877" t="s">
        <v>3264</v>
      </c>
      <c r="C1877">
        <v>40</v>
      </c>
      <c r="D1877" t="s">
        <v>21</v>
      </c>
      <c r="E1877" t="s">
        <v>52</v>
      </c>
      <c r="F1877">
        <v>85.17</v>
      </c>
      <c r="G1877">
        <f>IF(DATOS[[#This Row],[avg_order_value]]="",0,DATOS[[#This Row],[avg_order_value]])</f>
        <v>85.17</v>
      </c>
      <c r="H1877">
        <v>13</v>
      </c>
      <c r="I1877">
        <f>DATOS[[#This Row],[avgValorOrdenDesc]]*DATOS[[#This Row],[total_orders]]</f>
        <v>1107.21</v>
      </c>
      <c r="J1877">
        <v>212</v>
      </c>
      <c r="K1877">
        <v>0</v>
      </c>
      <c r="L1877" t="s">
        <v>23</v>
      </c>
      <c r="M1877">
        <v>17.100000000000001</v>
      </c>
      <c r="N1877">
        <f>IF(DATOS[[#This Row],[email_open_rate]]="",0,DATOS[[#This Row],[email_open_rate]])</f>
        <v>17.100000000000001</v>
      </c>
      <c r="O1877" s="1">
        <v>45630</v>
      </c>
      <c r="P1877">
        <v>2</v>
      </c>
      <c r="Q1877">
        <v>0.59</v>
      </c>
      <c r="R1877">
        <f>IF(IFERROR(VLOOKUP(DATOS[[#This Row],[IdUnico]],A1878:$A$5002,1,FALSE),0),1,0)</f>
        <v>0</v>
      </c>
    </row>
    <row r="1878" spans="1:18" x14ac:dyDescent="0.3">
      <c r="A1878" t="str">
        <f>CONCATENATE(DATOS[[#This Row],[customer_id]],"_",DATOS[[#This Row],[country]],"_",DATOS[[#This Row],[customer_since]])</f>
        <v>CUST_4360_Australia_44719</v>
      </c>
      <c r="B1878" t="s">
        <v>2937</v>
      </c>
      <c r="C1878">
        <v>66</v>
      </c>
      <c r="D1878" t="s">
        <v>14</v>
      </c>
      <c r="E1878" t="s">
        <v>22</v>
      </c>
      <c r="F1878">
        <v>101.04</v>
      </c>
      <c r="G1878">
        <f>IF(DATOS[[#This Row],[avg_order_value]]="",0,DATOS[[#This Row],[avg_order_value]])</f>
        <v>101.04</v>
      </c>
      <c r="H1878">
        <v>13</v>
      </c>
      <c r="I1878">
        <f>DATOS[[#This Row],[avgValorOrdenDesc]]*DATOS[[#This Row],[total_orders]]</f>
        <v>1313.52</v>
      </c>
      <c r="J1878">
        <v>94</v>
      </c>
      <c r="K1878">
        <v>0</v>
      </c>
      <c r="L1878" t="s">
        <v>29</v>
      </c>
      <c r="M1878">
        <v>94.3</v>
      </c>
      <c r="N1878">
        <f>IF(DATOS[[#This Row],[email_open_rate]]="",0,DATOS[[#This Row],[email_open_rate]])</f>
        <v>94.3</v>
      </c>
      <c r="O1878" s="1">
        <v>44719</v>
      </c>
      <c r="P1878">
        <v>15</v>
      </c>
      <c r="Q1878">
        <v>0.44</v>
      </c>
      <c r="R1878">
        <f>IF(IFERROR(VLOOKUP(DATOS[[#This Row],[IdUnico]],A1879:$A$5002,1,FALSE),0),1,0)</f>
        <v>0</v>
      </c>
    </row>
    <row r="1879" spans="1:18" x14ac:dyDescent="0.3">
      <c r="A1879" t="str">
        <f>CONCATENATE(DATOS[[#This Row],[customer_id]],"_",DATOS[[#This Row],[country]],"_",DATOS[[#This Row],[customer_since]])</f>
        <v>CUST_4361_Germany_45273</v>
      </c>
      <c r="B1879" t="s">
        <v>2265</v>
      </c>
      <c r="C1879">
        <v>20</v>
      </c>
      <c r="D1879" t="s">
        <v>14</v>
      </c>
      <c r="E1879" t="s">
        <v>50</v>
      </c>
      <c r="F1879">
        <v>278.62</v>
      </c>
      <c r="G1879">
        <f>IF(DATOS[[#This Row],[avg_order_value]]="",0,DATOS[[#This Row],[avg_order_value]])</f>
        <v>278.62</v>
      </c>
      <c r="H1879">
        <v>8</v>
      </c>
      <c r="I1879">
        <f>DATOS[[#This Row],[avgValorOrdenDesc]]*DATOS[[#This Row],[total_orders]]</f>
        <v>2228.96</v>
      </c>
      <c r="J1879">
        <v>34</v>
      </c>
      <c r="K1879">
        <v>0</v>
      </c>
      <c r="L1879" t="s">
        <v>23</v>
      </c>
      <c r="M1879">
        <v>70.099999999999994</v>
      </c>
      <c r="N1879">
        <f>IF(DATOS[[#This Row],[email_open_rate]]="",0,DATOS[[#This Row],[email_open_rate]])</f>
        <v>70.099999999999994</v>
      </c>
      <c r="O1879" s="1">
        <v>45273</v>
      </c>
      <c r="P1879">
        <v>70</v>
      </c>
      <c r="Q1879">
        <v>0.31</v>
      </c>
      <c r="R1879">
        <f>IF(IFERROR(VLOOKUP(DATOS[[#This Row],[IdUnico]],A1880:$A$5002,1,FALSE),0),1,0)</f>
        <v>0</v>
      </c>
    </row>
    <row r="1880" spans="1:18" x14ac:dyDescent="0.3">
      <c r="A1880" t="str">
        <f>CONCATENATE(DATOS[[#This Row],[customer_id]],"_",DATOS[[#This Row],[country]],"_",DATOS[[#This Row],[customer_since]])</f>
        <v>CUST_4363_UK_44309</v>
      </c>
      <c r="B1880" t="s">
        <v>2390</v>
      </c>
      <c r="C1880">
        <v>47</v>
      </c>
      <c r="D1880" t="s">
        <v>21</v>
      </c>
      <c r="E1880" t="s">
        <v>52</v>
      </c>
      <c r="F1880">
        <v>173.74</v>
      </c>
      <c r="G1880">
        <f>IF(DATOS[[#This Row],[avg_order_value]]="",0,DATOS[[#This Row],[avg_order_value]])</f>
        <v>173.74</v>
      </c>
      <c r="H1880">
        <v>7</v>
      </c>
      <c r="I1880">
        <f>DATOS[[#This Row],[avgValorOrdenDesc]]*DATOS[[#This Row],[total_orders]]</f>
        <v>1216.18</v>
      </c>
      <c r="J1880">
        <v>308</v>
      </c>
      <c r="K1880">
        <v>0</v>
      </c>
      <c r="L1880" t="s">
        <v>23</v>
      </c>
      <c r="M1880">
        <v>53.5</v>
      </c>
      <c r="N1880">
        <f>IF(DATOS[[#This Row],[email_open_rate]]="",0,DATOS[[#This Row],[email_open_rate]])</f>
        <v>53.5</v>
      </c>
      <c r="O1880" s="1">
        <v>44309</v>
      </c>
      <c r="P1880">
        <v>2</v>
      </c>
      <c r="Q1880">
        <v>0.35</v>
      </c>
      <c r="R1880">
        <f>IF(IFERROR(VLOOKUP(DATOS[[#This Row],[IdUnico]],A1881:$A$5002,1,FALSE),0),1,0)</f>
        <v>0</v>
      </c>
    </row>
    <row r="1881" spans="1:18" x14ac:dyDescent="0.3">
      <c r="A1881" t="str">
        <f>CONCATENATE(DATOS[[#This Row],[customer_id]],"_",DATOS[[#This Row],[country]],"_",DATOS[[#This Row],[customer_since]])</f>
        <v>CUST_4365_Brazil_45129</v>
      </c>
      <c r="B1881" t="s">
        <v>3712</v>
      </c>
      <c r="C1881">
        <v>79</v>
      </c>
      <c r="D1881" t="s">
        <v>21</v>
      </c>
      <c r="E1881" t="s">
        <v>15</v>
      </c>
      <c r="F1881">
        <v>31.33</v>
      </c>
      <c r="G1881">
        <f>IF(DATOS[[#This Row],[avg_order_value]]="",0,DATOS[[#This Row],[avg_order_value]])</f>
        <v>31.33</v>
      </c>
      <c r="H1881">
        <v>11</v>
      </c>
      <c r="I1881">
        <f>DATOS[[#This Row],[avgValorOrdenDesc]]*DATOS[[#This Row],[total_orders]]</f>
        <v>344.63</v>
      </c>
      <c r="J1881">
        <v>231</v>
      </c>
      <c r="K1881">
        <v>0</v>
      </c>
      <c r="L1881" t="s">
        <v>19</v>
      </c>
      <c r="M1881">
        <v>4.9000000000000004</v>
      </c>
      <c r="N1881">
        <f>IF(DATOS[[#This Row],[email_open_rate]]="",0,DATOS[[#This Row],[email_open_rate]])</f>
        <v>4.9000000000000004</v>
      </c>
      <c r="O1881" s="1">
        <v>45129</v>
      </c>
      <c r="P1881">
        <v>39</v>
      </c>
      <c r="Q1881">
        <v>0.1</v>
      </c>
      <c r="R1881">
        <f>IF(IFERROR(VLOOKUP(DATOS[[#This Row],[IdUnico]],A1882:$A$5002,1,FALSE),0),1,0)</f>
        <v>0</v>
      </c>
    </row>
    <row r="1882" spans="1:18" x14ac:dyDescent="0.3">
      <c r="A1882" t="str">
        <f>CONCATENATE(DATOS[[#This Row],[customer_id]],"_",DATOS[[#This Row],[country]],"_",DATOS[[#This Row],[customer_since]])</f>
        <v>CUST_4368_Japan_44326</v>
      </c>
      <c r="B1882" t="s">
        <v>910</v>
      </c>
      <c r="C1882">
        <v>28</v>
      </c>
      <c r="D1882" t="s">
        <v>14</v>
      </c>
      <c r="E1882" t="s">
        <v>26</v>
      </c>
      <c r="F1882">
        <v>64.489999999999995</v>
      </c>
      <c r="G1882">
        <f>IF(DATOS[[#This Row],[avg_order_value]]="",0,DATOS[[#This Row],[avg_order_value]])</f>
        <v>64.489999999999995</v>
      </c>
      <c r="H1882">
        <v>10</v>
      </c>
      <c r="I1882">
        <f>DATOS[[#This Row],[avgValorOrdenDesc]]*DATOS[[#This Row],[total_orders]]</f>
        <v>644.9</v>
      </c>
      <c r="J1882">
        <v>268</v>
      </c>
      <c r="K1882">
        <v>0</v>
      </c>
      <c r="L1882" t="s">
        <v>16</v>
      </c>
      <c r="M1882">
        <v>89.7</v>
      </c>
      <c r="N1882">
        <f>IF(DATOS[[#This Row],[email_open_rate]]="",0,DATOS[[#This Row],[email_open_rate]])</f>
        <v>89.7</v>
      </c>
      <c r="O1882" s="1">
        <v>44326</v>
      </c>
      <c r="P1882">
        <v>50</v>
      </c>
      <c r="Q1882">
        <v>0.23</v>
      </c>
      <c r="R1882">
        <f>IF(IFERROR(VLOOKUP(DATOS[[#This Row],[IdUnico]],A1883:$A$5002,1,FALSE),0),1,0)</f>
        <v>0</v>
      </c>
    </row>
    <row r="1883" spans="1:18" x14ac:dyDescent="0.3">
      <c r="A1883" t="str">
        <f>CONCATENATE(DATOS[[#This Row],[customer_id]],"_",DATOS[[#This Row],[country]],"_",DATOS[[#This Row],[customer_since]])</f>
        <v>CUST_4373_Canada_45733</v>
      </c>
      <c r="B1883" t="s">
        <v>445</v>
      </c>
      <c r="C1883">
        <v>59</v>
      </c>
      <c r="D1883" t="s">
        <v>21</v>
      </c>
      <c r="E1883" t="s">
        <v>28</v>
      </c>
      <c r="G1883">
        <f>IF(DATOS[[#This Row],[avg_order_value]]="",0,DATOS[[#This Row],[avg_order_value]])</f>
        <v>0</v>
      </c>
      <c r="H1883">
        <v>13</v>
      </c>
      <c r="I1883">
        <f>DATOS[[#This Row],[avgValorOrdenDesc]]*DATOS[[#This Row],[total_orders]]</f>
        <v>0</v>
      </c>
      <c r="J1883">
        <v>88</v>
      </c>
      <c r="K1883">
        <v>0</v>
      </c>
      <c r="L1883" t="s">
        <v>16</v>
      </c>
      <c r="M1883">
        <v>90.7</v>
      </c>
      <c r="N1883">
        <f>IF(DATOS[[#This Row],[email_open_rate]]="",0,DATOS[[#This Row],[email_open_rate]])</f>
        <v>90.7</v>
      </c>
      <c r="O1883" s="1">
        <v>45733</v>
      </c>
      <c r="P1883">
        <v>53</v>
      </c>
      <c r="Q1883">
        <v>0.38</v>
      </c>
      <c r="R1883">
        <f>IF(IFERROR(VLOOKUP(DATOS[[#This Row],[IdUnico]],A1884:$A$5002,1,FALSE),0),1,0)</f>
        <v>0</v>
      </c>
    </row>
    <row r="1884" spans="1:18" x14ac:dyDescent="0.3">
      <c r="A1884" t="str">
        <f>CONCATENATE(DATOS[[#This Row],[customer_id]],"_",DATOS[[#This Row],[country]],"_",DATOS[[#This Row],[customer_since]])</f>
        <v>CUST_4373_France_45046</v>
      </c>
      <c r="B1884" t="s">
        <v>445</v>
      </c>
      <c r="C1884">
        <v>34</v>
      </c>
      <c r="D1884" t="s">
        <v>14</v>
      </c>
      <c r="E1884" t="s">
        <v>35</v>
      </c>
      <c r="F1884">
        <v>230.13</v>
      </c>
      <c r="G1884">
        <f>IF(DATOS[[#This Row],[avg_order_value]]="",0,DATOS[[#This Row],[avg_order_value]])</f>
        <v>230.13</v>
      </c>
      <c r="H1884">
        <v>7</v>
      </c>
      <c r="I1884">
        <f>DATOS[[#This Row],[avgValorOrdenDesc]]*DATOS[[#This Row],[total_orders]]</f>
        <v>1610.9099999999999</v>
      </c>
      <c r="J1884">
        <v>208</v>
      </c>
      <c r="K1884">
        <v>0</v>
      </c>
      <c r="L1884" t="s">
        <v>19</v>
      </c>
      <c r="M1884">
        <v>64.3</v>
      </c>
      <c r="N1884">
        <f>IF(DATOS[[#This Row],[email_open_rate]]="",0,DATOS[[#This Row],[email_open_rate]])</f>
        <v>64.3</v>
      </c>
      <c r="O1884" s="1">
        <v>45046</v>
      </c>
      <c r="P1884">
        <v>38</v>
      </c>
      <c r="Q1884">
        <v>0.28000000000000003</v>
      </c>
      <c r="R1884">
        <f>IF(IFERROR(VLOOKUP(DATOS[[#This Row],[IdUnico]],A1885:$A$5002,1,FALSE),0),1,0)</f>
        <v>0</v>
      </c>
    </row>
    <row r="1885" spans="1:18" x14ac:dyDescent="0.3">
      <c r="A1885" t="str">
        <f>CONCATENATE(DATOS[[#This Row],[customer_id]],"_",DATOS[[#This Row],[country]],"_",DATOS[[#This Row],[customer_since]])</f>
        <v>CUST_4374_Australia_44149</v>
      </c>
      <c r="B1885" t="s">
        <v>654</v>
      </c>
      <c r="C1885">
        <v>65</v>
      </c>
      <c r="D1885" t="s">
        <v>21</v>
      </c>
      <c r="E1885" t="s">
        <v>22</v>
      </c>
      <c r="F1885">
        <v>44.17</v>
      </c>
      <c r="G1885">
        <f>IF(DATOS[[#This Row],[avg_order_value]]="",0,DATOS[[#This Row],[avg_order_value]])</f>
        <v>44.17</v>
      </c>
      <c r="H1885">
        <v>12</v>
      </c>
      <c r="I1885">
        <f>DATOS[[#This Row],[avgValorOrdenDesc]]*DATOS[[#This Row],[total_orders]]</f>
        <v>530.04</v>
      </c>
      <c r="J1885">
        <v>349</v>
      </c>
      <c r="K1885">
        <v>0</v>
      </c>
      <c r="L1885" t="s">
        <v>40</v>
      </c>
      <c r="M1885">
        <v>12.5</v>
      </c>
      <c r="N1885">
        <f>IF(DATOS[[#This Row],[email_open_rate]]="",0,DATOS[[#This Row],[email_open_rate]])</f>
        <v>12.5</v>
      </c>
      <c r="O1885" s="1">
        <v>44149</v>
      </c>
      <c r="P1885">
        <v>96</v>
      </c>
      <c r="Q1885">
        <v>0.3</v>
      </c>
      <c r="R1885">
        <f>IF(IFERROR(VLOOKUP(DATOS[[#This Row],[IdUnico]],A1886:$A$5002,1,FALSE),0),1,0)</f>
        <v>0</v>
      </c>
    </row>
    <row r="1886" spans="1:18" x14ac:dyDescent="0.3">
      <c r="A1886" t="str">
        <f>CONCATENATE(DATOS[[#This Row],[customer_id]],"_",DATOS[[#This Row],[country]],"_",DATOS[[#This Row],[customer_since]])</f>
        <v>CUST_4374_Brazil_44898</v>
      </c>
      <c r="B1886" t="s">
        <v>654</v>
      </c>
      <c r="C1886">
        <v>28</v>
      </c>
      <c r="D1886" t="s">
        <v>21</v>
      </c>
      <c r="E1886" t="s">
        <v>15</v>
      </c>
      <c r="F1886">
        <v>89.78</v>
      </c>
      <c r="G1886">
        <f>IF(DATOS[[#This Row],[avg_order_value]]="",0,DATOS[[#This Row],[avg_order_value]])</f>
        <v>89.78</v>
      </c>
      <c r="H1886">
        <v>16</v>
      </c>
      <c r="I1886">
        <f>DATOS[[#This Row],[avgValorOrdenDesc]]*DATOS[[#This Row],[total_orders]]</f>
        <v>1436.48</v>
      </c>
      <c r="J1886">
        <v>243</v>
      </c>
      <c r="K1886">
        <v>0</v>
      </c>
      <c r="L1886" t="s">
        <v>16</v>
      </c>
      <c r="M1886">
        <v>58.4</v>
      </c>
      <c r="N1886">
        <f>IF(DATOS[[#This Row],[email_open_rate]]="",0,DATOS[[#This Row],[email_open_rate]])</f>
        <v>58.4</v>
      </c>
      <c r="O1886" s="1">
        <v>44898</v>
      </c>
      <c r="P1886">
        <v>58</v>
      </c>
      <c r="Q1886">
        <v>0.2</v>
      </c>
      <c r="R1886">
        <f>IF(IFERROR(VLOOKUP(DATOS[[#This Row],[IdUnico]],A1887:$A$5002,1,FALSE),0),1,0)</f>
        <v>0</v>
      </c>
    </row>
    <row r="1887" spans="1:18" x14ac:dyDescent="0.3">
      <c r="A1887" t="str">
        <f>CONCATENATE(DATOS[[#This Row],[customer_id]],"_",DATOS[[#This Row],[country]],"_",DATOS[[#This Row],[customer_since]])</f>
        <v>CUST_4374_Canada_44864</v>
      </c>
      <c r="B1887" t="s">
        <v>654</v>
      </c>
      <c r="C1887">
        <v>45</v>
      </c>
      <c r="D1887" t="s">
        <v>14</v>
      </c>
      <c r="E1887" t="s">
        <v>28</v>
      </c>
      <c r="F1887">
        <v>138.49</v>
      </c>
      <c r="G1887">
        <f>IF(DATOS[[#This Row],[avg_order_value]]="",0,DATOS[[#This Row],[avg_order_value]])</f>
        <v>138.49</v>
      </c>
      <c r="H1887">
        <v>16</v>
      </c>
      <c r="I1887">
        <f>DATOS[[#This Row],[avgValorOrdenDesc]]*DATOS[[#This Row],[total_orders]]</f>
        <v>2215.84</v>
      </c>
      <c r="J1887">
        <v>304</v>
      </c>
      <c r="K1887">
        <v>0</v>
      </c>
      <c r="L1887" t="s">
        <v>40</v>
      </c>
      <c r="M1887">
        <v>41.1</v>
      </c>
      <c r="N1887">
        <f>IF(DATOS[[#This Row],[email_open_rate]]="",0,DATOS[[#This Row],[email_open_rate]])</f>
        <v>41.1</v>
      </c>
      <c r="O1887" s="1">
        <v>44864</v>
      </c>
      <c r="P1887">
        <v>78</v>
      </c>
      <c r="Q1887">
        <v>0.67</v>
      </c>
      <c r="R1887">
        <f>IF(IFERROR(VLOOKUP(DATOS[[#This Row],[IdUnico]],A1888:$A$5002,1,FALSE),0),1,0)</f>
        <v>0</v>
      </c>
    </row>
    <row r="1888" spans="1:18" x14ac:dyDescent="0.3">
      <c r="A1888" t="str">
        <f>CONCATENATE(DATOS[[#This Row],[customer_id]],"_",DATOS[[#This Row],[country]],"_",DATOS[[#This Row],[customer_since]])</f>
        <v>CUST_4374_Japan_45615</v>
      </c>
      <c r="B1888" t="s">
        <v>654</v>
      </c>
      <c r="C1888">
        <v>22</v>
      </c>
      <c r="D1888" t="s">
        <v>14</v>
      </c>
      <c r="E1888" t="s">
        <v>26</v>
      </c>
      <c r="G1888">
        <f>IF(DATOS[[#This Row],[avg_order_value]]="",0,DATOS[[#This Row],[avg_order_value]])</f>
        <v>0</v>
      </c>
      <c r="H1888">
        <v>15</v>
      </c>
      <c r="I1888">
        <f>DATOS[[#This Row],[avgValorOrdenDesc]]*DATOS[[#This Row],[total_orders]]</f>
        <v>0</v>
      </c>
      <c r="J1888">
        <v>196</v>
      </c>
      <c r="K1888">
        <v>0</v>
      </c>
      <c r="L1888" t="s">
        <v>29</v>
      </c>
      <c r="M1888">
        <v>59</v>
      </c>
      <c r="N1888">
        <f>IF(DATOS[[#This Row],[email_open_rate]]="",0,DATOS[[#This Row],[email_open_rate]])</f>
        <v>59</v>
      </c>
      <c r="O1888" s="1">
        <v>45615</v>
      </c>
      <c r="P1888">
        <v>33</v>
      </c>
      <c r="Q1888">
        <v>0.27</v>
      </c>
      <c r="R1888">
        <f>IF(IFERROR(VLOOKUP(DATOS[[#This Row],[IdUnico]],A1889:$A$5002,1,FALSE),0),1,0)</f>
        <v>0</v>
      </c>
    </row>
    <row r="1889" spans="1:18" x14ac:dyDescent="0.3">
      <c r="A1889" t="str">
        <f>CONCATENATE(DATOS[[#This Row],[customer_id]],"_",DATOS[[#This Row],[country]],"_",DATOS[[#This Row],[customer_since]])</f>
        <v>CUST_4376_UK_44145</v>
      </c>
      <c r="B1889" t="s">
        <v>568</v>
      </c>
      <c r="C1889">
        <v>51</v>
      </c>
      <c r="D1889" t="s">
        <v>21</v>
      </c>
      <c r="E1889" t="s">
        <v>52</v>
      </c>
      <c r="F1889">
        <v>69.37</v>
      </c>
      <c r="G1889">
        <f>IF(DATOS[[#This Row],[avg_order_value]]="",0,DATOS[[#This Row],[avg_order_value]])</f>
        <v>69.37</v>
      </c>
      <c r="H1889">
        <v>3</v>
      </c>
      <c r="I1889">
        <f>DATOS[[#This Row],[avgValorOrdenDesc]]*DATOS[[#This Row],[total_orders]]</f>
        <v>208.11</v>
      </c>
      <c r="J1889">
        <v>145</v>
      </c>
      <c r="K1889">
        <v>0</v>
      </c>
      <c r="L1889" t="s">
        <v>16</v>
      </c>
      <c r="M1889">
        <v>59</v>
      </c>
      <c r="N1889">
        <f>IF(DATOS[[#This Row],[email_open_rate]]="",0,DATOS[[#This Row],[email_open_rate]])</f>
        <v>59</v>
      </c>
      <c r="O1889" s="1">
        <v>44145</v>
      </c>
      <c r="P1889">
        <v>67</v>
      </c>
      <c r="Q1889">
        <v>0.23</v>
      </c>
      <c r="R1889">
        <f>IF(IFERROR(VLOOKUP(DATOS[[#This Row],[IdUnico]],A1890:$A$5002,1,FALSE),0),1,0)</f>
        <v>0</v>
      </c>
    </row>
    <row r="1890" spans="1:18" x14ac:dyDescent="0.3">
      <c r="A1890" t="str">
        <f>CONCATENATE(DATOS[[#This Row],[customer_id]],"_",DATOS[[#This Row],[country]],"_",DATOS[[#This Row],[customer_since]])</f>
        <v>CUST_4380_UK_44519</v>
      </c>
      <c r="B1890" t="s">
        <v>1328</v>
      </c>
      <c r="C1890">
        <v>22</v>
      </c>
      <c r="D1890" t="s">
        <v>21</v>
      </c>
      <c r="E1890" t="s">
        <v>52</v>
      </c>
      <c r="F1890">
        <v>70.41</v>
      </c>
      <c r="G1890">
        <f>IF(DATOS[[#This Row],[avg_order_value]]="",0,DATOS[[#This Row],[avg_order_value]])</f>
        <v>70.41</v>
      </c>
      <c r="H1890">
        <v>13</v>
      </c>
      <c r="I1890">
        <f>DATOS[[#This Row],[avgValorOrdenDesc]]*DATOS[[#This Row],[total_orders]]</f>
        <v>915.32999999999993</v>
      </c>
      <c r="J1890">
        <v>22</v>
      </c>
      <c r="K1890">
        <v>0</v>
      </c>
      <c r="L1890" t="s">
        <v>19</v>
      </c>
      <c r="M1890">
        <v>74.5</v>
      </c>
      <c r="N1890">
        <f>IF(DATOS[[#This Row],[email_open_rate]]="",0,DATOS[[#This Row],[email_open_rate]])</f>
        <v>74.5</v>
      </c>
      <c r="O1890" s="1">
        <v>44519</v>
      </c>
      <c r="P1890">
        <v>26</v>
      </c>
      <c r="Q1890">
        <v>0.64</v>
      </c>
      <c r="R1890">
        <f>IF(IFERROR(VLOOKUP(DATOS[[#This Row],[IdUnico]],A1891:$A$5002,1,FALSE),0),1,0)</f>
        <v>0</v>
      </c>
    </row>
    <row r="1891" spans="1:18" x14ac:dyDescent="0.3">
      <c r="A1891" t="str">
        <f>CONCATENATE(DATOS[[#This Row],[customer_id]],"_",DATOS[[#This Row],[country]],"_",DATOS[[#This Row],[customer_since]])</f>
        <v>CUST_4384_China_45482</v>
      </c>
      <c r="B1891" t="s">
        <v>1955</v>
      </c>
      <c r="C1891">
        <v>28</v>
      </c>
      <c r="D1891" t="s">
        <v>25</v>
      </c>
      <c r="E1891" t="s">
        <v>44</v>
      </c>
      <c r="F1891">
        <v>204.71</v>
      </c>
      <c r="G1891">
        <f>IF(DATOS[[#This Row],[avg_order_value]]="",0,DATOS[[#This Row],[avg_order_value]])</f>
        <v>204.71</v>
      </c>
      <c r="H1891">
        <v>10</v>
      </c>
      <c r="I1891">
        <f>DATOS[[#This Row],[avgValorOrdenDesc]]*DATOS[[#This Row],[total_orders]]</f>
        <v>2047.1000000000001</v>
      </c>
      <c r="J1891">
        <v>277</v>
      </c>
      <c r="K1891">
        <v>0</v>
      </c>
      <c r="L1891" t="s">
        <v>16</v>
      </c>
      <c r="M1891">
        <v>6.2</v>
      </c>
      <c r="N1891">
        <f>IF(DATOS[[#This Row],[email_open_rate]]="",0,DATOS[[#This Row],[email_open_rate]])</f>
        <v>6.2</v>
      </c>
      <c r="O1891" s="1">
        <v>45482</v>
      </c>
      <c r="P1891">
        <v>98</v>
      </c>
      <c r="Q1891">
        <v>0.4</v>
      </c>
      <c r="R1891">
        <f>IF(IFERROR(VLOOKUP(DATOS[[#This Row],[IdUnico]],A1892:$A$5002,1,FALSE),0),1,0)</f>
        <v>0</v>
      </c>
    </row>
    <row r="1892" spans="1:18" x14ac:dyDescent="0.3">
      <c r="A1892" t="str">
        <f>CONCATENATE(DATOS[[#This Row],[customer_id]],"_",DATOS[[#This Row],[country]],"_",DATOS[[#This Row],[customer_since]])</f>
        <v>CUST_4385_Canada_44864</v>
      </c>
      <c r="B1892" t="s">
        <v>48</v>
      </c>
      <c r="C1892">
        <v>56</v>
      </c>
      <c r="D1892" t="s">
        <v>21</v>
      </c>
      <c r="E1892" t="s">
        <v>28</v>
      </c>
      <c r="F1892">
        <v>58.03</v>
      </c>
      <c r="G1892">
        <f>IF(DATOS[[#This Row],[avg_order_value]]="",0,DATOS[[#This Row],[avg_order_value]])</f>
        <v>58.03</v>
      </c>
      <c r="H1892">
        <v>11</v>
      </c>
      <c r="I1892">
        <f>DATOS[[#This Row],[avgValorOrdenDesc]]*DATOS[[#This Row],[total_orders]]</f>
        <v>638.33000000000004</v>
      </c>
      <c r="J1892">
        <v>60</v>
      </c>
      <c r="K1892">
        <v>0</v>
      </c>
      <c r="L1892" t="s">
        <v>40</v>
      </c>
      <c r="M1892">
        <v>57.2</v>
      </c>
      <c r="N1892">
        <f>IF(DATOS[[#This Row],[email_open_rate]]="",0,DATOS[[#This Row],[email_open_rate]])</f>
        <v>57.2</v>
      </c>
      <c r="O1892" s="1">
        <v>44864</v>
      </c>
      <c r="P1892">
        <v>41</v>
      </c>
      <c r="Q1892">
        <v>0.2</v>
      </c>
      <c r="R1892">
        <f>IF(IFERROR(VLOOKUP(DATOS[[#This Row],[IdUnico]],A1893:$A$5002,1,FALSE),0),1,0)</f>
        <v>0</v>
      </c>
    </row>
    <row r="1893" spans="1:18" x14ac:dyDescent="0.3">
      <c r="A1893" t="str">
        <f>CONCATENATE(DATOS[[#This Row],[customer_id]],"_",DATOS[[#This Row],[country]],"_",DATOS[[#This Row],[customer_since]])</f>
        <v>CUST_4389_Japan_45227</v>
      </c>
      <c r="B1893" t="s">
        <v>1391</v>
      </c>
      <c r="C1893">
        <v>73</v>
      </c>
      <c r="D1893" t="s">
        <v>14</v>
      </c>
      <c r="E1893" t="s">
        <v>26</v>
      </c>
      <c r="F1893">
        <v>102.71</v>
      </c>
      <c r="G1893">
        <f>IF(DATOS[[#This Row],[avg_order_value]]="",0,DATOS[[#This Row],[avg_order_value]])</f>
        <v>102.71</v>
      </c>
      <c r="H1893">
        <v>10</v>
      </c>
      <c r="I1893">
        <f>DATOS[[#This Row],[avgValorOrdenDesc]]*DATOS[[#This Row],[total_orders]]</f>
        <v>1027.0999999999999</v>
      </c>
      <c r="J1893">
        <v>192</v>
      </c>
      <c r="K1893">
        <v>0</v>
      </c>
      <c r="L1893" t="s">
        <v>23</v>
      </c>
      <c r="M1893">
        <v>16.8</v>
      </c>
      <c r="N1893">
        <f>IF(DATOS[[#This Row],[email_open_rate]]="",0,DATOS[[#This Row],[email_open_rate]])</f>
        <v>16.8</v>
      </c>
      <c r="O1893" s="1">
        <v>45227</v>
      </c>
      <c r="P1893">
        <v>93</v>
      </c>
      <c r="Q1893">
        <v>0.2</v>
      </c>
      <c r="R1893">
        <f>IF(IFERROR(VLOOKUP(DATOS[[#This Row],[IdUnico]],A1894:$A$5002,1,FALSE),0),1,0)</f>
        <v>0</v>
      </c>
    </row>
    <row r="1894" spans="1:18" x14ac:dyDescent="0.3">
      <c r="A1894" t="str">
        <f>CONCATENATE(DATOS[[#This Row],[customer_id]],"_",DATOS[[#This Row],[country]],"_",DATOS[[#This Row],[customer_since]])</f>
        <v>CUST_4390_Australia_45813</v>
      </c>
      <c r="B1894" t="s">
        <v>1917</v>
      </c>
      <c r="C1894">
        <v>65</v>
      </c>
      <c r="D1894" t="s">
        <v>14</v>
      </c>
      <c r="E1894" t="s">
        <v>22</v>
      </c>
      <c r="F1894">
        <v>72.709999999999994</v>
      </c>
      <c r="G1894">
        <f>IF(DATOS[[#This Row],[avg_order_value]]="",0,DATOS[[#This Row],[avg_order_value]])</f>
        <v>72.709999999999994</v>
      </c>
      <c r="H1894">
        <v>9</v>
      </c>
      <c r="I1894">
        <f>DATOS[[#This Row],[avgValorOrdenDesc]]*DATOS[[#This Row],[total_orders]]</f>
        <v>654.39</v>
      </c>
      <c r="J1894">
        <v>117</v>
      </c>
      <c r="K1894">
        <v>0</v>
      </c>
      <c r="L1894" t="s">
        <v>40</v>
      </c>
      <c r="M1894">
        <v>65.099999999999994</v>
      </c>
      <c r="N1894">
        <f>IF(DATOS[[#This Row],[email_open_rate]]="",0,DATOS[[#This Row],[email_open_rate]])</f>
        <v>65.099999999999994</v>
      </c>
      <c r="O1894" s="1">
        <v>45813</v>
      </c>
      <c r="P1894">
        <v>75</v>
      </c>
      <c r="Q1894">
        <v>0.12</v>
      </c>
      <c r="R1894">
        <f>IF(IFERROR(VLOOKUP(DATOS[[#This Row],[IdUnico]],A1895:$A$5002,1,FALSE),0),1,0)</f>
        <v>0</v>
      </c>
    </row>
    <row r="1895" spans="1:18" x14ac:dyDescent="0.3">
      <c r="A1895" t="str">
        <f>CONCATENATE(DATOS[[#This Row],[customer_id]],"_",DATOS[[#This Row],[country]],"_",DATOS[[#This Row],[customer_since]])</f>
        <v>CUST_4391_USA_44877</v>
      </c>
      <c r="B1895" t="s">
        <v>826</v>
      </c>
      <c r="C1895">
        <v>65</v>
      </c>
      <c r="D1895" t="s">
        <v>14</v>
      </c>
      <c r="E1895" t="s">
        <v>18</v>
      </c>
      <c r="F1895">
        <v>157.27000000000001</v>
      </c>
      <c r="G1895">
        <f>IF(DATOS[[#This Row],[avg_order_value]]="",0,DATOS[[#This Row],[avg_order_value]])</f>
        <v>157.27000000000001</v>
      </c>
      <c r="H1895">
        <v>4</v>
      </c>
      <c r="I1895">
        <f>DATOS[[#This Row],[avgValorOrdenDesc]]*DATOS[[#This Row],[total_orders]]</f>
        <v>629.08000000000004</v>
      </c>
      <c r="J1895">
        <v>49</v>
      </c>
      <c r="K1895">
        <v>0</v>
      </c>
      <c r="L1895" t="s">
        <v>40</v>
      </c>
      <c r="M1895">
        <v>10.6</v>
      </c>
      <c r="N1895">
        <f>IF(DATOS[[#This Row],[email_open_rate]]="",0,DATOS[[#This Row],[email_open_rate]])</f>
        <v>10.6</v>
      </c>
      <c r="O1895" s="1">
        <v>44877</v>
      </c>
      <c r="P1895">
        <v>81</v>
      </c>
      <c r="Q1895">
        <v>0.23</v>
      </c>
      <c r="R1895">
        <f>IF(IFERROR(VLOOKUP(DATOS[[#This Row],[IdUnico]],A1896:$A$5002,1,FALSE),0),1,0)</f>
        <v>0</v>
      </c>
    </row>
    <row r="1896" spans="1:18" x14ac:dyDescent="0.3">
      <c r="A1896" t="str">
        <f>CONCATENATE(DATOS[[#This Row],[customer_id]],"_",DATOS[[#This Row],[country]],"_",DATOS[[#This Row],[customer_since]])</f>
        <v>CUST_4394_France_44323</v>
      </c>
      <c r="B1896" t="s">
        <v>313</v>
      </c>
      <c r="C1896">
        <v>33</v>
      </c>
      <c r="D1896" t="s">
        <v>21</v>
      </c>
      <c r="E1896" t="s">
        <v>35</v>
      </c>
      <c r="F1896">
        <v>199.04</v>
      </c>
      <c r="G1896">
        <f>IF(DATOS[[#This Row],[avg_order_value]]="",0,DATOS[[#This Row],[avg_order_value]])</f>
        <v>199.04</v>
      </c>
      <c r="H1896">
        <v>10</v>
      </c>
      <c r="I1896">
        <f>DATOS[[#This Row],[avgValorOrdenDesc]]*DATOS[[#This Row],[total_orders]]</f>
        <v>1990.3999999999999</v>
      </c>
      <c r="J1896">
        <v>19</v>
      </c>
      <c r="K1896">
        <v>0</v>
      </c>
      <c r="L1896" t="s">
        <v>40</v>
      </c>
      <c r="M1896">
        <v>28</v>
      </c>
      <c r="N1896">
        <f>IF(DATOS[[#This Row],[email_open_rate]]="",0,DATOS[[#This Row],[email_open_rate]])</f>
        <v>28</v>
      </c>
      <c r="O1896" s="1">
        <v>44323</v>
      </c>
      <c r="P1896">
        <v>96</v>
      </c>
      <c r="Q1896">
        <v>0.32</v>
      </c>
      <c r="R1896">
        <f>IF(IFERROR(VLOOKUP(DATOS[[#This Row],[IdUnico]],A1897:$A$5002,1,FALSE),0),1,0)</f>
        <v>0</v>
      </c>
    </row>
    <row r="1897" spans="1:18" x14ac:dyDescent="0.3">
      <c r="A1897" t="str">
        <f>CONCATENATE(DATOS[[#This Row],[customer_id]],"_",DATOS[[#This Row],[country]],"_",DATOS[[#This Row],[customer_since]])</f>
        <v>CUST_4398_Brazil_45828</v>
      </c>
      <c r="B1897" t="s">
        <v>3492</v>
      </c>
      <c r="C1897">
        <v>42</v>
      </c>
      <c r="D1897" t="s">
        <v>14</v>
      </c>
      <c r="E1897" t="s">
        <v>15</v>
      </c>
      <c r="F1897">
        <v>141.58000000000001</v>
      </c>
      <c r="G1897">
        <f>IF(DATOS[[#This Row],[avg_order_value]]="",0,DATOS[[#This Row],[avg_order_value]])</f>
        <v>141.58000000000001</v>
      </c>
      <c r="H1897">
        <v>6</v>
      </c>
      <c r="I1897">
        <f>DATOS[[#This Row],[avgValorOrdenDesc]]*DATOS[[#This Row],[total_orders]]</f>
        <v>849.48</v>
      </c>
      <c r="J1897">
        <v>195</v>
      </c>
      <c r="K1897">
        <v>0</v>
      </c>
      <c r="L1897" t="s">
        <v>23</v>
      </c>
      <c r="N1897">
        <f>IF(DATOS[[#This Row],[email_open_rate]]="",0,DATOS[[#This Row],[email_open_rate]])</f>
        <v>0</v>
      </c>
      <c r="O1897" s="1">
        <v>45828</v>
      </c>
      <c r="P1897">
        <v>66</v>
      </c>
      <c r="Q1897">
        <v>0.21</v>
      </c>
      <c r="R1897">
        <f>IF(IFERROR(VLOOKUP(DATOS[[#This Row],[IdUnico]],A1898:$A$5002,1,FALSE),0),1,0)</f>
        <v>0</v>
      </c>
    </row>
    <row r="1898" spans="1:18" x14ac:dyDescent="0.3">
      <c r="A1898" t="str">
        <f>CONCATENATE(DATOS[[#This Row],[customer_id]],"_",DATOS[[#This Row],[country]],"_",DATOS[[#This Row],[customer_since]])</f>
        <v>CUST_4406_UK_45160</v>
      </c>
      <c r="B1898" t="s">
        <v>2971</v>
      </c>
      <c r="C1898">
        <v>60</v>
      </c>
      <c r="D1898" t="s">
        <v>14</v>
      </c>
      <c r="E1898" t="s">
        <v>52</v>
      </c>
      <c r="F1898">
        <v>59.59</v>
      </c>
      <c r="G1898">
        <f>IF(DATOS[[#This Row],[avg_order_value]]="",0,DATOS[[#This Row],[avg_order_value]])</f>
        <v>59.59</v>
      </c>
      <c r="H1898">
        <v>12</v>
      </c>
      <c r="I1898">
        <f>DATOS[[#This Row],[avgValorOrdenDesc]]*DATOS[[#This Row],[total_orders]]</f>
        <v>715.08</v>
      </c>
      <c r="J1898">
        <v>347</v>
      </c>
      <c r="K1898">
        <v>0</v>
      </c>
      <c r="L1898" t="s">
        <v>16</v>
      </c>
      <c r="M1898">
        <v>91.9</v>
      </c>
      <c r="N1898">
        <f>IF(DATOS[[#This Row],[email_open_rate]]="",0,DATOS[[#This Row],[email_open_rate]])</f>
        <v>91.9</v>
      </c>
      <c r="O1898" s="1">
        <v>45160</v>
      </c>
      <c r="P1898">
        <v>94</v>
      </c>
      <c r="Q1898">
        <v>0.28999999999999998</v>
      </c>
      <c r="R1898">
        <f>IF(IFERROR(VLOOKUP(DATOS[[#This Row],[IdUnico]],A1899:$A$5002,1,FALSE),0),1,0)</f>
        <v>0</v>
      </c>
    </row>
    <row r="1899" spans="1:18" x14ac:dyDescent="0.3">
      <c r="A1899" t="str">
        <f>CONCATENATE(DATOS[[#This Row],[customer_id]],"_",DATOS[[#This Row],[country]],"_",DATOS[[#This Row],[customer_since]])</f>
        <v>CUST_4406_USA_44910</v>
      </c>
      <c r="B1899" t="s">
        <v>2971</v>
      </c>
      <c r="C1899">
        <v>28</v>
      </c>
      <c r="D1899" t="s">
        <v>25</v>
      </c>
      <c r="E1899" t="s">
        <v>18</v>
      </c>
      <c r="G1899">
        <f>IF(DATOS[[#This Row],[avg_order_value]]="",0,DATOS[[#This Row],[avg_order_value]])</f>
        <v>0</v>
      </c>
      <c r="H1899">
        <v>7</v>
      </c>
      <c r="I1899">
        <f>DATOS[[#This Row],[avgValorOrdenDesc]]*DATOS[[#This Row],[total_orders]]</f>
        <v>0</v>
      </c>
      <c r="J1899">
        <v>231</v>
      </c>
      <c r="K1899">
        <v>0</v>
      </c>
      <c r="L1899" t="s">
        <v>23</v>
      </c>
      <c r="M1899">
        <v>96.8</v>
      </c>
      <c r="N1899">
        <f>IF(DATOS[[#This Row],[email_open_rate]]="",0,DATOS[[#This Row],[email_open_rate]])</f>
        <v>96.8</v>
      </c>
      <c r="O1899" s="1">
        <v>44910</v>
      </c>
      <c r="P1899">
        <v>20</v>
      </c>
      <c r="Q1899">
        <v>0.16</v>
      </c>
      <c r="R1899">
        <f>IF(IFERROR(VLOOKUP(DATOS[[#This Row],[IdUnico]],A1900:$A$5002,1,FALSE),0),1,0)</f>
        <v>0</v>
      </c>
    </row>
    <row r="1900" spans="1:18" x14ac:dyDescent="0.3">
      <c r="A1900" t="str">
        <f>CONCATENATE(DATOS[[#This Row],[customer_id]],"_",DATOS[[#This Row],[country]],"_",DATOS[[#This Row],[customer_since]])</f>
        <v>CUST_4408_Canada_44435</v>
      </c>
      <c r="B1900" t="s">
        <v>2708</v>
      </c>
      <c r="C1900">
        <v>59</v>
      </c>
      <c r="D1900" t="s">
        <v>14</v>
      </c>
      <c r="E1900" t="s">
        <v>28</v>
      </c>
      <c r="F1900">
        <v>112.61</v>
      </c>
      <c r="G1900">
        <f>IF(DATOS[[#This Row],[avg_order_value]]="",0,DATOS[[#This Row],[avg_order_value]])</f>
        <v>112.61</v>
      </c>
      <c r="H1900">
        <v>10</v>
      </c>
      <c r="I1900">
        <f>DATOS[[#This Row],[avgValorOrdenDesc]]*DATOS[[#This Row],[total_orders]]</f>
        <v>1126.0999999999999</v>
      </c>
      <c r="J1900">
        <v>103</v>
      </c>
      <c r="K1900">
        <v>0</v>
      </c>
      <c r="L1900" t="s">
        <v>23</v>
      </c>
      <c r="M1900">
        <v>85.3</v>
      </c>
      <c r="N1900">
        <f>IF(DATOS[[#This Row],[email_open_rate]]="",0,DATOS[[#This Row],[email_open_rate]])</f>
        <v>85.3</v>
      </c>
      <c r="O1900" s="1">
        <v>44435</v>
      </c>
      <c r="P1900">
        <v>5</v>
      </c>
      <c r="Q1900">
        <v>0.62</v>
      </c>
      <c r="R1900">
        <f>IF(IFERROR(VLOOKUP(DATOS[[#This Row],[IdUnico]],A1901:$A$5002,1,FALSE),0),1,0)</f>
        <v>0</v>
      </c>
    </row>
    <row r="1901" spans="1:18" x14ac:dyDescent="0.3">
      <c r="A1901" t="str">
        <f>CONCATENATE(DATOS[[#This Row],[customer_id]],"_",DATOS[[#This Row],[country]],"_",DATOS[[#This Row],[customer_since]])</f>
        <v>CUST_4414_Canada_44383</v>
      </c>
      <c r="B1901" t="s">
        <v>3086</v>
      </c>
      <c r="C1901">
        <v>21</v>
      </c>
      <c r="D1901" t="s">
        <v>14</v>
      </c>
      <c r="E1901" t="s">
        <v>28</v>
      </c>
      <c r="F1901">
        <v>30.55</v>
      </c>
      <c r="G1901">
        <f>IF(DATOS[[#This Row],[avg_order_value]]="",0,DATOS[[#This Row],[avg_order_value]])</f>
        <v>30.55</v>
      </c>
      <c r="H1901">
        <v>8</v>
      </c>
      <c r="I1901">
        <f>DATOS[[#This Row],[avgValorOrdenDesc]]*DATOS[[#This Row],[total_orders]]</f>
        <v>244.4</v>
      </c>
      <c r="J1901">
        <v>144</v>
      </c>
      <c r="K1901">
        <v>0</v>
      </c>
      <c r="L1901" t="s">
        <v>19</v>
      </c>
      <c r="M1901">
        <v>50.4</v>
      </c>
      <c r="N1901">
        <f>IF(DATOS[[#This Row],[email_open_rate]]="",0,DATOS[[#This Row],[email_open_rate]])</f>
        <v>50.4</v>
      </c>
      <c r="O1901" s="1">
        <v>44383</v>
      </c>
      <c r="P1901">
        <v>53</v>
      </c>
      <c r="Q1901">
        <v>0.19</v>
      </c>
      <c r="R1901">
        <f>IF(IFERROR(VLOOKUP(DATOS[[#This Row],[IdUnico]],A1902:$A$5002,1,FALSE),0),1,0)</f>
        <v>0</v>
      </c>
    </row>
    <row r="1902" spans="1:18" x14ac:dyDescent="0.3">
      <c r="A1902" t="str">
        <f>CONCATENATE(DATOS[[#This Row],[customer_id]],"_",DATOS[[#This Row],[country]],"_",DATOS[[#This Row],[customer_since]])</f>
        <v>CUST_4415_Canada_44399</v>
      </c>
      <c r="B1902" t="s">
        <v>2282</v>
      </c>
      <c r="C1902">
        <v>65</v>
      </c>
      <c r="D1902" t="s">
        <v>14</v>
      </c>
      <c r="E1902" t="s">
        <v>28</v>
      </c>
      <c r="F1902">
        <v>123.89</v>
      </c>
      <c r="G1902">
        <f>IF(DATOS[[#This Row],[avg_order_value]]="",0,DATOS[[#This Row],[avg_order_value]])</f>
        <v>123.89</v>
      </c>
      <c r="H1902">
        <v>14</v>
      </c>
      <c r="I1902">
        <f>DATOS[[#This Row],[avgValorOrdenDesc]]*DATOS[[#This Row],[total_orders]]</f>
        <v>1734.46</v>
      </c>
      <c r="J1902">
        <v>41</v>
      </c>
      <c r="K1902">
        <v>0</v>
      </c>
      <c r="L1902" t="s">
        <v>40</v>
      </c>
      <c r="N1902">
        <f>IF(DATOS[[#This Row],[email_open_rate]]="",0,DATOS[[#This Row],[email_open_rate]])</f>
        <v>0</v>
      </c>
      <c r="O1902" s="1">
        <v>44399</v>
      </c>
      <c r="P1902">
        <v>68</v>
      </c>
      <c r="Q1902">
        <v>0.51</v>
      </c>
      <c r="R1902">
        <f>IF(IFERROR(VLOOKUP(DATOS[[#This Row],[IdUnico]],A1903:$A$5002,1,FALSE),0),1,0)</f>
        <v>0</v>
      </c>
    </row>
    <row r="1903" spans="1:18" x14ac:dyDescent="0.3">
      <c r="A1903" t="str">
        <f>CONCATENATE(DATOS[[#This Row],[customer_id]],"_",DATOS[[#This Row],[country]],"_",DATOS[[#This Row],[customer_since]])</f>
        <v>CUST_4416_USA_44662</v>
      </c>
      <c r="B1903" t="s">
        <v>3209</v>
      </c>
      <c r="C1903">
        <v>32</v>
      </c>
      <c r="D1903" t="s">
        <v>14</v>
      </c>
      <c r="E1903" t="s">
        <v>18</v>
      </c>
      <c r="F1903">
        <v>79.09</v>
      </c>
      <c r="G1903">
        <f>IF(DATOS[[#This Row],[avg_order_value]]="",0,DATOS[[#This Row],[avg_order_value]])</f>
        <v>79.09</v>
      </c>
      <c r="H1903">
        <v>8</v>
      </c>
      <c r="I1903">
        <f>DATOS[[#This Row],[avgValorOrdenDesc]]*DATOS[[#This Row],[total_orders]]</f>
        <v>632.72</v>
      </c>
      <c r="J1903">
        <v>331</v>
      </c>
      <c r="K1903">
        <v>0</v>
      </c>
      <c r="L1903" t="s">
        <v>23</v>
      </c>
      <c r="M1903">
        <v>64.599999999999994</v>
      </c>
      <c r="N1903">
        <f>IF(DATOS[[#This Row],[email_open_rate]]="",0,DATOS[[#This Row],[email_open_rate]])</f>
        <v>64.599999999999994</v>
      </c>
      <c r="O1903" s="1">
        <v>44662</v>
      </c>
      <c r="P1903">
        <v>44</v>
      </c>
      <c r="Q1903">
        <v>0.37</v>
      </c>
      <c r="R1903">
        <f>IF(IFERROR(VLOOKUP(DATOS[[#This Row],[IdUnico]],A1904:$A$5002,1,FALSE),0),1,0)</f>
        <v>0</v>
      </c>
    </row>
    <row r="1904" spans="1:18" x14ac:dyDescent="0.3">
      <c r="A1904" t="str">
        <f>CONCATENATE(DATOS[[#This Row],[customer_id]],"_",DATOS[[#This Row],[country]],"_",DATOS[[#This Row],[customer_since]])</f>
        <v>CUST_4417_USA_44163</v>
      </c>
      <c r="B1904" t="s">
        <v>914</v>
      </c>
      <c r="C1904">
        <v>38</v>
      </c>
      <c r="D1904" t="s">
        <v>14</v>
      </c>
      <c r="E1904" t="s">
        <v>18</v>
      </c>
      <c r="F1904">
        <v>36.6</v>
      </c>
      <c r="G1904">
        <f>IF(DATOS[[#This Row],[avg_order_value]]="",0,DATOS[[#This Row],[avg_order_value]])</f>
        <v>36.6</v>
      </c>
      <c r="H1904">
        <v>13</v>
      </c>
      <c r="I1904">
        <f>DATOS[[#This Row],[avgValorOrdenDesc]]*DATOS[[#This Row],[total_orders]]</f>
        <v>475.8</v>
      </c>
      <c r="J1904">
        <v>68</v>
      </c>
      <c r="K1904">
        <v>0</v>
      </c>
      <c r="L1904" t="s">
        <v>29</v>
      </c>
      <c r="N1904">
        <f>IF(DATOS[[#This Row],[email_open_rate]]="",0,DATOS[[#This Row],[email_open_rate]])</f>
        <v>0</v>
      </c>
      <c r="O1904" s="1">
        <v>44163</v>
      </c>
      <c r="P1904">
        <v>86</v>
      </c>
      <c r="Q1904">
        <v>0.17</v>
      </c>
      <c r="R1904">
        <f>IF(IFERROR(VLOOKUP(DATOS[[#This Row],[IdUnico]],A1905:$A$5002,1,FALSE),0),1,0)</f>
        <v>0</v>
      </c>
    </row>
    <row r="1905" spans="1:18" x14ac:dyDescent="0.3">
      <c r="A1905" t="str">
        <f>CONCATENATE(DATOS[[#This Row],[customer_id]],"_",DATOS[[#This Row],[country]],"_",DATOS[[#This Row],[customer_since]])</f>
        <v>CUST_4419_Canada_45776</v>
      </c>
      <c r="B1905" t="s">
        <v>640</v>
      </c>
      <c r="C1905">
        <v>54</v>
      </c>
      <c r="D1905" t="s">
        <v>21</v>
      </c>
      <c r="E1905" t="s">
        <v>28</v>
      </c>
      <c r="F1905">
        <v>110.69</v>
      </c>
      <c r="G1905">
        <f>IF(DATOS[[#This Row],[avg_order_value]]="",0,DATOS[[#This Row],[avg_order_value]])</f>
        <v>110.69</v>
      </c>
      <c r="H1905">
        <v>10</v>
      </c>
      <c r="I1905">
        <f>DATOS[[#This Row],[avgValorOrdenDesc]]*DATOS[[#This Row],[total_orders]]</f>
        <v>1106.9000000000001</v>
      </c>
      <c r="J1905">
        <v>85</v>
      </c>
      <c r="K1905">
        <v>0</v>
      </c>
      <c r="L1905" t="s">
        <v>16</v>
      </c>
      <c r="M1905">
        <v>44.7</v>
      </c>
      <c r="N1905">
        <f>IF(DATOS[[#This Row],[email_open_rate]]="",0,DATOS[[#This Row],[email_open_rate]])</f>
        <v>44.7</v>
      </c>
      <c r="O1905" s="1">
        <v>45776</v>
      </c>
      <c r="P1905">
        <v>45</v>
      </c>
      <c r="Q1905">
        <v>0.21</v>
      </c>
      <c r="R1905">
        <f>IF(IFERROR(VLOOKUP(DATOS[[#This Row],[IdUnico]],A1906:$A$5002,1,FALSE),0),1,0)</f>
        <v>0</v>
      </c>
    </row>
    <row r="1906" spans="1:18" x14ac:dyDescent="0.3">
      <c r="A1906" t="str">
        <f>CONCATENATE(DATOS[[#This Row],[customer_id]],"_",DATOS[[#This Row],[country]],"_",DATOS[[#This Row],[customer_since]])</f>
        <v>CUST_4420_Canada_44980</v>
      </c>
      <c r="B1906" t="s">
        <v>303</v>
      </c>
      <c r="C1906">
        <v>21</v>
      </c>
      <c r="D1906" t="s">
        <v>21</v>
      </c>
      <c r="E1906" t="s">
        <v>28</v>
      </c>
      <c r="F1906">
        <v>127.47</v>
      </c>
      <c r="G1906">
        <f>IF(DATOS[[#This Row],[avg_order_value]]="",0,DATOS[[#This Row],[avg_order_value]])</f>
        <v>127.47</v>
      </c>
      <c r="H1906">
        <v>7</v>
      </c>
      <c r="I1906">
        <f>DATOS[[#This Row],[avgValorOrdenDesc]]*DATOS[[#This Row],[total_orders]]</f>
        <v>892.29</v>
      </c>
      <c r="J1906">
        <v>208</v>
      </c>
      <c r="K1906">
        <v>0</v>
      </c>
      <c r="L1906" t="s">
        <v>16</v>
      </c>
      <c r="M1906">
        <v>34.5</v>
      </c>
      <c r="N1906">
        <f>IF(DATOS[[#This Row],[email_open_rate]]="",0,DATOS[[#This Row],[email_open_rate]])</f>
        <v>34.5</v>
      </c>
      <c r="O1906" s="1">
        <v>44980</v>
      </c>
      <c r="P1906">
        <v>51</v>
      </c>
      <c r="Q1906">
        <v>0.38</v>
      </c>
      <c r="R1906">
        <f>IF(IFERROR(VLOOKUP(DATOS[[#This Row],[IdUnico]],A1907:$A$5002,1,FALSE),0),1,0)</f>
        <v>0</v>
      </c>
    </row>
    <row r="1907" spans="1:18" x14ac:dyDescent="0.3">
      <c r="A1907" t="str">
        <f>CONCATENATE(DATOS[[#This Row],[customer_id]],"_",DATOS[[#This Row],[country]],"_",DATOS[[#This Row],[customer_since]])</f>
        <v>CUST_4420_Germany_44149</v>
      </c>
      <c r="B1907" t="s">
        <v>303</v>
      </c>
      <c r="C1907">
        <v>19</v>
      </c>
      <c r="D1907" t="s">
        <v>25</v>
      </c>
      <c r="E1907" t="s">
        <v>50</v>
      </c>
      <c r="F1907">
        <v>316.83999999999997</v>
      </c>
      <c r="G1907">
        <f>IF(DATOS[[#This Row],[avg_order_value]]="",0,DATOS[[#This Row],[avg_order_value]])</f>
        <v>316.83999999999997</v>
      </c>
      <c r="H1907">
        <v>9</v>
      </c>
      <c r="I1907">
        <f>DATOS[[#This Row],[avgValorOrdenDesc]]*DATOS[[#This Row],[total_orders]]</f>
        <v>2851.56</v>
      </c>
      <c r="J1907">
        <v>88</v>
      </c>
      <c r="K1907">
        <v>0</v>
      </c>
      <c r="L1907" t="s">
        <v>19</v>
      </c>
      <c r="M1907">
        <v>50</v>
      </c>
      <c r="N1907">
        <f>IF(DATOS[[#This Row],[email_open_rate]]="",0,DATOS[[#This Row],[email_open_rate]])</f>
        <v>50</v>
      </c>
      <c r="O1907" s="1">
        <v>44149</v>
      </c>
      <c r="P1907">
        <v>28</v>
      </c>
      <c r="Q1907">
        <v>0.14000000000000001</v>
      </c>
      <c r="R1907">
        <f>IF(IFERROR(VLOOKUP(DATOS[[#This Row],[IdUnico]],A1908:$A$5002,1,FALSE),0),1,0)</f>
        <v>0</v>
      </c>
    </row>
    <row r="1908" spans="1:18" x14ac:dyDescent="0.3">
      <c r="A1908" t="str">
        <f>CONCATENATE(DATOS[[#This Row],[customer_id]],"_",DATOS[[#This Row],[country]],"_",DATOS[[#This Row],[customer_since]])</f>
        <v>CUST_4423_UK_44988</v>
      </c>
      <c r="B1908" t="s">
        <v>2595</v>
      </c>
      <c r="C1908">
        <v>65</v>
      </c>
      <c r="D1908" t="s">
        <v>14</v>
      </c>
      <c r="E1908" t="s">
        <v>52</v>
      </c>
      <c r="F1908">
        <v>154.97999999999999</v>
      </c>
      <c r="G1908">
        <f>IF(DATOS[[#This Row],[avg_order_value]]="",0,DATOS[[#This Row],[avg_order_value]])</f>
        <v>154.97999999999999</v>
      </c>
      <c r="H1908">
        <v>9</v>
      </c>
      <c r="I1908">
        <f>DATOS[[#This Row],[avgValorOrdenDesc]]*DATOS[[#This Row],[total_orders]]</f>
        <v>1394.82</v>
      </c>
      <c r="J1908">
        <v>109</v>
      </c>
      <c r="K1908">
        <v>0</v>
      </c>
      <c r="L1908" t="s">
        <v>16</v>
      </c>
      <c r="M1908">
        <v>19.2</v>
      </c>
      <c r="N1908">
        <f>IF(DATOS[[#This Row],[email_open_rate]]="",0,DATOS[[#This Row],[email_open_rate]])</f>
        <v>19.2</v>
      </c>
      <c r="O1908" s="1">
        <v>44988</v>
      </c>
      <c r="P1908">
        <v>6</v>
      </c>
      <c r="Q1908">
        <v>0.36</v>
      </c>
      <c r="R1908">
        <f>IF(IFERROR(VLOOKUP(DATOS[[#This Row],[IdUnico]],A1909:$A$5002,1,FALSE),0),1,0)</f>
        <v>0</v>
      </c>
    </row>
    <row r="1909" spans="1:18" x14ac:dyDescent="0.3">
      <c r="A1909" t="str">
        <f>CONCATENATE(DATOS[[#This Row],[customer_id]],"_",DATOS[[#This Row],[country]],"_",DATOS[[#This Row],[customer_since]])</f>
        <v>CUST_4426_France_45026</v>
      </c>
      <c r="B1909" t="s">
        <v>2402</v>
      </c>
      <c r="C1909">
        <v>25</v>
      </c>
      <c r="D1909" t="s">
        <v>14</v>
      </c>
      <c r="E1909" t="s">
        <v>35</v>
      </c>
      <c r="F1909">
        <v>225.7</v>
      </c>
      <c r="G1909">
        <f>IF(DATOS[[#This Row],[avg_order_value]]="",0,DATOS[[#This Row],[avg_order_value]])</f>
        <v>225.7</v>
      </c>
      <c r="H1909">
        <v>11</v>
      </c>
      <c r="I1909">
        <f>DATOS[[#This Row],[avgValorOrdenDesc]]*DATOS[[#This Row],[total_orders]]</f>
        <v>2482.6999999999998</v>
      </c>
      <c r="J1909">
        <v>302</v>
      </c>
      <c r="K1909">
        <v>0</v>
      </c>
      <c r="L1909" t="s">
        <v>19</v>
      </c>
      <c r="M1909">
        <v>66.2</v>
      </c>
      <c r="N1909">
        <f>IF(DATOS[[#This Row],[email_open_rate]]="",0,DATOS[[#This Row],[email_open_rate]])</f>
        <v>66.2</v>
      </c>
      <c r="O1909" s="1">
        <v>45026</v>
      </c>
      <c r="P1909">
        <v>63</v>
      </c>
      <c r="Q1909">
        <v>0.25</v>
      </c>
      <c r="R1909">
        <f>IF(IFERROR(VLOOKUP(DATOS[[#This Row],[IdUnico]],A1910:$A$5002,1,FALSE),0),1,0)</f>
        <v>0</v>
      </c>
    </row>
    <row r="1910" spans="1:18" x14ac:dyDescent="0.3">
      <c r="A1910" t="str">
        <f>CONCATENATE(DATOS[[#This Row],[customer_id]],"_",DATOS[[#This Row],[country]],"_",DATOS[[#This Row],[customer_since]])</f>
        <v>CUST_4427_UK_45474</v>
      </c>
      <c r="B1910" t="s">
        <v>1410</v>
      </c>
      <c r="C1910">
        <v>59</v>
      </c>
      <c r="D1910" t="s">
        <v>14</v>
      </c>
      <c r="E1910" t="s">
        <v>52</v>
      </c>
      <c r="F1910">
        <v>112.82</v>
      </c>
      <c r="G1910">
        <f>IF(DATOS[[#This Row],[avg_order_value]]="",0,DATOS[[#This Row],[avg_order_value]])</f>
        <v>112.82</v>
      </c>
      <c r="H1910">
        <v>9</v>
      </c>
      <c r="I1910">
        <f>DATOS[[#This Row],[avgValorOrdenDesc]]*DATOS[[#This Row],[total_orders]]</f>
        <v>1015.3799999999999</v>
      </c>
      <c r="J1910">
        <v>151</v>
      </c>
      <c r="K1910">
        <v>0</v>
      </c>
      <c r="L1910" t="s">
        <v>16</v>
      </c>
      <c r="N1910">
        <f>IF(DATOS[[#This Row],[email_open_rate]]="",0,DATOS[[#This Row],[email_open_rate]])</f>
        <v>0</v>
      </c>
      <c r="O1910" s="1">
        <v>45474</v>
      </c>
      <c r="P1910">
        <v>52</v>
      </c>
      <c r="Q1910">
        <v>0.47</v>
      </c>
      <c r="R1910">
        <f>IF(IFERROR(VLOOKUP(DATOS[[#This Row],[IdUnico]],A1911:$A$5002,1,FALSE),0),1,0)</f>
        <v>0</v>
      </c>
    </row>
    <row r="1911" spans="1:18" x14ac:dyDescent="0.3">
      <c r="A1911" t="str">
        <f>CONCATENATE(DATOS[[#This Row],[customer_id]],"_",DATOS[[#This Row],[country]],"_",DATOS[[#This Row],[customer_since]])</f>
        <v>CUST_4430_China_45173</v>
      </c>
      <c r="B1911" t="s">
        <v>1167</v>
      </c>
      <c r="C1911">
        <v>33</v>
      </c>
      <c r="D1911" t="s">
        <v>21</v>
      </c>
      <c r="E1911" t="s">
        <v>44</v>
      </c>
      <c r="F1911">
        <v>60.2</v>
      </c>
      <c r="G1911">
        <f>IF(DATOS[[#This Row],[avg_order_value]]="",0,DATOS[[#This Row],[avg_order_value]])</f>
        <v>60.2</v>
      </c>
      <c r="H1911">
        <v>6</v>
      </c>
      <c r="I1911">
        <f>DATOS[[#This Row],[avgValorOrdenDesc]]*DATOS[[#This Row],[total_orders]]</f>
        <v>361.20000000000005</v>
      </c>
      <c r="J1911">
        <v>318</v>
      </c>
      <c r="K1911">
        <v>0</v>
      </c>
      <c r="L1911" t="s">
        <v>16</v>
      </c>
      <c r="M1911">
        <v>69</v>
      </c>
      <c r="N1911">
        <f>IF(DATOS[[#This Row],[email_open_rate]]="",0,DATOS[[#This Row],[email_open_rate]])</f>
        <v>69</v>
      </c>
      <c r="O1911" s="1">
        <v>45173</v>
      </c>
      <c r="P1911">
        <v>83</v>
      </c>
      <c r="Q1911">
        <v>0.19</v>
      </c>
      <c r="R1911">
        <f>IF(IFERROR(VLOOKUP(DATOS[[#This Row],[IdUnico]],A1912:$A$5002,1,FALSE),0),1,0)</f>
        <v>0</v>
      </c>
    </row>
    <row r="1912" spans="1:18" x14ac:dyDescent="0.3">
      <c r="A1912" t="str">
        <f>CONCATENATE(DATOS[[#This Row],[customer_id]],"_",DATOS[[#This Row],[country]],"_",DATOS[[#This Row],[customer_since]])</f>
        <v>CUST_4432_Canada_45133</v>
      </c>
      <c r="B1912" t="s">
        <v>951</v>
      </c>
      <c r="C1912">
        <v>67</v>
      </c>
      <c r="D1912" t="s">
        <v>21</v>
      </c>
      <c r="E1912" t="s">
        <v>28</v>
      </c>
      <c r="F1912">
        <v>95.82</v>
      </c>
      <c r="G1912">
        <f>IF(DATOS[[#This Row],[avg_order_value]]="",0,DATOS[[#This Row],[avg_order_value]])</f>
        <v>95.82</v>
      </c>
      <c r="H1912">
        <v>7</v>
      </c>
      <c r="I1912">
        <f>DATOS[[#This Row],[avgValorOrdenDesc]]*DATOS[[#This Row],[total_orders]]</f>
        <v>670.74</v>
      </c>
      <c r="J1912">
        <v>234</v>
      </c>
      <c r="K1912">
        <v>0</v>
      </c>
      <c r="L1912" t="s">
        <v>23</v>
      </c>
      <c r="M1912">
        <v>41.3</v>
      </c>
      <c r="N1912">
        <f>IF(DATOS[[#This Row],[email_open_rate]]="",0,DATOS[[#This Row],[email_open_rate]])</f>
        <v>41.3</v>
      </c>
      <c r="O1912" s="1">
        <v>45133</v>
      </c>
      <c r="P1912">
        <v>72</v>
      </c>
      <c r="Q1912">
        <v>0.18</v>
      </c>
      <c r="R1912">
        <f>IF(IFERROR(VLOOKUP(DATOS[[#This Row],[IdUnico]],A1913:$A$5002,1,FALSE),0),1,0)</f>
        <v>0</v>
      </c>
    </row>
    <row r="1913" spans="1:18" x14ac:dyDescent="0.3">
      <c r="A1913" t="str">
        <f>CONCATENATE(DATOS[[#This Row],[customer_id]],"_",DATOS[[#This Row],[country]],"_",DATOS[[#This Row],[customer_since]])</f>
        <v>CUST_4432_China_45187</v>
      </c>
      <c r="B1913" t="s">
        <v>951</v>
      </c>
      <c r="C1913">
        <v>62</v>
      </c>
      <c r="D1913" t="s">
        <v>14</v>
      </c>
      <c r="E1913" t="s">
        <v>44</v>
      </c>
      <c r="F1913">
        <v>98.6</v>
      </c>
      <c r="G1913">
        <f>IF(DATOS[[#This Row],[avg_order_value]]="",0,DATOS[[#This Row],[avg_order_value]])</f>
        <v>98.6</v>
      </c>
      <c r="H1913">
        <v>8</v>
      </c>
      <c r="I1913">
        <f>DATOS[[#This Row],[avgValorOrdenDesc]]*DATOS[[#This Row],[total_orders]]</f>
        <v>788.8</v>
      </c>
      <c r="J1913">
        <v>191</v>
      </c>
      <c r="K1913">
        <v>0</v>
      </c>
      <c r="L1913" t="s">
        <v>23</v>
      </c>
      <c r="M1913">
        <v>67.5</v>
      </c>
      <c r="N1913">
        <f>IF(DATOS[[#This Row],[email_open_rate]]="",0,DATOS[[#This Row],[email_open_rate]])</f>
        <v>67.5</v>
      </c>
      <c r="O1913" s="1">
        <v>45187</v>
      </c>
      <c r="P1913">
        <v>60</v>
      </c>
      <c r="Q1913">
        <v>0.23</v>
      </c>
      <c r="R1913">
        <f>IF(IFERROR(VLOOKUP(DATOS[[#This Row],[IdUnico]],A1914:$A$5002,1,FALSE),0),1,0)</f>
        <v>0</v>
      </c>
    </row>
    <row r="1914" spans="1:18" x14ac:dyDescent="0.3">
      <c r="A1914" t="str">
        <f>CONCATENATE(DATOS[[#This Row],[customer_id]],"_",DATOS[[#This Row],[country]],"_",DATOS[[#This Row],[customer_since]])</f>
        <v>CUST_4435_Australia_45176</v>
      </c>
      <c r="B1914" t="s">
        <v>3236</v>
      </c>
      <c r="C1914">
        <v>32</v>
      </c>
      <c r="D1914" t="s">
        <v>14</v>
      </c>
      <c r="E1914" t="s">
        <v>22</v>
      </c>
      <c r="G1914">
        <f>IF(DATOS[[#This Row],[avg_order_value]]="",0,DATOS[[#This Row],[avg_order_value]])</f>
        <v>0</v>
      </c>
      <c r="H1914">
        <v>7</v>
      </c>
      <c r="I1914">
        <f>DATOS[[#This Row],[avgValorOrdenDesc]]*DATOS[[#This Row],[total_orders]]</f>
        <v>0</v>
      </c>
      <c r="J1914">
        <v>235</v>
      </c>
      <c r="K1914">
        <v>0</v>
      </c>
      <c r="L1914" t="s">
        <v>16</v>
      </c>
      <c r="M1914">
        <v>40.6</v>
      </c>
      <c r="N1914">
        <f>IF(DATOS[[#This Row],[email_open_rate]]="",0,DATOS[[#This Row],[email_open_rate]])</f>
        <v>40.6</v>
      </c>
      <c r="O1914" s="1">
        <v>45176</v>
      </c>
      <c r="P1914">
        <v>51</v>
      </c>
      <c r="Q1914">
        <v>0.22</v>
      </c>
      <c r="R1914">
        <f>IF(IFERROR(VLOOKUP(DATOS[[#This Row],[IdUnico]],A1915:$A$5002,1,FALSE),0),1,0)</f>
        <v>0</v>
      </c>
    </row>
    <row r="1915" spans="1:18" x14ac:dyDescent="0.3">
      <c r="A1915" t="str">
        <f>CONCATENATE(DATOS[[#This Row],[customer_id]],"_",DATOS[[#This Row],[country]],"_",DATOS[[#This Row],[customer_since]])</f>
        <v>CUST_4436_Japan_45657</v>
      </c>
      <c r="B1915" t="s">
        <v>285</v>
      </c>
      <c r="C1915">
        <v>47</v>
      </c>
      <c r="D1915" t="s">
        <v>25</v>
      </c>
      <c r="E1915" t="s">
        <v>26</v>
      </c>
      <c r="F1915">
        <v>67.91</v>
      </c>
      <c r="G1915">
        <f>IF(DATOS[[#This Row],[avg_order_value]]="",0,DATOS[[#This Row],[avg_order_value]])</f>
        <v>67.91</v>
      </c>
      <c r="H1915">
        <v>9</v>
      </c>
      <c r="I1915">
        <f>DATOS[[#This Row],[avgValorOrdenDesc]]*DATOS[[#This Row],[total_orders]]</f>
        <v>611.18999999999994</v>
      </c>
      <c r="J1915">
        <v>321</v>
      </c>
      <c r="K1915">
        <v>0</v>
      </c>
      <c r="L1915" t="s">
        <v>40</v>
      </c>
      <c r="M1915">
        <v>59.2</v>
      </c>
      <c r="N1915">
        <f>IF(DATOS[[#This Row],[email_open_rate]]="",0,DATOS[[#This Row],[email_open_rate]])</f>
        <v>59.2</v>
      </c>
      <c r="O1915" s="1">
        <v>45657</v>
      </c>
      <c r="P1915">
        <v>76</v>
      </c>
      <c r="Q1915">
        <v>0.14000000000000001</v>
      </c>
      <c r="R1915">
        <f>IF(IFERROR(VLOOKUP(DATOS[[#This Row],[IdUnico]],A1916:$A$5002,1,FALSE),0),1,0)</f>
        <v>0</v>
      </c>
    </row>
    <row r="1916" spans="1:18" x14ac:dyDescent="0.3">
      <c r="A1916" t="str">
        <f>CONCATENATE(DATOS[[#This Row],[customer_id]],"_",DATOS[[#This Row],[country]],"_",DATOS[[#This Row],[customer_since]])</f>
        <v>CUST_4439_Germany_44190</v>
      </c>
      <c r="B1916" t="s">
        <v>2992</v>
      </c>
      <c r="C1916">
        <v>57</v>
      </c>
      <c r="D1916" t="s">
        <v>14</v>
      </c>
      <c r="E1916" t="s">
        <v>50</v>
      </c>
      <c r="F1916">
        <v>107.48</v>
      </c>
      <c r="G1916">
        <f>IF(DATOS[[#This Row],[avg_order_value]]="",0,DATOS[[#This Row],[avg_order_value]])</f>
        <v>107.48</v>
      </c>
      <c r="H1916">
        <v>15</v>
      </c>
      <c r="I1916">
        <f>DATOS[[#This Row],[avgValorOrdenDesc]]*DATOS[[#This Row],[total_orders]]</f>
        <v>1612.2</v>
      </c>
      <c r="J1916">
        <v>337</v>
      </c>
      <c r="K1916">
        <v>0</v>
      </c>
      <c r="L1916" t="s">
        <v>16</v>
      </c>
      <c r="M1916">
        <v>93.7</v>
      </c>
      <c r="N1916">
        <f>IF(DATOS[[#This Row],[email_open_rate]]="",0,DATOS[[#This Row],[email_open_rate]])</f>
        <v>93.7</v>
      </c>
      <c r="O1916" s="1">
        <v>44190</v>
      </c>
      <c r="P1916">
        <v>47</v>
      </c>
      <c r="Q1916">
        <v>0.17</v>
      </c>
      <c r="R1916">
        <f>IF(IFERROR(VLOOKUP(DATOS[[#This Row],[IdUnico]],A1917:$A$5002,1,FALSE),0),1,0)</f>
        <v>0</v>
      </c>
    </row>
    <row r="1917" spans="1:18" x14ac:dyDescent="0.3">
      <c r="A1917" t="str">
        <f>CONCATENATE(DATOS[[#This Row],[customer_id]],"_",DATOS[[#This Row],[country]],"_",DATOS[[#This Row],[customer_since]])</f>
        <v>CUST_4440_India_44607</v>
      </c>
      <c r="B1917" t="s">
        <v>476</v>
      </c>
      <c r="C1917">
        <v>46</v>
      </c>
      <c r="D1917" t="s">
        <v>25</v>
      </c>
      <c r="E1917" t="s">
        <v>37</v>
      </c>
      <c r="F1917">
        <v>49.41</v>
      </c>
      <c r="G1917">
        <f>IF(DATOS[[#This Row],[avg_order_value]]="",0,DATOS[[#This Row],[avg_order_value]])</f>
        <v>49.41</v>
      </c>
      <c r="H1917">
        <v>11</v>
      </c>
      <c r="I1917">
        <f>DATOS[[#This Row],[avgValorOrdenDesc]]*DATOS[[#This Row],[total_orders]]</f>
        <v>543.51</v>
      </c>
      <c r="J1917">
        <v>31</v>
      </c>
      <c r="K1917">
        <v>0</v>
      </c>
      <c r="L1917" t="s">
        <v>19</v>
      </c>
      <c r="M1917">
        <v>44</v>
      </c>
      <c r="N1917">
        <f>IF(DATOS[[#This Row],[email_open_rate]]="",0,DATOS[[#This Row],[email_open_rate]])</f>
        <v>44</v>
      </c>
      <c r="O1917" s="1">
        <v>44607</v>
      </c>
      <c r="P1917">
        <v>2</v>
      </c>
      <c r="Q1917">
        <v>0.19</v>
      </c>
      <c r="R1917">
        <f>IF(IFERROR(VLOOKUP(DATOS[[#This Row],[IdUnico]],A1918:$A$5002,1,FALSE),0),1,0)</f>
        <v>0</v>
      </c>
    </row>
    <row r="1918" spans="1:18" x14ac:dyDescent="0.3">
      <c r="A1918" t="str">
        <f>CONCATENATE(DATOS[[#This Row],[customer_id]],"_",DATOS[[#This Row],[country]],"_",DATOS[[#This Row],[customer_since]])</f>
        <v>CUST_4440_USA_44248</v>
      </c>
      <c r="B1918" t="s">
        <v>476</v>
      </c>
      <c r="C1918">
        <v>25</v>
      </c>
      <c r="D1918" t="s">
        <v>25</v>
      </c>
      <c r="E1918" t="s">
        <v>18</v>
      </c>
      <c r="F1918">
        <v>156.34</v>
      </c>
      <c r="G1918">
        <f>IF(DATOS[[#This Row],[avg_order_value]]="",0,DATOS[[#This Row],[avg_order_value]])</f>
        <v>156.34</v>
      </c>
      <c r="H1918">
        <v>11</v>
      </c>
      <c r="I1918">
        <f>DATOS[[#This Row],[avgValorOrdenDesc]]*DATOS[[#This Row],[total_orders]]</f>
        <v>1719.74</v>
      </c>
      <c r="J1918">
        <v>149</v>
      </c>
      <c r="K1918">
        <v>0</v>
      </c>
      <c r="L1918" t="s">
        <v>23</v>
      </c>
      <c r="M1918">
        <v>72.900000000000006</v>
      </c>
      <c r="N1918">
        <f>IF(DATOS[[#This Row],[email_open_rate]]="",0,DATOS[[#This Row],[email_open_rate]])</f>
        <v>72.900000000000006</v>
      </c>
      <c r="O1918" s="1">
        <v>44248</v>
      </c>
      <c r="P1918">
        <v>52</v>
      </c>
      <c r="Q1918">
        <v>0.35</v>
      </c>
      <c r="R1918">
        <f>IF(IFERROR(VLOOKUP(DATOS[[#This Row],[IdUnico]],A1919:$A$5002,1,FALSE),0),1,0)</f>
        <v>0</v>
      </c>
    </row>
    <row r="1919" spans="1:18" x14ac:dyDescent="0.3">
      <c r="A1919" t="str">
        <f>CONCATENATE(DATOS[[#This Row],[customer_id]],"_",DATOS[[#This Row],[country]],"_",DATOS[[#This Row],[customer_since]])</f>
        <v>CUST_4444_France_44191</v>
      </c>
      <c r="B1919" t="s">
        <v>301</v>
      </c>
      <c r="C1919">
        <v>75</v>
      </c>
      <c r="D1919" t="s">
        <v>21</v>
      </c>
      <c r="E1919" t="s">
        <v>35</v>
      </c>
      <c r="F1919">
        <v>88.19</v>
      </c>
      <c r="G1919">
        <f>IF(DATOS[[#This Row],[avg_order_value]]="",0,DATOS[[#This Row],[avg_order_value]])</f>
        <v>88.19</v>
      </c>
      <c r="H1919">
        <v>6</v>
      </c>
      <c r="I1919">
        <f>DATOS[[#This Row],[avgValorOrdenDesc]]*DATOS[[#This Row],[total_orders]]</f>
        <v>529.14</v>
      </c>
      <c r="J1919">
        <v>36</v>
      </c>
      <c r="K1919">
        <v>1</v>
      </c>
      <c r="L1919" t="s">
        <v>19</v>
      </c>
      <c r="M1919">
        <v>28.1</v>
      </c>
      <c r="N1919">
        <f>IF(DATOS[[#This Row],[email_open_rate]]="",0,DATOS[[#This Row],[email_open_rate]])</f>
        <v>28.1</v>
      </c>
      <c r="O1919" s="1">
        <v>44191</v>
      </c>
      <c r="P1919">
        <v>29</v>
      </c>
      <c r="Q1919">
        <v>0.19</v>
      </c>
      <c r="R1919">
        <f>IF(IFERROR(VLOOKUP(DATOS[[#This Row],[IdUnico]],A1920:$A$5002,1,FALSE),0),1,0)</f>
        <v>0</v>
      </c>
    </row>
    <row r="1920" spans="1:18" x14ac:dyDescent="0.3">
      <c r="A1920" t="str">
        <f>CONCATENATE(DATOS[[#This Row],[customer_id]],"_",DATOS[[#This Row],[country]],"_",DATOS[[#This Row],[customer_since]])</f>
        <v>CUST_4446_Canada_45260</v>
      </c>
      <c r="B1920" t="s">
        <v>281</v>
      </c>
      <c r="C1920">
        <v>54</v>
      </c>
      <c r="D1920" t="s">
        <v>21</v>
      </c>
      <c r="E1920" t="s">
        <v>28</v>
      </c>
      <c r="F1920">
        <v>92.56</v>
      </c>
      <c r="G1920">
        <f>IF(DATOS[[#This Row],[avg_order_value]]="",0,DATOS[[#This Row],[avg_order_value]])</f>
        <v>92.56</v>
      </c>
      <c r="H1920">
        <v>12</v>
      </c>
      <c r="I1920">
        <f>DATOS[[#This Row],[avgValorOrdenDesc]]*DATOS[[#This Row],[total_orders]]</f>
        <v>1110.72</v>
      </c>
      <c r="J1920">
        <v>263</v>
      </c>
      <c r="K1920">
        <v>0</v>
      </c>
      <c r="L1920" t="s">
        <v>19</v>
      </c>
      <c r="M1920">
        <v>55.4</v>
      </c>
      <c r="N1920">
        <f>IF(DATOS[[#This Row],[email_open_rate]]="",0,DATOS[[#This Row],[email_open_rate]])</f>
        <v>55.4</v>
      </c>
      <c r="O1920" s="1">
        <v>45260</v>
      </c>
      <c r="P1920">
        <v>55</v>
      </c>
      <c r="Q1920">
        <v>0.43</v>
      </c>
      <c r="R1920">
        <f>IF(IFERROR(VLOOKUP(DATOS[[#This Row],[IdUnico]],A1921:$A$5002,1,FALSE),0),1,0)</f>
        <v>0</v>
      </c>
    </row>
    <row r="1921" spans="1:18" x14ac:dyDescent="0.3">
      <c r="A1921" t="str">
        <f>CONCATENATE(DATOS[[#This Row],[customer_id]],"_",DATOS[[#This Row],[country]],"_",DATOS[[#This Row],[customer_since]])</f>
        <v>CUST_4450_India_45768</v>
      </c>
      <c r="B1921" t="s">
        <v>2680</v>
      </c>
      <c r="C1921">
        <v>54</v>
      </c>
      <c r="D1921" t="s">
        <v>21</v>
      </c>
      <c r="E1921" t="s">
        <v>37</v>
      </c>
      <c r="F1921">
        <v>99.15</v>
      </c>
      <c r="G1921">
        <f>IF(DATOS[[#This Row],[avg_order_value]]="",0,DATOS[[#This Row],[avg_order_value]])</f>
        <v>99.15</v>
      </c>
      <c r="H1921">
        <v>11</v>
      </c>
      <c r="I1921">
        <f>DATOS[[#This Row],[avgValorOrdenDesc]]*DATOS[[#This Row],[total_orders]]</f>
        <v>1090.6500000000001</v>
      </c>
      <c r="J1921">
        <v>185</v>
      </c>
      <c r="K1921">
        <v>1</v>
      </c>
      <c r="L1921" t="s">
        <v>29</v>
      </c>
      <c r="M1921">
        <v>31.4</v>
      </c>
      <c r="N1921">
        <f>IF(DATOS[[#This Row],[email_open_rate]]="",0,DATOS[[#This Row],[email_open_rate]])</f>
        <v>31.4</v>
      </c>
      <c r="O1921" s="1">
        <v>45768</v>
      </c>
      <c r="P1921">
        <v>76</v>
      </c>
      <c r="Q1921">
        <v>0.26</v>
      </c>
      <c r="R1921">
        <f>IF(IFERROR(VLOOKUP(DATOS[[#This Row],[IdUnico]],A1922:$A$5002,1,FALSE),0),1,0)</f>
        <v>0</v>
      </c>
    </row>
    <row r="1922" spans="1:18" x14ac:dyDescent="0.3">
      <c r="A1922" t="str">
        <f>CONCATENATE(DATOS[[#This Row],[customer_id]],"_",DATOS[[#This Row],[country]],"_",DATOS[[#This Row],[customer_since]])</f>
        <v>CUST_4451_Canada_44979</v>
      </c>
      <c r="B1922" t="s">
        <v>982</v>
      </c>
      <c r="C1922">
        <v>59</v>
      </c>
      <c r="D1922" t="s">
        <v>25</v>
      </c>
      <c r="E1922" t="s">
        <v>28</v>
      </c>
      <c r="F1922">
        <v>94.06</v>
      </c>
      <c r="G1922">
        <f>IF(DATOS[[#This Row],[avg_order_value]]="",0,DATOS[[#This Row],[avg_order_value]])</f>
        <v>94.06</v>
      </c>
      <c r="H1922">
        <v>8</v>
      </c>
      <c r="I1922">
        <f>DATOS[[#This Row],[avgValorOrdenDesc]]*DATOS[[#This Row],[total_orders]]</f>
        <v>752.48</v>
      </c>
      <c r="J1922">
        <v>140</v>
      </c>
      <c r="K1922">
        <v>0</v>
      </c>
      <c r="L1922" t="s">
        <v>16</v>
      </c>
      <c r="M1922">
        <v>90.8</v>
      </c>
      <c r="N1922">
        <f>IF(DATOS[[#This Row],[email_open_rate]]="",0,DATOS[[#This Row],[email_open_rate]])</f>
        <v>90.8</v>
      </c>
      <c r="O1922" s="1">
        <v>44979</v>
      </c>
      <c r="P1922">
        <v>9</v>
      </c>
      <c r="Q1922">
        <v>0.12</v>
      </c>
      <c r="R1922">
        <f>IF(IFERROR(VLOOKUP(DATOS[[#This Row],[IdUnico]],A1923:$A$5002,1,FALSE),0),1,0)</f>
        <v>0</v>
      </c>
    </row>
    <row r="1923" spans="1:18" x14ac:dyDescent="0.3">
      <c r="A1923" t="str">
        <f>CONCATENATE(DATOS[[#This Row],[customer_id]],"_",DATOS[[#This Row],[country]],"_",DATOS[[#This Row],[customer_since]])</f>
        <v>CUST_4451_USA_45062</v>
      </c>
      <c r="B1923" t="s">
        <v>982</v>
      </c>
      <c r="C1923">
        <v>57</v>
      </c>
      <c r="D1923" t="s">
        <v>14</v>
      </c>
      <c r="E1923" t="s">
        <v>18</v>
      </c>
      <c r="F1923">
        <v>135.5</v>
      </c>
      <c r="G1923">
        <f>IF(DATOS[[#This Row],[avg_order_value]]="",0,DATOS[[#This Row],[avg_order_value]])</f>
        <v>135.5</v>
      </c>
      <c r="H1923">
        <v>10</v>
      </c>
      <c r="I1923">
        <f>DATOS[[#This Row],[avgValorOrdenDesc]]*DATOS[[#This Row],[total_orders]]</f>
        <v>1355</v>
      </c>
      <c r="J1923">
        <v>77</v>
      </c>
      <c r="K1923">
        <v>0</v>
      </c>
      <c r="L1923" t="s">
        <v>19</v>
      </c>
      <c r="M1923">
        <v>57</v>
      </c>
      <c r="N1923">
        <f>IF(DATOS[[#This Row],[email_open_rate]]="",0,DATOS[[#This Row],[email_open_rate]])</f>
        <v>57</v>
      </c>
      <c r="O1923" s="1">
        <v>45062</v>
      </c>
      <c r="P1923">
        <v>18</v>
      </c>
      <c r="Q1923">
        <v>0.39</v>
      </c>
      <c r="R1923">
        <f>IF(IFERROR(VLOOKUP(DATOS[[#This Row],[IdUnico]],A1924:$A$5002,1,FALSE),0),1,0)</f>
        <v>0</v>
      </c>
    </row>
    <row r="1924" spans="1:18" x14ac:dyDescent="0.3">
      <c r="A1924" t="str">
        <f>CONCATENATE(DATOS[[#This Row],[customer_id]],"_",DATOS[[#This Row],[country]],"_",DATOS[[#This Row],[customer_since]])</f>
        <v>CUST_4452_Japan_44832</v>
      </c>
      <c r="B1924" t="s">
        <v>1012</v>
      </c>
      <c r="C1924">
        <v>41</v>
      </c>
      <c r="D1924" t="s">
        <v>21</v>
      </c>
      <c r="E1924" t="s">
        <v>26</v>
      </c>
      <c r="F1924">
        <v>108.22</v>
      </c>
      <c r="G1924">
        <f>IF(DATOS[[#This Row],[avg_order_value]]="",0,DATOS[[#This Row],[avg_order_value]])</f>
        <v>108.22</v>
      </c>
      <c r="H1924">
        <v>1</v>
      </c>
      <c r="I1924">
        <f>DATOS[[#This Row],[avgValorOrdenDesc]]*DATOS[[#This Row],[total_orders]]</f>
        <v>108.22</v>
      </c>
      <c r="J1924">
        <v>54</v>
      </c>
      <c r="K1924">
        <v>0</v>
      </c>
      <c r="L1924" t="s">
        <v>29</v>
      </c>
      <c r="M1924">
        <v>68.900000000000006</v>
      </c>
      <c r="N1924">
        <f>IF(DATOS[[#This Row],[email_open_rate]]="",0,DATOS[[#This Row],[email_open_rate]])</f>
        <v>68.900000000000006</v>
      </c>
      <c r="O1924" s="1">
        <v>44832</v>
      </c>
      <c r="P1924">
        <v>84</v>
      </c>
      <c r="Q1924">
        <v>0.25</v>
      </c>
      <c r="R1924">
        <f>IF(IFERROR(VLOOKUP(DATOS[[#This Row],[IdUnico]],A1925:$A$5002,1,FALSE),0),1,0)</f>
        <v>0</v>
      </c>
    </row>
    <row r="1925" spans="1:18" x14ac:dyDescent="0.3">
      <c r="A1925" t="str">
        <f>CONCATENATE(DATOS[[#This Row],[customer_id]],"_",DATOS[[#This Row],[country]],"_",DATOS[[#This Row],[customer_since]])</f>
        <v>CUST_4453_Japan_44520</v>
      </c>
      <c r="B1925" t="s">
        <v>1430</v>
      </c>
      <c r="C1925">
        <v>53</v>
      </c>
      <c r="D1925" t="s">
        <v>25</v>
      </c>
      <c r="E1925" t="s">
        <v>26</v>
      </c>
      <c r="G1925">
        <f>IF(DATOS[[#This Row],[avg_order_value]]="",0,DATOS[[#This Row],[avg_order_value]])</f>
        <v>0</v>
      </c>
      <c r="H1925">
        <v>11</v>
      </c>
      <c r="I1925">
        <f>DATOS[[#This Row],[avgValorOrdenDesc]]*DATOS[[#This Row],[total_orders]]</f>
        <v>0</v>
      </c>
      <c r="J1925">
        <v>312</v>
      </c>
      <c r="K1925">
        <v>0</v>
      </c>
      <c r="L1925" t="s">
        <v>16</v>
      </c>
      <c r="M1925">
        <v>83</v>
      </c>
      <c r="N1925">
        <f>IF(DATOS[[#This Row],[email_open_rate]]="",0,DATOS[[#This Row],[email_open_rate]])</f>
        <v>83</v>
      </c>
      <c r="O1925" s="1">
        <v>44520</v>
      </c>
      <c r="P1925">
        <v>87</v>
      </c>
      <c r="Q1925">
        <v>0.17</v>
      </c>
      <c r="R1925">
        <f>IF(IFERROR(VLOOKUP(DATOS[[#This Row],[IdUnico]],A1926:$A$5002,1,FALSE),0),1,0)</f>
        <v>0</v>
      </c>
    </row>
    <row r="1926" spans="1:18" x14ac:dyDescent="0.3">
      <c r="A1926" t="str">
        <f>CONCATENATE(DATOS[[#This Row],[customer_id]],"_",DATOS[[#This Row],[country]],"_",DATOS[[#This Row],[customer_since]])</f>
        <v>CUST_4453_Japan_44850</v>
      </c>
      <c r="B1926" t="s">
        <v>1430</v>
      </c>
      <c r="C1926">
        <v>65</v>
      </c>
      <c r="D1926" t="s">
        <v>25</v>
      </c>
      <c r="E1926" t="s">
        <v>26</v>
      </c>
      <c r="F1926">
        <v>78.75</v>
      </c>
      <c r="G1926">
        <f>IF(DATOS[[#This Row],[avg_order_value]]="",0,DATOS[[#This Row],[avg_order_value]])</f>
        <v>78.75</v>
      </c>
      <c r="H1926">
        <v>12</v>
      </c>
      <c r="I1926">
        <f>DATOS[[#This Row],[avgValorOrdenDesc]]*DATOS[[#This Row],[total_orders]]</f>
        <v>945</v>
      </c>
      <c r="J1926">
        <v>138</v>
      </c>
      <c r="K1926">
        <v>0</v>
      </c>
      <c r="L1926" t="s">
        <v>40</v>
      </c>
      <c r="M1926">
        <v>15.8</v>
      </c>
      <c r="N1926">
        <f>IF(DATOS[[#This Row],[email_open_rate]]="",0,DATOS[[#This Row],[email_open_rate]])</f>
        <v>15.8</v>
      </c>
      <c r="O1926" s="1">
        <v>44850</v>
      </c>
      <c r="P1926">
        <v>14</v>
      </c>
      <c r="Q1926">
        <v>0.06</v>
      </c>
      <c r="R1926">
        <f>IF(IFERROR(VLOOKUP(DATOS[[#This Row],[IdUnico]],A1927:$A$5002,1,FALSE),0),1,0)</f>
        <v>0</v>
      </c>
    </row>
    <row r="1927" spans="1:18" x14ac:dyDescent="0.3">
      <c r="A1927" t="str">
        <f>CONCATENATE(DATOS[[#This Row],[customer_id]],"_",DATOS[[#This Row],[country]],"_",DATOS[[#This Row],[customer_since]])</f>
        <v>CUST_4456_UK_45008</v>
      </c>
      <c r="B1927" t="s">
        <v>1801</v>
      </c>
      <c r="C1927">
        <v>63</v>
      </c>
      <c r="D1927" t="s">
        <v>14</v>
      </c>
      <c r="E1927" t="s">
        <v>52</v>
      </c>
      <c r="F1927">
        <v>71.180000000000007</v>
      </c>
      <c r="G1927">
        <f>IF(DATOS[[#This Row],[avg_order_value]]="",0,DATOS[[#This Row],[avg_order_value]])</f>
        <v>71.180000000000007</v>
      </c>
      <c r="H1927">
        <v>9</v>
      </c>
      <c r="I1927">
        <f>DATOS[[#This Row],[avgValorOrdenDesc]]*DATOS[[#This Row],[total_orders]]</f>
        <v>640.62000000000012</v>
      </c>
      <c r="J1927">
        <v>43</v>
      </c>
      <c r="K1927">
        <v>0</v>
      </c>
      <c r="L1927" t="s">
        <v>29</v>
      </c>
      <c r="M1927">
        <v>86.2</v>
      </c>
      <c r="N1927">
        <f>IF(DATOS[[#This Row],[email_open_rate]]="",0,DATOS[[#This Row],[email_open_rate]])</f>
        <v>86.2</v>
      </c>
      <c r="O1927" s="1">
        <v>45008</v>
      </c>
      <c r="P1927">
        <v>1</v>
      </c>
      <c r="Q1927">
        <v>0.28999999999999998</v>
      </c>
      <c r="R1927">
        <f>IF(IFERROR(VLOOKUP(DATOS[[#This Row],[IdUnico]],A1928:$A$5002,1,FALSE),0),1,0)</f>
        <v>0</v>
      </c>
    </row>
    <row r="1928" spans="1:18" x14ac:dyDescent="0.3">
      <c r="A1928" t="str">
        <f>CONCATENATE(DATOS[[#This Row],[customer_id]],"_",DATOS[[#This Row],[country]],"_",DATOS[[#This Row],[customer_since]])</f>
        <v>CUST_4456_USA_45515</v>
      </c>
      <c r="B1928" t="s">
        <v>1801</v>
      </c>
      <c r="C1928">
        <v>38</v>
      </c>
      <c r="D1928" t="s">
        <v>14</v>
      </c>
      <c r="E1928" t="s">
        <v>18</v>
      </c>
      <c r="F1928">
        <v>218.68</v>
      </c>
      <c r="G1928">
        <f>IF(DATOS[[#This Row],[avg_order_value]]="",0,DATOS[[#This Row],[avg_order_value]])</f>
        <v>218.68</v>
      </c>
      <c r="H1928">
        <v>11</v>
      </c>
      <c r="I1928">
        <f>DATOS[[#This Row],[avgValorOrdenDesc]]*DATOS[[#This Row],[total_orders]]</f>
        <v>2405.48</v>
      </c>
      <c r="J1928">
        <v>71</v>
      </c>
      <c r="K1928">
        <v>0</v>
      </c>
      <c r="L1928" t="s">
        <v>29</v>
      </c>
      <c r="M1928">
        <v>87.4</v>
      </c>
      <c r="N1928">
        <f>IF(DATOS[[#This Row],[email_open_rate]]="",0,DATOS[[#This Row],[email_open_rate]])</f>
        <v>87.4</v>
      </c>
      <c r="O1928" s="1">
        <v>45515</v>
      </c>
      <c r="P1928">
        <v>72</v>
      </c>
      <c r="Q1928">
        <v>0.32</v>
      </c>
      <c r="R1928">
        <f>IF(IFERROR(VLOOKUP(DATOS[[#This Row],[IdUnico]],A1929:$A$5002,1,FALSE),0),1,0)</f>
        <v>0</v>
      </c>
    </row>
    <row r="1929" spans="1:18" x14ac:dyDescent="0.3">
      <c r="A1929" t="str">
        <f>CONCATENATE(DATOS[[#This Row],[customer_id]],"_",DATOS[[#This Row],[country]],"_",DATOS[[#This Row],[customer_since]])</f>
        <v>CUST_4462_Australia_45251</v>
      </c>
      <c r="B1929" t="s">
        <v>985</v>
      </c>
      <c r="C1929">
        <v>28</v>
      </c>
      <c r="D1929" t="s">
        <v>14</v>
      </c>
      <c r="E1929" t="s">
        <v>22</v>
      </c>
      <c r="F1929">
        <v>54.31</v>
      </c>
      <c r="G1929">
        <f>IF(DATOS[[#This Row],[avg_order_value]]="",0,DATOS[[#This Row],[avg_order_value]])</f>
        <v>54.31</v>
      </c>
      <c r="H1929">
        <v>8</v>
      </c>
      <c r="I1929">
        <f>DATOS[[#This Row],[avgValorOrdenDesc]]*DATOS[[#This Row],[total_orders]]</f>
        <v>434.48</v>
      </c>
      <c r="J1929">
        <v>31</v>
      </c>
      <c r="K1929">
        <v>0</v>
      </c>
      <c r="L1929" t="s">
        <v>40</v>
      </c>
      <c r="M1929">
        <v>77.3</v>
      </c>
      <c r="N1929">
        <f>IF(DATOS[[#This Row],[email_open_rate]]="",0,DATOS[[#This Row],[email_open_rate]])</f>
        <v>77.3</v>
      </c>
      <c r="O1929" s="1">
        <v>45251</v>
      </c>
      <c r="P1929">
        <v>96</v>
      </c>
      <c r="Q1929">
        <v>0.35</v>
      </c>
      <c r="R1929">
        <f>IF(IFERROR(VLOOKUP(DATOS[[#This Row],[IdUnico]],A1930:$A$5002,1,FALSE),0),1,0)</f>
        <v>0</v>
      </c>
    </row>
    <row r="1930" spans="1:18" x14ac:dyDescent="0.3">
      <c r="A1930" t="str">
        <f>CONCATENATE(DATOS[[#This Row],[customer_id]],"_",DATOS[[#This Row],[country]],"_",DATOS[[#This Row],[customer_since]])</f>
        <v>CUST_4466_UK_44701</v>
      </c>
      <c r="B1930" t="s">
        <v>1463</v>
      </c>
      <c r="C1930">
        <v>77</v>
      </c>
      <c r="D1930" t="s">
        <v>14</v>
      </c>
      <c r="E1930" t="s">
        <v>52</v>
      </c>
      <c r="G1930">
        <f>IF(DATOS[[#This Row],[avg_order_value]]="",0,DATOS[[#This Row],[avg_order_value]])</f>
        <v>0</v>
      </c>
      <c r="H1930">
        <v>16</v>
      </c>
      <c r="I1930">
        <f>DATOS[[#This Row],[avgValorOrdenDesc]]*DATOS[[#This Row],[total_orders]]</f>
        <v>0</v>
      </c>
      <c r="J1930">
        <v>148</v>
      </c>
      <c r="K1930">
        <v>0</v>
      </c>
      <c r="L1930" t="s">
        <v>23</v>
      </c>
      <c r="M1930">
        <v>46.1</v>
      </c>
      <c r="N1930">
        <f>IF(DATOS[[#This Row],[email_open_rate]]="",0,DATOS[[#This Row],[email_open_rate]])</f>
        <v>46.1</v>
      </c>
      <c r="O1930" s="1">
        <v>44701</v>
      </c>
      <c r="P1930">
        <v>65</v>
      </c>
      <c r="Q1930">
        <v>0.33</v>
      </c>
      <c r="R1930">
        <f>IF(IFERROR(VLOOKUP(DATOS[[#This Row],[IdUnico]],A1931:$A$5002,1,FALSE),0),1,0)</f>
        <v>0</v>
      </c>
    </row>
    <row r="1931" spans="1:18" x14ac:dyDescent="0.3">
      <c r="A1931" t="str">
        <f>CONCATENATE(DATOS[[#This Row],[customer_id]],"_",DATOS[[#This Row],[country]],"_",DATOS[[#This Row],[customer_since]])</f>
        <v>CUST_4471_China_44844</v>
      </c>
      <c r="B1931" t="s">
        <v>1935</v>
      </c>
      <c r="C1931">
        <v>41</v>
      </c>
      <c r="D1931" t="s">
        <v>21</v>
      </c>
      <c r="E1931" t="s">
        <v>44</v>
      </c>
      <c r="F1931">
        <v>121.89</v>
      </c>
      <c r="G1931">
        <f>IF(DATOS[[#This Row],[avg_order_value]]="",0,DATOS[[#This Row],[avg_order_value]])</f>
        <v>121.89</v>
      </c>
      <c r="H1931">
        <v>7</v>
      </c>
      <c r="I1931">
        <f>DATOS[[#This Row],[avgValorOrdenDesc]]*DATOS[[#This Row],[total_orders]]</f>
        <v>853.23</v>
      </c>
      <c r="J1931">
        <v>136</v>
      </c>
      <c r="K1931">
        <v>0</v>
      </c>
      <c r="L1931" t="s">
        <v>16</v>
      </c>
      <c r="M1931">
        <v>47.8</v>
      </c>
      <c r="N1931">
        <f>IF(DATOS[[#This Row],[email_open_rate]]="",0,DATOS[[#This Row],[email_open_rate]])</f>
        <v>47.8</v>
      </c>
      <c r="O1931" s="1">
        <v>44844</v>
      </c>
      <c r="P1931">
        <v>19</v>
      </c>
      <c r="Q1931">
        <v>0.19</v>
      </c>
      <c r="R1931">
        <f>IF(IFERROR(VLOOKUP(DATOS[[#This Row],[IdUnico]],A1932:$A$5002,1,FALSE),0),1,0)</f>
        <v>0</v>
      </c>
    </row>
    <row r="1932" spans="1:18" x14ac:dyDescent="0.3">
      <c r="A1932" t="str">
        <f>CONCATENATE(DATOS[[#This Row],[customer_id]],"_",DATOS[[#This Row],[country]],"_",DATOS[[#This Row],[customer_since]])</f>
        <v>CUST_4472_Australia_44853</v>
      </c>
      <c r="B1932" t="s">
        <v>677</v>
      </c>
      <c r="C1932">
        <v>66</v>
      </c>
      <c r="D1932" t="s">
        <v>21</v>
      </c>
      <c r="E1932" t="s">
        <v>22</v>
      </c>
      <c r="F1932">
        <v>188.68</v>
      </c>
      <c r="G1932">
        <f>IF(DATOS[[#This Row],[avg_order_value]]="",0,DATOS[[#This Row],[avg_order_value]])</f>
        <v>188.68</v>
      </c>
      <c r="H1932">
        <v>9</v>
      </c>
      <c r="I1932">
        <f>DATOS[[#This Row],[avgValorOrdenDesc]]*DATOS[[#This Row],[total_orders]]</f>
        <v>1698.1200000000001</v>
      </c>
      <c r="J1932">
        <v>123</v>
      </c>
      <c r="K1932">
        <v>0</v>
      </c>
      <c r="L1932" t="s">
        <v>40</v>
      </c>
      <c r="M1932">
        <v>6.2</v>
      </c>
      <c r="N1932">
        <f>IF(DATOS[[#This Row],[email_open_rate]]="",0,DATOS[[#This Row],[email_open_rate]])</f>
        <v>6.2</v>
      </c>
      <c r="O1932" s="1">
        <v>44853</v>
      </c>
      <c r="P1932">
        <v>95</v>
      </c>
      <c r="Q1932">
        <v>7.0000000000000007E-2</v>
      </c>
      <c r="R1932">
        <f>IF(IFERROR(VLOOKUP(DATOS[[#This Row],[IdUnico]],A1933:$A$5002,1,FALSE),0),1,0)</f>
        <v>0</v>
      </c>
    </row>
    <row r="1933" spans="1:18" x14ac:dyDescent="0.3">
      <c r="A1933" t="str">
        <f>CONCATENATE(DATOS[[#This Row],[customer_id]],"_",DATOS[[#This Row],[country]],"_",DATOS[[#This Row],[customer_since]])</f>
        <v>CUST_4476_France_44964</v>
      </c>
      <c r="B1933" t="s">
        <v>913</v>
      </c>
      <c r="C1933">
        <v>27</v>
      </c>
      <c r="D1933" t="s">
        <v>21</v>
      </c>
      <c r="E1933" t="s">
        <v>35</v>
      </c>
      <c r="F1933">
        <v>65.900000000000006</v>
      </c>
      <c r="G1933">
        <f>IF(DATOS[[#This Row],[avg_order_value]]="",0,DATOS[[#This Row],[avg_order_value]])</f>
        <v>65.900000000000006</v>
      </c>
      <c r="H1933">
        <v>8</v>
      </c>
      <c r="I1933">
        <f>DATOS[[#This Row],[avgValorOrdenDesc]]*DATOS[[#This Row],[total_orders]]</f>
        <v>527.20000000000005</v>
      </c>
      <c r="J1933">
        <v>364</v>
      </c>
      <c r="K1933">
        <v>0</v>
      </c>
      <c r="L1933" t="s">
        <v>40</v>
      </c>
      <c r="M1933">
        <v>71.2</v>
      </c>
      <c r="N1933">
        <f>IF(DATOS[[#This Row],[email_open_rate]]="",0,DATOS[[#This Row],[email_open_rate]])</f>
        <v>71.2</v>
      </c>
      <c r="O1933" s="1">
        <v>44964</v>
      </c>
      <c r="P1933">
        <v>94</v>
      </c>
      <c r="Q1933">
        <v>0.33</v>
      </c>
      <c r="R1933">
        <f>IF(IFERROR(VLOOKUP(DATOS[[#This Row],[IdUnico]],A1934:$A$5002,1,FALSE),0),1,0)</f>
        <v>0</v>
      </c>
    </row>
    <row r="1934" spans="1:18" x14ac:dyDescent="0.3">
      <c r="A1934" t="str">
        <f>CONCATENATE(DATOS[[#This Row],[customer_id]],"_",DATOS[[#This Row],[country]],"_",DATOS[[#This Row],[customer_since]])</f>
        <v>CUST_4483_Brazil_44877</v>
      </c>
      <c r="B1934" t="s">
        <v>2559</v>
      </c>
      <c r="C1934">
        <v>60</v>
      </c>
      <c r="D1934" t="s">
        <v>14</v>
      </c>
      <c r="E1934" t="s">
        <v>15</v>
      </c>
      <c r="F1934">
        <v>113.76</v>
      </c>
      <c r="G1934">
        <f>IF(DATOS[[#This Row],[avg_order_value]]="",0,DATOS[[#This Row],[avg_order_value]])</f>
        <v>113.76</v>
      </c>
      <c r="H1934">
        <v>8</v>
      </c>
      <c r="I1934">
        <f>DATOS[[#This Row],[avgValorOrdenDesc]]*DATOS[[#This Row],[total_orders]]</f>
        <v>910.08</v>
      </c>
      <c r="J1934">
        <v>254</v>
      </c>
      <c r="K1934">
        <v>0</v>
      </c>
      <c r="L1934" t="s">
        <v>19</v>
      </c>
      <c r="M1934">
        <v>55.1</v>
      </c>
      <c r="N1934">
        <f>IF(DATOS[[#This Row],[email_open_rate]]="",0,DATOS[[#This Row],[email_open_rate]])</f>
        <v>55.1</v>
      </c>
      <c r="O1934" s="1">
        <v>44877</v>
      </c>
      <c r="P1934">
        <v>42</v>
      </c>
      <c r="Q1934">
        <v>0.21</v>
      </c>
      <c r="R1934">
        <f>IF(IFERROR(VLOOKUP(DATOS[[#This Row],[IdUnico]],A1935:$A$5002,1,FALSE),0),1,0)</f>
        <v>0</v>
      </c>
    </row>
    <row r="1935" spans="1:18" x14ac:dyDescent="0.3">
      <c r="A1935" t="str">
        <f>CONCATENATE(DATOS[[#This Row],[customer_id]],"_",DATOS[[#This Row],[country]],"_",DATOS[[#This Row],[customer_since]])</f>
        <v>CUST_4486_Germany_44168</v>
      </c>
      <c r="B1935" t="s">
        <v>537</v>
      </c>
      <c r="C1935">
        <v>58</v>
      </c>
      <c r="D1935" t="s">
        <v>21</v>
      </c>
      <c r="E1935" t="s">
        <v>50</v>
      </c>
      <c r="F1935">
        <v>314.26</v>
      </c>
      <c r="G1935">
        <f>IF(DATOS[[#This Row],[avg_order_value]]="",0,DATOS[[#This Row],[avg_order_value]])</f>
        <v>314.26</v>
      </c>
      <c r="H1935">
        <v>10</v>
      </c>
      <c r="I1935">
        <f>DATOS[[#This Row],[avgValorOrdenDesc]]*DATOS[[#This Row],[total_orders]]</f>
        <v>3142.6</v>
      </c>
      <c r="J1935">
        <v>66</v>
      </c>
      <c r="K1935">
        <v>0</v>
      </c>
      <c r="L1935" t="s">
        <v>16</v>
      </c>
      <c r="M1935">
        <v>79</v>
      </c>
      <c r="N1935">
        <f>IF(DATOS[[#This Row],[email_open_rate]]="",0,DATOS[[#This Row],[email_open_rate]])</f>
        <v>79</v>
      </c>
      <c r="O1935" s="1">
        <v>44168</v>
      </c>
      <c r="P1935">
        <v>96</v>
      </c>
      <c r="Q1935">
        <v>0.14000000000000001</v>
      </c>
      <c r="R1935">
        <f>IF(IFERROR(VLOOKUP(DATOS[[#This Row],[IdUnico]],A1936:$A$5002,1,FALSE),0),1,0)</f>
        <v>0</v>
      </c>
    </row>
    <row r="1936" spans="1:18" x14ac:dyDescent="0.3">
      <c r="A1936" t="str">
        <f>CONCATENATE(DATOS[[#This Row],[customer_id]],"_",DATOS[[#This Row],[country]],"_",DATOS[[#This Row],[customer_since]])</f>
        <v>CUST_4486_UK_45051</v>
      </c>
      <c r="B1936" t="s">
        <v>537</v>
      </c>
      <c r="C1936">
        <v>43</v>
      </c>
      <c r="D1936" t="s">
        <v>14</v>
      </c>
      <c r="E1936" t="s">
        <v>52</v>
      </c>
      <c r="F1936">
        <v>136.88999999999999</v>
      </c>
      <c r="G1936">
        <f>IF(DATOS[[#This Row],[avg_order_value]]="",0,DATOS[[#This Row],[avg_order_value]])</f>
        <v>136.88999999999999</v>
      </c>
      <c r="H1936">
        <v>14</v>
      </c>
      <c r="I1936">
        <f>DATOS[[#This Row],[avgValorOrdenDesc]]*DATOS[[#This Row],[total_orders]]</f>
        <v>1916.4599999999998</v>
      </c>
      <c r="J1936">
        <v>14</v>
      </c>
      <c r="K1936">
        <v>0</v>
      </c>
      <c r="L1936" t="s">
        <v>40</v>
      </c>
      <c r="M1936">
        <v>96.3</v>
      </c>
      <c r="N1936">
        <f>IF(DATOS[[#This Row],[email_open_rate]]="",0,DATOS[[#This Row],[email_open_rate]])</f>
        <v>96.3</v>
      </c>
      <c r="O1936" s="1">
        <v>45051</v>
      </c>
      <c r="P1936">
        <v>93</v>
      </c>
      <c r="Q1936">
        <v>7.0000000000000007E-2</v>
      </c>
      <c r="R1936">
        <f>IF(IFERROR(VLOOKUP(DATOS[[#This Row],[IdUnico]],A1937:$A$5002,1,FALSE),0),1,0)</f>
        <v>0</v>
      </c>
    </row>
    <row r="1937" spans="1:18" x14ac:dyDescent="0.3">
      <c r="A1937" t="str">
        <f>CONCATENATE(DATOS[[#This Row],[customer_id]],"_",DATOS[[#This Row],[country]],"_",DATOS[[#This Row],[customer_since]])</f>
        <v>CUST_4489_Germany_45608</v>
      </c>
      <c r="B1937" t="s">
        <v>1890</v>
      </c>
      <c r="C1937">
        <v>57</v>
      </c>
      <c r="D1937" t="s">
        <v>14</v>
      </c>
      <c r="E1937" t="s">
        <v>50</v>
      </c>
      <c r="F1937">
        <v>56.19</v>
      </c>
      <c r="G1937">
        <f>IF(DATOS[[#This Row],[avg_order_value]]="",0,DATOS[[#This Row],[avg_order_value]])</f>
        <v>56.19</v>
      </c>
      <c r="H1937">
        <v>9</v>
      </c>
      <c r="I1937">
        <f>DATOS[[#This Row],[avgValorOrdenDesc]]*DATOS[[#This Row],[total_orders]]</f>
        <v>505.71</v>
      </c>
      <c r="J1937">
        <v>143</v>
      </c>
      <c r="K1937">
        <v>0</v>
      </c>
      <c r="L1937" t="s">
        <v>40</v>
      </c>
      <c r="M1937">
        <v>34.9</v>
      </c>
      <c r="N1937">
        <f>IF(DATOS[[#This Row],[email_open_rate]]="",0,DATOS[[#This Row],[email_open_rate]])</f>
        <v>34.9</v>
      </c>
      <c r="O1937" s="1">
        <v>45608</v>
      </c>
      <c r="P1937">
        <v>42</v>
      </c>
      <c r="Q1937">
        <v>0.12</v>
      </c>
      <c r="R1937">
        <f>IF(IFERROR(VLOOKUP(DATOS[[#This Row],[IdUnico]],A1938:$A$5002,1,FALSE),0),1,0)</f>
        <v>0</v>
      </c>
    </row>
    <row r="1938" spans="1:18" x14ac:dyDescent="0.3">
      <c r="A1938" t="str">
        <f>CONCATENATE(DATOS[[#This Row],[customer_id]],"_",DATOS[[#This Row],[country]],"_",DATOS[[#This Row],[customer_since]])</f>
        <v>CUST_4489_UK_45769</v>
      </c>
      <c r="B1938" t="s">
        <v>1890</v>
      </c>
      <c r="C1938">
        <v>58</v>
      </c>
      <c r="D1938" t="s">
        <v>21</v>
      </c>
      <c r="E1938" t="s">
        <v>52</v>
      </c>
      <c r="F1938">
        <v>134.35</v>
      </c>
      <c r="G1938">
        <f>IF(DATOS[[#This Row],[avg_order_value]]="",0,DATOS[[#This Row],[avg_order_value]])</f>
        <v>134.35</v>
      </c>
      <c r="H1938">
        <v>8</v>
      </c>
      <c r="I1938">
        <f>DATOS[[#This Row],[avgValorOrdenDesc]]*DATOS[[#This Row],[total_orders]]</f>
        <v>1074.8</v>
      </c>
      <c r="J1938">
        <v>219</v>
      </c>
      <c r="K1938">
        <v>0</v>
      </c>
      <c r="L1938" t="s">
        <v>19</v>
      </c>
      <c r="N1938">
        <f>IF(DATOS[[#This Row],[email_open_rate]]="",0,DATOS[[#This Row],[email_open_rate]])</f>
        <v>0</v>
      </c>
      <c r="O1938" s="1">
        <v>45769</v>
      </c>
      <c r="P1938">
        <v>56</v>
      </c>
      <c r="Q1938">
        <v>0.08</v>
      </c>
      <c r="R1938">
        <f>IF(IFERROR(VLOOKUP(DATOS[[#This Row],[IdUnico]],A1939:$A$5002,1,FALSE),0),1,0)</f>
        <v>0</v>
      </c>
    </row>
    <row r="1939" spans="1:18" x14ac:dyDescent="0.3">
      <c r="A1939" t="str">
        <f>CONCATENATE(DATOS[[#This Row],[customer_id]],"_",DATOS[[#This Row],[country]],"_",DATOS[[#This Row],[customer_since]])</f>
        <v>CUST_4490_Australia_44999</v>
      </c>
      <c r="B1939" t="s">
        <v>814</v>
      </c>
      <c r="C1939">
        <v>72</v>
      </c>
      <c r="D1939" t="s">
        <v>21</v>
      </c>
      <c r="E1939" t="s">
        <v>22</v>
      </c>
      <c r="F1939">
        <v>60.33</v>
      </c>
      <c r="G1939">
        <f>IF(DATOS[[#This Row],[avg_order_value]]="",0,DATOS[[#This Row],[avg_order_value]])</f>
        <v>60.33</v>
      </c>
      <c r="H1939">
        <v>12</v>
      </c>
      <c r="I1939">
        <f>DATOS[[#This Row],[avgValorOrdenDesc]]*DATOS[[#This Row],[total_orders]]</f>
        <v>723.96</v>
      </c>
      <c r="J1939">
        <v>193</v>
      </c>
      <c r="K1939">
        <v>0</v>
      </c>
      <c r="L1939" t="s">
        <v>19</v>
      </c>
      <c r="M1939">
        <v>98.7</v>
      </c>
      <c r="N1939">
        <f>IF(DATOS[[#This Row],[email_open_rate]]="",0,DATOS[[#This Row],[email_open_rate]])</f>
        <v>98.7</v>
      </c>
      <c r="O1939" s="1">
        <v>44999</v>
      </c>
      <c r="P1939">
        <v>28</v>
      </c>
      <c r="Q1939">
        <v>0.06</v>
      </c>
      <c r="R1939">
        <f>IF(IFERROR(VLOOKUP(DATOS[[#This Row],[IdUnico]],A1940:$A$5002,1,FALSE),0),1,0)</f>
        <v>0</v>
      </c>
    </row>
    <row r="1940" spans="1:18" x14ac:dyDescent="0.3">
      <c r="A1940" t="str">
        <f>CONCATENATE(DATOS[[#This Row],[customer_id]],"_",DATOS[[#This Row],[country]],"_",DATOS[[#This Row],[customer_since]])</f>
        <v>CUST_4490_Japan_44687</v>
      </c>
      <c r="B1940" t="s">
        <v>814</v>
      </c>
      <c r="C1940">
        <v>64</v>
      </c>
      <c r="D1940" t="s">
        <v>14</v>
      </c>
      <c r="E1940" t="s">
        <v>26</v>
      </c>
      <c r="F1940">
        <v>260.83999999999997</v>
      </c>
      <c r="G1940">
        <f>IF(DATOS[[#This Row],[avg_order_value]]="",0,DATOS[[#This Row],[avg_order_value]])</f>
        <v>260.83999999999997</v>
      </c>
      <c r="H1940">
        <v>9</v>
      </c>
      <c r="I1940">
        <f>DATOS[[#This Row],[avgValorOrdenDesc]]*DATOS[[#This Row],[total_orders]]</f>
        <v>2347.56</v>
      </c>
      <c r="J1940">
        <v>358</v>
      </c>
      <c r="K1940">
        <v>0</v>
      </c>
      <c r="L1940" t="s">
        <v>40</v>
      </c>
      <c r="M1940">
        <v>43.6</v>
      </c>
      <c r="N1940">
        <f>IF(DATOS[[#This Row],[email_open_rate]]="",0,DATOS[[#This Row],[email_open_rate]])</f>
        <v>43.6</v>
      </c>
      <c r="O1940" s="1">
        <v>44687</v>
      </c>
      <c r="P1940">
        <v>30</v>
      </c>
      <c r="Q1940">
        <v>0.24</v>
      </c>
      <c r="R1940">
        <f>IF(IFERROR(VLOOKUP(DATOS[[#This Row],[IdUnico]],A1941:$A$5002,1,FALSE),0),1,0)</f>
        <v>0</v>
      </c>
    </row>
    <row r="1941" spans="1:18" x14ac:dyDescent="0.3">
      <c r="A1941" t="str">
        <f>CONCATENATE(DATOS[[#This Row],[customer_id]],"_",DATOS[[#This Row],[country]],"_",DATOS[[#This Row],[customer_since]])</f>
        <v>CUST_4490_USA_44657</v>
      </c>
      <c r="B1941" t="s">
        <v>814</v>
      </c>
      <c r="C1941">
        <v>39</v>
      </c>
      <c r="D1941" t="s">
        <v>25</v>
      </c>
      <c r="E1941" t="s">
        <v>18</v>
      </c>
      <c r="F1941">
        <v>121.71</v>
      </c>
      <c r="G1941">
        <f>IF(DATOS[[#This Row],[avg_order_value]]="",0,DATOS[[#This Row],[avg_order_value]])</f>
        <v>121.71</v>
      </c>
      <c r="H1941">
        <v>10</v>
      </c>
      <c r="I1941">
        <f>DATOS[[#This Row],[avgValorOrdenDesc]]*DATOS[[#This Row],[total_orders]]</f>
        <v>1217.0999999999999</v>
      </c>
      <c r="J1941">
        <v>344</v>
      </c>
      <c r="K1941">
        <v>0</v>
      </c>
      <c r="L1941" t="s">
        <v>16</v>
      </c>
      <c r="M1941">
        <v>75.8</v>
      </c>
      <c r="N1941">
        <f>IF(DATOS[[#This Row],[email_open_rate]]="",0,DATOS[[#This Row],[email_open_rate]])</f>
        <v>75.8</v>
      </c>
      <c r="O1941" s="1">
        <v>44657</v>
      </c>
      <c r="P1941">
        <v>15</v>
      </c>
      <c r="Q1941">
        <v>0.36</v>
      </c>
      <c r="R1941">
        <f>IF(IFERROR(VLOOKUP(DATOS[[#This Row],[IdUnico]],A1942:$A$5002,1,FALSE),0),1,0)</f>
        <v>0</v>
      </c>
    </row>
    <row r="1942" spans="1:18" x14ac:dyDescent="0.3">
      <c r="A1942" t="str">
        <f>CONCATENATE(DATOS[[#This Row],[customer_id]],"_",DATOS[[#This Row],[country]],"_",DATOS[[#This Row],[customer_since]])</f>
        <v>CUST_4493_France_45647</v>
      </c>
      <c r="B1942" t="s">
        <v>1777</v>
      </c>
      <c r="C1942">
        <v>60</v>
      </c>
      <c r="D1942" t="s">
        <v>21</v>
      </c>
      <c r="E1942" t="s">
        <v>35</v>
      </c>
      <c r="F1942">
        <v>51.71</v>
      </c>
      <c r="G1942">
        <f>IF(DATOS[[#This Row],[avg_order_value]]="",0,DATOS[[#This Row],[avg_order_value]])</f>
        <v>51.71</v>
      </c>
      <c r="H1942">
        <v>16</v>
      </c>
      <c r="I1942">
        <f>DATOS[[#This Row],[avgValorOrdenDesc]]*DATOS[[#This Row],[total_orders]]</f>
        <v>827.36</v>
      </c>
      <c r="J1942">
        <v>166</v>
      </c>
      <c r="K1942">
        <v>0</v>
      </c>
      <c r="L1942" t="s">
        <v>16</v>
      </c>
      <c r="M1942">
        <v>44.1</v>
      </c>
      <c r="N1942">
        <f>IF(DATOS[[#This Row],[email_open_rate]]="",0,DATOS[[#This Row],[email_open_rate]])</f>
        <v>44.1</v>
      </c>
      <c r="O1942" s="1">
        <v>45647</v>
      </c>
      <c r="P1942">
        <v>69</v>
      </c>
      <c r="Q1942">
        <v>0.42</v>
      </c>
      <c r="R1942">
        <f>IF(IFERROR(VLOOKUP(DATOS[[#This Row],[IdUnico]],A1943:$A$5002,1,FALSE),0),1,0)</f>
        <v>0</v>
      </c>
    </row>
    <row r="1943" spans="1:18" x14ac:dyDescent="0.3">
      <c r="A1943" t="str">
        <f>CONCATENATE(DATOS[[#This Row],[customer_id]],"_",DATOS[[#This Row],[country]],"_",DATOS[[#This Row],[customer_since]])</f>
        <v>CUST_4494_UK_44072</v>
      </c>
      <c r="B1943" t="s">
        <v>3685</v>
      </c>
      <c r="C1943">
        <v>20</v>
      </c>
      <c r="D1943" t="s">
        <v>21</v>
      </c>
      <c r="E1943" t="s">
        <v>52</v>
      </c>
      <c r="F1943">
        <v>27.04</v>
      </c>
      <c r="G1943">
        <f>IF(DATOS[[#This Row],[avg_order_value]]="",0,DATOS[[#This Row],[avg_order_value]])</f>
        <v>27.04</v>
      </c>
      <c r="H1943">
        <v>10</v>
      </c>
      <c r="I1943">
        <f>DATOS[[#This Row],[avgValorOrdenDesc]]*DATOS[[#This Row],[total_orders]]</f>
        <v>270.39999999999998</v>
      </c>
      <c r="J1943">
        <v>323</v>
      </c>
      <c r="K1943">
        <v>0</v>
      </c>
      <c r="L1943" t="s">
        <v>29</v>
      </c>
      <c r="M1943">
        <v>41.7</v>
      </c>
      <c r="N1943">
        <f>IF(DATOS[[#This Row],[email_open_rate]]="",0,DATOS[[#This Row],[email_open_rate]])</f>
        <v>41.7</v>
      </c>
      <c r="O1943" s="1">
        <v>44072</v>
      </c>
      <c r="P1943">
        <v>50</v>
      </c>
      <c r="Q1943">
        <v>0.04</v>
      </c>
      <c r="R1943">
        <f>IF(IFERROR(VLOOKUP(DATOS[[#This Row],[IdUnico]],A1944:$A$5002,1,FALSE),0),1,0)</f>
        <v>0</v>
      </c>
    </row>
    <row r="1944" spans="1:18" x14ac:dyDescent="0.3">
      <c r="A1944" t="str">
        <f>CONCATENATE(DATOS[[#This Row],[customer_id]],"_",DATOS[[#This Row],[country]],"_",DATOS[[#This Row],[customer_since]])</f>
        <v>CUST_4496_China_44247</v>
      </c>
      <c r="B1944" t="s">
        <v>1358</v>
      </c>
      <c r="C1944">
        <v>49</v>
      </c>
      <c r="D1944" t="s">
        <v>21</v>
      </c>
      <c r="E1944" t="s">
        <v>44</v>
      </c>
      <c r="F1944">
        <v>92.34</v>
      </c>
      <c r="G1944">
        <f>IF(DATOS[[#This Row],[avg_order_value]]="",0,DATOS[[#This Row],[avg_order_value]])</f>
        <v>92.34</v>
      </c>
      <c r="H1944">
        <v>10</v>
      </c>
      <c r="I1944">
        <f>DATOS[[#This Row],[avgValorOrdenDesc]]*DATOS[[#This Row],[total_orders]]</f>
        <v>923.40000000000009</v>
      </c>
      <c r="J1944">
        <v>196</v>
      </c>
      <c r="K1944">
        <v>0</v>
      </c>
      <c r="L1944" t="s">
        <v>23</v>
      </c>
      <c r="M1944">
        <v>56.7</v>
      </c>
      <c r="N1944">
        <f>IF(DATOS[[#This Row],[email_open_rate]]="",0,DATOS[[#This Row],[email_open_rate]])</f>
        <v>56.7</v>
      </c>
      <c r="O1944" s="1">
        <v>44247</v>
      </c>
      <c r="P1944">
        <v>95</v>
      </c>
      <c r="Q1944">
        <v>0.17</v>
      </c>
      <c r="R1944">
        <f>IF(IFERROR(VLOOKUP(DATOS[[#This Row],[IdUnico]],A1945:$A$5002,1,FALSE),0),1,0)</f>
        <v>0</v>
      </c>
    </row>
    <row r="1945" spans="1:18" x14ac:dyDescent="0.3">
      <c r="A1945" t="str">
        <f>CONCATENATE(DATOS[[#This Row],[customer_id]],"_",DATOS[[#This Row],[country]],"_",DATOS[[#This Row],[customer_since]])</f>
        <v>CUST_4496_France_45511</v>
      </c>
      <c r="B1945" t="s">
        <v>1358</v>
      </c>
      <c r="C1945">
        <v>63</v>
      </c>
      <c r="D1945" t="s">
        <v>21</v>
      </c>
      <c r="E1945" t="s">
        <v>35</v>
      </c>
      <c r="F1945">
        <v>36.83</v>
      </c>
      <c r="G1945">
        <f>IF(DATOS[[#This Row],[avg_order_value]]="",0,DATOS[[#This Row],[avg_order_value]])</f>
        <v>36.83</v>
      </c>
      <c r="H1945">
        <v>10</v>
      </c>
      <c r="I1945">
        <f>DATOS[[#This Row],[avgValorOrdenDesc]]*DATOS[[#This Row],[total_orders]]</f>
        <v>368.29999999999995</v>
      </c>
      <c r="J1945">
        <v>361</v>
      </c>
      <c r="K1945">
        <v>0</v>
      </c>
      <c r="L1945" t="s">
        <v>16</v>
      </c>
      <c r="M1945">
        <v>32.200000000000003</v>
      </c>
      <c r="N1945">
        <f>IF(DATOS[[#This Row],[email_open_rate]]="",0,DATOS[[#This Row],[email_open_rate]])</f>
        <v>32.200000000000003</v>
      </c>
      <c r="O1945" s="1">
        <v>45511</v>
      </c>
      <c r="P1945">
        <v>23</v>
      </c>
      <c r="Q1945">
        <v>0.18</v>
      </c>
      <c r="R1945">
        <f>IF(IFERROR(VLOOKUP(DATOS[[#This Row],[IdUnico]],A1946:$A$5002,1,FALSE),0),1,0)</f>
        <v>0</v>
      </c>
    </row>
    <row r="1946" spans="1:18" x14ac:dyDescent="0.3">
      <c r="A1946" t="str">
        <f>CONCATENATE(DATOS[[#This Row],[customer_id]],"_",DATOS[[#This Row],[country]],"_",DATOS[[#This Row],[customer_since]])</f>
        <v>CUST_4500_UK_44602</v>
      </c>
      <c r="B1946" t="s">
        <v>2251</v>
      </c>
      <c r="C1946">
        <v>42</v>
      </c>
      <c r="D1946" t="s">
        <v>25</v>
      </c>
      <c r="E1946" t="s">
        <v>52</v>
      </c>
      <c r="F1946">
        <v>108.31</v>
      </c>
      <c r="G1946">
        <f>IF(DATOS[[#This Row],[avg_order_value]]="",0,DATOS[[#This Row],[avg_order_value]])</f>
        <v>108.31</v>
      </c>
      <c r="H1946">
        <v>12</v>
      </c>
      <c r="I1946">
        <f>DATOS[[#This Row],[avgValorOrdenDesc]]*DATOS[[#This Row],[total_orders]]</f>
        <v>1299.72</v>
      </c>
      <c r="J1946">
        <v>78</v>
      </c>
      <c r="K1946">
        <v>0</v>
      </c>
      <c r="L1946" t="s">
        <v>29</v>
      </c>
      <c r="M1946">
        <v>16.3</v>
      </c>
      <c r="N1946">
        <f>IF(DATOS[[#This Row],[email_open_rate]]="",0,DATOS[[#This Row],[email_open_rate]])</f>
        <v>16.3</v>
      </c>
      <c r="O1946" s="1">
        <v>44602</v>
      </c>
      <c r="P1946">
        <v>51</v>
      </c>
      <c r="Q1946">
        <v>0.48</v>
      </c>
      <c r="R1946">
        <f>IF(IFERROR(VLOOKUP(DATOS[[#This Row],[IdUnico]],A1947:$A$5002,1,FALSE),0),1,0)</f>
        <v>0</v>
      </c>
    </row>
    <row r="1947" spans="1:18" x14ac:dyDescent="0.3">
      <c r="A1947" t="str">
        <f>CONCATENATE(DATOS[[#This Row],[customer_id]],"_",DATOS[[#This Row],[country]],"_",DATOS[[#This Row],[customer_since]])</f>
        <v>CUST_4504_China_44330</v>
      </c>
      <c r="B1947" t="s">
        <v>3060</v>
      </c>
      <c r="C1947">
        <v>47</v>
      </c>
      <c r="D1947" t="s">
        <v>14</v>
      </c>
      <c r="E1947" t="s">
        <v>44</v>
      </c>
      <c r="F1947">
        <v>53.46</v>
      </c>
      <c r="G1947">
        <f>IF(DATOS[[#This Row],[avg_order_value]]="",0,DATOS[[#This Row],[avg_order_value]])</f>
        <v>53.46</v>
      </c>
      <c r="H1947">
        <v>10</v>
      </c>
      <c r="I1947">
        <f>DATOS[[#This Row],[avgValorOrdenDesc]]*DATOS[[#This Row],[total_orders]]</f>
        <v>534.6</v>
      </c>
      <c r="J1947">
        <v>71</v>
      </c>
      <c r="K1947">
        <v>0</v>
      </c>
      <c r="L1947" t="s">
        <v>19</v>
      </c>
      <c r="M1947">
        <v>56.5</v>
      </c>
      <c r="N1947">
        <f>IF(DATOS[[#This Row],[email_open_rate]]="",0,DATOS[[#This Row],[email_open_rate]])</f>
        <v>56.5</v>
      </c>
      <c r="O1947" s="1">
        <v>44330</v>
      </c>
      <c r="P1947">
        <v>88</v>
      </c>
      <c r="Q1947">
        <v>0.1</v>
      </c>
      <c r="R1947">
        <f>IF(IFERROR(VLOOKUP(DATOS[[#This Row],[IdUnico]],A1948:$A$5002,1,FALSE),0),1,0)</f>
        <v>0</v>
      </c>
    </row>
    <row r="1948" spans="1:18" x14ac:dyDescent="0.3">
      <c r="A1948" t="str">
        <f>CONCATENATE(DATOS[[#This Row],[customer_id]],"_",DATOS[[#This Row],[country]],"_",DATOS[[#This Row],[customer_since]])</f>
        <v>CUST_4505_Brazil_44510</v>
      </c>
      <c r="B1948" t="s">
        <v>3095</v>
      </c>
      <c r="C1948">
        <v>36</v>
      </c>
      <c r="D1948" t="s">
        <v>21</v>
      </c>
      <c r="E1948" t="s">
        <v>15</v>
      </c>
      <c r="F1948">
        <v>198.89</v>
      </c>
      <c r="G1948">
        <f>IF(DATOS[[#This Row],[avg_order_value]]="",0,DATOS[[#This Row],[avg_order_value]])</f>
        <v>198.89</v>
      </c>
      <c r="H1948">
        <v>10</v>
      </c>
      <c r="I1948">
        <f>DATOS[[#This Row],[avgValorOrdenDesc]]*DATOS[[#This Row],[total_orders]]</f>
        <v>1988.8999999999999</v>
      </c>
      <c r="J1948">
        <v>70</v>
      </c>
      <c r="K1948">
        <v>0</v>
      </c>
      <c r="L1948" t="s">
        <v>19</v>
      </c>
      <c r="M1948">
        <v>83</v>
      </c>
      <c r="N1948">
        <f>IF(DATOS[[#This Row],[email_open_rate]]="",0,DATOS[[#This Row],[email_open_rate]])</f>
        <v>83</v>
      </c>
      <c r="O1948" s="1">
        <v>44510</v>
      </c>
      <c r="P1948">
        <v>95</v>
      </c>
      <c r="Q1948">
        <v>0.3</v>
      </c>
      <c r="R1948">
        <f>IF(IFERROR(VLOOKUP(DATOS[[#This Row],[IdUnico]],A1949:$A$5002,1,FALSE),0),1,0)</f>
        <v>0</v>
      </c>
    </row>
    <row r="1949" spans="1:18" x14ac:dyDescent="0.3">
      <c r="A1949" t="str">
        <f>CONCATENATE(DATOS[[#This Row],[customer_id]],"_",DATOS[[#This Row],[country]],"_",DATOS[[#This Row],[customer_since]])</f>
        <v>CUST_4506_Japan_44121</v>
      </c>
      <c r="B1949" t="s">
        <v>407</v>
      </c>
      <c r="C1949">
        <v>31</v>
      </c>
      <c r="D1949" t="s">
        <v>14</v>
      </c>
      <c r="E1949" t="s">
        <v>26</v>
      </c>
      <c r="F1949">
        <v>107.33</v>
      </c>
      <c r="G1949">
        <f>IF(DATOS[[#This Row],[avg_order_value]]="",0,DATOS[[#This Row],[avg_order_value]])</f>
        <v>107.33</v>
      </c>
      <c r="H1949">
        <v>7</v>
      </c>
      <c r="I1949">
        <f>DATOS[[#This Row],[avgValorOrdenDesc]]*DATOS[[#This Row],[total_orders]]</f>
        <v>751.31</v>
      </c>
      <c r="J1949">
        <v>20</v>
      </c>
      <c r="K1949">
        <v>0</v>
      </c>
      <c r="L1949" t="s">
        <v>19</v>
      </c>
      <c r="M1949">
        <v>57.9</v>
      </c>
      <c r="N1949">
        <f>IF(DATOS[[#This Row],[email_open_rate]]="",0,DATOS[[#This Row],[email_open_rate]])</f>
        <v>57.9</v>
      </c>
      <c r="O1949" s="1">
        <v>44121</v>
      </c>
      <c r="P1949">
        <v>23</v>
      </c>
      <c r="Q1949">
        <v>0.3</v>
      </c>
      <c r="R1949">
        <f>IF(IFERROR(VLOOKUP(DATOS[[#This Row],[IdUnico]],A1950:$A$5002,1,FALSE),0),1,0)</f>
        <v>0</v>
      </c>
    </row>
    <row r="1950" spans="1:18" x14ac:dyDescent="0.3">
      <c r="A1950" t="str">
        <f>CONCATENATE(DATOS[[#This Row],[customer_id]],"_",DATOS[[#This Row],[country]],"_",DATOS[[#This Row],[customer_since]])</f>
        <v>CUST_4507_France_44894</v>
      </c>
      <c r="B1950" t="s">
        <v>926</v>
      </c>
      <c r="C1950">
        <v>38</v>
      </c>
      <c r="D1950" t="s">
        <v>14</v>
      </c>
      <c r="E1950" t="s">
        <v>35</v>
      </c>
      <c r="F1950">
        <v>78.540000000000006</v>
      </c>
      <c r="G1950">
        <f>IF(DATOS[[#This Row],[avg_order_value]]="",0,DATOS[[#This Row],[avg_order_value]])</f>
        <v>78.540000000000006</v>
      </c>
      <c r="H1950">
        <v>5</v>
      </c>
      <c r="I1950">
        <f>DATOS[[#This Row],[avgValorOrdenDesc]]*DATOS[[#This Row],[total_orders]]</f>
        <v>392.70000000000005</v>
      </c>
      <c r="J1950">
        <v>38</v>
      </c>
      <c r="K1950">
        <v>0</v>
      </c>
      <c r="L1950" t="s">
        <v>23</v>
      </c>
      <c r="M1950">
        <v>13.4</v>
      </c>
      <c r="N1950">
        <f>IF(DATOS[[#This Row],[email_open_rate]]="",0,DATOS[[#This Row],[email_open_rate]])</f>
        <v>13.4</v>
      </c>
      <c r="O1950" s="1">
        <v>44894</v>
      </c>
      <c r="P1950">
        <v>34</v>
      </c>
      <c r="Q1950">
        <v>0.46</v>
      </c>
      <c r="R1950">
        <f>IF(IFERROR(VLOOKUP(DATOS[[#This Row],[IdUnico]],A1951:$A$5002,1,FALSE),0),1,0)</f>
        <v>0</v>
      </c>
    </row>
    <row r="1951" spans="1:18" x14ac:dyDescent="0.3">
      <c r="A1951" t="str">
        <f>CONCATENATE(DATOS[[#This Row],[customer_id]],"_",DATOS[[#This Row],[country]],"_",DATOS[[#This Row],[customer_since]])</f>
        <v>CUST_4510_France_45686</v>
      </c>
      <c r="B1951" t="s">
        <v>206</v>
      </c>
      <c r="C1951">
        <v>76</v>
      </c>
      <c r="D1951" t="s">
        <v>21</v>
      </c>
      <c r="E1951" t="s">
        <v>35</v>
      </c>
      <c r="F1951">
        <v>55</v>
      </c>
      <c r="G1951">
        <f>IF(DATOS[[#This Row],[avg_order_value]]="",0,DATOS[[#This Row],[avg_order_value]])</f>
        <v>55</v>
      </c>
      <c r="H1951">
        <v>8</v>
      </c>
      <c r="I1951">
        <f>DATOS[[#This Row],[avgValorOrdenDesc]]*DATOS[[#This Row],[total_orders]]</f>
        <v>440</v>
      </c>
      <c r="J1951">
        <v>202</v>
      </c>
      <c r="K1951">
        <v>0</v>
      </c>
      <c r="L1951" t="s">
        <v>40</v>
      </c>
      <c r="N1951">
        <f>IF(DATOS[[#This Row],[email_open_rate]]="",0,DATOS[[#This Row],[email_open_rate]])</f>
        <v>0</v>
      </c>
      <c r="O1951" s="1">
        <v>45686</v>
      </c>
      <c r="P1951">
        <v>66</v>
      </c>
      <c r="Q1951">
        <v>0.16</v>
      </c>
      <c r="R1951">
        <f>IF(IFERROR(VLOOKUP(DATOS[[#This Row],[IdUnico]],A1952:$A$5002,1,FALSE),0),1,0)</f>
        <v>0</v>
      </c>
    </row>
    <row r="1952" spans="1:18" x14ac:dyDescent="0.3">
      <c r="A1952" t="str">
        <f>CONCATENATE(DATOS[[#This Row],[customer_id]],"_",DATOS[[#This Row],[country]],"_",DATOS[[#This Row],[customer_since]])</f>
        <v>CUST_4510_USA_44894</v>
      </c>
      <c r="B1952" t="s">
        <v>206</v>
      </c>
      <c r="C1952">
        <v>27</v>
      </c>
      <c r="D1952" t="s">
        <v>14</v>
      </c>
      <c r="E1952" t="s">
        <v>18</v>
      </c>
      <c r="F1952">
        <v>106.27</v>
      </c>
      <c r="G1952">
        <f>IF(DATOS[[#This Row],[avg_order_value]]="",0,DATOS[[#This Row],[avg_order_value]])</f>
        <v>106.27</v>
      </c>
      <c r="H1952">
        <v>11</v>
      </c>
      <c r="I1952">
        <f>DATOS[[#This Row],[avgValorOrdenDesc]]*DATOS[[#This Row],[total_orders]]</f>
        <v>1168.97</v>
      </c>
      <c r="J1952">
        <v>221</v>
      </c>
      <c r="K1952">
        <v>0</v>
      </c>
      <c r="L1952" t="s">
        <v>23</v>
      </c>
      <c r="M1952">
        <v>86.8</v>
      </c>
      <c r="N1952">
        <f>IF(DATOS[[#This Row],[email_open_rate]]="",0,DATOS[[#This Row],[email_open_rate]])</f>
        <v>86.8</v>
      </c>
      <c r="O1952" s="1">
        <v>44894</v>
      </c>
      <c r="P1952">
        <v>78</v>
      </c>
      <c r="Q1952">
        <v>0.49</v>
      </c>
      <c r="R1952">
        <f>IF(IFERROR(VLOOKUP(DATOS[[#This Row],[IdUnico]],A1953:$A$5002,1,FALSE),0),1,0)</f>
        <v>0</v>
      </c>
    </row>
    <row r="1953" spans="1:18" x14ac:dyDescent="0.3">
      <c r="A1953" t="str">
        <f>CONCATENATE(DATOS[[#This Row],[customer_id]],"_",DATOS[[#This Row],[country]],"_",DATOS[[#This Row],[customer_since]])</f>
        <v>CUST_4511_USA_44322</v>
      </c>
      <c r="B1953" t="s">
        <v>1162</v>
      </c>
      <c r="C1953">
        <v>27</v>
      </c>
      <c r="D1953" t="s">
        <v>21</v>
      </c>
      <c r="E1953" t="s">
        <v>18</v>
      </c>
      <c r="F1953">
        <v>244.06</v>
      </c>
      <c r="G1953">
        <f>IF(DATOS[[#This Row],[avg_order_value]]="",0,DATOS[[#This Row],[avg_order_value]])</f>
        <v>244.06</v>
      </c>
      <c r="H1953">
        <v>9</v>
      </c>
      <c r="I1953">
        <f>DATOS[[#This Row],[avgValorOrdenDesc]]*DATOS[[#This Row],[total_orders]]</f>
        <v>2196.54</v>
      </c>
      <c r="J1953">
        <v>11</v>
      </c>
      <c r="K1953">
        <v>0</v>
      </c>
      <c r="L1953" t="s">
        <v>19</v>
      </c>
      <c r="M1953">
        <v>1.9</v>
      </c>
      <c r="N1953">
        <f>IF(DATOS[[#This Row],[email_open_rate]]="",0,DATOS[[#This Row],[email_open_rate]])</f>
        <v>1.9</v>
      </c>
      <c r="O1953" s="1">
        <v>44322</v>
      </c>
      <c r="P1953">
        <v>93</v>
      </c>
      <c r="Q1953">
        <v>0.46</v>
      </c>
      <c r="R1953">
        <f>IF(IFERROR(VLOOKUP(DATOS[[#This Row],[IdUnico]],A1954:$A$5002,1,FALSE),0),1,0)</f>
        <v>0</v>
      </c>
    </row>
    <row r="1954" spans="1:18" x14ac:dyDescent="0.3">
      <c r="A1954" t="str">
        <f>CONCATENATE(DATOS[[#This Row],[customer_id]],"_",DATOS[[#This Row],[country]],"_",DATOS[[#This Row],[customer_since]])</f>
        <v>CUST_4512_France_44723</v>
      </c>
      <c r="B1954" t="s">
        <v>3596</v>
      </c>
      <c r="C1954">
        <v>27</v>
      </c>
      <c r="D1954" t="s">
        <v>14</v>
      </c>
      <c r="E1954" t="s">
        <v>35</v>
      </c>
      <c r="G1954">
        <f>IF(DATOS[[#This Row],[avg_order_value]]="",0,DATOS[[#This Row],[avg_order_value]])</f>
        <v>0</v>
      </c>
      <c r="H1954">
        <v>14</v>
      </c>
      <c r="I1954">
        <f>DATOS[[#This Row],[avgValorOrdenDesc]]*DATOS[[#This Row],[total_orders]]</f>
        <v>0</v>
      </c>
      <c r="J1954">
        <v>198</v>
      </c>
      <c r="K1954">
        <v>0</v>
      </c>
      <c r="L1954" t="s">
        <v>40</v>
      </c>
      <c r="M1954">
        <v>83.8</v>
      </c>
      <c r="N1954">
        <f>IF(DATOS[[#This Row],[email_open_rate]]="",0,DATOS[[#This Row],[email_open_rate]])</f>
        <v>83.8</v>
      </c>
      <c r="O1954" s="1">
        <v>44723</v>
      </c>
      <c r="P1954">
        <v>57</v>
      </c>
      <c r="Q1954">
        <v>0.44</v>
      </c>
      <c r="R1954">
        <f>IF(IFERROR(VLOOKUP(DATOS[[#This Row],[IdUnico]],A1955:$A$5002,1,FALSE),0),1,0)</f>
        <v>0</v>
      </c>
    </row>
    <row r="1955" spans="1:18" x14ac:dyDescent="0.3">
      <c r="A1955" t="str">
        <f>CONCATENATE(DATOS[[#This Row],[customer_id]],"_",DATOS[[#This Row],[country]],"_",DATOS[[#This Row],[customer_since]])</f>
        <v>CUST_4516_China_44185</v>
      </c>
      <c r="B1955" t="s">
        <v>2157</v>
      </c>
      <c r="C1955">
        <v>55</v>
      </c>
      <c r="D1955" t="s">
        <v>21</v>
      </c>
      <c r="E1955" t="s">
        <v>44</v>
      </c>
      <c r="F1955">
        <v>169.27</v>
      </c>
      <c r="G1955">
        <f>IF(DATOS[[#This Row],[avg_order_value]]="",0,DATOS[[#This Row],[avg_order_value]])</f>
        <v>169.27</v>
      </c>
      <c r="H1955">
        <v>18</v>
      </c>
      <c r="I1955">
        <f>DATOS[[#This Row],[avgValorOrdenDesc]]*DATOS[[#This Row],[total_orders]]</f>
        <v>3046.86</v>
      </c>
      <c r="J1955">
        <v>98</v>
      </c>
      <c r="K1955">
        <v>0</v>
      </c>
      <c r="L1955" t="s">
        <v>19</v>
      </c>
      <c r="M1955">
        <v>76.8</v>
      </c>
      <c r="N1955">
        <f>IF(DATOS[[#This Row],[email_open_rate]]="",0,DATOS[[#This Row],[email_open_rate]])</f>
        <v>76.8</v>
      </c>
      <c r="O1955" s="1">
        <v>44185</v>
      </c>
      <c r="P1955">
        <v>91</v>
      </c>
      <c r="Q1955">
        <v>0.28000000000000003</v>
      </c>
      <c r="R1955">
        <f>IF(IFERROR(VLOOKUP(DATOS[[#This Row],[IdUnico]],A1956:$A$5002,1,FALSE),0),1,0)</f>
        <v>0</v>
      </c>
    </row>
    <row r="1956" spans="1:18" x14ac:dyDescent="0.3">
      <c r="A1956" t="str">
        <f>CONCATENATE(DATOS[[#This Row],[customer_id]],"_",DATOS[[#This Row],[country]],"_",DATOS[[#This Row],[customer_since]])</f>
        <v>CUST_4516_India_44626</v>
      </c>
      <c r="B1956" t="s">
        <v>2157</v>
      </c>
      <c r="C1956">
        <v>53</v>
      </c>
      <c r="D1956" t="s">
        <v>25</v>
      </c>
      <c r="E1956" t="s">
        <v>37</v>
      </c>
      <c r="F1956">
        <v>90.63</v>
      </c>
      <c r="G1956">
        <f>IF(DATOS[[#This Row],[avg_order_value]]="",0,DATOS[[#This Row],[avg_order_value]])</f>
        <v>90.63</v>
      </c>
      <c r="H1956">
        <v>11</v>
      </c>
      <c r="I1956">
        <f>DATOS[[#This Row],[avgValorOrdenDesc]]*DATOS[[#This Row],[total_orders]]</f>
        <v>996.93</v>
      </c>
      <c r="J1956">
        <v>214</v>
      </c>
      <c r="K1956">
        <v>0</v>
      </c>
      <c r="L1956" t="s">
        <v>40</v>
      </c>
      <c r="M1956">
        <v>59.7</v>
      </c>
      <c r="N1956">
        <f>IF(DATOS[[#This Row],[email_open_rate]]="",0,DATOS[[#This Row],[email_open_rate]])</f>
        <v>59.7</v>
      </c>
      <c r="O1956" s="1">
        <v>44626</v>
      </c>
      <c r="P1956">
        <v>74</v>
      </c>
      <c r="Q1956">
        <v>0.12</v>
      </c>
      <c r="R1956">
        <f>IF(IFERROR(VLOOKUP(DATOS[[#This Row],[IdUnico]],A1957:$A$5002,1,FALSE),0),1,0)</f>
        <v>0</v>
      </c>
    </row>
    <row r="1957" spans="1:18" x14ac:dyDescent="0.3">
      <c r="A1957" t="str">
        <f>CONCATENATE(DATOS[[#This Row],[customer_id]],"_",DATOS[[#This Row],[country]],"_",DATOS[[#This Row],[customer_since]])</f>
        <v>CUST_4517_USA_45051</v>
      </c>
      <c r="B1957" t="s">
        <v>774</v>
      </c>
      <c r="C1957">
        <v>50</v>
      </c>
      <c r="D1957" t="s">
        <v>14</v>
      </c>
      <c r="E1957" t="s">
        <v>18</v>
      </c>
      <c r="F1957">
        <v>108.46</v>
      </c>
      <c r="G1957">
        <f>IF(DATOS[[#This Row],[avg_order_value]]="",0,DATOS[[#This Row],[avg_order_value]])</f>
        <v>108.46</v>
      </c>
      <c r="H1957">
        <v>11</v>
      </c>
      <c r="I1957">
        <f>DATOS[[#This Row],[avgValorOrdenDesc]]*DATOS[[#This Row],[total_orders]]</f>
        <v>1193.06</v>
      </c>
      <c r="J1957">
        <v>128</v>
      </c>
      <c r="K1957">
        <v>0</v>
      </c>
      <c r="L1957" t="s">
        <v>16</v>
      </c>
      <c r="M1957">
        <v>87</v>
      </c>
      <c r="N1957">
        <f>IF(DATOS[[#This Row],[email_open_rate]]="",0,DATOS[[#This Row],[email_open_rate]])</f>
        <v>87</v>
      </c>
      <c r="O1957" s="1">
        <v>45051</v>
      </c>
      <c r="P1957">
        <v>39</v>
      </c>
      <c r="Q1957">
        <v>0.18</v>
      </c>
      <c r="R1957">
        <f>IF(IFERROR(VLOOKUP(DATOS[[#This Row],[IdUnico]],A1958:$A$5002,1,FALSE),0),1,0)</f>
        <v>0</v>
      </c>
    </row>
    <row r="1958" spans="1:18" x14ac:dyDescent="0.3">
      <c r="A1958" t="str">
        <f>CONCATENATE(DATOS[[#This Row],[customer_id]],"_",DATOS[[#This Row],[country]],"_",DATOS[[#This Row],[customer_since]])</f>
        <v>CUST_4521_China_45070</v>
      </c>
      <c r="B1958" t="s">
        <v>3067</v>
      </c>
      <c r="C1958">
        <v>45</v>
      </c>
      <c r="D1958" t="s">
        <v>14</v>
      </c>
      <c r="E1958" t="s">
        <v>44</v>
      </c>
      <c r="F1958">
        <v>83.5</v>
      </c>
      <c r="G1958">
        <f>IF(DATOS[[#This Row],[avg_order_value]]="",0,DATOS[[#This Row],[avg_order_value]])</f>
        <v>83.5</v>
      </c>
      <c r="H1958">
        <v>8</v>
      </c>
      <c r="I1958">
        <f>DATOS[[#This Row],[avgValorOrdenDesc]]*DATOS[[#This Row],[total_orders]]</f>
        <v>668</v>
      </c>
      <c r="J1958">
        <v>245</v>
      </c>
      <c r="K1958">
        <v>0</v>
      </c>
      <c r="L1958" t="s">
        <v>29</v>
      </c>
      <c r="M1958">
        <v>50.9</v>
      </c>
      <c r="N1958">
        <f>IF(DATOS[[#This Row],[email_open_rate]]="",0,DATOS[[#This Row],[email_open_rate]])</f>
        <v>50.9</v>
      </c>
      <c r="O1958" s="1">
        <v>45070</v>
      </c>
      <c r="P1958">
        <v>35</v>
      </c>
      <c r="Q1958">
        <v>0.41</v>
      </c>
      <c r="R1958">
        <f>IF(IFERROR(VLOOKUP(DATOS[[#This Row],[IdUnico]],A1959:$A$5002,1,FALSE),0),1,0)</f>
        <v>0</v>
      </c>
    </row>
    <row r="1959" spans="1:18" x14ac:dyDescent="0.3">
      <c r="A1959" t="str">
        <f>CONCATENATE(DATOS[[#This Row],[customer_id]],"_",DATOS[[#This Row],[country]],"_",DATOS[[#This Row],[customer_since]])</f>
        <v>CUST_4525_Canada_44300</v>
      </c>
      <c r="B1959" t="s">
        <v>2049</v>
      </c>
      <c r="C1959">
        <v>75</v>
      </c>
      <c r="D1959" t="s">
        <v>14</v>
      </c>
      <c r="E1959" t="s">
        <v>28</v>
      </c>
      <c r="F1959">
        <v>140.02000000000001</v>
      </c>
      <c r="G1959">
        <f>IF(DATOS[[#This Row],[avg_order_value]]="",0,DATOS[[#This Row],[avg_order_value]])</f>
        <v>140.02000000000001</v>
      </c>
      <c r="H1959">
        <v>10</v>
      </c>
      <c r="I1959">
        <f>DATOS[[#This Row],[avgValorOrdenDesc]]*DATOS[[#This Row],[total_orders]]</f>
        <v>1400.2</v>
      </c>
      <c r="J1959">
        <v>179</v>
      </c>
      <c r="K1959">
        <v>0</v>
      </c>
      <c r="L1959" t="s">
        <v>29</v>
      </c>
      <c r="M1959">
        <v>46.1</v>
      </c>
      <c r="N1959">
        <f>IF(DATOS[[#This Row],[email_open_rate]]="",0,DATOS[[#This Row],[email_open_rate]])</f>
        <v>46.1</v>
      </c>
      <c r="O1959" s="1">
        <v>44300</v>
      </c>
      <c r="P1959">
        <v>51</v>
      </c>
      <c r="Q1959">
        <v>0.27</v>
      </c>
      <c r="R1959">
        <f>IF(IFERROR(VLOOKUP(DATOS[[#This Row],[IdUnico]],A1960:$A$5002,1,FALSE),0),1,0)</f>
        <v>0</v>
      </c>
    </row>
    <row r="1960" spans="1:18" x14ac:dyDescent="0.3">
      <c r="A1960" t="str">
        <f>CONCATENATE(DATOS[[#This Row],[customer_id]],"_",DATOS[[#This Row],[country]],"_",DATOS[[#This Row],[customer_since]])</f>
        <v>CUST_4530_France_45389</v>
      </c>
      <c r="B1960" t="s">
        <v>820</v>
      </c>
      <c r="C1960">
        <v>27</v>
      </c>
      <c r="D1960" t="s">
        <v>21</v>
      </c>
      <c r="E1960" t="s">
        <v>35</v>
      </c>
      <c r="F1960">
        <v>99.02</v>
      </c>
      <c r="G1960">
        <f>IF(DATOS[[#This Row],[avg_order_value]]="",0,DATOS[[#This Row],[avg_order_value]])</f>
        <v>99.02</v>
      </c>
      <c r="H1960">
        <v>8</v>
      </c>
      <c r="I1960">
        <f>DATOS[[#This Row],[avgValorOrdenDesc]]*DATOS[[#This Row],[total_orders]]</f>
        <v>792.16</v>
      </c>
      <c r="J1960">
        <v>230</v>
      </c>
      <c r="K1960">
        <v>0</v>
      </c>
      <c r="L1960" t="s">
        <v>29</v>
      </c>
      <c r="M1960">
        <v>26.4</v>
      </c>
      <c r="N1960">
        <f>IF(DATOS[[#This Row],[email_open_rate]]="",0,DATOS[[#This Row],[email_open_rate]])</f>
        <v>26.4</v>
      </c>
      <c r="O1960" s="1">
        <v>45389</v>
      </c>
      <c r="P1960">
        <v>48</v>
      </c>
      <c r="Q1960">
        <v>0.17</v>
      </c>
      <c r="R1960">
        <f>IF(IFERROR(VLOOKUP(DATOS[[#This Row],[IdUnico]],A1961:$A$5002,1,FALSE),0),1,0)</f>
        <v>0</v>
      </c>
    </row>
    <row r="1961" spans="1:18" x14ac:dyDescent="0.3">
      <c r="A1961" t="str">
        <f>CONCATENATE(DATOS[[#This Row],[customer_id]],"_",DATOS[[#This Row],[country]],"_",DATOS[[#This Row],[customer_since]])</f>
        <v>CUST_4530_USA_45731</v>
      </c>
      <c r="B1961" t="s">
        <v>820</v>
      </c>
      <c r="C1961">
        <v>47</v>
      </c>
      <c r="D1961" t="s">
        <v>14</v>
      </c>
      <c r="E1961" t="s">
        <v>18</v>
      </c>
      <c r="F1961">
        <v>89.49</v>
      </c>
      <c r="G1961">
        <f>IF(DATOS[[#This Row],[avg_order_value]]="",0,DATOS[[#This Row],[avg_order_value]])</f>
        <v>89.49</v>
      </c>
      <c r="H1961">
        <v>10</v>
      </c>
      <c r="I1961">
        <f>DATOS[[#This Row],[avgValorOrdenDesc]]*DATOS[[#This Row],[total_orders]]</f>
        <v>894.9</v>
      </c>
      <c r="J1961">
        <v>22</v>
      </c>
      <c r="K1961">
        <v>0</v>
      </c>
      <c r="L1961" t="s">
        <v>16</v>
      </c>
      <c r="M1961">
        <v>14.1</v>
      </c>
      <c r="N1961">
        <f>IF(DATOS[[#This Row],[email_open_rate]]="",0,DATOS[[#This Row],[email_open_rate]])</f>
        <v>14.1</v>
      </c>
      <c r="O1961" s="1">
        <v>45731</v>
      </c>
      <c r="P1961">
        <v>95</v>
      </c>
      <c r="Q1961">
        <v>0.25</v>
      </c>
      <c r="R1961">
        <f>IF(IFERROR(VLOOKUP(DATOS[[#This Row],[IdUnico]],A1962:$A$5002,1,FALSE),0),1,0)</f>
        <v>0</v>
      </c>
    </row>
    <row r="1962" spans="1:18" x14ac:dyDescent="0.3">
      <c r="A1962" t="str">
        <f>CONCATENATE(DATOS[[#This Row],[customer_id]],"_",DATOS[[#This Row],[country]],"_",DATOS[[#This Row],[customer_since]])</f>
        <v>CUST_4531_Canada_44425</v>
      </c>
      <c r="B1962" t="s">
        <v>900</v>
      </c>
      <c r="C1962">
        <v>51</v>
      </c>
      <c r="D1962" t="s">
        <v>25</v>
      </c>
      <c r="E1962" t="s">
        <v>28</v>
      </c>
      <c r="F1962">
        <v>119.31</v>
      </c>
      <c r="G1962">
        <f>IF(DATOS[[#This Row],[avg_order_value]]="",0,DATOS[[#This Row],[avg_order_value]])</f>
        <v>119.31</v>
      </c>
      <c r="H1962">
        <v>6</v>
      </c>
      <c r="I1962">
        <f>DATOS[[#This Row],[avgValorOrdenDesc]]*DATOS[[#This Row],[total_orders]]</f>
        <v>715.86</v>
      </c>
      <c r="J1962">
        <v>43</v>
      </c>
      <c r="K1962">
        <v>0</v>
      </c>
      <c r="L1962" t="s">
        <v>19</v>
      </c>
      <c r="M1962">
        <v>47.3</v>
      </c>
      <c r="N1962">
        <f>IF(DATOS[[#This Row],[email_open_rate]]="",0,DATOS[[#This Row],[email_open_rate]])</f>
        <v>47.3</v>
      </c>
      <c r="O1962" s="1">
        <v>44425</v>
      </c>
      <c r="P1962">
        <v>61</v>
      </c>
      <c r="Q1962">
        <v>0.32</v>
      </c>
      <c r="R1962">
        <f>IF(IFERROR(VLOOKUP(DATOS[[#This Row],[IdUnico]],A1963:$A$5002,1,FALSE),0),1,0)</f>
        <v>0</v>
      </c>
    </row>
    <row r="1963" spans="1:18" x14ac:dyDescent="0.3">
      <c r="A1963" t="str">
        <f>CONCATENATE(DATOS[[#This Row],[customer_id]],"_",DATOS[[#This Row],[country]],"_",DATOS[[#This Row],[customer_since]])</f>
        <v>CUST_4534_Australia_44920</v>
      </c>
      <c r="B1963" t="s">
        <v>3782</v>
      </c>
      <c r="C1963">
        <v>54</v>
      </c>
      <c r="D1963" t="s">
        <v>14</v>
      </c>
      <c r="E1963" t="s">
        <v>22</v>
      </c>
      <c r="F1963">
        <v>49.87</v>
      </c>
      <c r="G1963">
        <f>IF(DATOS[[#This Row],[avg_order_value]]="",0,DATOS[[#This Row],[avg_order_value]])</f>
        <v>49.87</v>
      </c>
      <c r="H1963">
        <v>8</v>
      </c>
      <c r="I1963">
        <f>DATOS[[#This Row],[avgValorOrdenDesc]]*DATOS[[#This Row],[total_orders]]</f>
        <v>398.96</v>
      </c>
      <c r="J1963">
        <v>112</v>
      </c>
      <c r="K1963">
        <v>0</v>
      </c>
      <c r="L1963" t="s">
        <v>23</v>
      </c>
      <c r="M1963">
        <v>81.8</v>
      </c>
      <c r="N1963">
        <f>IF(DATOS[[#This Row],[email_open_rate]]="",0,DATOS[[#This Row],[email_open_rate]])</f>
        <v>81.8</v>
      </c>
      <c r="O1963" s="1">
        <v>44920</v>
      </c>
      <c r="P1963">
        <v>35</v>
      </c>
      <c r="Q1963">
        <v>0.08</v>
      </c>
      <c r="R1963">
        <f>IF(IFERROR(VLOOKUP(DATOS[[#This Row],[IdUnico]],A1964:$A$5002,1,FALSE),0),1,0)</f>
        <v>0</v>
      </c>
    </row>
    <row r="1964" spans="1:18" x14ac:dyDescent="0.3">
      <c r="A1964" t="str">
        <f>CONCATENATE(DATOS[[#This Row],[customer_id]],"_",DATOS[[#This Row],[country]],"_",DATOS[[#This Row],[customer_since]])</f>
        <v>CUST_4536_India_44758</v>
      </c>
      <c r="B1964" t="s">
        <v>2353</v>
      </c>
      <c r="C1964">
        <v>45</v>
      </c>
      <c r="D1964" t="s">
        <v>21</v>
      </c>
      <c r="E1964" t="s">
        <v>37</v>
      </c>
      <c r="F1964">
        <v>125.98</v>
      </c>
      <c r="G1964">
        <f>IF(DATOS[[#This Row],[avg_order_value]]="",0,DATOS[[#This Row],[avg_order_value]])</f>
        <v>125.98</v>
      </c>
      <c r="H1964">
        <v>6</v>
      </c>
      <c r="I1964">
        <f>DATOS[[#This Row],[avgValorOrdenDesc]]*DATOS[[#This Row],[total_orders]]</f>
        <v>755.88</v>
      </c>
      <c r="J1964">
        <v>334</v>
      </c>
      <c r="K1964">
        <v>0</v>
      </c>
      <c r="L1964" t="s">
        <v>29</v>
      </c>
      <c r="M1964">
        <v>14.4</v>
      </c>
      <c r="N1964">
        <f>IF(DATOS[[#This Row],[email_open_rate]]="",0,DATOS[[#This Row],[email_open_rate]])</f>
        <v>14.4</v>
      </c>
      <c r="O1964" s="1">
        <v>44758</v>
      </c>
      <c r="P1964">
        <v>26</v>
      </c>
      <c r="Q1964">
        <v>0.28999999999999998</v>
      </c>
      <c r="R1964">
        <f>IF(IFERROR(VLOOKUP(DATOS[[#This Row],[IdUnico]],A1965:$A$5002,1,FALSE),0),1,0)</f>
        <v>0</v>
      </c>
    </row>
    <row r="1965" spans="1:18" x14ac:dyDescent="0.3">
      <c r="A1965" t="str">
        <f>CONCATENATE(DATOS[[#This Row],[customer_id]],"_",DATOS[[#This Row],[country]],"_",DATOS[[#This Row],[customer_since]])</f>
        <v>CUST_4537_Germany_45712</v>
      </c>
      <c r="B1965" t="s">
        <v>1853</v>
      </c>
      <c r="C1965">
        <v>46</v>
      </c>
      <c r="D1965" t="s">
        <v>21</v>
      </c>
      <c r="E1965" t="s">
        <v>50</v>
      </c>
      <c r="F1965">
        <v>16.98</v>
      </c>
      <c r="G1965">
        <f>IF(DATOS[[#This Row],[avg_order_value]]="",0,DATOS[[#This Row],[avg_order_value]])</f>
        <v>16.98</v>
      </c>
      <c r="H1965">
        <v>15</v>
      </c>
      <c r="I1965">
        <f>DATOS[[#This Row],[avgValorOrdenDesc]]*DATOS[[#This Row],[total_orders]]</f>
        <v>254.70000000000002</v>
      </c>
      <c r="J1965">
        <v>126</v>
      </c>
      <c r="K1965">
        <v>0</v>
      </c>
      <c r="L1965" t="s">
        <v>40</v>
      </c>
      <c r="M1965">
        <v>98.6</v>
      </c>
      <c r="N1965">
        <f>IF(DATOS[[#This Row],[email_open_rate]]="",0,DATOS[[#This Row],[email_open_rate]])</f>
        <v>98.6</v>
      </c>
      <c r="O1965" s="1">
        <v>45712</v>
      </c>
      <c r="P1965">
        <v>58</v>
      </c>
      <c r="Q1965">
        <v>0.24</v>
      </c>
      <c r="R1965">
        <f>IF(IFERROR(VLOOKUP(DATOS[[#This Row],[IdUnico]],A1966:$A$5002,1,FALSE),0),1,0)</f>
        <v>0</v>
      </c>
    </row>
    <row r="1966" spans="1:18" x14ac:dyDescent="0.3">
      <c r="A1966" t="str">
        <f>CONCATENATE(DATOS[[#This Row],[customer_id]],"_",DATOS[[#This Row],[country]],"_",DATOS[[#This Row],[customer_since]])</f>
        <v>CUST_4539_China_44650</v>
      </c>
      <c r="B1966" t="s">
        <v>3081</v>
      </c>
      <c r="C1966">
        <v>48</v>
      </c>
      <c r="D1966" t="s">
        <v>14</v>
      </c>
      <c r="E1966" t="s">
        <v>44</v>
      </c>
      <c r="F1966">
        <v>175.72</v>
      </c>
      <c r="G1966">
        <f>IF(DATOS[[#This Row],[avg_order_value]]="",0,DATOS[[#This Row],[avg_order_value]])</f>
        <v>175.72</v>
      </c>
      <c r="H1966">
        <v>8</v>
      </c>
      <c r="I1966">
        <f>DATOS[[#This Row],[avgValorOrdenDesc]]*DATOS[[#This Row],[total_orders]]</f>
        <v>1405.76</v>
      </c>
      <c r="J1966">
        <v>196</v>
      </c>
      <c r="K1966">
        <v>0</v>
      </c>
      <c r="L1966" t="s">
        <v>16</v>
      </c>
      <c r="M1966">
        <v>83.3</v>
      </c>
      <c r="N1966">
        <f>IF(DATOS[[#This Row],[email_open_rate]]="",0,DATOS[[#This Row],[email_open_rate]])</f>
        <v>83.3</v>
      </c>
      <c r="O1966" s="1">
        <v>44650</v>
      </c>
      <c r="P1966">
        <v>21</v>
      </c>
      <c r="Q1966">
        <v>0.28000000000000003</v>
      </c>
      <c r="R1966">
        <f>IF(IFERROR(VLOOKUP(DATOS[[#This Row],[IdUnico]],A1967:$A$5002,1,FALSE),0),1,0)</f>
        <v>0</v>
      </c>
    </row>
    <row r="1967" spans="1:18" x14ac:dyDescent="0.3">
      <c r="A1967" t="str">
        <f>CONCATENATE(DATOS[[#This Row],[customer_id]],"_",DATOS[[#This Row],[country]],"_",DATOS[[#This Row],[customer_since]])</f>
        <v>CUST_4549_UK_44487</v>
      </c>
      <c r="B1967" t="s">
        <v>1096</v>
      </c>
      <c r="C1967">
        <v>18</v>
      </c>
      <c r="D1967" t="s">
        <v>14</v>
      </c>
      <c r="E1967" t="s">
        <v>52</v>
      </c>
      <c r="F1967">
        <v>78.73</v>
      </c>
      <c r="G1967">
        <f>IF(DATOS[[#This Row],[avg_order_value]]="",0,DATOS[[#This Row],[avg_order_value]])</f>
        <v>78.73</v>
      </c>
      <c r="H1967">
        <v>14</v>
      </c>
      <c r="I1967">
        <f>DATOS[[#This Row],[avgValorOrdenDesc]]*DATOS[[#This Row],[total_orders]]</f>
        <v>1102.22</v>
      </c>
      <c r="J1967">
        <v>45</v>
      </c>
      <c r="K1967">
        <v>0</v>
      </c>
      <c r="L1967" t="s">
        <v>23</v>
      </c>
      <c r="M1967">
        <v>84.5</v>
      </c>
      <c r="N1967">
        <f>IF(DATOS[[#This Row],[email_open_rate]]="",0,DATOS[[#This Row],[email_open_rate]])</f>
        <v>84.5</v>
      </c>
      <c r="O1967" s="1">
        <v>44487</v>
      </c>
      <c r="P1967">
        <v>56</v>
      </c>
      <c r="Q1967">
        <v>0.18</v>
      </c>
      <c r="R1967">
        <f>IF(IFERROR(VLOOKUP(DATOS[[#This Row],[IdUnico]],A1968:$A$5002,1,FALSE),0),1,0)</f>
        <v>0</v>
      </c>
    </row>
    <row r="1968" spans="1:18" x14ac:dyDescent="0.3">
      <c r="A1968" t="str">
        <f>CONCATENATE(DATOS[[#This Row],[customer_id]],"_",DATOS[[#This Row],[country]],"_",DATOS[[#This Row],[customer_since]])</f>
        <v>CUST_4551_China_44338</v>
      </c>
      <c r="B1968" t="s">
        <v>2688</v>
      </c>
      <c r="C1968">
        <v>55</v>
      </c>
      <c r="D1968" t="s">
        <v>21</v>
      </c>
      <c r="E1968" t="s">
        <v>44</v>
      </c>
      <c r="F1968">
        <v>154.08000000000001</v>
      </c>
      <c r="G1968">
        <f>IF(DATOS[[#This Row],[avg_order_value]]="",0,DATOS[[#This Row],[avg_order_value]])</f>
        <v>154.08000000000001</v>
      </c>
      <c r="H1968">
        <v>13</v>
      </c>
      <c r="I1968">
        <f>DATOS[[#This Row],[avgValorOrdenDesc]]*DATOS[[#This Row],[total_orders]]</f>
        <v>2003.0400000000002</v>
      </c>
      <c r="J1968">
        <v>53</v>
      </c>
      <c r="K1968">
        <v>0</v>
      </c>
      <c r="L1968" t="s">
        <v>23</v>
      </c>
      <c r="N1968">
        <f>IF(DATOS[[#This Row],[email_open_rate]]="",0,DATOS[[#This Row],[email_open_rate]])</f>
        <v>0</v>
      </c>
      <c r="O1968" s="1">
        <v>44338</v>
      </c>
      <c r="P1968">
        <v>42</v>
      </c>
      <c r="Q1968">
        <v>0.25</v>
      </c>
      <c r="R1968">
        <f>IF(IFERROR(VLOOKUP(DATOS[[#This Row],[IdUnico]],A1969:$A$5002,1,FALSE),0),1,0)</f>
        <v>0</v>
      </c>
    </row>
    <row r="1969" spans="1:18" x14ac:dyDescent="0.3">
      <c r="A1969" t="str">
        <f>CONCATENATE(DATOS[[#This Row],[customer_id]],"_",DATOS[[#This Row],[country]],"_",DATOS[[#This Row],[customer_since]])</f>
        <v>CUST_4552_Australia_44682</v>
      </c>
      <c r="B1969" t="s">
        <v>2938</v>
      </c>
      <c r="C1969">
        <v>79</v>
      </c>
      <c r="D1969" t="s">
        <v>21</v>
      </c>
      <c r="E1969" t="s">
        <v>22</v>
      </c>
      <c r="F1969">
        <v>103.06</v>
      </c>
      <c r="G1969">
        <f>IF(DATOS[[#This Row],[avg_order_value]]="",0,DATOS[[#This Row],[avg_order_value]])</f>
        <v>103.06</v>
      </c>
      <c r="H1969">
        <v>9</v>
      </c>
      <c r="I1969">
        <f>DATOS[[#This Row],[avgValorOrdenDesc]]*DATOS[[#This Row],[total_orders]]</f>
        <v>927.54</v>
      </c>
      <c r="J1969">
        <v>20</v>
      </c>
      <c r="K1969">
        <v>0</v>
      </c>
      <c r="L1969" t="s">
        <v>40</v>
      </c>
      <c r="M1969">
        <v>64.7</v>
      </c>
      <c r="N1969">
        <f>IF(DATOS[[#This Row],[email_open_rate]]="",0,DATOS[[#This Row],[email_open_rate]])</f>
        <v>64.7</v>
      </c>
      <c r="O1969" s="1">
        <v>44682</v>
      </c>
      <c r="P1969">
        <v>8</v>
      </c>
      <c r="Q1969">
        <v>0.32</v>
      </c>
      <c r="R1969">
        <f>IF(IFERROR(VLOOKUP(DATOS[[#This Row],[IdUnico]],A1970:$A$5002,1,FALSE),0),1,0)</f>
        <v>0</v>
      </c>
    </row>
    <row r="1970" spans="1:18" x14ac:dyDescent="0.3">
      <c r="A1970" t="str">
        <f>CONCATENATE(DATOS[[#This Row],[customer_id]],"_",DATOS[[#This Row],[country]],"_",DATOS[[#This Row],[customer_since]])</f>
        <v>CUST_4553_Canada_45451</v>
      </c>
      <c r="B1970" t="s">
        <v>1538</v>
      </c>
      <c r="C1970">
        <v>62</v>
      </c>
      <c r="D1970" t="s">
        <v>14</v>
      </c>
      <c r="E1970" t="s">
        <v>28</v>
      </c>
      <c r="F1970">
        <v>49.32</v>
      </c>
      <c r="G1970">
        <f>IF(DATOS[[#This Row],[avg_order_value]]="",0,DATOS[[#This Row],[avg_order_value]])</f>
        <v>49.32</v>
      </c>
      <c r="H1970">
        <v>10</v>
      </c>
      <c r="I1970">
        <f>DATOS[[#This Row],[avgValorOrdenDesc]]*DATOS[[#This Row],[total_orders]]</f>
        <v>493.2</v>
      </c>
      <c r="J1970">
        <v>32</v>
      </c>
      <c r="K1970">
        <v>0</v>
      </c>
      <c r="L1970" t="s">
        <v>16</v>
      </c>
      <c r="M1970">
        <v>18.5</v>
      </c>
      <c r="N1970">
        <f>IF(DATOS[[#This Row],[email_open_rate]]="",0,DATOS[[#This Row],[email_open_rate]])</f>
        <v>18.5</v>
      </c>
      <c r="O1970" s="1">
        <v>45451</v>
      </c>
      <c r="P1970">
        <v>11</v>
      </c>
      <c r="Q1970">
        <v>0.14000000000000001</v>
      </c>
      <c r="R1970">
        <f>IF(IFERROR(VLOOKUP(DATOS[[#This Row],[IdUnico]],A1971:$A$5002,1,FALSE),0),1,0)</f>
        <v>0</v>
      </c>
    </row>
    <row r="1971" spans="1:18" x14ac:dyDescent="0.3">
      <c r="A1971" t="str">
        <f>CONCATENATE(DATOS[[#This Row],[customer_id]],"_",DATOS[[#This Row],[country]],"_",DATOS[[#This Row],[customer_since]])</f>
        <v>CUST_4553_Japan_45139</v>
      </c>
      <c r="B1971" t="s">
        <v>1538</v>
      </c>
      <c r="C1971">
        <v>29</v>
      </c>
      <c r="D1971" t="s">
        <v>21</v>
      </c>
      <c r="E1971" t="s">
        <v>26</v>
      </c>
      <c r="F1971">
        <v>157.03</v>
      </c>
      <c r="G1971">
        <f>IF(DATOS[[#This Row],[avg_order_value]]="",0,DATOS[[#This Row],[avg_order_value]])</f>
        <v>157.03</v>
      </c>
      <c r="H1971">
        <v>13</v>
      </c>
      <c r="I1971">
        <f>DATOS[[#This Row],[avgValorOrdenDesc]]*DATOS[[#This Row],[total_orders]]</f>
        <v>2041.39</v>
      </c>
      <c r="J1971">
        <v>11</v>
      </c>
      <c r="K1971">
        <v>0</v>
      </c>
      <c r="L1971" t="s">
        <v>19</v>
      </c>
      <c r="M1971">
        <v>9.5</v>
      </c>
      <c r="N1971">
        <f>IF(DATOS[[#This Row],[email_open_rate]]="",0,DATOS[[#This Row],[email_open_rate]])</f>
        <v>9.5</v>
      </c>
      <c r="O1971" s="1">
        <v>45139</v>
      </c>
      <c r="P1971">
        <v>10</v>
      </c>
      <c r="Q1971">
        <v>0.38</v>
      </c>
      <c r="R1971">
        <f>IF(IFERROR(VLOOKUP(DATOS[[#This Row],[IdUnico]],A1972:$A$5002,1,FALSE),0),1,0)</f>
        <v>0</v>
      </c>
    </row>
    <row r="1972" spans="1:18" x14ac:dyDescent="0.3">
      <c r="A1972" t="str">
        <f>CONCATENATE(DATOS[[#This Row],[customer_id]],"_",DATOS[[#This Row],[country]],"_",DATOS[[#This Row],[customer_since]])</f>
        <v>CUST_4554_India_45539</v>
      </c>
      <c r="B1972" t="s">
        <v>2801</v>
      </c>
      <c r="C1972">
        <v>63</v>
      </c>
      <c r="D1972" t="s">
        <v>14</v>
      </c>
      <c r="E1972" t="s">
        <v>37</v>
      </c>
      <c r="F1972">
        <v>42.17</v>
      </c>
      <c r="G1972">
        <f>IF(DATOS[[#This Row],[avg_order_value]]="",0,DATOS[[#This Row],[avg_order_value]])</f>
        <v>42.17</v>
      </c>
      <c r="H1972">
        <v>16</v>
      </c>
      <c r="I1972">
        <f>DATOS[[#This Row],[avgValorOrdenDesc]]*DATOS[[#This Row],[total_orders]]</f>
        <v>674.72</v>
      </c>
      <c r="J1972">
        <v>54</v>
      </c>
      <c r="K1972">
        <v>0</v>
      </c>
      <c r="L1972" t="s">
        <v>19</v>
      </c>
      <c r="M1972">
        <v>12.5</v>
      </c>
      <c r="N1972">
        <f>IF(DATOS[[#This Row],[email_open_rate]]="",0,DATOS[[#This Row],[email_open_rate]])</f>
        <v>12.5</v>
      </c>
      <c r="O1972" s="1">
        <v>45539</v>
      </c>
      <c r="P1972">
        <v>90</v>
      </c>
      <c r="Q1972">
        <v>7.0000000000000007E-2</v>
      </c>
      <c r="R1972">
        <f>IF(IFERROR(VLOOKUP(DATOS[[#This Row],[IdUnico]],A1973:$A$5002,1,FALSE),0),1,0)</f>
        <v>0</v>
      </c>
    </row>
    <row r="1973" spans="1:18" x14ac:dyDescent="0.3">
      <c r="A1973" t="str">
        <f>CONCATENATE(DATOS[[#This Row],[customer_id]],"_",DATOS[[#This Row],[country]],"_",DATOS[[#This Row],[customer_since]])</f>
        <v>CUST_4556_China_45209</v>
      </c>
      <c r="B1973" t="s">
        <v>65</v>
      </c>
      <c r="C1973">
        <v>72</v>
      </c>
      <c r="D1973" t="s">
        <v>14</v>
      </c>
      <c r="E1973" t="s">
        <v>44</v>
      </c>
      <c r="F1973">
        <v>106.23</v>
      </c>
      <c r="G1973">
        <f>IF(DATOS[[#This Row],[avg_order_value]]="",0,DATOS[[#This Row],[avg_order_value]])</f>
        <v>106.23</v>
      </c>
      <c r="H1973">
        <v>13</v>
      </c>
      <c r="I1973">
        <f>DATOS[[#This Row],[avgValorOrdenDesc]]*DATOS[[#This Row],[total_orders]]</f>
        <v>1380.99</v>
      </c>
      <c r="J1973">
        <v>93</v>
      </c>
      <c r="K1973">
        <v>0</v>
      </c>
      <c r="L1973" t="s">
        <v>23</v>
      </c>
      <c r="M1973">
        <v>54.5</v>
      </c>
      <c r="N1973">
        <f>IF(DATOS[[#This Row],[email_open_rate]]="",0,DATOS[[#This Row],[email_open_rate]])</f>
        <v>54.5</v>
      </c>
      <c r="O1973" s="1">
        <v>45209</v>
      </c>
      <c r="P1973">
        <v>14</v>
      </c>
      <c r="Q1973">
        <v>0.25</v>
      </c>
      <c r="R1973">
        <f>IF(IFERROR(VLOOKUP(DATOS[[#This Row],[IdUnico]],A1974:$A$5002,1,FALSE),0),1,0)</f>
        <v>0</v>
      </c>
    </row>
    <row r="1974" spans="1:18" x14ac:dyDescent="0.3">
      <c r="A1974" t="str">
        <f>CONCATENATE(DATOS[[#This Row],[customer_id]],"_",DATOS[[#This Row],[country]],"_",DATOS[[#This Row],[customer_since]])</f>
        <v>CUST_4558_Australia_44356</v>
      </c>
      <c r="B1974" t="s">
        <v>3210</v>
      </c>
      <c r="C1974">
        <v>23</v>
      </c>
      <c r="D1974" t="s">
        <v>21</v>
      </c>
      <c r="E1974" t="s">
        <v>22</v>
      </c>
      <c r="F1974">
        <v>328.63</v>
      </c>
      <c r="G1974">
        <f>IF(DATOS[[#This Row],[avg_order_value]]="",0,DATOS[[#This Row],[avg_order_value]])</f>
        <v>328.63</v>
      </c>
      <c r="H1974">
        <v>13</v>
      </c>
      <c r="I1974">
        <f>DATOS[[#This Row],[avgValorOrdenDesc]]*DATOS[[#This Row],[total_orders]]</f>
        <v>4272.1899999999996</v>
      </c>
      <c r="J1974">
        <v>189</v>
      </c>
      <c r="K1974">
        <v>0</v>
      </c>
      <c r="L1974" t="s">
        <v>29</v>
      </c>
      <c r="M1974">
        <v>29.5</v>
      </c>
      <c r="N1974">
        <f>IF(DATOS[[#This Row],[email_open_rate]]="",0,DATOS[[#This Row],[email_open_rate]])</f>
        <v>29.5</v>
      </c>
      <c r="O1974" s="1">
        <v>44356</v>
      </c>
      <c r="P1974">
        <v>55</v>
      </c>
      <c r="Q1974">
        <v>0.19</v>
      </c>
      <c r="R1974">
        <f>IF(IFERROR(VLOOKUP(DATOS[[#This Row],[IdUnico]],A1975:$A$5002,1,FALSE),0),1,0)</f>
        <v>0</v>
      </c>
    </row>
    <row r="1975" spans="1:18" x14ac:dyDescent="0.3">
      <c r="A1975" t="str">
        <f>CONCATENATE(DATOS[[#This Row],[customer_id]],"_",DATOS[[#This Row],[country]],"_",DATOS[[#This Row],[customer_since]])</f>
        <v>CUST_4558_Germany_45709</v>
      </c>
      <c r="B1975" t="s">
        <v>3210</v>
      </c>
      <c r="C1975">
        <v>25</v>
      </c>
      <c r="D1975" t="s">
        <v>14</v>
      </c>
      <c r="E1975" t="s">
        <v>50</v>
      </c>
      <c r="F1975">
        <v>158.62</v>
      </c>
      <c r="G1975">
        <f>IF(DATOS[[#This Row],[avg_order_value]]="",0,DATOS[[#This Row],[avg_order_value]])</f>
        <v>158.62</v>
      </c>
      <c r="H1975">
        <v>12</v>
      </c>
      <c r="I1975">
        <f>DATOS[[#This Row],[avgValorOrdenDesc]]*DATOS[[#This Row],[total_orders]]</f>
        <v>1903.44</v>
      </c>
      <c r="J1975">
        <v>343</v>
      </c>
      <c r="K1975">
        <v>0</v>
      </c>
      <c r="L1975" t="s">
        <v>23</v>
      </c>
      <c r="M1975">
        <v>1.2</v>
      </c>
      <c r="N1975">
        <f>IF(DATOS[[#This Row],[email_open_rate]]="",0,DATOS[[#This Row],[email_open_rate]])</f>
        <v>1.2</v>
      </c>
      <c r="O1975" s="1">
        <v>45709</v>
      </c>
      <c r="P1975">
        <v>71</v>
      </c>
      <c r="Q1975">
        <v>0.16</v>
      </c>
      <c r="R1975">
        <f>IF(IFERROR(VLOOKUP(DATOS[[#This Row],[IdUnico]],A1976:$A$5002,1,FALSE),0),1,0)</f>
        <v>0</v>
      </c>
    </row>
    <row r="1976" spans="1:18" x14ac:dyDescent="0.3">
      <c r="A1976" t="str">
        <f>CONCATENATE(DATOS[[#This Row],[customer_id]],"_",DATOS[[#This Row],[country]],"_",DATOS[[#This Row],[customer_since]])</f>
        <v>CUST_4560_Canada_44381</v>
      </c>
      <c r="B1976" t="s">
        <v>2771</v>
      </c>
      <c r="C1976">
        <v>49</v>
      </c>
      <c r="D1976" t="s">
        <v>21</v>
      </c>
      <c r="E1976" t="s">
        <v>28</v>
      </c>
      <c r="F1976">
        <v>46.42</v>
      </c>
      <c r="G1976">
        <f>IF(DATOS[[#This Row],[avg_order_value]]="",0,DATOS[[#This Row],[avg_order_value]])</f>
        <v>46.42</v>
      </c>
      <c r="H1976">
        <v>8</v>
      </c>
      <c r="I1976">
        <f>DATOS[[#This Row],[avgValorOrdenDesc]]*DATOS[[#This Row],[total_orders]]</f>
        <v>371.36</v>
      </c>
      <c r="J1976">
        <v>12</v>
      </c>
      <c r="K1976">
        <v>0</v>
      </c>
      <c r="L1976" t="s">
        <v>29</v>
      </c>
      <c r="M1976">
        <v>80</v>
      </c>
      <c r="N1976">
        <f>IF(DATOS[[#This Row],[email_open_rate]]="",0,DATOS[[#This Row],[email_open_rate]])</f>
        <v>80</v>
      </c>
      <c r="O1976" s="1">
        <v>44381</v>
      </c>
      <c r="P1976">
        <v>25</v>
      </c>
      <c r="Q1976">
        <v>0.28000000000000003</v>
      </c>
      <c r="R1976">
        <f>IF(IFERROR(VLOOKUP(DATOS[[#This Row],[IdUnico]],A1977:$A$5002,1,FALSE),0),1,0)</f>
        <v>0</v>
      </c>
    </row>
    <row r="1977" spans="1:18" x14ac:dyDescent="0.3">
      <c r="A1977" t="str">
        <f>CONCATENATE(DATOS[[#This Row],[customer_id]],"_",DATOS[[#This Row],[country]],"_",DATOS[[#This Row],[customer_since]])</f>
        <v>CUST_4560_India_45354</v>
      </c>
      <c r="B1977" t="s">
        <v>2771</v>
      </c>
      <c r="C1977">
        <v>44</v>
      </c>
      <c r="D1977" t="s">
        <v>14</v>
      </c>
      <c r="E1977" t="s">
        <v>37</v>
      </c>
      <c r="F1977">
        <v>49.24</v>
      </c>
      <c r="G1977">
        <f>IF(DATOS[[#This Row],[avg_order_value]]="",0,DATOS[[#This Row],[avg_order_value]])</f>
        <v>49.24</v>
      </c>
      <c r="H1977">
        <v>13</v>
      </c>
      <c r="I1977">
        <f>DATOS[[#This Row],[avgValorOrdenDesc]]*DATOS[[#This Row],[total_orders]]</f>
        <v>640.12</v>
      </c>
      <c r="J1977">
        <v>339</v>
      </c>
      <c r="K1977">
        <v>0</v>
      </c>
      <c r="L1977" t="s">
        <v>23</v>
      </c>
      <c r="M1977">
        <v>2</v>
      </c>
      <c r="N1977">
        <f>IF(DATOS[[#This Row],[email_open_rate]]="",0,DATOS[[#This Row],[email_open_rate]])</f>
        <v>2</v>
      </c>
      <c r="O1977" s="1">
        <v>45354</v>
      </c>
      <c r="P1977">
        <v>58</v>
      </c>
      <c r="Q1977">
        <v>0.11</v>
      </c>
      <c r="R1977">
        <f>IF(IFERROR(VLOOKUP(DATOS[[#This Row],[IdUnico]],A1978:$A$5002,1,FALSE),0),1,0)</f>
        <v>0</v>
      </c>
    </row>
    <row r="1978" spans="1:18" x14ac:dyDescent="0.3">
      <c r="A1978" t="str">
        <f>CONCATENATE(DATOS[[#This Row],[customer_id]],"_",DATOS[[#This Row],[country]],"_",DATOS[[#This Row],[customer_since]])</f>
        <v>CUST_4561_France_45514</v>
      </c>
      <c r="B1978" t="s">
        <v>120</v>
      </c>
      <c r="C1978">
        <v>30</v>
      </c>
      <c r="D1978" t="s">
        <v>21</v>
      </c>
      <c r="E1978" t="s">
        <v>35</v>
      </c>
      <c r="F1978">
        <v>124.85</v>
      </c>
      <c r="G1978">
        <f>IF(DATOS[[#This Row],[avg_order_value]]="",0,DATOS[[#This Row],[avg_order_value]])</f>
        <v>124.85</v>
      </c>
      <c r="H1978">
        <v>12</v>
      </c>
      <c r="I1978">
        <f>DATOS[[#This Row],[avgValorOrdenDesc]]*DATOS[[#This Row],[total_orders]]</f>
        <v>1498.1999999999998</v>
      </c>
      <c r="J1978">
        <v>133</v>
      </c>
      <c r="K1978">
        <v>0</v>
      </c>
      <c r="L1978" t="s">
        <v>29</v>
      </c>
      <c r="M1978">
        <v>57.3</v>
      </c>
      <c r="N1978">
        <f>IF(DATOS[[#This Row],[email_open_rate]]="",0,DATOS[[#This Row],[email_open_rate]])</f>
        <v>57.3</v>
      </c>
      <c r="O1978" s="1">
        <v>45514</v>
      </c>
      <c r="P1978">
        <v>11</v>
      </c>
      <c r="Q1978">
        <v>0.46</v>
      </c>
      <c r="R1978">
        <f>IF(IFERROR(VLOOKUP(DATOS[[#This Row],[IdUnico]],A1979:$A$5002,1,FALSE),0),1,0)</f>
        <v>0</v>
      </c>
    </row>
    <row r="1979" spans="1:18" x14ac:dyDescent="0.3">
      <c r="A1979" t="str">
        <f>CONCATENATE(DATOS[[#This Row],[customer_id]],"_",DATOS[[#This Row],[country]],"_",DATOS[[#This Row],[customer_since]])</f>
        <v>CUST_4561_Germany_44801</v>
      </c>
      <c r="B1979" t="s">
        <v>120</v>
      </c>
      <c r="C1979">
        <v>56</v>
      </c>
      <c r="D1979" t="s">
        <v>14</v>
      </c>
      <c r="E1979" t="s">
        <v>50</v>
      </c>
      <c r="F1979">
        <v>69.06</v>
      </c>
      <c r="G1979">
        <f>IF(DATOS[[#This Row],[avg_order_value]]="",0,DATOS[[#This Row],[avg_order_value]])</f>
        <v>69.06</v>
      </c>
      <c r="H1979">
        <v>5</v>
      </c>
      <c r="I1979">
        <f>DATOS[[#This Row],[avgValorOrdenDesc]]*DATOS[[#This Row],[total_orders]]</f>
        <v>345.3</v>
      </c>
      <c r="J1979">
        <v>161</v>
      </c>
      <c r="K1979">
        <v>0</v>
      </c>
      <c r="L1979" t="s">
        <v>23</v>
      </c>
      <c r="M1979">
        <v>17.5</v>
      </c>
      <c r="N1979">
        <f>IF(DATOS[[#This Row],[email_open_rate]]="",0,DATOS[[#This Row],[email_open_rate]])</f>
        <v>17.5</v>
      </c>
      <c r="O1979" s="1">
        <v>44801</v>
      </c>
      <c r="P1979">
        <v>43</v>
      </c>
      <c r="Q1979">
        <v>0.19</v>
      </c>
      <c r="R1979">
        <f>IF(IFERROR(VLOOKUP(DATOS[[#This Row],[IdUnico]],A1980:$A$5002,1,FALSE),0),1,0)</f>
        <v>0</v>
      </c>
    </row>
    <row r="1980" spans="1:18" x14ac:dyDescent="0.3">
      <c r="A1980" t="str">
        <f>CONCATENATE(DATOS[[#This Row],[customer_id]],"_",DATOS[[#This Row],[country]],"_",DATOS[[#This Row],[customer_since]])</f>
        <v>CUST_4561_Germany_45408</v>
      </c>
      <c r="B1980" t="s">
        <v>120</v>
      </c>
      <c r="C1980">
        <v>45</v>
      </c>
      <c r="D1980" t="s">
        <v>14</v>
      </c>
      <c r="E1980" t="s">
        <v>50</v>
      </c>
      <c r="F1980">
        <v>76.650000000000006</v>
      </c>
      <c r="G1980">
        <f>IF(DATOS[[#This Row],[avg_order_value]]="",0,DATOS[[#This Row],[avg_order_value]])</f>
        <v>76.650000000000006</v>
      </c>
      <c r="H1980">
        <v>9</v>
      </c>
      <c r="I1980">
        <f>DATOS[[#This Row],[avgValorOrdenDesc]]*DATOS[[#This Row],[total_orders]]</f>
        <v>689.85</v>
      </c>
      <c r="J1980">
        <v>198</v>
      </c>
      <c r="K1980">
        <v>0</v>
      </c>
      <c r="L1980" t="s">
        <v>40</v>
      </c>
      <c r="M1980">
        <v>88.8</v>
      </c>
      <c r="N1980">
        <f>IF(DATOS[[#This Row],[email_open_rate]]="",0,DATOS[[#This Row],[email_open_rate]])</f>
        <v>88.8</v>
      </c>
      <c r="O1980" s="1">
        <v>45408</v>
      </c>
      <c r="P1980">
        <v>81</v>
      </c>
      <c r="Q1980">
        <v>0.27</v>
      </c>
      <c r="R1980">
        <f>IF(IFERROR(VLOOKUP(DATOS[[#This Row],[IdUnico]],A1981:$A$5002,1,FALSE),0),1,0)</f>
        <v>0</v>
      </c>
    </row>
    <row r="1981" spans="1:18" x14ac:dyDescent="0.3">
      <c r="A1981" t="str">
        <f>CONCATENATE(DATOS[[#This Row],[customer_id]],"_",DATOS[[#This Row],[country]],"_",DATOS[[#This Row],[customer_since]])</f>
        <v>CUST_4564_USA_44955</v>
      </c>
      <c r="B1981" t="s">
        <v>1192</v>
      </c>
      <c r="C1981">
        <v>45</v>
      </c>
      <c r="D1981" t="s">
        <v>14</v>
      </c>
      <c r="E1981" t="s">
        <v>18</v>
      </c>
      <c r="F1981">
        <v>32.94</v>
      </c>
      <c r="G1981">
        <f>IF(DATOS[[#This Row],[avg_order_value]]="",0,DATOS[[#This Row],[avg_order_value]])</f>
        <v>32.94</v>
      </c>
      <c r="H1981">
        <v>16</v>
      </c>
      <c r="I1981">
        <f>DATOS[[#This Row],[avgValorOrdenDesc]]*DATOS[[#This Row],[total_orders]]</f>
        <v>527.04</v>
      </c>
      <c r="J1981">
        <v>76</v>
      </c>
      <c r="K1981">
        <v>0</v>
      </c>
      <c r="L1981" t="s">
        <v>29</v>
      </c>
      <c r="M1981">
        <v>77.7</v>
      </c>
      <c r="N1981">
        <f>IF(DATOS[[#This Row],[email_open_rate]]="",0,DATOS[[#This Row],[email_open_rate]])</f>
        <v>77.7</v>
      </c>
      <c r="O1981" s="1">
        <v>44955</v>
      </c>
      <c r="P1981">
        <v>33</v>
      </c>
      <c r="Q1981">
        <v>0.35</v>
      </c>
      <c r="R1981">
        <f>IF(IFERROR(VLOOKUP(DATOS[[#This Row],[IdUnico]],A1982:$A$5002,1,FALSE),0),1,0)</f>
        <v>0</v>
      </c>
    </row>
    <row r="1982" spans="1:18" x14ac:dyDescent="0.3">
      <c r="A1982" t="str">
        <f>CONCATENATE(DATOS[[#This Row],[customer_id]],"_",DATOS[[#This Row],[country]],"_",DATOS[[#This Row],[customer_since]])</f>
        <v>CUST_4567_India_45735</v>
      </c>
      <c r="B1982" t="s">
        <v>3720</v>
      </c>
      <c r="C1982">
        <v>28</v>
      </c>
      <c r="D1982" t="s">
        <v>25</v>
      </c>
      <c r="E1982" t="s">
        <v>37</v>
      </c>
      <c r="F1982">
        <v>228.13</v>
      </c>
      <c r="G1982">
        <f>IF(DATOS[[#This Row],[avg_order_value]]="",0,DATOS[[#This Row],[avg_order_value]])</f>
        <v>228.13</v>
      </c>
      <c r="H1982">
        <v>9</v>
      </c>
      <c r="I1982">
        <f>DATOS[[#This Row],[avgValorOrdenDesc]]*DATOS[[#This Row],[total_orders]]</f>
        <v>2053.17</v>
      </c>
      <c r="J1982">
        <v>223</v>
      </c>
      <c r="K1982">
        <v>0</v>
      </c>
      <c r="L1982" t="s">
        <v>16</v>
      </c>
      <c r="M1982">
        <v>23.4</v>
      </c>
      <c r="N1982">
        <f>IF(DATOS[[#This Row],[email_open_rate]]="",0,DATOS[[#This Row],[email_open_rate]])</f>
        <v>23.4</v>
      </c>
      <c r="O1982" s="1">
        <v>45735</v>
      </c>
      <c r="P1982">
        <v>14</v>
      </c>
      <c r="Q1982">
        <v>0.08</v>
      </c>
      <c r="R1982">
        <f>IF(IFERROR(VLOOKUP(DATOS[[#This Row],[IdUnico]],A1983:$A$5002,1,FALSE),0),1,0)</f>
        <v>0</v>
      </c>
    </row>
    <row r="1983" spans="1:18" x14ac:dyDescent="0.3">
      <c r="A1983" t="str">
        <f>CONCATENATE(DATOS[[#This Row],[customer_id]],"_",DATOS[[#This Row],[country]],"_",DATOS[[#This Row],[customer_since]])</f>
        <v>CUST_4568_USA_44126</v>
      </c>
      <c r="B1983" t="s">
        <v>1479</v>
      </c>
      <c r="C1983">
        <v>79</v>
      </c>
      <c r="D1983" t="s">
        <v>21</v>
      </c>
      <c r="E1983" t="s">
        <v>18</v>
      </c>
      <c r="F1983">
        <v>311.27</v>
      </c>
      <c r="G1983">
        <f>IF(DATOS[[#This Row],[avg_order_value]]="",0,DATOS[[#This Row],[avg_order_value]])</f>
        <v>311.27</v>
      </c>
      <c r="H1983">
        <v>23</v>
      </c>
      <c r="I1983">
        <f>DATOS[[#This Row],[avgValorOrdenDesc]]*DATOS[[#This Row],[total_orders]]</f>
        <v>7159.2099999999991</v>
      </c>
      <c r="J1983">
        <v>331</v>
      </c>
      <c r="K1983">
        <v>0</v>
      </c>
      <c r="L1983" t="s">
        <v>23</v>
      </c>
      <c r="M1983">
        <v>85.1</v>
      </c>
      <c r="N1983">
        <f>IF(DATOS[[#This Row],[email_open_rate]]="",0,DATOS[[#This Row],[email_open_rate]])</f>
        <v>85.1</v>
      </c>
      <c r="O1983" s="1">
        <v>44126</v>
      </c>
      <c r="P1983">
        <v>9</v>
      </c>
      <c r="Q1983">
        <v>0.41</v>
      </c>
      <c r="R1983">
        <f>IF(IFERROR(VLOOKUP(DATOS[[#This Row],[IdUnico]],A1984:$A$5002,1,FALSE),0),1,0)</f>
        <v>0</v>
      </c>
    </row>
    <row r="1984" spans="1:18" x14ac:dyDescent="0.3">
      <c r="A1984" t="str">
        <f>CONCATENATE(DATOS[[#This Row],[customer_id]],"_",DATOS[[#This Row],[country]],"_",DATOS[[#This Row],[customer_since]])</f>
        <v>CUST_4569_Germany_44337</v>
      </c>
      <c r="B1984" t="s">
        <v>3630</v>
      </c>
      <c r="C1984">
        <v>47</v>
      </c>
      <c r="D1984" t="s">
        <v>21</v>
      </c>
      <c r="E1984" t="s">
        <v>50</v>
      </c>
      <c r="F1984">
        <v>131.55000000000001</v>
      </c>
      <c r="G1984">
        <f>IF(DATOS[[#This Row],[avg_order_value]]="",0,DATOS[[#This Row],[avg_order_value]])</f>
        <v>131.55000000000001</v>
      </c>
      <c r="H1984">
        <v>12</v>
      </c>
      <c r="I1984">
        <f>DATOS[[#This Row],[avgValorOrdenDesc]]*DATOS[[#This Row],[total_orders]]</f>
        <v>1578.6000000000001</v>
      </c>
      <c r="J1984">
        <v>247</v>
      </c>
      <c r="K1984">
        <v>0</v>
      </c>
      <c r="L1984" t="s">
        <v>23</v>
      </c>
      <c r="M1984">
        <v>61.2</v>
      </c>
      <c r="N1984">
        <f>IF(DATOS[[#This Row],[email_open_rate]]="",0,DATOS[[#This Row],[email_open_rate]])</f>
        <v>61.2</v>
      </c>
      <c r="O1984" s="1">
        <v>44337</v>
      </c>
      <c r="P1984">
        <v>10</v>
      </c>
      <c r="Q1984">
        <v>0.11</v>
      </c>
      <c r="R1984">
        <f>IF(IFERROR(VLOOKUP(DATOS[[#This Row],[IdUnico]],A1985:$A$5002,1,FALSE),0),1,0)</f>
        <v>0</v>
      </c>
    </row>
    <row r="1985" spans="1:18" x14ac:dyDescent="0.3">
      <c r="A1985" t="str">
        <f>CONCATENATE(DATOS[[#This Row],[customer_id]],"_",DATOS[[#This Row],[country]],"_",DATOS[[#This Row],[customer_since]])</f>
        <v>CUST_4572_Germany_45051</v>
      </c>
      <c r="B1985" t="s">
        <v>944</v>
      </c>
      <c r="C1985">
        <v>39</v>
      </c>
      <c r="D1985" t="s">
        <v>21</v>
      </c>
      <c r="E1985" t="s">
        <v>50</v>
      </c>
      <c r="F1985">
        <v>39.58</v>
      </c>
      <c r="G1985">
        <f>IF(DATOS[[#This Row],[avg_order_value]]="",0,DATOS[[#This Row],[avg_order_value]])</f>
        <v>39.58</v>
      </c>
      <c r="H1985">
        <v>10</v>
      </c>
      <c r="I1985">
        <f>DATOS[[#This Row],[avgValorOrdenDesc]]*DATOS[[#This Row],[total_orders]]</f>
        <v>395.79999999999995</v>
      </c>
      <c r="J1985">
        <v>190</v>
      </c>
      <c r="K1985">
        <v>0</v>
      </c>
      <c r="L1985" t="s">
        <v>29</v>
      </c>
      <c r="M1985">
        <v>82.1</v>
      </c>
      <c r="N1985">
        <f>IF(DATOS[[#This Row],[email_open_rate]]="",0,DATOS[[#This Row],[email_open_rate]])</f>
        <v>82.1</v>
      </c>
      <c r="O1985" s="1">
        <v>45051</v>
      </c>
      <c r="P1985">
        <v>71</v>
      </c>
      <c r="Q1985">
        <v>0.2</v>
      </c>
      <c r="R1985">
        <f>IF(IFERROR(VLOOKUP(DATOS[[#This Row],[IdUnico]],A1986:$A$5002,1,FALSE),0),1,0)</f>
        <v>0</v>
      </c>
    </row>
    <row r="1986" spans="1:18" x14ac:dyDescent="0.3">
      <c r="A1986" t="str">
        <f>CONCATENATE(DATOS[[#This Row],[customer_id]],"_",DATOS[[#This Row],[country]],"_",DATOS[[#This Row],[customer_since]])</f>
        <v>CUST_4575_Germany_44935</v>
      </c>
      <c r="B1986" t="s">
        <v>3371</v>
      </c>
      <c r="C1986">
        <v>77</v>
      </c>
      <c r="D1986" t="s">
        <v>14</v>
      </c>
      <c r="E1986" t="s">
        <v>50</v>
      </c>
      <c r="F1986">
        <v>260.25</v>
      </c>
      <c r="G1986">
        <f>IF(DATOS[[#This Row],[avg_order_value]]="",0,DATOS[[#This Row],[avg_order_value]])</f>
        <v>260.25</v>
      </c>
      <c r="H1986">
        <v>4</v>
      </c>
      <c r="I1986">
        <f>DATOS[[#This Row],[avgValorOrdenDesc]]*DATOS[[#This Row],[total_orders]]</f>
        <v>1041</v>
      </c>
      <c r="J1986">
        <v>103</v>
      </c>
      <c r="K1986">
        <v>0</v>
      </c>
      <c r="L1986" t="s">
        <v>40</v>
      </c>
      <c r="M1986">
        <v>80.900000000000006</v>
      </c>
      <c r="N1986">
        <f>IF(DATOS[[#This Row],[email_open_rate]]="",0,DATOS[[#This Row],[email_open_rate]])</f>
        <v>80.900000000000006</v>
      </c>
      <c r="O1986" s="1">
        <v>44935</v>
      </c>
      <c r="P1986">
        <v>12</v>
      </c>
      <c r="Q1986">
        <v>0.18</v>
      </c>
      <c r="R1986">
        <f>IF(IFERROR(VLOOKUP(DATOS[[#This Row],[IdUnico]],A1987:$A$5002,1,FALSE),0),1,0)</f>
        <v>0</v>
      </c>
    </row>
    <row r="1987" spans="1:18" x14ac:dyDescent="0.3">
      <c r="A1987" t="str">
        <f>CONCATENATE(DATOS[[#This Row],[customer_id]],"_",DATOS[[#This Row],[country]],"_",DATOS[[#This Row],[customer_since]])</f>
        <v>CUST_4579_India_45408</v>
      </c>
      <c r="B1987" t="s">
        <v>680</v>
      </c>
      <c r="C1987">
        <v>21</v>
      </c>
      <c r="D1987" t="s">
        <v>14</v>
      </c>
      <c r="E1987" t="s">
        <v>37</v>
      </c>
      <c r="F1987">
        <v>49.71</v>
      </c>
      <c r="G1987">
        <f>IF(DATOS[[#This Row],[avg_order_value]]="",0,DATOS[[#This Row],[avg_order_value]])</f>
        <v>49.71</v>
      </c>
      <c r="H1987">
        <v>11</v>
      </c>
      <c r="I1987">
        <f>DATOS[[#This Row],[avgValorOrdenDesc]]*DATOS[[#This Row],[total_orders]]</f>
        <v>546.81000000000006</v>
      </c>
      <c r="J1987">
        <v>316</v>
      </c>
      <c r="K1987">
        <v>0</v>
      </c>
      <c r="L1987" t="s">
        <v>16</v>
      </c>
      <c r="M1987">
        <v>78</v>
      </c>
      <c r="N1987">
        <f>IF(DATOS[[#This Row],[email_open_rate]]="",0,DATOS[[#This Row],[email_open_rate]])</f>
        <v>78</v>
      </c>
      <c r="O1987" s="1">
        <v>45408</v>
      </c>
      <c r="P1987">
        <v>58</v>
      </c>
      <c r="Q1987">
        <v>0.77</v>
      </c>
      <c r="R1987">
        <f>IF(IFERROR(VLOOKUP(DATOS[[#This Row],[IdUnico]],A1988:$A$5002,1,FALSE),0),1,0)</f>
        <v>0</v>
      </c>
    </row>
    <row r="1988" spans="1:18" x14ac:dyDescent="0.3">
      <c r="A1988" t="str">
        <f>CONCATENATE(DATOS[[#This Row],[customer_id]],"_",DATOS[[#This Row],[country]],"_",DATOS[[#This Row],[customer_since]])</f>
        <v>CUST_4580_France_44972</v>
      </c>
      <c r="B1988" t="s">
        <v>3344</v>
      </c>
      <c r="C1988">
        <v>74</v>
      </c>
      <c r="D1988" t="s">
        <v>21</v>
      </c>
      <c r="E1988" t="s">
        <v>35</v>
      </c>
      <c r="F1988">
        <v>27.72</v>
      </c>
      <c r="G1988">
        <f>IF(DATOS[[#This Row],[avg_order_value]]="",0,DATOS[[#This Row],[avg_order_value]])</f>
        <v>27.72</v>
      </c>
      <c r="H1988">
        <v>5</v>
      </c>
      <c r="I1988">
        <f>DATOS[[#This Row],[avgValorOrdenDesc]]*DATOS[[#This Row],[total_orders]]</f>
        <v>138.6</v>
      </c>
      <c r="J1988">
        <v>352</v>
      </c>
      <c r="K1988">
        <v>0</v>
      </c>
      <c r="L1988" t="s">
        <v>40</v>
      </c>
      <c r="M1988">
        <v>84.3</v>
      </c>
      <c r="N1988">
        <f>IF(DATOS[[#This Row],[email_open_rate]]="",0,DATOS[[#This Row],[email_open_rate]])</f>
        <v>84.3</v>
      </c>
      <c r="O1988" s="1">
        <v>44972</v>
      </c>
      <c r="P1988">
        <v>6</v>
      </c>
      <c r="Q1988">
        <v>0.27</v>
      </c>
      <c r="R1988">
        <f>IF(IFERROR(VLOOKUP(DATOS[[#This Row],[IdUnico]],A1989:$A$5002,1,FALSE),0),1,0)</f>
        <v>0</v>
      </c>
    </row>
    <row r="1989" spans="1:18" x14ac:dyDescent="0.3">
      <c r="A1989" t="str">
        <f>CONCATENATE(DATOS[[#This Row],[customer_id]],"_",DATOS[[#This Row],[country]],"_",DATOS[[#This Row],[customer_since]])</f>
        <v>CUST_4581_USA_45553</v>
      </c>
      <c r="B1989" t="s">
        <v>189</v>
      </c>
      <c r="C1989">
        <v>44</v>
      </c>
      <c r="D1989" t="s">
        <v>21</v>
      </c>
      <c r="E1989" t="s">
        <v>18</v>
      </c>
      <c r="F1989">
        <v>124.35</v>
      </c>
      <c r="G1989">
        <f>IF(DATOS[[#This Row],[avg_order_value]]="",0,DATOS[[#This Row],[avg_order_value]])</f>
        <v>124.35</v>
      </c>
      <c r="H1989">
        <v>10</v>
      </c>
      <c r="I1989">
        <f>DATOS[[#This Row],[avgValorOrdenDesc]]*DATOS[[#This Row],[total_orders]]</f>
        <v>1243.5</v>
      </c>
      <c r="J1989">
        <v>325</v>
      </c>
      <c r="K1989">
        <v>0</v>
      </c>
      <c r="L1989" t="s">
        <v>19</v>
      </c>
      <c r="M1989">
        <v>86</v>
      </c>
      <c r="N1989">
        <f>IF(DATOS[[#This Row],[email_open_rate]]="",0,DATOS[[#This Row],[email_open_rate]])</f>
        <v>86</v>
      </c>
      <c r="O1989" s="1">
        <v>45553</v>
      </c>
      <c r="P1989">
        <v>13</v>
      </c>
      <c r="Q1989">
        <v>0.74</v>
      </c>
      <c r="R1989">
        <f>IF(IFERROR(VLOOKUP(DATOS[[#This Row],[IdUnico]],A1990:$A$5002,1,FALSE),0),1,0)</f>
        <v>0</v>
      </c>
    </row>
    <row r="1990" spans="1:18" x14ac:dyDescent="0.3">
      <c r="A1990" t="str">
        <f>CONCATENATE(DATOS[[#This Row],[customer_id]],"_",DATOS[[#This Row],[country]],"_",DATOS[[#This Row],[customer_since]])</f>
        <v>CUST_4583_USA_44830</v>
      </c>
      <c r="B1990" t="s">
        <v>2605</v>
      </c>
      <c r="C1990">
        <v>31</v>
      </c>
      <c r="D1990" t="s">
        <v>14</v>
      </c>
      <c r="E1990" t="s">
        <v>18</v>
      </c>
      <c r="F1990">
        <v>121.41</v>
      </c>
      <c r="G1990">
        <f>IF(DATOS[[#This Row],[avg_order_value]]="",0,DATOS[[#This Row],[avg_order_value]])</f>
        <v>121.41</v>
      </c>
      <c r="H1990">
        <v>12</v>
      </c>
      <c r="I1990">
        <f>DATOS[[#This Row],[avgValorOrdenDesc]]*DATOS[[#This Row],[total_orders]]</f>
        <v>1456.92</v>
      </c>
      <c r="J1990">
        <v>198</v>
      </c>
      <c r="K1990">
        <v>0</v>
      </c>
      <c r="L1990" t="s">
        <v>29</v>
      </c>
      <c r="M1990">
        <v>87.1</v>
      </c>
      <c r="N1990">
        <f>IF(DATOS[[#This Row],[email_open_rate]]="",0,DATOS[[#This Row],[email_open_rate]])</f>
        <v>87.1</v>
      </c>
      <c r="O1990" s="1">
        <v>44830</v>
      </c>
      <c r="P1990">
        <v>9</v>
      </c>
      <c r="Q1990">
        <v>0.06</v>
      </c>
      <c r="R1990">
        <f>IF(IFERROR(VLOOKUP(DATOS[[#This Row],[IdUnico]],A1991:$A$5002,1,FALSE),0),1,0)</f>
        <v>0</v>
      </c>
    </row>
    <row r="1991" spans="1:18" x14ac:dyDescent="0.3">
      <c r="A1991" t="str">
        <f>CONCATENATE(DATOS[[#This Row],[customer_id]],"_",DATOS[[#This Row],[country]],"_",DATOS[[#This Row],[customer_since]])</f>
        <v>CUST_4584_Germany_44518</v>
      </c>
      <c r="B1991" t="s">
        <v>570</v>
      </c>
      <c r="C1991">
        <v>58</v>
      </c>
      <c r="D1991" t="s">
        <v>14</v>
      </c>
      <c r="E1991" t="s">
        <v>50</v>
      </c>
      <c r="F1991">
        <v>63.29</v>
      </c>
      <c r="G1991">
        <f>IF(DATOS[[#This Row],[avg_order_value]]="",0,DATOS[[#This Row],[avg_order_value]])</f>
        <v>63.29</v>
      </c>
      <c r="H1991">
        <v>8</v>
      </c>
      <c r="I1991">
        <f>DATOS[[#This Row],[avgValorOrdenDesc]]*DATOS[[#This Row],[total_orders]]</f>
        <v>506.32</v>
      </c>
      <c r="J1991">
        <v>4</v>
      </c>
      <c r="K1991">
        <v>0</v>
      </c>
      <c r="L1991" t="s">
        <v>23</v>
      </c>
      <c r="M1991">
        <v>18.3</v>
      </c>
      <c r="N1991">
        <f>IF(DATOS[[#This Row],[email_open_rate]]="",0,DATOS[[#This Row],[email_open_rate]])</f>
        <v>18.3</v>
      </c>
      <c r="O1991" s="1">
        <v>44518</v>
      </c>
      <c r="P1991">
        <v>84</v>
      </c>
      <c r="Q1991">
        <v>0.75</v>
      </c>
      <c r="R1991">
        <f>IF(IFERROR(VLOOKUP(DATOS[[#This Row],[IdUnico]],A1992:$A$5002,1,FALSE),0),1,0)</f>
        <v>0</v>
      </c>
    </row>
    <row r="1992" spans="1:18" x14ac:dyDescent="0.3">
      <c r="A1992" t="str">
        <f>CONCATENATE(DATOS[[#This Row],[customer_id]],"_",DATOS[[#This Row],[country]],"_",DATOS[[#This Row],[customer_since]])</f>
        <v>CUST_4586_USA_44557</v>
      </c>
      <c r="B1992" t="s">
        <v>1913</v>
      </c>
      <c r="C1992">
        <v>19</v>
      </c>
      <c r="D1992" t="s">
        <v>14</v>
      </c>
      <c r="E1992" t="s">
        <v>18</v>
      </c>
      <c r="F1992">
        <v>252.8</v>
      </c>
      <c r="G1992">
        <f>IF(DATOS[[#This Row],[avg_order_value]]="",0,DATOS[[#This Row],[avg_order_value]])</f>
        <v>252.8</v>
      </c>
      <c r="H1992">
        <v>6</v>
      </c>
      <c r="I1992">
        <f>DATOS[[#This Row],[avgValorOrdenDesc]]*DATOS[[#This Row],[total_orders]]</f>
        <v>1516.8000000000002</v>
      </c>
      <c r="J1992">
        <v>101</v>
      </c>
      <c r="K1992">
        <v>0</v>
      </c>
      <c r="L1992" t="s">
        <v>23</v>
      </c>
      <c r="M1992">
        <v>5.0999999999999996</v>
      </c>
      <c r="N1992">
        <f>IF(DATOS[[#This Row],[email_open_rate]]="",0,DATOS[[#This Row],[email_open_rate]])</f>
        <v>5.0999999999999996</v>
      </c>
      <c r="O1992" s="1">
        <v>44557</v>
      </c>
      <c r="P1992">
        <v>39</v>
      </c>
      <c r="Q1992">
        <v>0.45</v>
      </c>
      <c r="R1992">
        <f>IF(IFERROR(VLOOKUP(DATOS[[#This Row],[IdUnico]],A1993:$A$5002,1,FALSE),0),1,0)</f>
        <v>0</v>
      </c>
    </row>
    <row r="1993" spans="1:18" x14ac:dyDescent="0.3">
      <c r="A1993" t="str">
        <f>CONCATENATE(DATOS[[#This Row],[customer_id]],"_",DATOS[[#This Row],[country]],"_",DATOS[[#This Row],[customer_since]])</f>
        <v>CUST_4590_Australia_45217</v>
      </c>
      <c r="B1993" t="s">
        <v>3644</v>
      </c>
      <c r="C1993">
        <v>41</v>
      </c>
      <c r="D1993" t="s">
        <v>21</v>
      </c>
      <c r="E1993" t="s">
        <v>22</v>
      </c>
      <c r="F1993">
        <v>146.58000000000001</v>
      </c>
      <c r="G1993">
        <f>IF(DATOS[[#This Row],[avg_order_value]]="",0,DATOS[[#This Row],[avg_order_value]])</f>
        <v>146.58000000000001</v>
      </c>
      <c r="H1993">
        <v>9</v>
      </c>
      <c r="I1993">
        <f>DATOS[[#This Row],[avgValorOrdenDesc]]*DATOS[[#This Row],[total_orders]]</f>
        <v>1319.22</v>
      </c>
      <c r="J1993">
        <v>190</v>
      </c>
      <c r="K1993">
        <v>0</v>
      </c>
      <c r="L1993" t="s">
        <v>29</v>
      </c>
      <c r="M1993">
        <v>3</v>
      </c>
      <c r="N1993">
        <f>IF(DATOS[[#This Row],[email_open_rate]]="",0,DATOS[[#This Row],[email_open_rate]])</f>
        <v>3</v>
      </c>
      <c r="O1993" s="1">
        <v>45217</v>
      </c>
      <c r="P1993">
        <v>33</v>
      </c>
      <c r="Q1993">
        <v>0.26</v>
      </c>
      <c r="R1993">
        <f>IF(IFERROR(VLOOKUP(DATOS[[#This Row],[IdUnico]],A1994:$A$5002,1,FALSE),0),1,0)</f>
        <v>0</v>
      </c>
    </row>
    <row r="1994" spans="1:18" x14ac:dyDescent="0.3">
      <c r="A1994" t="str">
        <f>CONCATENATE(DATOS[[#This Row],[customer_id]],"_",DATOS[[#This Row],[country]],"_",DATOS[[#This Row],[customer_since]])</f>
        <v>CUST_4591_UK_45498</v>
      </c>
      <c r="B1994" t="s">
        <v>1443</v>
      </c>
      <c r="C1994">
        <v>68</v>
      </c>
      <c r="D1994" t="s">
        <v>21</v>
      </c>
      <c r="E1994" t="s">
        <v>52</v>
      </c>
      <c r="F1994">
        <v>61.6</v>
      </c>
      <c r="G1994">
        <f>IF(DATOS[[#This Row],[avg_order_value]]="",0,DATOS[[#This Row],[avg_order_value]])</f>
        <v>61.6</v>
      </c>
      <c r="H1994">
        <v>12</v>
      </c>
      <c r="I1994">
        <f>DATOS[[#This Row],[avgValorOrdenDesc]]*DATOS[[#This Row],[total_orders]]</f>
        <v>739.2</v>
      </c>
      <c r="J1994">
        <v>10</v>
      </c>
      <c r="K1994">
        <v>0</v>
      </c>
      <c r="L1994" t="s">
        <v>23</v>
      </c>
      <c r="M1994">
        <v>1.5</v>
      </c>
      <c r="N1994">
        <f>IF(DATOS[[#This Row],[email_open_rate]]="",0,DATOS[[#This Row],[email_open_rate]])</f>
        <v>1.5</v>
      </c>
      <c r="O1994" s="1">
        <v>45498</v>
      </c>
      <c r="P1994">
        <v>4</v>
      </c>
      <c r="Q1994">
        <v>0.15</v>
      </c>
      <c r="R1994">
        <f>IF(IFERROR(VLOOKUP(DATOS[[#This Row],[IdUnico]],A1995:$A$5002,1,FALSE),0),1,0)</f>
        <v>0</v>
      </c>
    </row>
    <row r="1995" spans="1:18" x14ac:dyDescent="0.3">
      <c r="A1995" t="str">
        <f>CONCATENATE(DATOS[[#This Row],[customer_id]],"_",DATOS[[#This Row],[country]],"_",DATOS[[#This Row],[customer_since]])</f>
        <v>CUST_4594_Canada_45599</v>
      </c>
      <c r="B1995" t="s">
        <v>1018</v>
      </c>
      <c r="C1995">
        <v>27</v>
      </c>
      <c r="D1995" t="s">
        <v>21</v>
      </c>
      <c r="E1995" t="s">
        <v>28</v>
      </c>
      <c r="F1995">
        <v>121.17</v>
      </c>
      <c r="G1995">
        <f>IF(DATOS[[#This Row],[avg_order_value]]="",0,DATOS[[#This Row],[avg_order_value]])</f>
        <v>121.17</v>
      </c>
      <c r="H1995">
        <v>11</v>
      </c>
      <c r="I1995">
        <f>DATOS[[#This Row],[avgValorOrdenDesc]]*DATOS[[#This Row],[total_orders]]</f>
        <v>1332.8700000000001</v>
      </c>
      <c r="J1995">
        <v>9</v>
      </c>
      <c r="K1995">
        <v>0</v>
      </c>
      <c r="L1995" t="s">
        <v>23</v>
      </c>
      <c r="M1995">
        <v>24.8</v>
      </c>
      <c r="N1995">
        <f>IF(DATOS[[#This Row],[email_open_rate]]="",0,DATOS[[#This Row],[email_open_rate]])</f>
        <v>24.8</v>
      </c>
      <c r="O1995" s="1">
        <v>45599</v>
      </c>
      <c r="P1995">
        <v>11</v>
      </c>
      <c r="Q1995">
        <v>0.15</v>
      </c>
      <c r="R1995">
        <f>IF(IFERROR(VLOOKUP(DATOS[[#This Row],[IdUnico]],A1996:$A$5002,1,FALSE),0),1,0)</f>
        <v>0</v>
      </c>
    </row>
    <row r="1996" spans="1:18" x14ac:dyDescent="0.3">
      <c r="A1996" t="str">
        <f>CONCATENATE(DATOS[[#This Row],[customer_id]],"_",DATOS[[#This Row],[country]],"_",DATOS[[#This Row],[customer_since]])</f>
        <v>CUST_4596_Australia_45625</v>
      </c>
      <c r="B1996" t="s">
        <v>754</v>
      </c>
      <c r="C1996">
        <v>43</v>
      </c>
      <c r="D1996" t="s">
        <v>21</v>
      </c>
      <c r="E1996" t="s">
        <v>22</v>
      </c>
      <c r="F1996">
        <v>88.93</v>
      </c>
      <c r="G1996">
        <f>IF(DATOS[[#This Row],[avg_order_value]]="",0,DATOS[[#This Row],[avg_order_value]])</f>
        <v>88.93</v>
      </c>
      <c r="H1996">
        <v>9</v>
      </c>
      <c r="I1996">
        <f>DATOS[[#This Row],[avgValorOrdenDesc]]*DATOS[[#This Row],[total_orders]]</f>
        <v>800.37000000000012</v>
      </c>
      <c r="J1996">
        <v>184</v>
      </c>
      <c r="K1996">
        <v>0</v>
      </c>
      <c r="L1996" t="s">
        <v>40</v>
      </c>
      <c r="M1996">
        <v>49.2</v>
      </c>
      <c r="N1996">
        <f>IF(DATOS[[#This Row],[email_open_rate]]="",0,DATOS[[#This Row],[email_open_rate]])</f>
        <v>49.2</v>
      </c>
      <c r="O1996" s="1">
        <v>45625</v>
      </c>
      <c r="P1996">
        <v>97</v>
      </c>
      <c r="Q1996">
        <v>0.28000000000000003</v>
      </c>
      <c r="R1996">
        <f>IF(IFERROR(VLOOKUP(DATOS[[#This Row],[IdUnico]],A1997:$A$5002,1,FALSE),0),1,0)</f>
        <v>0</v>
      </c>
    </row>
    <row r="1997" spans="1:18" x14ac:dyDescent="0.3">
      <c r="A1997" t="str">
        <f>CONCATENATE(DATOS[[#This Row],[customer_id]],"_",DATOS[[#This Row],[country]],"_",DATOS[[#This Row],[customer_since]])</f>
        <v>CUST_4598_USA_44933</v>
      </c>
      <c r="B1997" t="s">
        <v>1316</v>
      </c>
      <c r="C1997">
        <v>77</v>
      </c>
      <c r="D1997" t="s">
        <v>14</v>
      </c>
      <c r="E1997" t="s">
        <v>18</v>
      </c>
      <c r="F1997">
        <v>18.03</v>
      </c>
      <c r="G1997">
        <f>IF(DATOS[[#This Row],[avg_order_value]]="",0,DATOS[[#This Row],[avg_order_value]])</f>
        <v>18.03</v>
      </c>
      <c r="H1997">
        <v>13</v>
      </c>
      <c r="I1997">
        <f>DATOS[[#This Row],[avgValorOrdenDesc]]*DATOS[[#This Row],[total_orders]]</f>
        <v>234.39000000000001</v>
      </c>
      <c r="J1997">
        <v>190</v>
      </c>
      <c r="K1997">
        <v>0</v>
      </c>
      <c r="L1997" t="s">
        <v>23</v>
      </c>
      <c r="M1997">
        <v>15.5</v>
      </c>
      <c r="N1997">
        <f>IF(DATOS[[#This Row],[email_open_rate]]="",0,DATOS[[#This Row],[email_open_rate]])</f>
        <v>15.5</v>
      </c>
      <c r="O1997" s="1">
        <v>44933</v>
      </c>
      <c r="P1997">
        <v>8</v>
      </c>
      <c r="Q1997">
        <v>0.6</v>
      </c>
      <c r="R1997">
        <f>IF(IFERROR(VLOOKUP(DATOS[[#This Row],[IdUnico]],A1998:$A$5002,1,FALSE),0),1,0)</f>
        <v>0</v>
      </c>
    </row>
    <row r="1998" spans="1:18" x14ac:dyDescent="0.3">
      <c r="A1998" t="str">
        <f>CONCATENATE(DATOS[[#This Row],[customer_id]],"_",DATOS[[#This Row],[country]],"_",DATOS[[#This Row],[customer_since]])</f>
        <v>CUST_4600_Canada_44056</v>
      </c>
      <c r="B1998" t="s">
        <v>938</v>
      </c>
      <c r="C1998">
        <v>43</v>
      </c>
      <c r="D1998" t="s">
        <v>14</v>
      </c>
      <c r="E1998" t="s">
        <v>28</v>
      </c>
      <c r="F1998">
        <v>99.21</v>
      </c>
      <c r="G1998">
        <f>IF(DATOS[[#This Row],[avg_order_value]]="",0,DATOS[[#This Row],[avg_order_value]])</f>
        <v>99.21</v>
      </c>
      <c r="H1998">
        <v>12</v>
      </c>
      <c r="I1998">
        <f>DATOS[[#This Row],[avgValorOrdenDesc]]*DATOS[[#This Row],[total_orders]]</f>
        <v>1190.52</v>
      </c>
      <c r="J1998">
        <v>264</v>
      </c>
      <c r="K1998">
        <v>0</v>
      </c>
      <c r="L1998" t="s">
        <v>29</v>
      </c>
      <c r="M1998">
        <v>43.4</v>
      </c>
      <c r="N1998">
        <f>IF(DATOS[[#This Row],[email_open_rate]]="",0,DATOS[[#This Row],[email_open_rate]])</f>
        <v>43.4</v>
      </c>
      <c r="O1998" s="1">
        <v>44056</v>
      </c>
      <c r="P1998">
        <v>48</v>
      </c>
      <c r="Q1998">
        <v>0.76</v>
      </c>
      <c r="R1998">
        <f>IF(IFERROR(VLOOKUP(DATOS[[#This Row],[IdUnico]],A1999:$A$5002,1,FALSE),0),1,0)</f>
        <v>0</v>
      </c>
    </row>
    <row r="1999" spans="1:18" x14ac:dyDescent="0.3">
      <c r="A1999" t="str">
        <f>CONCATENATE(DATOS[[#This Row],[customer_id]],"_",DATOS[[#This Row],[country]],"_",DATOS[[#This Row],[customer_since]])</f>
        <v>CUST_4604_Brazil_45062</v>
      </c>
      <c r="B1999" t="s">
        <v>2071</v>
      </c>
      <c r="C1999">
        <v>73</v>
      </c>
      <c r="D1999" t="s">
        <v>14</v>
      </c>
      <c r="E1999" t="s">
        <v>15</v>
      </c>
      <c r="F1999">
        <v>202.15</v>
      </c>
      <c r="G1999">
        <f>IF(DATOS[[#This Row],[avg_order_value]]="",0,DATOS[[#This Row],[avg_order_value]])</f>
        <v>202.15</v>
      </c>
      <c r="H1999">
        <v>9</v>
      </c>
      <c r="I1999">
        <f>DATOS[[#This Row],[avgValorOrdenDesc]]*DATOS[[#This Row],[total_orders]]</f>
        <v>1819.3500000000001</v>
      </c>
      <c r="J1999">
        <v>79</v>
      </c>
      <c r="K1999">
        <v>0</v>
      </c>
      <c r="L1999" t="s">
        <v>16</v>
      </c>
      <c r="M1999">
        <v>94.1</v>
      </c>
      <c r="N1999">
        <f>IF(DATOS[[#This Row],[email_open_rate]]="",0,DATOS[[#This Row],[email_open_rate]])</f>
        <v>94.1</v>
      </c>
      <c r="O1999" s="1">
        <v>45062</v>
      </c>
      <c r="P1999">
        <v>21</v>
      </c>
      <c r="Q1999">
        <v>0.22</v>
      </c>
      <c r="R1999">
        <f>IF(IFERROR(VLOOKUP(DATOS[[#This Row],[IdUnico]],A2000:$A$5002,1,FALSE),0),1,0)</f>
        <v>0</v>
      </c>
    </row>
    <row r="2000" spans="1:18" x14ac:dyDescent="0.3">
      <c r="A2000" t="str">
        <f>CONCATENATE(DATOS[[#This Row],[customer_id]],"_",DATOS[[#This Row],[country]],"_",DATOS[[#This Row],[customer_since]])</f>
        <v>CUST_4606_Canada_45731</v>
      </c>
      <c r="B2000" t="s">
        <v>2899</v>
      </c>
      <c r="C2000">
        <v>49</v>
      </c>
      <c r="D2000" t="s">
        <v>25</v>
      </c>
      <c r="E2000" t="s">
        <v>28</v>
      </c>
      <c r="F2000">
        <v>82.41</v>
      </c>
      <c r="G2000">
        <f>IF(DATOS[[#This Row],[avg_order_value]]="",0,DATOS[[#This Row],[avg_order_value]])</f>
        <v>82.41</v>
      </c>
      <c r="H2000">
        <v>11</v>
      </c>
      <c r="I2000">
        <f>DATOS[[#This Row],[avgValorOrdenDesc]]*DATOS[[#This Row],[total_orders]]</f>
        <v>906.51</v>
      </c>
      <c r="J2000">
        <v>349</v>
      </c>
      <c r="K2000">
        <v>0</v>
      </c>
      <c r="L2000" t="s">
        <v>40</v>
      </c>
      <c r="M2000">
        <v>41.9</v>
      </c>
      <c r="N2000">
        <f>IF(DATOS[[#This Row],[email_open_rate]]="",0,DATOS[[#This Row],[email_open_rate]])</f>
        <v>41.9</v>
      </c>
      <c r="O2000" s="1">
        <v>45731</v>
      </c>
      <c r="P2000">
        <v>34</v>
      </c>
      <c r="Q2000">
        <v>0.15</v>
      </c>
      <c r="R2000">
        <f>IF(IFERROR(VLOOKUP(DATOS[[#This Row],[IdUnico]],A2001:$A$5002,1,FALSE),0),1,0)</f>
        <v>0</v>
      </c>
    </row>
    <row r="2001" spans="1:18" x14ac:dyDescent="0.3">
      <c r="A2001" t="str">
        <f>CONCATENATE(DATOS[[#This Row],[customer_id]],"_",DATOS[[#This Row],[country]],"_",DATOS[[#This Row],[customer_since]])</f>
        <v>CUST_4607_India_44864</v>
      </c>
      <c r="B2001" t="s">
        <v>2468</v>
      </c>
      <c r="C2001">
        <v>34</v>
      </c>
      <c r="D2001" t="s">
        <v>21</v>
      </c>
      <c r="E2001" t="s">
        <v>37</v>
      </c>
      <c r="F2001">
        <v>22.87</v>
      </c>
      <c r="G2001">
        <f>IF(DATOS[[#This Row],[avg_order_value]]="",0,DATOS[[#This Row],[avg_order_value]])</f>
        <v>22.87</v>
      </c>
      <c r="H2001">
        <v>7</v>
      </c>
      <c r="I2001">
        <f>DATOS[[#This Row],[avgValorOrdenDesc]]*DATOS[[#This Row],[total_orders]]</f>
        <v>160.09</v>
      </c>
      <c r="J2001">
        <v>315</v>
      </c>
      <c r="K2001">
        <v>0</v>
      </c>
      <c r="L2001" t="s">
        <v>29</v>
      </c>
      <c r="M2001">
        <v>5.4</v>
      </c>
      <c r="N2001">
        <f>IF(DATOS[[#This Row],[email_open_rate]]="",0,DATOS[[#This Row],[email_open_rate]])</f>
        <v>5.4</v>
      </c>
      <c r="O2001" s="1">
        <v>44864</v>
      </c>
      <c r="P2001">
        <v>6</v>
      </c>
      <c r="Q2001">
        <v>0.19</v>
      </c>
      <c r="R2001">
        <f>IF(IFERROR(VLOOKUP(DATOS[[#This Row],[IdUnico]],A2002:$A$5002,1,FALSE),0),1,0)</f>
        <v>0</v>
      </c>
    </row>
    <row r="2002" spans="1:18" x14ac:dyDescent="0.3">
      <c r="A2002" t="str">
        <f>CONCATENATE(DATOS[[#This Row],[customer_id]],"_",DATOS[[#This Row],[country]],"_",DATOS[[#This Row],[customer_since]])</f>
        <v>CUST_4607_UK_45138</v>
      </c>
      <c r="B2002" t="s">
        <v>2468</v>
      </c>
      <c r="C2002">
        <v>57</v>
      </c>
      <c r="D2002" t="s">
        <v>25</v>
      </c>
      <c r="E2002" t="s">
        <v>52</v>
      </c>
      <c r="F2002">
        <v>14.79</v>
      </c>
      <c r="G2002">
        <f>IF(DATOS[[#This Row],[avg_order_value]]="",0,DATOS[[#This Row],[avg_order_value]])</f>
        <v>14.79</v>
      </c>
      <c r="H2002">
        <v>5</v>
      </c>
      <c r="I2002">
        <f>DATOS[[#This Row],[avgValorOrdenDesc]]*DATOS[[#This Row],[total_orders]]</f>
        <v>73.949999999999989</v>
      </c>
      <c r="J2002">
        <v>82</v>
      </c>
      <c r="K2002">
        <v>0</v>
      </c>
      <c r="L2002" t="s">
        <v>23</v>
      </c>
      <c r="M2002">
        <v>14.3</v>
      </c>
      <c r="N2002">
        <f>IF(DATOS[[#This Row],[email_open_rate]]="",0,DATOS[[#This Row],[email_open_rate]])</f>
        <v>14.3</v>
      </c>
      <c r="O2002" s="1">
        <v>45138</v>
      </c>
      <c r="P2002">
        <v>53</v>
      </c>
      <c r="Q2002">
        <v>0.14000000000000001</v>
      </c>
      <c r="R2002">
        <f>IF(IFERROR(VLOOKUP(DATOS[[#This Row],[IdUnico]],A2003:$A$5002,1,FALSE),0),1,0)</f>
        <v>0</v>
      </c>
    </row>
    <row r="2003" spans="1:18" x14ac:dyDescent="0.3">
      <c r="A2003" t="str">
        <f>CONCATENATE(DATOS[[#This Row],[customer_id]],"_",DATOS[[#This Row],[country]],"_",DATOS[[#This Row],[customer_since]])</f>
        <v>CUST_4610_Australia_45418</v>
      </c>
      <c r="B2003" t="s">
        <v>1322</v>
      </c>
      <c r="C2003">
        <v>31</v>
      </c>
      <c r="D2003" t="s">
        <v>21</v>
      </c>
      <c r="E2003" t="s">
        <v>22</v>
      </c>
      <c r="F2003">
        <v>172.89</v>
      </c>
      <c r="G2003">
        <f>IF(DATOS[[#This Row],[avg_order_value]]="",0,DATOS[[#This Row],[avg_order_value]])</f>
        <v>172.89</v>
      </c>
      <c r="H2003">
        <v>8</v>
      </c>
      <c r="I2003">
        <f>DATOS[[#This Row],[avgValorOrdenDesc]]*DATOS[[#This Row],[total_orders]]</f>
        <v>1383.12</v>
      </c>
      <c r="J2003">
        <v>140</v>
      </c>
      <c r="K2003">
        <v>0</v>
      </c>
      <c r="L2003" t="s">
        <v>23</v>
      </c>
      <c r="M2003">
        <v>69.7</v>
      </c>
      <c r="N2003">
        <f>IF(DATOS[[#This Row],[email_open_rate]]="",0,DATOS[[#This Row],[email_open_rate]])</f>
        <v>69.7</v>
      </c>
      <c r="O2003" s="1">
        <v>45418</v>
      </c>
      <c r="P2003">
        <v>28</v>
      </c>
      <c r="Q2003">
        <v>0.28000000000000003</v>
      </c>
      <c r="R2003">
        <f>IF(IFERROR(VLOOKUP(DATOS[[#This Row],[IdUnico]],A2004:$A$5002,1,FALSE),0),1,0)</f>
        <v>0</v>
      </c>
    </row>
    <row r="2004" spans="1:18" x14ac:dyDescent="0.3">
      <c r="A2004" t="str">
        <f>CONCATENATE(DATOS[[#This Row],[customer_id]],"_",DATOS[[#This Row],[country]],"_",DATOS[[#This Row],[customer_since]])</f>
        <v>CUST_4610_Germany_44466</v>
      </c>
      <c r="B2004" t="s">
        <v>1322</v>
      </c>
      <c r="C2004">
        <v>46</v>
      </c>
      <c r="D2004" t="s">
        <v>21</v>
      </c>
      <c r="E2004" t="s">
        <v>50</v>
      </c>
      <c r="F2004">
        <v>139.13999999999999</v>
      </c>
      <c r="G2004">
        <f>IF(DATOS[[#This Row],[avg_order_value]]="",0,DATOS[[#This Row],[avg_order_value]])</f>
        <v>139.13999999999999</v>
      </c>
      <c r="H2004">
        <v>15</v>
      </c>
      <c r="I2004">
        <f>DATOS[[#This Row],[avgValorOrdenDesc]]*DATOS[[#This Row],[total_orders]]</f>
        <v>2087.1</v>
      </c>
      <c r="J2004">
        <v>66</v>
      </c>
      <c r="K2004">
        <v>0</v>
      </c>
      <c r="L2004" t="s">
        <v>40</v>
      </c>
      <c r="M2004">
        <v>42.4</v>
      </c>
      <c r="N2004">
        <f>IF(DATOS[[#This Row],[email_open_rate]]="",0,DATOS[[#This Row],[email_open_rate]])</f>
        <v>42.4</v>
      </c>
      <c r="O2004" s="1">
        <v>44466</v>
      </c>
      <c r="P2004">
        <v>59</v>
      </c>
      <c r="Q2004">
        <v>7.0000000000000007E-2</v>
      </c>
      <c r="R2004">
        <f>IF(IFERROR(VLOOKUP(DATOS[[#This Row],[IdUnico]],A2005:$A$5002,1,FALSE),0),1,0)</f>
        <v>0</v>
      </c>
    </row>
    <row r="2005" spans="1:18" x14ac:dyDescent="0.3">
      <c r="A2005" t="str">
        <f>CONCATENATE(DATOS[[#This Row],[customer_id]],"_",DATOS[[#This Row],[country]],"_",DATOS[[#This Row],[customer_since]])</f>
        <v>CUST_4610_UK_44508</v>
      </c>
      <c r="B2005" t="s">
        <v>1322</v>
      </c>
      <c r="C2005">
        <v>70</v>
      </c>
      <c r="D2005" t="s">
        <v>21</v>
      </c>
      <c r="E2005" t="s">
        <v>52</v>
      </c>
      <c r="F2005">
        <v>76.08</v>
      </c>
      <c r="G2005">
        <f>IF(DATOS[[#This Row],[avg_order_value]]="",0,DATOS[[#This Row],[avg_order_value]])</f>
        <v>76.08</v>
      </c>
      <c r="H2005">
        <v>9</v>
      </c>
      <c r="I2005">
        <f>DATOS[[#This Row],[avgValorOrdenDesc]]*DATOS[[#This Row],[total_orders]]</f>
        <v>684.72</v>
      </c>
      <c r="J2005">
        <v>61</v>
      </c>
      <c r="K2005">
        <v>0</v>
      </c>
      <c r="L2005" t="s">
        <v>16</v>
      </c>
      <c r="M2005">
        <v>63.1</v>
      </c>
      <c r="N2005">
        <f>IF(DATOS[[#This Row],[email_open_rate]]="",0,DATOS[[#This Row],[email_open_rate]])</f>
        <v>63.1</v>
      </c>
      <c r="O2005" s="1">
        <v>44508</v>
      </c>
      <c r="P2005">
        <v>44</v>
      </c>
      <c r="Q2005">
        <v>0.49</v>
      </c>
      <c r="R2005">
        <f>IF(IFERROR(VLOOKUP(DATOS[[#This Row],[IdUnico]],A2006:$A$5002,1,FALSE),0),1,0)</f>
        <v>0</v>
      </c>
    </row>
    <row r="2006" spans="1:18" x14ac:dyDescent="0.3">
      <c r="A2006" t="str">
        <f>CONCATENATE(DATOS[[#This Row],[customer_id]],"_",DATOS[[#This Row],[country]],"_",DATOS[[#This Row],[customer_since]])</f>
        <v>CUST_4612_India_45766</v>
      </c>
      <c r="B2006" t="s">
        <v>2996</v>
      </c>
      <c r="C2006">
        <v>51</v>
      </c>
      <c r="D2006" t="s">
        <v>21</v>
      </c>
      <c r="E2006" t="s">
        <v>37</v>
      </c>
      <c r="F2006">
        <v>122.47</v>
      </c>
      <c r="G2006">
        <f>IF(DATOS[[#This Row],[avg_order_value]]="",0,DATOS[[#This Row],[avg_order_value]])</f>
        <v>122.47</v>
      </c>
      <c r="H2006">
        <v>7</v>
      </c>
      <c r="I2006">
        <f>DATOS[[#This Row],[avgValorOrdenDesc]]*DATOS[[#This Row],[total_orders]]</f>
        <v>857.29</v>
      </c>
      <c r="J2006">
        <v>180</v>
      </c>
      <c r="K2006">
        <v>0</v>
      </c>
      <c r="L2006" t="s">
        <v>19</v>
      </c>
      <c r="M2006">
        <v>15.4</v>
      </c>
      <c r="N2006">
        <f>IF(DATOS[[#This Row],[email_open_rate]]="",0,DATOS[[#This Row],[email_open_rate]])</f>
        <v>15.4</v>
      </c>
      <c r="O2006" s="1">
        <v>45766</v>
      </c>
      <c r="P2006">
        <v>66</v>
      </c>
      <c r="Q2006">
        <v>0.21</v>
      </c>
      <c r="R2006">
        <f>IF(IFERROR(VLOOKUP(DATOS[[#This Row],[IdUnico]],A2007:$A$5002,1,FALSE),0),1,0)</f>
        <v>0</v>
      </c>
    </row>
    <row r="2007" spans="1:18" x14ac:dyDescent="0.3">
      <c r="A2007" t="str">
        <f>CONCATENATE(DATOS[[#This Row],[customer_id]],"_",DATOS[[#This Row],[country]],"_",DATOS[[#This Row],[customer_since]])</f>
        <v>CUST_4618_USA_44621</v>
      </c>
      <c r="B2007" t="s">
        <v>3637</v>
      </c>
      <c r="C2007">
        <v>59</v>
      </c>
      <c r="D2007" t="s">
        <v>21</v>
      </c>
      <c r="E2007" t="s">
        <v>18</v>
      </c>
      <c r="F2007">
        <v>70.28</v>
      </c>
      <c r="G2007">
        <f>IF(DATOS[[#This Row],[avg_order_value]]="",0,DATOS[[#This Row],[avg_order_value]])</f>
        <v>70.28</v>
      </c>
      <c r="H2007">
        <v>5</v>
      </c>
      <c r="I2007">
        <f>DATOS[[#This Row],[avgValorOrdenDesc]]*DATOS[[#This Row],[total_orders]]</f>
        <v>351.4</v>
      </c>
      <c r="J2007">
        <v>70</v>
      </c>
      <c r="K2007">
        <v>0</v>
      </c>
      <c r="L2007" t="s">
        <v>23</v>
      </c>
      <c r="M2007">
        <v>33.200000000000003</v>
      </c>
      <c r="N2007">
        <f>IF(DATOS[[#This Row],[email_open_rate]]="",0,DATOS[[#This Row],[email_open_rate]])</f>
        <v>33.200000000000003</v>
      </c>
      <c r="O2007" s="1">
        <v>44621</v>
      </c>
      <c r="P2007">
        <v>64</v>
      </c>
      <c r="Q2007">
        <v>0.35</v>
      </c>
      <c r="R2007">
        <f>IF(IFERROR(VLOOKUP(DATOS[[#This Row],[IdUnico]],A2008:$A$5002,1,FALSE),0),1,0)</f>
        <v>0</v>
      </c>
    </row>
    <row r="2008" spans="1:18" x14ac:dyDescent="0.3">
      <c r="A2008" t="str">
        <f>CONCATENATE(DATOS[[#This Row],[customer_id]],"_",DATOS[[#This Row],[country]],"_",DATOS[[#This Row],[customer_since]])</f>
        <v>CUST_4619_Australia_45051</v>
      </c>
      <c r="B2008" t="s">
        <v>2604</v>
      </c>
      <c r="C2008">
        <v>22</v>
      </c>
      <c r="D2008" t="s">
        <v>14</v>
      </c>
      <c r="E2008" t="s">
        <v>22</v>
      </c>
      <c r="F2008">
        <v>203.87</v>
      </c>
      <c r="G2008">
        <f>IF(DATOS[[#This Row],[avg_order_value]]="",0,DATOS[[#This Row],[avg_order_value]])</f>
        <v>203.87</v>
      </c>
      <c r="H2008">
        <v>5</v>
      </c>
      <c r="I2008">
        <f>DATOS[[#This Row],[avgValorOrdenDesc]]*DATOS[[#This Row],[total_orders]]</f>
        <v>1019.35</v>
      </c>
      <c r="J2008">
        <v>309</v>
      </c>
      <c r="K2008">
        <v>0</v>
      </c>
      <c r="L2008" t="s">
        <v>19</v>
      </c>
      <c r="M2008">
        <v>91.9</v>
      </c>
      <c r="N2008">
        <f>IF(DATOS[[#This Row],[email_open_rate]]="",0,DATOS[[#This Row],[email_open_rate]])</f>
        <v>91.9</v>
      </c>
      <c r="O2008" s="1">
        <v>45051</v>
      </c>
      <c r="P2008">
        <v>80</v>
      </c>
      <c r="Q2008">
        <v>0.21</v>
      </c>
      <c r="R2008">
        <f>IF(IFERROR(VLOOKUP(DATOS[[#This Row],[IdUnico]],A2009:$A$5002,1,FALSE),0),1,0)</f>
        <v>0</v>
      </c>
    </row>
    <row r="2009" spans="1:18" x14ac:dyDescent="0.3">
      <c r="A2009" t="str">
        <f>CONCATENATE(DATOS[[#This Row],[customer_id]],"_",DATOS[[#This Row],[country]],"_",DATOS[[#This Row],[customer_since]])</f>
        <v>CUST_4622_USA_44658</v>
      </c>
      <c r="B2009" t="s">
        <v>3667</v>
      </c>
      <c r="C2009">
        <v>71</v>
      </c>
      <c r="D2009" t="s">
        <v>14</v>
      </c>
      <c r="E2009" t="s">
        <v>18</v>
      </c>
      <c r="F2009">
        <v>133.35</v>
      </c>
      <c r="G2009">
        <f>IF(DATOS[[#This Row],[avg_order_value]]="",0,DATOS[[#This Row],[avg_order_value]])</f>
        <v>133.35</v>
      </c>
      <c r="H2009">
        <v>15</v>
      </c>
      <c r="I2009">
        <f>DATOS[[#This Row],[avgValorOrdenDesc]]*DATOS[[#This Row],[total_orders]]</f>
        <v>2000.25</v>
      </c>
      <c r="J2009">
        <v>115</v>
      </c>
      <c r="K2009">
        <v>0</v>
      </c>
      <c r="L2009" t="s">
        <v>29</v>
      </c>
      <c r="M2009">
        <v>78.900000000000006</v>
      </c>
      <c r="N2009">
        <f>IF(DATOS[[#This Row],[email_open_rate]]="",0,DATOS[[#This Row],[email_open_rate]])</f>
        <v>78.900000000000006</v>
      </c>
      <c r="O2009" s="1">
        <v>44658</v>
      </c>
      <c r="P2009">
        <v>10</v>
      </c>
      <c r="Q2009">
        <v>0.14000000000000001</v>
      </c>
      <c r="R2009">
        <f>IF(IFERROR(VLOOKUP(DATOS[[#This Row],[IdUnico]],A2010:$A$5002,1,FALSE),0),1,0)</f>
        <v>0</v>
      </c>
    </row>
    <row r="2010" spans="1:18" x14ac:dyDescent="0.3">
      <c r="A2010" t="str">
        <f>CONCATENATE(DATOS[[#This Row],[customer_id]],"_",DATOS[[#This Row],[country]],"_",DATOS[[#This Row],[customer_since]])</f>
        <v>CUST_4627_France_44260</v>
      </c>
      <c r="B2010" t="s">
        <v>165</v>
      </c>
      <c r="C2010">
        <v>31</v>
      </c>
      <c r="D2010" t="s">
        <v>14</v>
      </c>
      <c r="E2010" t="s">
        <v>35</v>
      </c>
      <c r="F2010">
        <v>200.53</v>
      </c>
      <c r="G2010">
        <f>IF(DATOS[[#This Row],[avg_order_value]]="",0,DATOS[[#This Row],[avg_order_value]])</f>
        <v>200.53</v>
      </c>
      <c r="H2010">
        <v>8</v>
      </c>
      <c r="I2010">
        <f>DATOS[[#This Row],[avgValorOrdenDesc]]*DATOS[[#This Row],[total_orders]]</f>
        <v>1604.24</v>
      </c>
      <c r="J2010">
        <v>38</v>
      </c>
      <c r="K2010">
        <v>0</v>
      </c>
      <c r="L2010" t="s">
        <v>23</v>
      </c>
      <c r="M2010">
        <v>16.7</v>
      </c>
      <c r="N2010">
        <f>IF(DATOS[[#This Row],[email_open_rate]]="",0,DATOS[[#This Row],[email_open_rate]])</f>
        <v>16.7</v>
      </c>
      <c r="O2010" s="1">
        <v>44260</v>
      </c>
      <c r="P2010">
        <v>75</v>
      </c>
      <c r="Q2010">
        <v>0.31</v>
      </c>
      <c r="R2010">
        <f>IF(IFERROR(VLOOKUP(DATOS[[#This Row],[IdUnico]],A2011:$A$5002,1,FALSE),0),1,0)</f>
        <v>0</v>
      </c>
    </row>
    <row r="2011" spans="1:18" x14ac:dyDescent="0.3">
      <c r="A2011" t="str">
        <f>CONCATENATE(DATOS[[#This Row],[customer_id]],"_",DATOS[[#This Row],[country]],"_",DATOS[[#This Row],[customer_since]])</f>
        <v>CUST_4627_USA_45440</v>
      </c>
      <c r="B2011" t="s">
        <v>165</v>
      </c>
      <c r="C2011">
        <v>76</v>
      </c>
      <c r="D2011" t="s">
        <v>14</v>
      </c>
      <c r="E2011" t="s">
        <v>18</v>
      </c>
      <c r="F2011">
        <v>52.2</v>
      </c>
      <c r="G2011">
        <f>IF(DATOS[[#This Row],[avg_order_value]]="",0,DATOS[[#This Row],[avg_order_value]])</f>
        <v>52.2</v>
      </c>
      <c r="H2011">
        <v>11</v>
      </c>
      <c r="I2011">
        <f>DATOS[[#This Row],[avgValorOrdenDesc]]*DATOS[[#This Row],[total_orders]]</f>
        <v>574.20000000000005</v>
      </c>
      <c r="J2011">
        <v>108</v>
      </c>
      <c r="K2011">
        <v>0</v>
      </c>
      <c r="L2011" t="s">
        <v>23</v>
      </c>
      <c r="M2011">
        <v>19.3</v>
      </c>
      <c r="N2011">
        <f>IF(DATOS[[#This Row],[email_open_rate]]="",0,DATOS[[#This Row],[email_open_rate]])</f>
        <v>19.3</v>
      </c>
      <c r="O2011" s="1">
        <v>45440</v>
      </c>
      <c r="P2011">
        <v>86</v>
      </c>
      <c r="Q2011">
        <v>0.31</v>
      </c>
      <c r="R2011">
        <f>IF(IFERROR(VLOOKUP(DATOS[[#This Row],[IdUnico]],A2012:$A$5002,1,FALSE),0),1,0)</f>
        <v>0</v>
      </c>
    </row>
    <row r="2012" spans="1:18" x14ac:dyDescent="0.3">
      <c r="A2012" t="str">
        <f>CONCATENATE(DATOS[[#This Row],[customer_id]],"_",DATOS[[#This Row],[country]],"_",DATOS[[#This Row],[customer_since]])</f>
        <v>CUST_4628_Germany_44801</v>
      </c>
      <c r="B2012" t="s">
        <v>2209</v>
      </c>
      <c r="C2012">
        <v>60</v>
      </c>
      <c r="D2012" t="s">
        <v>14</v>
      </c>
      <c r="E2012" t="s">
        <v>50</v>
      </c>
      <c r="F2012">
        <v>41.74</v>
      </c>
      <c r="G2012">
        <f>IF(DATOS[[#This Row],[avg_order_value]]="",0,DATOS[[#This Row],[avg_order_value]])</f>
        <v>41.74</v>
      </c>
      <c r="H2012">
        <v>11</v>
      </c>
      <c r="I2012">
        <f>DATOS[[#This Row],[avgValorOrdenDesc]]*DATOS[[#This Row],[total_orders]]</f>
        <v>459.14000000000004</v>
      </c>
      <c r="J2012">
        <v>213</v>
      </c>
      <c r="K2012">
        <v>0</v>
      </c>
      <c r="L2012" t="s">
        <v>40</v>
      </c>
      <c r="N2012">
        <f>IF(DATOS[[#This Row],[email_open_rate]]="",0,DATOS[[#This Row],[email_open_rate]])</f>
        <v>0</v>
      </c>
      <c r="O2012" s="1">
        <v>44801</v>
      </c>
      <c r="P2012">
        <v>20</v>
      </c>
      <c r="Q2012">
        <v>0.34</v>
      </c>
      <c r="R2012">
        <f>IF(IFERROR(VLOOKUP(DATOS[[#This Row],[IdUnico]],A2013:$A$5002,1,FALSE),0),1,0)</f>
        <v>0</v>
      </c>
    </row>
    <row r="2013" spans="1:18" x14ac:dyDescent="0.3">
      <c r="A2013" t="str">
        <f>CONCATENATE(DATOS[[#This Row],[customer_id]],"_",DATOS[[#This Row],[country]],"_",DATOS[[#This Row],[customer_since]])</f>
        <v>CUST_4629_China_45266</v>
      </c>
      <c r="B2013" t="s">
        <v>1059</v>
      </c>
      <c r="C2013">
        <v>45</v>
      </c>
      <c r="D2013" t="s">
        <v>21</v>
      </c>
      <c r="E2013" t="s">
        <v>44</v>
      </c>
      <c r="F2013">
        <v>103.26</v>
      </c>
      <c r="G2013">
        <f>IF(DATOS[[#This Row],[avg_order_value]]="",0,DATOS[[#This Row],[avg_order_value]])</f>
        <v>103.26</v>
      </c>
      <c r="H2013">
        <v>10</v>
      </c>
      <c r="I2013">
        <f>DATOS[[#This Row],[avgValorOrdenDesc]]*DATOS[[#This Row],[total_orders]]</f>
        <v>1032.6000000000001</v>
      </c>
      <c r="J2013">
        <v>315</v>
      </c>
      <c r="K2013">
        <v>0</v>
      </c>
      <c r="L2013" t="s">
        <v>23</v>
      </c>
      <c r="M2013">
        <v>63.6</v>
      </c>
      <c r="N2013">
        <f>IF(DATOS[[#This Row],[email_open_rate]]="",0,DATOS[[#This Row],[email_open_rate]])</f>
        <v>63.6</v>
      </c>
      <c r="O2013" s="1">
        <v>45266</v>
      </c>
      <c r="P2013">
        <v>20</v>
      </c>
      <c r="Q2013">
        <v>0.4</v>
      </c>
      <c r="R2013">
        <f>IF(IFERROR(VLOOKUP(DATOS[[#This Row],[IdUnico]],A2014:$A$5002,1,FALSE),0),1,0)</f>
        <v>0</v>
      </c>
    </row>
    <row r="2014" spans="1:18" x14ac:dyDescent="0.3">
      <c r="A2014" t="str">
        <f>CONCATENATE(DATOS[[#This Row],[customer_id]],"_",DATOS[[#This Row],[country]],"_",DATOS[[#This Row],[customer_since]])</f>
        <v>CUST_4629_Germany_45799</v>
      </c>
      <c r="B2014" t="s">
        <v>1059</v>
      </c>
      <c r="C2014">
        <v>50</v>
      </c>
      <c r="D2014" t="s">
        <v>21</v>
      </c>
      <c r="E2014" t="s">
        <v>50</v>
      </c>
      <c r="F2014">
        <v>67.88</v>
      </c>
      <c r="G2014">
        <f>IF(DATOS[[#This Row],[avg_order_value]]="",0,DATOS[[#This Row],[avg_order_value]])</f>
        <v>67.88</v>
      </c>
      <c r="H2014">
        <v>15</v>
      </c>
      <c r="I2014">
        <f>DATOS[[#This Row],[avgValorOrdenDesc]]*DATOS[[#This Row],[total_orders]]</f>
        <v>1018.1999999999999</v>
      </c>
      <c r="J2014">
        <v>339</v>
      </c>
      <c r="K2014">
        <v>0</v>
      </c>
      <c r="L2014" t="s">
        <v>29</v>
      </c>
      <c r="M2014">
        <v>11.4</v>
      </c>
      <c r="N2014">
        <f>IF(DATOS[[#This Row],[email_open_rate]]="",0,DATOS[[#This Row],[email_open_rate]])</f>
        <v>11.4</v>
      </c>
      <c r="O2014" s="1">
        <v>45799</v>
      </c>
      <c r="P2014">
        <v>50</v>
      </c>
      <c r="Q2014">
        <v>0.44</v>
      </c>
      <c r="R2014">
        <f>IF(IFERROR(VLOOKUP(DATOS[[#This Row],[IdUnico]],A2015:$A$5002,1,FALSE),0),1,0)</f>
        <v>0</v>
      </c>
    </row>
    <row r="2015" spans="1:18" x14ac:dyDescent="0.3">
      <c r="A2015" t="str">
        <f>CONCATENATE(DATOS[[#This Row],[customer_id]],"_",DATOS[[#This Row],[country]],"_",DATOS[[#This Row],[customer_since]])</f>
        <v>CUST_4629_India_45777</v>
      </c>
      <c r="B2015" t="s">
        <v>1059</v>
      </c>
      <c r="C2015">
        <v>48</v>
      </c>
      <c r="D2015" t="s">
        <v>21</v>
      </c>
      <c r="E2015" t="s">
        <v>37</v>
      </c>
      <c r="F2015">
        <v>205.75</v>
      </c>
      <c r="G2015">
        <f>IF(DATOS[[#This Row],[avg_order_value]]="",0,DATOS[[#This Row],[avg_order_value]])</f>
        <v>205.75</v>
      </c>
      <c r="H2015">
        <v>13</v>
      </c>
      <c r="I2015">
        <f>DATOS[[#This Row],[avgValorOrdenDesc]]*DATOS[[#This Row],[total_orders]]</f>
        <v>2674.75</v>
      </c>
      <c r="J2015">
        <v>194</v>
      </c>
      <c r="K2015">
        <v>0</v>
      </c>
      <c r="L2015" t="s">
        <v>29</v>
      </c>
      <c r="M2015">
        <v>83.7</v>
      </c>
      <c r="N2015">
        <f>IF(DATOS[[#This Row],[email_open_rate]]="",0,DATOS[[#This Row],[email_open_rate]])</f>
        <v>83.7</v>
      </c>
      <c r="O2015" s="1">
        <v>45777</v>
      </c>
      <c r="P2015">
        <v>18</v>
      </c>
      <c r="Q2015">
        <v>0.28999999999999998</v>
      </c>
      <c r="R2015">
        <f>IF(IFERROR(VLOOKUP(DATOS[[#This Row],[IdUnico]],A2016:$A$5002,1,FALSE),0),1,0)</f>
        <v>0</v>
      </c>
    </row>
    <row r="2016" spans="1:18" x14ac:dyDescent="0.3">
      <c r="A2016" t="str">
        <f>CONCATENATE(DATOS[[#This Row],[customer_id]],"_",DATOS[[#This Row],[country]],"_",DATOS[[#This Row],[customer_since]])</f>
        <v>CUST_4630_Canada_45450</v>
      </c>
      <c r="B2016" t="s">
        <v>2337</v>
      </c>
      <c r="C2016">
        <v>79</v>
      </c>
      <c r="D2016" t="s">
        <v>14</v>
      </c>
      <c r="E2016" t="s">
        <v>28</v>
      </c>
      <c r="F2016">
        <v>147.16</v>
      </c>
      <c r="G2016">
        <f>IF(DATOS[[#This Row],[avg_order_value]]="",0,DATOS[[#This Row],[avg_order_value]])</f>
        <v>147.16</v>
      </c>
      <c r="H2016">
        <v>13</v>
      </c>
      <c r="I2016">
        <f>DATOS[[#This Row],[avgValorOrdenDesc]]*DATOS[[#This Row],[total_orders]]</f>
        <v>1913.08</v>
      </c>
      <c r="J2016">
        <v>284</v>
      </c>
      <c r="K2016">
        <v>0</v>
      </c>
      <c r="L2016" t="s">
        <v>29</v>
      </c>
      <c r="M2016">
        <v>11</v>
      </c>
      <c r="N2016">
        <f>IF(DATOS[[#This Row],[email_open_rate]]="",0,DATOS[[#This Row],[email_open_rate]])</f>
        <v>11</v>
      </c>
      <c r="O2016" s="1">
        <v>45450</v>
      </c>
      <c r="P2016">
        <v>94</v>
      </c>
      <c r="Q2016">
        <v>0.17</v>
      </c>
      <c r="R2016">
        <f>IF(IFERROR(VLOOKUP(DATOS[[#This Row],[IdUnico]],A2017:$A$5002,1,FALSE),0),1,0)</f>
        <v>0</v>
      </c>
    </row>
    <row r="2017" spans="1:18" x14ac:dyDescent="0.3">
      <c r="A2017" t="str">
        <f>CONCATENATE(DATOS[[#This Row],[customer_id]],"_",DATOS[[#This Row],[country]],"_",DATOS[[#This Row],[customer_since]])</f>
        <v>CUST_4630_China_45040</v>
      </c>
      <c r="B2017" t="s">
        <v>2337</v>
      </c>
      <c r="C2017">
        <v>19</v>
      </c>
      <c r="D2017" t="s">
        <v>14</v>
      </c>
      <c r="E2017" t="s">
        <v>44</v>
      </c>
      <c r="F2017">
        <v>77</v>
      </c>
      <c r="G2017">
        <f>IF(DATOS[[#This Row],[avg_order_value]]="",0,DATOS[[#This Row],[avg_order_value]])</f>
        <v>77</v>
      </c>
      <c r="H2017">
        <v>10</v>
      </c>
      <c r="I2017">
        <f>DATOS[[#This Row],[avgValorOrdenDesc]]*DATOS[[#This Row],[total_orders]]</f>
        <v>770</v>
      </c>
      <c r="J2017">
        <v>196</v>
      </c>
      <c r="K2017">
        <v>0</v>
      </c>
      <c r="L2017" t="s">
        <v>19</v>
      </c>
      <c r="M2017">
        <v>80.8</v>
      </c>
      <c r="N2017">
        <f>IF(DATOS[[#This Row],[email_open_rate]]="",0,DATOS[[#This Row],[email_open_rate]])</f>
        <v>80.8</v>
      </c>
      <c r="O2017" s="1">
        <v>45040</v>
      </c>
      <c r="P2017">
        <v>36</v>
      </c>
      <c r="Q2017">
        <v>0.25</v>
      </c>
      <c r="R2017">
        <f>IF(IFERROR(VLOOKUP(DATOS[[#This Row],[IdUnico]],A2018:$A$5002,1,FALSE),0),1,0)</f>
        <v>0</v>
      </c>
    </row>
    <row r="2018" spans="1:18" x14ac:dyDescent="0.3">
      <c r="A2018" t="str">
        <f>CONCATENATE(DATOS[[#This Row],[customer_id]],"_",DATOS[[#This Row],[country]],"_",DATOS[[#This Row],[customer_since]])</f>
        <v>CUST_4631_Japan_45737</v>
      </c>
      <c r="B2018" t="s">
        <v>1786</v>
      </c>
      <c r="C2018">
        <v>27</v>
      </c>
      <c r="D2018" t="s">
        <v>14</v>
      </c>
      <c r="E2018" t="s">
        <v>26</v>
      </c>
      <c r="G2018">
        <f>IF(DATOS[[#This Row],[avg_order_value]]="",0,DATOS[[#This Row],[avg_order_value]])</f>
        <v>0</v>
      </c>
      <c r="H2018">
        <v>10</v>
      </c>
      <c r="I2018">
        <f>DATOS[[#This Row],[avgValorOrdenDesc]]*DATOS[[#This Row],[total_orders]]</f>
        <v>0</v>
      </c>
      <c r="J2018">
        <v>42</v>
      </c>
      <c r="K2018">
        <v>0</v>
      </c>
      <c r="L2018" t="s">
        <v>29</v>
      </c>
      <c r="M2018">
        <v>89</v>
      </c>
      <c r="N2018">
        <f>IF(DATOS[[#This Row],[email_open_rate]]="",0,DATOS[[#This Row],[email_open_rate]])</f>
        <v>89</v>
      </c>
      <c r="O2018" s="1">
        <v>45737</v>
      </c>
      <c r="P2018">
        <v>2</v>
      </c>
      <c r="Q2018">
        <v>0.3</v>
      </c>
      <c r="R2018">
        <f>IF(IFERROR(VLOOKUP(DATOS[[#This Row],[IdUnico]],A2019:$A$5002,1,FALSE),0),1,0)</f>
        <v>0</v>
      </c>
    </row>
    <row r="2019" spans="1:18" x14ac:dyDescent="0.3">
      <c r="A2019" t="str">
        <f>CONCATENATE(DATOS[[#This Row],[customer_id]],"_",DATOS[[#This Row],[country]],"_",DATOS[[#This Row],[customer_since]])</f>
        <v>CUST_4633_India_45637</v>
      </c>
      <c r="B2019" t="s">
        <v>1332</v>
      </c>
      <c r="C2019">
        <v>48</v>
      </c>
      <c r="D2019" t="s">
        <v>14</v>
      </c>
      <c r="E2019" t="s">
        <v>37</v>
      </c>
      <c r="F2019">
        <v>32.35</v>
      </c>
      <c r="G2019">
        <f>IF(DATOS[[#This Row],[avg_order_value]]="",0,DATOS[[#This Row],[avg_order_value]])</f>
        <v>32.35</v>
      </c>
      <c r="H2019">
        <v>5</v>
      </c>
      <c r="I2019">
        <f>DATOS[[#This Row],[avgValorOrdenDesc]]*DATOS[[#This Row],[total_orders]]</f>
        <v>161.75</v>
      </c>
      <c r="J2019">
        <v>324</v>
      </c>
      <c r="K2019">
        <v>0</v>
      </c>
      <c r="L2019" t="s">
        <v>29</v>
      </c>
      <c r="M2019">
        <v>60.5</v>
      </c>
      <c r="N2019">
        <f>IF(DATOS[[#This Row],[email_open_rate]]="",0,DATOS[[#This Row],[email_open_rate]])</f>
        <v>60.5</v>
      </c>
      <c r="O2019" s="1">
        <v>45637</v>
      </c>
      <c r="P2019">
        <v>48</v>
      </c>
      <c r="Q2019">
        <v>0.1</v>
      </c>
      <c r="R2019">
        <f>IF(IFERROR(VLOOKUP(DATOS[[#This Row],[IdUnico]],A2020:$A$5002,1,FALSE),0),1,0)</f>
        <v>0</v>
      </c>
    </row>
    <row r="2020" spans="1:18" x14ac:dyDescent="0.3">
      <c r="A2020" t="str">
        <f>CONCATENATE(DATOS[[#This Row],[customer_id]],"_",DATOS[[#This Row],[country]],"_",DATOS[[#This Row],[customer_since]])</f>
        <v>CUST_4636_Canada_45769</v>
      </c>
      <c r="B2020" t="s">
        <v>501</v>
      </c>
      <c r="C2020">
        <v>24</v>
      </c>
      <c r="D2020" t="s">
        <v>21</v>
      </c>
      <c r="E2020" t="s">
        <v>28</v>
      </c>
      <c r="F2020">
        <v>29.51</v>
      </c>
      <c r="G2020">
        <f>IF(DATOS[[#This Row],[avg_order_value]]="",0,DATOS[[#This Row],[avg_order_value]])</f>
        <v>29.51</v>
      </c>
      <c r="H2020">
        <v>12</v>
      </c>
      <c r="I2020">
        <f>DATOS[[#This Row],[avgValorOrdenDesc]]*DATOS[[#This Row],[total_orders]]</f>
        <v>354.12</v>
      </c>
      <c r="J2020">
        <v>337</v>
      </c>
      <c r="K2020">
        <v>0</v>
      </c>
      <c r="L2020" t="s">
        <v>16</v>
      </c>
      <c r="M2020">
        <v>16.2</v>
      </c>
      <c r="N2020">
        <f>IF(DATOS[[#This Row],[email_open_rate]]="",0,DATOS[[#This Row],[email_open_rate]])</f>
        <v>16.2</v>
      </c>
      <c r="O2020" s="1">
        <v>45769</v>
      </c>
      <c r="P2020">
        <v>44</v>
      </c>
      <c r="Q2020">
        <v>0.25</v>
      </c>
      <c r="R2020">
        <f>IF(IFERROR(VLOOKUP(DATOS[[#This Row],[IdUnico]],A2021:$A$5002,1,FALSE),0),1,0)</f>
        <v>0</v>
      </c>
    </row>
    <row r="2021" spans="1:18" x14ac:dyDescent="0.3">
      <c r="A2021" t="str">
        <f>CONCATENATE(DATOS[[#This Row],[customer_id]],"_",DATOS[[#This Row],[country]],"_",DATOS[[#This Row],[customer_since]])</f>
        <v>CUST_4636_Japan_44196</v>
      </c>
      <c r="B2021" t="s">
        <v>501</v>
      </c>
      <c r="C2021">
        <v>65</v>
      </c>
      <c r="D2021" t="s">
        <v>14</v>
      </c>
      <c r="E2021" t="s">
        <v>26</v>
      </c>
      <c r="F2021">
        <v>196</v>
      </c>
      <c r="G2021">
        <f>IF(DATOS[[#This Row],[avg_order_value]]="",0,DATOS[[#This Row],[avg_order_value]])</f>
        <v>196</v>
      </c>
      <c r="H2021">
        <v>12</v>
      </c>
      <c r="I2021">
        <f>DATOS[[#This Row],[avgValorOrdenDesc]]*DATOS[[#This Row],[total_orders]]</f>
        <v>2352</v>
      </c>
      <c r="J2021">
        <v>310</v>
      </c>
      <c r="K2021">
        <v>0</v>
      </c>
      <c r="L2021" t="s">
        <v>19</v>
      </c>
      <c r="M2021">
        <v>47.7</v>
      </c>
      <c r="N2021">
        <f>IF(DATOS[[#This Row],[email_open_rate]]="",0,DATOS[[#This Row],[email_open_rate]])</f>
        <v>47.7</v>
      </c>
      <c r="O2021" s="1">
        <v>44196</v>
      </c>
      <c r="P2021">
        <v>68</v>
      </c>
      <c r="Q2021">
        <v>0.31</v>
      </c>
      <c r="R2021">
        <f>IF(IFERROR(VLOOKUP(DATOS[[#This Row],[IdUnico]],A2022:$A$5002,1,FALSE),0),1,0)</f>
        <v>0</v>
      </c>
    </row>
    <row r="2022" spans="1:18" x14ac:dyDescent="0.3">
      <c r="A2022" t="str">
        <f>CONCATENATE(DATOS[[#This Row],[customer_id]],"_",DATOS[[#This Row],[country]],"_",DATOS[[#This Row],[customer_since]])</f>
        <v>CUST_4637_Australia_45579</v>
      </c>
      <c r="B2022" t="s">
        <v>2376</v>
      </c>
      <c r="C2022">
        <v>32</v>
      </c>
      <c r="D2022" t="s">
        <v>21</v>
      </c>
      <c r="E2022" t="s">
        <v>22</v>
      </c>
      <c r="F2022">
        <v>70.69</v>
      </c>
      <c r="G2022">
        <f>IF(DATOS[[#This Row],[avg_order_value]]="",0,DATOS[[#This Row],[avg_order_value]])</f>
        <v>70.69</v>
      </c>
      <c r="H2022">
        <v>9</v>
      </c>
      <c r="I2022">
        <f>DATOS[[#This Row],[avgValorOrdenDesc]]*DATOS[[#This Row],[total_orders]]</f>
        <v>636.21</v>
      </c>
      <c r="J2022">
        <v>61</v>
      </c>
      <c r="K2022">
        <v>0</v>
      </c>
      <c r="L2022" t="s">
        <v>16</v>
      </c>
      <c r="M2022">
        <v>96.5</v>
      </c>
      <c r="N2022">
        <f>IF(DATOS[[#This Row],[email_open_rate]]="",0,DATOS[[#This Row],[email_open_rate]])</f>
        <v>96.5</v>
      </c>
      <c r="O2022" s="1">
        <v>45579</v>
      </c>
      <c r="P2022">
        <v>61</v>
      </c>
      <c r="Q2022">
        <v>0.38</v>
      </c>
      <c r="R2022">
        <f>IF(IFERROR(VLOOKUP(DATOS[[#This Row],[IdUnico]],A2023:$A$5002,1,FALSE),0),1,0)</f>
        <v>0</v>
      </c>
    </row>
    <row r="2023" spans="1:18" x14ac:dyDescent="0.3">
      <c r="A2023" t="str">
        <f>CONCATENATE(DATOS[[#This Row],[customer_id]],"_",DATOS[[#This Row],[country]],"_",DATOS[[#This Row],[customer_since]])</f>
        <v>CUST_4637_USA_45759</v>
      </c>
      <c r="B2023" t="s">
        <v>2376</v>
      </c>
      <c r="C2023">
        <v>23</v>
      </c>
      <c r="D2023" t="s">
        <v>25</v>
      </c>
      <c r="E2023" t="s">
        <v>18</v>
      </c>
      <c r="F2023">
        <v>21.28</v>
      </c>
      <c r="G2023">
        <f>IF(DATOS[[#This Row],[avg_order_value]]="",0,DATOS[[#This Row],[avg_order_value]])</f>
        <v>21.28</v>
      </c>
      <c r="H2023">
        <v>8</v>
      </c>
      <c r="I2023">
        <f>DATOS[[#This Row],[avgValorOrdenDesc]]*DATOS[[#This Row],[total_orders]]</f>
        <v>170.24</v>
      </c>
      <c r="J2023">
        <v>5</v>
      </c>
      <c r="K2023">
        <v>0</v>
      </c>
      <c r="L2023" t="s">
        <v>16</v>
      </c>
      <c r="M2023">
        <v>92.1</v>
      </c>
      <c r="N2023">
        <f>IF(DATOS[[#This Row],[email_open_rate]]="",0,DATOS[[#This Row],[email_open_rate]])</f>
        <v>92.1</v>
      </c>
      <c r="O2023" s="1">
        <v>45759</v>
      </c>
      <c r="P2023">
        <v>41</v>
      </c>
      <c r="Q2023">
        <v>0.32</v>
      </c>
      <c r="R2023">
        <f>IF(IFERROR(VLOOKUP(DATOS[[#This Row],[IdUnico]],A2024:$A$5002,1,FALSE),0),1,0)</f>
        <v>0</v>
      </c>
    </row>
    <row r="2024" spans="1:18" x14ac:dyDescent="0.3">
      <c r="A2024" t="str">
        <f>CONCATENATE(DATOS[[#This Row],[customer_id]],"_",DATOS[[#This Row],[country]],"_",DATOS[[#This Row],[customer_since]])</f>
        <v>CUST_4638_Canada_45460</v>
      </c>
      <c r="B2024" t="s">
        <v>1408</v>
      </c>
      <c r="C2024">
        <v>38</v>
      </c>
      <c r="D2024" t="s">
        <v>25</v>
      </c>
      <c r="E2024" t="s">
        <v>28</v>
      </c>
      <c r="F2024">
        <v>48.18</v>
      </c>
      <c r="G2024">
        <f>IF(DATOS[[#This Row],[avg_order_value]]="",0,DATOS[[#This Row],[avg_order_value]])</f>
        <v>48.18</v>
      </c>
      <c r="H2024">
        <v>10</v>
      </c>
      <c r="I2024">
        <f>DATOS[[#This Row],[avgValorOrdenDesc]]*DATOS[[#This Row],[total_orders]]</f>
        <v>481.8</v>
      </c>
      <c r="J2024">
        <v>73</v>
      </c>
      <c r="K2024">
        <v>0</v>
      </c>
      <c r="L2024" t="s">
        <v>23</v>
      </c>
      <c r="M2024">
        <v>7.7</v>
      </c>
      <c r="N2024">
        <f>IF(DATOS[[#This Row],[email_open_rate]]="",0,DATOS[[#This Row],[email_open_rate]])</f>
        <v>7.7</v>
      </c>
      <c r="O2024" s="1">
        <v>45460</v>
      </c>
      <c r="P2024">
        <v>59</v>
      </c>
      <c r="Q2024">
        <v>0.53</v>
      </c>
      <c r="R2024">
        <f>IF(IFERROR(VLOOKUP(DATOS[[#This Row],[IdUnico]],A2025:$A$5002,1,FALSE),0),1,0)</f>
        <v>0</v>
      </c>
    </row>
    <row r="2025" spans="1:18" x14ac:dyDescent="0.3">
      <c r="A2025" t="str">
        <f>CONCATENATE(DATOS[[#This Row],[customer_id]],"_",DATOS[[#This Row],[country]],"_",DATOS[[#This Row],[customer_since]])</f>
        <v>CUST_4638_China_45148</v>
      </c>
      <c r="B2025" t="s">
        <v>1408</v>
      </c>
      <c r="C2025">
        <v>24</v>
      </c>
      <c r="D2025" t="s">
        <v>21</v>
      </c>
      <c r="E2025" t="s">
        <v>44</v>
      </c>
      <c r="F2025">
        <v>100.82</v>
      </c>
      <c r="G2025">
        <f>IF(DATOS[[#This Row],[avg_order_value]]="",0,DATOS[[#This Row],[avg_order_value]])</f>
        <v>100.82</v>
      </c>
      <c r="H2025">
        <v>13</v>
      </c>
      <c r="I2025">
        <f>DATOS[[#This Row],[avgValorOrdenDesc]]*DATOS[[#This Row],[total_orders]]</f>
        <v>1310.6599999999999</v>
      </c>
      <c r="J2025">
        <v>87</v>
      </c>
      <c r="K2025">
        <v>0</v>
      </c>
      <c r="L2025" t="s">
        <v>16</v>
      </c>
      <c r="M2025">
        <v>85.2</v>
      </c>
      <c r="N2025">
        <f>IF(DATOS[[#This Row],[email_open_rate]]="",0,DATOS[[#This Row],[email_open_rate]])</f>
        <v>85.2</v>
      </c>
      <c r="O2025" s="1">
        <v>45148</v>
      </c>
      <c r="P2025">
        <v>50</v>
      </c>
      <c r="Q2025">
        <v>0.19</v>
      </c>
      <c r="R2025">
        <f>IF(IFERROR(VLOOKUP(DATOS[[#This Row],[IdUnico]],A2026:$A$5002,1,FALSE),0),1,0)</f>
        <v>0</v>
      </c>
    </row>
    <row r="2026" spans="1:18" x14ac:dyDescent="0.3">
      <c r="A2026" t="str">
        <f>CONCATENATE(DATOS[[#This Row],[customer_id]],"_",DATOS[[#This Row],[country]],"_",DATOS[[#This Row],[customer_since]])</f>
        <v>CUST_4640_Brazil_44629</v>
      </c>
      <c r="B2026" t="s">
        <v>1105</v>
      </c>
      <c r="C2026">
        <v>65</v>
      </c>
      <c r="D2026" t="s">
        <v>14</v>
      </c>
      <c r="E2026" t="s">
        <v>15</v>
      </c>
      <c r="F2026">
        <v>74.87</v>
      </c>
      <c r="G2026">
        <f>IF(DATOS[[#This Row],[avg_order_value]]="",0,DATOS[[#This Row],[avg_order_value]])</f>
        <v>74.87</v>
      </c>
      <c r="H2026">
        <v>15</v>
      </c>
      <c r="I2026">
        <f>DATOS[[#This Row],[avgValorOrdenDesc]]*DATOS[[#This Row],[total_orders]]</f>
        <v>1123.0500000000002</v>
      </c>
      <c r="J2026">
        <v>192</v>
      </c>
      <c r="K2026">
        <v>0</v>
      </c>
      <c r="L2026" t="s">
        <v>23</v>
      </c>
      <c r="M2026">
        <v>86.5</v>
      </c>
      <c r="N2026">
        <f>IF(DATOS[[#This Row],[email_open_rate]]="",0,DATOS[[#This Row],[email_open_rate]])</f>
        <v>86.5</v>
      </c>
      <c r="O2026" s="1">
        <v>44629</v>
      </c>
      <c r="P2026">
        <v>71</v>
      </c>
      <c r="Q2026">
        <v>0.15</v>
      </c>
      <c r="R2026">
        <f>IF(IFERROR(VLOOKUP(DATOS[[#This Row],[IdUnico]],A2027:$A$5002,1,FALSE),0),1,0)</f>
        <v>0</v>
      </c>
    </row>
    <row r="2027" spans="1:18" x14ac:dyDescent="0.3">
      <c r="A2027" t="str">
        <f>CONCATENATE(DATOS[[#This Row],[customer_id]],"_",DATOS[[#This Row],[country]],"_",DATOS[[#This Row],[customer_since]])</f>
        <v>CUST_4641_China_44092</v>
      </c>
      <c r="B2027" t="s">
        <v>2872</v>
      </c>
      <c r="C2027">
        <v>59</v>
      </c>
      <c r="D2027" t="s">
        <v>14</v>
      </c>
      <c r="E2027" t="s">
        <v>44</v>
      </c>
      <c r="F2027">
        <v>89.32</v>
      </c>
      <c r="G2027">
        <f>IF(DATOS[[#This Row],[avg_order_value]]="",0,DATOS[[#This Row],[avg_order_value]])</f>
        <v>89.32</v>
      </c>
      <c r="H2027">
        <v>9</v>
      </c>
      <c r="I2027">
        <f>DATOS[[#This Row],[avgValorOrdenDesc]]*DATOS[[#This Row],[total_orders]]</f>
        <v>803.87999999999988</v>
      </c>
      <c r="J2027">
        <v>190</v>
      </c>
      <c r="K2027">
        <v>1</v>
      </c>
      <c r="L2027" t="s">
        <v>19</v>
      </c>
      <c r="M2027">
        <v>42.8</v>
      </c>
      <c r="N2027">
        <f>IF(DATOS[[#This Row],[email_open_rate]]="",0,DATOS[[#This Row],[email_open_rate]])</f>
        <v>42.8</v>
      </c>
      <c r="O2027" s="1">
        <v>44092</v>
      </c>
      <c r="P2027">
        <v>58</v>
      </c>
      <c r="Q2027">
        <v>0.33</v>
      </c>
      <c r="R2027">
        <f>IF(IFERROR(VLOOKUP(DATOS[[#This Row],[IdUnico]],A2028:$A$5002,1,FALSE),0),1,0)</f>
        <v>0</v>
      </c>
    </row>
    <row r="2028" spans="1:18" x14ac:dyDescent="0.3">
      <c r="A2028" t="str">
        <f>CONCATENATE(DATOS[[#This Row],[customer_id]],"_",DATOS[[#This Row],[country]],"_",DATOS[[#This Row],[customer_since]])</f>
        <v>CUST_4642_India_44388</v>
      </c>
      <c r="B2028" t="s">
        <v>2588</v>
      </c>
      <c r="C2028">
        <v>31</v>
      </c>
      <c r="D2028" t="s">
        <v>25</v>
      </c>
      <c r="E2028" t="s">
        <v>37</v>
      </c>
      <c r="F2028">
        <v>60.36</v>
      </c>
      <c r="G2028">
        <f>IF(DATOS[[#This Row],[avg_order_value]]="",0,DATOS[[#This Row],[avg_order_value]])</f>
        <v>60.36</v>
      </c>
      <c r="H2028">
        <v>5</v>
      </c>
      <c r="I2028">
        <f>DATOS[[#This Row],[avgValorOrdenDesc]]*DATOS[[#This Row],[total_orders]]</f>
        <v>301.8</v>
      </c>
      <c r="J2028">
        <v>331</v>
      </c>
      <c r="K2028">
        <v>0</v>
      </c>
      <c r="L2028" t="s">
        <v>19</v>
      </c>
      <c r="M2028">
        <v>88.2</v>
      </c>
      <c r="N2028">
        <f>IF(DATOS[[#This Row],[email_open_rate]]="",0,DATOS[[#This Row],[email_open_rate]])</f>
        <v>88.2</v>
      </c>
      <c r="O2028" s="1">
        <v>44388</v>
      </c>
      <c r="P2028">
        <v>17</v>
      </c>
      <c r="Q2028">
        <v>0.63</v>
      </c>
      <c r="R2028">
        <f>IF(IFERROR(VLOOKUP(DATOS[[#This Row],[IdUnico]],A2029:$A$5002,1,FALSE),0),1,0)</f>
        <v>0</v>
      </c>
    </row>
    <row r="2029" spans="1:18" x14ac:dyDescent="0.3">
      <c r="A2029" t="str">
        <f>CONCATENATE(DATOS[[#This Row],[customer_id]],"_",DATOS[[#This Row],[country]],"_",DATOS[[#This Row],[customer_since]])</f>
        <v>CUST_4644_Australia_44221</v>
      </c>
      <c r="B2029" t="s">
        <v>720</v>
      </c>
      <c r="C2029">
        <v>66</v>
      </c>
      <c r="D2029" t="s">
        <v>21</v>
      </c>
      <c r="E2029" t="s">
        <v>22</v>
      </c>
      <c r="F2029">
        <v>45.94</v>
      </c>
      <c r="G2029">
        <f>IF(DATOS[[#This Row],[avg_order_value]]="",0,DATOS[[#This Row],[avg_order_value]])</f>
        <v>45.94</v>
      </c>
      <c r="H2029">
        <v>10</v>
      </c>
      <c r="I2029">
        <f>DATOS[[#This Row],[avgValorOrdenDesc]]*DATOS[[#This Row],[total_orders]]</f>
        <v>459.4</v>
      </c>
      <c r="J2029">
        <v>167</v>
      </c>
      <c r="K2029">
        <v>0</v>
      </c>
      <c r="L2029" t="s">
        <v>40</v>
      </c>
      <c r="M2029">
        <v>21.8</v>
      </c>
      <c r="N2029">
        <f>IF(DATOS[[#This Row],[email_open_rate]]="",0,DATOS[[#This Row],[email_open_rate]])</f>
        <v>21.8</v>
      </c>
      <c r="O2029" s="1">
        <v>44221</v>
      </c>
      <c r="P2029">
        <v>24</v>
      </c>
      <c r="Q2029">
        <v>0.27</v>
      </c>
      <c r="R2029">
        <f>IF(IFERROR(VLOOKUP(DATOS[[#This Row],[IdUnico]],A2030:$A$5002,1,FALSE),0),1,0)</f>
        <v>0</v>
      </c>
    </row>
    <row r="2030" spans="1:18" x14ac:dyDescent="0.3">
      <c r="A2030" t="str">
        <f>CONCATENATE(DATOS[[#This Row],[customer_id]],"_",DATOS[[#This Row],[country]],"_",DATOS[[#This Row],[customer_since]])</f>
        <v>CUST_4644_Brazil_45577</v>
      </c>
      <c r="B2030" t="s">
        <v>720</v>
      </c>
      <c r="C2030">
        <v>76</v>
      </c>
      <c r="D2030" t="s">
        <v>14</v>
      </c>
      <c r="E2030" t="s">
        <v>15</v>
      </c>
      <c r="F2030">
        <v>102.36</v>
      </c>
      <c r="G2030">
        <f>IF(DATOS[[#This Row],[avg_order_value]]="",0,DATOS[[#This Row],[avg_order_value]])</f>
        <v>102.36</v>
      </c>
      <c r="H2030">
        <v>9</v>
      </c>
      <c r="I2030">
        <f>DATOS[[#This Row],[avgValorOrdenDesc]]*DATOS[[#This Row],[total_orders]]</f>
        <v>921.24</v>
      </c>
      <c r="J2030">
        <v>55</v>
      </c>
      <c r="K2030">
        <v>0</v>
      </c>
      <c r="L2030" t="s">
        <v>19</v>
      </c>
      <c r="M2030">
        <v>80.8</v>
      </c>
      <c r="N2030">
        <f>IF(DATOS[[#This Row],[email_open_rate]]="",0,DATOS[[#This Row],[email_open_rate]])</f>
        <v>80.8</v>
      </c>
      <c r="O2030" s="1">
        <v>45577</v>
      </c>
      <c r="P2030">
        <v>46</v>
      </c>
      <c r="Q2030">
        <v>0.27</v>
      </c>
      <c r="R2030">
        <f>IF(IFERROR(VLOOKUP(DATOS[[#This Row],[IdUnico]],A2031:$A$5002,1,FALSE),0),1,0)</f>
        <v>0</v>
      </c>
    </row>
    <row r="2031" spans="1:18" x14ac:dyDescent="0.3">
      <c r="A2031" t="str">
        <f>CONCATENATE(DATOS[[#This Row],[customer_id]],"_",DATOS[[#This Row],[country]],"_",DATOS[[#This Row],[customer_since]])</f>
        <v>CUST_4644_Japan_44340</v>
      </c>
      <c r="B2031" t="s">
        <v>720</v>
      </c>
      <c r="C2031">
        <v>61</v>
      </c>
      <c r="D2031" t="s">
        <v>21</v>
      </c>
      <c r="E2031" t="s">
        <v>26</v>
      </c>
      <c r="F2031">
        <v>81.39</v>
      </c>
      <c r="G2031">
        <f>IF(DATOS[[#This Row],[avg_order_value]]="",0,DATOS[[#This Row],[avg_order_value]])</f>
        <v>81.39</v>
      </c>
      <c r="H2031">
        <v>7</v>
      </c>
      <c r="I2031">
        <f>DATOS[[#This Row],[avgValorOrdenDesc]]*DATOS[[#This Row],[total_orders]]</f>
        <v>569.73</v>
      </c>
      <c r="J2031">
        <v>344</v>
      </c>
      <c r="K2031">
        <v>0</v>
      </c>
      <c r="L2031" t="s">
        <v>40</v>
      </c>
      <c r="M2031">
        <v>16.899999999999999</v>
      </c>
      <c r="N2031">
        <f>IF(DATOS[[#This Row],[email_open_rate]]="",0,DATOS[[#This Row],[email_open_rate]])</f>
        <v>16.899999999999999</v>
      </c>
      <c r="O2031" s="1">
        <v>44340</v>
      </c>
      <c r="P2031">
        <v>14</v>
      </c>
      <c r="Q2031">
        <v>0.31</v>
      </c>
      <c r="R2031">
        <f>IF(IFERROR(VLOOKUP(DATOS[[#This Row],[IdUnico]],A2032:$A$5002,1,FALSE),0),1,0)</f>
        <v>0</v>
      </c>
    </row>
    <row r="2032" spans="1:18" x14ac:dyDescent="0.3">
      <c r="A2032" t="str">
        <f>CONCATENATE(DATOS[[#This Row],[customer_id]],"_",DATOS[[#This Row],[country]],"_",DATOS[[#This Row],[customer_since]])</f>
        <v>CUST_4645_Japan_44363</v>
      </c>
      <c r="B2032" t="s">
        <v>2951</v>
      </c>
      <c r="C2032">
        <v>78</v>
      </c>
      <c r="D2032" t="s">
        <v>14</v>
      </c>
      <c r="E2032" t="s">
        <v>26</v>
      </c>
      <c r="F2032">
        <v>162.34</v>
      </c>
      <c r="G2032">
        <f>IF(DATOS[[#This Row],[avg_order_value]]="",0,DATOS[[#This Row],[avg_order_value]])</f>
        <v>162.34</v>
      </c>
      <c r="H2032">
        <v>10</v>
      </c>
      <c r="I2032">
        <f>DATOS[[#This Row],[avgValorOrdenDesc]]*DATOS[[#This Row],[total_orders]]</f>
        <v>1623.4</v>
      </c>
      <c r="J2032">
        <v>166</v>
      </c>
      <c r="K2032">
        <v>0</v>
      </c>
      <c r="L2032" t="s">
        <v>29</v>
      </c>
      <c r="M2032">
        <v>82.5</v>
      </c>
      <c r="N2032">
        <f>IF(DATOS[[#This Row],[email_open_rate]]="",0,DATOS[[#This Row],[email_open_rate]])</f>
        <v>82.5</v>
      </c>
      <c r="O2032" s="1">
        <v>44363</v>
      </c>
      <c r="P2032">
        <v>58</v>
      </c>
      <c r="Q2032">
        <v>0.33</v>
      </c>
      <c r="R2032">
        <f>IF(IFERROR(VLOOKUP(DATOS[[#This Row],[IdUnico]],A2033:$A$5002,1,FALSE),0),1,0)</f>
        <v>0</v>
      </c>
    </row>
    <row r="2033" spans="1:18" x14ac:dyDescent="0.3">
      <c r="A2033" t="str">
        <f>CONCATENATE(DATOS[[#This Row],[customer_id]],"_",DATOS[[#This Row],[country]],"_",DATOS[[#This Row],[customer_since]])</f>
        <v>CUST_4645_USA_45223</v>
      </c>
      <c r="B2033" t="s">
        <v>2951</v>
      </c>
      <c r="C2033">
        <v>26</v>
      </c>
      <c r="D2033" t="s">
        <v>21</v>
      </c>
      <c r="E2033" t="s">
        <v>18</v>
      </c>
      <c r="F2033">
        <v>171.2</v>
      </c>
      <c r="G2033">
        <f>IF(DATOS[[#This Row],[avg_order_value]]="",0,DATOS[[#This Row],[avg_order_value]])</f>
        <v>171.2</v>
      </c>
      <c r="H2033">
        <v>10</v>
      </c>
      <c r="I2033">
        <f>DATOS[[#This Row],[avgValorOrdenDesc]]*DATOS[[#This Row],[total_orders]]</f>
        <v>1712</v>
      </c>
      <c r="J2033">
        <v>42</v>
      </c>
      <c r="K2033">
        <v>0</v>
      </c>
      <c r="L2033" t="s">
        <v>23</v>
      </c>
      <c r="M2033">
        <v>49.8</v>
      </c>
      <c r="N2033">
        <f>IF(DATOS[[#This Row],[email_open_rate]]="",0,DATOS[[#This Row],[email_open_rate]])</f>
        <v>49.8</v>
      </c>
      <c r="O2033" s="1">
        <v>45223</v>
      </c>
      <c r="P2033">
        <v>90</v>
      </c>
      <c r="Q2033">
        <v>0.17</v>
      </c>
      <c r="R2033">
        <f>IF(IFERROR(VLOOKUP(DATOS[[#This Row],[IdUnico]],A2034:$A$5002,1,FALSE),0),1,0)</f>
        <v>0</v>
      </c>
    </row>
    <row r="2034" spans="1:18" x14ac:dyDescent="0.3">
      <c r="A2034" t="str">
        <f>CONCATENATE(DATOS[[#This Row],[customer_id]],"_",DATOS[[#This Row],[country]],"_",DATOS[[#This Row],[customer_since]])</f>
        <v>CUST_4648_Australia_44047</v>
      </c>
      <c r="B2034" t="s">
        <v>2004</v>
      </c>
      <c r="C2034">
        <v>39</v>
      </c>
      <c r="D2034" t="s">
        <v>21</v>
      </c>
      <c r="E2034" t="s">
        <v>22</v>
      </c>
      <c r="F2034">
        <v>161.30000000000001</v>
      </c>
      <c r="G2034">
        <f>IF(DATOS[[#This Row],[avg_order_value]]="",0,DATOS[[#This Row],[avg_order_value]])</f>
        <v>161.30000000000001</v>
      </c>
      <c r="H2034">
        <v>7</v>
      </c>
      <c r="I2034">
        <f>DATOS[[#This Row],[avgValorOrdenDesc]]*DATOS[[#This Row],[total_orders]]</f>
        <v>1129.1000000000001</v>
      </c>
      <c r="J2034">
        <v>312</v>
      </c>
      <c r="K2034">
        <v>0</v>
      </c>
      <c r="L2034" t="s">
        <v>40</v>
      </c>
      <c r="M2034">
        <v>15.8</v>
      </c>
      <c r="N2034">
        <f>IF(DATOS[[#This Row],[email_open_rate]]="",0,DATOS[[#This Row],[email_open_rate]])</f>
        <v>15.8</v>
      </c>
      <c r="O2034" s="1">
        <v>44047</v>
      </c>
      <c r="P2034">
        <v>83</v>
      </c>
      <c r="Q2034">
        <v>7.0000000000000007E-2</v>
      </c>
      <c r="R2034">
        <f>IF(IFERROR(VLOOKUP(DATOS[[#This Row],[IdUnico]],A2035:$A$5002,1,FALSE),0),1,0)</f>
        <v>0</v>
      </c>
    </row>
    <row r="2035" spans="1:18" x14ac:dyDescent="0.3">
      <c r="A2035" t="str">
        <f>CONCATENATE(DATOS[[#This Row],[customer_id]],"_",DATOS[[#This Row],[country]],"_",DATOS[[#This Row],[customer_since]])</f>
        <v>CUST_4654_India_44680</v>
      </c>
      <c r="B2035" t="s">
        <v>1583</v>
      </c>
      <c r="C2035">
        <v>34</v>
      </c>
      <c r="D2035" t="s">
        <v>14</v>
      </c>
      <c r="E2035" t="s">
        <v>37</v>
      </c>
      <c r="G2035">
        <f>IF(DATOS[[#This Row],[avg_order_value]]="",0,DATOS[[#This Row],[avg_order_value]])</f>
        <v>0</v>
      </c>
      <c r="H2035">
        <v>9</v>
      </c>
      <c r="I2035">
        <f>DATOS[[#This Row],[avgValorOrdenDesc]]*DATOS[[#This Row],[total_orders]]</f>
        <v>0</v>
      </c>
      <c r="J2035">
        <v>36</v>
      </c>
      <c r="K2035">
        <v>0</v>
      </c>
      <c r="L2035" t="s">
        <v>19</v>
      </c>
      <c r="M2035">
        <v>90.7</v>
      </c>
      <c r="N2035">
        <f>IF(DATOS[[#This Row],[email_open_rate]]="",0,DATOS[[#This Row],[email_open_rate]])</f>
        <v>90.7</v>
      </c>
      <c r="O2035" s="1">
        <v>44680</v>
      </c>
      <c r="P2035">
        <v>25</v>
      </c>
      <c r="Q2035">
        <v>0.41</v>
      </c>
      <c r="R2035">
        <f>IF(IFERROR(VLOOKUP(DATOS[[#This Row],[IdUnico]],A2036:$A$5002,1,FALSE),0),1,0)</f>
        <v>0</v>
      </c>
    </row>
    <row r="2036" spans="1:18" x14ac:dyDescent="0.3">
      <c r="A2036" t="str">
        <f>CONCATENATE(DATOS[[#This Row],[customer_id]],"_",DATOS[[#This Row],[country]],"_",DATOS[[#This Row],[customer_since]])</f>
        <v>CUST_4655_Germany_45153</v>
      </c>
      <c r="B2036" t="s">
        <v>2403</v>
      </c>
      <c r="C2036">
        <v>41</v>
      </c>
      <c r="D2036" t="s">
        <v>21</v>
      </c>
      <c r="E2036" t="s">
        <v>50</v>
      </c>
      <c r="F2036">
        <v>65.45</v>
      </c>
      <c r="G2036">
        <f>IF(DATOS[[#This Row],[avg_order_value]]="",0,DATOS[[#This Row],[avg_order_value]])</f>
        <v>65.45</v>
      </c>
      <c r="H2036">
        <v>14</v>
      </c>
      <c r="I2036">
        <f>DATOS[[#This Row],[avgValorOrdenDesc]]*DATOS[[#This Row],[total_orders]]</f>
        <v>916.30000000000007</v>
      </c>
      <c r="J2036">
        <v>205</v>
      </c>
      <c r="K2036">
        <v>0</v>
      </c>
      <c r="L2036" t="s">
        <v>16</v>
      </c>
      <c r="M2036">
        <v>67.400000000000006</v>
      </c>
      <c r="N2036">
        <f>IF(DATOS[[#This Row],[email_open_rate]]="",0,DATOS[[#This Row],[email_open_rate]])</f>
        <v>67.400000000000006</v>
      </c>
      <c r="O2036" s="1">
        <v>45153</v>
      </c>
      <c r="P2036">
        <v>47</v>
      </c>
      <c r="Q2036">
        <v>0.43</v>
      </c>
      <c r="R2036">
        <f>IF(IFERROR(VLOOKUP(DATOS[[#This Row],[IdUnico]],A2037:$A$5002,1,FALSE),0),1,0)</f>
        <v>0</v>
      </c>
    </row>
    <row r="2037" spans="1:18" x14ac:dyDescent="0.3">
      <c r="A2037" t="str">
        <f>CONCATENATE(DATOS[[#This Row],[customer_id]],"_",DATOS[[#This Row],[country]],"_",DATOS[[#This Row],[customer_since]])</f>
        <v>CUST_4663_UK_45114</v>
      </c>
      <c r="B2037" t="s">
        <v>2742</v>
      </c>
      <c r="C2037">
        <v>35</v>
      </c>
      <c r="D2037" t="s">
        <v>14</v>
      </c>
      <c r="E2037" t="s">
        <v>52</v>
      </c>
      <c r="F2037">
        <v>171.11</v>
      </c>
      <c r="G2037">
        <f>IF(DATOS[[#This Row],[avg_order_value]]="",0,DATOS[[#This Row],[avg_order_value]])</f>
        <v>171.11</v>
      </c>
      <c r="H2037">
        <v>6</v>
      </c>
      <c r="I2037">
        <f>DATOS[[#This Row],[avgValorOrdenDesc]]*DATOS[[#This Row],[total_orders]]</f>
        <v>1026.6600000000001</v>
      </c>
      <c r="J2037">
        <v>90</v>
      </c>
      <c r="K2037">
        <v>0</v>
      </c>
      <c r="L2037" t="s">
        <v>40</v>
      </c>
      <c r="M2037">
        <v>1.6</v>
      </c>
      <c r="N2037">
        <f>IF(DATOS[[#This Row],[email_open_rate]]="",0,DATOS[[#This Row],[email_open_rate]])</f>
        <v>1.6</v>
      </c>
      <c r="O2037" s="1">
        <v>45114</v>
      </c>
      <c r="P2037">
        <v>57</v>
      </c>
      <c r="Q2037">
        <v>0.13</v>
      </c>
      <c r="R2037">
        <f>IF(IFERROR(VLOOKUP(DATOS[[#This Row],[IdUnico]],A2038:$A$5002,1,FALSE),0),1,0)</f>
        <v>0</v>
      </c>
    </row>
    <row r="2038" spans="1:18" x14ac:dyDescent="0.3">
      <c r="A2038" t="str">
        <f>CONCATENATE(DATOS[[#This Row],[customer_id]],"_",DATOS[[#This Row],[country]],"_",DATOS[[#This Row],[customer_since]])</f>
        <v>CUST_4664_India_44541</v>
      </c>
      <c r="B2038" t="s">
        <v>2701</v>
      </c>
      <c r="C2038">
        <v>28</v>
      </c>
      <c r="D2038" t="s">
        <v>14</v>
      </c>
      <c r="E2038" t="s">
        <v>37</v>
      </c>
      <c r="F2038">
        <v>99.81</v>
      </c>
      <c r="G2038">
        <f>IF(DATOS[[#This Row],[avg_order_value]]="",0,DATOS[[#This Row],[avg_order_value]])</f>
        <v>99.81</v>
      </c>
      <c r="H2038">
        <v>12</v>
      </c>
      <c r="I2038">
        <f>DATOS[[#This Row],[avgValorOrdenDesc]]*DATOS[[#This Row],[total_orders]]</f>
        <v>1197.72</v>
      </c>
      <c r="J2038">
        <v>277</v>
      </c>
      <c r="K2038">
        <v>0</v>
      </c>
      <c r="L2038" t="s">
        <v>16</v>
      </c>
      <c r="M2038">
        <v>88.9</v>
      </c>
      <c r="N2038">
        <f>IF(DATOS[[#This Row],[email_open_rate]]="",0,DATOS[[#This Row],[email_open_rate]])</f>
        <v>88.9</v>
      </c>
      <c r="O2038" s="1">
        <v>44541</v>
      </c>
      <c r="P2038">
        <v>91</v>
      </c>
      <c r="Q2038">
        <v>0.11</v>
      </c>
      <c r="R2038">
        <f>IF(IFERROR(VLOOKUP(DATOS[[#This Row],[IdUnico]],A2039:$A$5002,1,FALSE),0),1,0)</f>
        <v>0</v>
      </c>
    </row>
    <row r="2039" spans="1:18" x14ac:dyDescent="0.3">
      <c r="A2039" t="str">
        <f>CONCATENATE(DATOS[[#This Row],[customer_id]],"_",DATOS[[#This Row],[country]],"_",DATOS[[#This Row],[customer_since]])</f>
        <v>CUST_4665_India_44059</v>
      </c>
      <c r="B2039" t="s">
        <v>1416</v>
      </c>
      <c r="C2039">
        <v>64</v>
      </c>
      <c r="D2039" t="s">
        <v>21</v>
      </c>
      <c r="E2039" t="s">
        <v>37</v>
      </c>
      <c r="F2039">
        <v>121.85</v>
      </c>
      <c r="G2039">
        <f>IF(DATOS[[#This Row],[avg_order_value]]="",0,DATOS[[#This Row],[avg_order_value]])</f>
        <v>121.85</v>
      </c>
      <c r="H2039">
        <v>12</v>
      </c>
      <c r="I2039">
        <f>DATOS[[#This Row],[avgValorOrdenDesc]]*DATOS[[#This Row],[total_orders]]</f>
        <v>1462.1999999999998</v>
      </c>
      <c r="J2039">
        <v>14</v>
      </c>
      <c r="K2039">
        <v>0</v>
      </c>
      <c r="L2039" t="s">
        <v>23</v>
      </c>
      <c r="M2039">
        <v>84</v>
      </c>
      <c r="N2039">
        <f>IF(DATOS[[#This Row],[email_open_rate]]="",0,DATOS[[#This Row],[email_open_rate]])</f>
        <v>84</v>
      </c>
      <c r="O2039" s="1">
        <v>44059</v>
      </c>
      <c r="P2039">
        <v>23</v>
      </c>
      <c r="Q2039">
        <v>0.66</v>
      </c>
      <c r="R2039">
        <f>IF(IFERROR(VLOOKUP(DATOS[[#This Row],[IdUnico]],A2040:$A$5002,1,FALSE),0),1,0)</f>
        <v>0</v>
      </c>
    </row>
    <row r="2040" spans="1:18" x14ac:dyDescent="0.3">
      <c r="A2040" t="str">
        <f>CONCATENATE(DATOS[[#This Row],[customer_id]],"_",DATOS[[#This Row],[country]],"_",DATOS[[#This Row],[customer_since]])</f>
        <v>CUST_4667_Germany_44649</v>
      </c>
      <c r="B2040" t="s">
        <v>2599</v>
      </c>
      <c r="C2040">
        <v>69</v>
      </c>
      <c r="D2040" t="s">
        <v>21</v>
      </c>
      <c r="E2040" t="s">
        <v>50</v>
      </c>
      <c r="F2040">
        <v>17.920000000000002</v>
      </c>
      <c r="G2040">
        <f>IF(DATOS[[#This Row],[avg_order_value]]="",0,DATOS[[#This Row],[avg_order_value]])</f>
        <v>17.920000000000002</v>
      </c>
      <c r="H2040">
        <v>9</v>
      </c>
      <c r="I2040">
        <f>DATOS[[#This Row],[avgValorOrdenDesc]]*DATOS[[#This Row],[total_orders]]</f>
        <v>161.28000000000003</v>
      </c>
      <c r="J2040">
        <v>205</v>
      </c>
      <c r="K2040">
        <v>0</v>
      </c>
      <c r="L2040" t="s">
        <v>16</v>
      </c>
      <c r="M2040">
        <v>12.1</v>
      </c>
      <c r="N2040">
        <f>IF(DATOS[[#This Row],[email_open_rate]]="",0,DATOS[[#This Row],[email_open_rate]])</f>
        <v>12.1</v>
      </c>
      <c r="O2040" s="1">
        <v>44649</v>
      </c>
      <c r="P2040">
        <v>36</v>
      </c>
      <c r="Q2040">
        <v>0.25</v>
      </c>
      <c r="R2040">
        <f>IF(IFERROR(VLOOKUP(DATOS[[#This Row],[IdUnico]],A2041:$A$5002,1,FALSE),0),1,0)</f>
        <v>0</v>
      </c>
    </row>
    <row r="2041" spans="1:18" x14ac:dyDescent="0.3">
      <c r="A2041" t="str">
        <f>CONCATENATE(DATOS[[#This Row],[customer_id]],"_",DATOS[[#This Row],[country]],"_",DATOS[[#This Row],[customer_since]])</f>
        <v>CUST_4670_Japan_45551</v>
      </c>
      <c r="B2041" t="s">
        <v>1984</v>
      </c>
      <c r="C2041">
        <v>33</v>
      </c>
      <c r="D2041" t="s">
        <v>21</v>
      </c>
      <c r="E2041" t="s">
        <v>26</v>
      </c>
      <c r="F2041">
        <v>124.56</v>
      </c>
      <c r="G2041">
        <f>IF(DATOS[[#This Row],[avg_order_value]]="",0,DATOS[[#This Row],[avg_order_value]])</f>
        <v>124.56</v>
      </c>
      <c r="H2041">
        <v>10</v>
      </c>
      <c r="I2041">
        <f>DATOS[[#This Row],[avgValorOrdenDesc]]*DATOS[[#This Row],[total_orders]]</f>
        <v>1245.5999999999999</v>
      </c>
      <c r="J2041">
        <v>42</v>
      </c>
      <c r="K2041">
        <v>0</v>
      </c>
      <c r="L2041" t="s">
        <v>19</v>
      </c>
      <c r="M2041">
        <v>65.900000000000006</v>
      </c>
      <c r="N2041">
        <f>IF(DATOS[[#This Row],[email_open_rate]]="",0,DATOS[[#This Row],[email_open_rate]])</f>
        <v>65.900000000000006</v>
      </c>
      <c r="O2041" s="1">
        <v>45551</v>
      </c>
      <c r="P2041">
        <v>91</v>
      </c>
      <c r="Q2041">
        <v>0.38</v>
      </c>
      <c r="R2041">
        <f>IF(IFERROR(VLOOKUP(DATOS[[#This Row],[IdUnico]],A2042:$A$5002,1,FALSE),0),1,0)</f>
        <v>0</v>
      </c>
    </row>
    <row r="2042" spans="1:18" x14ac:dyDescent="0.3">
      <c r="A2042" t="str">
        <f>CONCATENATE(DATOS[[#This Row],[customer_id]],"_",DATOS[[#This Row],[country]],"_",DATOS[[#This Row],[customer_since]])</f>
        <v>CUST_4672_Australia_44438</v>
      </c>
      <c r="B2042" t="s">
        <v>397</v>
      </c>
      <c r="C2042">
        <v>71</v>
      </c>
      <c r="D2042" t="s">
        <v>14</v>
      </c>
      <c r="E2042" t="s">
        <v>22</v>
      </c>
      <c r="F2042">
        <v>35.17</v>
      </c>
      <c r="G2042">
        <f>IF(DATOS[[#This Row],[avg_order_value]]="",0,DATOS[[#This Row],[avg_order_value]])</f>
        <v>35.17</v>
      </c>
      <c r="H2042">
        <v>6</v>
      </c>
      <c r="I2042">
        <f>DATOS[[#This Row],[avgValorOrdenDesc]]*DATOS[[#This Row],[total_orders]]</f>
        <v>211.02</v>
      </c>
      <c r="J2042">
        <v>247</v>
      </c>
      <c r="K2042">
        <v>0</v>
      </c>
      <c r="L2042" t="s">
        <v>40</v>
      </c>
      <c r="M2042">
        <v>10.7</v>
      </c>
      <c r="N2042">
        <f>IF(DATOS[[#This Row],[email_open_rate]]="",0,DATOS[[#This Row],[email_open_rate]])</f>
        <v>10.7</v>
      </c>
      <c r="O2042" s="1">
        <v>44438</v>
      </c>
      <c r="P2042">
        <v>10</v>
      </c>
      <c r="Q2042">
        <v>0.41</v>
      </c>
      <c r="R2042">
        <f>IF(IFERROR(VLOOKUP(DATOS[[#This Row],[IdUnico]],A2043:$A$5002,1,FALSE),0),1,0)</f>
        <v>0</v>
      </c>
    </row>
    <row r="2043" spans="1:18" x14ac:dyDescent="0.3">
      <c r="A2043" t="str">
        <f>CONCATENATE(DATOS[[#This Row],[customer_id]],"_",DATOS[[#This Row],[country]],"_",DATOS[[#This Row],[customer_since]])</f>
        <v>CUST_4672_Japan_44422</v>
      </c>
      <c r="B2043" t="s">
        <v>397</v>
      </c>
      <c r="C2043">
        <v>18</v>
      </c>
      <c r="D2043" t="s">
        <v>21</v>
      </c>
      <c r="E2043" t="s">
        <v>26</v>
      </c>
      <c r="F2043">
        <v>83.66</v>
      </c>
      <c r="G2043">
        <f>IF(DATOS[[#This Row],[avg_order_value]]="",0,DATOS[[#This Row],[avg_order_value]])</f>
        <v>83.66</v>
      </c>
      <c r="H2043">
        <v>8</v>
      </c>
      <c r="I2043">
        <f>DATOS[[#This Row],[avgValorOrdenDesc]]*DATOS[[#This Row],[total_orders]]</f>
        <v>669.28</v>
      </c>
      <c r="J2043">
        <v>57</v>
      </c>
      <c r="K2043">
        <v>0</v>
      </c>
      <c r="L2043" t="s">
        <v>29</v>
      </c>
      <c r="M2043">
        <v>80.3</v>
      </c>
      <c r="N2043">
        <f>IF(DATOS[[#This Row],[email_open_rate]]="",0,DATOS[[#This Row],[email_open_rate]])</f>
        <v>80.3</v>
      </c>
      <c r="O2043" s="1">
        <v>44422</v>
      </c>
      <c r="P2043">
        <v>87</v>
      </c>
      <c r="Q2043">
        <v>0.16</v>
      </c>
      <c r="R2043">
        <f>IF(IFERROR(VLOOKUP(DATOS[[#This Row],[IdUnico]],A2044:$A$5002,1,FALSE),0),1,0)</f>
        <v>0</v>
      </c>
    </row>
    <row r="2044" spans="1:18" x14ac:dyDescent="0.3">
      <c r="A2044" t="str">
        <f>CONCATENATE(DATOS[[#This Row],[customer_id]],"_",DATOS[[#This Row],[country]],"_",DATOS[[#This Row],[customer_since]])</f>
        <v>CUST_4674_Canada_44579</v>
      </c>
      <c r="B2044" t="s">
        <v>2124</v>
      </c>
      <c r="C2044">
        <v>30</v>
      </c>
      <c r="D2044" t="s">
        <v>14</v>
      </c>
      <c r="E2044" t="s">
        <v>28</v>
      </c>
      <c r="F2044">
        <v>110.32</v>
      </c>
      <c r="G2044">
        <f>IF(DATOS[[#This Row],[avg_order_value]]="",0,DATOS[[#This Row],[avg_order_value]])</f>
        <v>110.32</v>
      </c>
      <c r="H2044">
        <v>6</v>
      </c>
      <c r="I2044">
        <f>DATOS[[#This Row],[avgValorOrdenDesc]]*DATOS[[#This Row],[total_orders]]</f>
        <v>661.92</v>
      </c>
      <c r="J2044">
        <v>341</v>
      </c>
      <c r="K2044">
        <v>0</v>
      </c>
      <c r="L2044" t="s">
        <v>29</v>
      </c>
      <c r="M2044">
        <v>79.7</v>
      </c>
      <c r="N2044">
        <f>IF(DATOS[[#This Row],[email_open_rate]]="",0,DATOS[[#This Row],[email_open_rate]])</f>
        <v>79.7</v>
      </c>
      <c r="O2044" s="1">
        <v>44579</v>
      </c>
      <c r="P2044">
        <v>18</v>
      </c>
      <c r="Q2044">
        <v>0.16</v>
      </c>
      <c r="R2044">
        <f>IF(IFERROR(VLOOKUP(DATOS[[#This Row],[IdUnico]],A2045:$A$5002,1,FALSE),0),1,0)</f>
        <v>0</v>
      </c>
    </row>
    <row r="2045" spans="1:18" x14ac:dyDescent="0.3">
      <c r="A2045" t="str">
        <f>CONCATENATE(DATOS[[#This Row],[customer_id]],"_",DATOS[[#This Row],[country]],"_",DATOS[[#This Row],[customer_since]])</f>
        <v>CUST_4674_Canada_44588</v>
      </c>
      <c r="B2045" t="s">
        <v>2124</v>
      </c>
      <c r="C2045">
        <v>40</v>
      </c>
      <c r="D2045" t="s">
        <v>21</v>
      </c>
      <c r="E2045" t="s">
        <v>28</v>
      </c>
      <c r="F2045">
        <v>36</v>
      </c>
      <c r="G2045">
        <f>IF(DATOS[[#This Row],[avg_order_value]]="",0,DATOS[[#This Row],[avg_order_value]])</f>
        <v>36</v>
      </c>
      <c r="H2045">
        <v>11</v>
      </c>
      <c r="I2045">
        <f>DATOS[[#This Row],[avgValorOrdenDesc]]*DATOS[[#This Row],[total_orders]]</f>
        <v>396</v>
      </c>
      <c r="J2045">
        <v>216</v>
      </c>
      <c r="K2045">
        <v>0</v>
      </c>
      <c r="L2045" t="s">
        <v>29</v>
      </c>
      <c r="M2045">
        <v>11.6</v>
      </c>
      <c r="N2045">
        <f>IF(DATOS[[#This Row],[email_open_rate]]="",0,DATOS[[#This Row],[email_open_rate]])</f>
        <v>11.6</v>
      </c>
      <c r="O2045" s="1">
        <v>44588</v>
      </c>
      <c r="P2045">
        <v>5</v>
      </c>
      <c r="Q2045">
        <v>0.03</v>
      </c>
      <c r="R2045">
        <f>IF(IFERROR(VLOOKUP(DATOS[[#This Row],[IdUnico]],A2046:$A$5002,1,FALSE),0),1,0)</f>
        <v>0</v>
      </c>
    </row>
    <row r="2046" spans="1:18" x14ac:dyDescent="0.3">
      <c r="A2046" t="str">
        <f>CONCATENATE(DATOS[[#This Row],[customer_id]],"_",DATOS[[#This Row],[country]],"_",DATOS[[#This Row],[customer_since]])</f>
        <v>CUST_4675_France_44957</v>
      </c>
      <c r="B2046" t="s">
        <v>995</v>
      </c>
      <c r="C2046">
        <v>24</v>
      </c>
      <c r="D2046" t="s">
        <v>21</v>
      </c>
      <c r="E2046" t="s">
        <v>35</v>
      </c>
      <c r="F2046">
        <v>52.51</v>
      </c>
      <c r="G2046">
        <f>IF(DATOS[[#This Row],[avg_order_value]]="",0,DATOS[[#This Row],[avg_order_value]])</f>
        <v>52.51</v>
      </c>
      <c r="H2046">
        <v>8</v>
      </c>
      <c r="I2046">
        <f>DATOS[[#This Row],[avgValorOrdenDesc]]*DATOS[[#This Row],[total_orders]]</f>
        <v>420.08</v>
      </c>
      <c r="J2046">
        <v>155</v>
      </c>
      <c r="K2046">
        <v>0</v>
      </c>
      <c r="L2046" t="s">
        <v>23</v>
      </c>
      <c r="M2046">
        <v>85</v>
      </c>
      <c r="N2046">
        <f>IF(DATOS[[#This Row],[email_open_rate]]="",0,DATOS[[#This Row],[email_open_rate]])</f>
        <v>85</v>
      </c>
      <c r="O2046" s="1">
        <v>44957</v>
      </c>
      <c r="P2046">
        <v>9</v>
      </c>
      <c r="Q2046">
        <v>0.17</v>
      </c>
      <c r="R2046">
        <f>IF(IFERROR(VLOOKUP(DATOS[[#This Row],[IdUnico]],A2047:$A$5002,1,FALSE),0),1,0)</f>
        <v>0</v>
      </c>
    </row>
    <row r="2047" spans="1:18" x14ac:dyDescent="0.3">
      <c r="A2047" t="str">
        <f>CONCATENATE(DATOS[[#This Row],[customer_id]],"_",DATOS[[#This Row],[country]],"_",DATOS[[#This Row],[customer_since]])</f>
        <v>CUST_4676_Canada_44250</v>
      </c>
      <c r="B2047" t="s">
        <v>1327</v>
      </c>
      <c r="C2047">
        <v>34</v>
      </c>
      <c r="D2047" t="s">
        <v>21</v>
      </c>
      <c r="E2047" t="s">
        <v>28</v>
      </c>
      <c r="F2047">
        <v>67.599999999999994</v>
      </c>
      <c r="G2047">
        <f>IF(DATOS[[#This Row],[avg_order_value]]="",0,DATOS[[#This Row],[avg_order_value]])</f>
        <v>67.599999999999994</v>
      </c>
      <c r="H2047">
        <v>12</v>
      </c>
      <c r="I2047">
        <f>DATOS[[#This Row],[avgValorOrdenDesc]]*DATOS[[#This Row],[total_orders]]</f>
        <v>811.19999999999993</v>
      </c>
      <c r="J2047">
        <v>98</v>
      </c>
      <c r="K2047">
        <v>0</v>
      </c>
      <c r="L2047" t="s">
        <v>16</v>
      </c>
      <c r="M2047">
        <v>67.400000000000006</v>
      </c>
      <c r="N2047">
        <f>IF(DATOS[[#This Row],[email_open_rate]]="",0,DATOS[[#This Row],[email_open_rate]])</f>
        <v>67.400000000000006</v>
      </c>
      <c r="O2047" s="1">
        <v>44250</v>
      </c>
      <c r="P2047">
        <v>77</v>
      </c>
      <c r="Q2047">
        <v>0.21</v>
      </c>
      <c r="R2047">
        <f>IF(IFERROR(VLOOKUP(DATOS[[#This Row],[IdUnico]],A2048:$A$5002,1,FALSE),0),1,0)</f>
        <v>0</v>
      </c>
    </row>
    <row r="2048" spans="1:18" x14ac:dyDescent="0.3">
      <c r="A2048" t="str">
        <f>CONCATENATE(DATOS[[#This Row],[customer_id]],"_",DATOS[[#This Row],[country]],"_",DATOS[[#This Row],[customer_since]])</f>
        <v>CUST_4676_UK_45211</v>
      </c>
      <c r="B2048" t="s">
        <v>1327</v>
      </c>
      <c r="C2048">
        <v>48</v>
      </c>
      <c r="D2048" t="s">
        <v>14</v>
      </c>
      <c r="E2048" t="s">
        <v>52</v>
      </c>
      <c r="F2048">
        <v>65.010000000000005</v>
      </c>
      <c r="G2048">
        <f>IF(DATOS[[#This Row],[avg_order_value]]="",0,DATOS[[#This Row],[avg_order_value]])</f>
        <v>65.010000000000005</v>
      </c>
      <c r="H2048">
        <v>8</v>
      </c>
      <c r="I2048">
        <f>DATOS[[#This Row],[avgValorOrdenDesc]]*DATOS[[#This Row],[total_orders]]</f>
        <v>520.08000000000004</v>
      </c>
      <c r="J2048">
        <v>194</v>
      </c>
      <c r="K2048">
        <v>0</v>
      </c>
      <c r="L2048" t="s">
        <v>23</v>
      </c>
      <c r="M2048">
        <v>39.6</v>
      </c>
      <c r="N2048">
        <f>IF(DATOS[[#This Row],[email_open_rate]]="",0,DATOS[[#This Row],[email_open_rate]])</f>
        <v>39.6</v>
      </c>
      <c r="O2048" s="1">
        <v>45211</v>
      </c>
      <c r="P2048">
        <v>71</v>
      </c>
      <c r="Q2048">
        <v>7.0000000000000007E-2</v>
      </c>
      <c r="R2048">
        <f>IF(IFERROR(VLOOKUP(DATOS[[#This Row],[IdUnico]],A2049:$A$5002,1,FALSE),0),1,0)</f>
        <v>0</v>
      </c>
    </row>
    <row r="2049" spans="1:18" x14ac:dyDescent="0.3">
      <c r="A2049" t="str">
        <f>CONCATENATE(DATOS[[#This Row],[customer_id]],"_",DATOS[[#This Row],[country]],"_",DATOS[[#This Row],[customer_since]])</f>
        <v>CUST_4676_USA_44389</v>
      </c>
      <c r="B2049" t="s">
        <v>1327</v>
      </c>
      <c r="C2049">
        <v>66</v>
      </c>
      <c r="D2049" t="s">
        <v>14</v>
      </c>
      <c r="E2049" t="s">
        <v>18</v>
      </c>
      <c r="F2049">
        <v>113.74</v>
      </c>
      <c r="G2049">
        <f>IF(DATOS[[#This Row],[avg_order_value]]="",0,DATOS[[#This Row],[avg_order_value]])</f>
        <v>113.74</v>
      </c>
      <c r="H2049">
        <v>3</v>
      </c>
      <c r="I2049">
        <f>DATOS[[#This Row],[avgValorOrdenDesc]]*DATOS[[#This Row],[total_orders]]</f>
        <v>341.21999999999997</v>
      </c>
      <c r="J2049">
        <v>153</v>
      </c>
      <c r="K2049">
        <v>0</v>
      </c>
      <c r="L2049" t="s">
        <v>23</v>
      </c>
      <c r="M2049">
        <v>35.9</v>
      </c>
      <c r="N2049">
        <f>IF(DATOS[[#This Row],[email_open_rate]]="",0,DATOS[[#This Row],[email_open_rate]])</f>
        <v>35.9</v>
      </c>
      <c r="O2049" s="1">
        <v>44389</v>
      </c>
      <c r="P2049">
        <v>71</v>
      </c>
      <c r="Q2049">
        <v>0.16</v>
      </c>
      <c r="R2049">
        <f>IF(IFERROR(VLOOKUP(DATOS[[#This Row],[IdUnico]],A2050:$A$5002,1,FALSE),0),1,0)</f>
        <v>0</v>
      </c>
    </row>
    <row r="2050" spans="1:18" x14ac:dyDescent="0.3">
      <c r="A2050" t="str">
        <f>CONCATENATE(DATOS[[#This Row],[customer_id]],"_",DATOS[[#This Row],[country]],"_",DATOS[[#This Row],[customer_since]])</f>
        <v>CUST_4683_UK_44434</v>
      </c>
      <c r="B2050" t="s">
        <v>1607</v>
      </c>
      <c r="C2050">
        <v>61</v>
      </c>
      <c r="D2050" t="s">
        <v>14</v>
      </c>
      <c r="E2050" t="s">
        <v>52</v>
      </c>
      <c r="F2050">
        <v>59.46</v>
      </c>
      <c r="G2050">
        <f>IF(DATOS[[#This Row],[avg_order_value]]="",0,DATOS[[#This Row],[avg_order_value]])</f>
        <v>59.46</v>
      </c>
      <c r="H2050">
        <v>11</v>
      </c>
      <c r="I2050">
        <f>DATOS[[#This Row],[avgValorOrdenDesc]]*DATOS[[#This Row],[total_orders]]</f>
        <v>654.06000000000006</v>
      </c>
      <c r="J2050">
        <v>71</v>
      </c>
      <c r="K2050">
        <v>0</v>
      </c>
      <c r="L2050" t="s">
        <v>19</v>
      </c>
      <c r="M2050">
        <v>77.5</v>
      </c>
      <c r="N2050">
        <f>IF(DATOS[[#This Row],[email_open_rate]]="",0,DATOS[[#This Row],[email_open_rate]])</f>
        <v>77.5</v>
      </c>
      <c r="O2050" s="1">
        <v>44434</v>
      </c>
      <c r="P2050">
        <v>27</v>
      </c>
      <c r="Q2050">
        <v>0.22</v>
      </c>
      <c r="R2050">
        <f>IF(IFERROR(VLOOKUP(DATOS[[#This Row],[IdUnico]],A2051:$A$5002,1,FALSE),0),1,0)</f>
        <v>0</v>
      </c>
    </row>
    <row r="2051" spans="1:18" x14ac:dyDescent="0.3">
      <c r="A2051" t="str">
        <f>CONCATENATE(DATOS[[#This Row],[customer_id]],"_",DATOS[[#This Row],[country]],"_",DATOS[[#This Row],[customer_since]])</f>
        <v>CUST_4687_Canada_45599</v>
      </c>
      <c r="B2051" t="s">
        <v>852</v>
      </c>
      <c r="C2051">
        <v>56</v>
      </c>
      <c r="D2051" t="s">
        <v>21</v>
      </c>
      <c r="E2051" t="s">
        <v>28</v>
      </c>
      <c r="F2051">
        <v>81.739999999999995</v>
      </c>
      <c r="G2051">
        <f>IF(DATOS[[#This Row],[avg_order_value]]="",0,DATOS[[#This Row],[avg_order_value]])</f>
        <v>81.739999999999995</v>
      </c>
      <c r="H2051">
        <v>7</v>
      </c>
      <c r="I2051">
        <f>DATOS[[#This Row],[avgValorOrdenDesc]]*DATOS[[#This Row],[total_orders]]</f>
        <v>572.17999999999995</v>
      </c>
      <c r="J2051">
        <v>319</v>
      </c>
      <c r="K2051">
        <v>0</v>
      </c>
      <c r="L2051" t="s">
        <v>16</v>
      </c>
      <c r="M2051">
        <v>65.900000000000006</v>
      </c>
      <c r="N2051">
        <f>IF(DATOS[[#This Row],[email_open_rate]]="",0,DATOS[[#This Row],[email_open_rate]])</f>
        <v>65.900000000000006</v>
      </c>
      <c r="O2051" s="1">
        <v>45599</v>
      </c>
      <c r="P2051">
        <v>6</v>
      </c>
      <c r="Q2051">
        <v>0.48</v>
      </c>
      <c r="R2051">
        <f>IF(IFERROR(VLOOKUP(DATOS[[#This Row],[IdUnico]],A2052:$A$5002,1,FALSE),0),1,0)</f>
        <v>0</v>
      </c>
    </row>
    <row r="2052" spans="1:18" x14ac:dyDescent="0.3">
      <c r="A2052" t="str">
        <f>CONCATENATE(DATOS[[#This Row],[customer_id]],"_",DATOS[[#This Row],[country]],"_",DATOS[[#This Row],[customer_since]])</f>
        <v>CUST_4687_Japan_44061</v>
      </c>
      <c r="B2052" t="s">
        <v>852</v>
      </c>
      <c r="C2052">
        <v>38</v>
      </c>
      <c r="D2052" t="s">
        <v>14</v>
      </c>
      <c r="E2052" t="s">
        <v>26</v>
      </c>
      <c r="F2052">
        <v>91.77</v>
      </c>
      <c r="G2052">
        <f>IF(DATOS[[#This Row],[avg_order_value]]="",0,DATOS[[#This Row],[avg_order_value]])</f>
        <v>91.77</v>
      </c>
      <c r="H2052">
        <v>14</v>
      </c>
      <c r="I2052">
        <f>DATOS[[#This Row],[avgValorOrdenDesc]]*DATOS[[#This Row],[total_orders]]</f>
        <v>1284.78</v>
      </c>
      <c r="J2052">
        <v>169</v>
      </c>
      <c r="K2052">
        <v>0</v>
      </c>
      <c r="L2052" t="s">
        <v>16</v>
      </c>
      <c r="M2052">
        <v>54.8</v>
      </c>
      <c r="N2052">
        <f>IF(DATOS[[#This Row],[email_open_rate]]="",0,DATOS[[#This Row],[email_open_rate]])</f>
        <v>54.8</v>
      </c>
      <c r="O2052" s="1">
        <v>44061</v>
      </c>
      <c r="P2052">
        <v>13</v>
      </c>
      <c r="Q2052">
        <v>0.34</v>
      </c>
      <c r="R2052">
        <f>IF(IFERROR(VLOOKUP(DATOS[[#This Row],[IdUnico]],A2053:$A$5002,1,FALSE),0),1,0)</f>
        <v>0</v>
      </c>
    </row>
    <row r="2053" spans="1:18" x14ac:dyDescent="0.3">
      <c r="A2053" t="str">
        <f>CONCATENATE(DATOS[[#This Row],[customer_id]],"_",DATOS[[#This Row],[country]],"_",DATOS[[#This Row],[customer_since]])</f>
        <v>CUST_4690_France_44738</v>
      </c>
      <c r="B2053" t="s">
        <v>2061</v>
      </c>
      <c r="C2053">
        <v>35</v>
      </c>
      <c r="D2053" t="s">
        <v>14</v>
      </c>
      <c r="E2053" t="s">
        <v>35</v>
      </c>
      <c r="F2053">
        <v>101.65</v>
      </c>
      <c r="G2053">
        <f>IF(DATOS[[#This Row],[avg_order_value]]="",0,DATOS[[#This Row],[avg_order_value]])</f>
        <v>101.65</v>
      </c>
      <c r="H2053">
        <v>6</v>
      </c>
      <c r="I2053">
        <f>DATOS[[#This Row],[avgValorOrdenDesc]]*DATOS[[#This Row],[total_orders]]</f>
        <v>609.90000000000009</v>
      </c>
      <c r="J2053">
        <v>158</v>
      </c>
      <c r="K2053">
        <v>0</v>
      </c>
      <c r="L2053" t="s">
        <v>23</v>
      </c>
      <c r="M2053">
        <v>75.3</v>
      </c>
      <c r="N2053">
        <f>IF(DATOS[[#This Row],[email_open_rate]]="",0,DATOS[[#This Row],[email_open_rate]])</f>
        <v>75.3</v>
      </c>
      <c r="O2053" s="1">
        <v>44738</v>
      </c>
      <c r="P2053">
        <v>72</v>
      </c>
      <c r="Q2053">
        <v>0.28000000000000003</v>
      </c>
      <c r="R2053">
        <f>IF(IFERROR(VLOOKUP(DATOS[[#This Row],[IdUnico]],A2054:$A$5002,1,FALSE),0),1,0)</f>
        <v>0</v>
      </c>
    </row>
    <row r="2054" spans="1:18" x14ac:dyDescent="0.3">
      <c r="A2054" t="str">
        <f>CONCATENATE(DATOS[[#This Row],[customer_id]],"_",DATOS[[#This Row],[country]],"_",DATOS[[#This Row],[customer_since]])</f>
        <v>CUST_4695_France_45518</v>
      </c>
      <c r="B2054" t="s">
        <v>1011</v>
      </c>
      <c r="C2054">
        <v>79</v>
      </c>
      <c r="D2054" t="s">
        <v>21</v>
      </c>
      <c r="E2054" t="s">
        <v>35</v>
      </c>
      <c r="F2054">
        <v>71.650000000000006</v>
      </c>
      <c r="G2054">
        <f>IF(DATOS[[#This Row],[avg_order_value]]="",0,DATOS[[#This Row],[avg_order_value]])</f>
        <v>71.650000000000006</v>
      </c>
      <c r="H2054">
        <v>10</v>
      </c>
      <c r="I2054">
        <f>DATOS[[#This Row],[avgValorOrdenDesc]]*DATOS[[#This Row],[total_orders]]</f>
        <v>716.5</v>
      </c>
      <c r="J2054">
        <v>73</v>
      </c>
      <c r="K2054">
        <v>0</v>
      </c>
      <c r="L2054" t="s">
        <v>16</v>
      </c>
      <c r="M2054">
        <v>22.2</v>
      </c>
      <c r="N2054">
        <f>IF(DATOS[[#This Row],[email_open_rate]]="",0,DATOS[[#This Row],[email_open_rate]])</f>
        <v>22.2</v>
      </c>
      <c r="O2054" s="1">
        <v>45518</v>
      </c>
      <c r="P2054">
        <v>84</v>
      </c>
      <c r="Q2054">
        <v>0.01</v>
      </c>
      <c r="R2054">
        <f>IF(IFERROR(VLOOKUP(DATOS[[#This Row],[IdUnico]],A2055:$A$5002,1,FALSE),0),1,0)</f>
        <v>0</v>
      </c>
    </row>
    <row r="2055" spans="1:18" x14ac:dyDescent="0.3">
      <c r="A2055" t="str">
        <f>CONCATENATE(DATOS[[#This Row],[customer_id]],"_",DATOS[[#This Row],[country]],"_",DATOS[[#This Row],[customer_since]])</f>
        <v>CUST_4696_Brazil_44113</v>
      </c>
      <c r="B2055" t="s">
        <v>193</v>
      </c>
      <c r="C2055">
        <v>32</v>
      </c>
      <c r="D2055" t="s">
        <v>14</v>
      </c>
      <c r="E2055" t="s">
        <v>15</v>
      </c>
      <c r="F2055">
        <v>109.08</v>
      </c>
      <c r="G2055">
        <f>IF(DATOS[[#This Row],[avg_order_value]]="",0,DATOS[[#This Row],[avg_order_value]])</f>
        <v>109.08</v>
      </c>
      <c r="H2055">
        <v>8</v>
      </c>
      <c r="I2055">
        <f>DATOS[[#This Row],[avgValorOrdenDesc]]*DATOS[[#This Row],[total_orders]]</f>
        <v>872.64</v>
      </c>
      <c r="J2055">
        <v>152</v>
      </c>
      <c r="K2055">
        <v>0</v>
      </c>
      <c r="L2055" t="s">
        <v>29</v>
      </c>
      <c r="M2055">
        <v>39.299999999999997</v>
      </c>
      <c r="N2055">
        <f>IF(DATOS[[#This Row],[email_open_rate]]="",0,DATOS[[#This Row],[email_open_rate]])</f>
        <v>39.299999999999997</v>
      </c>
      <c r="O2055" s="1">
        <v>44113</v>
      </c>
      <c r="P2055">
        <v>99</v>
      </c>
      <c r="Q2055">
        <v>0.7</v>
      </c>
      <c r="R2055">
        <f>IF(IFERROR(VLOOKUP(DATOS[[#This Row],[IdUnico]],A2056:$A$5002,1,FALSE),0),1,0)</f>
        <v>0</v>
      </c>
    </row>
    <row r="2056" spans="1:18" x14ac:dyDescent="0.3">
      <c r="A2056" t="str">
        <f>CONCATENATE(DATOS[[#This Row],[customer_id]],"_",DATOS[[#This Row],[country]],"_",DATOS[[#This Row],[customer_since]])</f>
        <v>CUST_4696_USA_45632</v>
      </c>
      <c r="B2056" t="s">
        <v>193</v>
      </c>
      <c r="C2056">
        <v>55</v>
      </c>
      <c r="D2056" t="s">
        <v>14</v>
      </c>
      <c r="E2056" t="s">
        <v>18</v>
      </c>
      <c r="F2056">
        <v>53.22</v>
      </c>
      <c r="G2056">
        <f>IF(DATOS[[#This Row],[avg_order_value]]="",0,DATOS[[#This Row],[avg_order_value]])</f>
        <v>53.22</v>
      </c>
      <c r="H2056">
        <v>10</v>
      </c>
      <c r="I2056">
        <f>DATOS[[#This Row],[avgValorOrdenDesc]]*DATOS[[#This Row],[total_orders]]</f>
        <v>532.20000000000005</v>
      </c>
      <c r="J2056">
        <v>240</v>
      </c>
      <c r="K2056">
        <v>0</v>
      </c>
      <c r="L2056" t="s">
        <v>23</v>
      </c>
      <c r="M2056">
        <v>19.399999999999999</v>
      </c>
      <c r="N2056">
        <f>IF(DATOS[[#This Row],[email_open_rate]]="",0,DATOS[[#This Row],[email_open_rate]])</f>
        <v>19.399999999999999</v>
      </c>
      <c r="O2056" s="1">
        <v>45632</v>
      </c>
      <c r="P2056">
        <v>27</v>
      </c>
      <c r="Q2056">
        <v>0.28999999999999998</v>
      </c>
      <c r="R2056">
        <f>IF(IFERROR(VLOOKUP(DATOS[[#This Row],[IdUnico]],A2057:$A$5002,1,FALSE),0),1,0)</f>
        <v>0</v>
      </c>
    </row>
    <row r="2057" spans="1:18" x14ac:dyDescent="0.3">
      <c r="A2057" t="str">
        <f>CONCATENATE(DATOS[[#This Row],[customer_id]],"_",DATOS[[#This Row],[country]],"_",DATOS[[#This Row],[customer_since]])</f>
        <v>CUST_4699_China_44496</v>
      </c>
      <c r="B2057" t="s">
        <v>2279</v>
      </c>
      <c r="C2057">
        <v>30</v>
      </c>
      <c r="D2057" t="s">
        <v>14</v>
      </c>
      <c r="E2057" t="s">
        <v>44</v>
      </c>
      <c r="F2057">
        <v>149.44</v>
      </c>
      <c r="G2057">
        <f>IF(DATOS[[#This Row],[avg_order_value]]="",0,DATOS[[#This Row],[avg_order_value]])</f>
        <v>149.44</v>
      </c>
      <c r="H2057">
        <v>11</v>
      </c>
      <c r="I2057">
        <f>DATOS[[#This Row],[avgValorOrdenDesc]]*DATOS[[#This Row],[total_orders]]</f>
        <v>1643.84</v>
      </c>
      <c r="J2057">
        <v>37</v>
      </c>
      <c r="K2057">
        <v>0</v>
      </c>
      <c r="L2057" t="s">
        <v>23</v>
      </c>
      <c r="M2057">
        <v>93.1</v>
      </c>
      <c r="N2057">
        <f>IF(DATOS[[#This Row],[email_open_rate]]="",0,DATOS[[#This Row],[email_open_rate]])</f>
        <v>93.1</v>
      </c>
      <c r="O2057" s="1">
        <v>44496</v>
      </c>
      <c r="P2057">
        <v>18</v>
      </c>
      <c r="Q2057">
        <v>0.14000000000000001</v>
      </c>
      <c r="R2057">
        <f>IF(IFERROR(VLOOKUP(DATOS[[#This Row],[IdUnico]],A2058:$A$5002,1,FALSE),0),1,0)</f>
        <v>0</v>
      </c>
    </row>
    <row r="2058" spans="1:18" x14ac:dyDescent="0.3">
      <c r="A2058" t="str">
        <f>CONCATENATE(DATOS[[#This Row],[customer_id]],"_",DATOS[[#This Row],[country]],"_",DATOS[[#This Row],[customer_since]])</f>
        <v>CUST_4699_Germany_44809</v>
      </c>
      <c r="B2058" t="s">
        <v>2279</v>
      </c>
      <c r="C2058">
        <v>63</v>
      </c>
      <c r="D2058" t="s">
        <v>21</v>
      </c>
      <c r="E2058" t="s">
        <v>50</v>
      </c>
      <c r="F2058">
        <v>50.56</v>
      </c>
      <c r="G2058">
        <f>IF(DATOS[[#This Row],[avg_order_value]]="",0,DATOS[[#This Row],[avg_order_value]])</f>
        <v>50.56</v>
      </c>
      <c r="H2058">
        <v>7</v>
      </c>
      <c r="I2058">
        <f>DATOS[[#This Row],[avgValorOrdenDesc]]*DATOS[[#This Row],[total_orders]]</f>
        <v>353.92</v>
      </c>
      <c r="J2058">
        <v>94</v>
      </c>
      <c r="K2058">
        <v>0</v>
      </c>
      <c r="L2058" t="s">
        <v>40</v>
      </c>
      <c r="M2058">
        <v>27.6</v>
      </c>
      <c r="N2058">
        <f>IF(DATOS[[#This Row],[email_open_rate]]="",0,DATOS[[#This Row],[email_open_rate]])</f>
        <v>27.6</v>
      </c>
      <c r="O2058" s="1">
        <v>44809</v>
      </c>
      <c r="P2058">
        <v>94</v>
      </c>
      <c r="Q2058">
        <v>0.19</v>
      </c>
      <c r="R2058">
        <f>IF(IFERROR(VLOOKUP(DATOS[[#This Row],[IdUnico]],A2059:$A$5002,1,FALSE),0),1,0)</f>
        <v>0</v>
      </c>
    </row>
    <row r="2059" spans="1:18" x14ac:dyDescent="0.3">
      <c r="A2059" t="str">
        <f>CONCATENATE(DATOS[[#This Row],[customer_id]],"_",DATOS[[#This Row],[country]],"_",DATOS[[#This Row],[customer_since]])</f>
        <v>CUST_4700_Germany_44844</v>
      </c>
      <c r="B2059" t="s">
        <v>2954</v>
      </c>
      <c r="C2059">
        <v>49</v>
      </c>
      <c r="D2059" t="s">
        <v>21</v>
      </c>
      <c r="E2059" t="s">
        <v>50</v>
      </c>
      <c r="F2059">
        <v>108.38</v>
      </c>
      <c r="G2059">
        <f>IF(DATOS[[#This Row],[avg_order_value]]="",0,DATOS[[#This Row],[avg_order_value]])</f>
        <v>108.38</v>
      </c>
      <c r="H2059">
        <v>9</v>
      </c>
      <c r="I2059">
        <f>DATOS[[#This Row],[avgValorOrdenDesc]]*DATOS[[#This Row],[total_orders]]</f>
        <v>975.42</v>
      </c>
      <c r="J2059">
        <v>145</v>
      </c>
      <c r="K2059">
        <v>0</v>
      </c>
      <c r="L2059" t="s">
        <v>40</v>
      </c>
      <c r="M2059">
        <v>60</v>
      </c>
      <c r="N2059">
        <f>IF(DATOS[[#This Row],[email_open_rate]]="",0,DATOS[[#This Row],[email_open_rate]])</f>
        <v>60</v>
      </c>
      <c r="O2059" s="1">
        <v>44844</v>
      </c>
      <c r="P2059">
        <v>19</v>
      </c>
      <c r="Q2059">
        <v>0.23</v>
      </c>
      <c r="R2059">
        <f>IF(IFERROR(VLOOKUP(DATOS[[#This Row],[IdUnico]],A2060:$A$5002,1,FALSE),0),1,0)</f>
        <v>0</v>
      </c>
    </row>
    <row r="2060" spans="1:18" x14ac:dyDescent="0.3">
      <c r="A2060" t="str">
        <f>CONCATENATE(DATOS[[#This Row],[customer_id]],"_",DATOS[[#This Row],[country]],"_",DATOS[[#This Row],[customer_since]])</f>
        <v>CUST_4701_Australia_45255</v>
      </c>
      <c r="B2060" t="s">
        <v>954</v>
      </c>
      <c r="C2060">
        <v>68</v>
      </c>
      <c r="D2060" t="s">
        <v>14</v>
      </c>
      <c r="E2060" t="s">
        <v>22</v>
      </c>
      <c r="F2060">
        <v>61.75</v>
      </c>
      <c r="G2060">
        <f>IF(DATOS[[#This Row],[avg_order_value]]="",0,DATOS[[#This Row],[avg_order_value]])</f>
        <v>61.75</v>
      </c>
      <c r="H2060">
        <v>9</v>
      </c>
      <c r="I2060">
        <f>DATOS[[#This Row],[avgValorOrdenDesc]]*DATOS[[#This Row],[total_orders]]</f>
        <v>555.75</v>
      </c>
      <c r="J2060">
        <v>283</v>
      </c>
      <c r="K2060">
        <v>0</v>
      </c>
      <c r="L2060" t="s">
        <v>19</v>
      </c>
      <c r="M2060">
        <v>83.4</v>
      </c>
      <c r="N2060">
        <f>IF(DATOS[[#This Row],[email_open_rate]]="",0,DATOS[[#This Row],[email_open_rate]])</f>
        <v>83.4</v>
      </c>
      <c r="O2060" s="1">
        <v>45255</v>
      </c>
      <c r="P2060">
        <v>46</v>
      </c>
      <c r="Q2060">
        <v>0.22</v>
      </c>
      <c r="R2060">
        <f>IF(IFERROR(VLOOKUP(DATOS[[#This Row],[IdUnico]],A2061:$A$5002,1,FALSE),0),1,0)</f>
        <v>0</v>
      </c>
    </row>
    <row r="2061" spans="1:18" x14ac:dyDescent="0.3">
      <c r="A2061" t="str">
        <f>CONCATENATE(DATOS[[#This Row],[customer_id]],"_",DATOS[[#This Row],[country]],"_",DATOS[[#This Row],[customer_since]])</f>
        <v>CUST_4701_France_45638</v>
      </c>
      <c r="B2061" t="s">
        <v>954</v>
      </c>
      <c r="C2061">
        <v>67</v>
      </c>
      <c r="D2061" t="s">
        <v>14</v>
      </c>
      <c r="E2061" t="s">
        <v>35</v>
      </c>
      <c r="F2061">
        <v>55.28</v>
      </c>
      <c r="G2061">
        <f>IF(DATOS[[#This Row],[avg_order_value]]="",0,DATOS[[#This Row],[avg_order_value]])</f>
        <v>55.28</v>
      </c>
      <c r="H2061">
        <v>9</v>
      </c>
      <c r="I2061">
        <f>DATOS[[#This Row],[avgValorOrdenDesc]]*DATOS[[#This Row],[total_orders]]</f>
        <v>497.52</v>
      </c>
      <c r="J2061">
        <v>150</v>
      </c>
      <c r="K2061">
        <v>0</v>
      </c>
      <c r="L2061" t="s">
        <v>29</v>
      </c>
      <c r="M2061">
        <v>98.6</v>
      </c>
      <c r="N2061">
        <f>IF(DATOS[[#This Row],[email_open_rate]]="",0,DATOS[[#This Row],[email_open_rate]])</f>
        <v>98.6</v>
      </c>
      <c r="O2061" s="1">
        <v>45638</v>
      </c>
      <c r="P2061">
        <v>49</v>
      </c>
      <c r="Q2061">
        <v>0.23</v>
      </c>
      <c r="R2061">
        <f>IF(IFERROR(VLOOKUP(DATOS[[#This Row],[IdUnico]],A2062:$A$5002,1,FALSE),0),1,0)</f>
        <v>0</v>
      </c>
    </row>
    <row r="2062" spans="1:18" x14ac:dyDescent="0.3">
      <c r="A2062" t="str">
        <f>CONCATENATE(DATOS[[#This Row],[customer_id]],"_",DATOS[[#This Row],[country]],"_",DATOS[[#This Row],[customer_since]])</f>
        <v>CUST_4709_USA_44935</v>
      </c>
      <c r="B2062" t="s">
        <v>547</v>
      </c>
      <c r="C2062">
        <v>72</v>
      </c>
      <c r="D2062" t="s">
        <v>14</v>
      </c>
      <c r="E2062" t="s">
        <v>18</v>
      </c>
      <c r="F2062">
        <v>160.55000000000001</v>
      </c>
      <c r="G2062">
        <f>IF(DATOS[[#This Row],[avg_order_value]]="",0,DATOS[[#This Row],[avg_order_value]])</f>
        <v>160.55000000000001</v>
      </c>
      <c r="H2062">
        <v>11</v>
      </c>
      <c r="I2062">
        <f>DATOS[[#This Row],[avgValorOrdenDesc]]*DATOS[[#This Row],[total_orders]]</f>
        <v>1766.0500000000002</v>
      </c>
      <c r="J2062">
        <v>178</v>
      </c>
      <c r="K2062">
        <v>0</v>
      </c>
      <c r="L2062" t="s">
        <v>40</v>
      </c>
      <c r="M2062">
        <v>90.9</v>
      </c>
      <c r="N2062">
        <f>IF(DATOS[[#This Row],[email_open_rate]]="",0,DATOS[[#This Row],[email_open_rate]])</f>
        <v>90.9</v>
      </c>
      <c r="O2062" s="1">
        <v>44935</v>
      </c>
      <c r="P2062">
        <v>33</v>
      </c>
      <c r="Q2062">
        <v>0.28999999999999998</v>
      </c>
      <c r="R2062">
        <f>IF(IFERROR(VLOOKUP(DATOS[[#This Row],[IdUnico]],A2063:$A$5002,1,FALSE),0),1,0)</f>
        <v>0</v>
      </c>
    </row>
    <row r="2063" spans="1:18" x14ac:dyDescent="0.3">
      <c r="A2063" t="str">
        <f>CONCATENATE(DATOS[[#This Row],[customer_id]],"_",DATOS[[#This Row],[country]],"_",DATOS[[#This Row],[customer_since]])</f>
        <v>CUST_4709_USA_45820</v>
      </c>
      <c r="B2063" t="s">
        <v>547</v>
      </c>
      <c r="C2063">
        <v>41</v>
      </c>
      <c r="D2063" t="s">
        <v>14</v>
      </c>
      <c r="E2063" t="s">
        <v>18</v>
      </c>
      <c r="F2063">
        <v>78.22</v>
      </c>
      <c r="G2063">
        <f>IF(DATOS[[#This Row],[avg_order_value]]="",0,DATOS[[#This Row],[avg_order_value]])</f>
        <v>78.22</v>
      </c>
      <c r="H2063">
        <v>6</v>
      </c>
      <c r="I2063">
        <f>DATOS[[#This Row],[avgValorOrdenDesc]]*DATOS[[#This Row],[total_orders]]</f>
        <v>469.32</v>
      </c>
      <c r="J2063">
        <v>232</v>
      </c>
      <c r="K2063">
        <v>0</v>
      </c>
      <c r="L2063" t="s">
        <v>23</v>
      </c>
      <c r="M2063">
        <v>23.4</v>
      </c>
      <c r="N2063">
        <f>IF(DATOS[[#This Row],[email_open_rate]]="",0,DATOS[[#This Row],[email_open_rate]])</f>
        <v>23.4</v>
      </c>
      <c r="O2063" s="1">
        <v>45820</v>
      </c>
      <c r="P2063">
        <v>94</v>
      </c>
      <c r="Q2063">
        <v>0.2</v>
      </c>
      <c r="R2063">
        <f>IF(IFERROR(VLOOKUP(DATOS[[#This Row],[IdUnico]],A2064:$A$5002,1,FALSE),0),1,0)</f>
        <v>0</v>
      </c>
    </row>
    <row r="2064" spans="1:18" x14ac:dyDescent="0.3">
      <c r="A2064" t="str">
        <f>CONCATENATE(DATOS[[#This Row],[customer_id]],"_",DATOS[[#This Row],[country]],"_",DATOS[[#This Row],[customer_since]])</f>
        <v>CUST_4711_France_45097</v>
      </c>
      <c r="B2064" t="s">
        <v>2078</v>
      </c>
      <c r="C2064">
        <v>66</v>
      </c>
      <c r="D2064" t="s">
        <v>21</v>
      </c>
      <c r="E2064" t="s">
        <v>35</v>
      </c>
      <c r="F2064">
        <v>156.61000000000001</v>
      </c>
      <c r="G2064">
        <f>IF(DATOS[[#This Row],[avg_order_value]]="",0,DATOS[[#This Row],[avg_order_value]])</f>
        <v>156.61000000000001</v>
      </c>
      <c r="H2064">
        <v>13</v>
      </c>
      <c r="I2064">
        <f>DATOS[[#This Row],[avgValorOrdenDesc]]*DATOS[[#This Row],[total_orders]]</f>
        <v>2035.9300000000003</v>
      </c>
      <c r="J2064">
        <v>145</v>
      </c>
      <c r="K2064">
        <v>0</v>
      </c>
      <c r="L2064" t="s">
        <v>40</v>
      </c>
      <c r="N2064">
        <f>IF(DATOS[[#This Row],[email_open_rate]]="",0,DATOS[[#This Row],[email_open_rate]])</f>
        <v>0</v>
      </c>
      <c r="O2064" s="1">
        <v>45097</v>
      </c>
      <c r="P2064">
        <v>67</v>
      </c>
      <c r="Q2064">
        <v>0.61</v>
      </c>
      <c r="R2064">
        <f>IF(IFERROR(VLOOKUP(DATOS[[#This Row],[IdUnico]],A2065:$A$5002,1,FALSE),0),1,0)</f>
        <v>0</v>
      </c>
    </row>
    <row r="2065" spans="1:18" x14ac:dyDescent="0.3">
      <c r="A2065" t="str">
        <f>CONCATENATE(DATOS[[#This Row],[customer_id]],"_",DATOS[[#This Row],[country]],"_",DATOS[[#This Row],[customer_since]])</f>
        <v>CUST_4712_Canada_44172</v>
      </c>
      <c r="B2065" t="s">
        <v>1542</v>
      </c>
      <c r="C2065">
        <v>32</v>
      </c>
      <c r="D2065" t="s">
        <v>21</v>
      </c>
      <c r="E2065" t="s">
        <v>28</v>
      </c>
      <c r="F2065">
        <v>101.23</v>
      </c>
      <c r="G2065">
        <f>IF(DATOS[[#This Row],[avg_order_value]]="",0,DATOS[[#This Row],[avg_order_value]])</f>
        <v>101.23</v>
      </c>
      <c r="H2065">
        <v>12</v>
      </c>
      <c r="I2065">
        <f>DATOS[[#This Row],[avgValorOrdenDesc]]*DATOS[[#This Row],[total_orders]]</f>
        <v>1214.76</v>
      </c>
      <c r="J2065">
        <v>3</v>
      </c>
      <c r="K2065">
        <v>0</v>
      </c>
      <c r="L2065" t="s">
        <v>19</v>
      </c>
      <c r="M2065">
        <v>71</v>
      </c>
      <c r="N2065">
        <f>IF(DATOS[[#This Row],[email_open_rate]]="",0,DATOS[[#This Row],[email_open_rate]])</f>
        <v>71</v>
      </c>
      <c r="O2065" s="1">
        <v>44172</v>
      </c>
      <c r="P2065">
        <v>42</v>
      </c>
      <c r="Q2065">
        <v>0.41</v>
      </c>
      <c r="R2065">
        <f>IF(IFERROR(VLOOKUP(DATOS[[#This Row],[IdUnico]],A2066:$A$5002,1,FALSE),0),1,0)</f>
        <v>0</v>
      </c>
    </row>
    <row r="2066" spans="1:18" x14ac:dyDescent="0.3">
      <c r="A2066" t="str">
        <f>CONCATENATE(DATOS[[#This Row],[customer_id]],"_",DATOS[[#This Row],[country]],"_",DATOS[[#This Row],[customer_since]])</f>
        <v>CUST_4713_USA_45249</v>
      </c>
      <c r="B2066" t="s">
        <v>1641</v>
      </c>
      <c r="C2066">
        <v>30</v>
      </c>
      <c r="D2066" t="s">
        <v>21</v>
      </c>
      <c r="E2066" t="s">
        <v>18</v>
      </c>
      <c r="F2066">
        <v>262.54000000000002</v>
      </c>
      <c r="G2066">
        <f>IF(DATOS[[#This Row],[avg_order_value]]="",0,DATOS[[#This Row],[avg_order_value]])</f>
        <v>262.54000000000002</v>
      </c>
      <c r="H2066">
        <v>14</v>
      </c>
      <c r="I2066">
        <f>DATOS[[#This Row],[avgValorOrdenDesc]]*DATOS[[#This Row],[total_orders]]</f>
        <v>3675.5600000000004</v>
      </c>
      <c r="J2066">
        <v>119</v>
      </c>
      <c r="K2066">
        <v>0</v>
      </c>
      <c r="L2066" t="s">
        <v>40</v>
      </c>
      <c r="M2066">
        <v>48.1</v>
      </c>
      <c r="N2066">
        <f>IF(DATOS[[#This Row],[email_open_rate]]="",0,DATOS[[#This Row],[email_open_rate]])</f>
        <v>48.1</v>
      </c>
      <c r="O2066" s="1">
        <v>45249</v>
      </c>
      <c r="P2066">
        <v>20</v>
      </c>
      <c r="Q2066">
        <v>0.41</v>
      </c>
      <c r="R2066">
        <f>IF(IFERROR(VLOOKUP(DATOS[[#This Row],[IdUnico]],A2067:$A$5002,1,FALSE),0),1,0)</f>
        <v>0</v>
      </c>
    </row>
    <row r="2067" spans="1:18" x14ac:dyDescent="0.3">
      <c r="A2067" t="str">
        <f>CONCATENATE(DATOS[[#This Row],[customer_id]],"_",DATOS[[#This Row],[country]],"_",DATOS[[#This Row],[customer_since]])</f>
        <v>CUST_4714_Germany_44601</v>
      </c>
      <c r="B2067" t="s">
        <v>1439</v>
      </c>
      <c r="C2067">
        <v>41</v>
      </c>
      <c r="D2067" t="s">
        <v>21</v>
      </c>
      <c r="E2067" t="s">
        <v>50</v>
      </c>
      <c r="F2067">
        <v>129.33000000000001</v>
      </c>
      <c r="G2067">
        <f>IF(DATOS[[#This Row],[avg_order_value]]="",0,DATOS[[#This Row],[avg_order_value]])</f>
        <v>129.33000000000001</v>
      </c>
      <c r="H2067">
        <v>13</v>
      </c>
      <c r="I2067">
        <f>DATOS[[#This Row],[avgValorOrdenDesc]]*DATOS[[#This Row],[total_orders]]</f>
        <v>1681.2900000000002</v>
      </c>
      <c r="J2067">
        <v>26</v>
      </c>
      <c r="K2067">
        <v>0</v>
      </c>
      <c r="L2067" t="s">
        <v>16</v>
      </c>
      <c r="M2067">
        <v>11.9</v>
      </c>
      <c r="N2067">
        <f>IF(DATOS[[#This Row],[email_open_rate]]="",0,DATOS[[#This Row],[email_open_rate]])</f>
        <v>11.9</v>
      </c>
      <c r="O2067" s="1">
        <v>44601</v>
      </c>
      <c r="P2067">
        <v>25</v>
      </c>
      <c r="Q2067">
        <v>0.22</v>
      </c>
      <c r="R2067">
        <f>IF(IFERROR(VLOOKUP(DATOS[[#This Row],[IdUnico]],A2068:$A$5002,1,FALSE),0),1,0)</f>
        <v>0</v>
      </c>
    </row>
    <row r="2068" spans="1:18" x14ac:dyDescent="0.3">
      <c r="A2068" t="str">
        <f>CONCATENATE(DATOS[[#This Row],[customer_id]],"_",DATOS[[#This Row],[country]],"_",DATOS[[#This Row],[customer_since]])</f>
        <v>CUST_4715_USA_44590</v>
      </c>
      <c r="B2068" t="s">
        <v>3669</v>
      </c>
      <c r="C2068">
        <v>64</v>
      </c>
      <c r="D2068" t="s">
        <v>14</v>
      </c>
      <c r="E2068" t="s">
        <v>18</v>
      </c>
      <c r="F2068">
        <v>182.83</v>
      </c>
      <c r="G2068">
        <f>IF(DATOS[[#This Row],[avg_order_value]]="",0,DATOS[[#This Row],[avg_order_value]])</f>
        <v>182.83</v>
      </c>
      <c r="H2068">
        <v>5</v>
      </c>
      <c r="I2068">
        <f>DATOS[[#This Row],[avgValorOrdenDesc]]*DATOS[[#This Row],[total_orders]]</f>
        <v>914.15000000000009</v>
      </c>
      <c r="J2068">
        <v>302</v>
      </c>
      <c r="K2068">
        <v>0</v>
      </c>
      <c r="L2068" t="s">
        <v>19</v>
      </c>
      <c r="M2068">
        <v>22.3</v>
      </c>
      <c r="N2068">
        <f>IF(DATOS[[#This Row],[email_open_rate]]="",0,DATOS[[#This Row],[email_open_rate]])</f>
        <v>22.3</v>
      </c>
      <c r="O2068" s="1">
        <v>44590</v>
      </c>
      <c r="P2068">
        <v>62</v>
      </c>
      <c r="Q2068">
        <v>0.47</v>
      </c>
      <c r="R2068">
        <f>IF(IFERROR(VLOOKUP(DATOS[[#This Row],[IdUnico]],A2069:$A$5002,1,FALSE),0),1,0)</f>
        <v>0</v>
      </c>
    </row>
    <row r="2069" spans="1:18" x14ac:dyDescent="0.3">
      <c r="A2069" t="str">
        <f>CONCATENATE(DATOS[[#This Row],[customer_id]],"_",DATOS[[#This Row],[country]],"_",DATOS[[#This Row],[customer_since]])</f>
        <v>CUST_4716_India_44350</v>
      </c>
      <c r="B2069" t="s">
        <v>1750</v>
      </c>
      <c r="C2069">
        <v>21</v>
      </c>
      <c r="D2069" t="s">
        <v>14</v>
      </c>
      <c r="E2069" t="s">
        <v>37</v>
      </c>
      <c r="F2069">
        <v>54.94</v>
      </c>
      <c r="G2069">
        <f>IF(DATOS[[#This Row],[avg_order_value]]="",0,DATOS[[#This Row],[avg_order_value]])</f>
        <v>54.94</v>
      </c>
      <c r="H2069">
        <v>10</v>
      </c>
      <c r="I2069">
        <f>DATOS[[#This Row],[avgValorOrdenDesc]]*DATOS[[#This Row],[total_orders]]</f>
        <v>549.4</v>
      </c>
      <c r="J2069">
        <v>271</v>
      </c>
      <c r="K2069">
        <v>0</v>
      </c>
      <c r="L2069" t="s">
        <v>29</v>
      </c>
      <c r="M2069">
        <v>4.9000000000000004</v>
      </c>
      <c r="N2069">
        <f>IF(DATOS[[#This Row],[email_open_rate]]="",0,DATOS[[#This Row],[email_open_rate]])</f>
        <v>4.9000000000000004</v>
      </c>
      <c r="O2069" s="1">
        <v>44350</v>
      </c>
      <c r="P2069">
        <v>43</v>
      </c>
      <c r="Q2069">
        <v>0.11</v>
      </c>
      <c r="R2069">
        <f>IF(IFERROR(VLOOKUP(DATOS[[#This Row],[IdUnico]],A2070:$A$5002,1,FALSE),0),1,0)</f>
        <v>0</v>
      </c>
    </row>
    <row r="2070" spans="1:18" x14ac:dyDescent="0.3">
      <c r="A2070" t="str">
        <f>CONCATENATE(DATOS[[#This Row],[customer_id]],"_",DATOS[[#This Row],[country]],"_",DATOS[[#This Row],[customer_since]])</f>
        <v>CUST_4716_USA_45409</v>
      </c>
      <c r="B2070" t="s">
        <v>1750</v>
      </c>
      <c r="C2070">
        <v>56</v>
      </c>
      <c r="D2070" t="s">
        <v>14</v>
      </c>
      <c r="E2070" t="s">
        <v>18</v>
      </c>
      <c r="F2070">
        <v>23.28</v>
      </c>
      <c r="G2070">
        <f>IF(DATOS[[#This Row],[avg_order_value]]="",0,DATOS[[#This Row],[avg_order_value]])</f>
        <v>23.28</v>
      </c>
      <c r="H2070">
        <v>5</v>
      </c>
      <c r="I2070">
        <f>DATOS[[#This Row],[avgValorOrdenDesc]]*DATOS[[#This Row],[total_orders]]</f>
        <v>116.4</v>
      </c>
      <c r="J2070">
        <v>97</v>
      </c>
      <c r="K2070">
        <v>0</v>
      </c>
      <c r="L2070" t="s">
        <v>29</v>
      </c>
      <c r="M2070">
        <v>93.2</v>
      </c>
      <c r="N2070">
        <f>IF(DATOS[[#This Row],[email_open_rate]]="",0,DATOS[[#This Row],[email_open_rate]])</f>
        <v>93.2</v>
      </c>
      <c r="O2070" s="1">
        <v>45409</v>
      </c>
      <c r="P2070">
        <v>53</v>
      </c>
      <c r="Q2070">
        <v>0.53</v>
      </c>
      <c r="R2070">
        <f>IF(IFERROR(VLOOKUP(DATOS[[#This Row],[IdUnico]],A2071:$A$5002,1,FALSE),0),1,0)</f>
        <v>0</v>
      </c>
    </row>
    <row r="2071" spans="1:18" x14ac:dyDescent="0.3">
      <c r="A2071" t="str">
        <f>CONCATENATE(DATOS[[#This Row],[customer_id]],"_",DATOS[[#This Row],[country]],"_",DATOS[[#This Row],[customer_since]])</f>
        <v>CUST_4718_UK_44722</v>
      </c>
      <c r="B2071" t="s">
        <v>2540</v>
      </c>
      <c r="C2071">
        <v>49</v>
      </c>
      <c r="D2071" t="s">
        <v>21</v>
      </c>
      <c r="E2071" t="s">
        <v>52</v>
      </c>
      <c r="F2071">
        <v>104.22</v>
      </c>
      <c r="G2071">
        <f>IF(DATOS[[#This Row],[avg_order_value]]="",0,DATOS[[#This Row],[avg_order_value]])</f>
        <v>104.22</v>
      </c>
      <c r="H2071">
        <v>11</v>
      </c>
      <c r="I2071">
        <f>DATOS[[#This Row],[avgValorOrdenDesc]]*DATOS[[#This Row],[total_orders]]</f>
        <v>1146.42</v>
      </c>
      <c r="J2071">
        <v>97</v>
      </c>
      <c r="K2071">
        <v>0</v>
      </c>
      <c r="L2071" t="s">
        <v>29</v>
      </c>
      <c r="M2071">
        <v>48.9</v>
      </c>
      <c r="N2071">
        <f>IF(DATOS[[#This Row],[email_open_rate]]="",0,DATOS[[#This Row],[email_open_rate]])</f>
        <v>48.9</v>
      </c>
      <c r="O2071" s="1">
        <v>44722</v>
      </c>
      <c r="P2071">
        <v>32</v>
      </c>
      <c r="Q2071">
        <v>0.26</v>
      </c>
      <c r="R2071">
        <f>IF(IFERROR(VLOOKUP(DATOS[[#This Row],[IdUnico]],A2072:$A$5002,1,FALSE),0),1,0)</f>
        <v>0</v>
      </c>
    </row>
    <row r="2072" spans="1:18" x14ac:dyDescent="0.3">
      <c r="A2072" t="str">
        <f>CONCATENATE(DATOS[[#This Row],[customer_id]],"_",DATOS[[#This Row],[country]],"_",DATOS[[#This Row],[customer_since]])</f>
        <v>CUST_4719_Brazil_45550</v>
      </c>
      <c r="B2072" t="s">
        <v>583</v>
      </c>
      <c r="C2072">
        <v>27</v>
      </c>
      <c r="D2072" t="s">
        <v>14</v>
      </c>
      <c r="E2072" t="s">
        <v>15</v>
      </c>
      <c r="F2072">
        <v>72.64</v>
      </c>
      <c r="G2072">
        <f>IF(DATOS[[#This Row],[avg_order_value]]="",0,DATOS[[#This Row],[avg_order_value]])</f>
        <v>72.64</v>
      </c>
      <c r="H2072">
        <v>8</v>
      </c>
      <c r="I2072">
        <f>DATOS[[#This Row],[avgValorOrdenDesc]]*DATOS[[#This Row],[total_orders]]</f>
        <v>581.12</v>
      </c>
      <c r="J2072">
        <v>320</v>
      </c>
      <c r="K2072">
        <v>0</v>
      </c>
      <c r="L2072" t="s">
        <v>16</v>
      </c>
      <c r="M2072">
        <v>4.5</v>
      </c>
      <c r="N2072">
        <f>IF(DATOS[[#This Row],[email_open_rate]]="",0,DATOS[[#This Row],[email_open_rate]])</f>
        <v>4.5</v>
      </c>
      <c r="O2072" s="1">
        <v>45550</v>
      </c>
      <c r="P2072">
        <v>21</v>
      </c>
      <c r="Q2072">
        <v>0.3</v>
      </c>
      <c r="R2072">
        <f>IF(IFERROR(VLOOKUP(DATOS[[#This Row],[IdUnico]],A2073:$A$5002,1,FALSE),0),1,0)</f>
        <v>0</v>
      </c>
    </row>
    <row r="2073" spans="1:18" x14ac:dyDescent="0.3">
      <c r="A2073" t="str">
        <f>CONCATENATE(DATOS[[#This Row],[customer_id]],"_",DATOS[[#This Row],[country]],"_",DATOS[[#This Row],[customer_since]])</f>
        <v>CUST_4719_Canada_44176</v>
      </c>
      <c r="B2073" t="s">
        <v>583</v>
      </c>
      <c r="C2073">
        <v>69</v>
      </c>
      <c r="D2073" t="s">
        <v>14</v>
      </c>
      <c r="E2073" t="s">
        <v>28</v>
      </c>
      <c r="F2073">
        <v>256.88</v>
      </c>
      <c r="G2073">
        <f>IF(DATOS[[#This Row],[avg_order_value]]="",0,DATOS[[#This Row],[avg_order_value]])</f>
        <v>256.88</v>
      </c>
      <c r="H2073">
        <v>14</v>
      </c>
      <c r="I2073">
        <f>DATOS[[#This Row],[avgValorOrdenDesc]]*DATOS[[#This Row],[total_orders]]</f>
        <v>3596.3199999999997</v>
      </c>
      <c r="J2073">
        <v>29</v>
      </c>
      <c r="K2073">
        <v>0</v>
      </c>
      <c r="L2073" t="s">
        <v>29</v>
      </c>
      <c r="M2073">
        <v>4.5999999999999996</v>
      </c>
      <c r="N2073">
        <f>IF(DATOS[[#This Row],[email_open_rate]]="",0,DATOS[[#This Row],[email_open_rate]])</f>
        <v>4.5999999999999996</v>
      </c>
      <c r="O2073" s="1">
        <v>44176</v>
      </c>
      <c r="P2073">
        <v>76</v>
      </c>
      <c r="Q2073">
        <v>0.45</v>
      </c>
      <c r="R2073">
        <f>IF(IFERROR(VLOOKUP(DATOS[[#This Row],[IdUnico]],A2074:$A$5002,1,FALSE),0),1,0)</f>
        <v>0</v>
      </c>
    </row>
    <row r="2074" spans="1:18" x14ac:dyDescent="0.3">
      <c r="A2074" t="str">
        <f>CONCATENATE(DATOS[[#This Row],[customer_id]],"_",DATOS[[#This Row],[country]],"_",DATOS[[#This Row],[customer_since]])</f>
        <v>CUST_4719_Japan_45454</v>
      </c>
      <c r="B2074" t="s">
        <v>583</v>
      </c>
      <c r="C2074">
        <v>31</v>
      </c>
      <c r="D2074" t="s">
        <v>25</v>
      </c>
      <c r="E2074" t="s">
        <v>26</v>
      </c>
      <c r="F2074">
        <v>31.33</v>
      </c>
      <c r="G2074">
        <f>IF(DATOS[[#This Row],[avg_order_value]]="",0,DATOS[[#This Row],[avg_order_value]])</f>
        <v>31.33</v>
      </c>
      <c r="H2074">
        <v>12</v>
      </c>
      <c r="I2074">
        <f>DATOS[[#This Row],[avgValorOrdenDesc]]*DATOS[[#This Row],[total_orders]]</f>
        <v>375.96</v>
      </c>
      <c r="J2074">
        <v>21</v>
      </c>
      <c r="K2074">
        <v>0</v>
      </c>
      <c r="L2074" t="s">
        <v>19</v>
      </c>
      <c r="M2074">
        <v>67.5</v>
      </c>
      <c r="N2074">
        <f>IF(DATOS[[#This Row],[email_open_rate]]="",0,DATOS[[#This Row],[email_open_rate]])</f>
        <v>67.5</v>
      </c>
      <c r="O2074" s="1">
        <v>45454</v>
      </c>
      <c r="P2074">
        <v>41</v>
      </c>
      <c r="Q2074">
        <v>0.24</v>
      </c>
      <c r="R2074">
        <f>IF(IFERROR(VLOOKUP(DATOS[[#This Row],[IdUnico]],A2075:$A$5002,1,FALSE),0),1,0)</f>
        <v>0</v>
      </c>
    </row>
    <row r="2075" spans="1:18" x14ac:dyDescent="0.3">
      <c r="A2075" t="str">
        <f>CONCATENATE(DATOS[[#This Row],[customer_id]],"_",DATOS[[#This Row],[country]],"_",DATOS[[#This Row],[customer_since]])</f>
        <v>CUST_4719_UK_44064</v>
      </c>
      <c r="B2075" t="s">
        <v>583</v>
      </c>
      <c r="C2075">
        <v>49</v>
      </c>
      <c r="D2075" t="s">
        <v>14</v>
      </c>
      <c r="E2075" t="s">
        <v>52</v>
      </c>
      <c r="F2075">
        <v>21.79</v>
      </c>
      <c r="G2075">
        <f>IF(DATOS[[#This Row],[avg_order_value]]="",0,DATOS[[#This Row],[avg_order_value]])</f>
        <v>21.79</v>
      </c>
      <c r="H2075">
        <v>8</v>
      </c>
      <c r="I2075">
        <f>DATOS[[#This Row],[avgValorOrdenDesc]]*DATOS[[#This Row],[total_orders]]</f>
        <v>174.32</v>
      </c>
      <c r="J2075">
        <v>258</v>
      </c>
      <c r="K2075">
        <v>0</v>
      </c>
      <c r="L2075" t="s">
        <v>23</v>
      </c>
      <c r="M2075">
        <v>75.7</v>
      </c>
      <c r="N2075">
        <f>IF(DATOS[[#This Row],[email_open_rate]]="",0,DATOS[[#This Row],[email_open_rate]])</f>
        <v>75.7</v>
      </c>
      <c r="O2075" s="1">
        <v>44064</v>
      </c>
      <c r="P2075">
        <v>51</v>
      </c>
      <c r="Q2075">
        <v>0.52</v>
      </c>
      <c r="R2075">
        <f>IF(IFERROR(VLOOKUP(DATOS[[#This Row],[IdUnico]],A2076:$A$5002,1,FALSE),0),1,0)</f>
        <v>0</v>
      </c>
    </row>
    <row r="2076" spans="1:18" x14ac:dyDescent="0.3">
      <c r="A2076" t="str">
        <f>CONCATENATE(DATOS[[#This Row],[customer_id]],"_",DATOS[[#This Row],[country]],"_",DATOS[[#This Row],[customer_since]])</f>
        <v>CUST_4719_USA_45339</v>
      </c>
      <c r="B2076" t="s">
        <v>583</v>
      </c>
      <c r="C2076">
        <v>68</v>
      </c>
      <c r="D2076" t="s">
        <v>21</v>
      </c>
      <c r="E2076" t="s">
        <v>18</v>
      </c>
      <c r="F2076">
        <v>217.32</v>
      </c>
      <c r="G2076">
        <f>IF(DATOS[[#This Row],[avg_order_value]]="",0,DATOS[[#This Row],[avg_order_value]])</f>
        <v>217.32</v>
      </c>
      <c r="H2076">
        <v>12</v>
      </c>
      <c r="I2076">
        <f>DATOS[[#This Row],[avgValorOrdenDesc]]*DATOS[[#This Row],[total_orders]]</f>
        <v>2607.84</v>
      </c>
      <c r="J2076">
        <v>210</v>
      </c>
      <c r="K2076">
        <v>0</v>
      </c>
      <c r="L2076" t="s">
        <v>23</v>
      </c>
      <c r="M2076">
        <v>38.700000000000003</v>
      </c>
      <c r="N2076">
        <f>IF(DATOS[[#This Row],[email_open_rate]]="",0,DATOS[[#This Row],[email_open_rate]])</f>
        <v>38.700000000000003</v>
      </c>
      <c r="O2076" s="1">
        <v>45339</v>
      </c>
      <c r="P2076">
        <v>26</v>
      </c>
      <c r="Q2076">
        <v>0.1</v>
      </c>
      <c r="R2076">
        <f>IF(IFERROR(VLOOKUP(DATOS[[#This Row],[IdUnico]],A2077:$A$5002,1,FALSE),0),1,0)</f>
        <v>0</v>
      </c>
    </row>
    <row r="2077" spans="1:18" x14ac:dyDescent="0.3">
      <c r="A2077" t="str">
        <f>CONCATENATE(DATOS[[#This Row],[customer_id]],"_",DATOS[[#This Row],[country]],"_",DATOS[[#This Row],[customer_since]])</f>
        <v>CUST_4722_USA_45349</v>
      </c>
      <c r="B2077" t="s">
        <v>2687</v>
      </c>
      <c r="C2077">
        <v>46</v>
      </c>
      <c r="D2077" t="s">
        <v>21</v>
      </c>
      <c r="E2077" t="s">
        <v>18</v>
      </c>
      <c r="F2077">
        <v>227.45</v>
      </c>
      <c r="G2077">
        <f>IF(DATOS[[#This Row],[avg_order_value]]="",0,DATOS[[#This Row],[avg_order_value]])</f>
        <v>227.45</v>
      </c>
      <c r="H2077">
        <v>11</v>
      </c>
      <c r="I2077">
        <f>DATOS[[#This Row],[avgValorOrdenDesc]]*DATOS[[#This Row],[total_orders]]</f>
        <v>2501.9499999999998</v>
      </c>
      <c r="J2077">
        <v>17</v>
      </c>
      <c r="K2077">
        <v>0</v>
      </c>
      <c r="L2077" t="s">
        <v>29</v>
      </c>
      <c r="M2077">
        <v>81.7</v>
      </c>
      <c r="N2077">
        <f>IF(DATOS[[#This Row],[email_open_rate]]="",0,DATOS[[#This Row],[email_open_rate]])</f>
        <v>81.7</v>
      </c>
      <c r="O2077" s="1">
        <v>45349</v>
      </c>
      <c r="P2077">
        <v>40</v>
      </c>
      <c r="Q2077">
        <v>0.33</v>
      </c>
      <c r="R2077">
        <f>IF(IFERROR(VLOOKUP(DATOS[[#This Row],[IdUnico]],A2078:$A$5002,1,FALSE),0),1,0)</f>
        <v>0</v>
      </c>
    </row>
    <row r="2078" spans="1:18" x14ac:dyDescent="0.3">
      <c r="A2078" t="str">
        <f>CONCATENATE(DATOS[[#This Row],[customer_id]],"_",DATOS[[#This Row],[country]],"_",DATOS[[#This Row],[customer_since]])</f>
        <v>CUST_4722_USA_45670</v>
      </c>
      <c r="B2078" t="s">
        <v>2687</v>
      </c>
      <c r="C2078">
        <v>67</v>
      </c>
      <c r="D2078" t="s">
        <v>14</v>
      </c>
      <c r="E2078" t="s">
        <v>18</v>
      </c>
      <c r="F2078">
        <v>291.08</v>
      </c>
      <c r="G2078">
        <f>IF(DATOS[[#This Row],[avg_order_value]]="",0,DATOS[[#This Row],[avg_order_value]])</f>
        <v>291.08</v>
      </c>
      <c r="H2078">
        <v>10</v>
      </c>
      <c r="I2078">
        <f>DATOS[[#This Row],[avgValorOrdenDesc]]*DATOS[[#This Row],[total_orders]]</f>
        <v>2910.7999999999997</v>
      </c>
      <c r="J2078">
        <v>279</v>
      </c>
      <c r="K2078">
        <v>0</v>
      </c>
      <c r="L2078" t="s">
        <v>19</v>
      </c>
      <c r="M2078">
        <v>71</v>
      </c>
      <c r="N2078">
        <f>IF(DATOS[[#This Row],[email_open_rate]]="",0,DATOS[[#This Row],[email_open_rate]])</f>
        <v>71</v>
      </c>
      <c r="O2078" s="1">
        <v>45670</v>
      </c>
      <c r="P2078">
        <v>11</v>
      </c>
      <c r="Q2078">
        <v>0.59</v>
      </c>
      <c r="R2078">
        <f>IF(IFERROR(VLOOKUP(DATOS[[#This Row],[IdUnico]],A2079:$A$5002,1,FALSE),0),1,0)</f>
        <v>0</v>
      </c>
    </row>
    <row r="2079" spans="1:18" x14ac:dyDescent="0.3">
      <c r="A2079" t="str">
        <f>CONCATENATE(DATOS[[#This Row],[customer_id]],"_",DATOS[[#This Row],[country]],"_",DATOS[[#This Row],[customer_since]])</f>
        <v>CUST_4725_Brazil_45633</v>
      </c>
      <c r="B2079" t="s">
        <v>1670</v>
      </c>
      <c r="C2079">
        <v>33</v>
      </c>
      <c r="D2079" t="s">
        <v>21</v>
      </c>
      <c r="E2079" t="s">
        <v>15</v>
      </c>
      <c r="F2079">
        <v>194.72</v>
      </c>
      <c r="G2079">
        <f>IF(DATOS[[#This Row],[avg_order_value]]="",0,DATOS[[#This Row],[avg_order_value]])</f>
        <v>194.72</v>
      </c>
      <c r="H2079">
        <v>12</v>
      </c>
      <c r="I2079">
        <f>DATOS[[#This Row],[avgValorOrdenDesc]]*DATOS[[#This Row],[total_orders]]</f>
        <v>2336.64</v>
      </c>
      <c r="J2079">
        <v>269</v>
      </c>
      <c r="K2079">
        <v>1</v>
      </c>
      <c r="L2079" t="s">
        <v>23</v>
      </c>
      <c r="M2079">
        <v>99.5</v>
      </c>
      <c r="N2079">
        <f>IF(DATOS[[#This Row],[email_open_rate]]="",0,DATOS[[#This Row],[email_open_rate]])</f>
        <v>99.5</v>
      </c>
      <c r="O2079" s="1">
        <v>45633</v>
      </c>
      <c r="P2079">
        <v>94</v>
      </c>
      <c r="Q2079">
        <v>0.51</v>
      </c>
      <c r="R2079">
        <f>IF(IFERROR(VLOOKUP(DATOS[[#This Row],[IdUnico]],A2080:$A$5002,1,FALSE),0),1,0)</f>
        <v>0</v>
      </c>
    </row>
    <row r="2080" spans="1:18" x14ac:dyDescent="0.3">
      <c r="A2080" t="str">
        <f>CONCATENATE(DATOS[[#This Row],[customer_id]],"_",DATOS[[#This Row],[country]],"_",DATOS[[#This Row],[customer_since]])</f>
        <v>CUST_4726_Japan_44480</v>
      </c>
      <c r="B2080" t="s">
        <v>1547</v>
      </c>
      <c r="C2080">
        <v>21</v>
      </c>
      <c r="D2080" t="s">
        <v>21</v>
      </c>
      <c r="E2080" t="s">
        <v>26</v>
      </c>
      <c r="F2080">
        <v>87.02</v>
      </c>
      <c r="G2080">
        <f>IF(DATOS[[#This Row],[avg_order_value]]="",0,DATOS[[#This Row],[avg_order_value]])</f>
        <v>87.02</v>
      </c>
      <c r="H2080">
        <v>11</v>
      </c>
      <c r="I2080">
        <f>DATOS[[#This Row],[avgValorOrdenDesc]]*DATOS[[#This Row],[total_orders]]</f>
        <v>957.21999999999991</v>
      </c>
      <c r="J2080">
        <v>143</v>
      </c>
      <c r="K2080">
        <v>0</v>
      </c>
      <c r="L2080" t="s">
        <v>40</v>
      </c>
      <c r="M2080">
        <v>17.2</v>
      </c>
      <c r="N2080">
        <f>IF(DATOS[[#This Row],[email_open_rate]]="",0,DATOS[[#This Row],[email_open_rate]])</f>
        <v>17.2</v>
      </c>
      <c r="O2080" s="1">
        <v>44480</v>
      </c>
      <c r="P2080">
        <v>82</v>
      </c>
      <c r="Q2080">
        <v>0.26</v>
      </c>
      <c r="R2080">
        <f>IF(IFERROR(VLOOKUP(DATOS[[#This Row],[IdUnico]],A2081:$A$5002,1,FALSE),0),1,0)</f>
        <v>0</v>
      </c>
    </row>
    <row r="2081" spans="1:18" x14ac:dyDescent="0.3">
      <c r="A2081" t="str">
        <f>CONCATENATE(DATOS[[#This Row],[customer_id]],"_",DATOS[[#This Row],[country]],"_",DATOS[[#This Row],[customer_since]])</f>
        <v>CUST_4727_UK_45040</v>
      </c>
      <c r="B2081" t="s">
        <v>1875</v>
      </c>
      <c r="C2081">
        <v>74</v>
      </c>
      <c r="D2081" t="s">
        <v>21</v>
      </c>
      <c r="E2081" t="s">
        <v>52</v>
      </c>
      <c r="F2081">
        <v>188.51</v>
      </c>
      <c r="G2081">
        <f>IF(DATOS[[#This Row],[avg_order_value]]="",0,DATOS[[#This Row],[avg_order_value]])</f>
        <v>188.51</v>
      </c>
      <c r="H2081">
        <v>11</v>
      </c>
      <c r="I2081">
        <f>DATOS[[#This Row],[avgValorOrdenDesc]]*DATOS[[#This Row],[total_orders]]</f>
        <v>2073.6099999999997</v>
      </c>
      <c r="J2081">
        <v>330</v>
      </c>
      <c r="K2081">
        <v>0</v>
      </c>
      <c r="L2081" t="s">
        <v>23</v>
      </c>
      <c r="M2081">
        <v>69.400000000000006</v>
      </c>
      <c r="N2081">
        <f>IF(DATOS[[#This Row],[email_open_rate]]="",0,DATOS[[#This Row],[email_open_rate]])</f>
        <v>69.400000000000006</v>
      </c>
      <c r="O2081" s="1">
        <v>45040</v>
      </c>
      <c r="P2081">
        <v>37</v>
      </c>
      <c r="Q2081">
        <v>0.03</v>
      </c>
      <c r="R2081">
        <f>IF(IFERROR(VLOOKUP(DATOS[[#This Row],[IdUnico]],A2082:$A$5002,1,FALSE),0),1,0)</f>
        <v>0</v>
      </c>
    </row>
    <row r="2082" spans="1:18" x14ac:dyDescent="0.3">
      <c r="A2082" t="str">
        <f>CONCATENATE(DATOS[[#This Row],[customer_id]],"_",DATOS[[#This Row],[country]],"_",DATOS[[#This Row],[customer_since]])</f>
        <v>CUST_4729_India_45559</v>
      </c>
      <c r="B2082" t="s">
        <v>3780</v>
      </c>
      <c r="C2082">
        <v>61</v>
      </c>
      <c r="D2082" t="s">
        <v>14</v>
      </c>
      <c r="E2082" t="s">
        <v>37</v>
      </c>
      <c r="F2082">
        <v>71.14</v>
      </c>
      <c r="G2082">
        <f>IF(DATOS[[#This Row],[avg_order_value]]="",0,DATOS[[#This Row],[avg_order_value]])</f>
        <v>71.14</v>
      </c>
      <c r="H2082">
        <v>10</v>
      </c>
      <c r="I2082">
        <f>DATOS[[#This Row],[avgValorOrdenDesc]]*DATOS[[#This Row],[total_orders]]</f>
        <v>711.4</v>
      </c>
      <c r="J2082">
        <v>314</v>
      </c>
      <c r="K2082">
        <v>0</v>
      </c>
      <c r="L2082" t="s">
        <v>23</v>
      </c>
      <c r="M2082">
        <v>82.2</v>
      </c>
      <c r="N2082">
        <f>IF(DATOS[[#This Row],[email_open_rate]]="",0,DATOS[[#This Row],[email_open_rate]])</f>
        <v>82.2</v>
      </c>
      <c r="O2082" s="1">
        <v>45559</v>
      </c>
      <c r="P2082">
        <v>36</v>
      </c>
      <c r="Q2082">
        <v>0.14000000000000001</v>
      </c>
      <c r="R2082">
        <f>IF(IFERROR(VLOOKUP(DATOS[[#This Row],[IdUnico]],A2083:$A$5002,1,FALSE),0),1,0)</f>
        <v>0</v>
      </c>
    </row>
    <row r="2083" spans="1:18" x14ac:dyDescent="0.3">
      <c r="A2083" t="str">
        <f>CONCATENATE(DATOS[[#This Row],[customer_id]],"_",DATOS[[#This Row],[country]],"_",DATOS[[#This Row],[customer_since]])</f>
        <v>CUST_4730_Brazil_44428</v>
      </c>
      <c r="B2083" t="s">
        <v>2331</v>
      </c>
      <c r="C2083">
        <v>75</v>
      </c>
      <c r="D2083" t="s">
        <v>14</v>
      </c>
      <c r="E2083" t="s">
        <v>15</v>
      </c>
      <c r="F2083">
        <v>141.61000000000001</v>
      </c>
      <c r="G2083">
        <f>IF(DATOS[[#This Row],[avg_order_value]]="",0,DATOS[[#This Row],[avg_order_value]])</f>
        <v>141.61000000000001</v>
      </c>
      <c r="H2083">
        <v>10</v>
      </c>
      <c r="I2083">
        <f>DATOS[[#This Row],[avgValorOrdenDesc]]*DATOS[[#This Row],[total_orders]]</f>
        <v>1416.1000000000001</v>
      </c>
      <c r="J2083">
        <v>69</v>
      </c>
      <c r="K2083">
        <v>0</v>
      </c>
      <c r="L2083" t="s">
        <v>29</v>
      </c>
      <c r="M2083">
        <v>83.3</v>
      </c>
      <c r="N2083">
        <f>IF(DATOS[[#This Row],[email_open_rate]]="",0,DATOS[[#This Row],[email_open_rate]])</f>
        <v>83.3</v>
      </c>
      <c r="O2083" s="1">
        <v>44428</v>
      </c>
      <c r="P2083">
        <v>53</v>
      </c>
      <c r="Q2083">
        <v>0.5</v>
      </c>
      <c r="R2083">
        <f>IF(IFERROR(VLOOKUP(DATOS[[#This Row],[IdUnico]],A2084:$A$5002,1,FALSE),0),1,0)</f>
        <v>0</v>
      </c>
    </row>
    <row r="2084" spans="1:18" x14ac:dyDescent="0.3">
      <c r="A2084" t="str">
        <f>CONCATENATE(DATOS[[#This Row],[customer_id]],"_",DATOS[[#This Row],[country]],"_",DATOS[[#This Row],[customer_since]])</f>
        <v>CUST_4731_China_44352</v>
      </c>
      <c r="B2084" t="s">
        <v>2745</v>
      </c>
      <c r="C2084">
        <v>29</v>
      </c>
      <c r="D2084" t="s">
        <v>14</v>
      </c>
      <c r="E2084" t="s">
        <v>44</v>
      </c>
      <c r="F2084">
        <v>87.09</v>
      </c>
      <c r="G2084">
        <f>IF(DATOS[[#This Row],[avg_order_value]]="",0,DATOS[[#This Row],[avg_order_value]])</f>
        <v>87.09</v>
      </c>
      <c r="H2084">
        <v>9</v>
      </c>
      <c r="I2084">
        <f>DATOS[[#This Row],[avgValorOrdenDesc]]*DATOS[[#This Row],[total_orders]]</f>
        <v>783.81000000000006</v>
      </c>
      <c r="J2084">
        <v>115</v>
      </c>
      <c r="K2084">
        <v>0</v>
      </c>
      <c r="L2084" t="s">
        <v>19</v>
      </c>
      <c r="M2084">
        <v>99</v>
      </c>
      <c r="N2084">
        <f>IF(DATOS[[#This Row],[email_open_rate]]="",0,DATOS[[#This Row],[email_open_rate]])</f>
        <v>99</v>
      </c>
      <c r="O2084" s="1">
        <v>44352</v>
      </c>
      <c r="P2084">
        <v>93</v>
      </c>
      <c r="Q2084">
        <v>7.0000000000000007E-2</v>
      </c>
      <c r="R2084">
        <f>IF(IFERROR(VLOOKUP(DATOS[[#This Row],[IdUnico]],A2085:$A$5002,1,FALSE),0),1,0)</f>
        <v>0</v>
      </c>
    </row>
    <row r="2085" spans="1:18" x14ac:dyDescent="0.3">
      <c r="A2085" t="str">
        <f>CONCATENATE(DATOS[[#This Row],[customer_id]],"_",DATOS[[#This Row],[country]],"_",DATOS[[#This Row],[customer_since]])</f>
        <v>CUST_4735_Germany_45652</v>
      </c>
      <c r="B2085" t="s">
        <v>775</v>
      </c>
      <c r="C2085">
        <v>22</v>
      </c>
      <c r="D2085" t="s">
        <v>14</v>
      </c>
      <c r="E2085" t="s">
        <v>50</v>
      </c>
      <c r="F2085">
        <v>235.81</v>
      </c>
      <c r="G2085">
        <f>IF(DATOS[[#This Row],[avg_order_value]]="",0,DATOS[[#This Row],[avg_order_value]])</f>
        <v>235.81</v>
      </c>
      <c r="H2085">
        <v>5</v>
      </c>
      <c r="I2085">
        <f>DATOS[[#This Row],[avgValorOrdenDesc]]*DATOS[[#This Row],[total_orders]]</f>
        <v>1179.05</v>
      </c>
      <c r="J2085">
        <v>24</v>
      </c>
      <c r="K2085">
        <v>0</v>
      </c>
      <c r="L2085" t="s">
        <v>19</v>
      </c>
      <c r="M2085">
        <v>26.8</v>
      </c>
      <c r="N2085">
        <f>IF(DATOS[[#This Row],[email_open_rate]]="",0,DATOS[[#This Row],[email_open_rate]])</f>
        <v>26.8</v>
      </c>
      <c r="O2085" s="1">
        <v>45652</v>
      </c>
      <c r="P2085">
        <v>33</v>
      </c>
      <c r="Q2085">
        <v>0.15</v>
      </c>
      <c r="R2085">
        <f>IF(IFERROR(VLOOKUP(DATOS[[#This Row],[IdUnico]],A2086:$A$5002,1,FALSE),0),1,0)</f>
        <v>0</v>
      </c>
    </row>
    <row r="2086" spans="1:18" x14ac:dyDescent="0.3">
      <c r="A2086" t="str">
        <f>CONCATENATE(DATOS[[#This Row],[customer_id]],"_",DATOS[[#This Row],[country]],"_",DATOS[[#This Row],[customer_since]])</f>
        <v>CUST_4735_Japan_45434</v>
      </c>
      <c r="B2086" t="s">
        <v>775</v>
      </c>
      <c r="C2086">
        <v>30</v>
      </c>
      <c r="D2086" t="s">
        <v>21</v>
      </c>
      <c r="E2086" t="s">
        <v>26</v>
      </c>
      <c r="F2086">
        <v>31.07</v>
      </c>
      <c r="G2086">
        <f>IF(DATOS[[#This Row],[avg_order_value]]="",0,DATOS[[#This Row],[avg_order_value]])</f>
        <v>31.07</v>
      </c>
      <c r="H2086">
        <v>8</v>
      </c>
      <c r="I2086">
        <f>DATOS[[#This Row],[avgValorOrdenDesc]]*DATOS[[#This Row],[total_orders]]</f>
        <v>248.56</v>
      </c>
      <c r="J2086">
        <v>62</v>
      </c>
      <c r="K2086">
        <v>0</v>
      </c>
      <c r="L2086" t="s">
        <v>40</v>
      </c>
      <c r="M2086">
        <v>79.3</v>
      </c>
      <c r="N2086">
        <f>IF(DATOS[[#This Row],[email_open_rate]]="",0,DATOS[[#This Row],[email_open_rate]])</f>
        <v>79.3</v>
      </c>
      <c r="O2086" s="1">
        <v>45434</v>
      </c>
      <c r="P2086">
        <v>92</v>
      </c>
      <c r="Q2086">
        <v>0.25</v>
      </c>
      <c r="R2086">
        <f>IF(IFERROR(VLOOKUP(DATOS[[#This Row],[IdUnico]],A2087:$A$5002,1,FALSE),0),1,0)</f>
        <v>0</v>
      </c>
    </row>
    <row r="2087" spans="1:18" x14ac:dyDescent="0.3">
      <c r="A2087" t="str">
        <f>CONCATENATE(DATOS[[#This Row],[customer_id]],"_",DATOS[[#This Row],[country]],"_",DATOS[[#This Row],[customer_since]])</f>
        <v>CUST_4736_China_45538</v>
      </c>
      <c r="B2087" t="s">
        <v>2180</v>
      </c>
      <c r="C2087">
        <v>28</v>
      </c>
      <c r="D2087" t="s">
        <v>21</v>
      </c>
      <c r="E2087" t="s">
        <v>44</v>
      </c>
      <c r="F2087">
        <v>263.64999999999998</v>
      </c>
      <c r="G2087">
        <f>IF(DATOS[[#This Row],[avg_order_value]]="",0,DATOS[[#This Row],[avg_order_value]])</f>
        <v>263.64999999999998</v>
      </c>
      <c r="H2087">
        <v>13</v>
      </c>
      <c r="I2087">
        <f>DATOS[[#This Row],[avgValorOrdenDesc]]*DATOS[[#This Row],[total_orders]]</f>
        <v>3427.45</v>
      </c>
      <c r="J2087">
        <v>24</v>
      </c>
      <c r="K2087">
        <v>0</v>
      </c>
      <c r="L2087" t="s">
        <v>19</v>
      </c>
      <c r="M2087">
        <v>27.9</v>
      </c>
      <c r="N2087">
        <f>IF(DATOS[[#This Row],[email_open_rate]]="",0,DATOS[[#This Row],[email_open_rate]])</f>
        <v>27.9</v>
      </c>
      <c r="O2087" s="1">
        <v>45538</v>
      </c>
      <c r="P2087">
        <v>52</v>
      </c>
      <c r="Q2087">
        <v>0.38</v>
      </c>
      <c r="R2087">
        <f>IF(IFERROR(VLOOKUP(DATOS[[#This Row],[IdUnico]],A2088:$A$5002,1,FALSE),0),1,0)</f>
        <v>0</v>
      </c>
    </row>
    <row r="2088" spans="1:18" x14ac:dyDescent="0.3">
      <c r="A2088" t="str">
        <f>CONCATENATE(DATOS[[#This Row],[customer_id]],"_",DATOS[[#This Row],[country]],"_",DATOS[[#This Row],[customer_since]])</f>
        <v>CUST_4738_China_45696</v>
      </c>
      <c r="B2088" t="s">
        <v>1250</v>
      </c>
      <c r="C2088">
        <v>33</v>
      </c>
      <c r="D2088" t="s">
        <v>21</v>
      </c>
      <c r="E2088" t="s">
        <v>44</v>
      </c>
      <c r="F2088">
        <v>230.17</v>
      </c>
      <c r="G2088">
        <f>IF(DATOS[[#This Row],[avg_order_value]]="",0,DATOS[[#This Row],[avg_order_value]])</f>
        <v>230.17</v>
      </c>
      <c r="H2088">
        <v>10</v>
      </c>
      <c r="I2088">
        <f>DATOS[[#This Row],[avgValorOrdenDesc]]*DATOS[[#This Row],[total_orders]]</f>
        <v>2301.6999999999998</v>
      </c>
      <c r="J2088">
        <v>258</v>
      </c>
      <c r="K2088">
        <v>0</v>
      </c>
      <c r="L2088" t="s">
        <v>23</v>
      </c>
      <c r="M2088">
        <v>31.9</v>
      </c>
      <c r="N2088">
        <f>IF(DATOS[[#This Row],[email_open_rate]]="",0,DATOS[[#This Row],[email_open_rate]])</f>
        <v>31.9</v>
      </c>
      <c r="O2088" s="1">
        <v>45696</v>
      </c>
      <c r="P2088">
        <v>63</v>
      </c>
      <c r="Q2088">
        <v>0.18</v>
      </c>
      <c r="R2088">
        <f>IF(IFERROR(VLOOKUP(DATOS[[#This Row],[IdUnico]],A2089:$A$5002,1,FALSE),0),1,0)</f>
        <v>0</v>
      </c>
    </row>
    <row r="2089" spans="1:18" x14ac:dyDescent="0.3">
      <c r="A2089" t="str">
        <f>CONCATENATE(DATOS[[#This Row],[customer_id]],"_",DATOS[[#This Row],[country]],"_",DATOS[[#This Row],[customer_since]])</f>
        <v>CUST_4740_Germany_44688</v>
      </c>
      <c r="B2089" t="s">
        <v>2167</v>
      </c>
      <c r="C2089">
        <v>77</v>
      </c>
      <c r="D2089" t="s">
        <v>14</v>
      </c>
      <c r="E2089" t="s">
        <v>50</v>
      </c>
      <c r="F2089">
        <v>142.9</v>
      </c>
      <c r="G2089">
        <f>IF(DATOS[[#This Row],[avg_order_value]]="",0,DATOS[[#This Row],[avg_order_value]])</f>
        <v>142.9</v>
      </c>
      <c r="H2089">
        <v>13</v>
      </c>
      <c r="I2089">
        <f>DATOS[[#This Row],[avgValorOrdenDesc]]*DATOS[[#This Row],[total_orders]]</f>
        <v>1857.7</v>
      </c>
      <c r="J2089">
        <v>194</v>
      </c>
      <c r="K2089">
        <v>0</v>
      </c>
      <c r="L2089" t="s">
        <v>16</v>
      </c>
      <c r="M2089">
        <v>14.7</v>
      </c>
      <c r="N2089">
        <f>IF(DATOS[[#This Row],[email_open_rate]]="",0,DATOS[[#This Row],[email_open_rate]])</f>
        <v>14.7</v>
      </c>
      <c r="O2089" s="1">
        <v>44688</v>
      </c>
      <c r="P2089">
        <v>62</v>
      </c>
      <c r="Q2089">
        <v>0.55000000000000004</v>
      </c>
      <c r="R2089">
        <f>IF(IFERROR(VLOOKUP(DATOS[[#This Row],[IdUnico]],A2090:$A$5002,1,FALSE),0),1,0)</f>
        <v>0</v>
      </c>
    </row>
    <row r="2090" spans="1:18" x14ac:dyDescent="0.3">
      <c r="A2090" t="str">
        <f>CONCATENATE(DATOS[[#This Row],[customer_id]],"_",DATOS[[#This Row],[country]],"_",DATOS[[#This Row],[customer_since]])</f>
        <v>CUST_4741_India_45813</v>
      </c>
      <c r="B2090" t="s">
        <v>1257</v>
      </c>
      <c r="C2090">
        <v>56</v>
      </c>
      <c r="D2090" t="s">
        <v>21</v>
      </c>
      <c r="E2090" t="s">
        <v>37</v>
      </c>
      <c r="F2090">
        <v>171.44</v>
      </c>
      <c r="G2090">
        <f>IF(DATOS[[#This Row],[avg_order_value]]="",0,DATOS[[#This Row],[avg_order_value]])</f>
        <v>171.44</v>
      </c>
      <c r="H2090">
        <v>13</v>
      </c>
      <c r="I2090">
        <f>DATOS[[#This Row],[avgValorOrdenDesc]]*DATOS[[#This Row],[total_orders]]</f>
        <v>2228.7199999999998</v>
      </c>
      <c r="J2090">
        <v>225</v>
      </c>
      <c r="K2090">
        <v>1</v>
      </c>
      <c r="L2090" t="s">
        <v>16</v>
      </c>
      <c r="M2090">
        <v>80.7</v>
      </c>
      <c r="N2090">
        <f>IF(DATOS[[#This Row],[email_open_rate]]="",0,DATOS[[#This Row],[email_open_rate]])</f>
        <v>80.7</v>
      </c>
      <c r="O2090" s="1">
        <v>45813</v>
      </c>
      <c r="P2090">
        <v>47</v>
      </c>
      <c r="Q2090">
        <v>0.23</v>
      </c>
      <c r="R2090">
        <f>IF(IFERROR(VLOOKUP(DATOS[[#This Row],[IdUnico]],A2091:$A$5002,1,FALSE),0),1,0)</f>
        <v>0</v>
      </c>
    </row>
    <row r="2091" spans="1:18" x14ac:dyDescent="0.3">
      <c r="A2091" t="str">
        <f>CONCATENATE(DATOS[[#This Row],[customer_id]],"_",DATOS[[#This Row],[country]],"_",DATOS[[#This Row],[customer_since]])</f>
        <v>CUST_4741_USA_45287</v>
      </c>
      <c r="B2091" t="s">
        <v>1257</v>
      </c>
      <c r="C2091">
        <v>74</v>
      </c>
      <c r="D2091" t="s">
        <v>14</v>
      </c>
      <c r="E2091" t="s">
        <v>18</v>
      </c>
      <c r="F2091">
        <v>85.46</v>
      </c>
      <c r="G2091">
        <f>IF(DATOS[[#This Row],[avg_order_value]]="",0,DATOS[[#This Row],[avg_order_value]])</f>
        <v>85.46</v>
      </c>
      <c r="H2091">
        <v>9</v>
      </c>
      <c r="I2091">
        <f>DATOS[[#This Row],[avgValorOrdenDesc]]*DATOS[[#This Row],[total_orders]]</f>
        <v>769.14</v>
      </c>
      <c r="J2091">
        <v>8</v>
      </c>
      <c r="K2091">
        <v>0</v>
      </c>
      <c r="L2091" t="s">
        <v>16</v>
      </c>
      <c r="M2091">
        <v>89.3</v>
      </c>
      <c r="N2091">
        <f>IF(DATOS[[#This Row],[email_open_rate]]="",0,DATOS[[#This Row],[email_open_rate]])</f>
        <v>89.3</v>
      </c>
      <c r="O2091" s="1">
        <v>45287</v>
      </c>
      <c r="P2091">
        <v>35</v>
      </c>
      <c r="Q2091">
        <v>0.47</v>
      </c>
      <c r="R2091">
        <f>IF(IFERROR(VLOOKUP(DATOS[[#This Row],[IdUnico]],A2092:$A$5002,1,FALSE),0),1,0)</f>
        <v>0</v>
      </c>
    </row>
    <row r="2092" spans="1:18" x14ac:dyDescent="0.3">
      <c r="A2092" t="str">
        <f>CONCATENATE(DATOS[[#This Row],[customer_id]],"_",DATOS[[#This Row],[country]],"_",DATOS[[#This Row],[customer_since]])</f>
        <v>CUST_4743_Australia_45178</v>
      </c>
      <c r="B2092" t="s">
        <v>2623</v>
      </c>
      <c r="C2092">
        <v>20</v>
      </c>
      <c r="D2092" t="s">
        <v>21</v>
      </c>
      <c r="E2092" t="s">
        <v>22</v>
      </c>
      <c r="F2092">
        <v>122.02</v>
      </c>
      <c r="G2092">
        <f>IF(DATOS[[#This Row],[avg_order_value]]="",0,DATOS[[#This Row],[avg_order_value]])</f>
        <v>122.02</v>
      </c>
      <c r="H2092">
        <v>11</v>
      </c>
      <c r="I2092">
        <f>DATOS[[#This Row],[avgValorOrdenDesc]]*DATOS[[#This Row],[total_orders]]</f>
        <v>1342.22</v>
      </c>
      <c r="J2092">
        <v>334</v>
      </c>
      <c r="K2092">
        <v>0</v>
      </c>
      <c r="L2092" t="s">
        <v>16</v>
      </c>
      <c r="M2092">
        <v>81.5</v>
      </c>
      <c r="N2092">
        <f>IF(DATOS[[#This Row],[email_open_rate]]="",0,DATOS[[#This Row],[email_open_rate]])</f>
        <v>81.5</v>
      </c>
      <c r="O2092" s="1">
        <v>45178</v>
      </c>
      <c r="P2092">
        <v>60</v>
      </c>
      <c r="Q2092">
        <v>0.38</v>
      </c>
      <c r="R2092">
        <f>IF(IFERROR(VLOOKUP(DATOS[[#This Row],[IdUnico]],A2093:$A$5002,1,FALSE),0),1,0)</f>
        <v>0</v>
      </c>
    </row>
    <row r="2093" spans="1:18" x14ac:dyDescent="0.3">
      <c r="A2093" t="str">
        <f>CONCATENATE(DATOS[[#This Row],[customer_id]],"_",DATOS[[#This Row],[country]],"_",DATOS[[#This Row],[customer_since]])</f>
        <v>CUST_4744_Canada_44408</v>
      </c>
      <c r="B2093" t="s">
        <v>803</v>
      </c>
      <c r="C2093">
        <v>67</v>
      </c>
      <c r="D2093" t="s">
        <v>21</v>
      </c>
      <c r="E2093" t="s">
        <v>28</v>
      </c>
      <c r="F2093">
        <v>52.04</v>
      </c>
      <c r="G2093">
        <f>IF(DATOS[[#This Row],[avg_order_value]]="",0,DATOS[[#This Row],[avg_order_value]])</f>
        <v>52.04</v>
      </c>
      <c r="H2093">
        <v>12</v>
      </c>
      <c r="I2093">
        <f>DATOS[[#This Row],[avgValorOrdenDesc]]*DATOS[[#This Row],[total_orders]]</f>
        <v>624.48</v>
      </c>
      <c r="J2093">
        <v>14</v>
      </c>
      <c r="K2093">
        <v>0</v>
      </c>
      <c r="L2093" t="s">
        <v>16</v>
      </c>
      <c r="M2093">
        <v>96</v>
      </c>
      <c r="N2093">
        <f>IF(DATOS[[#This Row],[email_open_rate]]="",0,DATOS[[#This Row],[email_open_rate]])</f>
        <v>96</v>
      </c>
      <c r="O2093" s="1">
        <v>44408</v>
      </c>
      <c r="P2093">
        <v>68</v>
      </c>
      <c r="Q2093">
        <v>0.27</v>
      </c>
      <c r="R2093">
        <f>IF(IFERROR(VLOOKUP(DATOS[[#This Row],[IdUnico]],A2094:$A$5002,1,FALSE),0),1,0)</f>
        <v>0</v>
      </c>
    </row>
    <row r="2094" spans="1:18" x14ac:dyDescent="0.3">
      <c r="A2094" t="str">
        <f>CONCATENATE(DATOS[[#This Row],[customer_id]],"_",DATOS[[#This Row],[country]],"_",DATOS[[#This Row],[customer_since]])</f>
        <v>CUST_4744_China_45540</v>
      </c>
      <c r="B2094" t="s">
        <v>803</v>
      </c>
      <c r="C2094">
        <v>59</v>
      </c>
      <c r="D2094" t="s">
        <v>21</v>
      </c>
      <c r="E2094" t="s">
        <v>44</v>
      </c>
      <c r="F2094">
        <v>68.650000000000006</v>
      </c>
      <c r="G2094">
        <f>IF(DATOS[[#This Row],[avg_order_value]]="",0,DATOS[[#This Row],[avg_order_value]])</f>
        <v>68.650000000000006</v>
      </c>
      <c r="H2094">
        <v>5</v>
      </c>
      <c r="I2094">
        <f>DATOS[[#This Row],[avgValorOrdenDesc]]*DATOS[[#This Row],[total_orders]]</f>
        <v>343.25</v>
      </c>
      <c r="J2094">
        <v>66</v>
      </c>
      <c r="K2094">
        <v>0</v>
      </c>
      <c r="L2094" t="s">
        <v>16</v>
      </c>
      <c r="M2094">
        <v>98.1</v>
      </c>
      <c r="N2094">
        <f>IF(DATOS[[#This Row],[email_open_rate]]="",0,DATOS[[#This Row],[email_open_rate]])</f>
        <v>98.1</v>
      </c>
      <c r="O2094" s="1">
        <v>45540</v>
      </c>
      <c r="P2094">
        <v>18</v>
      </c>
      <c r="Q2094">
        <v>0.28999999999999998</v>
      </c>
      <c r="R2094">
        <f>IF(IFERROR(VLOOKUP(DATOS[[#This Row],[IdUnico]],A2095:$A$5002,1,FALSE),0),1,0)</f>
        <v>0</v>
      </c>
    </row>
    <row r="2095" spans="1:18" x14ac:dyDescent="0.3">
      <c r="A2095" t="str">
        <f>CONCATENATE(DATOS[[#This Row],[customer_id]],"_",DATOS[[#This Row],[country]],"_",DATOS[[#This Row],[customer_since]])</f>
        <v>CUST_4744_Japan_45323</v>
      </c>
      <c r="B2095" t="s">
        <v>803</v>
      </c>
      <c r="C2095">
        <v>29</v>
      </c>
      <c r="D2095" t="s">
        <v>21</v>
      </c>
      <c r="E2095" t="s">
        <v>26</v>
      </c>
      <c r="G2095">
        <f>IF(DATOS[[#This Row],[avg_order_value]]="",0,DATOS[[#This Row],[avg_order_value]])</f>
        <v>0</v>
      </c>
      <c r="H2095">
        <v>13</v>
      </c>
      <c r="I2095">
        <f>DATOS[[#This Row],[avgValorOrdenDesc]]*DATOS[[#This Row],[total_orders]]</f>
        <v>0</v>
      </c>
      <c r="J2095">
        <v>176</v>
      </c>
      <c r="K2095">
        <v>0</v>
      </c>
      <c r="L2095" t="s">
        <v>16</v>
      </c>
      <c r="N2095">
        <f>IF(DATOS[[#This Row],[email_open_rate]]="",0,DATOS[[#This Row],[email_open_rate]])</f>
        <v>0</v>
      </c>
      <c r="O2095" s="1">
        <v>45323</v>
      </c>
      <c r="P2095">
        <v>71</v>
      </c>
      <c r="Q2095">
        <v>0.48</v>
      </c>
      <c r="R2095">
        <f>IF(IFERROR(VLOOKUP(DATOS[[#This Row],[IdUnico]],A2096:$A$5002,1,FALSE),0),1,0)</f>
        <v>0</v>
      </c>
    </row>
    <row r="2096" spans="1:18" x14ac:dyDescent="0.3">
      <c r="A2096" t="str">
        <f>CONCATENATE(DATOS[[#This Row],[customer_id]],"_",DATOS[[#This Row],[country]],"_",DATOS[[#This Row],[customer_since]])</f>
        <v>CUST_4747_India_45050</v>
      </c>
      <c r="B2096" t="s">
        <v>1825</v>
      </c>
      <c r="C2096">
        <v>77</v>
      </c>
      <c r="D2096" t="s">
        <v>21</v>
      </c>
      <c r="E2096" t="s">
        <v>37</v>
      </c>
      <c r="F2096">
        <v>147.69999999999999</v>
      </c>
      <c r="G2096">
        <f>IF(DATOS[[#This Row],[avg_order_value]]="",0,DATOS[[#This Row],[avg_order_value]])</f>
        <v>147.69999999999999</v>
      </c>
      <c r="H2096">
        <v>12</v>
      </c>
      <c r="I2096">
        <f>DATOS[[#This Row],[avgValorOrdenDesc]]*DATOS[[#This Row],[total_orders]]</f>
        <v>1772.3999999999999</v>
      </c>
      <c r="J2096">
        <v>359</v>
      </c>
      <c r="K2096">
        <v>0</v>
      </c>
      <c r="L2096" t="s">
        <v>29</v>
      </c>
      <c r="M2096">
        <v>57.2</v>
      </c>
      <c r="N2096">
        <f>IF(DATOS[[#This Row],[email_open_rate]]="",0,DATOS[[#This Row],[email_open_rate]])</f>
        <v>57.2</v>
      </c>
      <c r="O2096" s="1">
        <v>45050</v>
      </c>
      <c r="P2096">
        <v>80</v>
      </c>
      <c r="Q2096">
        <v>0.5</v>
      </c>
      <c r="R2096">
        <f>IF(IFERROR(VLOOKUP(DATOS[[#This Row],[IdUnico]],A2097:$A$5002,1,FALSE),0),1,0)</f>
        <v>0</v>
      </c>
    </row>
    <row r="2097" spans="1:18" x14ac:dyDescent="0.3">
      <c r="A2097" t="str">
        <f>CONCATENATE(DATOS[[#This Row],[customer_id]],"_",DATOS[[#This Row],[country]],"_",DATOS[[#This Row],[customer_since]])</f>
        <v>CUST_4747_India_45115</v>
      </c>
      <c r="B2097" t="s">
        <v>1825</v>
      </c>
      <c r="C2097">
        <v>44</v>
      </c>
      <c r="D2097" t="s">
        <v>21</v>
      </c>
      <c r="E2097" t="s">
        <v>37</v>
      </c>
      <c r="F2097">
        <v>132.59</v>
      </c>
      <c r="G2097">
        <f>IF(DATOS[[#This Row],[avg_order_value]]="",0,DATOS[[#This Row],[avg_order_value]])</f>
        <v>132.59</v>
      </c>
      <c r="H2097">
        <v>8</v>
      </c>
      <c r="I2097">
        <f>DATOS[[#This Row],[avgValorOrdenDesc]]*DATOS[[#This Row],[total_orders]]</f>
        <v>1060.72</v>
      </c>
      <c r="J2097">
        <v>117</v>
      </c>
      <c r="K2097">
        <v>1</v>
      </c>
      <c r="L2097" t="s">
        <v>19</v>
      </c>
      <c r="M2097">
        <v>97.5</v>
      </c>
      <c r="N2097">
        <f>IF(DATOS[[#This Row],[email_open_rate]]="",0,DATOS[[#This Row],[email_open_rate]])</f>
        <v>97.5</v>
      </c>
      <c r="O2097" s="1">
        <v>45115</v>
      </c>
      <c r="P2097">
        <v>29</v>
      </c>
      <c r="Q2097">
        <v>0.28000000000000003</v>
      </c>
      <c r="R2097">
        <f>IF(IFERROR(VLOOKUP(DATOS[[#This Row],[IdUnico]],A2098:$A$5002,1,FALSE),0),1,0)</f>
        <v>0</v>
      </c>
    </row>
    <row r="2098" spans="1:18" x14ac:dyDescent="0.3">
      <c r="A2098" t="str">
        <f>CONCATENATE(DATOS[[#This Row],[customer_id]],"_",DATOS[[#This Row],[country]],"_",DATOS[[#This Row],[customer_since]])</f>
        <v>CUST_4748_Canada_45117</v>
      </c>
      <c r="B2098" t="s">
        <v>178</v>
      </c>
      <c r="C2098">
        <v>25</v>
      </c>
      <c r="D2098" t="s">
        <v>21</v>
      </c>
      <c r="E2098" t="s">
        <v>28</v>
      </c>
      <c r="F2098">
        <v>96.92</v>
      </c>
      <c r="G2098">
        <f>IF(DATOS[[#This Row],[avg_order_value]]="",0,DATOS[[#This Row],[avg_order_value]])</f>
        <v>96.92</v>
      </c>
      <c r="H2098">
        <v>12</v>
      </c>
      <c r="I2098">
        <f>DATOS[[#This Row],[avgValorOrdenDesc]]*DATOS[[#This Row],[total_orders]]</f>
        <v>1163.04</v>
      </c>
      <c r="J2098">
        <v>68</v>
      </c>
      <c r="K2098">
        <v>0</v>
      </c>
      <c r="L2098" t="s">
        <v>40</v>
      </c>
      <c r="M2098">
        <v>54.3</v>
      </c>
      <c r="N2098">
        <f>IF(DATOS[[#This Row],[email_open_rate]]="",0,DATOS[[#This Row],[email_open_rate]])</f>
        <v>54.3</v>
      </c>
      <c r="O2098" s="1">
        <v>45117</v>
      </c>
      <c r="P2098">
        <v>93</v>
      </c>
      <c r="Q2098">
        <v>0.25</v>
      </c>
      <c r="R2098">
        <f>IF(IFERROR(VLOOKUP(DATOS[[#This Row],[IdUnico]],A2099:$A$5002,1,FALSE),0),1,0)</f>
        <v>0</v>
      </c>
    </row>
    <row r="2099" spans="1:18" x14ac:dyDescent="0.3">
      <c r="A2099" t="str">
        <f>CONCATENATE(DATOS[[#This Row],[customer_id]],"_",DATOS[[#This Row],[country]],"_",DATOS[[#This Row],[customer_since]])</f>
        <v>CUST_4748_France_44348</v>
      </c>
      <c r="B2099" t="s">
        <v>178</v>
      </c>
      <c r="C2099">
        <v>67</v>
      </c>
      <c r="D2099" t="s">
        <v>14</v>
      </c>
      <c r="E2099" t="s">
        <v>35</v>
      </c>
      <c r="F2099">
        <v>67.959999999999994</v>
      </c>
      <c r="G2099">
        <f>IF(DATOS[[#This Row],[avg_order_value]]="",0,DATOS[[#This Row],[avg_order_value]])</f>
        <v>67.959999999999994</v>
      </c>
      <c r="H2099">
        <v>11</v>
      </c>
      <c r="I2099">
        <f>DATOS[[#This Row],[avgValorOrdenDesc]]*DATOS[[#This Row],[total_orders]]</f>
        <v>747.56</v>
      </c>
      <c r="J2099">
        <v>104</v>
      </c>
      <c r="K2099">
        <v>0</v>
      </c>
      <c r="L2099" t="s">
        <v>29</v>
      </c>
      <c r="M2099">
        <v>21.2</v>
      </c>
      <c r="N2099">
        <f>IF(DATOS[[#This Row],[email_open_rate]]="",0,DATOS[[#This Row],[email_open_rate]])</f>
        <v>21.2</v>
      </c>
      <c r="O2099" s="1">
        <v>44348</v>
      </c>
      <c r="P2099">
        <v>57</v>
      </c>
      <c r="Q2099">
        <v>0.42</v>
      </c>
      <c r="R2099">
        <f>IF(IFERROR(VLOOKUP(DATOS[[#This Row],[IdUnico]],A2100:$A$5002,1,FALSE),0),1,0)</f>
        <v>0</v>
      </c>
    </row>
    <row r="2100" spans="1:18" x14ac:dyDescent="0.3">
      <c r="A2100" t="str">
        <f>CONCATENATE(DATOS[[#This Row],[customer_id]],"_",DATOS[[#This Row],[country]],"_",DATOS[[#This Row],[customer_since]])</f>
        <v>CUST_4748_Germany_45347</v>
      </c>
      <c r="B2100" t="s">
        <v>178</v>
      </c>
      <c r="C2100">
        <v>20</v>
      </c>
      <c r="D2100" t="s">
        <v>14</v>
      </c>
      <c r="E2100" t="s">
        <v>50</v>
      </c>
      <c r="F2100">
        <v>60.72</v>
      </c>
      <c r="G2100">
        <f>IF(DATOS[[#This Row],[avg_order_value]]="",0,DATOS[[#This Row],[avg_order_value]])</f>
        <v>60.72</v>
      </c>
      <c r="H2100">
        <v>6</v>
      </c>
      <c r="I2100">
        <f>DATOS[[#This Row],[avgValorOrdenDesc]]*DATOS[[#This Row],[total_orders]]</f>
        <v>364.32</v>
      </c>
      <c r="J2100">
        <v>306</v>
      </c>
      <c r="K2100">
        <v>0</v>
      </c>
      <c r="L2100" t="s">
        <v>16</v>
      </c>
      <c r="M2100">
        <v>26.8</v>
      </c>
      <c r="N2100">
        <f>IF(DATOS[[#This Row],[email_open_rate]]="",0,DATOS[[#This Row],[email_open_rate]])</f>
        <v>26.8</v>
      </c>
      <c r="O2100" s="1">
        <v>45347</v>
      </c>
      <c r="P2100">
        <v>84</v>
      </c>
      <c r="Q2100">
        <v>0.39</v>
      </c>
      <c r="R2100">
        <f>IF(IFERROR(VLOOKUP(DATOS[[#This Row],[IdUnico]],A2101:$A$5002,1,FALSE),0),1,0)</f>
        <v>0</v>
      </c>
    </row>
    <row r="2101" spans="1:18" x14ac:dyDescent="0.3">
      <c r="A2101" t="str">
        <f>CONCATENATE(DATOS[[#This Row],[customer_id]],"_",DATOS[[#This Row],[country]],"_",DATOS[[#This Row],[customer_since]])</f>
        <v>CUST_4748_Japan_44227</v>
      </c>
      <c r="B2101" t="s">
        <v>178</v>
      </c>
      <c r="C2101">
        <v>57</v>
      </c>
      <c r="D2101" t="s">
        <v>14</v>
      </c>
      <c r="E2101" t="s">
        <v>26</v>
      </c>
      <c r="F2101">
        <v>125.67</v>
      </c>
      <c r="G2101">
        <f>IF(DATOS[[#This Row],[avg_order_value]]="",0,DATOS[[#This Row],[avg_order_value]])</f>
        <v>125.67</v>
      </c>
      <c r="H2101">
        <v>8</v>
      </c>
      <c r="I2101">
        <f>DATOS[[#This Row],[avgValorOrdenDesc]]*DATOS[[#This Row],[total_orders]]</f>
        <v>1005.36</v>
      </c>
      <c r="J2101">
        <v>180</v>
      </c>
      <c r="K2101">
        <v>0</v>
      </c>
      <c r="L2101" t="s">
        <v>19</v>
      </c>
      <c r="M2101">
        <v>21.1</v>
      </c>
      <c r="N2101">
        <f>IF(DATOS[[#This Row],[email_open_rate]]="",0,DATOS[[#This Row],[email_open_rate]])</f>
        <v>21.1</v>
      </c>
      <c r="O2101" s="1">
        <v>44227</v>
      </c>
      <c r="P2101">
        <v>20</v>
      </c>
      <c r="Q2101">
        <v>0.13</v>
      </c>
      <c r="R2101">
        <f>IF(IFERROR(VLOOKUP(DATOS[[#This Row],[IdUnico]],A2102:$A$5002,1,FALSE),0),1,0)</f>
        <v>0</v>
      </c>
    </row>
    <row r="2102" spans="1:18" x14ac:dyDescent="0.3">
      <c r="A2102" t="str">
        <f>CONCATENATE(DATOS[[#This Row],[customer_id]],"_",DATOS[[#This Row],[country]],"_",DATOS[[#This Row],[customer_since]])</f>
        <v>CUST_4750_Germany_45364</v>
      </c>
      <c r="B2102" t="s">
        <v>2009</v>
      </c>
      <c r="C2102">
        <v>56</v>
      </c>
      <c r="D2102" t="s">
        <v>14</v>
      </c>
      <c r="E2102" t="s">
        <v>50</v>
      </c>
      <c r="F2102">
        <v>108.69</v>
      </c>
      <c r="G2102">
        <f>IF(DATOS[[#This Row],[avg_order_value]]="",0,DATOS[[#This Row],[avg_order_value]])</f>
        <v>108.69</v>
      </c>
      <c r="H2102">
        <v>8</v>
      </c>
      <c r="I2102">
        <f>DATOS[[#This Row],[avgValorOrdenDesc]]*DATOS[[#This Row],[total_orders]]</f>
        <v>869.52</v>
      </c>
      <c r="J2102">
        <v>101</v>
      </c>
      <c r="K2102">
        <v>0</v>
      </c>
      <c r="L2102" t="s">
        <v>29</v>
      </c>
      <c r="M2102">
        <v>18.899999999999999</v>
      </c>
      <c r="N2102">
        <f>IF(DATOS[[#This Row],[email_open_rate]]="",0,DATOS[[#This Row],[email_open_rate]])</f>
        <v>18.899999999999999</v>
      </c>
      <c r="O2102" s="1">
        <v>45364</v>
      </c>
      <c r="P2102">
        <v>42</v>
      </c>
      <c r="Q2102">
        <v>0.03</v>
      </c>
      <c r="R2102">
        <f>IF(IFERROR(VLOOKUP(DATOS[[#This Row],[IdUnico]],A2103:$A$5002,1,FALSE),0),1,0)</f>
        <v>0</v>
      </c>
    </row>
    <row r="2103" spans="1:18" x14ac:dyDescent="0.3">
      <c r="A2103" t="str">
        <f>CONCATENATE(DATOS[[#This Row],[customer_id]],"_",DATOS[[#This Row],[country]],"_",DATOS[[#This Row],[customer_since]])</f>
        <v>CUST_4754_Canada_44568</v>
      </c>
      <c r="B2103" t="s">
        <v>1860</v>
      </c>
      <c r="C2103">
        <v>54</v>
      </c>
      <c r="D2103" t="s">
        <v>21</v>
      </c>
      <c r="E2103" t="s">
        <v>28</v>
      </c>
      <c r="F2103">
        <v>61.5</v>
      </c>
      <c r="G2103">
        <f>IF(DATOS[[#This Row],[avg_order_value]]="",0,DATOS[[#This Row],[avg_order_value]])</f>
        <v>61.5</v>
      </c>
      <c r="H2103">
        <v>15</v>
      </c>
      <c r="I2103">
        <f>DATOS[[#This Row],[avgValorOrdenDesc]]*DATOS[[#This Row],[total_orders]]</f>
        <v>922.5</v>
      </c>
      <c r="J2103">
        <v>248</v>
      </c>
      <c r="K2103">
        <v>0</v>
      </c>
      <c r="L2103" t="s">
        <v>40</v>
      </c>
      <c r="M2103">
        <v>1.9</v>
      </c>
      <c r="N2103">
        <f>IF(DATOS[[#This Row],[email_open_rate]]="",0,DATOS[[#This Row],[email_open_rate]])</f>
        <v>1.9</v>
      </c>
      <c r="O2103" s="1">
        <v>44568</v>
      </c>
      <c r="P2103">
        <v>23</v>
      </c>
      <c r="Q2103">
        <v>0.1</v>
      </c>
      <c r="R2103">
        <f>IF(IFERROR(VLOOKUP(DATOS[[#This Row],[IdUnico]],A2104:$A$5002,1,FALSE),0),1,0)</f>
        <v>0</v>
      </c>
    </row>
    <row r="2104" spans="1:18" x14ac:dyDescent="0.3">
      <c r="A2104" t="str">
        <f>CONCATENATE(DATOS[[#This Row],[customer_id]],"_",DATOS[[#This Row],[country]],"_",DATOS[[#This Row],[customer_since]])</f>
        <v>CUST_4756_UK_45681</v>
      </c>
      <c r="B2104" t="s">
        <v>883</v>
      </c>
      <c r="C2104">
        <v>56</v>
      </c>
      <c r="D2104" t="s">
        <v>21</v>
      </c>
      <c r="E2104" t="s">
        <v>52</v>
      </c>
      <c r="F2104">
        <v>184.01</v>
      </c>
      <c r="G2104">
        <f>IF(DATOS[[#This Row],[avg_order_value]]="",0,DATOS[[#This Row],[avg_order_value]])</f>
        <v>184.01</v>
      </c>
      <c r="H2104">
        <v>9</v>
      </c>
      <c r="I2104">
        <f>DATOS[[#This Row],[avgValorOrdenDesc]]*DATOS[[#This Row],[total_orders]]</f>
        <v>1656.09</v>
      </c>
      <c r="J2104">
        <v>297</v>
      </c>
      <c r="K2104">
        <v>0</v>
      </c>
      <c r="L2104" t="s">
        <v>23</v>
      </c>
      <c r="M2104">
        <v>40</v>
      </c>
      <c r="N2104">
        <f>IF(DATOS[[#This Row],[email_open_rate]]="",0,DATOS[[#This Row],[email_open_rate]])</f>
        <v>40</v>
      </c>
      <c r="O2104" s="1">
        <v>45681</v>
      </c>
      <c r="P2104">
        <v>8</v>
      </c>
      <c r="Q2104">
        <v>0.18</v>
      </c>
      <c r="R2104">
        <f>IF(IFERROR(VLOOKUP(DATOS[[#This Row],[IdUnico]],A2105:$A$5002,1,FALSE),0),1,0)</f>
        <v>0</v>
      </c>
    </row>
    <row r="2105" spans="1:18" x14ac:dyDescent="0.3">
      <c r="A2105" t="str">
        <f>CONCATENATE(DATOS[[#This Row],[customer_id]],"_",DATOS[[#This Row],[country]],"_",DATOS[[#This Row],[customer_since]])</f>
        <v>CUST_4758_China_45490</v>
      </c>
      <c r="B2105" t="s">
        <v>3340</v>
      </c>
      <c r="C2105">
        <v>79</v>
      </c>
      <c r="D2105" t="s">
        <v>14</v>
      </c>
      <c r="E2105" t="s">
        <v>44</v>
      </c>
      <c r="F2105">
        <v>68.959999999999994</v>
      </c>
      <c r="G2105">
        <f>IF(DATOS[[#This Row],[avg_order_value]]="",0,DATOS[[#This Row],[avg_order_value]])</f>
        <v>68.959999999999994</v>
      </c>
      <c r="H2105">
        <v>9</v>
      </c>
      <c r="I2105">
        <f>DATOS[[#This Row],[avgValorOrdenDesc]]*DATOS[[#This Row],[total_orders]]</f>
        <v>620.64</v>
      </c>
      <c r="J2105">
        <v>298</v>
      </c>
      <c r="K2105">
        <v>0</v>
      </c>
      <c r="L2105" t="s">
        <v>16</v>
      </c>
      <c r="M2105">
        <v>44.5</v>
      </c>
      <c r="N2105">
        <f>IF(DATOS[[#This Row],[email_open_rate]]="",0,DATOS[[#This Row],[email_open_rate]])</f>
        <v>44.5</v>
      </c>
      <c r="O2105" s="1">
        <v>45490</v>
      </c>
      <c r="P2105">
        <v>8</v>
      </c>
      <c r="Q2105">
        <v>7.0000000000000007E-2</v>
      </c>
      <c r="R2105">
        <f>IF(IFERROR(VLOOKUP(DATOS[[#This Row],[IdUnico]],A2106:$A$5002,1,FALSE),0),1,0)</f>
        <v>0</v>
      </c>
    </row>
    <row r="2106" spans="1:18" x14ac:dyDescent="0.3">
      <c r="A2106" t="str">
        <f>CONCATENATE(DATOS[[#This Row],[customer_id]],"_",DATOS[[#This Row],[country]],"_",DATOS[[#This Row],[customer_since]])</f>
        <v>CUST_4759_Germany_45190</v>
      </c>
      <c r="B2106" t="s">
        <v>3044</v>
      </c>
      <c r="C2106">
        <v>65</v>
      </c>
      <c r="D2106" t="s">
        <v>14</v>
      </c>
      <c r="E2106" t="s">
        <v>50</v>
      </c>
      <c r="F2106">
        <v>61.71</v>
      </c>
      <c r="G2106">
        <f>IF(DATOS[[#This Row],[avg_order_value]]="",0,DATOS[[#This Row],[avg_order_value]])</f>
        <v>61.71</v>
      </c>
      <c r="H2106">
        <v>12</v>
      </c>
      <c r="I2106">
        <f>DATOS[[#This Row],[avgValorOrdenDesc]]*DATOS[[#This Row],[total_orders]]</f>
        <v>740.52</v>
      </c>
      <c r="J2106">
        <v>42</v>
      </c>
      <c r="K2106">
        <v>0</v>
      </c>
      <c r="L2106" t="s">
        <v>16</v>
      </c>
      <c r="N2106">
        <f>IF(DATOS[[#This Row],[email_open_rate]]="",0,DATOS[[#This Row],[email_open_rate]])</f>
        <v>0</v>
      </c>
      <c r="O2106" s="1">
        <v>45190</v>
      </c>
      <c r="P2106">
        <v>8</v>
      </c>
      <c r="Q2106">
        <v>0.45</v>
      </c>
      <c r="R2106">
        <f>IF(IFERROR(VLOOKUP(DATOS[[#This Row],[IdUnico]],A2107:$A$5002,1,FALSE),0),1,0)</f>
        <v>0</v>
      </c>
    </row>
    <row r="2107" spans="1:18" x14ac:dyDescent="0.3">
      <c r="A2107" t="str">
        <f>CONCATENATE(DATOS[[#This Row],[customer_id]],"_",DATOS[[#This Row],[country]],"_",DATOS[[#This Row],[customer_since]])</f>
        <v>CUST_4760_France_45332</v>
      </c>
      <c r="B2107" t="s">
        <v>1169</v>
      </c>
      <c r="C2107">
        <v>53</v>
      </c>
      <c r="D2107" t="s">
        <v>21</v>
      </c>
      <c r="E2107" t="s">
        <v>35</v>
      </c>
      <c r="F2107">
        <v>398.16</v>
      </c>
      <c r="G2107">
        <f>IF(DATOS[[#This Row],[avg_order_value]]="",0,DATOS[[#This Row],[avg_order_value]])</f>
        <v>398.16</v>
      </c>
      <c r="H2107">
        <v>10</v>
      </c>
      <c r="I2107">
        <f>DATOS[[#This Row],[avgValorOrdenDesc]]*DATOS[[#This Row],[total_orders]]</f>
        <v>3981.6000000000004</v>
      </c>
      <c r="J2107">
        <v>222</v>
      </c>
      <c r="K2107">
        <v>0</v>
      </c>
      <c r="L2107" t="s">
        <v>16</v>
      </c>
      <c r="M2107">
        <v>82.2</v>
      </c>
      <c r="N2107">
        <f>IF(DATOS[[#This Row],[email_open_rate]]="",0,DATOS[[#This Row],[email_open_rate]])</f>
        <v>82.2</v>
      </c>
      <c r="O2107" s="1">
        <v>45332</v>
      </c>
      <c r="P2107">
        <v>22</v>
      </c>
      <c r="Q2107">
        <v>0.32</v>
      </c>
      <c r="R2107">
        <f>IF(IFERROR(VLOOKUP(DATOS[[#This Row],[IdUnico]],A2108:$A$5002,1,FALSE),0),1,0)</f>
        <v>0</v>
      </c>
    </row>
    <row r="2108" spans="1:18" x14ac:dyDescent="0.3">
      <c r="A2108" t="str">
        <f>CONCATENATE(DATOS[[#This Row],[customer_id]],"_",DATOS[[#This Row],[country]],"_",DATOS[[#This Row],[customer_since]])</f>
        <v>CUST_4760_USA_45817</v>
      </c>
      <c r="B2108" t="s">
        <v>1169</v>
      </c>
      <c r="C2108">
        <v>18</v>
      </c>
      <c r="D2108" t="s">
        <v>14</v>
      </c>
      <c r="E2108" t="s">
        <v>18</v>
      </c>
      <c r="G2108">
        <f>IF(DATOS[[#This Row],[avg_order_value]]="",0,DATOS[[#This Row],[avg_order_value]])</f>
        <v>0</v>
      </c>
      <c r="H2108">
        <v>11</v>
      </c>
      <c r="I2108">
        <f>DATOS[[#This Row],[avgValorOrdenDesc]]*DATOS[[#This Row],[total_orders]]</f>
        <v>0</v>
      </c>
      <c r="J2108">
        <v>286</v>
      </c>
      <c r="K2108">
        <v>0</v>
      </c>
      <c r="L2108" t="s">
        <v>19</v>
      </c>
      <c r="M2108">
        <v>4</v>
      </c>
      <c r="N2108">
        <f>IF(DATOS[[#This Row],[email_open_rate]]="",0,DATOS[[#This Row],[email_open_rate]])</f>
        <v>4</v>
      </c>
      <c r="O2108" s="1">
        <v>45817</v>
      </c>
      <c r="P2108">
        <v>71</v>
      </c>
      <c r="Q2108">
        <v>0.4</v>
      </c>
      <c r="R2108">
        <f>IF(IFERROR(VLOOKUP(DATOS[[#This Row],[IdUnico]],A2109:$A$5002,1,FALSE),0),1,0)</f>
        <v>0</v>
      </c>
    </row>
    <row r="2109" spans="1:18" x14ac:dyDescent="0.3">
      <c r="A2109" t="str">
        <f>CONCATENATE(DATOS[[#This Row],[customer_id]],"_",DATOS[[#This Row],[country]],"_",DATOS[[#This Row],[customer_since]])</f>
        <v>CUST_4762_Japan_44768</v>
      </c>
      <c r="B2109" t="s">
        <v>1361</v>
      </c>
      <c r="C2109">
        <v>37</v>
      </c>
      <c r="D2109" t="s">
        <v>14</v>
      </c>
      <c r="E2109" t="s">
        <v>26</v>
      </c>
      <c r="F2109">
        <v>70.14</v>
      </c>
      <c r="G2109">
        <f>IF(DATOS[[#This Row],[avg_order_value]]="",0,DATOS[[#This Row],[avg_order_value]])</f>
        <v>70.14</v>
      </c>
      <c r="H2109">
        <v>8</v>
      </c>
      <c r="I2109">
        <f>DATOS[[#This Row],[avgValorOrdenDesc]]*DATOS[[#This Row],[total_orders]]</f>
        <v>561.12</v>
      </c>
      <c r="J2109">
        <v>233</v>
      </c>
      <c r="K2109">
        <v>0</v>
      </c>
      <c r="L2109" t="s">
        <v>40</v>
      </c>
      <c r="M2109">
        <v>85.9</v>
      </c>
      <c r="N2109">
        <f>IF(DATOS[[#This Row],[email_open_rate]]="",0,DATOS[[#This Row],[email_open_rate]])</f>
        <v>85.9</v>
      </c>
      <c r="O2109" s="1">
        <v>44768</v>
      </c>
      <c r="P2109">
        <v>54</v>
      </c>
      <c r="Q2109">
        <v>0.11</v>
      </c>
      <c r="R2109">
        <f>IF(IFERROR(VLOOKUP(DATOS[[#This Row],[IdUnico]],A2110:$A$5002,1,FALSE),0),1,0)</f>
        <v>0</v>
      </c>
    </row>
    <row r="2110" spans="1:18" x14ac:dyDescent="0.3">
      <c r="A2110" t="str">
        <f>CONCATENATE(DATOS[[#This Row],[customer_id]],"_",DATOS[[#This Row],[country]],"_",DATOS[[#This Row],[customer_since]])</f>
        <v>CUST_4763_Germany_44660</v>
      </c>
      <c r="B2110" t="s">
        <v>184</v>
      </c>
      <c r="C2110">
        <v>20</v>
      </c>
      <c r="D2110" t="s">
        <v>21</v>
      </c>
      <c r="E2110" t="s">
        <v>50</v>
      </c>
      <c r="F2110">
        <v>81.56</v>
      </c>
      <c r="G2110">
        <f>IF(DATOS[[#This Row],[avg_order_value]]="",0,DATOS[[#This Row],[avg_order_value]])</f>
        <v>81.56</v>
      </c>
      <c r="H2110">
        <v>9</v>
      </c>
      <c r="I2110">
        <f>DATOS[[#This Row],[avgValorOrdenDesc]]*DATOS[[#This Row],[total_orders]]</f>
        <v>734.04</v>
      </c>
      <c r="J2110">
        <v>33</v>
      </c>
      <c r="K2110">
        <v>0</v>
      </c>
      <c r="L2110" t="s">
        <v>40</v>
      </c>
      <c r="M2110">
        <v>16.8</v>
      </c>
      <c r="N2110">
        <f>IF(DATOS[[#This Row],[email_open_rate]]="",0,DATOS[[#This Row],[email_open_rate]])</f>
        <v>16.8</v>
      </c>
      <c r="O2110" s="1">
        <v>44660</v>
      </c>
      <c r="P2110">
        <v>67</v>
      </c>
      <c r="Q2110">
        <v>0.28000000000000003</v>
      </c>
      <c r="R2110">
        <f>IF(IFERROR(VLOOKUP(DATOS[[#This Row],[IdUnico]],A2111:$A$5002,1,FALSE),0),1,0)</f>
        <v>0</v>
      </c>
    </row>
    <row r="2111" spans="1:18" x14ac:dyDescent="0.3">
      <c r="A2111" t="str">
        <f>CONCATENATE(DATOS[[#This Row],[customer_id]],"_",DATOS[[#This Row],[country]],"_",DATOS[[#This Row],[customer_since]])</f>
        <v>CUST_4764_India_45797</v>
      </c>
      <c r="B2111" t="s">
        <v>2555</v>
      </c>
      <c r="C2111">
        <v>74</v>
      </c>
      <c r="D2111" t="s">
        <v>14</v>
      </c>
      <c r="E2111" t="s">
        <v>37</v>
      </c>
      <c r="F2111">
        <v>53.57</v>
      </c>
      <c r="G2111">
        <f>IF(DATOS[[#This Row],[avg_order_value]]="",0,DATOS[[#This Row],[avg_order_value]])</f>
        <v>53.57</v>
      </c>
      <c r="H2111">
        <v>9</v>
      </c>
      <c r="I2111">
        <f>DATOS[[#This Row],[avgValorOrdenDesc]]*DATOS[[#This Row],[total_orders]]</f>
        <v>482.13</v>
      </c>
      <c r="J2111">
        <v>9</v>
      </c>
      <c r="K2111">
        <v>0</v>
      </c>
      <c r="L2111" t="s">
        <v>19</v>
      </c>
      <c r="M2111">
        <v>97</v>
      </c>
      <c r="N2111">
        <f>IF(DATOS[[#This Row],[email_open_rate]]="",0,DATOS[[#This Row],[email_open_rate]])</f>
        <v>97</v>
      </c>
      <c r="O2111" s="1">
        <v>45797</v>
      </c>
      <c r="P2111">
        <v>89</v>
      </c>
      <c r="Q2111">
        <v>0.64</v>
      </c>
      <c r="R2111">
        <f>IF(IFERROR(VLOOKUP(DATOS[[#This Row],[IdUnico]],A2112:$A$5002,1,FALSE),0),1,0)</f>
        <v>0</v>
      </c>
    </row>
    <row r="2112" spans="1:18" x14ac:dyDescent="0.3">
      <c r="A2112" t="str">
        <f>CONCATENATE(DATOS[[#This Row],[customer_id]],"_",DATOS[[#This Row],[country]],"_",DATOS[[#This Row],[customer_since]])</f>
        <v>CUST_4764_Japan_45579</v>
      </c>
      <c r="B2112" t="s">
        <v>2555</v>
      </c>
      <c r="C2112">
        <v>36</v>
      </c>
      <c r="D2112" t="s">
        <v>25</v>
      </c>
      <c r="E2112" t="s">
        <v>26</v>
      </c>
      <c r="F2112">
        <v>106.36</v>
      </c>
      <c r="G2112">
        <f>IF(DATOS[[#This Row],[avg_order_value]]="",0,DATOS[[#This Row],[avg_order_value]])</f>
        <v>106.36</v>
      </c>
      <c r="H2112">
        <v>10</v>
      </c>
      <c r="I2112">
        <f>DATOS[[#This Row],[avgValorOrdenDesc]]*DATOS[[#This Row],[total_orders]]</f>
        <v>1063.5999999999999</v>
      </c>
      <c r="J2112">
        <v>20</v>
      </c>
      <c r="K2112">
        <v>0</v>
      </c>
      <c r="L2112" t="s">
        <v>23</v>
      </c>
      <c r="M2112">
        <v>71.5</v>
      </c>
      <c r="N2112">
        <f>IF(DATOS[[#This Row],[email_open_rate]]="",0,DATOS[[#This Row],[email_open_rate]])</f>
        <v>71.5</v>
      </c>
      <c r="O2112" s="1">
        <v>45579</v>
      </c>
      <c r="P2112">
        <v>33</v>
      </c>
      <c r="Q2112">
        <v>0.14000000000000001</v>
      </c>
      <c r="R2112">
        <f>IF(IFERROR(VLOOKUP(DATOS[[#This Row],[IdUnico]],A2113:$A$5002,1,FALSE),0),1,0)</f>
        <v>0</v>
      </c>
    </row>
    <row r="2113" spans="1:18" x14ac:dyDescent="0.3">
      <c r="A2113" t="str">
        <f>CONCATENATE(DATOS[[#This Row],[customer_id]],"_",DATOS[[#This Row],[country]],"_",DATOS[[#This Row],[customer_since]])</f>
        <v>CUST_4765_India_44984</v>
      </c>
      <c r="B2113" t="s">
        <v>2778</v>
      </c>
      <c r="C2113">
        <v>22</v>
      </c>
      <c r="D2113" t="s">
        <v>21</v>
      </c>
      <c r="E2113" t="s">
        <v>37</v>
      </c>
      <c r="F2113">
        <v>95.34</v>
      </c>
      <c r="G2113">
        <f>IF(DATOS[[#This Row],[avg_order_value]]="",0,DATOS[[#This Row],[avg_order_value]])</f>
        <v>95.34</v>
      </c>
      <c r="H2113">
        <v>8</v>
      </c>
      <c r="I2113">
        <f>DATOS[[#This Row],[avgValorOrdenDesc]]*DATOS[[#This Row],[total_orders]]</f>
        <v>762.72</v>
      </c>
      <c r="J2113">
        <v>188</v>
      </c>
      <c r="K2113">
        <v>0</v>
      </c>
      <c r="L2113" t="s">
        <v>16</v>
      </c>
      <c r="M2113">
        <v>49.9</v>
      </c>
      <c r="N2113">
        <f>IF(DATOS[[#This Row],[email_open_rate]]="",0,DATOS[[#This Row],[email_open_rate]])</f>
        <v>49.9</v>
      </c>
      <c r="O2113" s="1">
        <v>44984</v>
      </c>
      <c r="P2113">
        <v>39</v>
      </c>
      <c r="Q2113">
        <v>0.28999999999999998</v>
      </c>
      <c r="R2113">
        <f>IF(IFERROR(VLOOKUP(DATOS[[#This Row],[IdUnico]],A2114:$A$5002,1,FALSE),0),1,0)</f>
        <v>0</v>
      </c>
    </row>
    <row r="2114" spans="1:18" x14ac:dyDescent="0.3">
      <c r="A2114" t="str">
        <f>CONCATENATE(DATOS[[#This Row],[customer_id]],"_",DATOS[[#This Row],[country]],"_",DATOS[[#This Row],[customer_since]])</f>
        <v>CUST_4766_Brazil_44157</v>
      </c>
      <c r="B2114" t="s">
        <v>477</v>
      </c>
      <c r="C2114">
        <v>23</v>
      </c>
      <c r="D2114" t="s">
        <v>21</v>
      </c>
      <c r="E2114" t="s">
        <v>15</v>
      </c>
      <c r="F2114">
        <v>78.09</v>
      </c>
      <c r="G2114">
        <f>IF(DATOS[[#This Row],[avg_order_value]]="",0,DATOS[[#This Row],[avg_order_value]])</f>
        <v>78.09</v>
      </c>
      <c r="H2114">
        <v>15</v>
      </c>
      <c r="I2114">
        <f>DATOS[[#This Row],[avgValorOrdenDesc]]*DATOS[[#This Row],[total_orders]]</f>
        <v>1171.3500000000001</v>
      </c>
      <c r="J2114">
        <v>152</v>
      </c>
      <c r="K2114">
        <v>0</v>
      </c>
      <c r="L2114" t="s">
        <v>40</v>
      </c>
      <c r="M2114">
        <v>10.8</v>
      </c>
      <c r="N2114">
        <f>IF(DATOS[[#This Row],[email_open_rate]]="",0,DATOS[[#This Row],[email_open_rate]])</f>
        <v>10.8</v>
      </c>
      <c r="O2114" s="1">
        <v>44157</v>
      </c>
      <c r="P2114">
        <v>75</v>
      </c>
      <c r="Q2114">
        <v>0.38</v>
      </c>
      <c r="R2114">
        <f>IF(IFERROR(VLOOKUP(DATOS[[#This Row],[IdUnico]],A2115:$A$5002,1,FALSE),0),1,0)</f>
        <v>0</v>
      </c>
    </row>
    <row r="2115" spans="1:18" x14ac:dyDescent="0.3">
      <c r="A2115" t="str">
        <f>CONCATENATE(DATOS[[#This Row],[customer_id]],"_",DATOS[[#This Row],[country]],"_",DATOS[[#This Row],[customer_since]])</f>
        <v>CUST_4769_Australia_45240</v>
      </c>
      <c r="B2115" t="s">
        <v>356</v>
      </c>
      <c r="C2115">
        <v>77</v>
      </c>
      <c r="D2115" t="s">
        <v>21</v>
      </c>
      <c r="E2115" t="s">
        <v>22</v>
      </c>
      <c r="F2115">
        <v>186.1</v>
      </c>
      <c r="G2115">
        <f>IF(DATOS[[#This Row],[avg_order_value]]="",0,DATOS[[#This Row],[avg_order_value]])</f>
        <v>186.1</v>
      </c>
      <c r="H2115">
        <v>13</v>
      </c>
      <c r="I2115">
        <f>DATOS[[#This Row],[avgValorOrdenDesc]]*DATOS[[#This Row],[total_orders]]</f>
        <v>2419.2999999999997</v>
      </c>
      <c r="J2115">
        <v>117</v>
      </c>
      <c r="K2115">
        <v>0</v>
      </c>
      <c r="L2115" t="s">
        <v>40</v>
      </c>
      <c r="M2115">
        <v>50.3</v>
      </c>
      <c r="N2115">
        <f>IF(DATOS[[#This Row],[email_open_rate]]="",0,DATOS[[#This Row],[email_open_rate]])</f>
        <v>50.3</v>
      </c>
      <c r="O2115" s="1">
        <v>45240</v>
      </c>
      <c r="P2115">
        <v>1</v>
      </c>
      <c r="Q2115">
        <v>0.18</v>
      </c>
      <c r="R2115">
        <f>IF(IFERROR(VLOOKUP(DATOS[[#This Row],[IdUnico]],A2116:$A$5002,1,FALSE),0),1,0)</f>
        <v>0</v>
      </c>
    </row>
    <row r="2116" spans="1:18" x14ac:dyDescent="0.3">
      <c r="A2116" t="str">
        <f>CONCATENATE(DATOS[[#This Row],[customer_id]],"_",DATOS[[#This Row],[country]],"_",DATOS[[#This Row],[customer_since]])</f>
        <v>CUST_4775_Germany_45581</v>
      </c>
      <c r="B2116" t="s">
        <v>589</v>
      </c>
      <c r="C2116">
        <v>43</v>
      </c>
      <c r="D2116" t="s">
        <v>21</v>
      </c>
      <c r="E2116" t="s">
        <v>50</v>
      </c>
      <c r="F2116">
        <v>69.94</v>
      </c>
      <c r="G2116">
        <f>IF(DATOS[[#This Row],[avg_order_value]]="",0,DATOS[[#This Row],[avg_order_value]])</f>
        <v>69.94</v>
      </c>
      <c r="H2116">
        <v>7</v>
      </c>
      <c r="I2116">
        <f>DATOS[[#This Row],[avgValorOrdenDesc]]*DATOS[[#This Row],[total_orders]]</f>
        <v>489.58</v>
      </c>
      <c r="J2116">
        <v>128</v>
      </c>
      <c r="K2116">
        <v>1</v>
      </c>
      <c r="L2116" t="s">
        <v>19</v>
      </c>
      <c r="M2116">
        <v>48.5</v>
      </c>
      <c r="N2116">
        <f>IF(DATOS[[#This Row],[email_open_rate]]="",0,DATOS[[#This Row],[email_open_rate]])</f>
        <v>48.5</v>
      </c>
      <c r="O2116" s="1">
        <v>45581</v>
      </c>
      <c r="P2116">
        <v>40</v>
      </c>
      <c r="Q2116">
        <v>0.36</v>
      </c>
      <c r="R2116">
        <f>IF(IFERROR(VLOOKUP(DATOS[[#This Row],[IdUnico]],A2117:$A$5002,1,FALSE),0),1,0)</f>
        <v>0</v>
      </c>
    </row>
    <row r="2117" spans="1:18" x14ac:dyDescent="0.3">
      <c r="A2117" t="str">
        <f>CONCATENATE(DATOS[[#This Row],[customer_id]],"_",DATOS[[#This Row],[country]],"_",DATOS[[#This Row],[customer_since]])</f>
        <v>CUST_4778_Japan_45243</v>
      </c>
      <c r="B2117" t="s">
        <v>1306</v>
      </c>
      <c r="C2117">
        <v>59</v>
      </c>
      <c r="D2117" t="s">
        <v>14</v>
      </c>
      <c r="E2117" t="s">
        <v>26</v>
      </c>
      <c r="F2117">
        <v>81.61</v>
      </c>
      <c r="G2117">
        <f>IF(DATOS[[#This Row],[avg_order_value]]="",0,DATOS[[#This Row],[avg_order_value]])</f>
        <v>81.61</v>
      </c>
      <c r="H2117">
        <v>6</v>
      </c>
      <c r="I2117">
        <f>DATOS[[#This Row],[avgValorOrdenDesc]]*DATOS[[#This Row],[total_orders]]</f>
        <v>489.65999999999997</v>
      </c>
      <c r="J2117">
        <v>161</v>
      </c>
      <c r="K2117">
        <v>0</v>
      </c>
      <c r="L2117" t="s">
        <v>19</v>
      </c>
      <c r="M2117">
        <v>24</v>
      </c>
      <c r="N2117">
        <f>IF(DATOS[[#This Row],[email_open_rate]]="",0,DATOS[[#This Row],[email_open_rate]])</f>
        <v>24</v>
      </c>
      <c r="O2117" s="1">
        <v>45243</v>
      </c>
      <c r="P2117">
        <v>35</v>
      </c>
      <c r="Q2117">
        <v>0.38</v>
      </c>
      <c r="R2117">
        <f>IF(IFERROR(VLOOKUP(DATOS[[#This Row],[IdUnico]],A2118:$A$5002,1,FALSE),0),1,0)</f>
        <v>0</v>
      </c>
    </row>
    <row r="2118" spans="1:18" x14ac:dyDescent="0.3">
      <c r="A2118" t="str">
        <f>CONCATENATE(DATOS[[#This Row],[customer_id]],"_",DATOS[[#This Row],[country]],"_",DATOS[[#This Row],[customer_since]])</f>
        <v>CUST_4783_Australia_45647</v>
      </c>
      <c r="B2118" t="s">
        <v>3309</v>
      </c>
      <c r="C2118">
        <v>73</v>
      </c>
      <c r="D2118" t="s">
        <v>21</v>
      </c>
      <c r="E2118" t="s">
        <v>22</v>
      </c>
      <c r="F2118">
        <v>128.41999999999999</v>
      </c>
      <c r="G2118">
        <f>IF(DATOS[[#This Row],[avg_order_value]]="",0,DATOS[[#This Row],[avg_order_value]])</f>
        <v>128.41999999999999</v>
      </c>
      <c r="H2118">
        <v>7</v>
      </c>
      <c r="I2118">
        <f>DATOS[[#This Row],[avgValorOrdenDesc]]*DATOS[[#This Row],[total_orders]]</f>
        <v>898.93999999999994</v>
      </c>
      <c r="J2118">
        <v>285</v>
      </c>
      <c r="K2118">
        <v>0</v>
      </c>
      <c r="L2118" t="s">
        <v>29</v>
      </c>
      <c r="M2118">
        <v>41.9</v>
      </c>
      <c r="N2118">
        <f>IF(DATOS[[#This Row],[email_open_rate]]="",0,DATOS[[#This Row],[email_open_rate]])</f>
        <v>41.9</v>
      </c>
      <c r="O2118" s="1">
        <v>45647</v>
      </c>
      <c r="P2118">
        <v>11</v>
      </c>
      <c r="Q2118">
        <v>0.25</v>
      </c>
      <c r="R2118">
        <f>IF(IFERROR(VLOOKUP(DATOS[[#This Row],[IdUnico]],A2119:$A$5002,1,FALSE),0),1,0)</f>
        <v>0</v>
      </c>
    </row>
    <row r="2119" spans="1:18" x14ac:dyDescent="0.3">
      <c r="A2119" t="str">
        <f>CONCATENATE(DATOS[[#This Row],[customer_id]],"_",DATOS[[#This Row],[country]],"_",DATOS[[#This Row],[customer_since]])</f>
        <v>CUST_4786_Brazil_44737</v>
      </c>
      <c r="B2119" t="s">
        <v>2638</v>
      </c>
      <c r="C2119">
        <v>23</v>
      </c>
      <c r="D2119" t="s">
        <v>21</v>
      </c>
      <c r="E2119" t="s">
        <v>15</v>
      </c>
      <c r="F2119">
        <v>54.64</v>
      </c>
      <c r="G2119">
        <f>IF(DATOS[[#This Row],[avg_order_value]]="",0,DATOS[[#This Row],[avg_order_value]])</f>
        <v>54.64</v>
      </c>
      <c r="H2119">
        <v>14</v>
      </c>
      <c r="I2119">
        <f>DATOS[[#This Row],[avgValorOrdenDesc]]*DATOS[[#This Row],[total_orders]]</f>
        <v>764.96</v>
      </c>
      <c r="J2119">
        <v>289</v>
      </c>
      <c r="K2119">
        <v>0</v>
      </c>
      <c r="L2119" t="s">
        <v>19</v>
      </c>
      <c r="M2119">
        <v>33.5</v>
      </c>
      <c r="N2119">
        <f>IF(DATOS[[#This Row],[email_open_rate]]="",0,DATOS[[#This Row],[email_open_rate]])</f>
        <v>33.5</v>
      </c>
      <c r="O2119" s="1">
        <v>44737</v>
      </c>
      <c r="P2119">
        <v>72</v>
      </c>
      <c r="Q2119">
        <v>0.54</v>
      </c>
      <c r="R2119">
        <f>IF(IFERROR(VLOOKUP(DATOS[[#This Row],[IdUnico]],A2120:$A$5002,1,FALSE),0),1,0)</f>
        <v>0</v>
      </c>
    </row>
    <row r="2120" spans="1:18" x14ac:dyDescent="0.3">
      <c r="A2120" t="str">
        <f>CONCATENATE(DATOS[[#This Row],[customer_id]],"_",DATOS[[#This Row],[country]],"_",DATOS[[#This Row],[customer_since]])</f>
        <v>CUST_4786_Germany_44977</v>
      </c>
      <c r="B2120" t="s">
        <v>2638</v>
      </c>
      <c r="C2120">
        <v>52</v>
      </c>
      <c r="D2120" t="s">
        <v>21</v>
      </c>
      <c r="E2120" t="s">
        <v>50</v>
      </c>
      <c r="F2120">
        <v>195.84</v>
      </c>
      <c r="G2120">
        <f>IF(DATOS[[#This Row],[avg_order_value]]="",0,DATOS[[#This Row],[avg_order_value]])</f>
        <v>195.84</v>
      </c>
      <c r="H2120">
        <v>11</v>
      </c>
      <c r="I2120">
        <f>DATOS[[#This Row],[avgValorOrdenDesc]]*DATOS[[#This Row],[total_orders]]</f>
        <v>2154.2400000000002</v>
      </c>
      <c r="J2120">
        <v>167</v>
      </c>
      <c r="K2120">
        <v>0</v>
      </c>
      <c r="L2120" t="s">
        <v>19</v>
      </c>
      <c r="N2120">
        <f>IF(DATOS[[#This Row],[email_open_rate]]="",0,DATOS[[#This Row],[email_open_rate]])</f>
        <v>0</v>
      </c>
      <c r="O2120" s="1">
        <v>44977</v>
      </c>
      <c r="P2120">
        <v>22</v>
      </c>
      <c r="Q2120">
        <v>0.16</v>
      </c>
      <c r="R2120">
        <f>IF(IFERROR(VLOOKUP(DATOS[[#This Row],[IdUnico]],A2121:$A$5002,1,FALSE),0),1,0)</f>
        <v>0</v>
      </c>
    </row>
    <row r="2121" spans="1:18" x14ac:dyDescent="0.3">
      <c r="A2121" t="str">
        <f>CONCATENATE(DATOS[[#This Row],[customer_id]],"_",DATOS[[#This Row],[country]],"_",DATOS[[#This Row],[customer_since]])</f>
        <v>CUST_4788_France_44154</v>
      </c>
      <c r="B2121" t="s">
        <v>1350</v>
      </c>
      <c r="C2121">
        <v>23</v>
      </c>
      <c r="D2121" t="s">
        <v>14</v>
      </c>
      <c r="E2121" t="s">
        <v>35</v>
      </c>
      <c r="F2121">
        <v>52.46</v>
      </c>
      <c r="G2121">
        <f>IF(DATOS[[#This Row],[avg_order_value]]="",0,DATOS[[#This Row],[avg_order_value]])</f>
        <v>52.46</v>
      </c>
      <c r="H2121">
        <v>9</v>
      </c>
      <c r="I2121">
        <f>DATOS[[#This Row],[avgValorOrdenDesc]]*DATOS[[#This Row],[total_orders]]</f>
        <v>472.14</v>
      </c>
      <c r="J2121">
        <v>131</v>
      </c>
      <c r="K2121">
        <v>0</v>
      </c>
      <c r="L2121" t="s">
        <v>29</v>
      </c>
      <c r="M2121">
        <v>56.1</v>
      </c>
      <c r="N2121">
        <f>IF(DATOS[[#This Row],[email_open_rate]]="",0,DATOS[[#This Row],[email_open_rate]])</f>
        <v>56.1</v>
      </c>
      <c r="O2121" s="1">
        <v>44154</v>
      </c>
      <c r="P2121">
        <v>28</v>
      </c>
      <c r="Q2121">
        <v>0.16</v>
      </c>
      <c r="R2121">
        <f>IF(IFERROR(VLOOKUP(DATOS[[#This Row],[IdUnico]],A2122:$A$5002,1,FALSE),0),1,0)</f>
        <v>0</v>
      </c>
    </row>
    <row r="2122" spans="1:18" x14ac:dyDescent="0.3">
      <c r="A2122" t="str">
        <f>CONCATENATE(DATOS[[#This Row],[customer_id]],"_",DATOS[[#This Row],[country]],"_",DATOS[[#This Row],[customer_since]])</f>
        <v>CUST_4789_France_44105</v>
      </c>
      <c r="B2122" t="s">
        <v>3547</v>
      </c>
      <c r="C2122">
        <v>36</v>
      </c>
      <c r="D2122" t="s">
        <v>21</v>
      </c>
      <c r="E2122" t="s">
        <v>35</v>
      </c>
      <c r="F2122">
        <v>41.67</v>
      </c>
      <c r="G2122">
        <f>IF(DATOS[[#This Row],[avg_order_value]]="",0,DATOS[[#This Row],[avg_order_value]])</f>
        <v>41.67</v>
      </c>
      <c r="H2122">
        <v>9</v>
      </c>
      <c r="I2122">
        <f>DATOS[[#This Row],[avgValorOrdenDesc]]*DATOS[[#This Row],[total_orders]]</f>
        <v>375.03000000000003</v>
      </c>
      <c r="J2122">
        <v>42</v>
      </c>
      <c r="K2122">
        <v>0</v>
      </c>
      <c r="L2122" t="s">
        <v>40</v>
      </c>
      <c r="M2122">
        <v>48.4</v>
      </c>
      <c r="N2122">
        <f>IF(DATOS[[#This Row],[email_open_rate]]="",0,DATOS[[#This Row],[email_open_rate]])</f>
        <v>48.4</v>
      </c>
      <c r="O2122" s="1">
        <v>44105</v>
      </c>
      <c r="P2122">
        <v>81</v>
      </c>
      <c r="Q2122">
        <v>0.24</v>
      </c>
      <c r="R2122">
        <f>IF(IFERROR(VLOOKUP(DATOS[[#This Row],[IdUnico]],A2123:$A$5002,1,FALSE),0),1,0)</f>
        <v>0</v>
      </c>
    </row>
    <row r="2123" spans="1:18" x14ac:dyDescent="0.3">
      <c r="A2123" t="str">
        <f>CONCATENATE(DATOS[[#This Row],[customer_id]],"_",DATOS[[#This Row],[country]],"_",DATOS[[#This Row],[customer_since]])</f>
        <v>CUST_4791_China_44682</v>
      </c>
      <c r="B2123" t="s">
        <v>3242</v>
      </c>
      <c r="C2123">
        <v>62</v>
      </c>
      <c r="D2123" t="s">
        <v>25</v>
      </c>
      <c r="E2123" t="s">
        <v>44</v>
      </c>
      <c r="F2123">
        <v>39.89</v>
      </c>
      <c r="G2123">
        <f>IF(DATOS[[#This Row],[avg_order_value]]="",0,DATOS[[#This Row],[avg_order_value]])</f>
        <v>39.89</v>
      </c>
      <c r="H2123">
        <v>7</v>
      </c>
      <c r="I2123">
        <f>DATOS[[#This Row],[avgValorOrdenDesc]]*DATOS[[#This Row],[total_orders]]</f>
        <v>279.23</v>
      </c>
      <c r="J2123">
        <v>285</v>
      </c>
      <c r="K2123">
        <v>0</v>
      </c>
      <c r="L2123" t="s">
        <v>23</v>
      </c>
      <c r="M2123">
        <v>59.1</v>
      </c>
      <c r="N2123">
        <f>IF(DATOS[[#This Row],[email_open_rate]]="",0,DATOS[[#This Row],[email_open_rate]])</f>
        <v>59.1</v>
      </c>
      <c r="O2123" s="1">
        <v>44682</v>
      </c>
      <c r="P2123">
        <v>89</v>
      </c>
      <c r="Q2123">
        <v>0.15</v>
      </c>
      <c r="R2123">
        <f>IF(IFERROR(VLOOKUP(DATOS[[#This Row],[IdUnico]],A2124:$A$5002,1,FALSE),0),1,0)</f>
        <v>0</v>
      </c>
    </row>
    <row r="2124" spans="1:18" x14ac:dyDescent="0.3">
      <c r="A2124" t="str">
        <f>CONCATENATE(DATOS[[#This Row],[customer_id]],"_",DATOS[[#This Row],[country]],"_",DATOS[[#This Row],[customer_since]])</f>
        <v>CUST_4792_Canada_44521</v>
      </c>
      <c r="B2124" t="s">
        <v>2993</v>
      </c>
      <c r="C2124">
        <v>62</v>
      </c>
      <c r="D2124" t="s">
        <v>21</v>
      </c>
      <c r="E2124" t="s">
        <v>28</v>
      </c>
      <c r="F2124">
        <v>97.22</v>
      </c>
      <c r="G2124">
        <f>IF(DATOS[[#This Row],[avg_order_value]]="",0,DATOS[[#This Row],[avg_order_value]])</f>
        <v>97.22</v>
      </c>
      <c r="H2124">
        <v>8</v>
      </c>
      <c r="I2124">
        <f>DATOS[[#This Row],[avgValorOrdenDesc]]*DATOS[[#This Row],[total_orders]]</f>
        <v>777.76</v>
      </c>
      <c r="J2124">
        <v>144</v>
      </c>
      <c r="K2124">
        <v>0</v>
      </c>
      <c r="L2124" t="s">
        <v>40</v>
      </c>
      <c r="M2124">
        <v>43.4</v>
      </c>
      <c r="N2124">
        <f>IF(DATOS[[#This Row],[email_open_rate]]="",0,DATOS[[#This Row],[email_open_rate]])</f>
        <v>43.4</v>
      </c>
      <c r="O2124" s="1">
        <v>44521</v>
      </c>
      <c r="P2124">
        <v>18</v>
      </c>
      <c r="Q2124">
        <v>0.01</v>
      </c>
      <c r="R2124">
        <f>IF(IFERROR(VLOOKUP(DATOS[[#This Row],[IdUnico]],A2125:$A$5002,1,FALSE),0),1,0)</f>
        <v>0</v>
      </c>
    </row>
    <row r="2125" spans="1:18" x14ac:dyDescent="0.3">
      <c r="A2125" t="str">
        <f>CONCATENATE(DATOS[[#This Row],[customer_id]],"_",DATOS[[#This Row],[country]],"_",DATOS[[#This Row],[customer_since]])</f>
        <v>CUST_4792_Germany_45206</v>
      </c>
      <c r="B2125" t="s">
        <v>2993</v>
      </c>
      <c r="C2125">
        <v>48</v>
      </c>
      <c r="D2125" t="s">
        <v>14</v>
      </c>
      <c r="E2125" t="s">
        <v>50</v>
      </c>
      <c r="F2125">
        <v>107.19</v>
      </c>
      <c r="G2125">
        <f>IF(DATOS[[#This Row],[avg_order_value]]="",0,DATOS[[#This Row],[avg_order_value]])</f>
        <v>107.19</v>
      </c>
      <c r="H2125">
        <v>14</v>
      </c>
      <c r="I2125">
        <f>DATOS[[#This Row],[avgValorOrdenDesc]]*DATOS[[#This Row],[total_orders]]</f>
        <v>1500.6599999999999</v>
      </c>
      <c r="J2125">
        <v>44</v>
      </c>
      <c r="K2125">
        <v>0</v>
      </c>
      <c r="L2125" t="s">
        <v>40</v>
      </c>
      <c r="M2125">
        <v>5</v>
      </c>
      <c r="N2125">
        <f>IF(DATOS[[#This Row],[email_open_rate]]="",0,DATOS[[#This Row],[email_open_rate]])</f>
        <v>5</v>
      </c>
      <c r="O2125" s="1">
        <v>45206</v>
      </c>
      <c r="P2125">
        <v>93</v>
      </c>
      <c r="Q2125">
        <v>0.17</v>
      </c>
      <c r="R2125">
        <f>IF(IFERROR(VLOOKUP(DATOS[[#This Row],[IdUnico]],A2126:$A$5002,1,FALSE),0),1,0)</f>
        <v>0</v>
      </c>
    </row>
    <row r="2126" spans="1:18" x14ac:dyDescent="0.3">
      <c r="A2126" t="str">
        <f>CONCATENATE(DATOS[[#This Row],[customer_id]],"_",DATOS[[#This Row],[country]],"_",DATOS[[#This Row],[customer_since]])</f>
        <v>CUST_4796_France_44971</v>
      </c>
      <c r="B2126" t="s">
        <v>2466</v>
      </c>
      <c r="C2126">
        <v>78</v>
      </c>
      <c r="D2126" t="s">
        <v>21</v>
      </c>
      <c r="E2126" t="s">
        <v>35</v>
      </c>
      <c r="G2126">
        <f>IF(DATOS[[#This Row],[avg_order_value]]="",0,DATOS[[#This Row],[avg_order_value]])</f>
        <v>0</v>
      </c>
      <c r="H2126">
        <v>15</v>
      </c>
      <c r="I2126">
        <f>DATOS[[#This Row],[avgValorOrdenDesc]]*DATOS[[#This Row],[total_orders]]</f>
        <v>0</v>
      </c>
      <c r="J2126">
        <v>316</v>
      </c>
      <c r="K2126">
        <v>0</v>
      </c>
      <c r="L2126" t="s">
        <v>29</v>
      </c>
      <c r="M2126">
        <v>40.6</v>
      </c>
      <c r="N2126">
        <f>IF(DATOS[[#This Row],[email_open_rate]]="",0,DATOS[[#This Row],[email_open_rate]])</f>
        <v>40.6</v>
      </c>
      <c r="O2126" s="1">
        <v>44971</v>
      </c>
      <c r="P2126">
        <v>64</v>
      </c>
      <c r="Q2126">
        <v>0.13</v>
      </c>
      <c r="R2126">
        <f>IF(IFERROR(VLOOKUP(DATOS[[#This Row],[IdUnico]],A2127:$A$5002,1,FALSE),0),1,0)</f>
        <v>0</v>
      </c>
    </row>
    <row r="2127" spans="1:18" x14ac:dyDescent="0.3">
      <c r="A2127" t="str">
        <f>CONCATENATE(DATOS[[#This Row],[customer_id]],"_",DATOS[[#This Row],[country]],"_",DATOS[[#This Row],[customer_since]])</f>
        <v>CUST_4797_Germany_44850</v>
      </c>
      <c r="B2127" t="s">
        <v>911</v>
      </c>
      <c r="C2127">
        <v>77</v>
      </c>
      <c r="D2127" t="s">
        <v>21</v>
      </c>
      <c r="E2127" t="s">
        <v>50</v>
      </c>
      <c r="F2127">
        <v>86.8</v>
      </c>
      <c r="G2127">
        <f>IF(DATOS[[#This Row],[avg_order_value]]="",0,DATOS[[#This Row],[avg_order_value]])</f>
        <v>86.8</v>
      </c>
      <c r="H2127">
        <v>11</v>
      </c>
      <c r="I2127">
        <f>DATOS[[#This Row],[avgValorOrdenDesc]]*DATOS[[#This Row],[total_orders]]</f>
        <v>954.8</v>
      </c>
      <c r="J2127">
        <v>26</v>
      </c>
      <c r="K2127">
        <v>0</v>
      </c>
      <c r="L2127" t="s">
        <v>23</v>
      </c>
      <c r="M2127">
        <v>60</v>
      </c>
      <c r="N2127">
        <f>IF(DATOS[[#This Row],[email_open_rate]]="",0,DATOS[[#This Row],[email_open_rate]])</f>
        <v>60</v>
      </c>
      <c r="O2127" s="1">
        <v>44850</v>
      </c>
      <c r="P2127">
        <v>12</v>
      </c>
      <c r="Q2127">
        <v>0.36</v>
      </c>
      <c r="R2127">
        <f>IF(IFERROR(VLOOKUP(DATOS[[#This Row],[IdUnico]],A2128:$A$5002,1,FALSE),0),1,0)</f>
        <v>0</v>
      </c>
    </row>
    <row r="2128" spans="1:18" x14ac:dyDescent="0.3">
      <c r="A2128" t="str">
        <f>CONCATENATE(DATOS[[#This Row],[customer_id]],"_",DATOS[[#This Row],[country]],"_",DATOS[[#This Row],[customer_since]])</f>
        <v>CUST_4801_UK_45323</v>
      </c>
      <c r="B2128" t="s">
        <v>3013</v>
      </c>
      <c r="C2128">
        <v>61</v>
      </c>
      <c r="D2128" t="s">
        <v>21</v>
      </c>
      <c r="E2128" t="s">
        <v>52</v>
      </c>
      <c r="F2128">
        <v>85.82</v>
      </c>
      <c r="G2128">
        <f>IF(DATOS[[#This Row],[avg_order_value]]="",0,DATOS[[#This Row],[avg_order_value]])</f>
        <v>85.82</v>
      </c>
      <c r="H2128">
        <v>12</v>
      </c>
      <c r="I2128">
        <f>DATOS[[#This Row],[avgValorOrdenDesc]]*DATOS[[#This Row],[total_orders]]</f>
        <v>1029.8399999999999</v>
      </c>
      <c r="J2128">
        <v>118</v>
      </c>
      <c r="K2128">
        <v>0</v>
      </c>
      <c r="L2128" t="s">
        <v>16</v>
      </c>
      <c r="M2128">
        <v>90.8</v>
      </c>
      <c r="N2128">
        <f>IF(DATOS[[#This Row],[email_open_rate]]="",0,DATOS[[#This Row],[email_open_rate]])</f>
        <v>90.8</v>
      </c>
      <c r="O2128" s="1">
        <v>45323</v>
      </c>
      <c r="P2128">
        <v>25</v>
      </c>
      <c r="Q2128">
        <v>0.22</v>
      </c>
      <c r="R2128">
        <f>IF(IFERROR(VLOOKUP(DATOS[[#This Row],[IdUnico]],A2129:$A$5002,1,FALSE),0),1,0)</f>
        <v>0</v>
      </c>
    </row>
    <row r="2129" spans="1:18" x14ac:dyDescent="0.3">
      <c r="A2129" t="str">
        <f>CONCATENATE(DATOS[[#This Row],[customer_id]],"_",DATOS[[#This Row],[country]],"_",DATOS[[#This Row],[customer_since]])</f>
        <v>CUST_4802_Brazil_45351</v>
      </c>
      <c r="B2129" t="s">
        <v>2355</v>
      </c>
      <c r="C2129">
        <v>79</v>
      </c>
      <c r="D2129" t="s">
        <v>14</v>
      </c>
      <c r="E2129" t="s">
        <v>15</v>
      </c>
      <c r="F2129">
        <v>42.59</v>
      </c>
      <c r="G2129">
        <f>IF(DATOS[[#This Row],[avg_order_value]]="",0,DATOS[[#This Row],[avg_order_value]])</f>
        <v>42.59</v>
      </c>
      <c r="H2129">
        <v>12</v>
      </c>
      <c r="I2129">
        <f>DATOS[[#This Row],[avgValorOrdenDesc]]*DATOS[[#This Row],[total_orders]]</f>
        <v>511.08000000000004</v>
      </c>
      <c r="J2129">
        <v>202</v>
      </c>
      <c r="K2129">
        <v>0</v>
      </c>
      <c r="L2129" t="s">
        <v>29</v>
      </c>
      <c r="M2129">
        <v>83.8</v>
      </c>
      <c r="N2129">
        <f>IF(DATOS[[#This Row],[email_open_rate]]="",0,DATOS[[#This Row],[email_open_rate]])</f>
        <v>83.8</v>
      </c>
      <c r="O2129" s="1">
        <v>45351</v>
      </c>
      <c r="P2129">
        <v>23</v>
      </c>
      <c r="Q2129">
        <v>0.45</v>
      </c>
      <c r="R2129">
        <f>IF(IFERROR(VLOOKUP(DATOS[[#This Row],[IdUnico]],A2130:$A$5002,1,FALSE),0),1,0)</f>
        <v>0</v>
      </c>
    </row>
    <row r="2130" spans="1:18" x14ac:dyDescent="0.3">
      <c r="A2130" t="str">
        <f>CONCATENATE(DATOS[[#This Row],[customer_id]],"_",DATOS[[#This Row],[country]],"_",DATOS[[#This Row],[customer_since]])</f>
        <v>CUST_4802_Canada_44221</v>
      </c>
      <c r="B2130" t="s">
        <v>2355</v>
      </c>
      <c r="C2130">
        <v>48</v>
      </c>
      <c r="D2130" t="s">
        <v>14</v>
      </c>
      <c r="E2130" t="s">
        <v>28</v>
      </c>
      <c r="F2130">
        <v>62.27</v>
      </c>
      <c r="G2130">
        <f>IF(DATOS[[#This Row],[avg_order_value]]="",0,DATOS[[#This Row],[avg_order_value]])</f>
        <v>62.27</v>
      </c>
      <c r="H2130">
        <v>12</v>
      </c>
      <c r="I2130">
        <f>DATOS[[#This Row],[avgValorOrdenDesc]]*DATOS[[#This Row],[total_orders]]</f>
        <v>747.24</v>
      </c>
      <c r="J2130">
        <v>63</v>
      </c>
      <c r="K2130">
        <v>0</v>
      </c>
      <c r="L2130" t="s">
        <v>16</v>
      </c>
      <c r="M2130">
        <v>18.8</v>
      </c>
      <c r="N2130">
        <f>IF(DATOS[[#This Row],[email_open_rate]]="",0,DATOS[[#This Row],[email_open_rate]])</f>
        <v>18.8</v>
      </c>
      <c r="O2130" s="1">
        <v>44221</v>
      </c>
      <c r="P2130">
        <v>32</v>
      </c>
      <c r="Q2130">
        <v>0.71</v>
      </c>
      <c r="R2130">
        <f>IF(IFERROR(VLOOKUP(DATOS[[#This Row],[IdUnico]],A2131:$A$5002,1,FALSE),0),1,0)</f>
        <v>0</v>
      </c>
    </row>
    <row r="2131" spans="1:18" x14ac:dyDescent="0.3">
      <c r="A2131" t="str">
        <f>CONCATENATE(DATOS[[#This Row],[customer_id]],"_",DATOS[[#This Row],[country]],"_",DATOS[[#This Row],[customer_since]])</f>
        <v>CUST_4805_UK_45748</v>
      </c>
      <c r="B2131" t="s">
        <v>3129</v>
      </c>
      <c r="C2131">
        <v>18</v>
      </c>
      <c r="D2131" t="s">
        <v>14</v>
      </c>
      <c r="E2131" t="s">
        <v>52</v>
      </c>
      <c r="F2131">
        <v>129.09</v>
      </c>
      <c r="G2131">
        <f>IF(DATOS[[#This Row],[avg_order_value]]="",0,DATOS[[#This Row],[avg_order_value]])</f>
        <v>129.09</v>
      </c>
      <c r="H2131">
        <v>12</v>
      </c>
      <c r="I2131">
        <f>DATOS[[#This Row],[avgValorOrdenDesc]]*DATOS[[#This Row],[total_orders]]</f>
        <v>1549.08</v>
      </c>
      <c r="J2131">
        <v>229</v>
      </c>
      <c r="K2131">
        <v>0</v>
      </c>
      <c r="L2131" t="s">
        <v>40</v>
      </c>
      <c r="M2131">
        <v>55.8</v>
      </c>
      <c r="N2131">
        <f>IF(DATOS[[#This Row],[email_open_rate]]="",0,DATOS[[#This Row],[email_open_rate]])</f>
        <v>55.8</v>
      </c>
      <c r="O2131" s="1">
        <v>45748</v>
      </c>
      <c r="P2131">
        <v>77</v>
      </c>
      <c r="Q2131">
        <v>0.13</v>
      </c>
      <c r="R2131">
        <f>IF(IFERROR(VLOOKUP(DATOS[[#This Row],[IdUnico]],A2132:$A$5002,1,FALSE),0),1,0)</f>
        <v>0</v>
      </c>
    </row>
    <row r="2132" spans="1:18" x14ac:dyDescent="0.3">
      <c r="A2132" t="str">
        <f>CONCATENATE(DATOS[[#This Row],[customer_id]],"_",DATOS[[#This Row],[country]],"_",DATOS[[#This Row],[customer_since]])</f>
        <v>CUST_4806_UK_44584</v>
      </c>
      <c r="B2132" t="s">
        <v>3327</v>
      </c>
      <c r="C2132">
        <v>23</v>
      </c>
      <c r="D2132" t="s">
        <v>21</v>
      </c>
      <c r="E2132" t="s">
        <v>52</v>
      </c>
      <c r="F2132">
        <v>78.099999999999994</v>
      </c>
      <c r="G2132">
        <f>IF(DATOS[[#This Row],[avg_order_value]]="",0,DATOS[[#This Row],[avg_order_value]])</f>
        <v>78.099999999999994</v>
      </c>
      <c r="H2132">
        <v>9</v>
      </c>
      <c r="I2132">
        <f>DATOS[[#This Row],[avgValorOrdenDesc]]*DATOS[[#This Row],[total_orders]]</f>
        <v>702.9</v>
      </c>
      <c r="J2132">
        <v>99</v>
      </c>
      <c r="K2132">
        <v>0</v>
      </c>
      <c r="L2132" t="s">
        <v>40</v>
      </c>
      <c r="N2132">
        <f>IF(DATOS[[#This Row],[email_open_rate]]="",0,DATOS[[#This Row],[email_open_rate]])</f>
        <v>0</v>
      </c>
      <c r="O2132" s="1">
        <v>44584</v>
      </c>
      <c r="P2132">
        <v>35</v>
      </c>
      <c r="Q2132">
        <v>0.27</v>
      </c>
      <c r="R2132">
        <f>IF(IFERROR(VLOOKUP(DATOS[[#This Row],[IdUnico]],A2133:$A$5002,1,FALSE),0),1,0)</f>
        <v>0</v>
      </c>
    </row>
    <row r="2133" spans="1:18" x14ac:dyDescent="0.3">
      <c r="A2133" t="str">
        <f>CONCATENATE(DATOS[[#This Row],[customer_id]],"_",DATOS[[#This Row],[country]],"_",DATOS[[#This Row],[customer_since]])</f>
        <v>CUST_4807_UK_44778</v>
      </c>
      <c r="B2133" t="s">
        <v>2307</v>
      </c>
      <c r="C2133">
        <v>68</v>
      </c>
      <c r="D2133" t="s">
        <v>14</v>
      </c>
      <c r="E2133" t="s">
        <v>52</v>
      </c>
      <c r="F2133">
        <v>72.349999999999994</v>
      </c>
      <c r="G2133">
        <f>IF(DATOS[[#This Row],[avg_order_value]]="",0,DATOS[[#This Row],[avg_order_value]])</f>
        <v>72.349999999999994</v>
      </c>
      <c r="H2133">
        <v>5</v>
      </c>
      <c r="I2133">
        <f>DATOS[[#This Row],[avgValorOrdenDesc]]*DATOS[[#This Row],[total_orders]]</f>
        <v>361.75</v>
      </c>
      <c r="J2133">
        <v>210</v>
      </c>
      <c r="K2133">
        <v>0</v>
      </c>
      <c r="L2133" t="s">
        <v>19</v>
      </c>
      <c r="M2133">
        <v>67.5</v>
      </c>
      <c r="N2133">
        <f>IF(DATOS[[#This Row],[email_open_rate]]="",0,DATOS[[#This Row],[email_open_rate]])</f>
        <v>67.5</v>
      </c>
      <c r="O2133" s="1">
        <v>44778</v>
      </c>
      <c r="P2133">
        <v>19</v>
      </c>
      <c r="Q2133">
        <v>0.47</v>
      </c>
      <c r="R2133">
        <f>IF(IFERROR(VLOOKUP(DATOS[[#This Row],[IdUnico]],A2134:$A$5002,1,FALSE),0),1,0)</f>
        <v>0</v>
      </c>
    </row>
    <row r="2134" spans="1:18" x14ac:dyDescent="0.3">
      <c r="A2134" t="str">
        <f>CONCATENATE(DATOS[[#This Row],[customer_id]],"_",DATOS[[#This Row],[country]],"_",DATOS[[#This Row],[customer_since]])</f>
        <v>CUST_4808_France_44059</v>
      </c>
      <c r="B2134" t="s">
        <v>2226</v>
      </c>
      <c r="C2134">
        <v>44</v>
      </c>
      <c r="D2134" t="s">
        <v>21</v>
      </c>
      <c r="E2134" t="s">
        <v>35</v>
      </c>
      <c r="F2134">
        <v>20.64</v>
      </c>
      <c r="G2134">
        <f>IF(DATOS[[#This Row],[avg_order_value]]="",0,DATOS[[#This Row],[avg_order_value]])</f>
        <v>20.64</v>
      </c>
      <c r="H2134">
        <v>12</v>
      </c>
      <c r="I2134">
        <f>DATOS[[#This Row],[avgValorOrdenDesc]]*DATOS[[#This Row],[total_orders]]</f>
        <v>247.68</v>
      </c>
      <c r="J2134">
        <v>41</v>
      </c>
      <c r="K2134">
        <v>0</v>
      </c>
      <c r="L2134" t="s">
        <v>19</v>
      </c>
      <c r="M2134">
        <v>97.2</v>
      </c>
      <c r="N2134">
        <f>IF(DATOS[[#This Row],[email_open_rate]]="",0,DATOS[[#This Row],[email_open_rate]])</f>
        <v>97.2</v>
      </c>
      <c r="O2134" s="1">
        <v>44059</v>
      </c>
      <c r="P2134">
        <v>3</v>
      </c>
      <c r="Q2134">
        <v>0.48</v>
      </c>
      <c r="R2134">
        <f>IF(IFERROR(VLOOKUP(DATOS[[#This Row],[IdUnico]],A2135:$A$5002,1,FALSE),0),1,0)</f>
        <v>0</v>
      </c>
    </row>
    <row r="2135" spans="1:18" x14ac:dyDescent="0.3">
      <c r="A2135" t="str">
        <f>CONCATENATE(DATOS[[#This Row],[customer_id]],"_",DATOS[[#This Row],[country]],"_",DATOS[[#This Row],[customer_since]])</f>
        <v>CUST_4809_Germany_44193</v>
      </c>
      <c r="B2135" t="s">
        <v>3524</v>
      </c>
      <c r="C2135">
        <v>21</v>
      </c>
      <c r="D2135" t="s">
        <v>14</v>
      </c>
      <c r="E2135" t="s">
        <v>50</v>
      </c>
      <c r="F2135">
        <v>35.700000000000003</v>
      </c>
      <c r="G2135">
        <f>IF(DATOS[[#This Row],[avg_order_value]]="",0,DATOS[[#This Row],[avg_order_value]])</f>
        <v>35.700000000000003</v>
      </c>
      <c r="H2135">
        <v>5</v>
      </c>
      <c r="I2135">
        <f>DATOS[[#This Row],[avgValorOrdenDesc]]*DATOS[[#This Row],[total_orders]]</f>
        <v>178.5</v>
      </c>
      <c r="J2135">
        <v>362</v>
      </c>
      <c r="K2135">
        <v>0</v>
      </c>
      <c r="L2135" t="s">
        <v>29</v>
      </c>
      <c r="M2135">
        <v>30.9</v>
      </c>
      <c r="N2135">
        <f>IF(DATOS[[#This Row],[email_open_rate]]="",0,DATOS[[#This Row],[email_open_rate]])</f>
        <v>30.9</v>
      </c>
      <c r="O2135" s="1">
        <v>44193</v>
      </c>
      <c r="P2135">
        <v>64</v>
      </c>
      <c r="Q2135">
        <v>0.18</v>
      </c>
      <c r="R2135">
        <f>IF(IFERROR(VLOOKUP(DATOS[[#This Row],[IdUnico]],A2136:$A$5002,1,FALSE),0),1,0)</f>
        <v>0</v>
      </c>
    </row>
    <row r="2136" spans="1:18" x14ac:dyDescent="0.3">
      <c r="A2136" t="str">
        <f>CONCATENATE(DATOS[[#This Row],[customer_id]],"_",DATOS[[#This Row],[country]],"_",DATOS[[#This Row],[customer_since]])</f>
        <v>CUST_4810_USA_44507</v>
      </c>
      <c r="B2136" t="s">
        <v>1158</v>
      </c>
      <c r="C2136">
        <v>22</v>
      </c>
      <c r="D2136" t="s">
        <v>14</v>
      </c>
      <c r="E2136" t="s">
        <v>18</v>
      </c>
      <c r="G2136">
        <f>IF(DATOS[[#This Row],[avg_order_value]]="",0,DATOS[[#This Row],[avg_order_value]])</f>
        <v>0</v>
      </c>
      <c r="H2136">
        <v>10</v>
      </c>
      <c r="I2136">
        <f>DATOS[[#This Row],[avgValorOrdenDesc]]*DATOS[[#This Row],[total_orders]]</f>
        <v>0</v>
      </c>
      <c r="J2136">
        <v>69</v>
      </c>
      <c r="K2136">
        <v>0</v>
      </c>
      <c r="L2136" t="s">
        <v>23</v>
      </c>
      <c r="M2136">
        <v>47.6</v>
      </c>
      <c r="N2136">
        <f>IF(DATOS[[#This Row],[email_open_rate]]="",0,DATOS[[#This Row],[email_open_rate]])</f>
        <v>47.6</v>
      </c>
      <c r="O2136" s="1">
        <v>44507</v>
      </c>
      <c r="P2136">
        <v>12</v>
      </c>
      <c r="Q2136">
        <v>0.2</v>
      </c>
      <c r="R2136">
        <f>IF(IFERROR(VLOOKUP(DATOS[[#This Row],[IdUnico]],A2137:$A$5002,1,FALSE),0),1,0)</f>
        <v>0</v>
      </c>
    </row>
    <row r="2137" spans="1:18" x14ac:dyDescent="0.3">
      <c r="A2137" t="str">
        <f>CONCATENATE(DATOS[[#This Row],[customer_id]],"_",DATOS[[#This Row],[country]],"_",DATOS[[#This Row],[customer_since]])</f>
        <v>CUST_4811_China_44361</v>
      </c>
      <c r="B2137" t="s">
        <v>2681</v>
      </c>
      <c r="C2137">
        <v>24</v>
      </c>
      <c r="D2137" t="s">
        <v>25</v>
      </c>
      <c r="E2137" t="s">
        <v>44</v>
      </c>
      <c r="F2137">
        <v>173.01</v>
      </c>
      <c r="G2137">
        <f>IF(DATOS[[#This Row],[avg_order_value]]="",0,DATOS[[#This Row],[avg_order_value]])</f>
        <v>173.01</v>
      </c>
      <c r="H2137">
        <v>9</v>
      </c>
      <c r="I2137">
        <f>DATOS[[#This Row],[avgValorOrdenDesc]]*DATOS[[#This Row],[total_orders]]</f>
        <v>1557.09</v>
      </c>
      <c r="J2137">
        <v>198</v>
      </c>
      <c r="K2137">
        <v>0</v>
      </c>
      <c r="L2137" t="s">
        <v>29</v>
      </c>
      <c r="M2137">
        <v>58.3</v>
      </c>
      <c r="N2137">
        <f>IF(DATOS[[#This Row],[email_open_rate]]="",0,DATOS[[#This Row],[email_open_rate]])</f>
        <v>58.3</v>
      </c>
      <c r="O2137" s="1">
        <v>44361</v>
      </c>
      <c r="P2137">
        <v>50</v>
      </c>
      <c r="Q2137">
        <v>0.35</v>
      </c>
      <c r="R2137">
        <f>IF(IFERROR(VLOOKUP(DATOS[[#This Row],[IdUnico]],A2138:$A$5002,1,FALSE),0),1,0)</f>
        <v>0</v>
      </c>
    </row>
    <row r="2138" spans="1:18" x14ac:dyDescent="0.3">
      <c r="A2138" t="str">
        <f>CONCATENATE(DATOS[[#This Row],[customer_id]],"_",DATOS[[#This Row],[country]],"_",DATOS[[#This Row],[customer_since]])</f>
        <v>CUST_4812_USA_45806</v>
      </c>
      <c r="B2138" t="s">
        <v>768</v>
      </c>
      <c r="C2138">
        <v>31</v>
      </c>
      <c r="D2138" t="s">
        <v>14</v>
      </c>
      <c r="E2138" t="s">
        <v>18</v>
      </c>
      <c r="F2138">
        <v>105.3</v>
      </c>
      <c r="G2138">
        <f>IF(DATOS[[#This Row],[avg_order_value]]="",0,DATOS[[#This Row],[avg_order_value]])</f>
        <v>105.3</v>
      </c>
      <c r="H2138">
        <v>5</v>
      </c>
      <c r="I2138">
        <f>DATOS[[#This Row],[avgValorOrdenDesc]]*DATOS[[#This Row],[total_orders]]</f>
        <v>526.5</v>
      </c>
      <c r="J2138">
        <v>202</v>
      </c>
      <c r="K2138">
        <v>0</v>
      </c>
      <c r="L2138" t="s">
        <v>29</v>
      </c>
      <c r="M2138">
        <v>1.2</v>
      </c>
      <c r="N2138">
        <f>IF(DATOS[[#This Row],[email_open_rate]]="",0,DATOS[[#This Row],[email_open_rate]])</f>
        <v>1.2</v>
      </c>
      <c r="O2138" s="1">
        <v>45806</v>
      </c>
      <c r="P2138">
        <v>69</v>
      </c>
      <c r="Q2138">
        <v>0.2</v>
      </c>
      <c r="R2138">
        <f>IF(IFERROR(VLOOKUP(DATOS[[#This Row],[IdUnico]],A2139:$A$5002,1,FALSE),0),1,0)</f>
        <v>0</v>
      </c>
    </row>
    <row r="2139" spans="1:18" x14ac:dyDescent="0.3">
      <c r="A2139" t="str">
        <f>CONCATENATE(DATOS[[#This Row],[customer_id]],"_",DATOS[[#This Row],[country]],"_",DATOS[[#This Row],[customer_since]])</f>
        <v>CUST_4814_India_44939</v>
      </c>
      <c r="B2139" t="s">
        <v>1455</v>
      </c>
      <c r="C2139">
        <v>40</v>
      </c>
      <c r="D2139" t="s">
        <v>14</v>
      </c>
      <c r="E2139" t="s">
        <v>37</v>
      </c>
      <c r="F2139">
        <v>32.99</v>
      </c>
      <c r="G2139">
        <f>IF(DATOS[[#This Row],[avg_order_value]]="",0,DATOS[[#This Row],[avg_order_value]])</f>
        <v>32.99</v>
      </c>
      <c r="H2139">
        <v>6</v>
      </c>
      <c r="I2139">
        <f>DATOS[[#This Row],[avgValorOrdenDesc]]*DATOS[[#This Row],[total_orders]]</f>
        <v>197.94</v>
      </c>
      <c r="J2139">
        <v>263</v>
      </c>
      <c r="K2139">
        <v>0</v>
      </c>
      <c r="L2139" t="s">
        <v>40</v>
      </c>
      <c r="M2139">
        <v>87.2</v>
      </c>
      <c r="N2139">
        <f>IF(DATOS[[#This Row],[email_open_rate]]="",0,DATOS[[#This Row],[email_open_rate]])</f>
        <v>87.2</v>
      </c>
      <c r="O2139" s="1">
        <v>44939</v>
      </c>
      <c r="P2139">
        <v>82</v>
      </c>
      <c r="Q2139">
        <v>7.0000000000000007E-2</v>
      </c>
      <c r="R2139">
        <f>IF(IFERROR(VLOOKUP(DATOS[[#This Row],[IdUnico]],A2140:$A$5002,1,FALSE),0),1,0)</f>
        <v>0</v>
      </c>
    </row>
    <row r="2140" spans="1:18" x14ac:dyDescent="0.3">
      <c r="A2140" t="str">
        <f>CONCATENATE(DATOS[[#This Row],[customer_id]],"_",DATOS[[#This Row],[country]],"_",DATOS[[#This Row],[customer_since]])</f>
        <v>CUST_4816_USA_44124</v>
      </c>
      <c r="B2140" t="s">
        <v>2959</v>
      </c>
      <c r="C2140">
        <v>61</v>
      </c>
      <c r="D2140" t="s">
        <v>21</v>
      </c>
      <c r="E2140" t="s">
        <v>18</v>
      </c>
      <c r="F2140">
        <v>77.930000000000007</v>
      </c>
      <c r="G2140">
        <f>IF(DATOS[[#This Row],[avg_order_value]]="",0,DATOS[[#This Row],[avg_order_value]])</f>
        <v>77.930000000000007</v>
      </c>
      <c r="H2140">
        <v>11</v>
      </c>
      <c r="I2140">
        <f>DATOS[[#This Row],[avgValorOrdenDesc]]*DATOS[[#This Row],[total_orders]]</f>
        <v>857.23</v>
      </c>
      <c r="J2140">
        <v>126</v>
      </c>
      <c r="K2140">
        <v>0</v>
      </c>
      <c r="L2140" t="s">
        <v>40</v>
      </c>
      <c r="M2140">
        <v>96.6</v>
      </c>
      <c r="N2140">
        <f>IF(DATOS[[#This Row],[email_open_rate]]="",0,DATOS[[#This Row],[email_open_rate]])</f>
        <v>96.6</v>
      </c>
      <c r="O2140" s="1">
        <v>44124</v>
      </c>
      <c r="P2140">
        <v>5</v>
      </c>
      <c r="Q2140">
        <v>0.25</v>
      </c>
      <c r="R2140">
        <f>IF(IFERROR(VLOOKUP(DATOS[[#This Row],[IdUnico]],A2141:$A$5002,1,FALSE),0),1,0)</f>
        <v>0</v>
      </c>
    </row>
    <row r="2141" spans="1:18" x14ac:dyDescent="0.3">
      <c r="A2141" t="str">
        <f>CONCATENATE(DATOS[[#This Row],[customer_id]],"_",DATOS[[#This Row],[country]],"_",DATOS[[#This Row],[customer_since]])</f>
        <v>CUST_4818_Brazil_44513</v>
      </c>
      <c r="B2141" t="s">
        <v>687</v>
      </c>
      <c r="C2141">
        <v>60</v>
      </c>
      <c r="D2141" t="s">
        <v>21</v>
      </c>
      <c r="E2141" t="s">
        <v>15</v>
      </c>
      <c r="F2141">
        <v>53.73</v>
      </c>
      <c r="G2141">
        <f>IF(DATOS[[#This Row],[avg_order_value]]="",0,DATOS[[#This Row],[avg_order_value]])</f>
        <v>53.73</v>
      </c>
      <c r="H2141">
        <v>9</v>
      </c>
      <c r="I2141">
        <f>DATOS[[#This Row],[avgValorOrdenDesc]]*DATOS[[#This Row],[total_orders]]</f>
        <v>483.57</v>
      </c>
      <c r="J2141">
        <v>308</v>
      </c>
      <c r="K2141">
        <v>0</v>
      </c>
      <c r="L2141" t="s">
        <v>19</v>
      </c>
      <c r="M2141">
        <v>74.900000000000006</v>
      </c>
      <c r="N2141">
        <f>IF(DATOS[[#This Row],[email_open_rate]]="",0,DATOS[[#This Row],[email_open_rate]])</f>
        <v>74.900000000000006</v>
      </c>
      <c r="O2141" s="1">
        <v>44513</v>
      </c>
      <c r="P2141">
        <v>38</v>
      </c>
      <c r="Q2141">
        <v>0.45</v>
      </c>
      <c r="R2141">
        <f>IF(IFERROR(VLOOKUP(DATOS[[#This Row],[IdUnico]],A2142:$A$5002,1,FALSE),0),1,0)</f>
        <v>0</v>
      </c>
    </row>
    <row r="2142" spans="1:18" x14ac:dyDescent="0.3">
      <c r="A2142" t="str">
        <f>CONCATENATE(DATOS[[#This Row],[customer_id]],"_",DATOS[[#This Row],[country]],"_",DATOS[[#This Row],[customer_since]])</f>
        <v>CUST_4823_USA_44270</v>
      </c>
      <c r="B2142" t="s">
        <v>3601</v>
      </c>
      <c r="C2142">
        <v>78</v>
      </c>
      <c r="D2142" t="s">
        <v>14</v>
      </c>
      <c r="E2142" t="s">
        <v>18</v>
      </c>
      <c r="G2142">
        <f>IF(DATOS[[#This Row],[avg_order_value]]="",0,DATOS[[#This Row],[avg_order_value]])</f>
        <v>0</v>
      </c>
      <c r="H2142">
        <v>7</v>
      </c>
      <c r="I2142">
        <f>DATOS[[#This Row],[avgValorOrdenDesc]]*DATOS[[#This Row],[total_orders]]</f>
        <v>0</v>
      </c>
      <c r="J2142">
        <v>119</v>
      </c>
      <c r="K2142">
        <v>0</v>
      </c>
      <c r="L2142" t="s">
        <v>19</v>
      </c>
      <c r="M2142">
        <v>19.3</v>
      </c>
      <c r="N2142">
        <f>IF(DATOS[[#This Row],[email_open_rate]]="",0,DATOS[[#This Row],[email_open_rate]])</f>
        <v>19.3</v>
      </c>
      <c r="O2142" s="1">
        <v>44270</v>
      </c>
      <c r="P2142">
        <v>4</v>
      </c>
      <c r="Q2142">
        <v>0.09</v>
      </c>
      <c r="R2142">
        <f>IF(IFERROR(VLOOKUP(DATOS[[#This Row],[IdUnico]],A2143:$A$5002,1,FALSE),0),1,0)</f>
        <v>0</v>
      </c>
    </row>
    <row r="2143" spans="1:18" x14ac:dyDescent="0.3">
      <c r="A2143" t="str">
        <f>CONCATENATE(DATOS[[#This Row],[customer_id]],"_",DATOS[[#This Row],[country]],"_",DATOS[[#This Row],[customer_since]])</f>
        <v>CUST_4824_Australia_45461</v>
      </c>
      <c r="B2143" t="s">
        <v>2624</v>
      </c>
      <c r="C2143">
        <v>29</v>
      </c>
      <c r="D2143" t="s">
        <v>14</v>
      </c>
      <c r="E2143" t="s">
        <v>22</v>
      </c>
      <c r="F2143">
        <v>111.49</v>
      </c>
      <c r="G2143">
        <f>IF(DATOS[[#This Row],[avg_order_value]]="",0,DATOS[[#This Row],[avg_order_value]])</f>
        <v>111.49</v>
      </c>
      <c r="H2143">
        <v>10</v>
      </c>
      <c r="I2143">
        <f>DATOS[[#This Row],[avgValorOrdenDesc]]*DATOS[[#This Row],[total_orders]]</f>
        <v>1114.8999999999999</v>
      </c>
      <c r="J2143">
        <v>52</v>
      </c>
      <c r="K2143">
        <v>0</v>
      </c>
      <c r="L2143" t="s">
        <v>16</v>
      </c>
      <c r="M2143">
        <v>98.6</v>
      </c>
      <c r="N2143">
        <f>IF(DATOS[[#This Row],[email_open_rate]]="",0,DATOS[[#This Row],[email_open_rate]])</f>
        <v>98.6</v>
      </c>
      <c r="O2143" s="1">
        <v>45461</v>
      </c>
      <c r="P2143">
        <v>94</v>
      </c>
      <c r="Q2143">
        <v>7.0000000000000007E-2</v>
      </c>
      <c r="R2143">
        <f>IF(IFERROR(VLOOKUP(DATOS[[#This Row],[IdUnico]],A2144:$A$5002,1,FALSE),0),1,0)</f>
        <v>0</v>
      </c>
    </row>
    <row r="2144" spans="1:18" x14ac:dyDescent="0.3">
      <c r="A2144" t="str">
        <f>CONCATENATE(DATOS[[#This Row],[customer_id]],"_",DATOS[[#This Row],[country]],"_",DATOS[[#This Row],[customer_since]])</f>
        <v>CUST_4825_France_44376</v>
      </c>
      <c r="B2144" t="s">
        <v>2352</v>
      </c>
      <c r="C2144">
        <v>68</v>
      </c>
      <c r="D2144" t="s">
        <v>25</v>
      </c>
      <c r="E2144" t="s">
        <v>35</v>
      </c>
      <c r="F2144">
        <v>106.85</v>
      </c>
      <c r="G2144">
        <f>IF(DATOS[[#This Row],[avg_order_value]]="",0,DATOS[[#This Row],[avg_order_value]])</f>
        <v>106.85</v>
      </c>
      <c r="H2144">
        <v>6</v>
      </c>
      <c r="I2144">
        <f>DATOS[[#This Row],[avgValorOrdenDesc]]*DATOS[[#This Row],[total_orders]]</f>
        <v>641.09999999999991</v>
      </c>
      <c r="J2144">
        <v>137</v>
      </c>
      <c r="K2144">
        <v>0</v>
      </c>
      <c r="L2144" t="s">
        <v>29</v>
      </c>
      <c r="M2144">
        <v>0.4</v>
      </c>
      <c r="N2144">
        <f>IF(DATOS[[#This Row],[email_open_rate]]="",0,DATOS[[#This Row],[email_open_rate]])</f>
        <v>0.4</v>
      </c>
      <c r="O2144" s="1">
        <v>44376</v>
      </c>
      <c r="P2144">
        <v>5</v>
      </c>
      <c r="Q2144">
        <v>0.16</v>
      </c>
      <c r="R2144">
        <f>IF(IFERROR(VLOOKUP(DATOS[[#This Row],[IdUnico]],A2145:$A$5002,1,FALSE),0),1,0)</f>
        <v>0</v>
      </c>
    </row>
    <row r="2145" spans="1:18" x14ac:dyDescent="0.3">
      <c r="A2145" t="str">
        <f>CONCATENATE(DATOS[[#This Row],[customer_id]],"_",DATOS[[#This Row],[country]],"_",DATOS[[#This Row],[customer_since]])</f>
        <v>CUST_4828_Australia_45765</v>
      </c>
      <c r="B2145" t="s">
        <v>1532</v>
      </c>
      <c r="C2145">
        <v>59</v>
      </c>
      <c r="D2145" t="s">
        <v>21</v>
      </c>
      <c r="E2145" t="s">
        <v>22</v>
      </c>
      <c r="F2145">
        <v>176.36</v>
      </c>
      <c r="G2145">
        <f>IF(DATOS[[#This Row],[avg_order_value]]="",0,DATOS[[#This Row],[avg_order_value]])</f>
        <v>176.36</v>
      </c>
      <c r="H2145">
        <v>9</v>
      </c>
      <c r="I2145">
        <f>DATOS[[#This Row],[avgValorOrdenDesc]]*DATOS[[#This Row],[total_orders]]</f>
        <v>1587.2400000000002</v>
      </c>
      <c r="J2145">
        <v>95</v>
      </c>
      <c r="K2145">
        <v>0</v>
      </c>
      <c r="L2145" t="s">
        <v>23</v>
      </c>
      <c r="M2145">
        <v>18.600000000000001</v>
      </c>
      <c r="N2145">
        <f>IF(DATOS[[#This Row],[email_open_rate]]="",0,DATOS[[#This Row],[email_open_rate]])</f>
        <v>18.600000000000001</v>
      </c>
      <c r="O2145" s="1">
        <v>45765</v>
      </c>
      <c r="P2145">
        <v>89</v>
      </c>
      <c r="Q2145">
        <v>0.04</v>
      </c>
      <c r="R2145">
        <f>IF(IFERROR(VLOOKUP(DATOS[[#This Row],[IdUnico]],A2146:$A$5002,1,FALSE),0),1,0)</f>
        <v>0</v>
      </c>
    </row>
    <row r="2146" spans="1:18" x14ac:dyDescent="0.3">
      <c r="A2146" t="str">
        <f>CONCATENATE(DATOS[[#This Row],[customer_id]],"_",DATOS[[#This Row],[country]],"_",DATOS[[#This Row],[customer_since]])</f>
        <v>CUST_4828_Japan_44018</v>
      </c>
      <c r="B2146" t="s">
        <v>1532</v>
      </c>
      <c r="C2146">
        <v>33</v>
      </c>
      <c r="D2146" t="s">
        <v>21</v>
      </c>
      <c r="E2146" t="s">
        <v>26</v>
      </c>
      <c r="F2146">
        <v>555.46</v>
      </c>
      <c r="G2146">
        <f>IF(DATOS[[#This Row],[avg_order_value]]="",0,DATOS[[#This Row],[avg_order_value]])</f>
        <v>555.46</v>
      </c>
      <c r="H2146">
        <v>16</v>
      </c>
      <c r="I2146">
        <f>DATOS[[#This Row],[avgValorOrdenDesc]]*DATOS[[#This Row],[total_orders]]</f>
        <v>8887.36</v>
      </c>
      <c r="J2146">
        <v>308</v>
      </c>
      <c r="K2146">
        <v>0</v>
      </c>
      <c r="L2146" t="s">
        <v>23</v>
      </c>
      <c r="M2146">
        <v>95.7</v>
      </c>
      <c r="N2146">
        <f>IF(DATOS[[#This Row],[email_open_rate]]="",0,DATOS[[#This Row],[email_open_rate]])</f>
        <v>95.7</v>
      </c>
      <c r="O2146" s="1">
        <v>44018</v>
      </c>
      <c r="P2146">
        <v>55</v>
      </c>
      <c r="Q2146">
        <v>0.46</v>
      </c>
      <c r="R2146">
        <f>IF(IFERROR(VLOOKUP(DATOS[[#This Row],[IdUnico]],A2147:$A$5002,1,FALSE),0),1,0)</f>
        <v>0</v>
      </c>
    </row>
    <row r="2147" spans="1:18" x14ac:dyDescent="0.3">
      <c r="A2147" t="str">
        <f>CONCATENATE(DATOS[[#This Row],[customer_id]],"_",DATOS[[#This Row],[country]],"_",DATOS[[#This Row],[customer_since]])</f>
        <v>CUST_4830_Brazil_44859</v>
      </c>
      <c r="B2147" t="s">
        <v>2104</v>
      </c>
      <c r="C2147">
        <v>59</v>
      </c>
      <c r="D2147" t="s">
        <v>21</v>
      </c>
      <c r="E2147" t="s">
        <v>15</v>
      </c>
      <c r="F2147">
        <v>105.48</v>
      </c>
      <c r="G2147">
        <f>IF(DATOS[[#This Row],[avg_order_value]]="",0,DATOS[[#This Row],[avg_order_value]])</f>
        <v>105.48</v>
      </c>
      <c r="H2147">
        <v>8</v>
      </c>
      <c r="I2147">
        <f>DATOS[[#This Row],[avgValorOrdenDesc]]*DATOS[[#This Row],[total_orders]]</f>
        <v>843.84</v>
      </c>
      <c r="J2147">
        <v>314</v>
      </c>
      <c r="K2147">
        <v>0</v>
      </c>
      <c r="L2147" t="s">
        <v>16</v>
      </c>
      <c r="M2147">
        <v>21.6</v>
      </c>
      <c r="N2147">
        <f>IF(DATOS[[#This Row],[email_open_rate]]="",0,DATOS[[#This Row],[email_open_rate]])</f>
        <v>21.6</v>
      </c>
      <c r="O2147" s="1">
        <v>44859</v>
      </c>
      <c r="P2147">
        <v>65</v>
      </c>
      <c r="Q2147">
        <v>0.42</v>
      </c>
      <c r="R2147">
        <f>IF(IFERROR(VLOOKUP(DATOS[[#This Row],[IdUnico]],A2148:$A$5002,1,FALSE),0),1,0)</f>
        <v>0</v>
      </c>
    </row>
    <row r="2148" spans="1:18" x14ac:dyDescent="0.3">
      <c r="A2148" t="str">
        <f>CONCATENATE(DATOS[[#This Row],[customer_id]],"_",DATOS[[#This Row],[country]],"_",DATOS[[#This Row],[customer_since]])</f>
        <v>CUST_4831_USA_44886</v>
      </c>
      <c r="B2148" t="s">
        <v>2087</v>
      </c>
      <c r="C2148">
        <v>75</v>
      </c>
      <c r="D2148" t="s">
        <v>21</v>
      </c>
      <c r="E2148" t="s">
        <v>18</v>
      </c>
      <c r="F2148">
        <v>358.68</v>
      </c>
      <c r="G2148">
        <f>IF(DATOS[[#This Row],[avg_order_value]]="",0,DATOS[[#This Row],[avg_order_value]])</f>
        <v>358.68</v>
      </c>
      <c r="H2148">
        <v>9</v>
      </c>
      <c r="I2148">
        <f>DATOS[[#This Row],[avgValorOrdenDesc]]*DATOS[[#This Row],[total_orders]]</f>
        <v>3228.12</v>
      </c>
      <c r="J2148">
        <v>255</v>
      </c>
      <c r="K2148">
        <v>0</v>
      </c>
      <c r="L2148" t="s">
        <v>40</v>
      </c>
      <c r="M2148">
        <v>32</v>
      </c>
      <c r="N2148">
        <f>IF(DATOS[[#This Row],[email_open_rate]]="",0,DATOS[[#This Row],[email_open_rate]])</f>
        <v>32</v>
      </c>
      <c r="O2148" s="1">
        <v>44886</v>
      </c>
      <c r="P2148">
        <v>94</v>
      </c>
      <c r="Q2148">
        <v>0.38</v>
      </c>
      <c r="R2148">
        <f>IF(IFERROR(VLOOKUP(DATOS[[#This Row],[IdUnico]],A2149:$A$5002,1,FALSE),0),1,0)</f>
        <v>0</v>
      </c>
    </row>
    <row r="2149" spans="1:18" x14ac:dyDescent="0.3">
      <c r="A2149" t="str">
        <f>CONCATENATE(DATOS[[#This Row],[customer_id]],"_",DATOS[[#This Row],[country]],"_",DATOS[[#This Row],[customer_since]])</f>
        <v>CUST_4832_Canada_45574</v>
      </c>
      <c r="B2149" t="s">
        <v>2662</v>
      </c>
      <c r="C2149">
        <v>31</v>
      </c>
      <c r="D2149" t="s">
        <v>25</v>
      </c>
      <c r="E2149" t="s">
        <v>28</v>
      </c>
      <c r="F2149">
        <v>92.52</v>
      </c>
      <c r="G2149">
        <f>IF(DATOS[[#This Row],[avg_order_value]]="",0,DATOS[[#This Row],[avg_order_value]])</f>
        <v>92.52</v>
      </c>
      <c r="H2149">
        <v>12</v>
      </c>
      <c r="I2149">
        <f>DATOS[[#This Row],[avgValorOrdenDesc]]*DATOS[[#This Row],[total_orders]]</f>
        <v>1110.24</v>
      </c>
      <c r="J2149">
        <v>81</v>
      </c>
      <c r="K2149">
        <v>0</v>
      </c>
      <c r="L2149" t="s">
        <v>40</v>
      </c>
      <c r="N2149">
        <f>IF(DATOS[[#This Row],[email_open_rate]]="",0,DATOS[[#This Row],[email_open_rate]])</f>
        <v>0</v>
      </c>
      <c r="O2149" s="1">
        <v>45574</v>
      </c>
      <c r="P2149">
        <v>22</v>
      </c>
      <c r="Q2149">
        <v>0.33</v>
      </c>
      <c r="R2149">
        <f>IF(IFERROR(VLOOKUP(DATOS[[#This Row],[IdUnico]],A2150:$A$5002,1,FALSE),0),1,0)</f>
        <v>0</v>
      </c>
    </row>
    <row r="2150" spans="1:18" x14ac:dyDescent="0.3">
      <c r="A2150" t="str">
        <f>CONCATENATE(DATOS[[#This Row],[customer_id]],"_",DATOS[[#This Row],[country]],"_",DATOS[[#This Row],[customer_since]])</f>
        <v>CUST_4835_Australia_45606</v>
      </c>
      <c r="B2150" t="s">
        <v>2324</v>
      </c>
      <c r="C2150">
        <v>23</v>
      </c>
      <c r="D2150" t="s">
        <v>14</v>
      </c>
      <c r="E2150" t="s">
        <v>22</v>
      </c>
      <c r="F2150">
        <v>75.88</v>
      </c>
      <c r="G2150">
        <f>IF(DATOS[[#This Row],[avg_order_value]]="",0,DATOS[[#This Row],[avg_order_value]])</f>
        <v>75.88</v>
      </c>
      <c r="H2150">
        <v>9</v>
      </c>
      <c r="I2150">
        <f>DATOS[[#This Row],[avgValorOrdenDesc]]*DATOS[[#This Row],[total_orders]]</f>
        <v>682.92</v>
      </c>
      <c r="J2150">
        <v>281</v>
      </c>
      <c r="K2150">
        <v>0</v>
      </c>
      <c r="L2150" t="s">
        <v>19</v>
      </c>
      <c r="M2150">
        <v>34.799999999999997</v>
      </c>
      <c r="N2150">
        <f>IF(DATOS[[#This Row],[email_open_rate]]="",0,DATOS[[#This Row],[email_open_rate]])</f>
        <v>34.799999999999997</v>
      </c>
      <c r="O2150" s="1">
        <v>45606</v>
      </c>
      <c r="P2150">
        <v>37</v>
      </c>
      <c r="Q2150">
        <v>0.6</v>
      </c>
      <c r="R2150">
        <f>IF(IFERROR(VLOOKUP(DATOS[[#This Row],[IdUnico]],A2151:$A$5002,1,FALSE),0),1,0)</f>
        <v>0</v>
      </c>
    </row>
    <row r="2151" spans="1:18" x14ac:dyDescent="0.3">
      <c r="A2151" t="str">
        <f>CONCATENATE(DATOS[[#This Row],[customer_id]],"_",DATOS[[#This Row],[country]],"_",DATOS[[#This Row],[customer_since]])</f>
        <v>CUST_4839_Canada_44842</v>
      </c>
      <c r="B2151" t="s">
        <v>1816</v>
      </c>
      <c r="C2151">
        <v>24</v>
      </c>
      <c r="D2151" t="s">
        <v>21</v>
      </c>
      <c r="E2151" t="s">
        <v>28</v>
      </c>
      <c r="F2151">
        <v>87.71</v>
      </c>
      <c r="G2151">
        <f>IF(DATOS[[#This Row],[avg_order_value]]="",0,DATOS[[#This Row],[avg_order_value]])</f>
        <v>87.71</v>
      </c>
      <c r="H2151">
        <v>16</v>
      </c>
      <c r="I2151">
        <f>DATOS[[#This Row],[avgValorOrdenDesc]]*DATOS[[#This Row],[total_orders]]</f>
        <v>1403.36</v>
      </c>
      <c r="J2151">
        <v>270</v>
      </c>
      <c r="K2151">
        <v>0</v>
      </c>
      <c r="L2151" t="s">
        <v>16</v>
      </c>
      <c r="M2151">
        <v>78</v>
      </c>
      <c r="N2151">
        <f>IF(DATOS[[#This Row],[email_open_rate]]="",0,DATOS[[#This Row],[email_open_rate]])</f>
        <v>78</v>
      </c>
      <c r="O2151" s="1">
        <v>44842</v>
      </c>
      <c r="P2151">
        <v>60</v>
      </c>
      <c r="Q2151">
        <v>0.16</v>
      </c>
      <c r="R2151">
        <f>IF(IFERROR(VLOOKUP(DATOS[[#This Row],[IdUnico]],A2152:$A$5002,1,FALSE),0),1,0)</f>
        <v>0</v>
      </c>
    </row>
    <row r="2152" spans="1:18" x14ac:dyDescent="0.3">
      <c r="A2152" t="str">
        <f>CONCATENATE(DATOS[[#This Row],[customer_id]],"_",DATOS[[#This Row],[country]],"_",DATOS[[#This Row],[customer_since]])</f>
        <v>CUST_4839_Canada_45121</v>
      </c>
      <c r="B2152" t="s">
        <v>1816</v>
      </c>
      <c r="C2152">
        <v>69</v>
      </c>
      <c r="D2152" t="s">
        <v>14</v>
      </c>
      <c r="E2152" t="s">
        <v>28</v>
      </c>
      <c r="F2152">
        <v>192.34</v>
      </c>
      <c r="G2152">
        <f>IF(DATOS[[#This Row],[avg_order_value]]="",0,DATOS[[#This Row],[avg_order_value]])</f>
        <v>192.34</v>
      </c>
      <c r="H2152">
        <v>14</v>
      </c>
      <c r="I2152">
        <f>DATOS[[#This Row],[avgValorOrdenDesc]]*DATOS[[#This Row],[total_orders]]</f>
        <v>2692.76</v>
      </c>
      <c r="J2152">
        <v>235</v>
      </c>
      <c r="K2152">
        <v>0</v>
      </c>
      <c r="L2152" t="s">
        <v>23</v>
      </c>
      <c r="M2152">
        <v>26</v>
      </c>
      <c r="N2152">
        <f>IF(DATOS[[#This Row],[email_open_rate]]="",0,DATOS[[#This Row],[email_open_rate]])</f>
        <v>26</v>
      </c>
      <c r="O2152" s="1">
        <v>45121</v>
      </c>
      <c r="P2152">
        <v>92</v>
      </c>
      <c r="Q2152">
        <v>0.37</v>
      </c>
      <c r="R2152">
        <f>IF(IFERROR(VLOOKUP(DATOS[[#This Row],[IdUnico]],A2153:$A$5002,1,FALSE),0),1,0)</f>
        <v>0</v>
      </c>
    </row>
    <row r="2153" spans="1:18" x14ac:dyDescent="0.3">
      <c r="A2153" t="str">
        <f>CONCATENATE(DATOS[[#This Row],[customer_id]],"_",DATOS[[#This Row],[country]],"_",DATOS[[#This Row],[customer_since]])</f>
        <v>CUST_4840_USA_45220</v>
      </c>
      <c r="B2153" t="s">
        <v>133</v>
      </c>
      <c r="C2153">
        <v>42</v>
      </c>
      <c r="D2153" t="s">
        <v>25</v>
      </c>
      <c r="E2153" t="s">
        <v>18</v>
      </c>
      <c r="F2153">
        <v>41.29</v>
      </c>
      <c r="G2153">
        <f>IF(DATOS[[#This Row],[avg_order_value]]="",0,DATOS[[#This Row],[avg_order_value]])</f>
        <v>41.29</v>
      </c>
      <c r="H2153">
        <v>12</v>
      </c>
      <c r="I2153">
        <f>DATOS[[#This Row],[avgValorOrdenDesc]]*DATOS[[#This Row],[total_orders]]</f>
        <v>495.48</v>
      </c>
      <c r="J2153">
        <v>235</v>
      </c>
      <c r="K2153">
        <v>0</v>
      </c>
      <c r="L2153" t="s">
        <v>19</v>
      </c>
      <c r="M2153">
        <v>66.900000000000006</v>
      </c>
      <c r="N2153">
        <f>IF(DATOS[[#This Row],[email_open_rate]]="",0,DATOS[[#This Row],[email_open_rate]])</f>
        <v>66.900000000000006</v>
      </c>
      <c r="O2153" s="1">
        <v>45220</v>
      </c>
      <c r="P2153">
        <v>94</v>
      </c>
      <c r="Q2153">
        <v>0.22</v>
      </c>
      <c r="R2153">
        <f>IF(IFERROR(VLOOKUP(DATOS[[#This Row],[IdUnico]],A2154:$A$5002,1,FALSE),0),1,0)</f>
        <v>0</v>
      </c>
    </row>
    <row r="2154" spans="1:18" x14ac:dyDescent="0.3">
      <c r="A2154" t="str">
        <f>CONCATENATE(DATOS[[#This Row],[customer_id]],"_",DATOS[[#This Row],[country]],"_",DATOS[[#This Row],[customer_since]])</f>
        <v>CUST_4841_Germany_44905</v>
      </c>
      <c r="B2154" t="s">
        <v>2510</v>
      </c>
      <c r="C2154">
        <v>38</v>
      </c>
      <c r="D2154" t="s">
        <v>21</v>
      </c>
      <c r="E2154" t="s">
        <v>50</v>
      </c>
      <c r="F2154">
        <v>167.27</v>
      </c>
      <c r="G2154">
        <f>IF(DATOS[[#This Row],[avg_order_value]]="",0,DATOS[[#This Row],[avg_order_value]])</f>
        <v>167.27</v>
      </c>
      <c r="H2154">
        <v>15</v>
      </c>
      <c r="I2154">
        <f>DATOS[[#This Row],[avgValorOrdenDesc]]*DATOS[[#This Row],[total_orders]]</f>
        <v>2509.0500000000002</v>
      </c>
      <c r="J2154">
        <v>289</v>
      </c>
      <c r="K2154">
        <v>0</v>
      </c>
      <c r="L2154" t="s">
        <v>16</v>
      </c>
      <c r="M2154">
        <v>45</v>
      </c>
      <c r="N2154">
        <f>IF(DATOS[[#This Row],[email_open_rate]]="",0,DATOS[[#This Row],[email_open_rate]])</f>
        <v>45</v>
      </c>
      <c r="O2154" s="1">
        <v>44905</v>
      </c>
      <c r="P2154">
        <v>26</v>
      </c>
      <c r="Q2154">
        <v>0.19</v>
      </c>
      <c r="R2154">
        <f>IF(IFERROR(VLOOKUP(DATOS[[#This Row],[IdUnico]],A2155:$A$5002,1,FALSE),0),1,0)</f>
        <v>0</v>
      </c>
    </row>
    <row r="2155" spans="1:18" x14ac:dyDescent="0.3">
      <c r="A2155" t="str">
        <f>CONCATENATE(DATOS[[#This Row],[customer_id]],"_",DATOS[[#This Row],[country]],"_",DATOS[[#This Row],[customer_since]])</f>
        <v>CUST_4841_Japan_45253</v>
      </c>
      <c r="B2155" t="s">
        <v>2510</v>
      </c>
      <c r="C2155">
        <v>56</v>
      </c>
      <c r="D2155" t="s">
        <v>14</v>
      </c>
      <c r="E2155" t="s">
        <v>26</v>
      </c>
      <c r="F2155">
        <v>119.41</v>
      </c>
      <c r="G2155">
        <f>IF(DATOS[[#This Row],[avg_order_value]]="",0,DATOS[[#This Row],[avg_order_value]])</f>
        <v>119.41</v>
      </c>
      <c r="H2155">
        <v>10</v>
      </c>
      <c r="I2155">
        <f>DATOS[[#This Row],[avgValorOrdenDesc]]*DATOS[[#This Row],[total_orders]]</f>
        <v>1194.0999999999999</v>
      </c>
      <c r="J2155">
        <v>31</v>
      </c>
      <c r="K2155">
        <v>0</v>
      </c>
      <c r="L2155" t="s">
        <v>29</v>
      </c>
      <c r="M2155">
        <v>39.9</v>
      </c>
      <c r="N2155">
        <f>IF(DATOS[[#This Row],[email_open_rate]]="",0,DATOS[[#This Row],[email_open_rate]])</f>
        <v>39.9</v>
      </c>
      <c r="O2155" s="1">
        <v>45253</v>
      </c>
      <c r="P2155">
        <v>30</v>
      </c>
      <c r="Q2155">
        <v>7.0000000000000007E-2</v>
      </c>
      <c r="R2155">
        <f>IF(IFERROR(VLOOKUP(DATOS[[#This Row],[IdUnico]],A2156:$A$5002,1,FALSE),0),1,0)</f>
        <v>0</v>
      </c>
    </row>
    <row r="2156" spans="1:18" x14ac:dyDescent="0.3">
      <c r="A2156" t="str">
        <f>CONCATENATE(DATOS[[#This Row],[customer_id]],"_",DATOS[[#This Row],[country]],"_",DATOS[[#This Row],[customer_since]])</f>
        <v>CUST_4843_Canada_44830</v>
      </c>
      <c r="B2156" t="s">
        <v>85</v>
      </c>
      <c r="C2156">
        <v>36</v>
      </c>
      <c r="D2156" t="s">
        <v>21</v>
      </c>
      <c r="E2156" t="s">
        <v>28</v>
      </c>
      <c r="F2156">
        <v>50.6</v>
      </c>
      <c r="G2156">
        <f>IF(DATOS[[#This Row],[avg_order_value]]="",0,DATOS[[#This Row],[avg_order_value]])</f>
        <v>50.6</v>
      </c>
      <c r="H2156">
        <v>11</v>
      </c>
      <c r="I2156">
        <f>DATOS[[#This Row],[avgValorOrdenDesc]]*DATOS[[#This Row],[total_orders]]</f>
        <v>556.6</v>
      </c>
      <c r="J2156">
        <v>311</v>
      </c>
      <c r="K2156">
        <v>0</v>
      </c>
      <c r="L2156" t="s">
        <v>16</v>
      </c>
      <c r="M2156">
        <v>79.2</v>
      </c>
      <c r="N2156">
        <f>IF(DATOS[[#This Row],[email_open_rate]]="",0,DATOS[[#This Row],[email_open_rate]])</f>
        <v>79.2</v>
      </c>
      <c r="O2156" s="1">
        <v>44830</v>
      </c>
      <c r="P2156">
        <v>32</v>
      </c>
      <c r="Q2156">
        <v>0.36</v>
      </c>
      <c r="R2156">
        <f>IF(IFERROR(VLOOKUP(DATOS[[#This Row],[IdUnico]],A2157:$A$5002,1,FALSE),0),1,0)</f>
        <v>0</v>
      </c>
    </row>
    <row r="2157" spans="1:18" x14ac:dyDescent="0.3">
      <c r="A2157" t="str">
        <f>CONCATENATE(DATOS[[#This Row],[customer_id]],"_",DATOS[[#This Row],[country]],"_",DATOS[[#This Row],[customer_since]])</f>
        <v>CUST_4845_Canada_45719</v>
      </c>
      <c r="B2157" t="s">
        <v>1199</v>
      </c>
      <c r="C2157">
        <v>59</v>
      </c>
      <c r="D2157" t="s">
        <v>21</v>
      </c>
      <c r="E2157" t="s">
        <v>28</v>
      </c>
      <c r="F2157">
        <v>184.22</v>
      </c>
      <c r="G2157">
        <f>IF(DATOS[[#This Row],[avg_order_value]]="",0,DATOS[[#This Row],[avg_order_value]])</f>
        <v>184.22</v>
      </c>
      <c r="H2157">
        <v>5</v>
      </c>
      <c r="I2157">
        <f>DATOS[[#This Row],[avgValorOrdenDesc]]*DATOS[[#This Row],[total_orders]]</f>
        <v>921.1</v>
      </c>
      <c r="J2157">
        <v>257</v>
      </c>
      <c r="K2157">
        <v>0</v>
      </c>
      <c r="L2157" t="s">
        <v>40</v>
      </c>
      <c r="M2157">
        <v>79.2</v>
      </c>
      <c r="N2157">
        <f>IF(DATOS[[#This Row],[email_open_rate]]="",0,DATOS[[#This Row],[email_open_rate]])</f>
        <v>79.2</v>
      </c>
      <c r="O2157" s="1">
        <v>45719</v>
      </c>
      <c r="P2157">
        <v>4</v>
      </c>
      <c r="Q2157">
        <v>0.31</v>
      </c>
      <c r="R2157">
        <f>IF(IFERROR(VLOOKUP(DATOS[[#This Row],[IdUnico]],A2158:$A$5002,1,FALSE),0),1,0)</f>
        <v>0</v>
      </c>
    </row>
    <row r="2158" spans="1:18" x14ac:dyDescent="0.3">
      <c r="A2158" t="str">
        <f>CONCATENATE(DATOS[[#This Row],[customer_id]],"_",DATOS[[#This Row],[country]],"_",DATOS[[#This Row],[customer_since]])</f>
        <v>CUST_4847_Japan_44751</v>
      </c>
      <c r="B2158" t="s">
        <v>3369</v>
      </c>
      <c r="C2158">
        <v>51</v>
      </c>
      <c r="D2158" t="s">
        <v>14</v>
      </c>
      <c r="E2158" t="s">
        <v>26</v>
      </c>
      <c r="F2158">
        <v>68.459999999999994</v>
      </c>
      <c r="G2158">
        <f>IF(DATOS[[#This Row],[avg_order_value]]="",0,DATOS[[#This Row],[avg_order_value]])</f>
        <v>68.459999999999994</v>
      </c>
      <c r="H2158">
        <v>13</v>
      </c>
      <c r="I2158">
        <f>DATOS[[#This Row],[avgValorOrdenDesc]]*DATOS[[#This Row],[total_orders]]</f>
        <v>889.9799999999999</v>
      </c>
      <c r="J2158">
        <v>294</v>
      </c>
      <c r="K2158">
        <v>0</v>
      </c>
      <c r="L2158" t="s">
        <v>29</v>
      </c>
      <c r="M2158">
        <v>53.8</v>
      </c>
      <c r="N2158">
        <f>IF(DATOS[[#This Row],[email_open_rate]]="",0,DATOS[[#This Row],[email_open_rate]])</f>
        <v>53.8</v>
      </c>
      <c r="O2158" s="1">
        <v>44751</v>
      </c>
      <c r="P2158">
        <v>83</v>
      </c>
      <c r="Q2158">
        <v>0.23</v>
      </c>
      <c r="R2158">
        <f>IF(IFERROR(VLOOKUP(DATOS[[#This Row],[IdUnico]],A2159:$A$5002,1,FALSE),0),1,0)</f>
        <v>0</v>
      </c>
    </row>
    <row r="2159" spans="1:18" x14ac:dyDescent="0.3">
      <c r="A2159" t="str">
        <f>CONCATENATE(DATOS[[#This Row],[customer_id]],"_",DATOS[[#This Row],[country]],"_",DATOS[[#This Row],[customer_since]])</f>
        <v>CUST_4849_Canada_45629</v>
      </c>
      <c r="B2159" t="s">
        <v>2802</v>
      </c>
      <c r="C2159">
        <v>54</v>
      </c>
      <c r="D2159" t="s">
        <v>21</v>
      </c>
      <c r="E2159" t="s">
        <v>28</v>
      </c>
      <c r="G2159">
        <f>IF(DATOS[[#This Row],[avg_order_value]]="",0,DATOS[[#This Row],[avg_order_value]])</f>
        <v>0</v>
      </c>
      <c r="H2159">
        <v>10</v>
      </c>
      <c r="I2159">
        <f>DATOS[[#This Row],[avgValorOrdenDesc]]*DATOS[[#This Row],[total_orders]]</f>
        <v>0</v>
      </c>
      <c r="J2159">
        <v>1</v>
      </c>
      <c r="K2159">
        <v>0</v>
      </c>
      <c r="L2159" t="s">
        <v>19</v>
      </c>
      <c r="M2159">
        <v>10</v>
      </c>
      <c r="N2159">
        <f>IF(DATOS[[#This Row],[email_open_rate]]="",0,DATOS[[#This Row],[email_open_rate]])</f>
        <v>10</v>
      </c>
      <c r="O2159" s="1">
        <v>45629</v>
      </c>
      <c r="P2159">
        <v>63</v>
      </c>
      <c r="Q2159">
        <v>0.35</v>
      </c>
      <c r="R2159">
        <f>IF(IFERROR(VLOOKUP(DATOS[[#This Row],[IdUnico]],A2160:$A$5002,1,FALSE),0),1,0)</f>
        <v>0</v>
      </c>
    </row>
    <row r="2160" spans="1:18" x14ac:dyDescent="0.3">
      <c r="A2160" t="str">
        <f>CONCATENATE(DATOS[[#This Row],[customer_id]],"_",DATOS[[#This Row],[country]],"_",DATOS[[#This Row],[customer_since]])</f>
        <v>CUST_4850_China_44054</v>
      </c>
      <c r="B2160" t="s">
        <v>1067</v>
      </c>
      <c r="C2160">
        <v>62</v>
      </c>
      <c r="D2160" t="s">
        <v>21</v>
      </c>
      <c r="E2160" t="s">
        <v>44</v>
      </c>
      <c r="F2160">
        <v>28.68</v>
      </c>
      <c r="G2160">
        <f>IF(DATOS[[#This Row],[avg_order_value]]="",0,DATOS[[#This Row],[avg_order_value]])</f>
        <v>28.68</v>
      </c>
      <c r="H2160">
        <v>16</v>
      </c>
      <c r="I2160">
        <f>DATOS[[#This Row],[avgValorOrdenDesc]]*DATOS[[#This Row],[total_orders]]</f>
        <v>458.88</v>
      </c>
      <c r="J2160">
        <v>323</v>
      </c>
      <c r="K2160">
        <v>0</v>
      </c>
      <c r="L2160" t="s">
        <v>23</v>
      </c>
      <c r="M2160">
        <v>62.3</v>
      </c>
      <c r="N2160">
        <f>IF(DATOS[[#This Row],[email_open_rate]]="",0,DATOS[[#This Row],[email_open_rate]])</f>
        <v>62.3</v>
      </c>
      <c r="O2160" s="1">
        <v>44054</v>
      </c>
      <c r="P2160">
        <v>95</v>
      </c>
      <c r="Q2160">
        <v>0.13</v>
      </c>
      <c r="R2160">
        <f>IF(IFERROR(VLOOKUP(DATOS[[#This Row],[IdUnico]],A2161:$A$5002,1,FALSE),0),1,0)</f>
        <v>0</v>
      </c>
    </row>
    <row r="2161" spans="1:18" x14ac:dyDescent="0.3">
      <c r="A2161" t="str">
        <f>CONCATENATE(DATOS[[#This Row],[customer_id]],"_",DATOS[[#This Row],[country]],"_",DATOS[[#This Row],[customer_since]])</f>
        <v>CUST_4850_UK_45067</v>
      </c>
      <c r="B2161" t="s">
        <v>1067</v>
      </c>
      <c r="C2161">
        <v>43</v>
      </c>
      <c r="D2161" t="s">
        <v>21</v>
      </c>
      <c r="E2161" t="s">
        <v>52</v>
      </c>
      <c r="F2161">
        <v>85.38</v>
      </c>
      <c r="G2161">
        <f>IF(DATOS[[#This Row],[avg_order_value]]="",0,DATOS[[#This Row],[avg_order_value]])</f>
        <v>85.38</v>
      </c>
      <c r="H2161">
        <v>9</v>
      </c>
      <c r="I2161">
        <f>DATOS[[#This Row],[avgValorOrdenDesc]]*DATOS[[#This Row],[total_orders]]</f>
        <v>768.42</v>
      </c>
      <c r="J2161">
        <v>340</v>
      </c>
      <c r="K2161">
        <v>0</v>
      </c>
      <c r="L2161" t="s">
        <v>29</v>
      </c>
      <c r="M2161">
        <v>4.3</v>
      </c>
      <c r="N2161">
        <f>IF(DATOS[[#This Row],[email_open_rate]]="",0,DATOS[[#This Row],[email_open_rate]])</f>
        <v>4.3</v>
      </c>
      <c r="O2161" s="1">
        <v>45067</v>
      </c>
      <c r="P2161">
        <v>74</v>
      </c>
      <c r="Q2161">
        <v>0.08</v>
      </c>
      <c r="R2161">
        <f>IF(IFERROR(VLOOKUP(DATOS[[#This Row],[IdUnico]],A2162:$A$5002,1,FALSE),0),1,0)</f>
        <v>0</v>
      </c>
    </row>
    <row r="2162" spans="1:18" x14ac:dyDescent="0.3">
      <c r="A2162" t="str">
        <f>CONCATENATE(DATOS[[#This Row],[customer_id]],"_",DATOS[[#This Row],[country]],"_",DATOS[[#This Row],[customer_since]])</f>
        <v>CUST_4854_China_45788</v>
      </c>
      <c r="B2162" t="s">
        <v>363</v>
      </c>
      <c r="C2162">
        <v>61</v>
      </c>
      <c r="D2162" t="s">
        <v>14</v>
      </c>
      <c r="E2162" t="s">
        <v>44</v>
      </c>
      <c r="F2162">
        <v>191.86</v>
      </c>
      <c r="G2162">
        <f>IF(DATOS[[#This Row],[avg_order_value]]="",0,DATOS[[#This Row],[avg_order_value]])</f>
        <v>191.86</v>
      </c>
      <c r="H2162">
        <v>18</v>
      </c>
      <c r="I2162">
        <f>DATOS[[#This Row],[avgValorOrdenDesc]]*DATOS[[#This Row],[total_orders]]</f>
        <v>3453.4800000000005</v>
      </c>
      <c r="J2162">
        <v>92</v>
      </c>
      <c r="K2162">
        <v>0</v>
      </c>
      <c r="L2162" t="s">
        <v>23</v>
      </c>
      <c r="M2162">
        <v>18.600000000000001</v>
      </c>
      <c r="N2162">
        <f>IF(DATOS[[#This Row],[email_open_rate]]="",0,DATOS[[#This Row],[email_open_rate]])</f>
        <v>18.600000000000001</v>
      </c>
      <c r="O2162" s="1">
        <v>45788</v>
      </c>
      <c r="P2162">
        <v>27</v>
      </c>
      <c r="Q2162">
        <v>0.54</v>
      </c>
      <c r="R2162">
        <f>IF(IFERROR(VLOOKUP(DATOS[[#This Row],[IdUnico]],A2163:$A$5002,1,FALSE),0),1,0)</f>
        <v>0</v>
      </c>
    </row>
    <row r="2163" spans="1:18" x14ac:dyDescent="0.3">
      <c r="A2163" t="str">
        <f>CONCATENATE(DATOS[[#This Row],[customer_id]],"_",DATOS[[#This Row],[country]],"_",DATOS[[#This Row],[customer_since]])</f>
        <v>CUST_4854_France_44305</v>
      </c>
      <c r="B2163" t="s">
        <v>363</v>
      </c>
      <c r="C2163">
        <v>58</v>
      </c>
      <c r="D2163" t="s">
        <v>21</v>
      </c>
      <c r="E2163" t="s">
        <v>35</v>
      </c>
      <c r="F2163">
        <v>72.34</v>
      </c>
      <c r="G2163">
        <f>IF(DATOS[[#This Row],[avg_order_value]]="",0,DATOS[[#This Row],[avg_order_value]])</f>
        <v>72.34</v>
      </c>
      <c r="H2163">
        <v>17</v>
      </c>
      <c r="I2163">
        <f>DATOS[[#This Row],[avgValorOrdenDesc]]*DATOS[[#This Row],[total_orders]]</f>
        <v>1229.78</v>
      </c>
      <c r="J2163">
        <v>175</v>
      </c>
      <c r="K2163">
        <v>0</v>
      </c>
      <c r="L2163" t="s">
        <v>29</v>
      </c>
      <c r="M2163">
        <v>61</v>
      </c>
      <c r="N2163">
        <f>IF(DATOS[[#This Row],[email_open_rate]]="",0,DATOS[[#This Row],[email_open_rate]])</f>
        <v>61</v>
      </c>
      <c r="O2163" s="1">
        <v>44305</v>
      </c>
      <c r="P2163">
        <v>53</v>
      </c>
      <c r="Q2163">
        <v>0.12</v>
      </c>
      <c r="R2163">
        <f>IF(IFERROR(VLOOKUP(DATOS[[#This Row],[IdUnico]],A2164:$A$5002,1,FALSE),0),1,0)</f>
        <v>0</v>
      </c>
    </row>
    <row r="2164" spans="1:18" x14ac:dyDescent="0.3">
      <c r="A2164" t="str">
        <f>CONCATENATE(DATOS[[#This Row],[customer_id]],"_",DATOS[[#This Row],[country]],"_",DATOS[[#This Row],[customer_since]])</f>
        <v>CUST_4854_France_45138</v>
      </c>
      <c r="B2164" t="s">
        <v>363</v>
      </c>
      <c r="C2164">
        <v>58</v>
      </c>
      <c r="D2164" t="s">
        <v>25</v>
      </c>
      <c r="E2164" t="s">
        <v>35</v>
      </c>
      <c r="F2164">
        <v>156.72</v>
      </c>
      <c r="G2164">
        <f>IF(DATOS[[#This Row],[avg_order_value]]="",0,DATOS[[#This Row],[avg_order_value]])</f>
        <v>156.72</v>
      </c>
      <c r="H2164">
        <v>10</v>
      </c>
      <c r="I2164">
        <f>DATOS[[#This Row],[avgValorOrdenDesc]]*DATOS[[#This Row],[total_orders]]</f>
        <v>1567.2</v>
      </c>
      <c r="J2164">
        <v>179</v>
      </c>
      <c r="K2164">
        <v>0</v>
      </c>
      <c r="L2164" t="s">
        <v>19</v>
      </c>
      <c r="M2164">
        <v>22.7</v>
      </c>
      <c r="N2164">
        <f>IF(DATOS[[#This Row],[email_open_rate]]="",0,DATOS[[#This Row],[email_open_rate]])</f>
        <v>22.7</v>
      </c>
      <c r="O2164" s="1">
        <v>45138</v>
      </c>
      <c r="P2164">
        <v>67</v>
      </c>
      <c r="Q2164">
        <v>0.16</v>
      </c>
      <c r="R2164">
        <f>IF(IFERROR(VLOOKUP(DATOS[[#This Row],[IdUnico]],A2165:$A$5002,1,FALSE),0),1,0)</f>
        <v>0</v>
      </c>
    </row>
    <row r="2165" spans="1:18" x14ac:dyDescent="0.3">
      <c r="A2165" t="str">
        <f>CONCATENATE(DATOS[[#This Row],[customer_id]],"_",DATOS[[#This Row],[country]],"_",DATOS[[#This Row],[customer_since]])</f>
        <v>CUST_4854_USA_45744</v>
      </c>
      <c r="B2165" t="s">
        <v>363</v>
      </c>
      <c r="C2165">
        <v>59</v>
      </c>
      <c r="D2165" t="s">
        <v>14</v>
      </c>
      <c r="E2165" t="s">
        <v>18</v>
      </c>
      <c r="F2165">
        <v>131.4</v>
      </c>
      <c r="G2165">
        <f>IF(DATOS[[#This Row],[avg_order_value]]="",0,DATOS[[#This Row],[avg_order_value]])</f>
        <v>131.4</v>
      </c>
      <c r="H2165">
        <v>11</v>
      </c>
      <c r="I2165">
        <f>DATOS[[#This Row],[avgValorOrdenDesc]]*DATOS[[#This Row],[total_orders]]</f>
        <v>1445.4</v>
      </c>
      <c r="J2165">
        <v>264</v>
      </c>
      <c r="K2165">
        <v>0</v>
      </c>
      <c r="L2165" t="s">
        <v>29</v>
      </c>
      <c r="M2165">
        <v>5.4</v>
      </c>
      <c r="N2165">
        <f>IF(DATOS[[#This Row],[email_open_rate]]="",0,DATOS[[#This Row],[email_open_rate]])</f>
        <v>5.4</v>
      </c>
      <c r="O2165" s="1">
        <v>45744</v>
      </c>
      <c r="P2165">
        <v>59</v>
      </c>
      <c r="Q2165">
        <v>0.06</v>
      </c>
      <c r="R2165">
        <f>IF(IFERROR(VLOOKUP(DATOS[[#This Row],[IdUnico]],A2166:$A$5002,1,FALSE),0),1,0)</f>
        <v>0</v>
      </c>
    </row>
    <row r="2166" spans="1:18" x14ac:dyDescent="0.3">
      <c r="A2166" t="str">
        <f>CONCATENATE(DATOS[[#This Row],[customer_id]],"_",DATOS[[#This Row],[country]],"_",DATOS[[#This Row],[customer_since]])</f>
        <v>CUST_4856_Japan_45481</v>
      </c>
      <c r="B2166" t="s">
        <v>3131</v>
      </c>
      <c r="C2166">
        <v>35</v>
      </c>
      <c r="D2166" t="s">
        <v>21</v>
      </c>
      <c r="E2166" t="s">
        <v>26</v>
      </c>
      <c r="F2166">
        <v>85.85</v>
      </c>
      <c r="G2166">
        <f>IF(DATOS[[#This Row],[avg_order_value]]="",0,DATOS[[#This Row],[avg_order_value]])</f>
        <v>85.85</v>
      </c>
      <c r="H2166">
        <v>14</v>
      </c>
      <c r="I2166">
        <f>DATOS[[#This Row],[avgValorOrdenDesc]]*DATOS[[#This Row],[total_orders]]</f>
        <v>1201.8999999999999</v>
      </c>
      <c r="J2166">
        <v>156</v>
      </c>
      <c r="K2166">
        <v>0</v>
      </c>
      <c r="L2166" t="s">
        <v>40</v>
      </c>
      <c r="M2166">
        <v>75.900000000000006</v>
      </c>
      <c r="N2166">
        <f>IF(DATOS[[#This Row],[email_open_rate]]="",0,DATOS[[#This Row],[email_open_rate]])</f>
        <v>75.900000000000006</v>
      </c>
      <c r="O2166" s="1">
        <v>45481</v>
      </c>
      <c r="P2166">
        <v>78</v>
      </c>
      <c r="Q2166">
        <v>0.47</v>
      </c>
      <c r="R2166">
        <f>IF(IFERROR(VLOOKUP(DATOS[[#This Row],[IdUnico]],A2167:$A$5002,1,FALSE),0),1,0)</f>
        <v>0</v>
      </c>
    </row>
    <row r="2167" spans="1:18" x14ac:dyDescent="0.3">
      <c r="A2167" t="str">
        <f>CONCATENATE(DATOS[[#This Row],[customer_id]],"_",DATOS[[#This Row],[country]],"_",DATOS[[#This Row],[customer_since]])</f>
        <v>CUST_4861_USA_45643</v>
      </c>
      <c r="B2167" t="s">
        <v>3572</v>
      </c>
      <c r="C2167">
        <v>57</v>
      </c>
      <c r="D2167" t="s">
        <v>14</v>
      </c>
      <c r="E2167" t="s">
        <v>18</v>
      </c>
      <c r="G2167">
        <f>IF(DATOS[[#This Row],[avg_order_value]]="",0,DATOS[[#This Row],[avg_order_value]])</f>
        <v>0</v>
      </c>
      <c r="H2167">
        <v>13</v>
      </c>
      <c r="I2167">
        <f>DATOS[[#This Row],[avgValorOrdenDesc]]*DATOS[[#This Row],[total_orders]]</f>
        <v>0</v>
      </c>
      <c r="J2167">
        <v>221</v>
      </c>
      <c r="K2167">
        <v>0</v>
      </c>
      <c r="L2167" t="s">
        <v>40</v>
      </c>
      <c r="M2167">
        <v>27.1</v>
      </c>
      <c r="N2167">
        <f>IF(DATOS[[#This Row],[email_open_rate]]="",0,DATOS[[#This Row],[email_open_rate]])</f>
        <v>27.1</v>
      </c>
      <c r="O2167" s="1">
        <v>45643</v>
      </c>
      <c r="P2167">
        <v>33</v>
      </c>
      <c r="Q2167">
        <v>0.2</v>
      </c>
      <c r="R2167">
        <f>IF(IFERROR(VLOOKUP(DATOS[[#This Row],[IdUnico]],A2168:$A$5002,1,FALSE),0),1,0)</f>
        <v>0</v>
      </c>
    </row>
    <row r="2168" spans="1:18" x14ac:dyDescent="0.3">
      <c r="A2168" t="str">
        <f>CONCATENATE(DATOS[[#This Row],[customer_id]],"_",DATOS[[#This Row],[country]],"_",DATOS[[#This Row],[customer_since]])</f>
        <v>CUST_4862_China_45067</v>
      </c>
      <c r="B2168" t="s">
        <v>3733</v>
      </c>
      <c r="C2168">
        <v>71</v>
      </c>
      <c r="D2168" t="s">
        <v>21</v>
      </c>
      <c r="E2168" t="s">
        <v>44</v>
      </c>
      <c r="F2168">
        <v>97.58</v>
      </c>
      <c r="G2168">
        <f>IF(DATOS[[#This Row],[avg_order_value]]="",0,DATOS[[#This Row],[avg_order_value]])</f>
        <v>97.58</v>
      </c>
      <c r="H2168">
        <v>12</v>
      </c>
      <c r="I2168">
        <f>DATOS[[#This Row],[avgValorOrdenDesc]]*DATOS[[#This Row],[total_orders]]</f>
        <v>1170.96</v>
      </c>
      <c r="J2168">
        <v>216</v>
      </c>
      <c r="K2168">
        <v>0</v>
      </c>
      <c r="L2168" t="s">
        <v>23</v>
      </c>
      <c r="M2168">
        <v>53.7</v>
      </c>
      <c r="N2168">
        <f>IF(DATOS[[#This Row],[email_open_rate]]="",0,DATOS[[#This Row],[email_open_rate]])</f>
        <v>53.7</v>
      </c>
      <c r="O2168" s="1">
        <v>45067</v>
      </c>
      <c r="P2168">
        <v>51</v>
      </c>
      <c r="Q2168">
        <v>0.11</v>
      </c>
      <c r="R2168">
        <f>IF(IFERROR(VLOOKUP(DATOS[[#This Row],[IdUnico]],A2169:$A$5002,1,FALSE),0),1,0)</f>
        <v>0</v>
      </c>
    </row>
    <row r="2169" spans="1:18" x14ac:dyDescent="0.3">
      <c r="A2169" t="str">
        <f>CONCATENATE(DATOS[[#This Row],[customer_id]],"_",DATOS[[#This Row],[country]],"_",DATOS[[#This Row],[customer_since]])</f>
        <v>CUST_4863_Japan_44196</v>
      </c>
      <c r="B2169" t="s">
        <v>322</v>
      </c>
      <c r="C2169">
        <v>19</v>
      </c>
      <c r="D2169" t="s">
        <v>21</v>
      </c>
      <c r="E2169" t="s">
        <v>26</v>
      </c>
      <c r="F2169">
        <v>143.6</v>
      </c>
      <c r="G2169">
        <f>IF(DATOS[[#This Row],[avg_order_value]]="",0,DATOS[[#This Row],[avg_order_value]])</f>
        <v>143.6</v>
      </c>
      <c r="H2169">
        <v>7</v>
      </c>
      <c r="I2169">
        <f>DATOS[[#This Row],[avgValorOrdenDesc]]*DATOS[[#This Row],[total_orders]]</f>
        <v>1005.1999999999999</v>
      </c>
      <c r="J2169">
        <v>175</v>
      </c>
      <c r="K2169">
        <v>0</v>
      </c>
      <c r="L2169" t="s">
        <v>23</v>
      </c>
      <c r="M2169">
        <v>54.5</v>
      </c>
      <c r="N2169">
        <f>IF(DATOS[[#This Row],[email_open_rate]]="",0,DATOS[[#This Row],[email_open_rate]])</f>
        <v>54.5</v>
      </c>
      <c r="O2169" s="1">
        <v>44196</v>
      </c>
      <c r="P2169">
        <v>51</v>
      </c>
      <c r="Q2169">
        <v>0.2</v>
      </c>
      <c r="R2169">
        <f>IF(IFERROR(VLOOKUP(DATOS[[#This Row],[IdUnico]],A2170:$A$5002,1,FALSE),0),1,0)</f>
        <v>0</v>
      </c>
    </row>
    <row r="2170" spans="1:18" x14ac:dyDescent="0.3">
      <c r="A2170" t="str">
        <f>CONCATENATE(DATOS[[#This Row],[customer_id]],"_",DATOS[[#This Row],[country]],"_",DATOS[[#This Row],[customer_since]])</f>
        <v>CUST_4864_Canada_44188</v>
      </c>
      <c r="B2170" t="s">
        <v>2080</v>
      </c>
      <c r="C2170">
        <v>33</v>
      </c>
      <c r="D2170" t="s">
        <v>14</v>
      </c>
      <c r="E2170" t="s">
        <v>28</v>
      </c>
      <c r="F2170">
        <v>27.52</v>
      </c>
      <c r="G2170">
        <f>IF(DATOS[[#This Row],[avg_order_value]]="",0,DATOS[[#This Row],[avg_order_value]])</f>
        <v>27.52</v>
      </c>
      <c r="H2170">
        <v>13</v>
      </c>
      <c r="I2170">
        <f>DATOS[[#This Row],[avgValorOrdenDesc]]*DATOS[[#This Row],[total_orders]]</f>
        <v>357.76</v>
      </c>
      <c r="J2170">
        <v>184</v>
      </c>
      <c r="K2170">
        <v>0</v>
      </c>
      <c r="L2170" t="s">
        <v>23</v>
      </c>
      <c r="M2170">
        <v>52.1</v>
      </c>
      <c r="N2170">
        <f>IF(DATOS[[#This Row],[email_open_rate]]="",0,DATOS[[#This Row],[email_open_rate]])</f>
        <v>52.1</v>
      </c>
      <c r="O2170" s="1">
        <v>44188</v>
      </c>
      <c r="P2170">
        <v>95</v>
      </c>
      <c r="Q2170">
        <v>0.3</v>
      </c>
      <c r="R2170">
        <f>IF(IFERROR(VLOOKUP(DATOS[[#This Row],[IdUnico]],A2171:$A$5002,1,FALSE),0),1,0)</f>
        <v>0</v>
      </c>
    </row>
    <row r="2171" spans="1:18" x14ac:dyDescent="0.3">
      <c r="A2171" t="str">
        <f>CONCATENATE(DATOS[[#This Row],[customer_id]],"_",DATOS[[#This Row],[country]],"_",DATOS[[#This Row],[customer_since]])</f>
        <v>CUST_4866_Germany_44231</v>
      </c>
      <c r="B2171" t="s">
        <v>2525</v>
      </c>
      <c r="C2171">
        <v>31</v>
      </c>
      <c r="D2171" t="s">
        <v>25</v>
      </c>
      <c r="E2171" t="s">
        <v>50</v>
      </c>
      <c r="F2171">
        <v>219.22</v>
      </c>
      <c r="G2171">
        <f>IF(DATOS[[#This Row],[avg_order_value]]="",0,DATOS[[#This Row],[avg_order_value]])</f>
        <v>219.22</v>
      </c>
      <c r="H2171">
        <v>4</v>
      </c>
      <c r="I2171">
        <f>DATOS[[#This Row],[avgValorOrdenDesc]]*DATOS[[#This Row],[total_orders]]</f>
        <v>876.88</v>
      </c>
      <c r="J2171">
        <v>165</v>
      </c>
      <c r="K2171">
        <v>0</v>
      </c>
      <c r="L2171" t="s">
        <v>19</v>
      </c>
      <c r="M2171">
        <v>3.4</v>
      </c>
      <c r="N2171">
        <f>IF(DATOS[[#This Row],[email_open_rate]]="",0,DATOS[[#This Row],[email_open_rate]])</f>
        <v>3.4</v>
      </c>
      <c r="O2171" s="1">
        <v>44231</v>
      </c>
      <c r="P2171">
        <v>27</v>
      </c>
      <c r="Q2171">
        <v>0.33</v>
      </c>
      <c r="R2171">
        <f>IF(IFERROR(VLOOKUP(DATOS[[#This Row],[IdUnico]],A2172:$A$5002,1,FALSE),0),1,0)</f>
        <v>0</v>
      </c>
    </row>
    <row r="2172" spans="1:18" x14ac:dyDescent="0.3">
      <c r="A2172" t="str">
        <f>CONCATENATE(DATOS[[#This Row],[customer_id]],"_",DATOS[[#This Row],[country]],"_",DATOS[[#This Row],[customer_since]])</f>
        <v>CUST_4866_Japan_45761</v>
      </c>
      <c r="B2172" t="s">
        <v>2525</v>
      </c>
      <c r="C2172">
        <v>76</v>
      </c>
      <c r="D2172" t="s">
        <v>21</v>
      </c>
      <c r="E2172" t="s">
        <v>26</v>
      </c>
      <c r="F2172">
        <v>173.56</v>
      </c>
      <c r="G2172">
        <f>IF(DATOS[[#This Row],[avg_order_value]]="",0,DATOS[[#This Row],[avg_order_value]])</f>
        <v>173.56</v>
      </c>
      <c r="H2172">
        <v>9</v>
      </c>
      <c r="I2172">
        <f>DATOS[[#This Row],[avgValorOrdenDesc]]*DATOS[[#This Row],[total_orders]]</f>
        <v>1562.04</v>
      </c>
      <c r="J2172">
        <v>1</v>
      </c>
      <c r="K2172">
        <v>0</v>
      </c>
      <c r="L2172" t="s">
        <v>40</v>
      </c>
      <c r="M2172">
        <v>4.4000000000000004</v>
      </c>
      <c r="N2172">
        <f>IF(DATOS[[#This Row],[email_open_rate]]="",0,DATOS[[#This Row],[email_open_rate]])</f>
        <v>4.4000000000000004</v>
      </c>
      <c r="O2172" s="1">
        <v>45761</v>
      </c>
      <c r="P2172">
        <v>10</v>
      </c>
      <c r="Q2172">
        <v>0.33</v>
      </c>
      <c r="R2172">
        <f>IF(IFERROR(VLOOKUP(DATOS[[#This Row],[IdUnico]],A2173:$A$5002,1,FALSE),0),1,0)</f>
        <v>0</v>
      </c>
    </row>
    <row r="2173" spans="1:18" x14ac:dyDescent="0.3">
      <c r="A2173" t="str">
        <f>CONCATENATE(DATOS[[#This Row],[customer_id]],"_",DATOS[[#This Row],[country]],"_",DATOS[[#This Row],[customer_since]])</f>
        <v>CUST_4867_Australia_45420</v>
      </c>
      <c r="B2173" t="s">
        <v>2025</v>
      </c>
      <c r="C2173">
        <v>69</v>
      </c>
      <c r="D2173" t="s">
        <v>14</v>
      </c>
      <c r="E2173" t="s">
        <v>22</v>
      </c>
      <c r="F2173">
        <v>55.74</v>
      </c>
      <c r="G2173">
        <f>IF(DATOS[[#This Row],[avg_order_value]]="",0,DATOS[[#This Row],[avg_order_value]])</f>
        <v>55.74</v>
      </c>
      <c r="H2173">
        <v>14</v>
      </c>
      <c r="I2173">
        <f>DATOS[[#This Row],[avgValorOrdenDesc]]*DATOS[[#This Row],[total_orders]]</f>
        <v>780.36</v>
      </c>
      <c r="J2173">
        <v>251</v>
      </c>
      <c r="K2173">
        <v>0</v>
      </c>
      <c r="L2173" t="s">
        <v>16</v>
      </c>
      <c r="M2173">
        <v>93.1</v>
      </c>
      <c r="N2173">
        <f>IF(DATOS[[#This Row],[email_open_rate]]="",0,DATOS[[#This Row],[email_open_rate]])</f>
        <v>93.1</v>
      </c>
      <c r="O2173" s="1">
        <v>45420</v>
      </c>
      <c r="P2173">
        <v>53</v>
      </c>
      <c r="Q2173">
        <v>0.17</v>
      </c>
      <c r="R2173">
        <f>IF(IFERROR(VLOOKUP(DATOS[[#This Row],[IdUnico]],A2174:$A$5002,1,FALSE),0),1,0)</f>
        <v>0</v>
      </c>
    </row>
    <row r="2174" spans="1:18" x14ac:dyDescent="0.3">
      <c r="A2174" t="str">
        <f>CONCATENATE(DATOS[[#This Row],[customer_id]],"_",DATOS[[#This Row],[country]],"_",DATOS[[#This Row],[customer_since]])</f>
        <v>CUST_4867_Germany_44088</v>
      </c>
      <c r="B2174" t="s">
        <v>2025</v>
      </c>
      <c r="C2174">
        <v>30</v>
      </c>
      <c r="D2174" t="s">
        <v>21</v>
      </c>
      <c r="E2174" t="s">
        <v>50</v>
      </c>
      <c r="F2174">
        <v>80.3</v>
      </c>
      <c r="G2174">
        <f>IF(DATOS[[#This Row],[avg_order_value]]="",0,DATOS[[#This Row],[avg_order_value]])</f>
        <v>80.3</v>
      </c>
      <c r="H2174">
        <v>9</v>
      </c>
      <c r="I2174">
        <f>DATOS[[#This Row],[avgValorOrdenDesc]]*DATOS[[#This Row],[total_orders]]</f>
        <v>722.69999999999993</v>
      </c>
      <c r="J2174">
        <v>271</v>
      </c>
      <c r="K2174">
        <v>0</v>
      </c>
      <c r="L2174" t="s">
        <v>40</v>
      </c>
      <c r="M2174">
        <v>44</v>
      </c>
      <c r="N2174">
        <f>IF(DATOS[[#This Row],[email_open_rate]]="",0,DATOS[[#This Row],[email_open_rate]])</f>
        <v>44</v>
      </c>
      <c r="O2174" s="1">
        <v>44088</v>
      </c>
      <c r="P2174">
        <v>65</v>
      </c>
      <c r="Q2174">
        <v>0.21</v>
      </c>
      <c r="R2174">
        <f>IF(IFERROR(VLOOKUP(DATOS[[#This Row],[IdUnico]],A2175:$A$5002,1,FALSE),0),1,0)</f>
        <v>0</v>
      </c>
    </row>
    <row r="2175" spans="1:18" x14ac:dyDescent="0.3">
      <c r="A2175" t="str">
        <f>CONCATENATE(DATOS[[#This Row],[customer_id]],"_",DATOS[[#This Row],[country]],"_",DATOS[[#This Row],[customer_since]])</f>
        <v>CUST_4868_France_45221</v>
      </c>
      <c r="B2175" t="s">
        <v>2232</v>
      </c>
      <c r="C2175">
        <v>72</v>
      </c>
      <c r="D2175" t="s">
        <v>21</v>
      </c>
      <c r="E2175" t="s">
        <v>35</v>
      </c>
      <c r="F2175">
        <v>24.58</v>
      </c>
      <c r="G2175">
        <f>IF(DATOS[[#This Row],[avg_order_value]]="",0,DATOS[[#This Row],[avg_order_value]])</f>
        <v>24.58</v>
      </c>
      <c r="H2175">
        <v>13</v>
      </c>
      <c r="I2175">
        <f>DATOS[[#This Row],[avgValorOrdenDesc]]*DATOS[[#This Row],[total_orders]]</f>
        <v>319.53999999999996</v>
      </c>
      <c r="J2175">
        <v>244</v>
      </c>
      <c r="K2175">
        <v>0</v>
      </c>
      <c r="L2175" t="s">
        <v>23</v>
      </c>
      <c r="M2175">
        <v>46.5</v>
      </c>
      <c r="N2175">
        <f>IF(DATOS[[#This Row],[email_open_rate]]="",0,DATOS[[#This Row],[email_open_rate]])</f>
        <v>46.5</v>
      </c>
      <c r="O2175" s="1">
        <v>45221</v>
      </c>
      <c r="P2175">
        <v>80</v>
      </c>
      <c r="Q2175">
        <v>0.28999999999999998</v>
      </c>
      <c r="R2175">
        <f>IF(IFERROR(VLOOKUP(DATOS[[#This Row],[IdUnico]],A2176:$A$5002,1,FALSE),0),1,0)</f>
        <v>0</v>
      </c>
    </row>
    <row r="2176" spans="1:18" x14ac:dyDescent="0.3">
      <c r="A2176" t="str">
        <f>CONCATENATE(DATOS[[#This Row],[customer_id]],"_",DATOS[[#This Row],[country]],"_",DATOS[[#This Row],[customer_since]])</f>
        <v>CUST_4871_Brazil_45014</v>
      </c>
      <c r="B2176" t="s">
        <v>3243</v>
      </c>
      <c r="C2176">
        <v>69</v>
      </c>
      <c r="D2176" t="s">
        <v>14</v>
      </c>
      <c r="E2176" t="s">
        <v>15</v>
      </c>
      <c r="F2176">
        <v>70.099999999999994</v>
      </c>
      <c r="G2176">
        <f>IF(DATOS[[#This Row],[avg_order_value]]="",0,DATOS[[#This Row],[avg_order_value]])</f>
        <v>70.099999999999994</v>
      </c>
      <c r="H2176">
        <v>8</v>
      </c>
      <c r="I2176">
        <f>DATOS[[#This Row],[avgValorOrdenDesc]]*DATOS[[#This Row],[total_orders]]</f>
        <v>560.79999999999995</v>
      </c>
      <c r="J2176">
        <v>101</v>
      </c>
      <c r="K2176">
        <v>0</v>
      </c>
      <c r="L2176" t="s">
        <v>16</v>
      </c>
      <c r="M2176">
        <v>53.5</v>
      </c>
      <c r="N2176">
        <f>IF(DATOS[[#This Row],[email_open_rate]]="",0,DATOS[[#This Row],[email_open_rate]])</f>
        <v>53.5</v>
      </c>
      <c r="O2176" s="1">
        <v>45014</v>
      </c>
      <c r="P2176">
        <v>9</v>
      </c>
      <c r="Q2176">
        <v>0.23</v>
      </c>
      <c r="R2176">
        <f>IF(IFERROR(VLOOKUP(DATOS[[#This Row],[IdUnico]],A2177:$A$5002,1,FALSE),0),1,0)</f>
        <v>0</v>
      </c>
    </row>
    <row r="2177" spans="1:18" x14ac:dyDescent="0.3">
      <c r="A2177" t="str">
        <f>CONCATENATE(DATOS[[#This Row],[customer_id]],"_",DATOS[[#This Row],[country]],"_",DATOS[[#This Row],[customer_since]])</f>
        <v>CUST_4874_Brazil_44494</v>
      </c>
      <c r="B2177" t="s">
        <v>1648</v>
      </c>
      <c r="C2177">
        <v>52</v>
      </c>
      <c r="D2177" t="s">
        <v>25</v>
      </c>
      <c r="E2177" t="s">
        <v>15</v>
      </c>
      <c r="F2177">
        <v>358.69</v>
      </c>
      <c r="G2177">
        <f>IF(DATOS[[#This Row],[avg_order_value]]="",0,DATOS[[#This Row],[avg_order_value]])</f>
        <v>358.69</v>
      </c>
      <c r="H2177">
        <v>8</v>
      </c>
      <c r="I2177">
        <f>DATOS[[#This Row],[avgValorOrdenDesc]]*DATOS[[#This Row],[total_orders]]</f>
        <v>2869.52</v>
      </c>
      <c r="J2177">
        <v>94</v>
      </c>
      <c r="K2177">
        <v>0</v>
      </c>
      <c r="L2177" t="s">
        <v>16</v>
      </c>
      <c r="M2177">
        <v>76.7</v>
      </c>
      <c r="N2177">
        <f>IF(DATOS[[#This Row],[email_open_rate]]="",0,DATOS[[#This Row],[email_open_rate]])</f>
        <v>76.7</v>
      </c>
      <c r="O2177" s="1">
        <v>44494</v>
      </c>
      <c r="P2177">
        <v>50</v>
      </c>
      <c r="Q2177">
        <v>0.18</v>
      </c>
      <c r="R2177">
        <f>IF(IFERROR(VLOOKUP(DATOS[[#This Row],[IdUnico]],A2178:$A$5002,1,FALSE),0),1,0)</f>
        <v>0</v>
      </c>
    </row>
    <row r="2178" spans="1:18" x14ac:dyDescent="0.3">
      <c r="A2178" t="str">
        <f>CONCATENATE(DATOS[[#This Row],[customer_id]],"_",DATOS[[#This Row],[country]],"_",DATOS[[#This Row],[customer_since]])</f>
        <v>CUST_4875_Canada_45735</v>
      </c>
      <c r="B2178" t="s">
        <v>3110</v>
      </c>
      <c r="C2178">
        <v>56</v>
      </c>
      <c r="D2178" t="s">
        <v>14</v>
      </c>
      <c r="E2178" t="s">
        <v>28</v>
      </c>
      <c r="G2178">
        <f>IF(DATOS[[#This Row],[avg_order_value]]="",0,DATOS[[#This Row],[avg_order_value]])</f>
        <v>0</v>
      </c>
      <c r="H2178">
        <v>9</v>
      </c>
      <c r="I2178">
        <f>DATOS[[#This Row],[avgValorOrdenDesc]]*DATOS[[#This Row],[total_orders]]</f>
        <v>0</v>
      </c>
      <c r="J2178">
        <v>218</v>
      </c>
      <c r="K2178">
        <v>0</v>
      </c>
      <c r="L2178" t="s">
        <v>16</v>
      </c>
      <c r="M2178">
        <v>66.8</v>
      </c>
      <c r="N2178">
        <f>IF(DATOS[[#This Row],[email_open_rate]]="",0,DATOS[[#This Row],[email_open_rate]])</f>
        <v>66.8</v>
      </c>
      <c r="O2178" s="1">
        <v>45735</v>
      </c>
      <c r="P2178">
        <v>78</v>
      </c>
      <c r="Q2178">
        <v>0.28000000000000003</v>
      </c>
      <c r="R2178">
        <f>IF(IFERROR(VLOOKUP(DATOS[[#This Row],[IdUnico]],A2179:$A$5002,1,FALSE),0),1,0)</f>
        <v>0</v>
      </c>
    </row>
    <row r="2179" spans="1:18" x14ac:dyDescent="0.3">
      <c r="A2179" t="str">
        <f>CONCATENATE(DATOS[[#This Row],[customer_id]],"_",DATOS[[#This Row],[country]],"_",DATOS[[#This Row],[customer_since]])</f>
        <v>CUST_4876_Australia_45276</v>
      </c>
      <c r="B2179" t="s">
        <v>903</v>
      </c>
      <c r="C2179">
        <v>78</v>
      </c>
      <c r="D2179" t="s">
        <v>21</v>
      </c>
      <c r="E2179" t="s">
        <v>22</v>
      </c>
      <c r="G2179">
        <f>IF(DATOS[[#This Row],[avg_order_value]]="",0,DATOS[[#This Row],[avg_order_value]])</f>
        <v>0</v>
      </c>
      <c r="H2179">
        <v>7</v>
      </c>
      <c r="I2179">
        <f>DATOS[[#This Row],[avgValorOrdenDesc]]*DATOS[[#This Row],[total_orders]]</f>
        <v>0</v>
      </c>
      <c r="J2179">
        <v>225</v>
      </c>
      <c r="K2179">
        <v>0</v>
      </c>
      <c r="L2179" t="s">
        <v>23</v>
      </c>
      <c r="M2179">
        <v>34.1</v>
      </c>
      <c r="N2179">
        <f>IF(DATOS[[#This Row],[email_open_rate]]="",0,DATOS[[#This Row],[email_open_rate]])</f>
        <v>34.1</v>
      </c>
      <c r="O2179" s="1">
        <v>45276</v>
      </c>
      <c r="P2179">
        <v>84</v>
      </c>
      <c r="Q2179">
        <v>0.57999999999999996</v>
      </c>
      <c r="R2179">
        <f>IF(IFERROR(VLOOKUP(DATOS[[#This Row],[IdUnico]],A2180:$A$5002,1,FALSE),0),1,0)</f>
        <v>0</v>
      </c>
    </row>
    <row r="2180" spans="1:18" x14ac:dyDescent="0.3">
      <c r="A2180" t="str">
        <f>CONCATENATE(DATOS[[#This Row],[customer_id]],"_",DATOS[[#This Row],[country]],"_",DATOS[[#This Row],[customer_since]])</f>
        <v>CUST_4882_Germany_45229</v>
      </c>
      <c r="B2180" t="s">
        <v>3112</v>
      </c>
      <c r="C2180">
        <v>75</v>
      </c>
      <c r="D2180" t="s">
        <v>14</v>
      </c>
      <c r="E2180" t="s">
        <v>50</v>
      </c>
      <c r="F2180">
        <v>42.89</v>
      </c>
      <c r="G2180">
        <f>IF(DATOS[[#This Row],[avg_order_value]]="",0,DATOS[[#This Row],[avg_order_value]])</f>
        <v>42.89</v>
      </c>
      <c r="H2180">
        <v>6</v>
      </c>
      <c r="I2180">
        <f>DATOS[[#This Row],[avgValorOrdenDesc]]*DATOS[[#This Row],[total_orders]]</f>
        <v>257.34000000000003</v>
      </c>
      <c r="J2180">
        <v>213</v>
      </c>
      <c r="K2180">
        <v>0</v>
      </c>
      <c r="L2180" t="s">
        <v>16</v>
      </c>
      <c r="M2180">
        <v>40.9</v>
      </c>
      <c r="N2180">
        <f>IF(DATOS[[#This Row],[email_open_rate]]="",0,DATOS[[#This Row],[email_open_rate]])</f>
        <v>40.9</v>
      </c>
      <c r="O2180" s="1">
        <v>45229</v>
      </c>
      <c r="P2180">
        <v>67</v>
      </c>
      <c r="Q2180">
        <v>0.12</v>
      </c>
      <c r="R2180">
        <f>IF(IFERROR(VLOOKUP(DATOS[[#This Row],[IdUnico]],A2181:$A$5002,1,FALSE),0),1,0)</f>
        <v>0</v>
      </c>
    </row>
    <row r="2181" spans="1:18" x14ac:dyDescent="0.3">
      <c r="A2181" t="str">
        <f>CONCATENATE(DATOS[[#This Row],[customer_id]],"_",DATOS[[#This Row],[country]],"_",DATOS[[#This Row],[customer_since]])</f>
        <v>CUST_4890_Germany_44471</v>
      </c>
      <c r="B2181" t="s">
        <v>66</v>
      </c>
      <c r="C2181">
        <v>34</v>
      </c>
      <c r="D2181" t="s">
        <v>21</v>
      </c>
      <c r="E2181" t="s">
        <v>50</v>
      </c>
      <c r="F2181">
        <v>112.56</v>
      </c>
      <c r="G2181">
        <f>IF(DATOS[[#This Row],[avg_order_value]]="",0,DATOS[[#This Row],[avg_order_value]])</f>
        <v>112.56</v>
      </c>
      <c r="H2181">
        <v>13</v>
      </c>
      <c r="I2181">
        <f>DATOS[[#This Row],[avgValorOrdenDesc]]*DATOS[[#This Row],[total_orders]]</f>
        <v>1463.28</v>
      </c>
      <c r="J2181">
        <v>236</v>
      </c>
      <c r="K2181">
        <v>0</v>
      </c>
      <c r="L2181" t="s">
        <v>16</v>
      </c>
      <c r="M2181">
        <v>58.3</v>
      </c>
      <c r="N2181">
        <f>IF(DATOS[[#This Row],[email_open_rate]]="",0,DATOS[[#This Row],[email_open_rate]])</f>
        <v>58.3</v>
      </c>
      <c r="O2181" s="1">
        <v>44471</v>
      </c>
      <c r="P2181">
        <v>93</v>
      </c>
      <c r="Q2181">
        <v>0.28000000000000003</v>
      </c>
      <c r="R2181">
        <f>IF(IFERROR(VLOOKUP(DATOS[[#This Row],[IdUnico]],A2182:$A$5002,1,FALSE),0),1,0)</f>
        <v>0</v>
      </c>
    </row>
    <row r="2182" spans="1:18" x14ac:dyDescent="0.3">
      <c r="A2182" t="str">
        <f>CONCATENATE(DATOS[[#This Row],[customer_id]],"_",DATOS[[#This Row],[country]],"_",DATOS[[#This Row],[customer_since]])</f>
        <v>CUST_4892_Brazil_45776</v>
      </c>
      <c r="B2182" t="s">
        <v>3622</v>
      </c>
      <c r="C2182">
        <v>66</v>
      </c>
      <c r="D2182" t="s">
        <v>14</v>
      </c>
      <c r="E2182" t="s">
        <v>15</v>
      </c>
      <c r="F2182">
        <v>41.9</v>
      </c>
      <c r="G2182">
        <f>IF(DATOS[[#This Row],[avg_order_value]]="",0,DATOS[[#This Row],[avg_order_value]])</f>
        <v>41.9</v>
      </c>
      <c r="H2182">
        <v>11</v>
      </c>
      <c r="I2182">
        <f>DATOS[[#This Row],[avgValorOrdenDesc]]*DATOS[[#This Row],[total_orders]]</f>
        <v>460.9</v>
      </c>
      <c r="J2182">
        <v>255</v>
      </c>
      <c r="K2182">
        <v>0</v>
      </c>
      <c r="L2182" t="s">
        <v>29</v>
      </c>
      <c r="M2182">
        <v>91.7</v>
      </c>
      <c r="N2182">
        <f>IF(DATOS[[#This Row],[email_open_rate]]="",0,DATOS[[#This Row],[email_open_rate]])</f>
        <v>91.7</v>
      </c>
      <c r="O2182" s="1">
        <v>45776</v>
      </c>
      <c r="P2182">
        <v>30</v>
      </c>
      <c r="Q2182">
        <v>0.49</v>
      </c>
      <c r="R2182">
        <f>IF(IFERROR(VLOOKUP(DATOS[[#This Row],[IdUnico]],A2183:$A$5002,1,FALSE),0),1,0)</f>
        <v>0</v>
      </c>
    </row>
    <row r="2183" spans="1:18" x14ac:dyDescent="0.3">
      <c r="A2183" t="str">
        <f>CONCATENATE(DATOS[[#This Row],[customer_id]],"_",DATOS[[#This Row],[country]],"_",DATOS[[#This Row],[customer_since]])</f>
        <v>CUST_4893_India_45313</v>
      </c>
      <c r="B2183" t="s">
        <v>2491</v>
      </c>
      <c r="C2183">
        <v>57</v>
      </c>
      <c r="D2183" t="s">
        <v>25</v>
      </c>
      <c r="E2183" t="s">
        <v>37</v>
      </c>
      <c r="F2183">
        <v>83.03</v>
      </c>
      <c r="G2183">
        <f>IF(DATOS[[#This Row],[avg_order_value]]="",0,DATOS[[#This Row],[avg_order_value]])</f>
        <v>83.03</v>
      </c>
      <c r="H2183">
        <v>10</v>
      </c>
      <c r="I2183">
        <f>DATOS[[#This Row],[avgValorOrdenDesc]]*DATOS[[#This Row],[total_orders]]</f>
        <v>830.3</v>
      </c>
      <c r="J2183">
        <v>357</v>
      </c>
      <c r="K2183">
        <v>0</v>
      </c>
      <c r="L2183" t="s">
        <v>23</v>
      </c>
      <c r="M2183">
        <v>39.299999999999997</v>
      </c>
      <c r="N2183">
        <f>IF(DATOS[[#This Row],[email_open_rate]]="",0,DATOS[[#This Row],[email_open_rate]])</f>
        <v>39.299999999999997</v>
      </c>
      <c r="O2183" s="1">
        <v>45313</v>
      </c>
      <c r="P2183">
        <v>46</v>
      </c>
      <c r="Q2183">
        <v>0.15</v>
      </c>
      <c r="R2183">
        <f>IF(IFERROR(VLOOKUP(DATOS[[#This Row],[IdUnico]],A2184:$A$5002,1,FALSE),0),1,0)</f>
        <v>0</v>
      </c>
    </row>
    <row r="2184" spans="1:18" x14ac:dyDescent="0.3">
      <c r="A2184" t="str">
        <f>CONCATENATE(DATOS[[#This Row],[customer_id]],"_",DATOS[[#This Row],[country]],"_",DATOS[[#This Row],[customer_since]])</f>
        <v>CUST_4893_UK_45422</v>
      </c>
      <c r="B2184" t="s">
        <v>2491</v>
      </c>
      <c r="C2184">
        <v>42</v>
      </c>
      <c r="D2184" t="s">
        <v>14</v>
      </c>
      <c r="E2184" t="s">
        <v>52</v>
      </c>
      <c r="F2184">
        <v>29.31</v>
      </c>
      <c r="G2184">
        <f>IF(DATOS[[#This Row],[avg_order_value]]="",0,DATOS[[#This Row],[avg_order_value]])</f>
        <v>29.31</v>
      </c>
      <c r="H2184">
        <v>11</v>
      </c>
      <c r="I2184">
        <f>DATOS[[#This Row],[avgValorOrdenDesc]]*DATOS[[#This Row],[total_orders]]</f>
        <v>322.40999999999997</v>
      </c>
      <c r="J2184">
        <v>327</v>
      </c>
      <c r="K2184">
        <v>0</v>
      </c>
      <c r="L2184" t="s">
        <v>19</v>
      </c>
      <c r="M2184">
        <v>17.100000000000001</v>
      </c>
      <c r="N2184">
        <f>IF(DATOS[[#This Row],[email_open_rate]]="",0,DATOS[[#This Row],[email_open_rate]])</f>
        <v>17.100000000000001</v>
      </c>
      <c r="O2184" s="1">
        <v>45422</v>
      </c>
      <c r="P2184">
        <v>40</v>
      </c>
      <c r="Q2184">
        <v>0.13</v>
      </c>
      <c r="R2184">
        <f>IF(IFERROR(VLOOKUP(DATOS[[#This Row],[IdUnico]],A2185:$A$5002,1,FALSE),0),1,0)</f>
        <v>0</v>
      </c>
    </row>
    <row r="2185" spans="1:18" x14ac:dyDescent="0.3">
      <c r="A2185" t="str">
        <f>CONCATENATE(DATOS[[#This Row],[customer_id]],"_",DATOS[[#This Row],[country]],"_",DATOS[[#This Row],[customer_since]])</f>
        <v>CUST_4897_Australia_45662</v>
      </c>
      <c r="B2185" t="s">
        <v>1788</v>
      </c>
      <c r="C2185">
        <v>51</v>
      </c>
      <c r="D2185" t="s">
        <v>14</v>
      </c>
      <c r="E2185" t="s">
        <v>22</v>
      </c>
      <c r="F2185">
        <v>66.27</v>
      </c>
      <c r="G2185">
        <f>IF(DATOS[[#This Row],[avg_order_value]]="",0,DATOS[[#This Row],[avg_order_value]])</f>
        <v>66.27</v>
      </c>
      <c r="H2185">
        <v>7</v>
      </c>
      <c r="I2185">
        <f>DATOS[[#This Row],[avgValorOrdenDesc]]*DATOS[[#This Row],[total_orders]]</f>
        <v>463.89</v>
      </c>
      <c r="J2185">
        <v>169</v>
      </c>
      <c r="K2185">
        <v>0</v>
      </c>
      <c r="L2185" t="s">
        <v>16</v>
      </c>
      <c r="M2185">
        <v>10.4</v>
      </c>
      <c r="N2185">
        <f>IF(DATOS[[#This Row],[email_open_rate]]="",0,DATOS[[#This Row],[email_open_rate]])</f>
        <v>10.4</v>
      </c>
      <c r="O2185" s="1">
        <v>45662</v>
      </c>
      <c r="P2185">
        <v>76</v>
      </c>
      <c r="Q2185">
        <v>0.34</v>
      </c>
      <c r="R2185">
        <f>IF(IFERROR(VLOOKUP(DATOS[[#This Row],[IdUnico]],A2186:$A$5002,1,FALSE),0),1,0)</f>
        <v>0</v>
      </c>
    </row>
    <row r="2186" spans="1:18" x14ac:dyDescent="0.3">
      <c r="A2186" t="str">
        <f>CONCATENATE(DATOS[[#This Row],[customer_id]],"_",DATOS[[#This Row],[country]],"_",DATOS[[#This Row],[customer_since]])</f>
        <v>CUST_4899_China_45467</v>
      </c>
      <c r="B2186" t="s">
        <v>3721</v>
      </c>
      <c r="C2186">
        <v>26</v>
      </c>
      <c r="D2186" t="s">
        <v>14</v>
      </c>
      <c r="E2186" t="s">
        <v>44</v>
      </c>
      <c r="F2186">
        <v>42.04</v>
      </c>
      <c r="G2186">
        <f>IF(DATOS[[#This Row],[avg_order_value]]="",0,DATOS[[#This Row],[avg_order_value]])</f>
        <v>42.04</v>
      </c>
      <c r="H2186">
        <v>5</v>
      </c>
      <c r="I2186">
        <f>DATOS[[#This Row],[avgValorOrdenDesc]]*DATOS[[#This Row],[total_orders]]</f>
        <v>210.2</v>
      </c>
      <c r="J2186">
        <v>235</v>
      </c>
      <c r="K2186">
        <v>0</v>
      </c>
      <c r="L2186" t="s">
        <v>40</v>
      </c>
      <c r="M2186">
        <v>94.7</v>
      </c>
      <c r="N2186">
        <f>IF(DATOS[[#This Row],[email_open_rate]]="",0,DATOS[[#This Row],[email_open_rate]])</f>
        <v>94.7</v>
      </c>
      <c r="O2186" s="1">
        <v>45467</v>
      </c>
      <c r="P2186">
        <v>5</v>
      </c>
      <c r="Q2186">
        <v>0.19</v>
      </c>
      <c r="R2186">
        <f>IF(IFERROR(VLOOKUP(DATOS[[#This Row],[IdUnico]],A2187:$A$5002,1,FALSE),0),1,0)</f>
        <v>0</v>
      </c>
    </row>
    <row r="2187" spans="1:18" x14ac:dyDescent="0.3">
      <c r="A2187" t="str">
        <f>CONCATENATE(DATOS[[#This Row],[customer_id]],"_",DATOS[[#This Row],[country]],"_",DATOS[[#This Row],[customer_since]])</f>
        <v>CUST_4900_UK_44553</v>
      </c>
      <c r="B2187" t="s">
        <v>707</v>
      </c>
      <c r="C2187">
        <v>70</v>
      </c>
      <c r="D2187" t="s">
        <v>21</v>
      </c>
      <c r="E2187" t="s">
        <v>52</v>
      </c>
      <c r="F2187">
        <v>161.47</v>
      </c>
      <c r="G2187">
        <f>IF(DATOS[[#This Row],[avg_order_value]]="",0,DATOS[[#This Row],[avg_order_value]])</f>
        <v>161.47</v>
      </c>
      <c r="H2187">
        <v>9</v>
      </c>
      <c r="I2187">
        <f>DATOS[[#This Row],[avgValorOrdenDesc]]*DATOS[[#This Row],[total_orders]]</f>
        <v>1453.23</v>
      </c>
      <c r="J2187">
        <v>153</v>
      </c>
      <c r="K2187">
        <v>0</v>
      </c>
      <c r="L2187" t="s">
        <v>40</v>
      </c>
      <c r="M2187">
        <v>53.3</v>
      </c>
      <c r="N2187">
        <f>IF(DATOS[[#This Row],[email_open_rate]]="",0,DATOS[[#This Row],[email_open_rate]])</f>
        <v>53.3</v>
      </c>
      <c r="O2187" s="1">
        <v>44553</v>
      </c>
      <c r="P2187">
        <v>21</v>
      </c>
      <c r="Q2187">
        <v>0.38</v>
      </c>
      <c r="R2187">
        <f>IF(IFERROR(VLOOKUP(DATOS[[#This Row],[IdUnico]],A2188:$A$5002,1,FALSE),0),1,0)</f>
        <v>0</v>
      </c>
    </row>
    <row r="2188" spans="1:18" x14ac:dyDescent="0.3">
      <c r="A2188" t="str">
        <f>CONCATENATE(DATOS[[#This Row],[customer_id]],"_",DATOS[[#This Row],[country]],"_",DATOS[[#This Row],[customer_since]])</f>
        <v>CUST_4901_UK_44464</v>
      </c>
      <c r="B2188" t="s">
        <v>2847</v>
      </c>
      <c r="C2188">
        <v>71</v>
      </c>
      <c r="D2188" t="s">
        <v>25</v>
      </c>
      <c r="E2188" t="s">
        <v>52</v>
      </c>
      <c r="F2188">
        <v>115.66</v>
      </c>
      <c r="G2188">
        <f>IF(DATOS[[#This Row],[avg_order_value]]="",0,DATOS[[#This Row],[avg_order_value]])</f>
        <v>115.66</v>
      </c>
      <c r="H2188">
        <v>9</v>
      </c>
      <c r="I2188">
        <f>DATOS[[#This Row],[avgValorOrdenDesc]]*DATOS[[#This Row],[total_orders]]</f>
        <v>1040.94</v>
      </c>
      <c r="J2188">
        <v>14</v>
      </c>
      <c r="K2188">
        <v>1</v>
      </c>
      <c r="L2188" t="s">
        <v>29</v>
      </c>
      <c r="N2188">
        <f>IF(DATOS[[#This Row],[email_open_rate]]="",0,DATOS[[#This Row],[email_open_rate]])</f>
        <v>0</v>
      </c>
      <c r="O2188" s="1">
        <v>44464</v>
      </c>
      <c r="P2188">
        <v>94</v>
      </c>
      <c r="Q2188">
        <v>0.4</v>
      </c>
      <c r="R2188">
        <f>IF(IFERROR(VLOOKUP(DATOS[[#This Row],[IdUnico]],A2189:$A$5002,1,FALSE),0),1,0)</f>
        <v>0</v>
      </c>
    </row>
    <row r="2189" spans="1:18" x14ac:dyDescent="0.3">
      <c r="A2189" t="str">
        <f>CONCATENATE(DATOS[[#This Row],[customer_id]],"_",DATOS[[#This Row],[country]],"_",DATOS[[#This Row],[customer_since]])</f>
        <v>CUST_4904_UK_45219</v>
      </c>
      <c r="B2189" t="s">
        <v>2956</v>
      </c>
      <c r="C2189">
        <v>32</v>
      </c>
      <c r="D2189" t="s">
        <v>21</v>
      </c>
      <c r="E2189" t="s">
        <v>52</v>
      </c>
      <c r="F2189">
        <v>143.22999999999999</v>
      </c>
      <c r="G2189">
        <f>IF(DATOS[[#This Row],[avg_order_value]]="",0,DATOS[[#This Row],[avg_order_value]])</f>
        <v>143.22999999999999</v>
      </c>
      <c r="H2189">
        <v>18</v>
      </c>
      <c r="I2189">
        <f>DATOS[[#This Row],[avgValorOrdenDesc]]*DATOS[[#This Row],[total_orders]]</f>
        <v>2578.14</v>
      </c>
      <c r="J2189">
        <v>118</v>
      </c>
      <c r="K2189">
        <v>0</v>
      </c>
      <c r="L2189" t="s">
        <v>19</v>
      </c>
      <c r="M2189">
        <v>3.9</v>
      </c>
      <c r="N2189">
        <f>IF(DATOS[[#This Row],[email_open_rate]]="",0,DATOS[[#This Row],[email_open_rate]])</f>
        <v>3.9</v>
      </c>
      <c r="O2189" s="1">
        <v>45219</v>
      </c>
      <c r="P2189">
        <v>3</v>
      </c>
      <c r="Q2189">
        <v>0.28000000000000003</v>
      </c>
      <c r="R2189">
        <f>IF(IFERROR(VLOOKUP(DATOS[[#This Row],[IdUnico]],A2190:$A$5002,1,FALSE),0),1,0)</f>
        <v>0</v>
      </c>
    </row>
    <row r="2190" spans="1:18" x14ac:dyDescent="0.3">
      <c r="A2190" t="str">
        <f>CONCATENATE(DATOS[[#This Row],[customer_id]],"_",DATOS[[#This Row],[country]],"_",DATOS[[#This Row],[customer_since]])</f>
        <v>CUST_4904_USA_44048</v>
      </c>
      <c r="B2190" t="s">
        <v>2956</v>
      </c>
      <c r="C2190">
        <v>54</v>
      </c>
      <c r="D2190" t="s">
        <v>14</v>
      </c>
      <c r="E2190" t="s">
        <v>18</v>
      </c>
      <c r="F2190">
        <v>177.19</v>
      </c>
      <c r="G2190">
        <f>IF(DATOS[[#This Row],[avg_order_value]]="",0,DATOS[[#This Row],[avg_order_value]])</f>
        <v>177.19</v>
      </c>
      <c r="H2190">
        <v>10</v>
      </c>
      <c r="I2190">
        <f>DATOS[[#This Row],[avgValorOrdenDesc]]*DATOS[[#This Row],[total_orders]]</f>
        <v>1771.9</v>
      </c>
      <c r="J2190">
        <v>85</v>
      </c>
      <c r="K2190">
        <v>0</v>
      </c>
      <c r="L2190" t="s">
        <v>19</v>
      </c>
      <c r="M2190">
        <v>35.9</v>
      </c>
      <c r="N2190">
        <f>IF(DATOS[[#This Row],[email_open_rate]]="",0,DATOS[[#This Row],[email_open_rate]])</f>
        <v>35.9</v>
      </c>
      <c r="O2190" s="1">
        <v>44048</v>
      </c>
      <c r="P2190">
        <v>45</v>
      </c>
      <c r="Q2190">
        <v>0.48</v>
      </c>
      <c r="R2190">
        <f>IF(IFERROR(VLOOKUP(DATOS[[#This Row],[IdUnico]],A2191:$A$5002,1,FALSE),0),1,0)</f>
        <v>0</v>
      </c>
    </row>
    <row r="2191" spans="1:18" x14ac:dyDescent="0.3">
      <c r="A2191" t="str">
        <f>CONCATENATE(DATOS[[#This Row],[customer_id]],"_",DATOS[[#This Row],[country]],"_",DATOS[[#This Row],[customer_since]])</f>
        <v>CUST_4906_Brazil_44207</v>
      </c>
      <c r="B2191" t="s">
        <v>2375</v>
      </c>
      <c r="C2191">
        <v>43</v>
      </c>
      <c r="D2191" t="s">
        <v>14</v>
      </c>
      <c r="E2191" t="s">
        <v>15</v>
      </c>
      <c r="F2191">
        <v>261.39999999999998</v>
      </c>
      <c r="G2191">
        <f>IF(DATOS[[#This Row],[avg_order_value]]="",0,DATOS[[#This Row],[avg_order_value]])</f>
        <v>261.39999999999998</v>
      </c>
      <c r="H2191">
        <v>18</v>
      </c>
      <c r="I2191">
        <f>DATOS[[#This Row],[avgValorOrdenDesc]]*DATOS[[#This Row],[total_orders]]</f>
        <v>4705.2</v>
      </c>
      <c r="J2191">
        <v>193</v>
      </c>
      <c r="K2191">
        <v>0</v>
      </c>
      <c r="L2191" t="s">
        <v>16</v>
      </c>
      <c r="M2191">
        <v>22.6</v>
      </c>
      <c r="N2191">
        <f>IF(DATOS[[#This Row],[email_open_rate]]="",0,DATOS[[#This Row],[email_open_rate]])</f>
        <v>22.6</v>
      </c>
      <c r="O2191" s="1">
        <v>44207</v>
      </c>
      <c r="P2191">
        <v>70</v>
      </c>
      <c r="Q2191">
        <v>0.34</v>
      </c>
      <c r="R2191">
        <f>IF(IFERROR(VLOOKUP(DATOS[[#This Row],[IdUnico]],A2192:$A$5002,1,FALSE),0),1,0)</f>
        <v>0</v>
      </c>
    </row>
    <row r="2192" spans="1:18" x14ac:dyDescent="0.3">
      <c r="A2192" t="str">
        <f>CONCATENATE(DATOS[[#This Row],[customer_id]],"_",DATOS[[#This Row],[country]],"_",DATOS[[#This Row],[customer_since]])</f>
        <v>CUST_4907_France_44517</v>
      </c>
      <c r="B2192" t="s">
        <v>3362</v>
      </c>
      <c r="C2192">
        <v>39</v>
      </c>
      <c r="D2192" t="s">
        <v>21</v>
      </c>
      <c r="E2192" t="s">
        <v>35</v>
      </c>
      <c r="F2192">
        <v>95.57</v>
      </c>
      <c r="G2192">
        <f>IF(DATOS[[#This Row],[avg_order_value]]="",0,DATOS[[#This Row],[avg_order_value]])</f>
        <v>95.57</v>
      </c>
      <c r="H2192">
        <v>14</v>
      </c>
      <c r="I2192">
        <f>DATOS[[#This Row],[avgValorOrdenDesc]]*DATOS[[#This Row],[total_orders]]</f>
        <v>1337.98</v>
      </c>
      <c r="J2192">
        <v>20</v>
      </c>
      <c r="K2192">
        <v>0</v>
      </c>
      <c r="L2192" t="s">
        <v>19</v>
      </c>
      <c r="M2192">
        <v>66.400000000000006</v>
      </c>
      <c r="N2192">
        <f>IF(DATOS[[#This Row],[email_open_rate]]="",0,DATOS[[#This Row],[email_open_rate]])</f>
        <v>66.400000000000006</v>
      </c>
      <c r="O2192" s="1">
        <v>44517</v>
      </c>
      <c r="P2192">
        <v>52</v>
      </c>
      <c r="Q2192">
        <v>0.18</v>
      </c>
      <c r="R2192">
        <f>IF(IFERROR(VLOOKUP(DATOS[[#This Row],[IdUnico]],A2193:$A$5002,1,FALSE),0),1,0)</f>
        <v>0</v>
      </c>
    </row>
    <row r="2193" spans="1:18" x14ac:dyDescent="0.3">
      <c r="A2193" t="str">
        <f>CONCATENATE(DATOS[[#This Row],[customer_id]],"_",DATOS[[#This Row],[country]],"_",DATOS[[#This Row],[customer_since]])</f>
        <v>CUST_4911_UK_44645</v>
      </c>
      <c r="B2193" t="s">
        <v>1390</v>
      </c>
      <c r="C2193">
        <v>38</v>
      </c>
      <c r="D2193" t="s">
        <v>21</v>
      </c>
      <c r="E2193" t="s">
        <v>52</v>
      </c>
      <c r="F2193">
        <v>135.31</v>
      </c>
      <c r="G2193">
        <f>IF(DATOS[[#This Row],[avg_order_value]]="",0,DATOS[[#This Row],[avg_order_value]])</f>
        <v>135.31</v>
      </c>
      <c r="H2193">
        <v>5</v>
      </c>
      <c r="I2193">
        <f>DATOS[[#This Row],[avgValorOrdenDesc]]*DATOS[[#This Row],[total_orders]]</f>
        <v>676.55</v>
      </c>
      <c r="J2193">
        <v>126</v>
      </c>
      <c r="K2193">
        <v>0</v>
      </c>
      <c r="L2193" t="s">
        <v>40</v>
      </c>
      <c r="M2193">
        <v>23.7</v>
      </c>
      <c r="N2193">
        <f>IF(DATOS[[#This Row],[email_open_rate]]="",0,DATOS[[#This Row],[email_open_rate]])</f>
        <v>23.7</v>
      </c>
      <c r="O2193" s="1">
        <v>44645</v>
      </c>
      <c r="P2193">
        <v>34</v>
      </c>
      <c r="Q2193">
        <v>0.4</v>
      </c>
      <c r="R2193">
        <f>IF(IFERROR(VLOOKUP(DATOS[[#This Row],[IdUnico]],A2194:$A$5002,1,FALSE),0),1,0)</f>
        <v>0</v>
      </c>
    </row>
    <row r="2194" spans="1:18" x14ac:dyDescent="0.3">
      <c r="A2194" t="str">
        <f>CONCATENATE(DATOS[[#This Row],[customer_id]],"_",DATOS[[#This Row],[country]],"_",DATOS[[#This Row],[customer_since]])</f>
        <v>CUST_4913_Brazil_45272</v>
      </c>
      <c r="B2194" t="s">
        <v>439</v>
      </c>
      <c r="C2194">
        <v>28</v>
      </c>
      <c r="D2194" t="s">
        <v>25</v>
      </c>
      <c r="E2194" t="s">
        <v>15</v>
      </c>
      <c r="F2194">
        <v>198.93</v>
      </c>
      <c r="G2194">
        <f>IF(DATOS[[#This Row],[avg_order_value]]="",0,DATOS[[#This Row],[avg_order_value]])</f>
        <v>198.93</v>
      </c>
      <c r="H2194">
        <v>11</v>
      </c>
      <c r="I2194">
        <f>DATOS[[#This Row],[avgValorOrdenDesc]]*DATOS[[#This Row],[total_orders]]</f>
        <v>2188.23</v>
      </c>
      <c r="J2194">
        <v>221</v>
      </c>
      <c r="K2194">
        <v>0</v>
      </c>
      <c r="L2194" t="s">
        <v>16</v>
      </c>
      <c r="M2194">
        <v>98.4</v>
      </c>
      <c r="N2194">
        <f>IF(DATOS[[#This Row],[email_open_rate]]="",0,DATOS[[#This Row],[email_open_rate]])</f>
        <v>98.4</v>
      </c>
      <c r="O2194" s="1">
        <v>45272</v>
      </c>
      <c r="P2194">
        <v>24</v>
      </c>
      <c r="Q2194">
        <v>0.09</v>
      </c>
      <c r="R2194">
        <f>IF(IFERROR(VLOOKUP(DATOS[[#This Row],[IdUnico]],A2195:$A$5002,1,FALSE),0),1,0)</f>
        <v>0</v>
      </c>
    </row>
    <row r="2195" spans="1:18" x14ac:dyDescent="0.3">
      <c r="A2195" t="str">
        <f>CONCATENATE(DATOS[[#This Row],[customer_id]],"_",DATOS[[#This Row],[country]],"_",DATOS[[#This Row],[customer_since]])</f>
        <v>CUST_4915_UK_45642</v>
      </c>
      <c r="B2195" t="s">
        <v>3183</v>
      </c>
      <c r="C2195">
        <v>66</v>
      </c>
      <c r="D2195" t="s">
        <v>21</v>
      </c>
      <c r="E2195" t="s">
        <v>52</v>
      </c>
      <c r="F2195">
        <v>37.93</v>
      </c>
      <c r="G2195">
        <f>IF(DATOS[[#This Row],[avg_order_value]]="",0,DATOS[[#This Row],[avg_order_value]])</f>
        <v>37.93</v>
      </c>
      <c r="H2195">
        <v>14</v>
      </c>
      <c r="I2195">
        <f>DATOS[[#This Row],[avgValorOrdenDesc]]*DATOS[[#This Row],[total_orders]]</f>
        <v>531.02</v>
      </c>
      <c r="J2195">
        <v>128</v>
      </c>
      <c r="K2195">
        <v>0</v>
      </c>
      <c r="L2195" t="s">
        <v>16</v>
      </c>
      <c r="M2195">
        <v>91.2</v>
      </c>
      <c r="N2195">
        <f>IF(DATOS[[#This Row],[email_open_rate]]="",0,DATOS[[#This Row],[email_open_rate]])</f>
        <v>91.2</v>
      </c>
      <c r="O2195" s="1">
        <v>45642</v>
      </c>
      <c r="P2195">
        <v>38</v>
      </c>
      <c r="Q2195">
        <v>0.4</v>
      </c>
      <c r="R2195">
        <f>IF(IFERROR(VLOOKUP(DATOS[[#This Row],[IdUnico]],A2196:$A$5002,1,FALSE),0),1,0)</f>
        <v>0</v>
      </c>
    </row>
    <row r="2196" spans="1:18" x14ac:dyDescent="0.3">
      <c r="A2196" t="str">
        <f>CONCATENATE(DATOS[[#This Row],[customer_id]],"_",DATOS[[#This Row],[country]],"_",DATOS[[#This Row],[customer_since]])</f>
        <v>CUST_4917_UK_44280</v>
      </c>
      <c r="B2196" t="s">
        <v>3730</v>
      </c>
      <c r="C2196">
        <v>52</v>
      </c>
      <c r="D2196" t="s">
        <v>21</v>
      </c>
      <c r="E2196" t="s">
        <v>52</v>
      </c>
      <c r="F2196">
        <v>42.91</v>
      </c>
      <c r="G2196">
        <f>IF(DATOS[[#This Row],[avg_order_value]]="",0,DATOS[[#This Row],[avg_order_value]])</f>
        <v>42.91</v>
      </c>
      <c r="H2196">
        <v>6</v>
      </c>
      <c r="I2196">
        <f>DATOS[[#This Row],[avgValorOrdenDesc]]*DATOS[[#This Row],[total_orders]]</f>
        <v>257.45999999999998</v>
      </c>
      <c r="J2196">
        <v>187</v>
      </c>
      <c r="K2196">
        <v>0</v>
      </c>
      <c r="L2196" t="s">
        <v>40</v>
      </c>
      <c r="M2196">
        <v>0.7</v>
      </c>
      <c r="N2196">
        <f>IF(DATOS[[#This Row],[email_open_rate]]="",0,DATOS[[#This Row],[email_open_rate]])</f>
        <v>0.7</v>
      </c>
      <c r="O2196" s="1">
        <v>44280</v>
      </c>
      <c r="P2196">
        <v>74</v>
      </c>
      <c r="Q2196">
        <v>0.34</v>
      </c>
      <c r="R2196">
        <f>IF(IFERROR(VLOOKUP(DATOS[[#This Row],[IdUnico]],A2197:$A$5002,1,FALSE),0),1,0)</f>
        <v>0</v>
      </c>
    </row>
    <row r="2197" spans="1:18" x14ac:dyDescent="0.3">
      <c r="A2197" t="str">
        <f>CONCATENATE(DATOS[[#This Row],[customer_id]],"_",DATOS[[#This Row],[country]],"_",DATOS[[#This Row],[customer_since]])</f>
        <v>CUST_4920_UK_44224</v>
      </c>
      <c r="B2197" t="s">
        <v>1941</v>
      </c>
      <c r="C2197">
        <v>68</v>
      </c>
      <c r="D2197" t="s">
        <v>14</v>
      </c>
      <c r="E2197" t="s">
        <v>52</v>
      </c>
      <c r="F2197">
        <v>149.74</v>
      </c>
      <c r="G2197">
        <f>IF(DATOS[[#This Row],[avg_order_value]]="",0,DATOS[[#This Row],[avg_order_value]])</f>
        <v>149.74</v>
      </c>
      <c r="H2197">
        <v>9</v>
      </c>
      <c r="I2197">
        <f>DATOS[[#This Row],[avgValorOrdenDesc]]*DATOS[[#This Row],[total_orders]]</f>
        <v>1347.66</v>
      </c>
      <c r="J2197">
        <v>235</v>
      </c>
      <c r="K2197">
        <v>0</v>
      </c>
      <c r="L2197" t="s">
        <v>40</v>
      </c>
      <c r="M2197">
        <v>47.8</v>
      </c>
      <c r="N2197">
        <f>IF(DATOS[[#This Row],[email_open_rate]]="",0,DATOS[[#This Row],[email_open_rate]])</f>
        <v>47.8</v>
      </c>
      <c r="O2197" s="1">
        <v>44224</v>
      </c>
      <c r="P2197">
        <v>8</v>
      </c>
      <c r="Q2197">
        <v>0.24</v>
      </c>
      <c r="R2197">
        <f>IF(IFERROR(VLOOKUP(DATOS[[#This Row],[IdUnico]],A2198:$A$5002,1,FALSE),0),1,0)</f>
        <v>0</v>
      </c>
    </row>
    <row r="2198" spans="1:18" x14ac:dyDescent="0.3">
      <c r="A2198" t="str">
        <f>CONCATENATE(DATOS[[#This Row],[customer_id]],"_",DATOS[[#This Row],[country]],"_",DATOS[[#This Row],[customer_since]])</f>
        <v>CUST_4922_Brazil_45243</v>
      </c>
      <c r="B2198" t="s">
        <v>2729</v>
      </c>
      <c r="C2198">
        <v>36</v>
      </c>
      <c r="D2198" t="s">
        <v>25</v>
      </c>
      <c r="E2198" t="s">
        <v>15</v>
      </c>
      <c r="F2198">
        <v>100.44</v>
      </c>
      <c r="G2198">
        <f>IF(DATOS[[#This Row],[avg_order_value]]="",0,DATOS[[#This Row],[avg_order_value]])</f>
        <v>100.44</v>
      </c>
      <c r="H2198">
        <v>9</v>
      </c>
      <c r="I2198">
        <f>DATOS[[#This Row],[avgValorOrdenDesc]]*DATOS[[#This Row],[total_orders]]</f>
        <v>903.96</v>
      </c>
      <c r="J2198">
        <v>102</v>
      </c>
      <c r="K2198">
        <v>0</v>
      </c>
      <c r="L2198" t="s">
        <v>19</v>
      </c>
      <c r="M2198">
        <v>2.1</v>
      </c>
      <c r="N2198">
        <f>IF(DATOS[[#This Row],[email_open_rate]]="",0,DATOS[[#This Row],[email_open_rate]])</f>
        <v>2.1</v>
      </c>
      <c r="O2198" s="1">
        <v>45243</v>
      </c>
      <c r="P2198">
        <v>13</v>
      </c>
      <c r="Q2198">
        <v>0.06</v>
      </c>
      <c r="R2198">
        <f>IF(IFERROR(VLOOKUP(DATOS[[#This Row],[IdUnico]],A2199:$A$5002,1,FALSE),0),1,0)</f>
        <v>0</v>
      </c>
    </row>
    <row r="2199" spans="1:18" x14ac:dyDescent="0.3">
      <c r="A2199" t="str">
        <f>CONCATENATE(DATOS[[#This Row],[customer_id]],"_",DATOS[[#This Row],[country]],"_",DATOS[[#This Row],[customer_since]])</f>
        <v>CUST_4923_Germany_44866</v>
      </c>
      <c r="B2199" t="s">
        <v>2522</v>
      </c>
      <c r="C2199">
        <v>24</v>
      </c>
      <c r="D2199" t="s">
        <v>14</v>
      </c>
      <c r="E2199" t="s">
        <v>50</v>
      </c>
      <c r="F2199">
        <v>55.31</v>
      </c>
      <c r="G2199">
        <f>IF(DATOS[[#This Row],[avg_order_value]]="",0,DATOS[[#This Row],[avg_order_value]])</f>
        <v>55.31</v>
      </c>
      <c r="H2199">
        <v>10</v>
      </c>
      <c r="I2199">
        <f>DATOS[[#This Row],[avgValorOrdenDesc]]*DATOS[[#This Row],[total_orders]]</f>
        <v>553.1</v>
      </c>
      <c r="J2199">
        <v>34</v>
      </c>
      <c r="K2199">
        <v>0</v>
      </c>
      <c r="L2199" t="s">
        <v>29</v>
      </c>
      <c r="M2199">
        <v>64.2</v>
      </c>
      <c r="N2199">
        <f>IF(DATOS[[#This Row],[email_open_rate]]="",0,DATOS[[#This Row],[email_open_rate]])</f>
        <v>64.2</v>
      </c>
      <c r="O2199" s="1">
        <v>44866</v>
      </c>
      <c r="P2199">
        <v>7</v>
      </c>
      <c r="Q2199">
        <v>0.12</v>
      </c>
      <c r="R2199">
        <f>IF(IFERROR(VLOOKUP(DATOS[[#This Row],[IdUnico]],A2200:$A$5002,1,FALSE),0),1,0)</f>
        <v>0</v>
      </c>
    </row>
    <row r="2200" spans="1:18" x14ac:dyDescent="0.3">
      <c r="A2200" t="str">
        <f>CONCATENATE(DATOS[[#This Row],[customer_id]],"_",DATOS[[#This Row],[country]],"_",DATOS[[#This Row],[customer_since]])</f>
        <v>CUST_4924_France_44545</v>
      </c>
      <c r="B2200" t="s">
        <v>3252</v>
      </c>
      <c r="C2200">
        <v>41</v>
      </c>
      <c r="D2200" t="s">
        <v>14</v>
      </c>
      <c r="E2200" t="s">
        <v>35</v>
      </c>
      <c r="F2200">
        <v>59.88</v>
      </c>
      <c r="G2200">
        <f>IF(DATOS[[#This Row],[avg_order_value]]="",0,DATOS[[#This Row],[avg_order_value]])</f>
        <v>59.88</v>
      </c>
      <c r="H2200">
        <v>9</v>
      </c>
      <c r="I2200">
        <f>DATOS[[#This Row],[avgValorOrdenDesc]]*DATOS[[#This Row],[total_orders]]</f>
        <v>538.92000000000007</v>
      </c>
      <c r="J2200">
        <v>354</v>
      </c>
      <c r="K2200">
        <v>0</v>
      </c>
      <c r="L2200" t="s">
        <v>29</v>
      </c>
      <c r="M2200">
        <v>86.7</v>
      </c>
      <c r="N2200">
        <f>IF(DATOS[[#This Row],[email_open_rate]]="",0,DATOS[[#This Row],[email_open_rate]])</f>
        <v>86.7</v>
      </c>
      <c r="O2200" s="1">
        <v>44545</v>
      </c>
      <c r="P2200">
        <v>85</v>
      </c>
      <c r="Q2200">
        <v>0.47</v>
      </c>
      <c r="R2200">
        <f>IF(IFERROR(VLOOKUP(DATOS[[#This Row],[IdUnico]],A2201:$A$5002,1,FALSE),0),1,0)</f>
        <v>0</v>
      </c>
    </row>
    <row r="2201" spans="1:18" x14ac:dyDescent="0.3">
      <c r="A2201" t="str">
        <f>CONCATENATE(DATOS[[#This Row],[customer_id]],"_",DATOS[[#This Row],[country]],"_",DATOS[[#This Row],[customer_since]])</f>
        <v>CUST_4925_Canada_44302</v>
      </c>
      <c r="B2201" t="s">
        <v>617</v>
      </c>
      <c r="C2201">
        <v>19</v>
      </c>
      <c r="D2201" t="s">
        <v>21</v>
      </c>
      <c r="E2201" t="s">
        <v>28</v>
      </c>
      <c r="F2201">
        <v>138.06</v>
      </c>
      <c r="G2201">
        <f>IF(DATOS[[#This Row],[avg_order_value]]="",0,DATOS[[#This Row],[avg_order_value]])</f>
        <v>138.06</v>
      </c>
      <c r="H2201">
        <v>15</v>
      </c>
      <c r="I2201">
        <f>DATOS[[#This Row],[avgValorOrdenDesc]]*DATOS[[#This Row],[total_orders]]</f>
        <v>2070.9</v>
      </c>
      <c r="J2201">
        <v>313</v>
      </c>
      <c r="K2201">
        <v>0</v>
      </c>
      <c r="L2201" t="s">
        <v>19</v>
      </c>
      <c r="M2201">
        <v>9.4</v>
      </c>
      <c r="N2201">
        <f>IF(DATOS[[#This Row],[email_open_rate]]="",0,DATOS[[#This Row],[email_open_rate]])</f>
        <v>9.4</v>
      </c>
      <c r="O2201" s="1">
        <v>44302</v>
      </c>
      <c r="P2201">
        <v>48</v>
      </c>
      <c r="Q2201">
        <v>0.2</v>
      </c>
      <c r="R2201">
        <f>IF(IFERROR(VLOOKUP(DATOS[[#This Row],[IdUnico]],A2202:$A$5002,1,FALSE),0),1,0)</f>
        <v>0</v>
      </c>
    </row>
    <row r="2202" spans="1:18" x14ac:dyDescent="0.3">
      <c r="A2202" t="str">
        <f>CONCATENATE(DATOS[[#This Row],[customer_id]],"_",DATOS[[#This Row],[country]],"_",DATOS[[#This Row],[customer_since]])</f>
        <v>CUST_4926_India_44424</v>
      </c>
      <c r="B2202" t="s">
        <v>1797</v>
      </c>
      <c r="C2202">
        <v>23</v>
      </c>
      <c r="D2202" t="s">
        <v>21</v>
      </c>
      <c r="E2202" t="s">
        <v>37</v>
      </c>
      <c r="F2202">
        <v>82.35</v>
      </c>
      <c r="G2202">
        <f>IF(DATOS[[#This Row],[avg_order_value]]="",0,DATOS[[#This Row],[avg_order_value]])</f>
        <v>82.35</v>
      </c>
      <c r="H2202">
        <v>9</v>
      </c>
      <c r="I2202">
        <f>DATOS[[#This Row],[avgValorOrdenDesc]]*DATOS[[#This Row],[total_orders]]</f>
        <v>741.15</v>
      </c>
      <c r="J2202">
        <v>249</v>
      </c>
      <c r="K2202">
        <v>0</v>
      </c>
      <c r="L2202" t="s">
        <v>23</v>
      </c>
      <c r="M2202">
        <v>31.8</v>
      </c>
      <c r="N2202">
        <f>IF(DATOS[[#This Row],[email_open_rate]]="",0,DATOS[[#This Row],[email_open_rate]])</f>
        <v>31.8</v>
      </c>
      <c r="O2202" s="1">
        <v>44424</v>
      </c>
      <c r="P2202">
        <v>28</v>
      </c>
      <c r="Q2202">
        <v>0.14000000000000001</v>
      </c>
      <c r="R2202">
        <f>IF(IFERROR(VLOOKUP(DATOS[[#This Row],[IdUnico]],A2203:$A$5002,1,FALSE),0),1,0)</f>
        <v>0</v>
      </c>
    </row>
    <row r="2203" spans="1:18" x14ac:dyDescent="0.3">
      <c r="A2203" t="str">
        <f>CONCATENATE(DATOS[[#This Row],[customer_id]],"_",DATOS[[#This Row],[country]],"_",DATOS[[#This Row],[customer_since]])</f>
        <v>CUST_4927_UK_44792</v>
      </c>
      <c r="B2203" t="s">
        <v>2901</v>
      </c>
      <c r="C2203">
        <v>44</v>
      </c>
      <c r="D2203" t="s">
        <v>14</v>
      </c>
      <c r="E2203" t="s">
        <v>52</v>
      </c>
      <c r="F2203">
        <v>67.430000000000007</v>
      </c>
      <c r="G2203">
        <f>IF(DATOS[[#This Row],[avg_order_value]]="",0,DATOS[[#This Row],[avg_order_value]])</f>
        <v>67.430000000000007</v>
      </c>
      <c r="H2203">
        <v>10</v>
      </c>
      <c r="I2203">
        <f>DATOS[[#This Row],[avgValorOrdenDesc]]*DATOS[[#This Row],[total_orders]]</f>
        <v>674.30000000000007</v>
      </c>
      <c r="J2203">
        <v>233</v>
      </c>
      <c r="K2203">
        <v>0</v>
      </c>
      <c r="L2203" t="s">
        <v>19</v>
      </c>
      <c r="M2203">
        <v>62.3</v>
      </c>
      <c r="N2203">
        <f>IF(DATOS[[#This Row],[email_open_rate]]="",0,DATOS[[#This Row],[email_open_rate]])</f>
        <v>62.3</v>
      </c>
      <c r="O2203" s="1">
        <v>44792</v>
      </c>
      <c r="P2203">
        <v>79</v>
      </c>
      <c r="Q2203">
        <v>0.46</v>
      </c>
      <c r="R2203">
        <f>IF(IFERROR(VLOOKUP(DATOS[[#This Row],[IdUnico]],A2204:$A$5002,1,FALSE),0),1,0)</f>
        <v>0</v>
      </c>
    </row>
    <row r="2204" spans="1:18" x14ac:dyDescent="0.3">
      <c r="A2204" t="str">
        <f>CONCATENATE(DATOS[[#This Row],[customer_id]],"_",DATOS[[#This Row],[country]],"_",DATOS[[#This Row],[customer_since]])</f>
        <v>CUST_4929_Australia_44862</v>
      </c>
      <c r="B2204" t="s">
        <v>2628</v>
      </c>
      <c r="C2204">
        <v>46</v>
      </c>
      <c r="D2204" t="s">
        <v>21</v>
      </c>
      <c r="E2204" t="s">
        <v>22</v>
      </c>
      <c r="F2204">
        <v>140.16</v>
      </c>
      <c r="G2204">
        <f>IF(DATOS[[#This Row],[avg_order_value]]="",0,DATOS[[#This Row],[avg_order_value]])</f>
        <v>140.16</v>
      </c>
      <c r="H2204">
        <v>9</v>
      </c>
      <c r="I2204">
        <f>DATOS[[#This Row],[avgValorOrdenDesc]]*DATOS[[#This Row],[total_orders]]</f>
        <v>1261.44</v>
      </c>
      <c r="J2204">
        <v>134</v>
      </c>
      <c r="K2204">
        <v>0</v>
      </c>
      <c r="L2204" t="s">
        <v>19</v>
      </c>
      <c r="M2204">
        <v>12.5</v>
      </c>
      <c r="N2204">
        <f>IF(DATOS[[#This Row],[email_open_rate]]="",0,DATOS[[#This Row],[email_open_rate]])</f>
        <v>12.5</v>
      </c>
      <c r="O2204" s="1">
        <v>44862</v>
      </c>
      <c r="P2204">
        <v>41</v>
      </c>
      <c r="Q2204">
        <v>0.11</v>
      </c>
      <c r="R2204">
        <f>IF(IFERROR(VLOOKUP(DATOS[[#This Row],[IdUnico]],A2205:$A$5002,1,FALSE),0),1,0)</f>
        <v>0</v>
      </c>
    </row>
    <row r="2205" spans="1:18" x14ac:dyDescent="0.3">
      <c r="A2205" t="str">
        <f>CONCATENATE(DATOS[[#This Row],[customer_id]],"_",DATOS[[#This Row],[country]],"_",DATOS[[#This Row],[customer_since]])</f>
        <v>CUST_4930_Australia_44109</v>
      </c>
      <c r="B2205" t="s">
        <v>1238</v>
      </c>
      <c r="C2205">
        <v>72</v>
      </c>
      <c r="D2205" t="s">
        <v>21</v>
      </c>
      <c r="E2205" t="s">
        <v>22</v>
      </c>
      <c r="F2205">
        <v>51.57</v>
      </c>
      <c r="G2205">
        <f>IF(DATOS[[#This Row],[avg_order_value]]="",0,DATOS[[#This Row],[avg_order_value]])</f>
        <v>51.57</v>
      </c>
      <c r="H2205">
        <v>13</v>
      </c>
      <c r="I2205">
        <f>DATOS[[#This Row],[avgValorOrdenDesc]]*DATOS[[#This Row],[total_orders]]</f>
        <v>670.41</v>
      </c>
      <c r="J2205">
        <v>123</v>
      </c>
      <c r="K2205">
        <v>0</v>
      </c>
      <c r="L2205" t="s">
        <v>40</v>
      </c>
      <c r="M2205">
        <v>46.2</v>
      </c>
      <c r="N2205">
        <f>IF(DATOS[[#This Row],[email_open_rate]]="",0,DATOS[[#This Row],[email_open_rate]])</f>
        <v>46.2</v>
      </c>
      <c r="O2205" s="1">
        <v>44109</v>
      </c>
      <c r="P2205">
        <v>73</v>
      </c>
      <c r="Q2205">
        <v>0.25</v>
      </c>
      <c r="R2205">
        <f>IF(IFERROR(VLOOKUP(DATOS[[#This Row],[IdUnico]],A2206:$A$5002,1,FALSE),0),1,0)</f>
        <v>0</v>
      </c>
    </row>
    <row r="2206" spans="1:18" x14ac:dyDescent="0.3">
      <c r="A2206" t="str">
        <f>CONCATENATE(DATOS[[#This Row],[customer_id]],"_",DATOS[[#This Row],[country]],"_",DATOS[[#This Row],[customer_since]])</f>
        <v>CUST_4932_Germany_45611</v>
      </c>
      <c r="B2206" t="s">
        <v>3318</v>
      </c>
      <c r="C2206">
        <v>26</v>
      </c>
      <c r="D2206" t="s">
        <v>14</v>
      </c>
      <c r="E2206" t="s">
        <v>50</v>
      </c>
      <c r="F2206">
        <v>104.63</v>
      </c>
      <c r="G2206">
        <f>IF(DATOS[[#This Row],[avg_order_value]]="",0,DATOS[[#This Row],[avg_order_value]])</f>
        <v>104.63</v>
      </c>
      <c r="H2206">
        <v>9</v>
      </c>
      <c r="I2206">
        <f>DATOS[[#This Row],[avgValorOrdenDesc]]*DATOS[[#This Row],[total_orders]]</f>
        <v>941.67</v>
      </c>
      <c r="J2206">
        <v>168</v>
      </c>
      <c r="K2206">
        <v>0</v>
      </c>
      <c r="L2206" t="s">
        <v>19</v>
      </c>
      <c r="M2206">
        <v>7.4</v>
      </c>
      <c r="N2206">
        <f>IF(DATOS[[#This Row],[email_open_rate]]="",0,DATOS[[#This Row],[email_open_rate]])</f>
        <v>7.4</v>
      </c>
      <c r="O2206" s="1">
        <v>45611</v>
      </c>
      <c r="P2206">
        <v>53</v>
      </c>
      <c r="Q2206">
        <v>0.32</v>
      </c>
      <c r="R2206">
        <f>IF(IFERROR(VLOOKUP(DATOS[[#This Row],[IdUnico]],A2207:$A$5002,1,FALSE),0),1,0)</f>
        <v>0</v>
      </c>
    </row>
    <row r="2207" spans="1:18" x14ac:dyDescent="0.3">
      <c r="A2207" t="str">
        <f>CONCATENATE(DATOS[[#This Row],[customer_id]],"_",DATOS[[#This Row],[country]],"_",DATOS[[#This Row],[customer_since]])</f>
        <v>CUST_4935_USA_45104</v>
      </c>
      <c r="B2207" t="s">
        <v>2365</v>
      </c>
      <c r="C2207">
        <v>22</v>
      </c>
      <c r="D2207" t="s">
        <v>21</v>
      </c>
      <c r="E2207" t="s">
        <v>18</v>
      </c>
      <c r="F2207">
        <v>163.18</v>
      </c>
      <c r="G2207">
        <f>IF(DATOS[[#This Row],[avg_order_value]]="",0,DATOS[[#This Row],[avg_order_value]])</f>
        <v>163.18</v>
      </c>
      <c r="H2207">
        <v>7</v>
      </c>
      <c r="I2207">
        <f>DATOS[[#This Row],[avgValorOrdenDesc]]*DATOS[[#This Row],[total_orders]]</f>
        <v>1142.26</v>
      </c>
      <c r="J2207">
        <v>349</v>
      </c>
      <c r="K2207">
        <v>0</v>
      </c>
      <c r="L2207" t="s">
        <v>40</v>
      </c>
      <c r="M2207">
        <v>15.6</v>
      </c>
      <c r="N2207">
        <f>IF(DATOS[[#This Row],[email_open_rate]]="",0,DATOS[[#This Row],[email_open_rate]])</f>
        <v>15.6</v>
      </c>
      <c r="O2207" s="1">
        <v>45104</v>
      </c>
      <c r="P2207">
        <v>40</v>
      </c>
      <c r="Q2207">
        <v>0.3</v>
      </c>
      <c r="R2207">
        <f>IF(IFERROR(VLOOKUP(DATOS[[#This Row],[IdUnico]],A2208:$A$5002,1,FALSE),0),1,0)</f>
        <v>0</v>
      </c>
    </row>
    <row r="2208" spans="1:18" x14ac:dyDescent="0.3">
      <c r="A2208" t="str">
        <f>CONCATENATE(DATOS[[#This Row],[customer_id]],"_",DATOS[[#This Row],[country]],"_",DATOS[[#This Row],[customer_since]])</f>
        <v>CUST_4939_Japan_44874</v>
      </c>
      <c r="B2208" t="s">
        <v>3460</v>
      </c>
      <c r="C2208">
        <v>70</v>
      </c>
      <c r="D2208" t="s">
        <v>14</v>
      </c>
      <c r="E2208" t="s">
        <v>26</v>
      </c>
      <c r="F2208">
        <v>81.83</v>
      </c>
      <c r="G2208">
        <f>IF(DATOS[[#This Row],[avg_order_value]]="",0,DATOS[[#This Row],[avg_order_value]])</f>
        <v>81.83</v>
      </c>
      <c r="H2208">
        <v>4</v>
      </c>
      <c r="I2208">
        <f>DATOS[[#This Row],[avgValorOrdenDesc]]*DATOS[[#This Row],[total_orders]]</f>
        <v>327.32</v>
      </c>
      <c r="J2208">
        <v>267</v>
      </c>
      <c r="K2208">
        <v>0</v>
      </c>
      <c r="L2208" t="s">
        <v>40</v>
      </c>
      <c r="M2208">
        <v>88.1</v>
      </c>
      <c r="N2208">
        <f>IF(DATOS[[#This Row],[email_open_rate]]="",0,DATOS[[#This Row],[email_open_rate]])</f>
        <v>88.1</v>
      </c>
      <c r="O2208" s="1">
        <v>44874</v>
      </c>
      <c r="P2208">
        <v>27</v>
      </c>
      <c r="Q2208">
        <v>0.61</v>
      </c>
      <c r="R2208">
        <f>IF(IFERROR(VLOOKUP(DATOS[[#This Row],[IdUnico]],A2209:$A$5002,1,FALSE),0),1,0)</f>
        <v>0</v>
      </c>
    </row>
    <row r="2209" spans="1:18" x14ac:dyDescent="0.3">
      <c r="A2209" t="str">
        <f>CONCATENATE(DATOS[[#This Row],[customer_id]],"_",DATOS[[#This Row],[country]],"_",DATOS[[#This Row],[customer_since]])</f>
        <v>CUST_4940_Canada_44705</v>
      </c>
      <c r="B2209" t="s">
        <v>3033</v>
      </c>
      <c r="C2209">
        <v>57</v>
      </c>
      <c r="D2209" t="s">
        <v>14</v>
      </c>
      <c r="E2209" t="s">
        <v>28</v>
      </c>
      <c r="F2209">
        <v>39.229999999999997</v>
      </c>
      <c r="G2209">
        <f>IF(DATOS[[#This Row],[avg_order_value]]="",0,DATOS[[#This Row],[avg_order_value]])</f>
        <v>39.229999999999997</v>
      </c>
      <c r="H2209">
        <v>11</v>
      </c>
      <c r="I2209">
        <f>DATOS[[#This Row],[avgValorOrdenDesc]]*DATOS[[#This Row],[total_orders]]</f>
        <v>431.53</v>
      </c>
      <c r="J2209">
        <v>250</v>
      </c>
      <c r="K2209">
        <v>0</v>
      </c>
      <c r="L2209" t="s">
        <v>23</v>
      </c>
      <c r="M2209">
        <v>86.8</v>
      </c>
      <c r="N2209">
        <f>IF(DATOS[[#This Row],[email_open_rate]]="",0,DATOS[[#This Row],[email_open_rate]])</f>
        <v>86.8</v>
      </c>
      <c r="O2209" s="1">
        <v>44705</v>
      </c>
      <c r="P2209">
        <v>17</v>
      </c>
      <c r="Q2209">
        <v>0.46</v>
      </c>
      <c r="R2209">
        <f>IF(IFERROR(VLOOKUP(DATOS[[#This Row],[IdUnico]],A2210:$A$5002,1,FALSE),0),1,0)</f>
        <v>0</v>
      </c>
    </row>
    <row r="2210" spans="1:18" x14ac:dyDescent="0.3">
      <c r="A2210" t="str">
        <f>CONCATENATE(DATOS[[#This Row],[customer_id]],"_",DATOS[[#This Row],[country]],"_",DATOS[[#This Row],[customer_since]])</f>
        <v>CUST_4943_Germany_45614</v>
      </c>
      <c r="B2210" t="s">
        <v>81</v>
      </c>
      <c r="C2210">
        <v>28</v>
      </c>
      <c r="D2210" t="s">
        <v>25</v>
      </c>
      <c r="E2210" t="s">
        <v>50</v>
      </c>
      <c r="F2210">
        <v>82.36</v>
      </c>
      <c r="G2210">
        <f>IF(DATOS[[#This Row],[avg_order_value]]="",0,DATOS[[#This Row],[avg_order_value]])</f>
        <v>82.36</v>
      </c>
      <c r="H2210">
        <v>9</v>
      </c>
      <c r="I2210">
        <f>DATOS[[#This Row],[avgValorOrdenDesc]]*DATOS[[#This Row],[total_orders]]</f>
        <v>741.24</v>
      </c>
      <c r="J2210">
        <v>303</v>
      </c>
      <c r="K2210">
        <v>0</v>
      </c>
      <c r="L2210" t="s">
        <v>40</v>
      </c>
      <c r="M2210">
        <v>34</v>
      </c>
      <c r="N2210">
        <f>IF(DATOS[[#This Row],[email_open_rate]]="",0,DATOS[[#This Row],[email_open_rate]])</f>
        <v>34</v>
      </c>
      <c r="O2210" s="1">
        <v>45614</v>
      </c>
      <c r="P2210">
        <v>65</v>
      </c>
      <c r="Q2210">
        <v>0.19</v>
      </c>
      <c r="R2210">
        <f>IF(IFERROR(VLOOKUP(DATOS[[#This Row],[IdUnico]],A2211:$A$5002,1,FALSE),0),1,0)</f>
        <v>0</v>
      </c>
    </row>
    <row r="2211" spans="1:18" x14ac:dyDescent="0.3">
      <c r="A2211" t="str">
        <f>CONCATENATE(DATOS[[#This Row],[customer_id]],"_",DATOS[[#This Row],[country]],"_",DATOS[[#This Row],[customer_since]])</f>
        <v>CUST_4947_China_45462</v>
      </c>
      <c r="B2211" t="s">
        <v>2614</v>
      </c>
      <c r="C2211">
        <v>25</v>
      </c>
      <c r="D2211" t="s">
        <v>21</v>
      </c>
      <c r="E2211" t="s">
        <v>44</v>
      </c>
      <c r="F2211">
        <v>107.34</v>
      </c>
      <c r="G2211">
        <f>IF(DATOS[[#This Row],[avg_order_value]]="",0,DATOS[[#This Row],[avg_order_value]])</f>
        <v>107.34</v>
      </c>
      <c r="H2211">
        <v>6</v>
      </c>
      <c r="I2211">
        <f>DATOS[[#This Row],[avgValorOrdenDesc]]*DATOS[[#This Row],[total_orders]]</f>
        <v>644.04</v>
      </c>
      <c r="J2211">
        <v>144</v>
      </c>
      <c r="K2211">
        <v>0</v>
      </c>
      <c r="L2211" t="s">
        <v>16</v>
      </c>
      <c r="M2211">
        <v>81.3</v>
      </c>
      <c r="N2211">
        <f>IF(DATOS[[#This Row],[email_open_rate]]="",0,DATOS[[#This Row],[email_open_rate]])</f>
        <v>81.3</v>
      </c>
      <c r="O2211" s="1">
        <v>45462</v>
      </c>
      <c r="P2211">
        <v>89</v>
      </c>
      <c r="Q2211">
        <v>0.04</v>
      </c>
      <c r="R2211">
        <f>IF(IFERROR(VLOOKUP(DATOS[[#This Row],[IdUnico]],A2212:$A$5002,1,FALSE),0),1,0)</f>
        <v>0</v>
      </c>
    </row>
    <row r="2212" spans="1:18" x14ac:dyDescent="0.3">
      <c r="A2212" t="str">
        <f>CONCATENATE(DATOS[[#This Row],[customer_id]],"_",DATOS[[#This Row],[country]],"_",DATOS[[#This Row],[customer_since]])</f>
        <v>CUST_4951_France_44775</v>
      </c>
      <c r="B2212" t="s">
        <v>2770</v>
      </c>
      <c r="C2212">
        <v>36</v>
      </c>
      <c r="D2212" t="s">
        <v>25</v>
      </c>
      <c r="E2212" t="s">
        <v>35</v>
      </c>
      <c r="F2212">
        <v>181.19</v>
      </c>
      <c r="G2212">
        <f>IF(DATOS[[#This Row],[avg_order_value]]="",0,DATOS[[#This Row],[avg_order_value]])</f>
        <v>181.19</v>
      </c>
      <c r="H2212">
        <v>6</v>
      </c>
      <c r="I2212">
        <f>DATOS[[#This Row],[avgValorOrdenDesc]]*DATOS[[#This Row],[total_orders]]</f>
        <v>1087.1399999999999</v>
      </c>
      <c r="J2212">
        <v>128</v>
      </c>
      <c r="K2212">
        <v>0</v>
      </c>
      <c r="L2212" t="s">
        <v>23</v>
      </c>
      <c r="M2212">
        <v>65.099999999999994</v>
      </c>
      <c r="N2212">
        <f>IF(DATOS[[#This Row],[email_open_rate]]="",0,DATOS[[#This Row],[email_open_rate]])</f>
        <v>65.099999999999994</v>
      </c>
      <c r="O2212" s="1">
        <v>44775</v>
      </c>
      <c r="P2212">
        <v>65</v>
      </c>
      <c r="Q2212">
        <v>0.39</v>
      </c>
      <c r="R2212">
        <f>IF(IFERROR(VLOOKUP(DATOS[[#This Row],[IdUnico]],A2213:$A$5002,1,FALSE),0),1,0)</f>
        <v>0</v>
      </c>
    </row>
    <row r="2213" spans="1:18" x14ac:dyDescent="0.3">
      <c r="A2213" t="str">
        <f>CONCATENATE(DATOS[[#This Row],[customer_id]],"_",DATOS[[#This Row],[country]],"_",DATOS[[#This Row],[customer_since]])</f>
        <v>CUST_4953_USA_45047</v>
      </c>
      <c r="B2213" t="s">
        <v>1486</v>
      </c>
      <c r="C2213">
        <v>45</v>
      </c>
      <c r="D2213" t="s">
        <v>21</v>
      </c>
      <c r="E2213" t="s">
        <v>18</v>
      </c>
      <c r="F2213">
        <v>56.84</v>
      </c>
      <c r="G2213">
        <f>IF(DATOS[[#This Row],[avg_order_value]]="",0,DATOS[[#This Row],[avg_order_value]])</f>
        <v>56.84</v>
      </c>
      <c r="H2213">
        <v>10</v>
      </c>
      <c r="I2213">
        <f>DATOS[[#This Row],[avgValorOrdenDesc]]*DATOS[[#This Row],[total_orders]]</f>
        <v>568.40000000000009</v>
      </c>
      <c r="J2213">
        <v>252</v>
      </c>
      <c r="K2213">
        <v>0</v>
      </c>
      <c r="L2213" t="s">
        <v>29</v>
      </c>
      <c r="M2213">
        <v>39.5</v>
      </c>
      <c r="N2213">
        <f>IF(DATOS[[#This Row],[email_open_rate]]="",0,DATOS[[#This Row],[email_open_rate]])</f>
        <v>39.5</v>
      </c>
      <c r="O2213" s="1">
        <v>45047</v>
      </c>
      <c r="P2213">
        <v>49</v>
      </c>
      <c r="Q2213">
        <v>0.46</v>
      </c>
      <c r="R2213">
        <f>IF(IFERROR(VLOOKUP(DATOS[[#This Row],[IdUnico]],A2214:$A$5002,1,FALSE),0),1,0)</f>
        <v>0</v>
      </c>
    </row>
    <row r="2214" spans="1:18" x14ac:dyDescent="0.3">
      <c r="A2214" t="str">
        <f>CONCATENATE(DATOS[[#This Row],[customer_id]],"_",DATOS[[#This Row],[country]],"_",DATOS[[#This Row],[customer_since]])</f>
        <v>CUST_4956_Australia_45070</v>
      </c>
      <c r="B2214" t="s">
        <v>3691</v>
      </c>
      <c r="C2214">
        <v>38</v>
      </c>
      <c r="D2214" t="s">
        <v>21</v>
      </c>
      <c r="E2214" t="s">
        <v>22</v>
      </c>
      <c r="F2214">
        <v>181.76</v>
      </c>
      <c r="G2214">
        <f>IF(DATOS[[#This Row],[avg_order_value]]="",0,DATOS[[#This Row],[avg_order_value]])</f>
        <v>181.76</v>
      </c>
      <c r="H2214">
        <v>12</v>
      </c>
      <c r="I2214">
        <f>DATOS[[#This Row],[avgValorOrdenDesc]]*DATOS[[#This Row],[total_orders]]</f>
        <v>2181.12</v>
      </c>
      <c r="J2214">
        <v>147</v>
      </c>
      <c r="K2214">
        <v>0</v>
      </c>
      <c r="L2214" t="s">
        <v>40</v>
      </c>
      <c r="M2214">
        <v>7.1</v>
      </c>
      <c r="N2214">
        <f>IF(DATOS[[#This Row],[email_open_rate]]="",0,DATOS[[#This Row],[email_open_rate]])</f>
        <v>7.1</v>
      </c>
      <c r="O2214" s="1">
        <v>45070</v>
      </c>
      <c r="P2214">
        <v>22</v>
      </c>
      <c r="Q2214">
        <v>0.19</v>
      </c>
      <c r="R2214">
        <f>IF(IFERROR(VLOOKUP(DATOS[[#This Row],[IdUnico]],A2215:$A$5002,1,FALSE),0),1,0)</f>
        <v>0</v>
      </c>
    </row>
    <row r="2215" spans="1:18" x14ac:dyDescent="0.3">
      <c r="A2215" t="str">
        <f>CONCATENATE(DATOS[[#This Row],[customer_id]],"_",DATOS[[#This Row],[country]],"_",DATOS[[#This Row],[customer_since]])</f>
        <v>CUST_4957_Australia_44510</v>
      </c>
      <c r="B2215" t="s">
        <v>3613</v>
      </c>
      <c r="C2215">
        <v>78</v>
      </c>
      <c r="D2215" t="s">
        <v>21</v>
      </c>
      <c r="E2215" t="s">
        <v>22</v>
      </c>
      <c r="F2215">
        <v>405.53</v>
      </c>
      <c r="G2215">
        <f>IF(DATOS[[#This Row],[avg_order_value]]="",0,DATOS[[#This Row],[avg_order_value]])</f>
        <v>405.53</v>
      </c>
      <c r="H2215">
        <v>17</v>
      </c>
      <c r="I2215">
        <f>DATOS[[#This Row],[avgValorOrdenDesc]]*DATOS[[#This Row],[total_orders]]</f>
        <v>6894.0099999999993</v>
      </c>
      <c r="J2215">
        <v>354</v>
      </c>
      <c r="K2215">
        <v>0</v>
      </c>
      <c r="L2215" t="s">
        <v>19</v>
      </c>
      <c r="M2215">
        <v>50.5</v>
      </c>
      <c r="N2215">
        <f>IF(DATOS[[#This Row],[email_open_rate]]="",0,DATOS[[#This Row],[email_open_rate]])</f>
        <v>50.5</v>
      </c>
      <c r="O2215" s="1">
        <v>44510</v>
      </c>
      <c r="P2215">
        <v>97</v>
      </c>
      <c r="Q2215">
        <v>0.19</v>
      </c>
      <c r="R2215">
        <f>IF(IFERROR(VLOOKUP(DATOS[[#This Row],[IdUnico]],A2216:$A$5002,1,FALSE),0),1,0)</f>
        <v>0</v>
      </c>
    </row>
    <row r="2216" spans="1:18" x14ac:dyDescent="0.3">
      <c r="A2216" t="str">
        <f>CONCATENATE(DATOS[[#This Row],[customer_id]],"_",DATOS[[#This Row],[country]],"_",DATOS[[#This Row],[customer_since]])</f>
        <v>CUST_4959_Brazil_44120</v>
      </c>
      <c r="B2216" t="s">
        <v>1916</v>
      </c>
      <c r="C2216">
        <v>47</v>
      </c>
      <c r="D2216" t="s">
        <v>21</v>
      </c>
      <c r="E2216" t="s">
        <v>15</v>
      </c>
      <c r="F2216">
        <v>344.41</v>
      </c>
      <c r="G2216">
        <f>IF(DATOS[[#This Row],[avg_order_value]]="",0,DATOS[[#This Row],[avg_order_value]])</f>
        <v>344.41</v>
      </c>
      <c r="H2216">
        <v>7</v>
      </c>
      <c r="I2216">
        <f>DATOS[[#This Row],[avgValorOrdenDesc]]*DATOS[[#This Row],[total_orders]]</f>
        <v>2410.8700000000003</v>
      </c>
      <c r="J2216">
        <v>170</v>
      </c>
      <c r="K2216">
        <v>0</v>
      </c>
      <c r="L2216" t="s">
        <v>23</v>
      </c>
      <c r="M2216">
        <v>59.6</v>
      </c>
      <c r="N2216">
        <f>IF(DATOS[[#This Row],[email_open_rate]]="",0,DATOS[[#This Row],[email_open_rate]])</f>
        <v>59.6</v>
      </c>
      <c r="O2216" s="1">
        <v>44120</v>
      </c>
      <c r="P2216">
        <v>41</v>
      </c>
      <c r="Q2216">
        <v>0.14000000000000001</v>
      </c>
      <c r="R2216">
        <f>IF(IFERROR(VLOOKUP(DATOS[[#This Row],[IdUnico]],A2217:$A$5002,1,FALSE),0),1,0)</f>
        <v>0</v>
      </c>
    </row>
    <row r="2217" spans="1:18" x14ac:dyDescent="0.3">
      <c r="A2217" t="str">
        <f>CONCATENATE(DATOS[[#This Row],[customer_id]],"_",DATOS[[#This Row],[country]],"_",DATOS[[#This Row],[customer_since]])</f>
        <v>CUST_4959_Canada_44363</v>
      </c>
      <c r="B2217" t="s">
        <v>1916</v>
      </c>
      <c r="C2217">
        <v>37</v>
      </c>
      <c r="D2217" t="s">
        <v>25</v>
      </c>
      <c r="E2217" t="s">
        <v>28</v>
      </c>
      <c r="F2217">
        <v>327.27999999999997</v>
      </c>
      <c r="G2217">
        <f>IF(DATOS[[#This Row],[avg_order_value]]="",0,DATOS[[#This Row],[avg_order_value]])</f>
        <v>327.27999999999997</v>
      </c>
      <c r="H2217">
        <v>10</v>
      </c>
      <c r="I2217">
        <f>DATOS[[#This Row],[avgValorOrdenDesc]]*DATOS[[#This Row],[total_orders]]</f>
        <v>3272.7999999999997</v>
      </c>
      <c r="J2217">
        <v>347</v>
      </c>
      <c r="K2217">
        <v>0</v>
      </c>
      <c r="L2217" t="s">
        <v>40</v>
      </c>
      <c r="M2217">
        <v>44.5</v>
      </c>
      <c r="N2217">
        <f>IF(DATOS[[#This Row],[email_open_rate]]="",0,DATOS[[#This Row],[email_open_rate]])</f>
        <v>44.5</v>
      </c>
      <c r="O2217" s="1">
        <v>44363</v>
      </c>
      <c r="P2217">
        <v>71</v>
      </c>
      <c r="Q2217">
        <v>0.3</v>
      </c>
      <c r="R2217">
        <f>IF(IFERROR(VLOOKUP(DATOS[[#This Row],[IdUnico]],A2218:$A$5002,1,FALSE),0),1,0)</f>
        <v>0</v>
      </c>
    </row>
    <row r="2218" spans="1:18" x14ac:dyDescent="0.3">
      <c r="A2218" t="str">
        <f>CONCATENATE(DATOS[[#This Row],[customer_id]],"_",DATOS[[#This Row],[country]],"_",DATOS[[#This Row],[customer_since]])</f>
        <v>CUST_4961_Australia_45741</v>
      </c>
      <c r="B2218" t="s">
        <v>3325</v>
      </c>
      <c r="C2218">
        <v>60</v>
      </c>
      <c r="D2218" t="s">
        <v>21</v>
      </c>
      <c r="E2218" t="s">
        <v>22</v>
      </c>
      <c r="F2218">
        <v>126.03</v>
      </c>
      <c r="G2218">
        <f>IF(DATOS[[#This Row],[avg_order_value]]="",0,DATOS[[#This Row],[avg_order_value]])</f>
        <v>126.03</v>
      </c>
      <c r="H2218">
        <v>14</v>
      </c>
      <c r="I2218">
        <f>DATOS[[#This Row],[avgValorOrdenDesc]]*DATOS[[#This Row],[total_orders]]</f>
        <v>1764.42</v>
      </c>
      <c r="J2218">
        <v>190</v>
      </c>
      <c r="K2218">
        <v>0</v>
      </c>
      <c r="L2218" t="s">
        <v>16</v>
      </c>
      <c r="M2218">
        <v>89.3</v>
      </c>
      <c r="N2218">
        <f>IF(DATOS[[#This Row],[email_open_rate]]="",0,DATOS[[#This Row],[email_open_rate]])</f>
        <v>89.3</v>
      </c>
      <c r="O2218" s="1">
        <v>45741</v>
      </c>
      <c r="P2218">
        <v>21</v>
      </c>
      <c r="Q2218">
        <v>0.34</v>
      </c>
      <c r="R2218">
        <f>IF(IFERROR(VLOOKUP(DATOS[[#This Row],[IdUnico]],A2219:$A$5002,1,FALSE),0),1,0)</f>
        <v>0</v>
      </c>
    </row>
    <row r="2219" spans="1:18" x14ac:dyDescent="0.3">
      <c r="A2219" t="str">
        <f>CONCATENATE(DATOS[[#This Row],[customer_id]],"_",DATOS[[#This Row],[country]],"_",DATOS[[#This Row],[customer_since]])</f>
        <v>CUST_4962_USA_45364</v>
      </c>
      <c r="B2219" t="s">
        <v>3396</v>
      </c>
      <c r="C2219">
        <v>59</v>
      </c>
      <c r="D2219" t="s">
        <v>21</v>
      </c>
      <c r="E2219" t="s">
        <v>18</v>
      </c>
      <c r="F2219">
        <v>61.74</v>
      </c>
      <c r="G2219">
        <f>IF(DATOS[[#This Row],[avg_order_value]]="",0,DATOS[[#This Row],[avg_order_value]])</f>
        <v>61.74</v>
      </c>
      <c r="H2219">
        <v>10</v>
      </c>
      <c r="I2219">
        <f>DATOS[[#This Row],[avgValorOrdenDesc]]*DATOS[[#This Row],[total_orders]]</f>
        <v>617.4</v>
      </c>
      <c r="J2219">
        <v>213</v>
      </c>
      <c r="K2219">
        <v>0</v>
      </c>
      <c r="L2219" t="s">
        <v>19</v>
      </c>
      <c r="M2219">
        <v>46.5</v>
      </c>
      <c r="N2219">
        <f>IF(DATOS[[#This Row],[email_open_rate]]="",0,DATOS[[#This Row],[email_open_rate]])</f>
        <v>46.5</v>
      </c>
      <c r="O2219" s="1">
        <v>45364</v>
      </c>
      <c r="P2219">
        <v>93</v>
      </c>
      <c r="Q2219">
        <v>0.25</v>
      </c>
      <c r="R2219">
        <f>IF(IFERROR(VLOOKUP(DATOS[[#This Row],[IdUnico]],A2220:$A$5002,1,FALSE),0),1,0)</f>
        <v>0</v>
      </c>
    </row>
    <row r="2220" spans="1:18" x14ac:dyDescent="0.3">
      <c r="A2220" t="str">
        <f>CONCATENATE(DATOS[[#This Row],[customer_id]],"_",DATOS[[#This Row],[country]],"_",DATOS[[#This Row],[customer_since]])</f>
        <v>CUST_4965_China_44013</v>
      </c>
      <c r="B2220" t="s">
        <v>2421</v>
      </c>
      <c r="C2220">
        <v>67</v>
      </c>
      <c r="D2220" t="s">
        <v>21</v>
      </c>
      <c r="E2220" t="s">
        <v>44</v>
      </c>
      <c r="F2220">
        <v>58.3</v>
      </c>
      <c r="G2220">
        <f>IF(DATOS[[#This Row],[avg_order_value]]="",0,DATOS[[#This Row],[avg_order_value]])</f>
        <v>58.3</v>
      </c>
      <c r="H2220">
        <v>11</v>
      </c>
      <c r="I2220">
        <f>DATOS[[#This Row],[avgValorOrdenDesc]]*DATOS[[#This Row],[total_orders]]</f>
        <v>641.29999999999995</v>
      </c>
      <c r="J2220">
        <v>24</v>
      </c>
      <c r="K2220">
        <v>0</v>
      </c>
      <c r="L2220" t="s">
        <v>40</v>
      </c>
      <c r="M2220">
        <v>81.900000000000006</v>
      </c>
      <c r="N2220">
        <f>IF(DATOS[[#This Row],[email_open_rate]]="",0,DATOS[[#This Row],[email_open_rate]])</f>
        <v>81.900000000000006</v>
      </c>
      <c r="O2220" s="1">
        <v>44013</v>
      </c>
      <c r="P2220">
        <v>34</v>
      </c>
      <c r="Q2220">
        <v>0.14000000000000001</v>
      </c>
      <c r="R2220">
        <f>IF(IFERROR(VLOOKUP(DATOS[[#This Row],[IdUnico]],A2221:$A$5002,1,FALSE),0),1,0)</f>
        <v>0</v>
      </c>
    </row>
    <row r="2221" spans="1:18" x14ac:dyDescent="0.3">
      <c r="A2221" t="str">
        <f>CONCATENATE(DATOS[[#This Row],[customer_id]],"_",DATOS[[#This Row],[country]],"_",DATOS[[#This Row],[customer_since]])</f>
        <v>CUST_4966_Canada_44177</v>
      </c>
      <c r="B2221" t="s">
        <v>3581</v>
      </c>
      <c r="C2221">
        <v>78</v>
      </c>
      <c r="D2221" t="s">
        <v>21</v>
      </c>
      <c r="E2221" t="s">
        <v>28</v>
      </c>
      <c r="F2221">
        <v>52.65</v>
      </c>
      <c r="G2221">
        <f>IF(DATOS[[#This Row],[avg_order_value]]="",0,DATOS[[#This Row],[avg_order_value]])</f>
        <v>52.65</v>
      </c>
      <c r="H2221">
        <v>9</v>
      </c>
      <c r="I2221">
        <f>DATOS[[#This Row],[avgValorOrdenDesc]]*DATOS[[#This Row],[total_orders]]</f>
        <v>473.84999999999997</v>
      </c>
      <c r="J2221">
        <v>57</v>
      </c>
      <c r="K2221">
        <v>0</v>
      </c>
      <c r="L2221" t="s">
        <v>29</v>
      </c>
      <c r="M2221">
        <v>68.8</v>
      </c>
      <c r="N2221">
        <f>IF(DATOS[[#This Row],[email_open_rate]]="",0,DATOS[[#This Row],[email_open_rate]])</f>
        <v>68.8</v>
      </c>
      <c r="O2221" s="1">
        <v>44177</v>
      </c>
      <c r="P2221">
        <v>21</v>
      </c>
      <c r="Q2221">
        <v>0.28000000000000003</v>
      </c>
      <c r="R2221">
        <f>IF(IFERROR(VLOOKUP(DATOS[[#This Row],[IdUnico]],A2222:$A$5002,1,FALSE),0),1,0)</f>
        <v>0</v>
      </c>
    </row>
    <row r="2222" spans="1:18" x14ac:dyDescent="0.3">
      <c r="A2222" t="str">
        <f>CONCATENATE(DATOS[[#This Row],[customer_id]],"_",DATOS[[#This Row],[country]],"_",DATOS[[#This Row],[customer_since]])</f>
        <v>CUST_4967_Japan_45682</v>
      </c>
      <c r="B2222" t="s">
        <v>1881</v>
      </c>
      <c r="C2222">
        <v>45</v>
      </c>
      <c r="D2222" t="s">
        <v>14</v>
      </c>
      <c r="E2222" t="s">
        <v>26</v>
      </c>
      <c r="F2222">
        <v>38.17</v>
      </c>
      <c r="G2222">
        <f>IF(DATOS[[#This Row],[avg_order_value]]="",0,DATOS[[#This Row],[avg_order_value]])</f>
        <v>38.17</v>
      </c>
      <c r="H2222">
        <v>6</v>
      </c>
      <c r="I2222">
        <f>DATOS[[#This Row],[avgValorOrdenDesc]]*DATOS[[#This Row],[total_orders]]</f>
        <v>229.02</v>
      </c>
      <c r="J2222">
        <v>281</v>
      </c>
      <c r="K2222">
        <v>0</v>
      </c>
      <c r="L2222" t="s">
        <v>19</v>
      </c>
      <c r="M2222">
        <v>28.3</v>
      </c>
      <c r="N2222">
        <f>IF(DATOS[[#This Row],[email_open_rate]]="",0,DATOS[[#This Row],[email_open_rate]])</f>
        <v>28.3</v>
      </c>
      <c r="O2222" s="1">
        <v>45682</v>
      </c>
      <c r="P2222">
        <v>61</v>
      </c>
      <c r="Q2222">
        <v>0.1</v>
      </c>
      <c r="R2222">
        <f>IF(IFERROR(VLOOKUP(DATOS[[#This Row],[IdUnico]],A2223:$A$5002,1,FALSE),0),1,0)</f>
        <v>0</v>
      </c>
    </row>
    <row r="2223" spans="1:18" x14ac:dyDescent="0.3">
      <c r="A2223" t="str">
        <f>CONCATENATE(DATOS[[#This Row],[customer_id]],"_",DATOS[[#This Row],[country]],"_",DATOS[[#This Row],[customer_since]])</f>
        <v>CUST_4968_UK_44138</v>
      </c>
      <c r="B2223" t="s">
        <v>3215</v>
      </c>
      <c r="C2223">
        <v>18</v>
      </c>
      <c r="D2223" t="s">
        <v>14</v>
      </c>
      <c r="E2223" t="s">
        <v>52</v>
      </c>
      <c r="F2223">
        <v>113.89</v>
      </c>
      <c r="G2223">
        <f>IF(DATOS[[#This Row],[avg_order_value]]="",0,DATOS[[#This Row],[avg_order_value]])</f>
        <v>113.89</v>
      </c>
      <c r="H2223">
        <v>12</v>
      </c>
      <c r="I2223">
        <f>DATOS[[#This Row],[avgValorOrdenDesc]]*DATOS[[#This Row],[total_orders]]</f>
        <v>1366.68</v>
      </c>
      <c r="J2223">
        <v>121</v>
      </c>
      <c r="K2223">
        <v>0</v>
      </c>
      <c r="L2223" t="s">
        <v>40</v>
      </c>
      <c r="M2223">
        <v>36.4</v>
      </c>
      <c r="N2223">
        <f>IF(DATOS[[#This Row],[email_open_rate]]="",0,DATOS[[#This Row],[email_open_rate]])</f>
        <v>36.4</v>
      </c>
      <c r="O2223" s="1">
        <v>44138</v>
      </c>
      <c r="P2223">
        <v>42</v>
      </c>
      <c r="Q2223">
        <v>0.08</v>
      </c>
      <c r="R2223">
        <f>IF(IFERROR(VLOOKUP(DATOS[[#This Row],[IdUnico]],A2224:$A$5002,1,FALSE),0),1,0)</f>
        <v>0</v>
      </c>
    </row>
    <row r="2224" spans="1:18" x14ac:dyDescent="0.3">
      <c r="A2224" t="str">
        <f>CONCATENATE(DATOS[[#This Row],[customer_id]],"_",DATOS[[#This Row],[country]],"_",DATOS[[#This Row],[customer_since]])</f>
        <v>CUST_4969_France_44547</v>
      </c>
      <c r="B2224" t="s">
        <v>3456</v>
      </c>
      <c r="C2224">
        <v>25</v>
      </c>
      <c r="D2224" t="s">
        <v>21</v>
      </c>
      <c r="E2224" t="s">
        <v>35</v>
      </c>
      <c r="F2224">
        <v>55.28</v>
      </c>
      <c r="G2224">
        <f>IF(DATOS[[#This Row],[avg_order_value]]="",0,DATOS[[#This Row],[avg_order_value]])</f>
        <v>55.28</v>
      </c>
      <c r="H2224">
        <v>10</v>
      </c>
      <c r="I2224">
        <f>DATOS[[#This Row],[avgValorOrdenDesc]]*DATOS[[#This Row],[total_orders]]</f>
        <v>552.79999999999995</v>
      </c>
      <c r="J2224">
        <v>359</v>
      </c>
      <c r="K2224">
        <v>0</v>
      </c>
      <c r="L2224" t="s">
        <v>40</v>
      </c>
      <c r="M2224">
        <v>89.6</v>
      </c>
      <c r="N2224">
        <f>IF(DATOS[[#This Row],[email_open_rate]]="",0,DATOS[[#This Row],[email_open_rate]])</f>
        <v>89.6</v>
      </c>
      <c r="O2224" s="1">
        <v>44547</v>
      </c>
      <c r="P2224">
        <v>21</v>
      </c>
      <c r="Q2224">
        <v>0.32</v>
      </c>
      <c r="R2224">
        <f>IF(IFERROR(VLOOKUP(DATOS[[#This Row],[IdUnico]],A2225:$A$5002,1,FALSE),0),1,0)</f>
        <v>0</v>
      </c>
    </row>
    <row r="2225" spans="1:18" x14ac:dyDescent="0.3">
      <c r="A2225" t="str">
        <f>CONCATENATE(DATOS[[#This Row],[customer_id]],"_",DATOS[[#This Row],[country]],"_",DATOS[[#This Row],[customer_since]])</f>
        <v>CUST_4970_Germany_44770</v>
      </c>
      <c r="B2225" t="s">
        <v>2028</v>
      </c>
      <c r="C2225">
        <v>50</v>
      </c>
      <c r="D2225" t="s">
        <v>14</v>
      </c>
      <c r="E2225" t="s">
        <v>50</v>
      </c>
      <c r="F2225">
        <v>138.38999999999999</v>
      </c>
      <c r="G2225">
        <f>IF(DATOS[[#This Row],[avg_order_value]]="",0,DATOS[[#This Row],[avg_order_value]])</f>
        <v>138.38999999999999</v>
      </c>
      <c r="H2225">
        <v>10</v>
      </c>
      <c r="I2225">
        <f>DATOS[[#This Row],[avgValorOrdenDesc]]*DATOS[[#This Row],[total_orders]]</f>
        <v>1383.8999999999999</v>
      </c>
      <c r="J2225">
        <v>53</v>
      </c>
      <c r="K2225">
        <v>0</v>
      </c>
      <c r="L2225" t="s">
        <v>19</v>
      </c>
      <c r="M2225">
        <v>43.6</v>
      </c>
      <c r="N2225">
        <f>IF(DATOS[[#This Row],[email_open_rate]]="",0,DATOS[[#This Row],[email_open_rate]])</f>
        <v>43.6</v>
      </c>
      <c r="O2225" s="1">
        <v>44770</v>
      </c>
      <c r="P2225">
        <v>10</v>
      </c>
      <c r="Q2225">
        <v>0.27</v>
      </c>
      <c r="R2225">
        <f>IF(IFERROR(VLOOKUP(DATOS[[#This Row],[IdUnico]],A2226:$A$5002,1,FALSE),0),1,0)</f>
        <v>0</v>
      </c>
    </row>
    <row r="2226" spans="1:18" x14ac:dyDescent="0.3">
      <c r="A2226" t="str">
        <f>CONCATENATE(DATOS[[#This Row],[customer_id]],"_",DATOS[[#This Row],[country]],"_",DATOS[[#This Row],[customer_since]])</f>
        <v>CUST_4970_Germany_45413</v>
      </c>
      <c r="B2226" t="s">
        <v>2028</v>
      </c>
      <c r="C2226">
        <v>59</v>
      </c>
      <c r="D2226" t="s">
        <v>25</v>
      </c>
      <c r="E2226" t="s">
        <v>50</v>
      </c>
      <c r="F2226">
        <v>33.369999999999997</v>
      </c>
      <c r="G2226">
        <f>IF(DATOS[[#This Row],[avg_order_value]]="",0,DATOS[[#This Row],[avg_order_value]])</f>
        <v>33.369999999999997</v>
      </c>
      <c r="H2226">
        <v>11</v>
      </c>
      <c r="I2226">
        <f>DATOS[[#This Row],[avgValorOrdenDesc]]*DATOS[[#This Row],[total_orders]]</f>
        <v>367.07</v>
      </c>
      <c r="J2226">
        <v>266</v>
      </c>
      <c r="K2226">
        <v>0</v>
      </c>
      <c r="L2226" t="s">
        <v>19</v>
      </c>
      <c r="M2226">
        <v>98.3</v>
      </c>
      <c r="N2226">
        <f>IF(DATOS[[#This Row],[email_open_rate]]="",0,DATOS[[#This Row],[email_open_rate]])</f>
        <v>98.3</v>
      </c>
      <c r="O2226" s="1">
        <v>45413</v>
      </c>
      <c r="P2226">
        <v>39</v>
      </c>
      <c r="Q2226">
        <v>0.45</v>
      </c>
      <c r="R2226">
        <f>IF(IFERROR(VLOOKUP(DATOS[[#This Row],[IdUnico]],A2227:$A$5002,1,FALSE),0),1,0)</f>
        <v>0</v>
      </c>
    </row>
    <row r="2227" spans="1:18" x14ac:dyDescent="0.3">
      <c r="A2227" t="str">
        <f>CONCATENATE(DATOS[[#This Row],[customer_id]],"_",DATOS[[#This Row],[country]],"_",DATOS[[#This Row],[customer_since]])</f>
        <v>CUST_4970_Germany_45637</v>
      </c>
      <c r="B2227" t="s">
        <v>2028</v>
      </c>
      <c r="C2227">
        <v>78</v>
      </c>
      <c r="D2227" t="s">
        <v>14</v>
      </c>
      <c r="E2227" t="s">
        <v>50</v>
      </c>
      <c r="F2227">
        <v>124.07</v>
      </c>
      <c r="G2227">
        <f>IF(DATOS[[#This Row],[avg_order_value]]="",0,DATOS[[#This Row],[avg_order_value]])</f>
        <v>124.07</v>
      </c>
      <c r="H2227">
        <v>8</v>
      </c>
      <c r="I2227">
        <f>DATOS[[#This Row],[avgValorOrdenDesc]]*DATOS[[#This Row],[total_orders]]</f>
        <v>992.56</v>
      </c>
      <c r="J2227">
        <v>6</v>
      </c>
      <c r="K2227">
        <v>0</v>
      </c>
      <c r="L2227" t="s">
        <v>23</v>
      </c>
      <c r="M2227">
        <v>9.1</v>
      </c>
      <c r="N2227">
        <f>IF(DATOS[[#This Row],[email_open_rate]]="",0,DATOS[[#This Row],[email_open_rate]])</f>
        <v>9.1</v>
      </c>
      <c r="O2227" s="1">
        <v>45637</v>
      </c>
      <c r="P2227">
        <v>79</v>
      </c>
      <c r="Q2227">
        <v>0.26</v>
      </c>
      <c r="R2227">
        <f>IF(IFERROR(VLOOKUP(DATOS[[#This Row],[IdUnico]],A2228:$A$5002,1,FALSE),0),1,0)</f>
        <v>0</v>
      </c>
    </row>
    <row r="2228" spans="1:18" x14ac:dyDescent="0.3">
      <c r="A2228" t="str">
        <f>CONCATENATE(DATOS[[#This Row],[customer_id]],"_",DATOS[[#This Row],[country]],"_",DATOS[[#This Row],[customer_since]])</f>
        <v>CUST_4972_Canada_44922</v>
      </c>
      <c r="B2228" t="s">
        <v>1225</v>
      </c>
      <c r="C2228">
        <v>66</v>
      </c>
      <c r="D2228" t="s">
        <v>21</v>
      </c>
      <c r="E2228" t="s">
        <v>28</v>
      </c>
      <c r="F2228">
        <v>147.07</v>
      </c>
      <c r="G2228">
        <f>IF(DATOS[[#This Row],[avg_order_value]]="",0,DATOS[[#This Row],[avg_order_value]])</f>
        <v>147.07</v>
      </c>
      <c r="H2228">
        <v>10</v>
      </c>
      <c r="I2228">
        <f>DATOS[[#This Row],[avgValorOrdenDesc]]*DATOS[[#This Row],[total_orders]]</f>
        <v>1470.6999999999998</v>
      </c>
      <c r="J2228">
        <v>347</v>
      </c>
      <c r="K2228">
        <v>0</v>
      </c>
      <c r="L2228" t="s">
        <v>29</v>
      </c>
      <c r="M2228">
        <v>4.0999999999999996</v>
      </c>
      <c r="N2228">
        <f>IF(DATOS[[#This Row],[email_open_rate]]="",0,DATOS[[#This Row],[email_open_rate]])</f>
        <v>4.0999999999999996</v>
      </c>
      <c r="O2228" s="1">
        <v>44922</v>
      </c>
      <c r="P2228">
        <v>23</v>
      </c>
      <c r="Q2228">
        <v>0.24</v>
      </c>
      <c r="R2228">
        <f>IF(IFERROR(VLOOKUP(DATOS[[#This Row],[IdUnico]],A2229:$A$5002,1,FALSE),0),1,0)</f>
        <v>0</v>
      </c>
    </row>
    <row r="2229" spans="1:18" x14ac:dyDescent="0.3">
      <c r="A2229" t="str">
        <f>CONCATENATE(DATOS[[#This Row],[customer_id]],"_",DATOS[[#This Row],[country]],"_",DATOS[[#This Row],[customer_since]])</f>
        <v>CUST_4974_France_44041</v>
      </c>
      <c r="B2229" t="s">
        <v>453</v>
      </c>
      <c r="C2229">
        <v>75</v>
      </c>
      <c r="D2229" t="s">
        <v>14</v>
      </c>
      <c r="E2229" t="s">
        <v>35</v>
      </c>
      <c r="F2229">
        <v>167.14</v>
      </c>
      <c r="G2229">
        <f>IF(DATOS[[#This Row],[avg_order_value]]="",0,DATOS[[#This Row],[avg_order_value]])</f>
        <v>167.14</v>
      </c>
      <c r="H2229">
        <v>14</v>
      </c>
      <c r="I2229">
        <f>DATOS[[#This Row],[avgValorOrdenDesc]]*DATOS[[#This Row],[total_orders]]</f>
        <v>2339.96</v>
      </c>
      <c r="J2229">
        <v>223</v>
      </c>
      <c r="K2229">
        <v>0</v>
      </c>
      <c r="L2229" t="s">
        <v>16</v>
      </c>
      <c r="M2229">
        <v>65.3</v>
      </c>
      <c r="N2229">
        <f>IF(DATOS[[#This Row],[email_open_rate]]="",0,DATOS[[#This Row],[email_open_rate]])</f>
        <v>65.3</v>
      </c>
      <c r="O2229" s="1">
        <v>44041</v>
      </c>
      <c r="P2229">
        <v>82</v>
      </c>
      <c r="Q2229">
        <v>0.41</v>
      </c>
      <c r="R2229">
        <f>IF(IFERROR(VLOOKUP(DATOS[[#This Row],[IdUnico]],A2230:$A$5002,1,FALSE),0),1,0)</f>
        <v>0</v>
      </c>
    </row>
    <row r="2230" spans="1:18" x14ac:dyDescent="0.3">
      <c r="A2230" t="str">
        <f>CONCATENATE(DATOS[[#This Row],[customer_id]],"_",DATOS[[#This Row],[country]],"_",DATOS[[#This Row],[customer_since]])</f>
        <v>CUST_4976_Brazil_45211</v>
      </c>
      <c r="B2230" t="s">
        <v>2496</v>
      </c>
      <c r="C2230">
        <v>38</v>
      </c>
      <c r="D2230" t="s">
        <v>21</v>
      </c>
      <c r="E2230" t="s">
        <v>15</v>
      </c>
      <c r="F2230">
        <v>99.06</v>
      </c>
      <c r="G2230">
        <f>IF(DATOS[[#This Row],[avg_order_value]]="",0,DATOS[[#This Row],[avg_order_value]])</f>
        <v>99.06</v>
      </c>
      <c r="H2230">
        <v>13</v>
      </c>
      <c r="I2230">
        <f>DATOS[[#This Row],[avgValorOrdenDesc]]*DATOS[[#This Row],[total_orders]]</f>
        <v>1287.78</v>
      </c>
      <c r="J2230">
        <v>34</v>
      </c>
      <c r="K2230">
        <v>0</v>
      </c>
      <c r="L2230" t="s">
        <v>23</v>
      </c>
      <c r="M2230">
        <v>77.400000000000006</v>
      </c>
      <c r="N2230">
        <f>IF(DATOS[[#This Row],[email_open_rate]]="",0,DATOS[[#This Row],[email_open_rate]])</f>
        <v>77.400000000000006</v>
      </c>
      <c r="O2230" s="1">
        <v>45211</v>
      </c>
      <c r="P2230">
        <v>56</v>
      </c>
      <c r="Q2230">
        <v>0.19</v>
      </c>
      <c r="R2230">
        <f>IF(IFERROR(VLOOKUP(DATOS[[#This Row],[IdUnico]],A2231:$A$5002,1,FALSE),0),1,0)</f>
        <v>0</v>
      </c>
    </row>
    <row r="2231" spans="1:18" x14ac:dyDescent="0.3">
      <c r="A2231" t="str">
        <f>CONCATENATE(DATOS[[#This Row],[customer_id]],"_",DATOS[[#This Row],[country]],"_",DATOS[[#This Row],[customer_since]])</f>
        <v>CUST_4977_UK_44625</v>
      </c>
      <c r="B2231" t="s">
        <v>3532</v>
      </c>
      <c r="C2231">
        <v>52</v>
      </c>
      <c r="D2231" t="s">
        <v>14</v>
      </c>
      <c r="E2231" t="s">
        <v>52</v>
      </c>
      <c r="F2231">
        <v>130.44</v>
      </c>
      <c r="G2231">
        <f>IF(DATOS[[#This Row],[avg_order_value]]="",0,DATOS[[#This Row],[avg_order_value]])</f>
        <v>130.44</v>
      </c>
      <c r="H2231">
        <v>12</v>
      </c>
      <c r="I2231">
        <f>DATOS[[#This Row],[avgValorOrdenDesc]]*DATOS[[#This Row],[total_orders]]</f>
        <v>1565.28</v>
      </c>
      <c r="J2231">
        <v>203</v>
      </c>
      <c r="K2231">
        <v>0</v>
      </c>
      <c r="L2231" t="s">
        <v>40</v>
      </c>
      <c r="M2231">
        <v>26.1</v>
      </c>
      <c r="N2231">
        <f>IF(DATOS[[#This Row],[email_open_rate]]="",0,DATOS[[#This Row],[email_open_rate]])</f>
        <v>26.1</v>
      </c>
      <c r="O2231" s="1">
        <v>44625</v>
      </c>
      <c r="P2231">
        <v>43</v>
      </c>
      <c r="Q2231">
        <v>0.57999999999999996</v>
      </c>
      <c r="R2231">
        <f>IF(IFERROR(VLOOKUP(DATOS[[#This Row],[IdUnico]],A2232:$A$5002,1,FALSE),0),1,0)</f>
        <v>0</v>
      </c>
    </row>
    <row r="2232" spans="1:18" x14ac:dyDescent="0.3">
      <c r="A2232" t="str">
        <f>CONCATENATE(DATOS[[#This Row],[customer_id]],"_",DATOS[[#This Row],[country]],"_",DATOS[[#This Row],[customer_since]])</f>
        <v>CUST_4981_UK_45444</v>
      </c>
      <c r="B2232" t="s">
        <v>3535</v>
      </c>
      <c r="C2232">
        <v>78</v>
      </c>
      <c r="D2232" t="s">
        <v>21</v>
      </c>
      <c r="E2232" t="s">
        <v>52</v>
      </c>
      <c r="F2232">
        <v>44.42</v>
      </c>
      <c r="G2232">
        <f>IF(DATOS[[#This Row],[avg_order_value]]="",0,DATOS[[#This Row],[avg_order_value]])</f>
        <v>44.42</v>
      </c>
      <c r="H2232">
        <v>7</v>
      </c>
      <c r="I2232">
        <f>DATOS[[#This Row],[avgValorOrdenDesc]]*DATOS[[#This Row],[total_orders]]</f>
        <v>310.94</v>
      </c>
      <c r="J2232">
        <v>191</v>
      </c>
      <c r="K2232">
        <v>0</v>
      </c>
      <c r="L2232" t="s">
        <v>29</v>
      </c>
      <c r="M2232">
        <v>60.6</v>
      </c>
      <c r="N2232">
        <f>IF(DATOS[[#This Row],[email_open_rate]]="",0,DATOS[[#This Row],[email_open_rate]])</f>
        <v>60.6</v>
      </c>
      <c r="O2232" s="1">
        <v>45444</v>
      </c>
      <c r="P2232">
        <v>63</v>
      </c>
      <c r="Q2232">
        <v>0.14000000000000001</v>
      </c>
      <c r="R2232">
        <f>IF(IFERROR(VLOOKUP(DATOS[[#This Row],[IdUnico]],A2233:$A$5002,1,FALSE),0),1,0)</f>
        <v>0</v>
      </c>
    </row>
    <row r="2233" spans="1:18" x14ac:dyDescent="0.3">
      <c r="A2233" t="str">
        <f>CONCATENATE(DATOS[[#This Row],[customer_id]],"_",DATOS[[#This Row],[country]],"_",DATOS[[#This Row],[customer_since]])</f>
        <v>CUST_4982_India_44595</v>
      </c>
      <c r="B2233" t="s">
        <v>3449</v>
      </c>
      <c r="C2233">
        <v>23</v>
      </c>
      <c r="D2233" t="s">
        <v>21</v>
      </c>
      <c r="E2233" t="s">
        <v>37</v>
      </c>
      <c r="F2233">
        <v>198.19</v>
      </c>
      <c r="G2233">
        <f>IF(DATOS[[#This Row],[avg_order_value]]="",0,DATOS[[#This Row],[avg_order_value]])</f>
        <v>198.19</v>
      </c>
      <c r="H2233">
        <v>14</v>
      </c>
      <c r="I2233">
        <f>DATOS[[#This Row],[avgValorOrdenDesc]]*DATOS[[#This Row],[total_orders]]</f>
        <v>2774.66</v>
      </c>
      <c r="J2233">
        <v>341</v>
      </c>
      <c r="K2233">
        <v>0</v>
      </c>
      <c r="L2233" t="s">
        <v>23</v>
      </c>
      <c r="M2233">
        <v>97.8</v>
      </c>
      <c r="N2233">
        <f>IF(DATOS[[#This Row],[email_open_rate]]="",0,DATOS[[#This Row],[email_open_rate]])</f>
        <v>97.8</v>
      </c>
      <c r="O2233" s="1">
        <v>44595</v>
      </c>
      <c r="P2233">
        <v>41</v>
      </c>
      <c r="Q2233">
        <v>0.17</v>
      </c>
      <c r="R2233">
        <f>IF(IFERROR(VLOOKUP(DATOS[[#This Row],[IdUnico]],A2234:$A$5002,1,FALSE),0),1,0)</f>
        <v>0</v>
      </c>
    </row>
    <row r="2234" spans="1:18" x14ac:dyDescent="0.3">
      <c r="A2234" t="str">
        <f>CONCATENATE(DATOS[[#This Row],[customer_id]],"_",DATOS[[#This Row],[country]],"_",DATOS[[#This Row],[customer_since]])</f>
        <v>CUST_4983_UK_45763</v>
      </c>
      <c r="B2234" t="s">
        <v>1830</v>
      </c>
      <c r="C2234">
        <v>19</v>
      </c>
      <c r="D2234" t="s">
        <v>21</v>
      </c>
      <c r="E2234" t="s">
        <v>52</v>
      </c>
      <c r="F2234">
        <v>86</v>
      </c>
      <c r="G2234">
        <f>IF(DATOS[[#This Row],[avg_order_value]]="",0,DATOS[[#This Row],[avg_order_value]])</f>
        <v>86</v>
      </c>
      <c r="H2234">
        <v>19</v>
      </c>
      <c r="I2234">
        <f>DATOS[[#This Row],[avgValorOrdenDesc]]*DATOS[[#This Row],[total_orders]]</f>
        <v>1634</v>
      </c>
      <c r="J2234">
        <v>269</v>
      </c>
      <c r="K2234">
        <v>0</v>
      </c>
      <c r="L2234" t="s">
        <v>40</v>
      </c>
      <c r="M2234">
        <v>60.5</v>
      </c>
      <c r="N2234">
        <f>IF(DATOS[[#This Row],[email_open_rate]]="",0,DATOS[[#This Row],[email_open_rate]])</f>
        <v>60.5</v>
      </c>
      <c r="O2234" s="1">
        <v>45763</v>
      </c>
      <c r="P2234">
        <v>4</v>
      </c>
      <c r="Q2234">
        <v>0.14000000000000001</v>
      </c>
      <c r="R2234">
        <f>IF(IFERROR(VLOOKUP(DATOS[[#This Row],[IdUnico]],A2235:$A$5002,1,FALSE),0),1,0)</f>
        <v>0</v>
      </c>
    </row>
    <row r="2235" spans="1:18" x14ac:dyDescent="0.3">
      <c r="A2235" t="str">
        <f>CONCATENATE(DATOS[[#This Row],[customer_id]],"_",DATOS[[#This Row],[country]],"_",DATOS[[#This Row],[customer_since]])</f>
        <v>CUST_4983_USA_44716</v>
      </c>
      <c r="B2235" t="s">
        <v>1830</v>
      </c>
      <c r="C2235">
        <v>63</v>
      </c>
      <c r="D2235" t="s">
        <v>21</v>
      </c>
      <c r="E2235" t="s">
        <v>18</v>
      </c>
      <c r="F2235">
        <v>166.76</v>
      </c>
      <c r="G2235">
        <f>IF(DATOS[[#This Row],[avg_order_value]]="",0,DATOS[[#This Row],[avg_order_value]])</f>
        <v>166.76</v>
      </c>
      <c r="H2235">
        <v>13</v>
      </c>
      <c r="I2235">
        <f>DATOS[[#This Row],[avgValorOrdenDesc]]*DATOS[[#This Row],[total_orders]]</f>
        <v>2167.88</v>
      </c>
      <c r="J2235">
        <v>230</v>
      </c>
      <c r="K2235">
        <v>0</v>
      </c>
      <c r="L2235" t="s">
        <v>19</v>
      </c>
      <c r="M2235">
        <v>51.6</v>
      </c>
      <c r="N2235">
        <f>IF(DATOS[[#This Row],[email_open_rate]]="",0,DATOS[[#This Row],[email_open_rate]])</f>
        <v>51.6</v>
      </c>
      <c r="O2235" s="1">
        <v>44716</v>
      </c>
      <c r="P2235">
        <v>15</v>
      </c>
      <c r="Q2235">
        <v>0.35</v>
      </c>
      <c r="R2235">
        <f>IF(IFERROR(VLOOKUP(DATOS[[#This Row],[IdUnico]],A2236:$A$5002,1,FALSE),0),1,0)</f>
        <v>0</v>
      </c>
    </row>
    <row r="2236" spans="1:18" x14ac:dyDescent="0.3">
      <c r="A2236" t="str">
        <f>CONCATENATE(DATOS[[#This Row],[customer_id]],"_",DATOS[[#This Row],[country]],"_",DATOS[[#This Row],[customer_since]])</f>
        <v>CUST_4987_USA_45394</v>
      </c>
      <c r="B2236" t="s">
        <v>275</v>
      </c>
      <c r="C2236">
        <v>55</v>
      </c>
      <c r="D2236" t="s">
        <v>21</v>
      </c>
      <c r="E2236" t="s">
        <v>18</v>
      </c>
      <c r="F2236">
        <v>94.53</v>
      </c>
      <c r="G2236">
        <f>IF(DATOS[[#This Row],[avg_order_value]]="",0,DATOS[[#This Row],[avg_order_value]])</f>
        <v>94.53</v>
      </c>
      <c r="H2236">
        <v>13</v>
      </c>
      <c r="I2236">
        <f>DATOS[[#This Row],[avgValorOrdenDesc]]*DATOS[[#This Row],[total_orders]]</f>
        <v>1228.8900000000001</v>
      </c>
      <c r="J2236">
        <v>223</v>
      </c>
      <c r="K2236">
        <v>0</v>
      </c>
      <c r="L2236" t="s">
        <v>16</v>
      </c>
      <c r="M2236">
        <v>90.5</v>
      </c>
      <c r="N2236">
        <f>IF(DATOS[[#This Row],[email_open_rate]]="",0,DATOS[[#This Row],[email_open_rate]])</f>
        <v>90.5</v>
      </c>
      <c r="O2236" s="1">
        <v>45394</v>
      </c>
      <c r="P2236">
        <v>6</v>
      </c>
      <c r="Q2236">
        <v>0.19</v>
      </c>
      <c r="R2236">
        <f>IF(IFERROR(VLOOKUP(DATOS[[#This Row],[IdUnico]],A2237:$A$5002,1,FALSE),0),1,0)</f>
        <v>0</v>
      </c>
    </row>
    <row r="2237" spans="1:18" x14ac:dyDescent="0.3">
      <c r="A2237" t="str">
        <f>CONCATENATE(DATOS[[#This Row],[customer_id]],"_",DATOS[[#This Row],[country]],"_",DATOS[[#This Row],[customer_since]])</f>
        <v>CUST_4993_UK_44604</v>
      </c>
      <c r="B2237" t="s">
        <v>1116</v>
      </c>
      <c r="C2237">
        <v>48</v>
      </c>
      <c r="D2237" t="s">
        <v>21</v>
      </c>
      <c r="E2237" t="s">
        <v>52</v>
      </c>
      <c r="F2237">
        <v>185.46</v>
      </c>
      <c r="G2237">
        <f>IF(DATOS[[#This Row],[avg_order_value]]="",0,DATOS[[#This Row],[avg_order_value]])</f>
        <v>185.46</v>
      </c>
      <c r="H2237">
        <v>11</v>
      </c>
      <c r="I2237">
        <f>DATOS[[#This Row],[avgValorOrdenDesc]]*DATOS[[#This Row],[total_orders]]</f>
        <v>2040.0600000000002</v>
      </c>
      <c r="J2237">
        <v>167</v>
      </c>
      <c r="K2237">
        <v>0</v>
      </c>
      <c r="L2237" t="s">
        <v>16</v>
      </c>
      <c r="M2237">
        <v>39.6</v>
      </c>
      <c r="N2237">
        <f>IF(DATOS[[#This Row],[email_open_rate]]="",0,DATOS[[#This Row],[email_open_rate]])</f>
        <v>39.6</v>
      </c>
      <c r="O2237" s="1">
        <v>44604</v>
      </c>
      <c r="P2237">
        <v>4</v>
      </c>
      <c r="Q2237">
        <v>0.48</v>
      </c>
      <c r="R2237">
        <f>IF(IFERROR(VLOOKUP(DATOS[[#This Row],[IdUnico]],A2238:$A$5002,1,FALSE),0),1,0)</f>
        <v>0</v>
      </c>
    </row>
    <row r="2238" spans="1:18" x14ac:dyDescent="0.3">
      <c r="A2238" t="str">
        <f>CONCATENATE(DATOS[[#This Row],[customer_id]],"_",DATOS[[#This Row],[country]],"_",DATOS[[#This Row],[customer_since]])</f>
        <v>CUST_4998_France_44832</v>
      </c>
      <c r="B2238" t="s">
        <v>1258</v>
      </c>
      <c r="C2238">
        <v>67</v>
      </c>
      <c r="D2238" t="s">
        <v>21</v>
      </c>
      <c r="E2238" t="s">
        <v>35</v>
      </c>
      <c r="F2238">
        <v>28.74</v>
      </c>
      <c r="G2238">
        <f>IF(DATOS[[#This Row],[avg_order_value]]="",0,DATOS[[#This Row],[avg_order_value]])</f>
        <v>28.74</v>
      </c>
      <c r="H2238">
        <v>8</v>
      </c>
      <c r="I2238">
        <f>DATOS[[#This Row],[avgValorOrdenDesc]]*DATOS[[#This Row],[total_orders]]</f>
        <v>229.92</v>
      </c>
      <c r="J2238">
        <v>323</v>
      </c>
      <c r="K2238">
        <v>0</v>
      </c>
      <c r="L2238" t="s">
        <v>23</v>
      </c>
      <c r="M2238">
        <v>98.5</v>
      </c>
      <c r="N2238">
        <f>IF(DATOS[[#This Row],[email_open_rate]]="",0,DATOS[[#This Row],[email_open_rate]])</f>
        <v>98.5</v>
      </c>
      <c r="O2238" s="1">
        <v>44832</v>
      </c>
      <c r="P2238">
        <v>34</v>
      </c>
      <c r="Q2238">
        <v>0.53</v>
      </c>
      <c r="R2238">
        <f>IF(IFERROR(VLOOKUP(DATOS[[#This Row],[IdUnico]],A2239:$A$5002,1,FALSE),0),1,0)</f>
        <v>0</v>
      </c>
    </row>
    <row r="2239" spans="1:18" x14ac:dyDescent="0.3">
      <c r="A2239" t="str">
        <f>CONCATENATE(DATOS[[#This Row],[customer_id]],"_",DATOS[[#This Row],[country]],"_",DATOS[[#This Row],[customer_since]])</f>
        <v>CUST_5000_Australia_44368</v>
      </c>
      <c r="B2239" t="s">
        <v>432</v>
      </c>
      <c r="C2239">
        <v>72</v>
      </c>
      <c r="D2239" t="s">
        <v>14</v>
      </c>
      <c r="E2239" t="s">
        <v>22</v>
      </c>
      <c r="F2239">
        <v>79.680000000000007</v>
      </c>
      <c r="G2239">
        <f>IF(DATOS[[#This Row],[avg_order_value]]="",0,DATOS[[#This Row],[avg_order_value]])</f>
        <v>79.680000000000007</v>
      </c>
      <c r="H2239">
        <v>11</v>
      </c>
      <c r="I2239">
        <f>DATOS[[#This Row],[avgValorOrdenDesc]]*DATOS[[#This Row],[total_orders]]</f>
        <v>876.48</v>
      </c>
      <c r="J2239">
        <v>31</v>
      </c>
      <c r="K2239">
        <v>0</v>
      </c>
      <c r="L2239" t="s">
        <v>23</v>
      </c>
      <c r="M2239">
        <v>8.4</v>
      </c>
      <c r="N2239">
        <f>IF(DATOS[[#This Row],[email_open_rate]]="",0,DATOS[[#This Row],[email_open_rate]])</f>
        <v>8.4</v>
      </c>
      <c r="O2239" s="1">
        <v>44368</v>
      </c>
      <c r="P2239">
        <v>56</v>
      </c>
      <c r="Q2239">
        <v>0.2</v>
      </c>
      <c r="R2239">
        <f>IF(IFERROR(VLOOKUP(DATOS[[#This Row],[IdUnico]],A2240:$A$5002,1,FALSE),0),1,0)</f>
        <v>0</v>
      </c>
    </row>
    <row r="2240" spans="1:18" x14ac:dyDescent="0.3">
      <c r="A2240" t="str">
        <f>CONCATENATE(DATOS[[#This Row],[customer_id]],"_",DATOS[[#This Row],[country]],"_",DATOS[[#This Row],[customer_since]])</f>
        <v>CUST_5000_Canada_45114</v>
      </c>
      <c r="B2240" t="s">
        <v>432</v>
      </c>
      <c r="C2240">
        <v>36</v>
      </c>
      <c r="D2240" t="s">
        <v>21</v>
      </c>
      <c r="E2240" t="s">
        <v>28</v>
      </c>
      <c r="F2240">
        <v>68.7</v>
      </c>
      <c r="G2240">
        <f>IF(DATOS[[#This Row],[avg_order_value]]="",0,DATOS[[#This Row],[avg_order_value]])</f>
        <v>68.7</v>
      </c>
      <c r="H2240">
        <v>7</v>
      </c>
      <c r="I2240">
        <f>DATOS[[#This Row],[avgValorOrdenDesc]]*DATOS[[#This Row],[total_orders]]</f>
        <v>480.90000000000003</v>
      </c>
      <c r="J2240">
        <v>43</v>
      </c>
      <c r="K2240">
        <v>0</v>
      </c>
      <c r="L2240" t="s">
        <v>16</v>
      </c>
      <c r="M2240">
        <v>94.9</v>
      </c>
      <c r="N2240">
        <f>IF(DATOS[[#This Row],[email_open_rate]]="",0,DATOS[[#This Row],[email_open_rate]])</f>
        <v>94.9</v>
      </c>
      <c r="O2240" s="1">
        <v>45114</v>
      </c>
      <c r="P2240">
        <v>49</v>
      </c>
      <c r="Q2240">
        <v>0.22</v>
      </c>
      <c r="R2240">
        <f>IF(IFERROR(VLOOKUP(DATOS[[#This Row],[IdUnico]],A2241:$A$5002,1,FALSE),0),1,0)</f>
        <v>0</v>
      </c>
    </row>
    <row r="2241" spans="1:18" x14ac:dyDescent="0.3">
      <c r="A2241" t="str">
        <f>CONCATENATE(DATOS[[#This Row],[customer_id]],"_",DATOS[[#This Row],[country]],"_",DATOS[[#This Row],[customer_since]])</f>
        <v>CUST_5000_China_45314</v>
      </c>
      <c r="B2241" t="s">
        <v>432</v>
      </c>
      <c r="C2241">
        <v>30</v>
      </c>
      <c r="D2241" t="s">
        <v>14</v>
      </c>
      <c r="E2241" t="s">
        <v>44</v>
      </c>
      <c r="F2241">
        <v>94.14</v>
      </c>
      <c r="G2241">
        <f>IF(DATOS[[#This Row],[avg_order_value]]="",0,DATOS[[#This Row],[avg_order_value]])</f>
        <v>94.14</v>
      </c>
      <c r="H2241">
        <v>16</v>
      </c>
      <c r="I2241">
        <f>DATOS[[#This Row],[avgValorOrdenDesc]]*DATOS[[#This Row],[total_orders]]</f>
        <v>1506.24</v>
      </c>
      <c r="J2241">
        <v>215</v>
      </c>
      <c r="K2241">
        <v>0</v>
      </c>
      <c r="L2241" t="s">
        <v>16</v>
      </c>
      <c r="M2241">
        <v>46.5</v>
      </c>
      <c r="N2241">
        <f>IF(DATOS[[#This Row],[email_open_rate]]="",0,DATOS[[#This Row],[email_open_rate]])</f>
        <v>46.5</v>
      </c>
      <c r="O2241" s="1">
        <v>45314</v>
      </c>
      <c r="P2241">
        <v>19</v>
      </c>
      <c r="Q2241">
        <v>0.44</v>
      </c>
      <c r="R2241">
        <f>IF(IFERROR(VLOOKUP(DATOS[[#This Row],[IdUnico]],A2242:$A$5002,1,FALSE),0),1,0)</f>
        <v>0</v>
      </c>
    </row>
    <row r="2242" spans="1:18" x14ac:dyDescent="0.3">
      <c r="A2242" t="str">
        <f>CONCATENATE(DATOS[[#This Row],[customer_id]],"_",DATOS[[#This Row],[country]],"_",DATOS[[#This Row],[customer_since]])</f>
        <v>CUST_5000_France_44247</v>
      </c>
      <c r="B2242" t="s">
        <v>432</v>
      </c>
      <c r="C2242">
        <v>49</v>
      </c>
      <c r="D2242" t="s">
        <v>14</v>
      </c>
      <c r="E2242" t="s">
        <v>35</v>
      </c>
      <c r="F2242">
        <v>66.41</v>
      </c>
      <c r="G2242">
        <f>IF(DATOS[[#This Row],[avg_order_value]]="",0,DATOS[[#This Row],[avg_order_value]])</f>
        <v>66.41</v>
      </c>
      <c r="H2242">
        <v>6</v>
      </c>
      <c r="I2242">
        <f>DATOS[[#This Row],[avgValorOrdenDesc]]*DATOS[[#This Row],[total_orders]]</f>
        <v>398.46</v>
      </c>
      <c r="J2242">
        <v>329</v>
      </c>
      <c r="K2242">
        <v>0</v>
      </c>
      <c r="L2242" t="s">
        <v>23</v>
      </c>
      <c r="M2242">
        <v>92.4</v>
      </c>
      <c r="N2242">
        <f>IF(DATOS[[#This Row],[email_open_rate]]="",0,DATOS[[#This Row],[email_open_rate]])</f>
        <v>92.4</v>
      </c>
      <c r="O2242" s="1">
        <v>44247</v>
      </c>
      <c r="P2242">
        <v>25</v>
      </c>
      <c r="Q2242">
        <v>0.1</v>
      </c>
      <c r="R2242">
        <f>IF(IFERROR(VLOOKUP(DATOS[[#This Row],[IdUnico]],A2243:$A$5002,1,FALSE),0),1,0)</f>
        <v>0</v>
      </c>
    </row>
    <row r="2243" spans="1:18" x14ac:dyDescent="0.3">
      <c r="A2243" t="str">
        <f>CONCATENATE(DATOS[[#This Row],[customer_id]],"_",DATOS[[#This Row],[country]],"_",DATOS[[#This Row],[customer_since]])</f>
        <v>CUST_5005_Australia_45605</v>
      </c>
      <c r="B2243" t="s">
        <v>2177</v>
      </c>
      <c r="C2243">
        <v>28</v>
      </c>
      <c r="D2243" t="s">
        <v>21</v>
      </c>
      <c r="E2243" t="s">
        <v>22</v>
      </c>
      <c r="F2243">
        <v>41.38</v>
      </c>
      <c r="G2243">
        <f>IF(DATOS[[#This Row],[avg_order_value]]="",0,DATOS[[#This Row],[avg_order_value]])</f>
        <v>41.38</v>
      </c>
      <c r="H2243">
        <v>9</v>
      </c>
      <c r="I2243">
        <f>DATOS[[#This Row],[avgValorOrdenDesc]]*DATOS[[#This Row],[total_orders]]</f>
        <v>372.42</v>
      </c>
      <c r="J2243">
        <v>116</v>
      </c>
      <c r="K2243">
        <v>0</v>
      </c>
      <c r="L2243" t="s">
        <v>23</v>
      </c>
      <c r="M2243">
        <v>18</v>
      </c>
      <c r="N2243">
        <f>IF(DATOS[[#This Row],[email_open_rate]]="",0,DATOS[[#This Row],[email_open_rate]])</f>
        <v>18</v>
      </c>
      <c r="O2243" s="1">
        <v>45605</v>
      </c>
      <c r="P2243">
        <v>10</v>
      </c>
      <c r="Q2243">
        <v>0.75</v>
      </c>
      <c r="R2243">
        <f>IF(IFERROR(VLOOKUP(DATOS[[#This Row],[IdUnico]],A2244:$A$5002,1,FALSE),0),1,0)</f>
        <v>0</v>
      </c>
    </row>
    <row r="2244" spans="1:18" x14ac:dyDescent="0.3">
      <c r="A2244" t="str">
        <f>CONCATENATE(DATOS[[#This Row],[customer_id]],"_",DATOS[[#This Row],[country]],"_",DATOS[[#This Row],[customer_since]])</f>
        <v>CUST_5005_UK_45776</v>
      </c>
      <c r="B2244" t="s">
        <v>2177</v>
      </c>
      <c r="C2244">
        <v>42</v>
      </c>
      <c r="D2244" t="s">
        <v>25</v>
      </c>
      <c r="E2244" t="s">
        <v>52</v>
      </c>
      <c r="F2244">
        <v>169.63</v>
      </c>
      <c r="G2244">
        <f>IF(DATOS[[#This Row],[avg_order_value]]="",0,DATOS[[#This Row],[avg_order_value]])</f>
        <v>169.63</v>
      </c>
      <c r="H2244">
        <v>7</v>
      </c>
      <c r="I2244">
        <f>DATOS[[#This Row],[avgValorOrdenDesc]]*DATOS[[#This Row],[total_orders]]</f>
        <v>1187.4099999999999</v>
      </c>
      <c r="J2244">
        <v>178</v>
      </c>
      <c r="K2244">
        <v>0</v>
      </c>
      <c r="L2244" t="s">
        <v>19</v>
      </c>
      <c r="M2244">
        <v>89.5</v>
      </c>
      <c r="N2244">
        <f>IF(DATOS[[#This Row],[email_open_rate]]="",0,DATOS[[#This Row],[email_open_rate]])</f>
        <v>89.5</v>
      </c>
      <c r="O2244" s="1">
        <v>45776</v>
      </c>
      <c r="P2244">
        <v>48</v>
      </c>
      <c r="Q2244">
        <v>0.16</v>
      </c>
      <c r="R2244">
        <f>IF(IFERROR(VLOOKUP(DATOS[[#This Row],[IdUnico]],A2245:$A$5002,1,FALSE),0),1,0)</f>
        <v>0</v>
      </c>
    </row>
    <row r="2245" spans="1:18" x14ac:dyDescent="0.3">
      <c r="A2245" t="str">
        <f>CONCATENATE(DATOS[[#This Row],[customer_id]],"_",DATOS[[#This Row],[country]],"_",DATOS[[#This Row],[customer_since]])</f>
        <v>CUST_5006_Brazil_44130</v>
      </c>
      <c r="B2245" t="s">
        <v>3322</v>
      </c>
      <c r="C2245">
        <v>26</v>
      </c>
      <c r="D2245" t="s">
        <v>21</v>
      </c>
      <c r="E2245" t="s">
        <v>15</v>
      </c>
      <c r="F2245">
        <v>40.020000000000003</v>
      </c>
      <c r="G2245">
        <f>IF(DATOS[[#This Row],[avg_order_value]]="",0,DATOS[[#This Row],[avg_order_value]])</f>
        <v>40.020000000000003</v>
      </c>
      <c r="H2245">
        <v>10</v>
      </c>
      <c r="I2245">
        <f>DATOS[[#This Row],[avgValorOrdenDesc]]*DATOS[[#This Row],[total_orders]]</f>
        <v>400.20000000000005</v>
      </c>
      <c r="J2245">
        <v>154</v>
      </c>
      <c r="K2245">
        <v>0</v>
      </c>
      <c r="L2245" t="s">
        <v>40</v>
      </c>
      <c r="M2245">
        <v>24.5</v>
      </c>
      <c r="N2245">
        <f>IF(DATOS[[#This Row],[email_open_rate]]="",0,DATOS[[#This Row],[email_open_rate]])</f>
        <v>24.5</v>
      </c>
      <c r="O2245" s="1">
        <v>44130</v>
      </c>
      <c r="P2245">
        <v>5</v>
      </c>
      <c r="Q2245">
        <v>0.2</v>
      </c>
      <c r="R2245">
        <f>IF(IFERROR(VLOOKUP(DATOS[[#This Row],[IdUnico]],A2246:$A$5002,1,FALSE),0),1,0)</f>
        <v>0</v>
      </c>
    </row>
    <row r="2246" spans="1:18" x14ac:dyDescent="0.3">
      <c r="A2246" t="str">
        <f>CONCATENATE(DATOS[[#This Row],[customer_id]],"_",DATOS[[#This Row],[country]],"_",DATOS[[#This Row],[customer_since]])</f>
        <v>CUST_5008_Australia_44122</v>
      </c>
      <c r="B2246" t="s">
        <v>2240</v>
      </c>
      <c r="C2246">
        <v>55</v>
      </c>
      <c r="D2246" t="s">
        <v>14</v>
      </c>
      <c r="E2246" t="s">
        <v>22</v>
      </c>
      <c r="F2246">
        <v>74.92</v>
      </c>
      <c r="G2246">
        <f>IF(DATOS[[#This Row],[avg_order_value]]="",0,DATOS[[#This Row],[avg_order_value]])</f>
        <v>74.92</v>
      </c>
      <c r="H2246">
        <v>8</v>
      </c>
      <c r="I2246">
        <f>DATOS[[#This Row],[avgValorOrdenDesc]]*DATOS[[#This Row],[total_orders]]</f>
        <v>599.36</v>
      </c>
      <c r="J2246">
        <v>244</v>
      </c>
      <c r="K2246">
        <v>0</v>
      </c>
      <c r="L2246" t="s">
        <v>16</v>
      </c>
      <c r="M2246">
        <v>78.900000000000006</v>
      </c>
      <c r="N2246">
        <f>IF(DATOS[[#This Row],[email_open_rate]]="",0,DATOS[[#This Row],[email_open_rate]])</f>
        <v>78.900000000000006</v>
      </c>
      <c r="O2246" s="1">
        <v>44122</v>
      </c>
      <c r="P2246">
        <v>72</v>
      </c>
      <c r="Q2246">
        <v>0.4</v>
      </c>
      <c r="R2246">
        <f>IF(IFERROR(VLOOKUP(DATOS[[#This Row],[IdUnico]],A2247:$A$5002,1,FALSE),0),1,0)</f>
        <v>0</v>
      </c>
    </row>
    <row r="2247" spans="1:18" x14ac:dyDescent="0.3">
      <c r="A2247" t="str">
        <f>CONCATENATE(DATOS[[#This Row],[customer_id]],"_",DATOS[[#This Row],[country]],"_",DATOS[[#This Row],[customer_since]])</f>
        <v>CUST_5008_UK_44488</v>
      </c>
      <c r="B2247" t="s">
        <v>2240</v>
      </c>
      <c r="C2247">
        <v>68</v>
      </c>
      <c r="D2247" t="s">
        <v>14</v>
      </c>
      <c r="E2247" t="s">
        <v>52</v>
      </c>
      <c r="F2247">
        <v>37.409999999999997</v>
      </c>
      <c r="G2247">
        <f>IF(DATOS[[#This Row],[avg_order_value]]="",0,DATOS[[#This Row],[avg_order_value]])</f>
        <v>37.409999999999997</v>
      </c>
      <c r="H2247">
        <v>11</v>
      </c>
      <c r="I2247">
        <f>DATOS[[#This Row],[avgValorOrdenDesc]]*DATOS[[#This Row],[total_orders]]</f>
        <v>411.51</v>
      </c>
      <c r="J2247">
        <v>212</v>
      </c>
      <c r="K2247">
        <v>0</v>
      </c>
      <c r="L2247" t="s">
        <v>40</v>
      </c>
      <c r="M2247">
        <v>46.9</v>
      </c>
      <c r="N2247">
        <f>IF(DATOS[[#This Row],[email_open_rate]]="",0,DATOS[[#This Row],[email_open_rate]])</f>
        <v>46.9</v>
      </c>
      <c r="O2247" s="1">
        <v>44488</v>
      </c>
      <c r="P2247">
        <v>59</v>
      </c>
      <c r="Q2247">
        <v>0.32</v>
      </c>
      <c r="R2247">
        <f>IF(IFERROR(VLOOKUP(DATOS[[#This Row],[IdUnico]],A2248:$A$5002,1,FALSE),0),1,0)</f>
        <v>0</v>
      </c>
    </row>
    <row r="2248" spans="1:18" x14ac:dyDescent="0.3">
      <c r="A2248" t="str">
        <f>CONCATENATE(DATOS[[#This Row],[customer_id]],"_",DATOS[[#This Row],[country]],"_",DATOS[[#This Row],[customer_since]])</f>
        <v>CUST_5009_China_44404</v>
      </c>
      <c r="B2248" t="s">
        <v>2293</v>
      </c>
      <c r="C2248">
        <v>32</v>
      </c>
      <c r="D2248" t="s">
        <v>14</v>
      </c>
      <c r="E2248" t="s">
        <v>44</v>
      </c>
      <c r="F2248">
        <v>28.54</v>
      </c>
      <c r="G2248">
        <f>IF(DATOS[[#This Row],[avg_order_value]]="",0,DATOS[[#This Row],[avg_order_value]])</f>
        <v>28.54</v>
      </c>
      <c r="H2248">
        <v>10</v>
      </c>
      <c r="I2248">
        <f>DATOS[[#This Row],[avgValorOrdenDesc]]*DATOS[[#This Row],[total_orders]]</f>
        <v>285.39999999999998</v>
      </c>
      <c r="J2248">
        <v>21</v>
      </c>
      <c r="K2248">
        <v>0</v>
      </c>
      <c r="L2248" t="s">
        <v>19</v>
      </c>
      <c r="M2248">
        <v>52.3</v>
      </c>
      <c r="N2248">
        <f>IF(DATOS[[#This Row],[email_open_rate]]="",0,DATOS[[#This Row],[email_open_rate]])</f>
        <v>52.3</v>
      </c>
      <c r="O2248" s="1">
        <v>44404</v>
      </c>
      <c r="P2248">
        <v>46</v>
      </c>
      <c r="Q2248">
        <v>0.17</v>
      </c>
      <c r="R2248">
        <f>IF(IFERROR(VLOOKUP(DATOS[[#This Row],[IdUnico]],A2249:$A$5002,1,FALSE),0),1,0)</f>
        <v>0</v>
      </c>
    </row>
    <row r="2249" spans="1:18" x14ac:dyDescent="0.3">
      <c r="A2249" t="str">
        <f>CONCATENATE(DATOS[[#This Row],[customer_id]],"_",DATOS[[#This Row],[country]],"_",DATOS[[#This Row],[customer_since]])</f>
        <v>CUST_5009_UK_45447</v>
      </c>
      <c r="B2249" t="s">
        <v>2293</v>
      </c>
      <c r="C2249">
        <v>25</v>
      </c>
      <c r="D2249" t="s">
        <v>21</v>
      </c>
      <c r="E2249" t="s">
        <v>52</v>
      </c>
      <c r="F2249">
        <v>152.4</v>
      </c>
      <c r="G2249">
        <f>IF(DATOS[[#This Row],[avg_order_value]]="",0,DATOS[[#This Row],[avg_order_value]])</f>
        <v>152.4</v>
      </c>
      <c r="H2249">
        <v>9</v>
      </c>
      <c r="I2249">
        <f>DATOS[[#This Row],[avgValorOrdenDesc]]*DATOS[[#This Row],[total_orders]]</f>
        <v>1371.6000000000001</v>
      </c>
      <c r="J2249">
        <v>18</v>
      </c>
      <c r="K2249">
        <v>0</v>
      </c>
      <c r="L2249" t="s">
        <v>16</v>
      </c>
      <c r="M2249">
        <v>15</v>
      </c>
      <c r="N2249">
        <f>IF(DATOS[[#This Row],[email_open_rate]]="",0,DATOS[[#This Row],[email_open_rate]])</f>
        <v>15</v>
      </c>
      <c r="O2249" s="1">
        <v>45447</v>
      </c>
      <c r="P2249">
        <v>29</v>
      </c>
      <c r="Q2249">
        <v>0.14000000000000001</v>
      </c>
      <c r="R2249">
        <f>IF(IFERROR(VLOOKUP(DATOS[[#This Row],[IdUnico]],A2250:$A$5002,1,FALSE),0),1,0)</f>
        <v>0</v>
      </c>
    </row>
    <row r="2250" spans="1:18" x14ac:dyDescent="0.3">
      <c r="A2250" t="str">
        <f>CONCATENATE(DATOS[[#This Row],[customer_id]],"_",DATOS[[#This Row],[country]],"_",DATOS[[#This Row],[customer_since]])</f>
        <v>CUST_5014_Japan_44421</v>
      </c>
      <c r="B2250" t="s">
        <v>324</v>
      </c>
      <c r="C2250">
        <v>60</v>
      </c>
      <c r="D2250" t="s">
        <v>21</v>
      </c>
      <c r="E2250" t="s">
        <v>26</v>
      </c>
      <c r="F2250">
        <v>143.55000000000001</v>
      </c>
      <c r="G2250">
        <f>IF(DATOS[[#This Row],[avg_order_value]]="",0,DATOS[[#This Row],[avg_order_value]])</f>
        <v>143.55000000000001</v>
      </c>
      <c r="H2250">
        <v>11</v>
      </c>
      <c r="I2250">
        <f>DATOS[[#This Row],[avgValorOrdenDesc]]*DATOS[[#This Row],[total_orders]]</f>
        <v>1579.0500000000002</v>
      </c>
      <c r="J2250">
        <v>283</v>
      </c>
      <c r="K2250">
        <v>0</v>
      </c>
      <c r="L2250" t="s">
        <v>29</v>
      </c>
      <c r="M2250">
        <v>73.599999999999994</v>
      </c>
      <c r="N2250">
        <f>IF(DATOS[[#This Row],[email_open_rate]]="",0,DATOS[[#This Row],[email_open_rate]])</f>
        <v>73.599999999999994</v>
      </c>
      <c r="O2250" s="1">
        <v>44421</v>
      </c>
      <c r="P2250">
        <v>84</v>
      </c>
      <c r="Q2250">
        <v>0.1</v>
      </c>
      <c r="R2250">
        <f>IF(IFERROR(VLOOKUP(DATOS[[#This Row],[IdUnico]],A2251:$A$5002,1,FALSE),0),1,0)</f>
        <v>0</v>
      </c>
    </row>
    <row r="2251" spans="1:18" x14ac:dyDescent="0.3">
      <c r="A2251" t="str">
        <f>CONCATENATE(DATOS[[#This Row],[customer_id]],"_",DATOS[[#This Row],[country]],"_",DATOS[[#This Row],[customer_since]])</f>
        <v>CUST_5017_China_44323</v>
      </c>
      <c r="B2251" t="s">
        <v>2836</v>
      </c>
      <c r="C2251">
        <v>66</v>
      </c>
      <c r="D2251" t="s">
        <v>21</v>
      </c>
      <c r="E2251" t="s">
        <v>44</v>
      </c>
      <c r="F2251">
        <v>87.98</v>
      </c>
      <c r="G2251">
        <f>IF(DATOS[[#This Row],[avg_order_value]]="",0,DATOS[[#This Row],[avg_order_value]])</f>
        <v>87.98</v>
      </c>
      <c r="H2251">
        <v>12</v>
      </c>
      <c r="I2251">
        <f>DATOS[[#This Row],[avgValorOrdenDesc]]*DATOS[[#This Row],[total_orders]]</f>
        <v>1055.76</v>
      </c>
      <c r="J2251">
        <v>12</v>
      </c>
      <c r="K2251">
        <v>0</v>
      </c>
      <c r="L2251" t="s">
        <v>16</v>
      </c>
      <c r="M2251">
        <v>55.6</v>
      </c>
      <c r="N2251">
        <f>IF(DATOS[[#This Row],[email_open_rate]]="",0,DATOS[[#This Row],[email_open_rate]])</f>
        <v>55.6</v>
      </c>
      <c r="O2251" s="1">
        <v>44323</v>
      </c>
      <c r="P2251">
        <v>79</v>
      </c>
      <c r="Q2251">
        <v>0.16</v>
      </c>
      <c r="R2251">
        <f>IF(IFERROR(VLOOKUP(DATOS[[#This Row],[IdUnico]],A2252:$A$5002,1,FALSE),0),1,0)</f>
        <v>0</v>
      </c>
    </row>
    <row r="2252" spans="1:18" x14ac:dyDescent="0.3">
      <c r="A2252" t="str">
        <f>CONCATENATE(DATOS[[#This Row],[customer_id]],"_",DATOS[[#This Row],[country]],"_",DATOS[[#This Row],[customer_since]])</f>
        <v>CUST_5018_Germany_44182</v>
      </c>
      <c r="B2252" t="s">
        <v>853</v>
      </c>
      <c r="C2252">
        <v>25</v>
      </c>
      <c r="D2252" t="s">
        <v>21</v>
      </c>
      <c r="E2252" t="s">
        <v>50</v>
      </c>
      <c r="F2252">
        <v>191.46</v>
      </c>
      <c r="G2252">
        <f>IF(DATOS[[#This Row],[avg_order_value]]="",0,DATOS[[#This Row],[avg_order_value]])</f>
        <v>191.46</v>
      </c>
      <c r="H2252">
        <v>14</v>
      </c>
      <c r="I2252">
        <f>DATOS[[#This Row],[avgValorOrdenDesc]]*DATOS[[#This Row],[total_orders]]</f>
        <v>2680.44</v>
      </c>
      <c r="J2252">
        <v>269</v>
      </c>
      <c r="K2252">
        <v>0</v>
      </c>
      <c r="L2252" t="s">
        <v>16</v>
      </c>
      <c r="M2252">
        <v>27.3</v>
      </c>
      <c r="N2252">
        <f>IF(DATOS[[#This Row],[email_open_rate]]="",0,DATOS[[#This Row],[email_open_rate]])</f>
        <v>27.3</v>
      </c>
      <c r="O2252" s="1">
        <v>44182</v>
      </c>
      <c r="P2252">
        <v>71</v>
      </c>
      <c r="Q2252">
        <v>0.13</v>
      </c>
      <c r="R2252">
        <f>IF(IFERROR(VLOOKUP(DATOS[[#This Row],[IdUnico]],A2253:$A$5002,1,FALSE),0),1,0)</f>
        <v>0</v>
      </c>
    </row>
    <row r="2253" spans="1:18" x14ac:dyDescent="0.3">
      <c r="A2253" t="str">
        <f>CONCATENATE(DATOS[[#This Row],[customer_id]],"_",DATOS[[#This Row],[country]],"_",DATOS[[#This Row],[customer_since]])</f>
        <v>CUST_5020_Canada_44896</v>
      </c>
      <c r="B2253" t="s">
        <v>2253</v>
      </c>
      <c r="C2253">
        <v>68</v>
      </c>
      <c r="D2253" t="s">
        <v>14</v>
      </c>
      <c r="E2253" t="s">
        <v>28</v>
      </c>
      <c r="G2253">
        <f>IF(DATOS[[#This Row],[avg_order_value]]="",0,DATOS[[#This Row],[avg_order_value]])</f>
        <v>0</v>
      </c>
      <c r="H2253">
        <v>11</v>
      </c>
      <c r="I2253">
        <f>DATOS[[#This Row],[avgValorOrdenDesc]]*DATOS[[#This Row],[total_orders]]</f>
        <v>0</v>
      </c>
      <c r="J2253">
        <v>105</v>
      </c>
      <c r="K2253">
        <v>0</v>
      </c>
      <c r="L2253" t="s">
        <v>16</v>
      </c>
      <c r="M2253">
        <v>75.5</v>
      </c>
      <c r="N2253">
        <f>IF(DATOS[[#This Row],[email_open_rate]]="",0,DATOS[[#This Row],[email_open_rate]])</f>
        <v>75.5</v>
      </c>
      <c r="O2253" s="1">
        <v>44896</v>
      </c>
      <c r="P2253">
        <v>1</v>
      </c>
      <c r="Q2253">
        <v>0.02</v>
      </c>
      <c r="R2253">
        <f>IF(IFERROR(VLOOKUP(DATOS[[#This Row],[IdUnico]],A2254:$A$5002,1,FALSE),0),1,0)</f>
        <v>0</v>
      </c>
    </row>
    <row r="2254" spans="1:18" x14ac:dyDescent="0.3">
      <c r="A2254" t="str">
        <f>CONCATENATE(DATOS[[#This Row],[customer_id]],"_",DATOS[[#This Row],[country]],"_",DATOS[[#This Row],[customer_since]])</f>
        <v>CUST_5021_USA_45258</v>
      </c>
      <c r="B2254" t="s">
        <v>919</v>
      </c>
      <c r="C2254">
        <v>59</v>
      </c>
      <c r="D2254" t="s">
        <v>14</v>
      </c>
      <c r="E2254" t="s">
        <v>18</v>
      </c>
      <c r="F2254">
        <v>80.98</v>
      </c>
      <c r="G2254">
        <f>IF(DATOS[[#This Row],[avg_order_value]]="",0,DATOS[[#This Row],[avg_order_value]])</f>
        <v>80.98</v>
      </c>
      <c r="H2254">
        <v>14</v>
      </c>
      <c r="I2254">
        <f>DATOS[[#This Row],[avgValorOrdenDesc]]*DATOS[[#This Row],[total_orders]]</f>
        <v>1133.72</v>
      </c>
      <c r="J2254">
        <v>363</v>
      </c>
      <c r="K2254">
        <v>0</v>
      </c>
      <c r="L2254" t="s">
        <v>40</v>
      </c>
      <c r="M2254">
        <v>24.6</v>
      </c>
      <c r="N2254">
        <f>IF(DATOS[[#This Row],[email_open_rate]]="",0,DATOS[[#This Row],[email_open_rate]])</f>
        <v>24.6</v>
      </c>
      <c r="O2254" s="1">
        <v>45258</v>
      </c>
      <c r="P2254">
        <v>50</v>
      </c>
      <c r="Q2254">
        <v>0.77</v>
      </c>
      <c r="R2254">
        <f>IF(IFERROR(VLOOKUP(DATOS[[#This Row],[IdUnico]],A2255:$A$5002,1,FALSE),0),1,0)</f>
        <v>0</v>
      </c>
    </row>
    <row r="2255" spans="1:18" x14ac:dyDescent="0.3">
      <c r="A2255" t="str">
        <f>CONCATENATE(DATOS[[#This Row],[customer_id]],"_",DATOS[[#This Row],[country]],"_",DATOS[[#This Row],[customer_since]])</f>
        <v>CUST_5025_Canada_44622</v>
      </c>
      <c r="B2255" t="s">
        <v>2532</v>
      </c>
      <c r="C2255">
        <v>53</v>
      </c>
      <c r="D2255" t="s">
        <v>14</v>
      </c>
      <c r="E2255" t="s">
        <v>28</v>
      </c>
      <c r="F2255">
        <v>170.91</v>
      </c>
      <c r="G2255">
        <f>IF(DATOS[[#This Row],[avg_order_value]]="",0,DATOS[[#This Row],[avg_order_value]])</f>
        <v>170.91</v>
      </c>
      <c r="H2255">
        <v>10</v>
      </c>
      <c r="I2255">
        <f>DATOS[[#This Row],[avgValorOrdenDesc]]*DATOS[[#This Row],[total_orders]]</f>
        <v>1709.1</v>
      </c>
      <c r="J2255">
        <v>123</v>
      </c>
      <c r="K2255">
        <v>0</v>
      </c>
      <c r="L2255" t="s">
        <v>23</v>
      </c>
      <c r="M2255">
        <v>10.4</v>
      </c>
      <c r="N2255">
        <f>IF(DATOS[[#This Row],[email_open_rate]]="",0,DATOS[[#This Row],[email_open_rate]])</f>
        <v>10.4</v>
      </c>
      <c r="O2255" s="1">
        <v>44622</v>
      </c>
      <c r="P2255">
        <v>82</v>
      </c>
      <c r="Q2255">
        <v>0.09</v>
      </c>
      <c r="R2255">
        <f>IF(IFERROR(VLOOKUP(DATOS[[#This Row],[IdUnico]],A2256:$A$5002,1,FALSE),0),1,0)</f>
        <v>0</v>
      </c>
    </row>
    <row r="2256" spans="1:18" x14ac:dyDescent="0.3">
      <c r="A2256" t="str">
        <f>CONCATENATE(DATOS[[#This Row],[customer_id]],"_",DATOS[[#This Row],[country]],"_",DATOS[[#This Row],[customer_since]])</f>
        <v>CUST_5027_India_44066</v>
      </c>
      <c r="B2256" t="s">
        <v>2867</v>
      </c>
      <c r="C2256">
        <v>76</v>
      </c>
      <c r="D2256" t="s">
        <v>14</v>
      </c>
      <c r="E2256" t="s">
        <v>37</v>
      </c>
      <c r="F2256">
        <v>213.72</v>
      </c>
      <c r="G2256">
        <f>IF(DATOS[[#This Row],[avg_order_value]]="",0,DATOS[[#This Row],[avg_order_value]])</f>
        <v>213.72</v>
      </c>
      <c r="H2256">
        <v>17</v>
      </c>
      <c r="I2256">
        <f>DATOS[[#This Row],[avgValorOrdenDesc]]*DATOS[[#This Row],[total_orders]]</f>
        <v>3633.24</v>
      </c>
      <c r="J2256">
        <v>311</v>
      </c>
      <c r="K2256">
        <v>0</v>
      </c>
      <c r="L2256" t="s">
        <v>40</v>
      </c>
      <c r="M2256">
        <v>43.8</v>
      </c>
      <c r="N2256">
        <f>IF(DATOS[[#This Row],[email_open_rate]]="",0,DATOS[[#This Row],[email_open_rate]])</f>
        <v>43.8</v>
      </c>
      <c r="O2256" s="1">
        <v>44066</v>
      </c>
      <c r="P2256">
        <v>64</v>
      </c>
      <c r="Q2256">
        <v>0.3</v>
      </c>
      <c r="R2256">
        <f>IF(IFERROR(VLOOKUP(DATOS[[#This Row],[IdUnico]],A2257:$A$5002,1,FALSE),0),1,0)</f>
        <v>0</v>
      </c>
    </row>
    <row r="2257" spans="1:18" x14ac:dyDescent="0.3">
      <c r="A2257" t="str">
        <f>CONCATENATE(DATOS[[#This Row],[customer_id]],"_",DATOS[[#This Row],[country]],"_",DATOS[[#This Row],[customer_since]])</f>
        <v>CUST_5033_Australia_44890</v>
      </c>
      <c r="B2257" t="s">
        <v>850</v>
      </c>
      <c r="C2257">
        <v>66</v>
      </c>
      <c r="D2257" t="s">
        <v>14</v>
      </c>
      <c r="E2257" t="s">
        <v>22</v>
      </c>
      <c r="F2257">
        <v>57</v>
      </c>
      <c r="G2257">
        <f>IF(DATOS[[#This Row],[avg_order_value]]="",0,DATOS[[#This Row],[avg_order_value]])</f>
        <v>57</v>
      </c>
      <c r="H2257">
        <v>3</v>
      </c>
      <c r="I2257">
        <f>DATOS[[#This Row],[avgValorOrdenDesc]]*DATOS[[#This Row],[total_orders]]</f>
        <v>171</v>
      </c>
      <c r="J2257">
        <v>4</v>
      </c>
      <c r="K2257">
        <v>0</v>
      </c>
      <c r="L2257" t="s">
        <v>16</v>
      </c>
      <c r="M2257">
        <v>83.3</v>
      </c>
      <c r="N2257">
        <f>IF(DATOS[[#This Row],[email_open_rate]]="",0,DATOS[[#This Row],[email_open_rate]])</f>
        <v>83.3</v>
      </c>
      <c r="O2257" s="1">
        <v>44890</v>
      </c>
      <c r="P2257">
        <v>18</v>
      </c>
      <c r="Q2257">
        <v>0.66</v>
      </c>
      <c r="R2257">
        <f>IF(IFERROR(VLOOKUP(DATOS[[#This Row],[IdUnico]],A2258:$A$5002,1,FALSE),0),1,0)</f>
        <v>0</v>
      </c>
    </row>
    <row r="2258" spans="1:18" x14ac:dyDescent="0.3">
      <c r="A2258" t="str">
        <f>CONCATENATE(DATOS[[#This Row],[customer_id]],"_",DATOS[[#This Row],[country]],"_",DATOS[[#This Row],[customer_since]])</f>
        <v>CUST_5033_Brazil_45186</v>
      </c>
      <c r="B2258" t="s">
        <v>850</v>
      </c>
      <c r="C2258">
        <v>75</v>
      </c>
      <c r="D2258" t="s">
        <v>21</v>
      </c>
      <c r="E2258" t="s">
        <v>15</v>
      </c>
      <c r="F2258">
        <v>90</v>
      </c>
      <c r="G2258">
        <f>IF(DATOS[[#This Row],[avg_order_value]]="",0,DATOS[[#This Row],[avg_order_value]])</f>
        <v>90</v>
      </c>
      <c r="H2258">
        <v>16</v>
      </c>
      <c r="I2258">
        <f>DATOS[[#This Row],[avgValorOrdenDesc]]*DATOS[[#This Row],[total_orders]]</f>
        <v>1440</v>
      </c>
      <c r="J2258">
        <v>309</v>
      </c>
      <c r="K2258">
        <v>0</v>
      </c>
      <c r="L2258" t="s">
        <v>29</v>
      </c>
      <c r="M2258">
        <v>2.7</v>
      </c>
      <c r="N2258">
        <f>IF(DATOS[[#This Row],[email_open_rate]]="",0,DATOS[[#This Row],[email_open_rate]])</f>
        <v>2.7</v>
      </c>
      <c r="O2258" s="1">
        <v>45186</v>
      </c>
      <c r="P2258">
        <v>75</v>
      </c>
      <c r="Q2258">
        <v>0.28000000000000003</v>
      </c>
      <c r="R2258">
        <f>IF(IFERROR(VLOOKUP(DATOS[[#This Row],[IdUnico]],A2259:$A$5002,1,FALSE),0),1,0)</f>
        <v>0</v>
      </c>
    </row>
    <row r="2259" spans="1:18" x14ac:dyDescent="0.3">
      <c r="A2259" t="str">
        <f>CONCATENATE(DATOS[[#This Row],[customer_id]],"_",DATOS[[#This Row],[country]],"_",DATOS[[#This Row],[customer_since]])</f>
        <v>CUST_5033_China_45725</v>
      </c>
      <c r="B2259" t="s">
        <v>850</v>
      </c>
      <c r="C2259">
        <v>21</v>
      </c>
      <c r="D2259" t="s">
        <v>14</v>
      </c>
      <c r="E2259" t="s">
        <v>44</v>
      </c>
      <c r="F2259">
        <v>124.67</v>
      </c>
      <c r="G2259">
        <f>IF(DATOS[[#This Row],[avg_order_value]]="",0,DATOS[[#This Row],[avg_order_value]])</f>
        <v>124.67</v>
      </c>
      <c r="H2259">
        <v>10</v>
      </c>
      <c r="I2259">
        <f>DATOS[[#This Row],[avgValorOrdenDesc]]*DATOS[[#This Row],[total_orders]]</f>
        <v>1246.7</v>
      </c>
      <c r="J2259">
        <v>147</v>
      </c>
      <c r="K2259">
        <v>0</v>
      </c>
      <c r="L2259" t="s">
        <v>19</v>
      </c>
      <c r="M2259">
        <v>30</v>
      </c>
      <c r="N2259">
        <f>IF(DATOS[[#This Row],[email_open_rate]]="",0,DATOS[[#This Row],[email_open_rate]])</f>
        <v>30</v>
      </c>
      <c r="O2259" s="1">
        <v>45725</v>
      </c>
      <c r="P2259">
        <v>31</v>
      </c>
      <c r="Q2259">
        <v>0.34</v>
      </c>
      <c r="R2259">
        <f>IF(IFERROR(VLOOKUP(DATOS[[#This Row],[IdUnico]],A2260:$A$5002,1,FALSE),0),1,0)</f>
        <v>0</v>
      </c>
    </row>
    <row r="2260" spans="1:18" x14ac:dyDescent="0.3">
      <c r="A2260" t="str">
        <f>CONCATENATE(DATOS[[#This Row],[customer_id]],"_",DATOS[[#This Row],[country]],"_",DATOS[[#This Row],[customer_since]])</f>
        <v>CUST_5033_UK_44107</v>
      </c>
      <c r="B2260" t="s">
        <v>850</v>
      </c>
      <c r="C2260">
        <v>34</v>
      </c>
      <c r="D2260" t="s">
        <v>14</v>
      </c>
      <c r="E2260" t="s">
        <v>52</v>
      </c>
      <c r="F2260">
        <v>251.11</v>
      </c>
      <c r="G2260">
        <f>IF(DATOS[[#This Row],[avg_order_value]]="",0,DATOS[[#This Row],[avg_order_value]])</f>
        <v>251.11</v>
      </c>
      <c r="H2260">
        <v>6</v>
      </c>
      <c r="I2260">
        <f>DATOS[[#This Row],[avgValorOrdenDesc]]*DATOS[[#This Row],[total_orders]]</f>
        <v>1506.66</v>
      </c>
      <c r="J2260">
        <v>332</v>
      </c>
      <c r="K2260">
        <v>0</v>
      </c>
      <c r="L2260" t="s">
        <v>29</v>
      </c>
      <c r="M2260">
        <v>84.2</v>
      </c>
      <c r="N2260">
        <f>IF(DATOS[[#This Row],[email_open_rate]]="",0,DATOS[[#This Row],[email_open_rate]])</f>
        <v>84.2</v>
      </c>
      <c r="O2260" s="1">
        <v>44107</v>
      </c>
      <c r="P2260">
        <v>78</v>
      </c>
      <c r="Q2260">
        <v>0.25</v>
      </c>
      <c r="R2260">
        <f>IF(IFERROR(VLOOKUP(DATOS[[#This Row],[IdUnico]],A2261:$A$5002,1,FALSE),0),1,0)</f>
        <v>0</v>
      </c>
    </row>
    <row r="2261" spans="1:18" x14ac:dyDescent="0.3">
      <c r="A2261" t="str">
        <f>CONCATENATE(DATOS[[#This Row],[customer_id]],"_",DATOS[[#This Row],[country]],"_",DATOS[[#This Row],[customer_since]])</f>
        <v>CUST_5036_China_45487</v>
      </c>
      <c r="B2261" t="s">
        <v>1230</v>
      </c>
      <c r="C2261">
        <v>48</v>
      </c>
      <c r="D2261" t="s">
        <v>21</v>
      </c>
      <c r="E2261" t="s">
        <v>44</v>
      </c>
      <c r="F2261">
        <v>63.62</v>
      </c>
      <c r="G2261">
        <f>IF(DATOS[[#This Row],[avg_order_value]]="",0,DATOS[[#This Row],[avg_order_value]])</f>
        <v>63.62</v>
      </c>
      <c r="H2261">
        <v>12</v>
      </c>
      <c r="I2261">
        <f>DATOS[[#This Row],[avgValorOrdenDesc]]*DATOS[[#This Row],[total_orders]]</f>
        <v>763.43999999999994</v>
      </c>
      <c r="J2261">
        <v>114</v>
      </c>
      <c r="K2261">
        <v>0</v>
      </c>
      <c r="L2261" t="s">
        <v>19</v>
      </c>
      <c r="M2261">
        <v>44.6</v>
      </c>
      <c r="N2261">
        <f>IF(DATOS[[#This Row],[email_open_rate]]="",0,DATOS[[#This Row],[email_open_rate]])</f>
        <v>44.6</v>
      </c>
      <c r="O2261" s="1">
        <v>45487</v>
      </c>
      <c r="P2261">
        <v>68</v>
      </c>
      <c r="Q2261">
        <v>0.43</v>
      </c>
      <c r="R2261">
        <f>IF(IFERROR(VLOOKUP(DATOS[[#This Row],[IdUnico]],A2262:$A$5002,1,FALSE),0),1,0)</f>
        <v>0</v>
      </c>
    </row>
    <row r="2262" spans="1:18" x14ac:dyDescent="0.3">
      <c r="A2262" t="str">
        <f>CONCATENATE(DATOS[[#This Row],[customer_id]],"_",DATOS[[#This Row],[country]],"_",DATOS[[#This Row],[customer_since]])</f>
        <v>CUST_5037_Germany_45008</v>
      </c>
      <c r="B2262" t="s">
        <v>1663</v>
      </c>
      <c r="C2262">
        <v>23</v>
      </c>
      <c r="D2262" t="s">
        <v>14</v>
      </c>
      <c r="E2262" t="s">
        <v>50</v>
      </c>
      <c r="F2262">
        <v>222.47</v>
      </c>
      <c r="G2262">
        <f>IF(DATOS[[#This Row],[avg_order_value]]="",0,DATOS[[#This Row],[avg_order_value]])</f>
        <v>222.47</v>
      </c>
      <c r="H2262">
        <v>7</v>
      </c>
      <c r="I2262">
        <f>DATOS[[#This Row],[avgValorOrdenDesc]]*DATOS[[#This Row],[total_orders]]</f>
        <v>1557.29</v>
      </c>
      <c r="J2262">
        <v>191</v>
      </c>
      <c r="K2262">
        <v>0</v>
      </c>
      <c r="L2262" t="s">
        <v>29</v>
      </c>
      <c r="M2262">
        <v>20.100000000000001</v>
      </c>
      <c r="N2262">
        <f>IF(DATOS[[#This Row],[email_open_rate]]="",0,DATOS[[#This Row],[email_open_rate]])</f>
        <v>20.100000000000001</v>
      </c>
      <c r="O2262" s="1">
        <v>45008</v>
      </c>
      <c r="P2262">
        <v>91</v>
      </c>
      <c r="Q2262">
        <v>0.03</v>
      </c>
      <c r="R2262">
        <f>IF(IFERROR(VLOOKUP(DATOS[[#This Row],[IdUnico]],A2263:$A$5002,1,FALSE),0),1,0)</f>
        <v>0</v>
      </c>
    </row>
    <row r="2263" spans="1:18" x14ac:dyDescent="0.3">
      <c r="A2263" t="str">
        <f>CONCATENATE(DATOS[[#This Row],[customer_id]],"_",DATOS[[#This Row],[country]],"_",DATOS[[#This Row],[customer_since]])</f>
        <v>CUST_5039_Germany_45613</v>
      </c>
      <c r="B2263" t="s">
        <v>3598</v>
      </c>
      <c r="C2263">
        <v>75</v>
      </c>
      <c r="D2263" t="s">
        <v>21</v>
      </c>
      <c r="E2263" t="s">
        <v>50</v>
      </c>
      <c r="F2263">
        <v>225.68</v>
      </c>
      <c r="G2263">
        <f>IF(DATOS[[#This Row],[avg_order_value]]="",0,DATOS[[#This Row],[avg_order_value]])</f>
        <v>225.68</v>
      </c>
      <c r="H2263">
        <v>12</v>
      </c>
      <c r="I2263">
        <f>DATOS[[#This Row],[avgValorOrdenDesc]]*DATOS[[#This Row],[total_orders]]</f>
        <v>2708.16</v>
      </c>
      <c r="J2263">
        <v>74</v>
      </c>
      <c r="K2263">
        <v>0</v>
      </c>
      <c r="L2263" t="s">
        <v>19</v>
      </c>
      <c r="M2263">
        <v>41.6</v>
      </c>
      <c r="N2263">
        <f>IF(DATOS[[#This Row],[email_open_rate]]="",0,DATOS[[#This Row],[email_open_rate]])</f>
        <v>41.6</v>
      </c>
      <c r="O2263" s="1">
        <v>45613</v>
      </c>
      <c r="P2263">
        <v>22</v>
      </c>
      <c r="Q2263">
        <v>0.1</v>
      </c>
      <c r="R2263">
        <f>IF(IFERROR(VLOOKUP(DATOS[[#This Row],[IdUnico]],A2264:$A$5002,1,FALSE),0),1,0)</f>
        <v>0</v>
      </c>
    </row>
    <row r="2264" spans="1:18" x14ac:dyDescent="0.3">
      <c r="A2264" t="str">
        <f>CONCATENATE(DATOS[[#This Row],[customer_id]],"_",DATOS[[#This Row],[country]],"_",DATOS[[#This Row],[customer_since]])</f>
        <v>CUST_5041_France_45459</v>
      </c>
      <c r="B2264" t="s">
        <v>3747</v>
      </c>
      <c r="C2264">
        <v>72</v>
      </c>
      <c r="D2264" t="s">
        <v>25</v>
      </c>
      <c r="E2264" t="s">
        <v>35</v>
      </c>
      <c r="F2264">
        <v>15.17</v>
      </c>
      <c r="G2264">
        <f>IF(DATOS[[#This Row],[avg_order_value]]="",0,DATOS[[#This Row],[avg_order_value]])</f>
        <v>15.17</v>
      </c>
      <c r="H2264">
        <v>8</v>
      </c>
      <c r="I2264">
        <f>DATOS[[#This Row],[avgValorOrdenDesc]]*DATOS[[#This Row],[total_orders]]</f>
        <v>121.36</v>
      </c>
      <c r="J2264">
        <v>229</v>
      </c>
      <c r="K2264">
        <v>0</v>
      </c>
      <c r="L2264" t="s">
        <v>40</v>
      </c>
      <c r="M2264">
        <v>13.6</v>
      </c>
      <c r="N2264">
        <f>IF(DATOS[[#This Row],[email_open_rate]]="",0,DATOS[[#This Row],[email_open_rate]])</f>
        <v>13.6</v>
      </c>
      <c r="O2264" s="1">
        <v>45459</v>
      </c>
      <c r="P2264">
        <v>21</v>
      </c>
      <c r="Q2264">
        <v>0.3</v>
      </c>
      <c r="R2264">
        <f>IF(IFERROR(VLOOKUP(DATOS[[#This Row],[IdUnico]],A2265:$A$5002,1,FALSE),0),1,0)</f>
        <v>0</v>
      </c>
    </row>
    <row r="2265" spans="1:18" x14ac:dyDescent="0.3">
      <c r="A2265" t="str">
        <f>CONCATENATE(DATOS[[#This Row],[customer_id]],"_",DATOS[[#This Row],[country]],"_",DATOS[[#This Row],[customer_since]])</f>
        <v>CUST_5042_Canada_45579</v>
      </c>
      <c r="B2265" t="s">
        <v>3502</v>
      </c>
      <c r="C2265">
        <v>69</v>
      </c>
      <c r="D2265" t="s">
        <v>21</v>
      </c>
      <c r="E2265" t="s">
        <v>28</v>
      </c>
      <c r="F2265">
        <v>59.01</v>
      </c>
      <c r="G2265">
        <f>IF(DATOS[[#This Row],[avg_order_value]]="",0,DATOS[[#This Row],[avg_order_value]])</f>
        <v>59.01</v>
      </c>
      <c r="H2265">
        <v>10</v>
      </c>
      <c r="I2265">
        <f>DATOS[[#This Row],[avgValorOrdenDesc]]*DATOS[[#This Row],[total_orders]]</f>
        <v>590.1</v>
      </c>
      <c r="J2265">
        <v>272</v>
      </c>
      <c r="K2265">
        <v>0</v>
      </c>
      <c r="L2265" t="s">
        <v>29</v>
      </c>
      <c r="M2265">
        <v>29.2</v>
      </c>
      <c r="N2265">
        <f>IF(DATOS[[#This Row],[email_open_rate]]="",0,DATOS[[#This Row],[email_open_rate]])</f>
        <v>29.2</v>
      </c>
      <c r="O2265" s="1">
        <v>45579</v>
      </c>
      <c r="P2265">
        <v>33</v>
      </c>
      <c r="Q2265">
        <v>0.15</v>
      </c>
      <c r="R2265">
        <f>IF(IFERROR(VLOOKUP(DATOS[[#This Row],[IdUnico]],A2266:$A$5002,1,FALSE),0),1,0)</f>
        <v>0</v>
      </c>
    </row>
    <row r="2266" spans="1:18" x14ac:dyDescent="0.3">
      <c r="A2266" t="str">
        <f>CONCATENATE(DATOS[[#This Row],[customer_id]],"_",DATOS[[#This Row],[country]],"_",DATOS[[#This Row],[customer_since]])</f>
        <v>CUST_5042_Germany_44816</v>
      </c>
      <c r="B2266" t="s">
        <v>3502</v>
      </c>
      <c r="C2266">
        <v>53</v>
      </c>
      <c r="D2266" t="s">
        <v>14</v>
      </c>
      <c r="E2266" t="s">
        <v>50</v>
      </c>
      <c r="F2266">
        <v>261.83</v>
      </c>
      <c r="G2266">
        <f>IF(DATOS[[#This Row],[avg_order_value]]="",0,DATOS[[#This Row],[avg_order_value]])</f>
        <v>261.83</v>
      </c>
      <c r="H2266">
        <v>15</v>
      </c>
      <c r="I2266">
        <f>DATOS[[#This Row],[avgValorOrdenDesc]]*DATOS[[#This Row],[total_orders]]</f>
        <v>3927.45</v>
      </c>
      <c r="J2266">
        <v>291</v>
      </c>
      <c r="K2266">
        <v>0</v>
      </c>
      <c r="L2266" t="s">
        <v>29</v>
      </c>
      <c r="M2266">
        <v>17.8</v>
      </c>
      <c r="N2266">
        <f>IF(DATOS[[#This Row],[email_open_rate]]="",0,DATOS[[#This Row],[email_open_rate]])</f>
        <v>17.8</v>
      </c>
      <c r="O2266" s="1">
        <v>44816</v>
      </c>
      <c r="P2266">
        <v>94</v>
      </c>
      <c r="Q2266">
        <v>0.22</v>
      </c>
      <c r="R2266">
        <f>IF(IFERROR(VLOOKUP(DATOS[[#This Row],[IdUnico]],A2267:$A$5002,1,FALSE),0),1,0)</f>
        <v>0</v>
      </c>
    </row>
    <row r="2267" spans="1:18" x14ac:dyDescent="0.3">
      <c r="A2267" t="str">
        <f>CONCATENATE(DATOS[[#This Row],[customer_id]],"_",DATOS[[#This Row],[country]],"_",DATOS[[#This Row],[customer_since]])</f>
        <v>CUST_5051_Brazil_44642</v>
      </c>
      <c r="B2267" t="s">
        <v>3402</v>
      </c>
      <c r="C2267">
        <v>38</v>
      </c>
      <c r="D2267" t="s">
        <v>14</v>
      </c>
      <c r="E2267" t="s">
        <v>15</v>
      </c>
      <c r="F2267">
        <v>99.42</v>
      </c>
      <c r="G2267">
        <f>IF(DATOS[[#This Row],[avg_order_value]]="",0,DATOS[[#This Row],[avg_order_value]])</f>
        <v>99.42</v>
      </c>
      <c r="H2267">
        <v>3</v>
      </c>
      <c r="I2267">
        <f>DATOS[[#This Row],[avgValorOrdenDesc]]*DATOS[[#This Row],[total_orders]]</f>
        <v>298.26</v>
      </c>
      <c r="J2267">
        <v>20</v>
      </c>
      <c r="K2267">
        <v>0</v>
      </c>
      <c r="L2267" t="s">
        <v>29</v>
      </c>
      <c r="M2267">
        <v>25.6</v>
      </c>
      <c r="N2267">
        <f>IF(DATOS[[#This Row],[email_open_rate]]="",0,DATOS[[#This Row],[email_open_rate]])</f>
        <v>25.6</v>
      </c>
      <c r="O2267" s="1">
        <v>44642</v>
      </c>
      <c r="P2267">
        <v>20</v>
      </c>
      <c r="Q2267">
        <v>0.3</v>
      </c>
      <c r="R2267">
        <f>IF(IFERROR(VLOOKUP(DATOS[[#This Row],[IdUnico]],A2268:$A$5002,1,FALSE),0),1,0)</f>
        <v>0</v>
      </c>
    </row>
    <row r="2268" spans="1:18" x14ac:dyDescent="0.3">
      <c r="A2268" t="str">
        <f>CONCATENATE(DATOS[[#This Row],[customer_id]],"_",DATOS[[#This Row],[country]],"_",DATOS[[#This Row],[customer_since]])</f>
        <v>CUST_5054_Germany_45492</v>
      </c>
      <c r="B2268" t="s">
        <v>3568</v>
      </c>
      <c r="C2268">
        <v>28</v>
      </c>
      <c r="D2268" t="s">
        <v>21</v>
      </c>
      <c r="E2268" t="s">
        <v>50</v>
      </c>
      <c r="F2268">
        <v>53.6</v>
      </c>
      <c r="G2268">
        <f>IF(DATOS[[#This Row],[avg_order_value]]="",0,DATOS[[#This Row],[avg_order_value]])</f>
        <v>53.6</v>
      </c>
      <c r="H2268">
        <v>3</v>
      </c>
      <c r="I2268">
        <f>DATOS[[#This Row],[avgValorOrdenDesc]]*DATOS[[#This Row],[total_orders]]</f>
        <v>160.80000000000001</v>
      </c>
      <c r="J2268">
        <v>108</v>
      </c>
      <c r="K2268">
        <v>0</v>
      </c>
      <c r="L2268" t="s">
        <v>16</v>
      </c>
      <c r="M2268">
        <v>8.5</v>
      </c>
      <c r="N2268">
        <f>IF(DATOS[[#This Row],[email_open_rate]]="",0,DATOS[[#This Row],[email_open_rate]])</f>
        <v>8.5</v>
      </c>
      <c r="O2268" s="1">
        <v>45492</v>
      </c>
      <c r="P2268">
        <v>4</v>
      </c>
      <c r="Q2268">
        <v>0.12</v>
      </c>
      <c r="R2268">
        <f>IF(IFERROR(VLOOKUP(DATOS[[#This Row],[IdUnico]],A2269:$A$5002,1,FALSE),0),1,0)</f>
        <v>0</v>
      </c>
    </row>
    <row r="2269" spans="1:18" x14ac:dyDescent="0.3">
      <c r="A2269" t="str">
        <f>CONCATENATE(DATOS[[#This Row],[customer_id]],"_",DATOS[[#This Row],[country]],"_",DATOS[[#This Row],[customer_since]])</f>
        <v>CUST_5056_India_45789</v>
      </c>
      <c r="B2269" t="s">
        <v>3728</v>
      </c>
      <c r="C2269">
        <v>22</v>
      </c>
      <c r="D2269" t="s">
        <v>25</v>
      </c>
      <c r="E2269" t="s">
        <v>37</v>
      </c>
      <c r="F2269">
        <v>28.95</v>
      </c>
      <c r="G2269">
        <f>IF(DATOS[[#This Row],[avg_order_value]]="",0,DATOS[[#This Row],[avg_order_value]])</f>
        <v>28.95</v>
      </c>
      <c r="H2269">
        <v>11</v>
      </c>
      <c r="I2269">
        <f>DATOS[[#This Row],[avgValorOrdenDesc]]*DATOS[[#This Row],[total_orders]]</f>
        <v>318.45</v>
      </c>
      <c r="J2269">
        <v>255</v>
      </c>
      <c r="K2269">
        <v>0</v>
      </c>
      <c r="L2269" t="s">
        <v>29</v>
      </c>
      <c r="M2269">
        <v>28.9</v>
      </c>
      <c r="N2269">
        <f>IF(DATOS[[#This Row],[email_open_rate]]="",0,DATOS[[#This Row],[email_open_rate]])</f>
        <v>28.9</v>
      </c>
      <c r="O2269" s="1">
        <v>45789</v>
      </c>
      <c r="P2269">
        <v>9</v>
      </c>
      <c r="Q2269">
        <v>0.11</v>
      </c>
      <c r="R2269">
        <f>IF(IFERROR(VLOOKUP(DATOS[[#This Row],[IdUnico]],A2270:$A$5002,1,FALSE),0),1,0)</f>
        <v>0</v>
      </c>
    </row>
    <row r="2270" spans="1:18" x14ac:dyDescent="0.3">
      <c r="A2270" t="str">
        <f>CONCATENATE(DATOS[[#This Row],[customer_id]],"_",DATOS[[#This Row],[country]],"_",DATOS[[#This Row],[customer_since]])</f>
        <v>CUST_5059_USA_44443</v>
      </c>
      <c r="B2270" t="s">
        <v>3305</v>
      </c>
      <c r="C2270">
        <v>73</v>
      </c>
      <c r="D2270" t="s">
        <v>21</v>
      </c>
      <c r="E2270" t="s">
        <v>18</v>
      </c>
      <c r="F2270">
        <v>67.84</v>
      </c>
      <c r="G2270">
        <f>IF(DATOS[[#This Row],[avg_order_value]]="",0,DATOS[[#This Row],[avg_order_value]])</f>
        <v>67.84</v>
      </c>
      <c r="H2270">
        <v>14</v>
      </c>
      <c r="I2270">
        <f>DATOS[[#This Row],[avgValorOrdenDesc]]*DATOS[[#This Row],[total_orders]]</f>
        <v>949.76</v>
      </c>
      <c r="J2270">
        <v>316</v>
      </c>
      <c r="K2270">
        <v>0</v>
      </c>
      <c r="L2270" t="s">
        <v>19</v>
      </c>
      <c r="M2270">
        <v>18.7</v>
      </c>
      <c r="N2270">
        <f>IF(DATOS[[#This Row],[email_open_rate]]="",0,DATOS[[#This Row],[email_open_rate]])</f>
        <v>18.7</v>
      </c>
      <c r="O2270" s="1">
        <v>44443</v>
      </c>
      <c r="P2270">
        <v>85</v>
      </c>
      <c r="Q2270">
        <v>0.12</v>
      </c>
      <c r="R2270">
        <f>IF(IFERROR(VLOOKUP(DATOS[[#This Row],[IdUnico]],A2271:$A$5002,1,FALSE),0),1,0)</f>
        <v>0</v>
      </c>
    </row>
    <row r="2271" spans="1:18" x14ac:dyDescent="0.3">
      <c r="A2271" t="str">
        <f>CONCATENATE(DATOS[[#This Row],[customer_id]],"_",DATOS[[#This Row],[country]],"_",DATOS[[#This Row],[customer_since]])</f>
        <v>CUST_5061_Japan_44202</v>
      </c>
      <c r="B2271" t="s">
        <v>243</v>
      </c>
      <c r="C2271">
        <v>25</v>
      </c>
      <c r="D2271" t="s">
        <v>14</v>
      </c>
      <c r="E2271" t="s">
        <v>26</v>
      </c>
      <c r="F2271">
        <v>80.75</v>
      </c>
      <c r="G2271">
        <f>IF(DATOS[[#This Row],[avg_order_value]]="",0,DATOS[[#This Row],[avg_order_value]])</f>
        <v>80.75</v>
      </c>
      <c r="H2271">
        <v>9</v>
      </c>
      <c r="I2271">
        <f>DATOS[[#This Row],[avgValorOrdenDesc]]*DATOS[[#This Row],[total_orders]]</f>
        <v>726.75</v>
      </c>
      <c r="J2271">
        <v>133</v>
      </c>
      <c r="K2271">
        <v>0</v>
      </c>
      <c r="L2271" t="s">
        <v>23</v>
      </c>
      <c r="M2271">
        <v>50.8</v>
      </c>
      <c r="N2271">
        <f>IF(DATOS[[#This Row],[email_open_rate]]="",0,DATOS[[#This Row],[email_open_rate]])</f>
        <v>50.8</v>
      </c>
      <c r="O2271" s="1">
        <v>44202</v>
      </c>
      <c r="P2271">
        <v>73</v>
      </c>
      <c r="Q2271">
        <v>0.17</v>
      </c>
      <c r="R2271">
        <f>IF(IFERROR(VLOOKUP(DATOS[[#This Row],[IdUnico]],A2272:$A$5002,1,FALSE),0),1,0)</f>
        <v>0</v>
      </c>
    </row>
    <row r="2272" spans="1:18" x14ac:dyDescent="0.3">
      <c r="A2272" t="str">
        <f>CONCATENATE(DATOS[[#This Row],[customer_id]],"_",DATOS[[#This Row],[country]],"_",DATOS[[#This Row],[customer_since]])</f>
        <v>CUST_5063_Japan_44088</v>
      </c>
      <c r="B2272" t="s">
        <v>2529</v>
      </c>
      <c r="C2272">
        <v>49</v>
      </c>
      <c r="D2272" t="s">
        <v>14</v>
      </c>
      <c r="E2272" t="s">
        <v>26</v>
      </c>
      <c r="F2272">
        <v>30.32</v>
      </c>
      <c r="G2272">
        <f>IF(DATOS[[#This Row],[avg_order_value]]="",0,DATOS[[#This Row],[avg_order_value]])</f>
        <v>30.32</v>
      </c>
      <c r="H2272">
        <v>14</v>
      </c>
      <c r="I2272">
        <f>DATOS[[#This Row],[avgValorOrdenDesc]]*DATOS[[#This Row],[total_orders]]</f>
        <v>424.48</v>
      </c>
      <c r="J2272">
        <v>118</v>
      </c>
      <c r="K2272">
        <v>0</v>
      </c>
      <c r="L2272" t="s">
        <v>23</v>
      </c>
      <c r="N2272">
        <f>IF(DATOS[[#This Row],[email_open_rate]]="",0,DATOS[[#This Row],[email_open_rate]])</f>
        <v>0</v>
      </c>
      <c r="O2272" s="1">
        <v>44088</v>
      </c>
      <c r="P2272">
        <v>9</v>
      </c>
      <c r="Q2272">
        <v>0.02</v>
      </c>
      <c r="R2272">
        <f>IF(IFERROR(VLOOKUP(DATOS[[#This Row],[IdUnico]],A2273:$A$5002,1,FALSE),0),1,0)</f>
        <v>0</v>
      </c>
    </row>
    <row r="2273" spans="1:18" x14ac:dyDescent="0.3">
      <c r="A2273" t="str">
        <f>CONCATENATE(DATOS[[#This Row],[customer_id]],"_",DATOS[[#This Row],[country]],"_",DATOS[[#This Row],[customer_since]])</f>
        <v>CUST_5066_Brazil_45802</v>
      </c>
      <c r="B2273" t="s">
        <v>3376</v>
      </c>
      <c r="C2273">
        <v>23</v>
      </c>
      <c r="D2273" t="s">
        <v>21</v>
      </c>
      <c r="E2273" t="s">
        <v>15</v>
      </c>
      <c r="F2273">
        <v>89.05</v>
      </c>
      <c r="G2273">
        <f>IF(DATOS[[#This Row],[avg_order_value]]="",0,DATOS[[#This Row],[avg_order_value]])</f>
        <v>89.05</v>
      </c>
      <c r="H2273">
        <v>16</v>
      </c>
      <c r="I2273">
        <f>DATOS[[#This Row],[avgValorOrdenDesc]]*DATOS[[#This Row],[total_orders]]</f>
        <v>1424.8</v>
      </c>
      <c r="J2273">
        <v>103</v>
      </c>
      <c r="K2273">
        <v>0</v>
      </c>
      <c r="L2273" t="s">
        <v>23</v>
      </c>
      <c r="M2273">
        <v>97.1</v>
      </c>
      <c r="N2273">
        <f>IF(DATOS[[#This Row],[email_open_rate]]="",0,DATOS[[#This Row],[email_open_rate]])</f>
        <v>97.1</v>
      </c>
      <c r="O2273" s="1">
        <v>45802</v>
      </c>
      <c r="P2273">
        <v>51</v>
      </c>
      <c r="Q2273">
        <v>0.52</v>
      </c>
      <c r="R2273">
        <f>IF(IFERROR(VLOOKUP(DATOS[[#This Row],[IdUnico]],A2274:$A$5002,1,FALSE),0),1,0)</f>
        <v>0</v>
      </c>
    </row>
    <row r="2274" spans="1:18" x14ac:dyDescent="0.3">
      <c r="A2274" t="str">
        <f>CONCATENATE(DATOS[[#This Row],[customer_id]],"_",DATOS[[#This Row],[country]],"_",DATOS[[#This Row],[customer_since]])</f>
        <v>CUST_5068_UK_44103</v>
      </c>
      <c r="B2274" t="s">
        <v>2749</v>
      </c>
      <c r="C2274">
        <v>61</v>
      </c>
      <c r="D2274" t="s">
        <v>21</v>
      </c>
      <c r="E2274" t="s">
        <v>52</v>
      </c>
      <c r="F2274">
        <v>108.66</v>
      </c>
      <c r="G2274">
        <f>IF(DATOS[[#This Row],[avg_order_value]]="",0,DATOS[[#This Row],[avg_order_value]])</f>
        <v>108.66</v>
      </c>
      <c r="H2274">
        <v>12</v>
      </c>
      <c r="I2274">
        <f>DATOS[[#This Row],[avgValorOrdenDesc]]*DATOS[[#This Row],[total_orders]]</f>
        <v>1303.92</v>
      </c>
      <c r="J2274">
        <v>76</v>
      </c>
      <c r="K2274">
        <v>0</v>
      </c>
      <c r="L2274" t="s">
        <v>40</v>
      </c>
      <c r="M2274">
        <v>73.8</v>
      </c>
      <c r="N2274">
        <f>IF(DATOS[[#This Row],[email_open_rate]]="",0,DATOS[[#This Row],[email_open_rate]])</f>
        <v>73.8</v>
      </c>
      <c r="O2274" s="1">
        <v>44103</v>
      </c>
      <c r="P2274">
        <v>97</v>
      </c>
      <c r="Q2274">
        <v>0.45</v>
      </c>
      <c r="R2274">
        <f>IF(IFERROR(VLOOKUP(DATOS[[#This Row],[IdUnico]],A2275:$A$5002,1,FALSE),0),1,0)</f>
        <v>0</v>
      </c>
    </row>
    <row r="2275" spans="1:18" x14ac:dyDescent="0.3">
      <c r="A2275" t="str">
        <f>CONCATENATE(DATOS[[#This Row],[customer_id]],"_",DATOS[[#This Row],[country]],"_",DATOS[[#This Row],[customer_since]])</f>
        <v>CUST_5070_China_45538</v>
      </c>
      <c r="B2275" t="s">
        <v>400</v>
      </c>
      <c r="C2275">
        <v>66</v>
      </c>
      <c r="D2275" t="s">
        <v>14</v>
      </c>
      <c r="E2275" t="s">
        <v>44</v>
      </c>
      <c r="F2275">
        <v>32.68</v>
      </c>
      <c r="G2275">
        <f>IF(DATOS[[#This Row],[avg_order_value]]="",0,DATOS[[#This Row],[avg_order_value]])</f>
        <v>32.68</v>
      </c>
      <c r="H2275">
        <v>7</v>
      </c>
      <c r="I2275">
        <f>DATOS[[#This Row],[avgValorOrdenDesc]]*DATOS[[#This Row],[total_orders]]</f>
        <v>228.76</v>
      </c>
      <c r="J2275">
        <v>264</v>
      </c>
      <c r="K2275">
        <v>0</v>
      </c>
      <c r="L2275" t="s">
        <v>16</v>
      </c>
      <c r="M2275">
        <v>41.7</v>
      </c>
      <c r="N2275">
        <f>IF(DATOS[[#This Row],[email_open_rate]]="",0,DATOS[[#This Row],[email_open_rate]])</f>
        <v>41.7</v>
      </c>
      <c r="O2275" s="1">
        <v>45538</v>
      </c>
      <c r="P2275">
        <v>21</v>
      </c>
      <c r="Q2275">
        <v>7.0000000000000007E-2</v>
      </c>
      <c r="R2275">
        <f>IF(IFERROR(VLOOKUP(DATOS[[#This Row],[IdUnico]],A2276:$A$5002,1,FALSE),0),1,0)</f>
        <v>0</v>
      </c>
    </row>
    <row r="2276" spans="1:18" x14ac:dyDescent="0.3">
      <c r="A2276" t="str">
        <f>CONCATENATE(DATOS[[#This Row],[customer_id]],"_",DATOS[[#This Row],[country]],"_",DATOS[[#This Row],[customer_since]])</f>
        <v>CUST_5072_Brazil_44364</v>
      </c>
      <c r="B2276" t="s">
        <v>2486</v>
      </c>
      <c r="C2276">
        <v>24</v>
      </c>
      <c r="D2276" t="s">
        <v>14</v>
      </c>
      <c r="E2276" t="s">
        <v>15</v>
      </c>
      <c r="F2276">
        <v>318.19</v>
      </c>
      <c r="G2276">
        <f>IF(DATOS[[#This Row],[avg_order_value]]="",0,DATOS[[#This Row],[avg_order_value]])</f>
        <v>318.19</v>
      </c>
      <c r="H2276">
        <v>5</v>
      </c>
      <c r="I2276">
        <f>DATOS[[#This Row],[avgValorOrdenDesc]]*DATOS[[#This Row],[total_orders]]</f>
        <v>1590.95</v>
      </c>
      <c r="J2276">
        <v>191</v>
      </c>
      <c r="K2276">
        <v>0</v>
      </c>
      <c r="L2276" t="s">
        <v>23</v>
      </c>
      <c r="M2276">
        <v>72.900000000000006</v>
      </c>
      <c r="N2276">
        <f>IF(DATOS[[#This Row],[email_open_rate]]="",0,DATOS[[#This Row],[email_open_rate]])</f>
        <v>72.900000000000006</v>
      </c>
      <c r="O2276" s="1">
        <v>44364</v>
      </c>
      <c r="P2276">
        <v>94</v>
      </c>
      <c r="Q2276">
        <v>0.31</v>
      </c>
      <c r="R2276">
        <f>IF(IFERROR(VLOOKUP(DATOS[[#This Row],[IdUnico]],A2277:$A$5002,1,FALSE),0),1,0)</f>
        <v>0</v>
      </c>
    </row>
    <row r="2277" spans="1:18" x14ac:dyDescent="0.3">
      <c r="A2277" t="str">
        <f>CONCATENATE(DATOS[[#This Row],[customer_id]],"_",DATOS[[#This Row],[country]],"_",DATOS[[#This Row],[customer_since]])</f>
        <v>CUST_5078_UK_44731</v>
      </c>
      <c r="B2277" t="s">
        <v>3579</v>
      </c>
      <c r="C2277">
        <v>44</v>
      </c>
      <c r="D2277" t="s">
        <v>14</v>
      </c>
      <c r="E2277" t="s">
        <v>52</v>
      </c>
      <c r="G2277">
        <f>IF(DATOS[[#This Row],[avg_order_value]]="",0,DATOS[[#This Row],[avg_order_value]])</f>
        <v>0</v>
      </c>
      <c r="H2277">
        <v>6</v>
      </c>
      <c r="I2277">
        <f>DATOS[[#This Row],[avgValorOrdenDesc]]*DATOS[[#This Row],[total_orders]]</f>
        <v>0</v>
      </c>
      <c r="J2277">
        <v>339</v>
      </c>
      <c r="K2277">
        <v>0</v>
      </c>
      <c r="L2277" t="s">
        <v>16</v>
      </c>
      <c r="M2277">
        <v>53.2</v>
      </c>
      <c r="N2277">
        <f>IF(DATOS[[#This Row],[email_open_rate]]="",0,DATOS[[#This Row],[email_open_rate]])</f>
        <v>53.2</v>
      </c>
      <c r="O2277" s="1">
        <v>44731</v>
      </c>
      <c r="P2277">
        <v>56</v>
      </c>
      <c r="Q2277">
        <v>0.33</v>
      </c>
      <c r="R2277">
        <f>IF(IFERROR(VLOOKUP(DATOS[[#This Row],[IdUnico]],A2278:$A$5002,1,FALSE),0),1,0)</f>
        <v>0</v>
      </c>
    </row>
    <row r="2278" spans="1:18" x14ac:dyDescent="0.3">
      <c r="A2278" t="str">
        <f>CONCATENATE(DATOS[[#This Row],[customer_id]],"_",DATOS[[#This Row],[country]],"_",DATOS[[#This Row],[customer_since]])</f>
        <v>CUST_5079_China_45756</v>
      </c>
      <c r="B2278" t="s">
        <v>469</v>
      </c>
      <c r="C2278">
        <v>35</v>
      </c>
      <c r="D2278" t="s">
        <v>21</v>
      </c>
      <c r="E2278" t="s">
        <v>44</v>
      </c>
      <c r="F2278">
        <v>324.18</v>
      </c>
      <c r="G2278">
        <f>IF(DATOS[[#This Row],[avg_order_value]]="",0,DATOS[[#This Row],[avg_order_value]])</f>
        <v>324.18</v>
      </c>
      <c r="H2278">
        <v>11</v>
      </c>
      <c r="I2278">
        <f>DATOS[[#This Row],[avgValorOrdenDesc]]*DATOS[[#This Row],[total_orders]]</f>
        <v>3565.98</v>
      </c>
      <c r="J2278">
        <v>12</v>
      </c>
      <c r="K2278">
        <v>0</v>
      </c>
      <c r="L2278" t="s">
        <v>29</v>
      </c>
      <c r="M2278">
        <v>39.299999999999997</v>
      </c>
      <c r="N2278">
        <f>IF(DATOS[[#This Row],[email_open_rate]]="",0,DATOS[[#This Row],[email_open_rate]])</f>
        <v>39.299999999999997</v>
      </c>
      <c r="O2278" s="1">
        <v>45756</v>
      </c>
      <c r="P2278">
        <v>61</v>
      </c>
      <c r="Q2278">
        <v>0.53</v>
      </c>
      <c r="R2278">
        <f>IF(IFERROR(VLOOKUP(DATOS[[#This Row],[IdUnico]],A2279:$A$5002,1,FALSE),0),1,0)</f>
        <v>0</v>
      </c>
    </row>
    <row r="2279" spans="1:18" x14ac:dyDescent="0.3">
      <c r="A2279" t="str">
        <f>CONCATENATE(DATOS[[#This Row],[customer_id]],"_",DATOS[[#This Row],[country]],"_",DATOS[[#This Row],[customer_since]])</f>
        <v>CUST_5079_France_44110</v>
      </c>
      <c r="B2279" t="s">
        <v>469</v>
      </c>
      <c r="C2279">
        <v>51</v>
      </c>
      <c r="D2279" t="s">
        <v>21</v>
      </c>
      <c r="E2279" t="s">
        <v>35</v>
      </c>
      <c r="F2279">
        <v>87.55</v>
      </c>
      <c r="G2279">
        <f>IF(DATOS[[#This Row],[avg_order_value]]="",0,DATOS[[#This Row],[avg_order_value]])</f>
        <v>87.55</v>
      </c>
      <c r="H2279">
        <v>12</v>
      </c>
      <c r="I2279">
        <f>DATOS[[#This Row],[avgValorOrdenDesc]]*DATOS[[#This Row],[total_orders]]</f>
        <v>1050.5999999999999</v>
      </c>
      <c r="J2279">
        <v>343</v>
      </c>
      <c r="K2279">
        <v>0</v>
      </c>
      <c r="L2279" t="s">
        <v>16</v>
      </c>
      <c r="M2279">
        <v>77.400000000000006</v>
      </c>
      <c r="N2279">
        <f>IF(DATOS[[#This Row],[email_open_rate]]="",0,DATOS[[#This Row],[email_open_rate]])</f>
        <v>77.400000000000006</v>
      </c>
      <c r="O2279" s="1">
        <v>44110</v>
      </c>
      <c r="P2279">
        <v>48</v>
      </c>
      <c r="Q2279">
        <v>0.35</v>
      </c>
      <c r="R2279">
        <f>IF(IFERROR(VLOOKUP(DATOS[[#This Row],[IdUnico]],A2280:$A$5002,1,FALSE),0),1,0)</f>
        <v>0</v>
      </c>
    </row>
    <row r="2280" spans="1:18" x14ac:dyDescent="0.3">
      <c r="A2280" t="str">
        <f>CONCATENATE(DATOS[[#This Row],[customer_id]],"_",DATOS[[#This Row],[country]],"_",DATOS[[#This Row],[customer_since]])</f>
        <v>CUST_5082_Brazil_44018</v>
      </c>
      <c r="B2280" t="s">
        <v>1857</v>
      </c>
      <c r="C2280">
        <v>37</v>
      </c>
      <c r="D2280" t="s">
        <v>14</v>
      </c>
      <c r="E2280" t="s">
        <v>15</v>
      </c>
      <c r="F2280">
        <v>106.99</v>
      </c>
      <c r="G2280">
        <f>IF(DATOS[[#This Row],[avg_order_value]]="",0,DATOS[[#This Row],[avg_order_value]])</f>
        <v>106.99</v>
      </c>
      <c r="H2280">
        <v>6</v>
      </c>
      <c r="I2280">
        <f>DATOS[[#This Row],[avgValorOrdenDesc]]*DATOS[[#This Row],[total_orders]]</f>
        <v>641.93999999999994</v>
      </c>
      <c r="J2280">
        <v>87</v>
      </c>
      <c r="K2280">
        <v>0</v>
      </c>
      <c r="L2280" t="s">
        <v>16</v>
      </c>
      <c r="M2280">
        <v>23.4</v>
      </c>
      <c r="N2280">
        <f>IF(DATOS[[#This Row],[email_open_rate]]="",0,DATOS[[#This Row],[email_open_rate]])</f>
        <v>23.4</v>
      </c>
      <c r="O2280" s="1">
        <v>44018</v>
      </c>
      <c r="P2280">
        <v>9</v>
      </c>
      <c r="Q2280">
        <v>7.0000000000000007E-2</v>
      </c>
      <c r="R2280">
        <f>IF(IFERROR(VLOOKUP(DATOS[[#This Row],[IdUnico]],A2281:$A$5002,1,FALSE),0),1,0)</f>
        <v>0</v>
      </c>
    </row>
    <row r="2281" spans="1:18" x14ac:dyDescent="0.3">
      <c r="A2281" t="str">
        <f>CONCATENATE(DATOS[[#This Row],[customer_id]],"_",DATOS[[#This Row],[country]],"_",DATOS[[#This Row],[customer_since]])</f>
        <v>CUST_5082_Canada_45563</v>
      </c>
      <c r="B2281" t="s">
        <v>1857</v>
      </c>
      <c r="C2281">
        <v>22</v>
      </c>
      <c r="D2281" t="s">
        <v>14</v>
      </c>
      <c r="E2281" t="s">
        <v>28</v>
      </c>
      <c r="F2281">
        <v>207.69</v>
      </c>
      <c r="G2281">
        <f>IF(DATOS[[#This Row],[avg_order_value]]="",0,DATOS[[#This Row],[avg_order_value]])</f>
        <v>207.69</v>
      </c>
      <c r="H2281">
        <v>7</v>
      </c>
      <c r="I2281">
        <f>DATOS[[#This Row],[avgValorOrdenDesc]]*DATOS[[#This Row],[total_orders]]</f>
        <v>1453.83</v>
      </c>
      <c r="J2281">
        <v>47</v>
      </c>
      <c r="K2281">
        <v>0</v>
      </c>
      <c r="L2281" t="s">
        <v>16</v>
      </c>
      <c r="M2281">
        <v>49</v>
      </c>
      <c r="N2281">
        <f>IF(DATOS[[#This Row],[email_open_rate]]="",0,DATOS[[#This Row],[email_open_rate]])</f>
        <v>49</v>
      </c>
      <c r="O2281" s="1">
        <v>45563</v>
      </c>
      <c r="P2281">
        <v>22</v>
      </c>
      <c r="Q2281">
        <v>0.34</v>
      </c>
      <c r="R2281">
        <f>IF(IFERROR(VLOOKUP(DATOS[[#This Row],[IdUnico]],A2282:$A$5002,1,FALSE),0),1,0)</f>
        <v>0</v>
      </c>
    </row>
    <row r="2282" spans="1:18" x14ac:dyDescent="0.3">
      <c r="A2282" t="str">
        <f>CONCATENATE(DATOS[[#This Row],[customer_id]],"_",DATOS[[#This Row],[country]],"_",DATOS[[#This Row],[customer_since]])</f>
        <v>CUST_5085_Germany_44929</v>
      </c>
      <c r="B2282" t="s">
        <v>3591</v>
      </c>
      <c r="C2282">
        <v>36</v>
      </c>
      <c r="D2282" t="s">
        <v>14</v>
      </c>
      <c r="E2282" t="s">
        <v>50</v>
      </c>
      <c r="F2282">
        <v>71.540000000000006</v>
      </c>
      <c r="G2282">
        <f>IF(DATOS[[#This Row],[avg_order_value]]="",0,DATOS[[#This Row],[avg_order_value]])</f>
        <v>71.540000000000006</v>
      </c>
      <c r="H2282">
        <v>6</v>
      </c>
      <c r="I2282">
        <f>DATOS[[#This Row],[avgValorOrdenDesc]]*DATOS[[#This Row],[total_orders]]</f>
        <v>429.24</v>
      </c>
      <c r="J2282">
        <v>333</v>
      </c>
      <c r="K2282">
        <v>0</v>
      </c>
      <c r="L2282" t="s">
        <v>23</v>
      </c>
      <c r="M2282">
        <v>0.4</v>
      </c>
      <c r="N2282">
        <f>IF(DATOS[[#This Row],[email_open_rate]]="",0,DATOS[[#This Row],[email_open_rate]])</f>
        <v>0.4</v>
      </c>
      <c r="O2282" s="1">
        <v>44929</v>
      </c>
      <c r="P2282">
        <v>91</v>
      </c>
      <c r="Q2282">
        <v>0.09</v>
      </c>
      <c r="R2282">
        <f>IF(IFERROR(VLOOKUP(DATOS[[#This Row],[IdUnico]],A2283:$A$5002,1,FALSE),0),1,0)</f>
        <v>0</v>
      </c>
    </row>
    <row r="2283" spans="1:18" x14ac:dyDescent="0.3">
      <c r="A2283" t="str">
        <f>CONCATENATE(DATOS[[#This Row],[customer_id]],"_",DATOS[[#This Row],[country]],"_",DATOS[[#This Row],[customer_since]])</f>
        <v>CUST_5086_Australia_45192</v>
      </c>
      <c r="B2283" t="s">
        <v>3715</v>
      </c>
      <c r="C2283">
        <v>76</v>
      </c>
      <c r="D2283" t="s">
        <v>21</v>
      </c>
      <c r="E2283" t="s">
        <v>22</v>
      </c>
      <c r="F2283">
        <v>116.84</v>
      </c>
      <c r="G2283">
        <f>IF(DATOS[[#This Row],[avg_order_value]]="",0,DATOS[[#This Row],[avg_order_value]])</f>
        <v>116.84</v>
      </c>
      <c r="H2283">
        <v>7</v>
      </c>
      <c r="I2283">
        <f>DATOS[[#This Row],[avgValorOrdenDesc]]*DATOS[[#This Row],[total_orders]]</f>
        <v>817.88</v>
      </c>
      <c r="J2283">
        <v>99</v>
      </c>
      <c r="K2283">
        <v>0</v>
      </c>
      <c r="L2283" t="s">
        <v>16</v>
      </c>
      <c r="M2283">
        <v>10.9</v>
      </c>
      <c r="N2283">
        <f>IF(DATOS[[#This Row],[email_open_rate]]="",0,DATOS[[#This Row],[email_open_rate]])</f>
        <v>10.9</v>
      </c>
      <c r="O2283" s="1">
        <v>45192</v>
      </c>
      <c r="P2283">
        <v>25</v>
      </c>
      <c r="Q2283">
        <v>0.24</v>
      </c>
      <c r="R2283">
        <f>IF(IFERROR(VLOOKUP(DATOS[[#This Row],[IdUnico]],A2284:$A$5002,1,FALSE),0),1,0)</f>
        <v>0</v>
      </c>
    </row>
    <row r="2284" spans="1:18" x14ac:dyDescent="0.3">
      <c r="A2284" t="str">
        <f>CONCATENATE(DATOS[[#This Row],[customer_id]],"_",DATOS[[#This Row],[country]],"_",DATOS[[#This Row],[customer_since]])</f>
        <v>CUST_5086_Brazil_44951</v>
      </c>
      <c r="B2284" t="s">
        <v>3715</v>
      </c>
      <c r="C2284">
        <v>65</v>
      </c>
      <c r="D2284" t="s">
        <v>21</v>
      </c>
      <c r="E2284" t="s">
        <v>15</v>
      </c>
      <c r="G2284">
        <f>IF(DATOS[[#This Row],[avg_order_value]]="",0,DATOS[[#This Row],[avg_order_value]])</f>
        <v>0</v>
      </c>
      <c r="H2284">
        <v>8</v>
      </c>
      <c r="I2284">
        <f>DATOS[[#This Row],[avgValorOrdenDesc]]*DATOS[[#This Row],[total_orders]]</f>
        <v>0</v>
      </c>
      <c r="J2284">
        <v>47</v>
      </c>
      <c r="K2284">
        <v>0</v>
      </c>
      <c r="L2284" t="s">
        <v>29</v>
      </c>
      <c r="M2284">
        <v>18.100000000000001</v>
      </c>
      <c r="N2284">
        <f>IF(DATOS[[#This Row],[email_open_rate]]="",0,DATOS[[#This Row],[email_open_rate]])</f>
        <v>18.100000000000001</v>
      </c>
      <c r="O2284" s="1">
        <v>44951</v>
      </c>
      <c r="P2284">
        <v>80</v>
      </c>
      <c r="Q2284">
        <v>0.34</v>
      </c>
      <c r="R2284">
        <f>IF(IFERROR(VLOOKUP(DATOS[[#This Row],[IdUnico]],A2285:$A$5002,1,FALSE),0),1,0)</f>
        <v>0</v>
      </c>
    </row>
    <row r="2285" spans="1:18" x14ac:dyDescent="0.3">
      <c r="A2285" t="str">
        <f>CONCATENATE(DATOS[[#This Row],[customer_id]],"_",DATOS[[#This Row],[country]],"_",DATOS[[#This Row],[customer_since]])</f>
        <v>CUST_5088_Australia_44032</v>
      </c>
      <c r="B2285" t="s">
        <v>2136</v>
      </c>
      <c r="C2285">
        <v>30</v>
      </c>
      <c r="D2285" t="s">
        <v>21</v>
      </c>
      <c r="E2285" t="s">
        <v>22</v>
      </c>
      <c r="F2285">
        <v>30.38</v>
      </c>
      <c r="G2285">
        <f>IF(DATOS[[#This Row],[avg_order_value]]="",0,DATOS[[#This Row],[avg_order_value]])</f>
        <v>30.38</v>
      </c>
      <c r="H2285">
        <v>12</v>
      </c>
      <c r="I2285">
        <f>DATOS[[#This Row],[avgValorOrdenDesc]]*DATOS[[#This Row],[total_orders]]</f>
        <v>364.56</v>
      </c>
      <c r="J2285">
        <v>287</v>
      </c>
      <c r="K2285">
        <v>0</v>
      </c>
      <c r="L2285" t="s">
        <v>23</v>
      </c>
      <c r="N2285">
        <f>IF(DATOS[[#This Row],[email_open_rate]]="",0,DATOS[[#This Row],[email_open_rate]])</f>
        <v>0</v>
      </c>
      <c r="O2285" s="1">
        <v>44032</v>
      </c>
      <c r="P2285">
        <v>77</v>
      </c>
      <c r="Q2285">
        <v>0.2</v>
      </c>
      <c r="R2285">
        <f>IF(IFERROR(VLOOKUP(DATOS[[#This Row],[IdUnico]],A2286:$A$5002,1,FALSE),0),1,0)</f>
        <v>0</v>
      </c>
    </row>
    <row r="2286" spans="1:18" x14ac:dyDescent="0.3">
      <c r="A2286" t="str">
        <f>CONCATENATE(DATOS[[#This Row],[customer_id]],"_",DATOS[[#This Row],[country]],"_",DATOS[[#This Row],[customer_since]])</f>
        <v>CUST_5090_Australia_44918</v>
      </c>
      <c r="B2286" t="s">
        <v>1101</v>
      </c>
      <c r="C2286">
        <v>78</v>
      </c>
      <c r="D2286" t="s">
        <v>14</v>
      </c>
      <c r="E2286" t="s">
        <v>22</v>
      </c>
      <c r="F2286">
        <v>155.13</v>
      </c>
      <c r="G2286">
        <f>IF(DATOS[[#This Row],[avg_order_value]]="",0,DATOS[[#This Row],[avg_order_value]])</f>
        <v>155.13</v>
      </c>
      <c r="H2286">
        <v>8</v>
      </c>
      <c r="I2286">
        <f>DATOS[[#This Row],[avgValorOrdenDesc]]*DATOS[[#This Row],[total_orders]]</f>
        <v>1241.04</v>
      </c>
      <c r="J2286">
        <v>271</v>
      </c>
      <c r="K2286">
        <v>0</v>
      </c>
      <c r="L2286" t="s">
        <v>29</v>
      </c>
      <c r="M2286">
        <v>53.3</v>
      </c>
      <c r="N2286">
        <f>IF(DATOS[[#This Row],[email_open_rate]]="",0,DATOS[[#This Row],[email_open_rate]])</f>
        <v>53.3</v>
      </c>
      <c r="O2286" s="1">
        <v>44918</v>
      </c>
      <c r="P2286">
        <v>91</v>
      </c>
      <c r="Q2286">
        <v>0.01</v>
      </c>
      <c r="R2286">
        <f>IF(IFERROR(VLOOKUP(DATOS[[#This Row],[IdUnico]],A2287:$A$5002,1,FALSE),0),1,0)</f>
        <v>0</v>
      </c>
    </row>
    <row r="2287" spans="1:18" x14ac:dyDescent="0.3">
      <c r="A2287" t="str">
        <f>CONCATENATE(DATOS[[#This Row],[customer_id]],"_",DATOS[[#This Row],[country]],"_",DATOS[[#This Row],[customer_since]])</f>
        <v>CUST_5103_Canada_45152</v>
      </c>
      <c r="B2287" t="s">
        <v>3584</v>
      </c>
      <c r="C2287">
        <v>30</v>
      </c>
      <c r="D2287" t="s">
        <v>21</v>
      </c>
      <c r="E2287" t="s">
        <v>28</v>
      </c>
      <c r="F2287">
        <v>63.32</v>
      </c>
      <c r="G2287">
        <f>IF(DATOS[[#This Row],[avg_order_value]]="",0,DATOS[[#This Row],[avg_order_value]])</f>
        <v>63.32</v>
      </c>
      <c r="H2287">
        <v>15</v>
      </c>
      <c r="I2287">
        <f>DATOS[[#This Row],[avgValorOrdenDesc]]*DATOS[[#This Row],[total_orders]]</f>
        <v>949.8</v>
      </c>
      <c r="J2287">
        <v>335</v>
      </c>
      <c r="K2287">
        <v>0</v>
      </c>
      <c r="L2287" t="s">
        <v>29</v>
      </c>
      <c r="M2287">
        <v>53.5</v>
      </c>
      <c r="N2287">
        <f>IF(DATOS[[#This Row],[email_open_rate]]="",0,DATOS[[#This Row],[email_open_rate]])</f>
        <v>53.5</v>
      </c>
      <c r="O2287" s="1">
        <v>45152</v>
      </c>
      <c r="P2287">
        <v>33</v>
      </c>
      <c r="Q2287">
        <v>0.11</v>
      </c>
      <c r="R2287">
        <f>IF(IFERROR(VLOOKUP(DATOS[[#This Row],[IdUnico]],A2288:$A$5002,1,FALSE),0),1,0)</f>
        <v>0</v>
      </c>
    </row>
    <row r="2288" spans="1:18" x14ac:dyDescent="0.3">
      <c r="A2288" t="str">
        <f>CONCATENATE(DATOS[[#This Row],[customer_id]],"_",DATOS[[#This Row],[country]],"_",DATOS[[#This Row],[customer_since]])</f>
        <v>CUST_5107_Brazil_44626</v>
      </c>
      <c r="B2288" t="s">
        <v>443</v>
      </c>
      <c r="C2288">
        <v>77</v>
      </c>
      <c r="D2288" t="s">
        <v>21</v>
      </c>
      <c r="E2288" t="s">
        <v>15</v>
      </c>
      <c r="F2288">
        <v>74.62</v>
      </c>
      <c r="G2288">
        <f>IF(DATOS[[#This Row],[avg_order_value]]="",0,DATOS[[#This Row],[avg_order_value]])</f>
        <v>74.62</v>
      </c>
      <c r="H2288">
        <v>9</v>
      </c>
      <c r="I2288">
        <f>DATOS[[#This Row],[avgValorOrdenDesc]]*DATOS[[#This Row],[total_orders]]</f>
        <v>671.58</v>
      </c>
      <c r="J2288">
        <v>297</v>
      </c>
      <c r="K2288">
        <v>0</v>
      </c>
      <c r="L2288" t="s">
        <v>16</v>
      </c>
      <c r="M2288">
        <v>90.6</v>
      </c>
      <c r="N2288">
        <f>IF(DATOS[[#This Row],[email_open_rate]]="",0,DATOS[[#This Row],[email_open_rate]])</f>
        <v>90.6</v>
      </c>
      <c r="O2288" s="1">
        <v>44626</v>
      </c>
      <c r="P2288">
        <v>44</v>
      </c>
      <c r="Q2288">
        <v>0.53</v>
      </c>
      <c r="R2288">
        <f>IF(IFERROR(VLOOKUP(DATOS[[#This Row],[IdUnico]],A2289:$A$5002,1,FALSE),0),1,0)</f>
        <v>0</v>
      </c>
    </row>
    <row r="2289" spans="1:18" x14ac:dyDescent="0.3">
      <c r="A2289" t="str">
        <f>CONCATENATE(DATOS[[#This Row],[customer_id]],"_",DATOS[[#This Row],[country]],"_",DATOS[[#This Row],[customer_since]])</f>
        <v>CUST_5107_Japan_44130</v>
      </c>
      <c r="B2289" t="s">
        <v>443</v>
      </c>
      <c r="C2289">
        <v>62</v>
      </c>
      <c r="D2289" t="s">
        <v>21</v>
      </c>
      <c r="E2289" t="s">
        <v>26</v>
      </c>
      <c r="F2289">
        <v>85.48</v>
      </c>
      <c r="G2289">
        <f>IF(DATOS[[#This Row],[avg_order_value]]="",0,DATOS[[#This Row],[avg_order_value]])</f>
        <v>85.48</v>
      </c>
      <c r="H2289">
        <v>7</v>
      </c>
      <c r="I2289">
        <f>DATOS[[#This Row],[avgValorOrdenDesc]]*DATOS[[#This Row],[total_orders]]</f>
        <v>598.36</v>
      </c>
      <c r="J2289">
        <v>160</v>
      </c>
      <c r="K2289">
        <v>0</v>
      </c>
      <c r="L2289" t="s">
        <v>40</v>
      </c>
      <c r="M2289">
        <v>69.5</v>
      </c>
      <c r="N2289">
        <f>IF(DATOS[[#This Row],[email_open_rate]]="",0,DATOS[[#This Row],[email_open_rate]])</f>
        <v>69.5</v>
      </c>
      <c r="O2289" s="1">
        <v>44130</v>
      </c>
      <c r="P2289">
        <v>95</v>
      </c>
      <c r="Q2289">
        <v>0.18</v>
      </c>
      <c r="R2289">
        <f>IF(IFERROR(VLOOKUP(DATOS[[#This Row],[IdUnico]],A2290:$A$5002,1,FALSE),0),1,0)</f>
        <v>0</v>
      </c>
    </row>
    <row r="2290" spans="1:18" x14ac:dyDescent="0.3">
      <c r="A2290" t="str">
        <f>CONCATENATE(DATOS[[#This Row],[customer_id]],"_",DATOS[[#This Row],[country]],"_",DATOS[[#This Row],[customer_since]])</f>
        <v>CUST_5107_UK_45727</v>
      </c>
      <c r="B2290" t="s">
        <v>443</v>
      </c>
      <c r="C2290">
        <v>68</v>
      </c>
      <c r="D2290" t="s">
        <v>21</v>
      </c>
      <c r="E2290" t="s">
        <v>52</v>
      </c>
      <c r="F2290">
        <v>106.14</v>
      </c>
      <c r="G2290">
        <f>IF(DATOS[[#This Row],[avg_order_value]]="",0,DATOS[[#This Row],[avg_order_value]])</f>
        <v>106.14</v>
      </c>
      <c r="H2290">
        <v>11</v>
      </c>
      <c r="I2290">
        <f>DATOS[[#This Row],[avgValorOrdenDesc]]*DATOS[[#This Row],[total_orders]]</f>
        <v>1167.54</v>
      </c>
      <c r="J2290">
        <v>211</v>
      </c>
      <c r="K2290">
        <v>0</v>
      </c>
      <c r="L2290" t="s">
        <v>19</v>
      </c>
      <c r="M2290">
        <v>41.5</v>
      </c>
      <c r="N2290">
        <f>IF(DATOS[[#This Row],[email_open_rate]]="",0,DATOS[[#This Row],[email_open_rate]])</f>
        <v>41.5</v>
      </c>
      <c r="O2290" s="1">
        <v>45727</v>
      </c>
      <c r="P2290">
        <v>86</v>
      </c>
      <c r="Q2290">
        <v>0.44</v>
      </c>
      <c r="R2290">
        <f>IF(IFERROR(VLOOKUP(DATOS[[#This Row],[IdUnico]],A2291:$A$5002,1,FALSE),0),1,0)</f>
        <v>0</v>
      </c>
    </row>
    <row r="2291" spans="1:18" x14ac:dyDescent="0.3">
      <c r="A2291" t="str">
        <f>CONCATENATE(DATOS[[#This Row],[customer_id]],"_",DATOS[[#This Row],[country]],"_",DATOS[[#This Row],[customer_since]])</f>
        <v>CUST_5108_Canada_44159</v>
      </c>
      <c r="B2291" t="s">
        <v>3107</v>
      </c>
      <c r="C2291">
        <v>36</v>
      </c>
      <c r="D2291" t="s">
        <v>14</v>
      </c>
      <c r="E2291" t="s">
        <v>28</v>
      </c>
      <c r="F2291">
        <v>70.849999999999994</v>
      </c>
      <c r="G2291">
        <f>IF(DATOS[[#This Row],[avg_order_value]]="",0,DATOS[[#This Row],[avg_order_value]])</f>
        <v>70.849999999999994</v>
      </c>
      <c r="H2291">
        <v>9</v>
      </c>
      <c r="I2291">
        <f>DATOS[[#This Row],[avgValorOrdenDesc]]*DATOS[[#This Row],[total_orders]]</f>
        <v>637.65</v>
      </c>
      <c r="J2291">
        <v>250</v>
      </c>
      <c r="K2291">
        <v>0</v>
      </c>
      <c r="L2291" t="s">
        <v>19</v>
      </c>
      <c r="M2291">
        <v>14</v>
      </c>
      <c r="N2291">
        <f>IF(DATOS[[#This Row],[email_open_rate]]="",0,DATOS[[#This Row],[email_open_rate]])</f>
        <v>14</v>
      </c>
      <c r="O2291" s="1">
        <v>44159</v>
      </c>
      <c r="P2291">
        <v>60</v>
      </c>
      <c r="Q2291">
        <v>0.17</v>
      </c>
      <c r="R2291">
        <f>IF(IFERROR(VLOOKUP(DATOS[[#This Row],[IdUnico]],A2292:$A$5002,1,FALSE),0),1,0)</f>
        <v>0</v>
      </c>
    </row>
    <row r="2292" spans="1:18" x14ac:dyDescent="0.3">
      <c r="A2292" t="str">
        <f>CONCATENATE(DATOS[[#This Row],[customer_id]],"_",DATOS[[#This Row],[country]],"_",DATOS[[#This Row],[customer_since]])</f>
        <v>CUST_5109_France_44622</v>
      </c>
      <c r="B2292" t="s">
        <v>1404</v>
      </c>
      <c r="C2292">
        <v>19</v>
      </c>
      <c r="D2292" t="s">
        <v>21</v>
      </c>
      <c r="E2292" t="s">
        <v>35</v>
      </c>
      <c r="F2292">
        <v>125.11</v>
      </c>
      <c r="G2292">
        <f>IF(DATOS[[#This Row],[avg_order_value]]="",0,DATOS[[#This Row],[avg_order_value]])</f>
        <v>125.11</v>
      </c>
      <c r="H2292">
        <v>11</v>
      </c>
      <c r="I2292">
        <f>DATOS[[#This Row],[avgValorOrdenDesc]]*DATOS[[#This Row],[total_orders]]</f>
        <v>1376.21</v>
      </c>
      <c r="J2292">
        <v>339</v>
      </c>
      <c r="K2292">
        <v>0</v>
      </c>
      <c r="L2292" t="s">
        <v>19</v>
      </c>
      <c r="M2292">
        <v>14.2</v>
      </c>
      <c r="N2292">
        <f>IF(DATOS[[#This Row],[email_open_rate]]="",0,DATOS[[#This Row],[email_open_rate]])</f>
        <v>14.2</v>
      </c>
      <c r="O2292" s="1">
        <v>44622</v>
      </c>
      <c r="P2292">
        <v>66</v>
      </c>
      <c r="Q2292">
        <v>0.36</v>
      </c>
      <c r="R2292">
        <f>IF(IFERROR(VLOOKUP(DATOS[[#This Row],[IdUnico]],A2293:$A$5002,1,FALSE),0),1,0)</f>
        <v>0</v>
      </c>
    </row>
    <row r="2293" spans="1:18" x14ac:dyDescent="0.3">
      <c r="A2293" t="str">
        <f>CONCATENATE(DATOS[[#This Row],[customer_id]],"_",DATOS[[#This Row],[country]],"_",DATOS[[#This Row],[customer_since]])</f>
        <v>CUST_5114_China_44028</v>
      </c>
      <c r="B2293" t="s">
        <v>1537</v>
      </c>
      <c r="C2293">
        <v>77</v>
      </c>
      <c r="D2293" t="s">
        <v>14</v>
      </c>
      <c r="E2293" t="s">
        <v>44</v>
      </c>
      <c r="F2293">
        <v>279.23</v>
      </c>
      <c r="G2293">
        <f>IF(DATOS[[#This Row],[avg_order_value]]="",0,DATOS[[#This Row],[avg_order_value]])</f>
        <v>279.23</v>
      </c>
      <c r="H2293">
        <v>10</v>
      </c>
      <c r="I2293">
        <f>DATOS[[#This Row],[avgValorOrdenDesc]]*DATOS[[#This Row],[total_orders]]</f>
        <v>2792.3</v>
      </c>
      <c r="J2293">
        <v>226</v>
      </c>
      <c r="K2293">
        <v>0</v>
      </c>
      <c r="L2293" t="s">
        <v>40</v>
      </c>
      <c r="M2293">
        <v>56.9</v>
      </c>
      <c r="N2293">
        <f>IF(DATOS[[#This Row],[email_open_rate]]="",0,DATOS[[#This Row],[email_open_rate]])</f>
        <v>56.9</v>
      </c>
      <c r="O2293" s="1">
        <v>44028</v>
      </c>
      <c r="P2293">
        <v>71</v>
      </c>
      <c r="Q2293">
        <v>0.34</v>
      </c>
      <c r="R2293">
        <f>IF(IFERROR(VLOOKUP(DATOS[[#This Row],[IdUnico]],A2294:$A$5002,1,FALSE),0),1,0)</f>
        <v>0</v>
      </c>
    </row>
    <row r="2294" spans="1:18" x14ac:dyDescent="0.3">
      <c r="A2294" t="str">
        <f>CONCATENATE(DATOS[[#This Row],[customer_id]],"_",DATOS[[#This Row],[country]],"_",DATOS[[#This Row],[customer_since]])</f>
        <v>CUST_5116_India_44487</v>
      </c>
      <c r="B2294" t="s">
        <v>1309</v>
      </c>
      <c r="C2294">
        <v>56</v>
      </c>
      <c r="D2294" t="s">
        <v>14</v>
      </c>
      <c r="E2294" t="s">
        <v>37</v>
      </c>
      <c r="F2294">
        <v>134.16</v>
      </c>
      <c r="G2294">
        <f>IF(DATOS[[#This Row],[avg_order_value]]="",0,DATOS[[#This Row],[avg_order_value]])</f>
        <v>134.16</v>
      </c>
      <c r="H2294">
        <v>13</v>
      </c>
      <c r="I2294">
        <f>DATOS[[#This Row],[avgValorOrdenDesc]]*DATOS[[#This Row],[total_orders]]</f>
        <v>1744.08</v>
      </c>
      <c r="J2294">
        <v>23</v>
      </c>
      <c r="K2294">
        <v>0</v>
      </c>
      <c r="L2294" t="s">
        <v>23</v>
      </c>
      <c r="M2294">
        <v>23</v>
      </c>
      <c r="N2294">
        <f>IF(DATOS[[#This Row],[email_open_rate]]="",0,DATOS[[#This Row],[email_open_rate]])</f>
        <v>23</v>
      </c>
      <c r="O2294" s="1">
        <v>44487</v>
      </c>
      <c r="P2294">
        <v>49</v>
      </c>
      <c r="Q2294">
        <v>0.41</v>
      </c>
      <c r="R2294">
        <f>IF(IFERROR(VLOOKUP(DATOS[[#This Row],[IdUnico]],A2295:$A$5002,1,FALSE),0),1,0)</f>
        <v>0</v>
      </c>
    </row>
    <row r="2295" spans="1:18" x14ac:dyDescent="0.3">
      <c r="A2295" t="str">
        <f>CONCATENATE(DATOS[[#This Row],[customer_id]],"_",DATOS[[#This Row],[country]],"_",DATOS[[#This Row],[customer_since]])</f>
        <v>CUST_5117_Brazil_45246</v>
      </c>
      <c r="B2295" t="s">
        <v>2372</v>
      </c>
      <c r="C2295">
        <v>65</v>
      </c>
      <c r="D2295" t="s">
        <v>14</v>
      </c>
      <c r="E2295" t="s">
        <v>15</v>
      </c>
      <c r="F2295">
        <v>389.32</v>
      </c>
      <c r="G2295">
        <f>IF(DATOS[[#This Row],[avg_order_value]]="",0,DATOS[[#This Row],[avg_order_value]])</f>
        <v>389.32</v>
      </c>
      <c r="H2295">
        <v>16</v>
      </c>
      <c r="I2295">
        <f>DATOS[[#This Row],[avgValorOrdenDesc]]*DATOS[[#This Row],[total_orders]]</f>
        <v>6229.12</v>
      </c>
      <c r="J2295">
        <v>75</v>
      </c>
      <c r="K2295">
        <v>0</v>
      </c>
      <c r="L2295" t="s">
        <v>23</v>
      </c>
      <c r="M2295">
        <v>72.099999999999994</v>
      </c>
      <c r="N2295">
        <f>IF(DATOS[[#This Row],[email_open_rate]]="",0,DATOS[[#This Row],[email_open_rate]])</f>
        <v>72.099999999999994</v>
      </c>
      <c r="O2295" s="1">
        <v>45246</v>
      </c>
      <c r="P2295">
        <v>29</v>
      </c>
      <c r="Q2295">
        <v>0.71</v>
      </c>
      <c r="R2295">
        <f>IF(IFERROR(VLOOKUP(DATOS[[#This Row],[IdUnico]],A2296:$A$5002,1,FALSE),0),1,0)</f>
        <v>0</v>
      </c>
    </row>
    <row r="2296" spans="1:18" x14ac:dyDescent="0.3">
      <c r="A2296" t="str">
        <f>CONCATENATE(DATOS[[#This Row],[customer_id]],"_",DATOS[[#This Row],[country]],"_",DATOS[[#This Row],[customer_since]])</f>
        <v>CUST_5117_Japan_45387</v>
      </c>
      <c r="B2296" t="s">
        <v>2372</v>
      </c>
      <c r="C2296">
        <v>78</v>
      </c>
      <c r="D2296" t="s">
        <v>21</v>
      </c>
      <c r="E2296" t="s">
        <v>26</v>
      </c>
      <c r="F2296">
        <v>144.9</v>
      </c>
      <c r="G2296">
        <f>IF(DATOS[[#This Row],[avg_order_value]]="",0,DATOS[[#This Row],[avg_order_value]])</f>
        <v>144.9</v>
      </c>
      <c r="H2296">
        <v>10</v>
      </c>
      <c r="I2296">
        <f>DATOS[[#This Row],[avgValorOrdenDesc]]*DATOS[[#This Row],[total_orders]]</f>
        <v>1449</v>
      </c>
      <c r="J2296">
        <v>344</v>
      </c>
      <c r="K2296">
        <v>0</v>
      </c>
      <c r="L2296" t="s">
        <v>23</v>
      </c>
      <c r="M2296">
        <v>30.2</v>
      </c>
      <c r="N2296">
        <f>IF(DATOS[[#This Row],[email_open_rate]]="",0,DATOS[[#This Row],[email_open_rate]])</f>
        <v>30.2</v>
      </c>
      <c r="O2296" s="1">
        <v>45387</v>
      </c>
      <c r="P2296">
        <v>41</v>
      </c>
      <c r="Q2296">
        <v>0.56999999999999995</v>
      </c>
      <c r="R2296">
        <f>IF(IFERROR(VLOOKUP(DATOS[[#This Row],[IdUnico]],A2297:$A$5002,1,FALSE),0),1,0)</f>
        <v>0</v>
      </c>
    </row>
    <row r="2297" spans="1:18" x14ac:dyDescent="0.3">
      <c r="A2297" t="str">
        <f>CONCATENATE(DATOS[[#This Row],[customer_id]],"_",DATOS[[#This Row],[country]],"_",DATOS[[#This Row],[customer_since]])</f>
        <v>CUST_5117_USA_44072</v>
      </c>
      <c r="B2297" t="s">
        <v>2372</v>
      </c>
      <c r="C2297">
        <v>42</v>
      </c>
      <c r="D2297" t="s">
        <v>21</v>
      </c>
      <c r="E2297" t="s">
        <v>18</v>
      </c>
      <c r="F2297">
        <v>74.489999999999995</v>
      </c>
      <c r="G2297">
        <f>IF(DATOS[[#This Row],[avg_order_value]]="",0,DATOS[[#This Row],[avg_order_value]])</f>
        <v>74.489999999999995</v>
      </c>
      <c r="H2297">
        <v>8</v>
      </c>
      <c r="I2297">
        <f>DATOS[[#This Row],[avgValorOrdenDesc]]*DATOS[[#This Row],[total_orders]]</f>
        <v>595.91999999999996</v>
      </c>
      <c r="J2297">
        <v>339</v>
      </c>
      <c r="K2297">
        <v>0</v>
      </c>
      <c r="L2297" t="s">
        <v>29</v>
      </c>
      <c r="M2297">
        <v>72.099999999999994</v>
      </c>
      <c r="N2297">
        <f>IF(DATOS[[#This Row],[email_open_rate]]="",0,DATOS[[#This Row],[email_open_rate]])</f>
        <v>72.099999999999994</v>
      </c>
      <c r="O2297" s="1">
        <v>44072</v>
      </c>
      <c r="P2297">
        <v>62</v>
      </c>
      <c r="Q2297">
        <v>0.22</v>
      </c>
      <c r="R2297">
        <f>IF(IFERROR(VLOOKUP(DATOS[[#This Row],[IdUnico]],A2298:$A$5002,1,FALSE),0),1,0)</f>
        <v>0</v>
      </c>
    </row>
    <row r="2298" spans="1:18" x14ac:dyDescent="0.3">
      <c r="A2298" t="str">
        <f>CONCATENATE(DATOS[[#This Row],[customer_id]],"_",DATOS[[#This Row],[country]],"_",DATOS[[#This Row],[customer_since]])</f>
        <v>CUST_5120_Germany_45729</v>
      </c>
      <c r="B2298" t="s">
        <v>2811</v>
      </c>
      <c r="C2298">
        <v>26</v>
      </c>
      <c r="D2298" t="s">
        <v>14</v>
      </c>
      <c r="E2298" t="s">
        <v>50</v>
      </c>
      <c r="F2298">
        <v>268.45999999999998</v>
      </c>
      <c r="G2298">
        <f>IF(DATOS[[#This Row],[avg_order_value]]="",0,DATOS[[#This Row],[avg_order_value]])</f>
        <v>268.45999999999998</v>
      </c>
      <c r="H2298">
        <v>14</v>
      </c>
      <c r="I2298">
        <f>DATOS[[#This Row],[avgValorOrdenDesc]]*DATOS[[#This Row],[total_orders]]</f>
        <v>3758.4399999999996</v>
      </c>
      <c r="J2298">
        <v>22</v>
      </c>
      <c r="K2298">
        <v>0</v>
      </c>
      <c r="L2298" t="s">
        <v>23</v>
      </c>
      <c r="M2298">
        <v>44.3</v>
      </c>
      <c r="N2298">
        <f>IF(DATOS[[#This Row],[email_open_rate]]="",0,DATOS[[#This Row],[email_open_rate]])</f>
        <v>44.3</v>
      </c>
      <c r="O2298" s="1">
        <v>45729</v>
      </c>
      <c r="P2298">
        <v>49</v>
      </c>
      <c r="Q2298">
        <v>0.42</v>
      </c>
      <c r="R2298">
        <f>IF(IFERROR(VLOOKUP(DATOS[[#This Row],[IdUnico]],A2299:$A$5002,1,FALSE),0),1,0)</f>
        <v>0</v>
      </c>
    </row>
    <row r="2299" spans="1:18" x14ac:dyDescent="0.3">
      <c r="A2299" t="str">
        <f>CONCATENATE(DATOS[[#This Row],[customer_id]],"_",DATOS[[#This Row],[country]],"_",DATOS[[#This Row],[customer_since]])</f>
        <v>CUST_5124_Japan_44948</v>
      </c>
      <c r="B2299" t="s">
        <v>1065</v>
      </c>
      <c r="C2299">
        <v>24</v>
      </c>
      <c r="D2299" t="s">
        <v>21</v>
      </c>
      <c r="E2299" t="s">
        <v>26</v>
      </c>
      <c r="F2299">
        <v>23.38</v>
      </c>
      <c r="G2299">
        <f>IF(DATOS[[#This Row],[avg_order_value]]="",0,DATOS[[#This Row],[avg_order_value]])</f>
        <v>23.38</v>
      </c>
      <c r="H2299">
        <v>18</v>
      </c>
      <c r="I2299">
        <f>DATOS[[#This Row],[avgValorOrdenDesc]]*DATOS[[#This Row],[total_orders]]</f>
        <v>420.84</v>
      </c>
      <c r="J2299">
        <v>238</v>
      </c>
      <c r="K2299">
        <v>0</v>
      </c>
      <c r="L2299" t="s">
        <v>16</v>
      </c>
      <c r="M2299">
        <v>84</v>
      </c>
      <c r="N2299">
        <f>IF(DATOS[[#This Row],[email_open_rate]]="",0,DATOS[[#This Row],[email_open_rate]])</f>
        <v>84</v>
      </c>
      <c r="O2299" s="1">
        <v>44948</v>
      </c>
      <c r="P2299">
        <v>44</v>
      </c>
      <c r="Q2299">
        <v>0.17</v>
      </c>
      <c r="R2299">
        <f>IF(IFERROR(VLOOKUP(DATOS[[#This Row],[IdUnico]],A2300:$A$5002,1,FALSE),0),1,0)</f>
        <v>0</v>
      </c>
    </row>
    <row r="2300" spans="1:18" x14ac:dyDescent="0.3">
      <c r="A2300" t="str">
        <f>CONCATENATE(DATOS[[#This Row],[customer_id]],"_",DATOS[[#This Row],[country]],"_",DATOS[[#This Row],[customer_since]])</f>
        <v>CUST_5131_France_45002</v>
      </c>
      <c r="B2300" t="s">
        <v>3156</v>
      </c>
      <c r="C2300">
        <v>64</v>
      </c>
      <c r="D2300" t="s">
        <v>21</v>
      </c>
      <c r="E2300" t="s">
        <v>35</v>
      </c>
      <c r="F2300">
        <v>64.2</v>
      </c>
      <c r="G2300">
        <f>IF(DATOS[[#This Row],[avg_order_value]]="",0,DATOS[[#This Row],[avg_order_value]])</f>
        <v>64.2</v>
      </c>
      <c r="H2300">
        <v>9</v>
      </c>
      <c r="I2300">
        <f>DATOS[[#This Row],[avgValorOrdenDesc]]*DATOS[[#This Row],[total_orders]]</f>
        <v>577.80000000000007</v>
      </c>
      <c r="J2300">
        <v>32</v>
      </c>
      <c r="K2300">
        <v>0</v>
      </c>
      <c r="L2300" t="s">
        <v>23</v>
      </c>
      <c r="M2300">
        <v>62.4</v>
      </c>
      <c r="N2300">
        <f>IF(DATOS[[#This Row],[email_open_rate]]="",0,DATOS[[#This Row],[email_open_rate]])</f>
        <v>62.4</v>
      </c>
      <c r="O2300" s="1">
        <v>45002</v>
      </c>
      <c r="P2300">
        <v>91</v>
      </c>
      <c r="Q2300">
        <v>0.37</v>
      </c>
      <c r="R2300">
        <f>IF(IFERROR(VLOOKUP(DATOS[[#This Row],[IdUnico]],A2301:$A$5002,1,FALSE),0),1,0)</f>
        <v>0</v>
      </c>
    </row>
    <row r="2301" spans="1:18" x14ac:dyDescent="0.3">
      <c r="A2301" t="str">
        <f>CONCATENATE(DATOS[[#This Row],[customer_id]],"_",DATOS[[#This Row],[country]],"_",DATOS[[#This Row],[customer_since]])</f>
        <v>CUST_5131_Japan_44637</v>
      </c>
      <c r="B2301" t="s">
        <v>3156</v>
      </c>
      <c r="C2301">
        <v>43</v>
      </c>
      <c r="D2301" t="s">
        <v>21</v>
      </c>
      <c r="E2301" t="s">
        <v>26</v>
      </c>
      <c r="F2301">
        <v>73.91</v>
      </c>
      <c r="G2301">
        <f>IF(DATOS[[#This Row],[avg_order_value]]="",0,DATOS[[#This Row],[avg_order_value]])</f>
        <v>73.91</v>
      </c>
      <c r="H2301">
        <v>12</v>
      </c>
      <c r="I2301">
        <f>DATOS[[#This Row],[avgValorOrdenDesc]]*DATOS[[#This Row],[total_orders]]</f>
        <v>886.92</v>
      </c>
      <c r="J2301">
        <v>155</v>
      </c>
      <c r="K2301">
        <v>0</v>
      </c>
      <c r="L2301" t="s">
        <v>40</v>
      </c>
      <c r="M2301">
        <v>82.3</v>
      </c>
      <c r="N2301">
        <f>IF(DATOS[[#This Row],[email_open_rate]]="",0,DATOS[[#This Row],[email_open_rate]])</f>
        <v>82.3</v>
      </c>
      <c r="O2301" s="1">
        <v>44637</v>
      </c>
      <c r="P2301">
        <v>90</v>
      </c>
      <c r="Q2301">
        <v>0.11</v>
      </c>
      <c r="R2301">
        <f>IF(IFERROR(VLOOKUP(DATOS[[#This Row],[IdUnico]],A2302:$A$5002,1,FALSE),0),1,0)</f>
        <v>0</v>
      </c>
    </row>
    <row r="2302" spans="1:18" x14ac:dyDescent="0.3">
      <c r="A2302" t="str">
        <f>CONCATENATE(DATOS[[#This Row],[customer_id]],"_",DATOS[[#This Row],[country]],"_",DATOS[[#This Row],[customer_since]])</f>
        <v>CUST_5133_Australia_44526</v>
      </c>
      <c r="B2302" t="s">
        <v>1223</v>
      </c>
      <c r="C2302">
        <v>40</v>
      </c>
      <c r="D2302" t="s">
        <v>21</v>
      </c>
      <c r="E2302" t="s">
        <v>22</v>
      </c>
      <c r="F2302">
        <v>58.42</v>
      </c>
      <c r="G2302">
        <f>IF(DATOS[[#This Row],[avg_order_value]]="",0,DATOS[[#This Row],[avg_order_value]])</f>
        <v>58.42</v>
      </c>
      <c r="H2302">
        <v>9</v>
      </c>
      <c r="I2302">
        <f>DATOS[[#This Row],[avgValorOrdenDesc]]*DATOS[[#This Row],[total_orders]]</f>
        <v>525.78</v>
      </c>
      <c r="J2302">
        <v>8</v>
      </c>
      <c r="K2302">
        <v>0</v>
      </c>
      <c r="L2302" t="s">
        <v>40</v>
      </c>
      <c r="M2302">
        <v>93.5</v>
      </c>
      <c r="N2302">
        <f>IF(DATOS[[#This Row],[email_open_rate]]="",0,DATOS[[#This Row],[email_open_rate]])</f>
        <v>93.5</v>
      </c>
      <c r="O2302" s="1">
        <v>44526</v>
      </c>
      <c r="P2302">
        <v>38</v>
      </c>
      <c r="Q2302">
        <v>0.45</v>
      </c>
      <c r="R2302">
        <f>IF(IFERROR(VLOOKUP(DATOS[[#This Row],[IdUnico]],A2303:$A$5002,1,FALSE),0),1,0)</f>
        <v>0</v>
      </c>
    </row>
    <row r="2303" spans="1:18" x14ac:dyDescent="0.3">
      <c r="A2303" t="str">
        <f>CONCATENATE(DATOS[[#This Row],[customer_id]],"_",DATOS[[#This Row],[country]],"_",DATOS[[#This Row],[customer_since]])</f>
        <v>CUST_5134_China_45305</v>
      </c>
      <c r="B2303" t="s">
        <v>3153</v>
      </c>
      <c r="C2303">
        <v>71</v>
      </c>
      <c r="D2303" t="s">
        <v>25</v>
      </c>
      <c r="E2303" t="s">
        <v>44</v>
      </c>
      <c r="F2303">
        <v>94.36</v>
      </c>
      <c r="G2303">
        <f>IF(DATOS[[#This Row],[avg_order_value]]="",0,DATOS[[#This Row],[avg_order_value]])</f>
        <v>94.36</v>
      </c>
      <c r="H2303">
        <v>11</v>
      </c>
      <c r="I2303">
        <f>DATOS[[#This Row],[avgValorOrdenDesc]]*DATOS[[#This Row],[total_orders]]</f>
        <v>1037.96</v>
      </c>
      <c r="J2303">
        <v>360</v>
      </c>
      <c r="K2303">
        <v>0</v>
      </c>
      <c r="L2303" t="s">
        <v>29</v>
      </c>
      <c r="M2303">
        <v>17</v>
      </c>
      <c r="N2303">
        <f>IF(DATOS[[#This Row],[email_open_rate]]="",0,DATOS[[#This Row],[email_open_rate]])</f>
        <v>17</v>
      </c>
      <c r="O2303" s="1">
        <v>45305</v>
      </c>
      <c r="P2303">
        <v>42</v>
      </c>
      <c r="Q2303">
        <v>0.13</v>
      </c>
      <c r="R2303">
        <f>IF(IFERROR(VLOOKUP(DATOS[[#This Row],[IdUnico]],A2304:$A$5002,1,FALSE),0),1,0)</f>
        <v>0</v>
      </c>
    </row>
    <row r="2304" spans="1:18" x14ac:dyDescent="0.3">
      <c r="A2304" t="str">
        <f>CONCATENATE(DATOS[[#This Row],[customer_id]],"_",DATOS[[#This Row],[country]],"_",DATOS[[#This Row],[customer_since]])</f>
        <v>CUST_5135_France_44682</v>
      </c>
      <c r="B2304" t="s">
        <v>2055</v>
      </c>
      <c r="C2304">
        <v>31</v>
      </c>
      <c r="D2304" t="s">
        <v>21</v>
      </c>
      <c r="E2304" t="s">
        <v>35</v>
      </c>
      <c r="F2304">
        <v>77.73</v>
      </c>
      <c r="G2304">
        <f>IF(DATOS[[#This Row],[avg_order_value]]="",0,DATOS[[#This Row],[avg_order_value]])</f>
        <v>77.73</v>
      </c>
      <c r="H2304">
        <v>10</v>
      </c>
      <c r="I2304">
        <f>DATOS[[#This Row],[avgValorOrdenDesc]]*DATOS[[#This Row],[total_orders]]</f>
        <v>777.30000000000007</v>
      </c>
      <c r="J2304">
        <v>48</v>
      </c>
      <c r="K2304">
        <v>0</v>
      </c>
      <c r="L2304" t="s">
        <v>23</v>
      </c>
      <c r="N2304">
        <f>IF(DATOS[[#This Row],[email_open_rate]]="",0,DATOS[[#This Row],[email_open_rate]])</f>
        <v>0</v>
      </c>
      <c r="O2304" s="1">
        <v>44682</v>
      </c>
      <c r="P2304">
        <v>49</v>
      </c>
      <c r="Q2304">
        <v>0.04</v>
      </c>
      <c r="R2304">
        <f>IF(IFERROR(VLOOKUP(DATOS[[#This Row],[IdUnico]],A2305:$A$5002,1,FALSE),0),1,0)</f>
        <v>0</v>
      </c>
    </row>
    <row r="2305" spans="1:18" x14ac:dyDescent="0.3">
      <c r="A2305" t="str">
        <f>CONCATENATE(DATOS[[#This Row],[customer_id]],"_",DATOS[[#This Row],[country]],"_",DATOS[[#This Row],[customer_since]])</f>
        <v>CUST_5135_UK_44075</v>
      </c>
      <c r="B2305" t="s">
        <v>2055</v>
      </c>
      <c r="C2305">
        <v>62</v>
      </c>
      <c r="D2305" t="s">
        <v>25</v>
      </c>
      <c r="E2305" t="s">
        <v>52</v>
      </c>
      <c r="F2305">
        <v>75.91</v>
      </c>
      <c r="G2305">
        <f>IF(DATOS[[#This Row],[avg_order_value]]="",0,DATOS[[#This Row],[avg_order_value]])</f>
        <v>75.91</v>
      </c>
      <c r="H2305">
        <v>11</v>
      </c>
      <c r="I2305">
        <f>DATOS[[#This Row],[avgValorOrdenDesc]]*DATOS[[#This Row],[total_orders]]</f>
        <v>835.01</v>
      </c>
      <c r="J2305">
        <v>63</v>
      </c>
      <c r="K2305">
        <v>0</v>
      </c>
      <c r="L2305" t="s">
        <v>29</v>
      </c>
      <c r="M2305">
        <v>62.7</v>
      </c>
      <c r="N2305">
        <f>IF(DATOS[[#This Row],[email_open_rate]]="",0,DATOS[[#This Row],[email_open_rate]])</f>
        <v>62.7</v>
      </c>
      <c r="O2305" s="1">
        <v>44075</v>
      </c>
      <c r="P2305">
        <v>31</v>
      </c>
      <c r="Q2305">
        <v>0.19</v>
      </c>
      <c r="R2305">
        <f>IF(IFERROR(VLOOKUP(DATOS[[#This Row],[IdUnico]],A2306:$A$5002,1,FALSE),0),1,0)</f>
        <v>0</v>
      </c>
    </row>
    <row r="2306" spans="1:18" x14ac:dyDescent="0.3">
      <c r="A2306" t="str">
        <f>CONCATENATE(DATOS[[#This Row],[customer_id]],"_",DATOS[[#This Row],[country]],"_",DATOS[[#This Row],[customer_since]])</f>
        <v>CUST_5138_USA_45669</v>
      </c>
      <c r="B2306" t="s">
        <v>2834</v>
      </c>
      <c r="C2306">
        <v>42</v>
      </c>
      <c r="D2306" t="s">
        <v>21</v>
      </c>
      <c r="E2306" t="s">
        <v>18</v>
      </c>
      <c r="F2306">
        <v>151.97999999999999</v>
      </c>
      <c r="G2306">
        <f>IF(DATOS[[#This Row],[avg_order_value]]="",0,DATOS[[#This Row],[avg_order_value]])</f>
        <v>151.97999999999999</v>
      </c>
      <c r="H2306">
        <v>7</v>
      </c>
      <c r="I2306">
        <f>DATOS[[#This Row],[avgValorOrdenDesc]]*DATOS[[#This Row],[total_orders]]</f>
        <v>1063.8599999999999</v>
      </c>
      <c r="J2306">
        <v>126</v>
      </c>
      <c r="K2306">
        <v>0</v>
      </c>
      <c r="L2306" t="s">
        <v>19</v>
      </c>
      <c r="M2306">
        <v>60.7</v>
      </c>
      <c r="N2306">
        <f>IF(DATOS[[#This Row],[email_open_rate]]="",0,DATOS[[#This Row],[email_open_rate]])</f>
        <v>60.7</v>
      </c>
      <c r="O2306" s="1">
        <v>45669</v>
      </c>
      <c r="P2306">
        <v>95</v>
      </c>
      <c r="Q2306">
        <v>0.4</v>
      </c>
      <c r="R2306">
        <f>IF(IFERROR(VLOOKUP(DATOS[[#This Row],[IdUnico]],A2307:$A$5002,1,FALSE),0),1,0)</f>
        <v>0</v>
      </c>
    </row>
    <row r="2307" spans="1:18" x14ac:dyDescent="0.3">
      <c r="A2307" t="str">
        <f>CONCATENATE(DATOS[[#This Row],[customer_id]],"_",DATOS[[#This Row],[country]],"_",DATOS[[#This Row],[customer_since]])</f>
        <v>CUST_5142_UK_44463</v>
      </c>
      <c r="B2307" t="s">
        <v>374</v>
      </c>
      <c r="C2307">
        <v>60</v>
      </c>
      <c r="D2307" t="s">
        <v>14</v>
      </c>
      <c r="E2307" t="s">
        <v>52</v>
      </c>
      <c r="F2307">
        <v>72.69</v>
      </c>
      <c r="G2307">
        <f>IF(DATOS[[#This Row],[avg_order_value]]="",0,DATOS[[#This Row],[avg_order_value]])</f>
        <v>72.69</v>
      </c>
      <c r="H2307">
        <v>10</v>
      </c>
      <c r="I2307">
        <f>DATOS[[#This Row],[avgValorOrdenDesc]]*DATOS[[#This Row],[total_orders]]</f>
        <v>726.9</v>
      </c>
      <c r="J2307">
        <v>141</v>
      </c>
      <c r="K2307">
        <v>0</v>
      </c>
      <c r="L2307" t="s">
        <v>40</v>
      </c>
      <c r="M2307">
        <v>68.900000000000006</v>
      </c>
      <c r="N2307">
        <f>IF(DATOS[[#This Row],[email_open_rate]]="",0,DATOS[[#This Row],[email_open_rate]])</f>
        <v>68.900000000000006</v>
      </c>
      <c r="O2307" s="1">
        <v>44463</v>
      </c>
      <c r="P2307">
        <v>13</v>
      </c>
      <c r="Q2307">
        <v>0.54</v>
      </c>
      <c r="R2307">
        <f>IF(IFERROR(VLOOKUP(DATOS[[#This Row],[IdUnico]],A2308:$A$5002,1,FALSE),0),1,0)</f>
        <v>0</v>
      </c>
    </row>
    <row r="2308" spans="1:18" x14ac:dyDescent="0.3">
      <c r="A2308" t="str">
        <f>CONCATENATE(DATOS[[#This Row],[customer_id]],"_",DATOS[[#This Row],[country]],"_",DATOS[[#This Row],[customer_since]])</f>
        <v>CUST_5143_China_44627</v>
      </c>
      <c r="B2308" t="s">
        <v>719</v>
      </c>
      <c r="C2308">
        <v>29</v>
      </c>
      <c r="D2308" t="s">
        <v>21</v>
      </c>
      <c r="E2308" t="s">
        <v>44</v>
      </c>
      <c r="F2308">
        <v>75.56</v>
      </c>
      <c r="G2308">
        <f>IF(DATOS[[#This Row],[avg_order_value]]="",0,DATOS[[#This Row],[avg_order_value]])</f>
        <v>75.56</v>
      </c>
      <c r="H2308">
        <v>12</v>
      </c>
      <c r="I2308">
        <f>DATOS[[#This Row],[avgValorOrdenDesc]]*DATOS[[#This Row],[total_orders]]</f>
        <v>906.72</v>
      </c>
      <c r="J2308">
        <v>343</v>
      </c>
      <c r="K2308">
        <v>0</v>
      </c>
      <c r="L2308" t="s">
        <v>16</v>
      </c>
      <c r="M2308">
        <v>40.4</v>
      </c>
      <c r="N2308">
        <f>IF(DATOS[[#This Row],[email_open_rate]]="",0,DATOS[[#This Row],[email_open_rate]])</f>
        <v>40.4</v>
      </c>
      <c r="O2308" s="1">
        <v>44627</v>
      </c>
      <c r="P2308">
        <v>74</v>
      </c>
      <c r="Q2308">
        <v>0.4</v>
      </c>
      <c r="R2308">
        <f>IF(IFERROR(VLOOKUP(DATOS[[#This Row],[IdUnico]],A2309:$A$5002,1,FALSE),0),1,0)</f>
        <v>0</v>
      </c>
    </row>
    <row r="2309" spans="1:18" x14ac:dyDescent="0.3">
      <c r="A2309" t="str">
        <f>CONCATENATE(DATOS[[#This Row],[customer_id]],"_",DATOS[[#This Row],[country]],"_",DATOS[[#This Row],[customer_since]])</f>
        <v>CUST_5143_Germany_45668</v>
      </c>
      <c r="B2309" t="s">
        <v>719</v>
      </c>
      <c r="C2309">
        <v>60</v>
      </c>
      <c r="D2309" t="s">
        <v>21</v>
      </c>
      <c r="E2309" t="s">
        <v>50</v>
      </c>
      <c r="F2309">
        <v>97</v>
      </c>
      <c r="G2309">
        <f>IF(DATOS[[#This Row],[avg_order_value]]="",0,DATOS[[#This Row],[avg_order_value]])</f>
        <v>97</v>
      </c>
      <c r="H2309">
        <v>8</v>
      </c>
      <c r="I2309">
        <f>DATOS[[#This Row],[avgValorOrdenDesc]]*DATOS[[#This Row],[total_orders]]</f>
        <v>776</v>
      </c>
      <c r="J2309">
        <v>165</v>
      </c>
      <c r="K2309">
        <v>0</v>
      </c>
      <c r="L2309" t="s">
        <v>19</v>
      </c>
      <c r="M2309">
        <v>89.2</v>
      </c>
      <c r="N2309">
        <f>IF(DATOS[[#This Row],[email_open_rate]]="",0,DATOS[[#This Row],[email_open_rate]])</f>
        <v>89.2</v>
      </c>
      <c r="O2309" s="1">
        <v>45668</v>
      </c>
      <c r="P2309">
        <v>53</v>
      </c>
      <c r="Q2309">
        <v>0.34</v>
      </c>
      <c r="R2309">
        <f>IF(IFERROR(VLOOKUP(DATOS[[#This Row],[IdUnico]],A2310:$A$5002,1,FALSE),0),1,0)</f>
        <v>0</v>
      </c>
    </row>
    <row r="2310" spans="1:18" x14ac:dyDescent="0.3">
      <c r="A2310" t="str">
        <f>CONCATENATE(DATOS[[#This Row],[customer_id]],"_",DATOS[[#This Row],[country]],"_",DATOS[[#This Row],[customer_since]])</f>
        <v>CUST_5145_Australia_44279</v>
      </c>
      <c r="B2310" t="s">
        <v>3141</v>
      </c>
      <c r="C2310">
        <v>43</v>
      </c>
      <c r="D2310" t="s">
        <v>14</v>
      </c>
      <c r="E2310" t="s">
        <v>22</v>
      </c>
      <c r="F2310">
        <v>17.100000000000001</v>
      </c>
      <c r="G2310">
        <f>IF(DATOS[[#This Row],[avg_order_value]]="",0,DATOS[[#This Row],[avg_order_value]])</f>
        <v>17.100000000000001</v>
      </c>
      <c r="H2310">
        <v>13</v>
      </c>
      <c r="I2310">
        <f>DATOS[[#This Row],[avgValorOrdenDesc]]*DATOS[[#This Row],[total_orders]]</f>
        <v>222.3</v>
      </c>
      <c r="J2310">
        <v>170</v>
      </c>
      <c r="K2310">
        <v>0</v>
      </c>
      <c r="L2310" t="s">
        <v>29</v>
      </c>
      <c r="M2310">
        <v>79.400000000000006</v>
      </c>
      <c r="N2310">
        <f>IF(DATOS[[#This Row],[email_open_rate]]="",0,DATOS[[#This Row],[email_open_rate]])</f>
        <v>79.400000000000006</v>
      </c>
      <c r="O2310" s="1">
        <v>44279</v>
      </c>
      <c r="P2310">
        <v>43</v>
      </c>
      <c r="Q2310">
        <v>0.35</v>
      </c>
      <c r="R2310">
        <f>IF(IFERROR(VLOOKUP(DATOS[[#This Row],[IdUnico]],A2311:$A$5002,1,FALSE),0),1,0)</f>
        <v>0</v>
      </c>
    </row>
    <row r="2311" spans="1:18" x14ac:dyDescent="0.3">
      <c r="A2311" t="str">
        <f>CONCATENATE(DATOS[[#This Row],[customer_id]],"_",DATOS[[#This Row],[country]],"_",DATOS[[#This Row],[customer_since]])</f>
        <v>CUST_5146_Australia_45537</v>
      </c>
      <c r="B2311" t="s">
        <v>355</v>
      </c>
      <c r="C2311">
        <v>25</v>
      </c>
      <c r="D2311" t="s">
        <v>14</v>
      </c>
      <c r="E2311" t="s">
        <v>22</v>
      </c>
      <c r="F2311">
        <v>85.07</v>
      </c>
      <c r="G2311">
        <f>IF(DATOS[[#This Row],[avg_order_value]]="",0,DATOS[[#This Row],[avg_order_value]])</f>
        <v>85.07</v>
      </c>
      <c r="H2311">
        <v>9</v>
      </c>
      <c r="I2311">
        <f>DATOS[[#This Row],[avgValorOrdenDesc]]*DATOS[[#This Row],[total_orders]]</f>
        <v>765.62999999999988</v>
      </c>
      <c r="J2311">
        <v>320</v>
      </c>
      <c r="K2311">
        <v>0</v>
      </c>
      <c r="L2311" t="s">
        <v>40</v>
      </c>
      <c r="M2311">
        <v>3.4</v>
      </c>
      <c r="N2311">
        <f>IF(DATOS[[#This Row],[email_open_rate]]="",0,DATOS[[#This Row],[email_open_rate]])</f>
        <v>3.4</v>
      </c>
      <c r="O2311" s="1">
        <v>45537</v>
      </c>
      <c r="P2311">
        <v>20</v>
      </c>
      <c r="Q2311">
        <v>0.33</v>
      </c>
      <c r="R2311">
        <f>IF(IFERROR(VLOOKUP(DATOS[[#This Row],[IdUnico]],A2312:$A$5002,1,FALSE),0),1,0)</f>
        <v>0</v>
      </c>
    </row>
    <row r="2312" spans="1:18" x14ac:dyDescent="0.3">
      <c r="A2312" t="str">
        <f>CONCATENATE(DATOS[[#This Row],[customer_id]],"_",DATOS[[#This Row],[country]],"_",DATOS[[#This Row],[customer_since]])</f>
        <v>CUST_5146_Canada_44205</v>
      </c>
      <c r="B2312" t="s">
        <v>355</v>
      </c>
      <c r="C2312">
        <v>53</v>
      </c>
      <c r="D2312" t="s">
        <v>21</v>
      </c>
      <c r="E2312" t="s">
        <v>28</v>
      </c>
      <c r="F2312">
        <v>33.07</v>
      </c>
      <c r="G2312">
        <f>IF(DATOS[[#This Row],[avg_order_value]]="",0,DATOS[[#This Row],[avg_order_value]])</f>
        <v>33.07</v>
      </c>
      <c r="H2312">
        <v>3</v>
      </c>
      <c r="I2312">
        <f>DATOS[[#This Row],[avgValorOrdenDesc]]*DATOS[[#This Row],[total_orders]]</f>
        <v>99.210000000000008</v>
      </c>
      <c r="J2312">
        <v>299</v>
      </c>
      <c r="K2312">
        <v>0</v>
      </c>
      <c r="L2312" t="s">
        <v>23</v>
      </c>
      <c r="M2312">
        <v>75.3</v>
      </c>
      <c r="N2312">
        <f>IF(DATOS[[#This Row],[email_open_rate]]="",0,DATOS[[#This Row],[email_open_rate]])</f>
        <v>75.3</v>
      </c>
      <c r="O2312" s="1">
        <v>44205</v>
      </c>
      <c r="P2312">
        <v>7</v>
      </c>
      <c r="Q2312">
        <v>7.0000000000000007E-2</v>
      </c>
      <c r="R2312">
        <f>IF(IFERROR(VLOOKUP(DATOS[[#This Row],[IdUnico]],A2313:$A$5002,1,FALSE),0),1,0)</f>
        <v>0</v>
      </c>
    </row>
    <row r="2313" spans="1:18" x14ac:dyDescent="0.3">
      <c r="A2313" t="str">
        <f>CONCATENATE(DATOS[[#This Row],[customer_id]],"_",DATOS[[#This Row],[country]],"_",DATOS[[#This Row],[customer_since]])</f>
        <v>CUST_5146_France_44822</v>
      </c>
      <c r="B2313" t="s">
        <v>355</v>
      </c>
      <c r="C2313">
        <v>39</v>
      </c>
      <c r="D2313" t="s">
        <v>14</v>
      </c>
      <c r="E2313" t="s">
        <v>35</v>
      </c>
      <c r="F2313">
        <v>38.93</v>
      </c>
      <c r="G2313">
        <f>IF(DATOS[[#This Row],[avg_order_value]]="",0,DATOS[[#This Row],[avg_order_value]])</f>
        <v>38.93</v>
      </c>
      <c r="H2313">
        <v>6</v>
      </c>
      <c r="I2313">
        <f>DATOS[[#This Row],[avgValorOrdenDesc]]*DATOS[[#This Row],[total_orders]]</f>
        <v>233.57999999999998</v>
      </c>
      <c r="J2313">
        <v>62</v>
      </c>
      <c r="K2313">
        <v>0</v>
      </c>
      <c r="L2313" t="s">
        <v>23</v>
      </c>
      <c r="N2313">
        <f>IF(DATOS[[#This Row],[email_open_rate]]="",0,DATOS[[#This Row],[email_open_rate]])</f>
        <v>0</v>
      </c>
      <c r="O2313" s="1">
        <v>44822</v>
      </c>
      <c r="P2313">
        <v>6</v>
      </c>
      <c r="Q2313">
        <v>0.19</v>
      </c>
      <c r="R2313">
        <f>IF(IFERROR(VLOOKUP(DATOS[[#This Row],[IdUnico]],A2314:$A$5002,1,FALSE),0),1,0)</f>
        <v>0</v>
      </c>
    </row>
    <row r="2314" spans="1:18" x14ac:dyDescent="0.3">
      <c r="A2314" t="str">
        <f>CONCATENATE(DATOS[[#This Row],[customer_id]],"_",DATOS[[#This Row],[country]],"_",DATOS[[#This Row],[customer_since]])</f>
        <v>CUST_5150_Brazil_44806</v>
      </c>
      <c r="B2314" t="s">
        <v>1070</v>
      </c>
      <c r="C2314">
        <v>79</v>
      </c>
      <c r="D2314" t="s">
        <v>21</v>
      </c>
      <c r="E2314" t="s">
        <v>15</v>
      </c>
      <c r="F2314">
        <v>123.36</v>
      </c>
      <c r="G2314">
        <f>IF(DATOS[[#This Row],[avg_order_value]]="",0,DATOS[[#This Row],[avg_order_value]])</f>
        <v>123.36</v>
      </c>
      <c r="H2314">
        <v>6</v>
      </c>
      <c r="I2314">
        <f>DATOS[[#This Row],[avgValorOrdenDesc]]*DATOS[[#This Row],[total_orders]]</f>
        <v>740.16</v>
      </c>
      <c r="J2314">
        <v>364</v>
      </c>
      <c r="K2314">
        <v>0</v>
      </c>
      <c r="L2314" t="s">
        <v>29</v>
      </c>
      <c r="M2314">
        <v>90.5</v>
      </c>
      <c r="N2314">
        <f>IF(DATOS[[#This Row],[email_open_rate]]="",0,DATOS[[#This Row],[email_open_rate]])</f>
        <v>90.5</v>
      </c>
      <c r="O2314" s="1">
        <v>44806</v>
      </c>
      <c r="P2314">
        <v>33</v>
      </c>
      <c r="Q2314">
        <v>0.67</v>
      </c>
      <c r="R2314">
        <f>IF(IFERROR(VLOOKUP(DATOS[[#This Row],[IdUnico]],A2315:$A$5002,1,FALSE),0),1,0)</f>
        <v>0</v>
      </c>
    </row>
    <row r="2315" spans="1:18" x14ac:dyDescent="0.3">
      <c r="A2315" t="str">
        <f>CONCATENATE(DATOS[[#This Row],[customer_id]],"_",DATOS[[#This Row],[country]],"_",DATOS[[#This Row],[customer_since]])</f>
        <v>CUST_5152_USA_45228</v>
      </c>
      <c r="B2315" t="s">
        <v>2384</v>
      </c>
      <c r="C2315">
        <v>36</v>
      </c>
      <c r="D2315" t="s">
        <v>14</v>
      </c>
      <c r="E2315" t="s">
        <v>18</v>
      </c>
      <c r="F2315">
        <v>105.97</v>
      </c>
      <c r="G2315">
        <f>IF(DATOS[[#This Row],[avg_order_value]]="",0,DATOS[[#This Row],[avg_order_value]])</f>
        <v>105.97</v>
      </c>
      <c r="H2315">
        <v>14</v>
      </c>
      <c r="I2315">
        <f>DATOS[[#This Row],[avgValorOrdenDesc]]*DATOS[[#This Row],[total_orders]]</f>
        <v>1483.58</v>
      </c>
      <c r="J2315">
        <v>0</v>
      </c>
      <c r="K2315">
        <v>0</v>
      </c>
      <c r="L2315" t="s">
        <v>16</v>
      </c>
      <c r="M2315">
        <v>50.1</v>
      </c>
      <c r="N2315">
        <f>IF(DATOS[[#This Row],[email_open_rate]]="",0,DATOS[[#This Row],[email_open_rate]])</f>
        <v>50.1</v>
      </c>
      <c r="O2315" s="1">
        <v>45228</v>
      </c>
      <c r="P2315">
        <v>47</v>
      </c>
      <c r="Q2315">
        <v>0.1</v>
      </c>
      <c r="R2315">
        <f>IF(IFERROR(VLOOKUP(DATOS[[#This Row],[IdUnico]],A2316:$A$5002,1,FALSE),0),1,0)</f>
        <v>0</v>
      </c>
    </row>
    <row r="2316" spans="1:18" x14ac:dyDescent="0.3">
      <c r="A2316" t="str">
        <f>CONCATENATE(DATOS[[#This Row],[customer_id]],"_",DATOS[[#This Row],[country]],"_",DATOS[[#This Row],[customer_since]])</f>
        <v>CUST_5154_Australia_45253</v>
      </c>
      <c r="B2316" t="s">
        <v>2305</v>
      </c>
      <c r="C2316">
        <v>19</v>
      </c>
      <c r="D2316" t="s">
        <v>21</v>
      </c>
      <c r="E2316" t="s">
        <v>22</v>
      </c>
      <c r="F2316">
        <v>17.95</v>
      </c>
      <c r="G2316">
        <f>IF(DATOS[[#This Row],[avg_order_value]]="",0,DATOS[[#This Row],[avg_order_value]])</f>
        <v>17.95</v>
      </c>
      <c r="H2316">
        <v>9</v>
      </c>
      <c r="I2316">
        <f>DATOS[[#This Row],[avgValorOrdenDesc]]*DATOS[[#This Row],[total_orders]]</f>
        <v>161.54999999999998</v>
      </c>
      <c r="J2316">
        <v>356</v>
      </c>
      <c r="K2316">
        <v>0</v>
      </c>
      <c r="L2316" t="s">
        <v>40</v>
      </c>
      <c r="N2316">
        <f>IF(DATOS[[#This Row],[email_open_rate]]="",0,DATOS[[#This Row],[email_open_rate]])</f>
        <v>0</v>
      </c>
      <c r="O2316" s="1">
        <v>45253</v>
      </c>
      <c r="P2316">
        <v>95</v>
      </c>
      <c r="Q2316">
        <v>0.38</v>
      </c>
      <c r="R2316">
        <f>IF(IFERROR(VLOOKUP(DATOS[[#This Row],[IdUnico]],A2317:$A$5002,1,FALSE),0),1,0)</f>
        <v>0</v>
      </c>
    </row>
    <row r="2317" spans="1:18" x14ac:dyDescent="0.3">
      <c r="A2317" t="str">
        <f>CONCATENATE(DATOS[[#This Row],[customer_id]],"_",DATOS[[#This Row],[country]],"_",DATOS[[#This Row],[customer_since]])</f>
        <v>CUST_5155_Japan_45827</v>
      </c>
      <c r="B2317" t="s">
        <v>3527</v>
      </c>
      <c r="C2317">
        <v>64</v>
      </c>
      <c r="D2317" t="s">
        <v>14</v>
      </c>
      <c r="E2317" t="s">
        <v>26</v>
      </c>
      <c r="F2317">
        <v>51.61</v>
      </c>
      <c r="G2317">
        <f>IF(DATOS[[#This Row],[avg_order_value]]="",0,DATOS[[#This Row],[avg_order_value]])</f>
        <v>51.61</v>
      </c>
      <c r="H2317">
        <v>11</v>
      </c>
      <c r="I2317">
        <f>DATOS[[#This Row],[avgValorOrdenDesc]]*DATOS[[#This Row],[total_orders]]</f>
        <v>567.71</v>
      </c>
      <c r="J2317">
        <v>98</v>
      </c>
      <c r="K2317">
        <v>0</v>
      </c>
      <c r="L2317" t="s">
        <v>29</v>
      </c>
      <c r="M2317">
        <v>67.900000000000006</v>
      </c>
      <c r="N2317">
        <f>IF(DATOS[[#This Row],[email_open_rate]]="",0,DATOS[[#This Row],[email_open_rate]])</f>
        <v>67.900000000000006</v>
      </c>
      <c r="O2317" s="1">
        <v>45827</v>
      </c>
      <c r="P2317">
        <v>21</v>
      </c>
      <c r="Q2317">
        <v>0.59</v>
      </c>
      <c r="R2317">
        <f>IF(IFERROR(VLOOKUP(DATOS[[#This Row],[IdUnico]],A2318:$A$5002,1,FALSE),0),1,0)</f>
        <v>0</v>
      </c>
    </row>
    <row r="2318" spans="1:18" x14ac:dyDescent="0.3">
      <c r="A2318" t="str">
        <f>CONCATENATE(DATOS[[#This Row],[customer_id]],"_",DATOS[[#This Row],[country]],"_",DATOS[[#This Row],[customer_since]])</f>
        <v>CUST_5158_Japan_45462</v>
      </c>
      <c r="B2318" t="s">
        <v>616</v>
      </c>
      <c r="C2318">
        <v>75</v>
      </c>
      <c r="D2318" t="s">
        <v>21</v>
      </c>
      <c r="E2318" t="s">
        <v>26</v>
      </c>
      <c r="F2318">
        <v>92.21</v>
      </c>
      <c r="G2318">
        <f>IF(DATOS[[#This Row],[avg_order_value]]="",0,DATOS[[#This Row],[avg_order_value]])</f>
        <v>92.21</v>
      </c>
      <c r="H2318">
        <v>8</v>
      </c>
      <c r="I2318">
        <f>DATOS[[#This Row],[avgValorOrdenDesc]]*DATOS[[#This Row],[total_orders]]</f>
        <v>737.68</v>
      </c>
      <c r="J2318">
        <v>12</v>
      </c>
      <c r="K2318">
        <v>0</v>
      </c>
      <c r="L2318" t="s">
        <v>19</v>
      </c>
      <c r="M2318">
        <v>18.899999999999999</v>
      </c>
      <c r="N2318">
        <f>IF(DATOS[[#This Row],[email_open_rate]]="",0,DATOS[[#This Row],[email_open_rate]])</f>
        <v>18.899999999999999</v>
      </c>
      <c r="O2318" s="1">
        <v>45462</v>
      </c>
      <c r="P2318">
        <v>17</v>
      </c>
      <c r="Q2318">
        <v>0.16</v>
      </c>
      <c r="R2318">
        <f>IF(IFERROR(VLOOKUP(DATOS[[#This Row],[IdUnico]],A2319:$A$5002,1,FALSE),0),1,0)</f>
        <v>0</v>
      </c>
    </row>
    <row r="2319" spans="1:18" x14ac:dyDescent="0.3">
      <c r="A2319" t="str">
        <f>CONCATENATE(DATOS[[#This Row],[customer_id]],"_",DATOS[[#This Row],[country]],"_",DATOS[[#This Row],[customer_since]])</f>
        <v>CUST_5159_UK_44273</v>
      </c>
      <c r="B2319" t="s">
        <v>3453</v>
      </c>
      <c r="C2319">
        <v>49</v>
      </c>
      <c r="D2319" t="s">
        <v>14</v>
      </c>
      <c r="E2319" t="s">
        <v>52</v>
      </c>
      <c r="F2319">
        <v>181.35</v>
      </c>
      <c r="G2319">
        <f>IF(DATOS[[#This Row],[avg_order_value]]="",0,DATOS[[#This Row],[avg_order_value]])</f>
        <v>181.35</v>
      </c>
      <c r="H2319">
        <v>7</v>
      </c>
      <c r="I2319">
        <f>DATOS[[#This Row],[avgValorOrdenDesc]]*DATOS[[#This Row],[total_orders]]</f>
        <v>1269.45</v>
      </c>
      <c r="J2319">
        <v>82</v>
      </c>
      <c r="K2319">
        <v>0</v>
      </c>
      <c r="L2319" t="s">
        <v>19</v>
      </c>
      <c r="M2319">
        <v>44.4</v>
      </c>
      <c r="N2319">
        <f>IF(DATOS[[#This Row],[email_open_rate]]="",0,DATOS[[#This Row],[email_open_rate]])</f>
        <v>44.4</v>
      </c>
      <c r="O2319" s="1">
        <v>44273</v>
      </c>
      <c r="P2319">
        <v>18</v>
      </c>
      <c r="Q2319">
        <v>0.27</v>
      </c>
      <c r="R2319">
        <f>IF(IFERROR(VLOOKUP(DATOS[[#This Row],[IdUnico]],A2320:$A$5002,1,FALSE),0),1,0)</f>
        <v>0</v>
      </c>
    </row>
    <row r="2320" spans="1:18" x14ac:dyDescent="0.3">
      <c r="A2320" t="str">
        <f>CONCATENATE(DATOS[[#This Row],[customer_id]],"_",DATOS[[#This Row],[country]],"_",DATOS[[#This Row],[customer_since]])</f>
        <v>CUST_5160_India_44544</v>
      </c>
      <c r="B2320" t="s">
        <v>2714</v>
      </c>
      <c r="C2320">
        <v>58</v>
      </c>
      <c r="D2320" t="s">
        <v>14</v>
      </c>
      <c r="E2320" t="s">
        <v>37</v>
      </c>
      <c r="F2320">
        <v>149.08000000000001</v>
      </c>
      <c r="G2320">
        <f>IF(DATOS[[#This Row],[avg_order_value]]="",0,DATOS[[#This Row],[avg_order_value]])</f>
        <v>149.08000000000001</v>
      </c>
      <c r="H2320">
        <v>13</v>
      </c>
      <c r="I2320">
        <f>DATOS[[#This Row],[avgValorOrdenDesc]]*DATOS[[#This Row],[total_orders]]</f>
        <v>1938.0400000000002</v>
      </c>
      <c r="J2320">
        <v>172</v>
      </c>
      <c r="K2320">
        <v>0</v>
      </c>
      <c r="L2320" t="s">
        <v>16</v>
      </c>
      <c r="M2320">
        <v>24</v>
      </c>
      <c r="N2320">
        <f>IF(DATOS[[#This Row],[email_open_rate]]="",0,DATOS[[#This Row],[email_open_rate]])</f>
        <v>24</v>
      </c>
      <c r="O2320" s="1">
        <v>44544</v>
      </c>
      <c r="P2320">
        <v>65</v>
      </c>
      <c r="Q2320">
        <v>0.62</v>
      </c>
      <c r="R2320">
        <f>IF(IFERROR(VLOOKUP(DATOS[[#This Row],[IdUnico]],A2321:$A$5002,1,FALSE),0),1,0)</f>
        <v>0</v>
      </c>
    </row>
    <row r="2321" spans="1:18" x14ac:dyDescent="0.3">
      <c r="A2321" t="str">
        <f>CONCATENATE(DATOS[[#This Row],[customer_id]],"_",DATOS[[#This Row],[country]],"_",DATOS[[#This Row],[customer_since]])</f>
        <v>CUST_5164_Australia_44362</v>
      </c>
      <c r="B2321" t="s">
        <v>682</v>
      </c>
      <c r="C2321">
        <v>31</v>
      </c>
      <c r="D2321" t="s">
        <v>14</v>
      </c>
      <c r="E2321" t="s">
        <v>22</v>
      </c>
      <c r="F2321">
        <v>63.07</v>
      </c>
      <c r="G2321">
        <f>IF(DATOS[[#This Row],[avg_order_value]]="",0,DATOS[[#This Row],[avg_order_value]])</f>
        <v>63.07</v>
      </c>
      <c r="H2321">
        <v>10</v>
      </c>
      <c r="I2321">
        <f>DATOS[[#This Row],[avgValorOrdenDesc]]*DATOS[[#This Row],[total_orders]]</f>
        <v>630.70000000000005</v>
      </c>
      <c r="J2321">
        <v>348</v>
      </c>
      <c r="K2321">
        <v>0</v>
      </c>
      <c r="L2321" t="s">
        <v>19</v>
      </c>
      <c r="M2321">
        <v>16</v>
      </c>
      <c r="N2321">
        <f>IF(DATOS[[#This Row],[email_open_rate]]="",0,DATOS[[#This Row],[email_open_rate]])</f>
        <v>16</v>
      </c>
      <c r="O2321" s="1">
        <v>44362</v>
      </c>
      <c r="P2321">
        <v>29</v>
      </c>
      <c r="Q2321">
        <v>0.18</v>
      </c>
      <c r="R2321">
        <f>IF(IFERROR(VLOOKUP(DATOS[[#This Row],[IdUnico]],A2322:$A$5002,1,FALSE),0),1,0)</f>
        <v>0</v>
      </c>
    </row>
    <row r="2322" spans="1:18" x14ac:dyDescent="0.3">
      <c r="A2322" t="str">
        <f>CONCATENATE(DATOS[[#This Row],[customer_id]],"_",DATOS[[#This Row],[country]],"_",DATOS[[#This Row],[customer_since]])</f>
        <v>CUST_5164_France_44397</v>
      </c>
      <c r="B2322" t="s">
        <v>682</v>
      </c>
      <c r="C2322">
        <v>76</v>
      </c>
      <c r="D2322" t="s">
        <v>25</v>
      </c>
      <c r="E2322" t="s">
        <v>35</v>
      </c>
      <c r="F2322">
        <v>48.53</v>
      </c>
      <c r="G2322">
        <f>IF(DATOS[[#This Row],[avg_order_value]]="",0,DATOS[[#This Row],[avg_order_value]])</f>
        <v>48.53</v>
      </c>
      <c r="H2322">
        <v>9</v>
      </c>
      <c r="I2322">
        <f>DATOS[[#This Row],[avgValorOrdenDesc]]*DATOS[[#This Row],[total_orders]]</f>
        <v>436.77</v>
      </c>
      <c r="J2322">
        <v>29</v>
      </c>
      <c r="K2322">
        <v>0</v>
      </c>
      <c r="L2322" t="s">
        <v>23</v>
      </c>
      <c r="M2322">
        <v>31.2</v>
      </c>
      <c r="N2322">
        <f>IF(DATOS[[#This Row],[email_open_rate]]="",0,DATOS[[#This Row],[email_open_rate]])</f>
        <v>31.2</v>
      </c>
      <c r="O2322" s="1">
        <v>44397</v>
      </c>
      <c r="P2322">
        <v>19</v>
      </c>
      <c r="Q2322">
        <v>0.08</v>
      </c>
      <c r="R2322">
        <f>IF(IFERROR(VLOOKUP(DATOS[[#This Row],[IdUnico]],A2323:$A$5002,1,FALSE),0),1,0)</f>
        <v>0</v>
      </c>
    </row>
    <row r="2323" spans="1:18" x14ac:dyDescent="0.3">
      <c r="A2323" t="str">
        <f>CONCATENATE(DATOS[[#This Row],[customer_id]],"_",DATOS[[#This Row],[country]],"_",DATOS[[#This Row],[customer_since]])</f>
        <v>CUST_5167_Australia_44185</v>
      </c>
      <c r="B2323" t="s">
        <v>1351</v>
      </c>
      <c r="C2323">
        <v>74</v>
      </c>
      <c r="D2323" t="s">
        <v>14</v>
      </c>
      <c r="E2323" t="s">
        <v>22</v>
      </c>
      <c r="F2323">
        <v>200.85</v>
      </c>
      <c r="G2323">
        <f>IF(DATOS[[#This Row],[avg_order_value]]="",0,DATOS[[#This Row],[avg_order_value]])</f>
        <v>200.85</v>
      </c>
      <c r="H2323">
        <v>5</v>
      </c>
      <c r="I2323">
        <f>DATOS[[#This Row],[avgValorOrdenDesc]]*DATOS[[#This Row],[total_orders]]</f>
        <v>1004.25</v>
      </c>
      <c r="J2323">
        <v>329</v>
      </c>
      <c r="K2323">
        <v>0</v>
      </c>
      <c r="L2323" t="s">
        <v>40</v>
      </c>
      <c r="M2323">
        <v>29.2</v>
      </c>
      <c r="N2323">
        <f>IF(DATOS[[#This Row],[email_open_rate]]="",0,DATOS[[#This Row],[email_open_rate]])</f>
        <v>29.2</v>
      </c>
      <c r="O2323" s="1">
        <v>44185</v>
      </c>
      <c r="P2323">
        <v>77</v>
      </c>
      <c r="Q2323">
        <v>0.38</v>
      </c>
      <c r="R2323">
        <f>IF(IFERROR(VLOOKUP(DATOS[[#This Row],[IdUnico]],A2324:$A$5002,1,FALSE),0),1,0)</f>
        <v>0</v>
      </c>
    </row>
    <row r="2324" spans="1:18" x14ac:dyDescent="0.3">
      <c r="A2324" t="str">
        <f>CONCATENATE(DATOS[[#This Row],[customer_id]],"_",DATOS[[#This Row],[country]],"_",DATOS[[#This Row],[customer_since]])</f>
        <v>CUST_5171_Brazil_45451</v>
      </c>
      <c r="B2324" t="s">
        <v>488</v>
      </c>
      <c r="C2324">
        <v>43</v>
      </c>
      <c r="D2324" t="s">
        <v>25</v>
      </c>
      <c r="E2324" t="s">
        <v>15</v>
      </c>
      <c r="F2324">
        <v>87.82</v>
      </c>
      <c r="G2324">
        <f>IF(DATOS[[#This Row],[avg_order_value]]="",0,DATOS[[#This Row],[avg_order_value]])</f>
        <v>87.82</v>
      </c>
      <c r="H2324">
        <v>9</v>
      </c>
      <c r="I2324">
        <f>DATOS[[#This Row],[avgValorOrdenDesc]]*DATOS[[#This Row],[total_orders]]</f>
        <v>790.37999999999988</v>
      </c>
      <c r="J2324">
        <v>226</v>
      </c>
      <c r="K2324">
        <v>0</v>
      </c>
      <c r="L2324" t="s">
        <v>40</v>
      </c>
      <c r="M2324">
        <v>53</v>
      </c>
      <c r="N2324">
        <f>IF(DATOS[[#This Row],[email_open_rate]]="",0,DATOS[[#This Row],[email_open_rate]])</f>
        <v>53</v>
      </c>
      <c r="O2324" s="1">
        <v>45451</v>
      </c>
      <c r="P2324">
        <v>54</v>
      </c>
      <c r="Q2324">
        <v>0.05</v>
      </c>
      <c r="R2324">
        <f>IF(IFERROR(VLOOKUP(DATOS[[#This Row],[IdUnico]],A2325:$A$5002,1,FALSE),0),1,0)</f>
        <v>0</v>
      </c>
    </row>
    <row r="2325" spans="1:18" x14ac:dyDescent="0.3">
      <c r="A2325" t="str">
        <f>CONCATENATE(DATOS[[#This Row],[customer_id]],"_",DATOS[[#This Row],[country]],"_",DATOS[[#This Row],[customer_since]])</f>
        <v>CUST_5172_USA_45267</v>
      </c>
      <c r="B2325" t="s">
        <v>3047</v>
      </c>
      <c r="C2325">
        <v>60</v>
      </c>
      <c r="D2325" t="s">
        <v>14</v>
      </c>
      <c r="E2325" t="s">
        <v>18</v>
      </c>
      <c r="F2325">
        <v>199.58</v>
      </c>
      <c r="G2325">
        <f>IF(DATOS[[#This Row],[avg_order_value]]="",0,DATOS[[#This Row],[avg_order_value]])</f>
        <v>199.58</v>
      </c>
      <c r="H2325">
        <v>9</v>
      </c>
      <c r="I2325">
        <f>DATOS[[#This Row],[avgValorOrdenDesc]]*DATOS[[#This Row],[total_orders]]</f>
        <v>1796.22</v>
      </c>
      <c r="J2325">
        <v>244</v>
      </c>
      <c r="K2325">
        <v>0</v>
      </c>
      <c r="L2325" t="s">
        <v>16</v>
      </c>
      <c r="M2325">
        <v>80.7</v>
      </c>
      <c r="N2325">
        <f>IF(DATOS[[#This Row],[email_open_rate]]="",0,DATOS[[#This Row],[email_open_rate]])</f>
        <v>80.7</v>
      </c>
      <c r="O2325" s="1">
        <v>45267</v>
      </c>
      <c r="P2325">
        <v>25</v>
      </c>
      <c r="Q2325">
        <v>0.09</v>
      </c>
      <c r="R2325">
        <f>IF(IFERROR(VLOOKUP(DATOS[[#This Row],[IdUnico]],A2326:$A$5002,1,FALSE),0),1,0)</f>
        <v>0</v>
      </c>
    </row>
    <row r="2326" spans="1:18" x14ac:dyDescent="0.3">
      <c r="A2326" t="str">
        <f>CONCATENATE(DATOS[[#This Row],[customer_id]],"_",DATOS[[#This Row],[country]],"_",DATOS[[#This Row],[customer_since]])</f>
        <v>CUST_5173_Germany_44404</v>
      </c>
      <c r="B2326" t="s">
        <v>2724</v>
      </c>
      <c r="C2326">
        <v>33</v>
      </c>
      <c r="D2326" t="s">
        <v>14</v>
      </c>
      <c r="E2326" t="s">
        <v>50</v>
      </c>
      <c r="F2326">
        <v>84.46</v>
      </c>
      <c r="G2326">
        <f>IF(DATOS[[#This Row],[avg_order_value]]="",0,DATOS[[#This Row],[avg_order_value]])</f>
        <v>84.46</v>
      </c>
      <c r="H2326">
        <v>6</v>
      </c>
      <c r="I2326">
        <f>DATOS[[#This Row],[avgValorOrdenDesc]]*DATOS[[#This Row],[total_orders]]</f>
        <v>506.76</v>
      </c>
      <c r="J2326">
        <v>310</v>
      </c>
      <c r="K2326">
        <v>0</v>
      </c>
      <c r="L2326" t="s">
        <v>19</v>
      </c>
      <c r="M2326">
        <v>81</v>
      </c>
      <c r="N2326">
        <f>IF(DATOS[[#This Row],[email_open_rate]]="",0,DATOS[[#This Row],[email_open_rate]])</f>
        <v>81</v>
      </c>
      <c r="O2326" s="1">
        <v>44404</v>
      </c>
      <c r="P2326">
        <v>94</v>
      </c>
      <c r="Q2326">
        <v>0.2</v>
      </c>
      <c r="R2326">
        <f>IF(IFERROR(VLOOKUP(DATOS[[#This Row],[IdUnico]],A2327:$A$5002,1,FALSE),0),1,0)</f>
        <v>0</v>
      </c>
    </row>
    <row r="2327" spans="1:18" x14ac:dyDescent="0.3">
      <c r="A2327" t="str">
        <f>CONCATENATE(DATOS[[#This Row],[customer_id]],"_",DATOS[[#This Row],[country]],"_",DATOS[[#This Row],[customer_since]])</f>
        <v>CUST_5175_Japan_45073</v>
      </c>
      <c r="B2327" t="s">
        <v>564</v>
      </c>
      <c r="C2327">
        <v>32</v>
      </c>
      <c r="D2327" t="s">
        <v>21</v>
      </c>
      <c r="E2327" t="s">
        <v>26</v>
      </c>
      <c r="F2327">
        <v>343.2</v>
      </c>
      <c r="G2327">
        <f>IF(DATOS[[#This Row],[avg_order_value]]="",0,DATOS[[#This Row],[avg_order_value]])</f>
        <v>343.2</v>
      </c>
      <c r="H2327">
        <v>7</v>
      </c>
      <c r="I2327">
        <f>DATOS[[#This Row],[avgValorOrdenDesc]]*DATOS[[#This Row],[total_orders]]</f>
        <v>2402.4</v>
      </c>
      <c r="J2327">
        <v>63</v>
      </c>
      <c r="K2327">
        <v>0</v>
      </c>
      <c r="L2327" t="s">
        <v>23</v>
      </c>
      <c r="N2327">
        <f>IF(DATOS[[#This Row],[email_open_rate]]="",0,DATOS[[#This Row],[email_open_rate]])</f>
        <v>0</v>
      </c>
      <c r="O2327" s="1">
        <v>45073</v>
      </c>
      <c r="P2327">
        <v>98</v>
      </c>
      <c r="Q2327">
        <v>0.23</v>
      </c>
      <c r="R2327">
        <f>IF(IFERROR(VLOOKUP(DATOS[[#This Row],[IdUnico]],A2328:$A$5002,1,FALSE),0),1,0)</f>
        <v>0</v>
      </c>
    </row>
    <row r="2328" spans="1:18" x14ac:dyDescent="0.3">
      <c r="A2328" t="str">
        <f>CONCATENATE(DATOS[[#This Row],[customer_id]],"_",DATOS[[#This Row],[country]],"_",DATOS[[#This Row],[customer_since]])</f>
        <v>CUST_5177_Japan_44395</v>
      </c>
      <c r="B2328" t="s">
        <v>1014</v>
      </c>
      <c r="C2328">
        <v>78</v>
      </c>
      <c r="D2328" t="s">
        <v>25</v>
      </c>
      <c r="E2328" t="s">
        <v>26</v>
      </c>
      <c r="F2328">
        <v>73.72</v>
      </c>
      <c r="G2328">
        <f>IF(DATOS[[#This Row],[avg_order_value]]="",0,DATOS[[#This Row],[avg_order_value]])</f>
        <v>73.72</v>
      </c>
      <c r="H2328">
        <v>15</v>
      </c>
      <c r="I2328">
        <f>DATOS[[#This Row],[avgValorOrdenDesc]]*DATOS[[#This Row],[total_orders]]</f>
        <v>1105.8</v>
      </c>
      <c r="J2328">
        <v>1</v>
      </c>
      <c r="K2328">
        <v>0</v>
      </c>
      <c r="L2328" t="s">
        <v>40</v>
      </c>
      <c r="M2328">
        <v>34.200000000000003</v>
      </c>
      <c r="N2328">
        <f>IF(DATOS[[#This Row],[email_open_rate]]="",0,DATOS[[#This Row],[email_open_rate]])</f>
        <v>34.200000000000003</v>
      </c>
      <c r="O2328" s="1">
        <v>44395</v>
      </c>
      <c r="P2328">
        <v>27</v>
      </c>
      <c r="Q2328">
        <v>0.28999999999999998</v>
      </c>
      <c r="R2328">
        <f>IF(IFERROR(VLOOKUP(DATOS[[#This Row],[IdUnico]],A2329:$A$5002,1,FALSE),0),1,0)</f>
        <v>0</v>
      </c>
    </row>
    <row r="2329" spans="1:18" x14ac:dyDescent="0.3">
      <c r="A2329" t="str">
        <f>CONCATENATE(DATOS[[#This Row],[customer_id]],"_",DATOS[[#This Row],[country]],"_",DATOS[[#This Row],[customer_since]])</f>
        <v>CUST_5177_USA_45075</v>
      </c>
      <c r="B2329" t="s">
        <v>1014</v>
      </c>
      <c r="C2329">
        <v>74</v>
      </c>
      <c r="D2329" t="s">
        <v>14</v>
      </c>
      <c r="E2329" t="s">
        <v>18</v>
      </c>
      <c r="F2329">
        <v>65.14</v>
      </c>
      <c r="G2329">
        <f>IF(DATOS[[#This Row],[avg_order_value]]="",0,DATOS[[#This Row],[avg_order_value]])</f>
        <v>65.14</v>
      </c>
      <c r="H2329">
        <v>5</v>
      </c>
      <c r="I2329">
        <f>DATOS[[#This Row],[avgValorOrdenDesc]]*DATOS[[#This Row],[total_orders]]</f>
        <v>325.7</v>
      </c>
      <c r="J2329">
        <v>165</v>
      </c>
      <c r="K2329">
        <v>0</v>
      </c>
      <c r="L2329" t="s">
        <v>16</v>
      </c>
      <c r="M2329">
        <v>50.6</v>
      </c>
      <c r="N2329">
        <f>IF(DATOS[[#This Row],[email_open_rate]]="",0,DATOS[[#This Row],[email_open_rate]])</f>
        <v>50.6</v>
      </c>
      <c r="O2329" s="1">
        <v>45075</v>
      </c>
      <c r="P2329">
        <v>45</v>
      </c>
      <c r="Q2329">
        <v>0.34</v>
      </c>
      <c r="R2329">
        <f>IF(IFERROR(VLOOKUP(DATOS[[#This Row],[IdUnico]],A2330:$A$5002,1,FALSE),0),1,0)</f>
        <v>0</v>
      </c>
    </row>
    <row r="2330" spans="1:18" x14ac:dyDescent="0.3">
      <c r="A2330" t="str">
        <f>CONCATENATE(DATOS[[#This Row],[customer_id]],"_",DATOS[[#This Row],[country]],"_",DATOS[[#This Row],[customer_since]])</f>
        <v>CUST_5178_India_45342</v>
      </c>
      <c r="B2330" t="s">
        <v>630</v>
      </c>
      <c r="C2330">
        <v>63</v>
      </c>
      <c r="D2330" t="s">
        <v>21</v>
      </c>
      <c r="E2330" t="s">
        <v>37</v>
      </c>
      <c r="G2330">
        <f>IF(DATOS[[#This Row],[avg_order_value]]="",0,DATOS[[#This Row],[avg_order_value]])</f>
        <v>0</v>
      </c>
      <c r="H2330">
        <v>9</v>
      </c>
      <c r="I2330">
        <f>DATOS[[#This Row],[avgValorOrdenDesc]]*DATOS[[#This Row],[total_orders]]</f>
        <v>0</v>
      </c>
      <c r="J2330">
        <v>91</v>
      </c>
      <c r="K2330">
        <v>0</v>
      </c>
      <c r="L2330" t="s">
        <v>19</v>
      </c>
      <c r="M2330">
        <v>51.6</v>
      </c>
      <c r="N2330">
        <f>IF(DATOS[[#This Row],[email_open_rate]]="",0,DATOS[[#This Row],[email_open_rate]])</f>
        <v>51.6</v>
      </c>
      <c r="O2330" s="1">
        <v>45342</v>
      </c>
      <c r="P2330">
        <v>56</v>
      </c>
      <c r="Q2330">
        <v>0.32</v>
      </c>
      <c r="R2330">
        <f>IF(IFERROR(VLOOKUP(DATOS[[#This Row],[IdUnico]],A2331:$A$5002,1,FALSE),0),1,0)</f>
        <v>0</v>
      </c>
    </row>
    <row r="2331" spans="1:18" x14ac:dyDescent="0.3">
      <c r="A2331" t="str">
        <f>CONCATENATE(DATOS[[#This Row],[customer_id]],"_",DATOS[[#This Row],[country]],"_",DATOS[[#This Row],[customer_since]])</f>
        <v>CUST_5178_Japan_44806</v>
      </c>
      <c r="B2331" t="s">
        <v>630</v>
      </c>
      <c r="C2331">
        <v>70</v>
      </c>
      <c r="D2331" t="s">
        <v>21</v>
      </c>
      <c r="E2331" t="s">
        <v>26</v>
      </c>
      <c r="F2331">
        <v>94.1</v>
      </c>
      <c r="G2331">
        <f>IF(DATOS[[#This Row],[avg_order_value]]="",0,DATOS[[#This Row],[avg_order_value]])</f>
        <v>94.1</v>
      </c>
      <c r="H2331">
        <v>7</v>
      </c>
      <c r="I2331">
        <f>DATOS[[#This Row],[avgValorOrdenDesc]]*DATOS[[#This Row],[total_orders]]</f>
        <v>658.69999999999993</v>
      </c>
      <c r="J2331">
        <v>262</v>
      </c>
      <c r="K2331">
        <v>0</v>
      </c>
      <c r="L2331" t="s">
        <v>40</v>
      </c>
      <c r="M2331">
        <v>15.4</v>
      </c>
      <c r="N2331">
        <f>IF(DATOS[[#This Row],[email_open_rate]]="",0,DATOS[[#This Row],[email_open_rate]])</f>
        <v>15.4</v>
      </c>
      <c r="O2331" s="1">
        <v>44806</v>
      </c>
      <c r="P2331">
        <v>90</v>
      </c>
      <c r="Q2331">
        <v>0.16</v>
      </c>
      <c r="R2331">
        <f>IF(IFERROR(VLOOKUP(DATOS[[#This Row],[IdUnico]],A2332:$A$5002,1,FALSE),0),1,0)</f>
        <v>0</v>
      </c>
    </row>
    <row r="2332" spans="1:18" x14ac:dyDescent="0.3">
      <c r="A2332" t="str">
        <f>CONCATENATE(DATOS[[#This Row],[customer_id]],"_",DATOS[[#This Row],[country]],"_",DATOS[[#This Row],[customer_since]])</f>
        <v>CUST_5179_China_44087</v>
      </c>
      <c r="B2332" t="s">
        <v>1311</v>
      </c>
      <c r="C2332">
        <v>75</v>
      </c>
      <c r="D2332" t="s">
        <v>14</v>
      </c>
      <c r="E2332" t="s">
        <v>44</v>
      </c>
      <c r="F2332">
        <v>68.13</v>
      </c>
      <c r="G2332">
        <f>IF(DATOS[[#This Row],[avg_order_value]]="",0,DATOS[[#This Row],[avg_order_value]])</f>
        <v>68.13</v>
      </c>
      <c r="H2332">
        <v>9</v>
      </c>
      <c r="I2332">
        <f>DATOS[[#This Row],[avgValorOrdenDesc]]*DATOS[[#This Row],[total_orders]]</f>
        <v>613.16999999999996</v>
      </c>
      <c r="J2332">
        <v>283</v>
      </c>
      <c r="K2332">
        <v>0</v>
      </c>
      <c r="L2332" t="s">
        <v>16</v>
      </c>
      <c r="M2332">
        <v>20.3</v>
      </c>
      <c r="N2332">
        <f>IF(DATOS[[#This Row],[email_open_rate]]="",0,DATOS[[#This Row],[email_open_rate]])</f>
        <v>20.3</v>
      </c>
      <c r="O2332" s="1">
        <v>44087</v>
      </c>
      <c r="P2332">
        <v>78</v>
      </c>
      <c r="Q2332">
        <v>0.12</v>
      </c>
      <c r="R2332">
        <f>IF(IFERROR(VLOOKUP(DATOS[[#This Row],[IdUnico]],A2333:$A$5002,1,FALSE),0),1,0)</f>
        <v>0</v>
      </c>
    </row>
    <row r="2333" spans="1:18" x14ac:dyDescent="0.3">
      <c r="A2333" t="str">
        <f>CONCATENATE(DATOS[[#This Row],[customer_id]],"_",DATOS[[#This Row],[country]],"_",DATOS[[#This Row],[customer_since]])</f>
        <v>CUST_5180_France_45639</v>
      </c>
      <c r="B2333" t="s">
        <v>3772</v>
      </c>
      <c r="C2333">
        <v>32</v>
      </c>
      <c r="D2333" t="s">
        <v>21</v>
      </c>
      <c r="E2333" t="s">
        <v>35</v>
      </c>
      <c r="F2333">
        <v>174.26</v>
      </c>
      <c r="G2333">
        <f>IF(DATOS[[#This Row],[avg_order_value]]="",0,DATOS[[#This Row],[avg_order_value]])</f>
        <v>174.26</v>
      </c>
      <c r="H2333">
        <v>12</v>
      </c>
      <c r="I2333">
        <f>DATOS[[#This Row],[avgValorOrdenDesc]]*DATOS[[#This Row],[total_orders]]</f>
        <v>2091.12</v>
      </c>
      <c r="J2333">
        <v>353</v>
      </c>
      <c r="K2333">
        <v>0</v>
      </c>
      <c r="L2333" t="s">
        <v>29</v>
      </c>
      <c r="M2333">
        <v>97.6</v>
      </c>
      <c r="N2333">
        <f>IF(DATOS[[#This Row],[email_open_rate]]="",0,DATOS[[#This Row],[email_open_rate]])</f>
        <v>97.6</v>
      </c>
      <c r="O2333" s="1">
        <v>45639</v>
      </c>
      <c r="P2333">
        <v>57</v>
      </c>
      <c r="Q2333">
        <v>0.22</v>
      </c>
      <c r="R2333">
        <f>IF(IFERROR(VLOOKUP(DATOS[[#This Row],[IdUnico]],A2334:$A$5002,1,FALSE),0),1,0)</f>
        <v>0</v>
      </c>
    </row>
    <row r="2334" spans="1:18" x14ac:dyDescent="0.3">
      <c r="A2334" t="str">
        <f>CONCATENATE(DATOS[[#This Row],[customer_id]],"_",DATOS[[#This Row],[country]],"_",DATOS[[#This Row],[customer_since]])</f>
        <v>CUST_5182_Canada_44198</v>
      </c>
      <c r="B2334" t="s">
        <v>3292</v>
      </c>
      <c r="C2334">
        <v>46</v>
      </c>
      <c r="D2334" t="s">
        <v>21</v>
      </c>
      <c r="E2334" t="s">
        <v>28</v>
      </c>
      <c r="F2334">
        <v>123.11</v>
      </c>
      <c r="G2334">
        <f>IF(DATOS[[#This Row],[avg_order_value]]="",0,DATOS[[#This Row],[avg_order_value]])</f>
        <v>123.11</v>
      </c>
      <c r="H2334">
        <v>15</v>
      </c>
      <c r="I2334">
        <f>DATOS[[#This Row],[avgValorOrdenDesc]]*DATOS[[#This Row],[total_orders]]</f>
        <v>1846.65</v>
      </c>
      <c r="J2334">
        <v>159</v>
      </c>
      <c r="K2334">
        <v>0</v>
      </c>
      <c r="L2334" t="s">
        <v>16</v>
      </c>
      <c r="N2334">
        <f>IF(DATOS[[#This Row],[email_open_rate]]="",0,DATOS[[#This Row],[email_open_rate]])</f>
        <v>0</v>
      </c>
      <c r="O2334" s="1">
        <v>44198</v>
      </c>
      <c r="P2334">
        <v>80</v>
      </c>
      <c r="Q2334">
        <v>0.48</v>
      </c>
      <c r="R2334">
        <f>IF(IFERROR(VLOOKUP(DATOS[[#This Row],[IdUnico]],A2335:$A$5002,1,FALSE),0),1,0)</f>
        <v>0</v>
      </c>
    </row>
    <row r="2335" spans="1:18" x14ac:dyDescent="0.3">
      <c r="A2335" t="str">
        <f>CONCATENATE(DATOS[[#This Row],[customer_id]],"_",DATOS[[#This Row],[country]],"_",DATOS[[#This Row],[customer_since]])</f>
        <v>CUST_5183_India_45297</v>
      </c>
      <c r="B2335" t="s">
        <v>1858</v>
      </c>
      <c r="C2335">
        <v>62</v>
      </c>
      <c r="D2335" t="s">
        <v>25</v>
      </c>
      <c r="E2335" t="s">
        <v>37</v>
      </c>
      <c r="F2335">
        <v>72.91</v>
      </c>
      <c r="G2335">
        <f>IF(DATOS[[#This Row],[avg_order_value]]="",0,DATOS[[#This Row],[avg_order_value]])</f>
        <v>72.91</v>
      </c>
      <c r="H2335">
        <v>14</v>
      </c>
      <c r="I2335">
        <f>DATOS[[#This Row],[avgValorOrdenDesc]]*DATOS[[#This Row],[total_orders]]</f>
        <v>1020.74</v>
      </c>
      <c r="J2335">
        <v>266</v>
      </c>
      <c r="K2335">
        <v>0</v>
      </c>
      <c r="L2335" t="s">
        <v>16</v>
      </c>
      <c r="M2335">
        <v>36.9</v>
      </c>
      <c r="N2335">
        <f>IF(DATOS[[#This Row],[email_open_rate]]="",0,DATOS[[#This Row],[email_open_rate]])</f>
        <v>36.9</v>
      </c>
      <c r="O2335" s="1">
        <v>45297</v>
      </c>
      <c r="P2335">
        <v>64</v>
      </c>
      <c r="Q2335">
        <v>0.06</v>
      </c>
      <c r="R2335">
        <f>IF(IFERROR(VLOOKUP(DATOS[[#This Row],[IdUnico]],A2336:$A$5002,1,FALSE),0),1,0)</f>
        <v>0</v>
      </c>
    </row>
    <row r="2336" spans="1:18" x14ac:dyDescent="0.3">
      <c r="A2336" t="str">
        <f>CONCATENATE(DATOS[[#This Row],[customer_id]],"_",DATOS[[#This Row],[country]],"_",DATOS[[#This Row],[customer_since]])</f>
        <v>CUST_5186_France_44823</v>
      </c>
      <c r="B2336" t="s">
        <v>542</v>
      </c>
      <c r="C2336">
        <v>44</v>
      </c>
      <c r="D2336" t="s">
        <v>14</v>
      </c>
      <c r="E2336" t="s">
        <v>35</v>
      </c>
      <c r="F2336">
        <v>192.68</v>
      </c>
      <c r="G2336">
        <f>IF(DATOS[[#This Row],[avg_order_value]]="",0,DATOS[[#This Row],[avg_order_value]])</f>
        <v>192.68</v>
      </c>
      <c r="H2336">
        <v>10</v>
      </c>
      <c r="I2336">
        <f>DATOS[[#This Row],[avgValorOrdenDesc]]*DATOS[[#This Row],[total_orders]]</f>
        <v>1926.8000000000002</v>
      </c>
      <c r="J2336">
        <v>141</v>
      </c>
      <c r="K2336">
        <v>0</v>
      </c>
      <c r="L2336" t="s">
        <v>40</v>
      </c>
      <c r="M2336">
        <v>75.7</v>
      </c>
      <c r="N2336">
        <f>IF(DATOS[[#This Row],[email_open_rate]]="",0,DATOS[[#This Row],[email_open_rate]])</f>
        <v>75.7</v>
      </c>
      <c r="O2336" s="1">
        <v>44823</v>
      </c>
      <c r="P2336">
        <v>1</v>
      </c>
      <c r="Q2336">
        <v>0.51</v>
      </c>
      <c r="R2336">
        <f>IF(IFERROR(VLOOKUP(DATOS[[#This Row],[IdUnico]],A2337:$A$5002,1,FALSE),0),1,0)</f>
        <v>0</v>
      </c>
    </row>
    <row r="2337" spans="1:18" x14ac:dyDescent="0.3">
      <c r="A2337" t="str">
        <f>CONCATENATE(DATOS[[#This Row],[customer_id]],"_",DATOS[[#This Row],[country]],"_",DATOS[[#This Row],[customer_since]])</f>
        <v>CUST_5188_Brazil_44774</v>
      </c>
      <c r="B2337" t="s">
        <v>701</v>
      </c>
      <c r="C2337">
        <v>42</v>
      </c>
      <c r="D2337" t="s">
        <v>14</v>
      </c>
      <c r="E2337" t="s">
        <v>15</v>
      </c>
      <c r="F2337">
        <v>174.22</v>
      </c>
      <c r="G2337">
        <f>IF(DATOS[[#This Row],[avg_order_value]]="",0,DATOS[[#This Row],[avg_order_value]])</f>
        <v>174.22</v>
      </c>
      <c r="H2337">
        <v>10</v>
      </c>
      <c r="I2337">
        <f>DATOS[[#This Row],[avgValorOrdenDesc]]*DATOS[[#This Row],[total_orders]]</f>
        <v>1742.2</v>
      </c>
      <c r="J2337">
        <v>48</v>
      </c>
      <c r="K2337">
        <v>0</v>
      </c>
      <c r="L2337" t="s">
        <v>40</v>
      </c>
      <c r="M2337">
        <v>66.5</v>
      </c>
      <c r="N2337">
        <f>IF(DATOS[[#This Row],[email_open_rate]]="",0,DATOS[[#This Row],[email_open_rate]])</f>
        <v>66.5</v>
      </c>
      <c r="O2337" s="1">
        <v>44774</v>
      </c>
      <c r="P2337">
        <v>80</v>
      </c>
      <c r="Q2337">
        <v>0.42</v>
      </c>
      <c r="R2337">
        <f>IF(IFERROR(VLOOKUP(DATOS[[#This Row],[IdUnico]],A2338:$A$5002,1,FALSE),0),1,0)</f>
        <v>0</v>
      </c>
    </row>
    <row r="2338" spans="1:18" x14ac:dyDescent="0.3">
      <c r="A2338" t="str">
        <f>CONCATENATE(DATOS[[#This Row],[customer_id]],"_",DATOS[[#This Row],[country]],"_",DATOS[[#This Row],[customer_since]])</f>
        <v>CUST_5188_Germany_45368</v>
      </c>
      <c r="B2338" t="s">
        <v>701</v>
      </c>
      <c r="C2338">
        <v>55</v>
      </c>
      <c r="D2338" t="s">
        <v>21</v>
      </c>
      <c r="E2338" t="s">
        <v>50</v>
      </c>
      <c r="F2338">
        <v>48.3</v>
      </c>
      <c r="G2338">
        <f>IF(DATOS[[#This Row],[avg_order_value]]="",0,DATOS[[#This Row],[avg_order_value]])</f>
        <v>48.3</v>
      </c>
      <c r="H2338">
        <v>11</v>
      </c>
      <c r="I2338">
        <f>DATOS[[#This Row],[avgValorOrdenDesc]]*DATOS[[#This Row],[total_orders]]</f>
        <v>531.29999999999995</v>
      </c>
      <c r="J2338">
        <v>292</v>
      </c>
      <c r="K2338">
        <v>0</v>
      </c>
      <c r="L2338" t="s">
        <v>19</v>
      </c>
      <c r="M2338">
        <v>34.799999999999997</v>
      </c>
      <c r="N2338">
        <f>IF(DATOS[[#This Row],[email_open_rate]]="",0,DATOS[[#This Row],[email_open_rate]])</f>
        <v>34.799999999999997</v>
      </c>
      <c r="O2338" s="1">
        <v>45368</v>
      </c>
      <c r="P2338">
        <v>61</v>
      </c>
      <c r="Q2338">
        <v>0.18</v>
      </c>
      <c r="R2338">
        <f>IF(IFERROR(VLOOKUP(DATOS[[#This Row],[IdUnico]],A2339:$A$5002,1,FALSE),0),1,0)</f>
        <v>0</v>
      </c>
    </row>
    <row r="2339" spans="1:18" x14ac:dyDescent="0.3">
      <c r="A2339" t="str">
        <f>CONCATENATE(DATOS[[#This Row],[customer_id]],"_",DATOS[[#This Row],[country]],"_",DATOS[[#This Row],[customer_since]])</f>
        <v>CUST_5195_UK_44175</v>
      </c>
      <c r="B2339" t="s">
        <v>2803</v>
      </c>
      <c r="C2339">
        <v>45</v>
      </c>
      <c r="D2339" t="s">
        <v>14</v>
      </c>
      <c r="E2339" t="s">
        <v>52</v>
      </c>
      <c r="F2339">
        <v>65.89</v>
      </c>
      <c r="G2339">
        <f>IF(DATOS[[#This Row],[avg_order_value]]="",0,DATOS[[#This Row],[avg_order_value]])</f>
        <v>65.89</v>
      </c>
      <c r="H2339">
        <v>14</v>
      </c>
      <c r="I2339">
        <f>DATOS[[#This Row],[avgValorOrdenDesc]]*DATOS[[#This Row],[total_orders]]</f>
        <v>922.46</v>
      </c>
      <c r="J2339">
        <v>362</v>
      </c>
      <c r="K2339">
        <v>0</v>
      </c>
      <c r="L2339" t="s">
        <v>19</v>
      </c>
      <c r="M2339">
        <v>61.1</v>
      </c>
      <c r="N2339">
        <f>IF(DATOS[[#This Row],[email_open_rate]]="",0,DATOS[[#This Row],[email_open_rate]])</f>
        <v>61.1</v>
      </c>
      <c r="O2339" s="1">
        <v>44175</v>
      </c>
      <c r="P2339">
        <v>16</v>
      </c>
      <c r="Q2339">
        <v>0.18</v>
      </c>
      <c r="R2339">
        <f>IF(IFERROR(VLOOKUP(DATOS[[#This Row],[IdUnico]],A2340:$A$5002,1,FALSE),0),1,0)</f>
        <v>0</v>
      </c>
    </row>
    <row r="2340" spans="1:18" x14ac:dyDescent="0.3">
      <c r="A2340" t="str">
        <f>CONCATENATE(DATOS[[#This Row],[customer_id]],"_",DATOS[[#This Row],[country]],"_",DATOS[[#This Row],[customer_since]])</f>
        <v>CUST_5197_Canada_44068</v>
      </c>
      <c r="B2340" t="s">
        <v>1097</v>
      </c>
      <c r="C2340">
        <v>21</v>
      </c>
      <c r="D2340" t="s">
        <v>25</v>
      </c>
      <c r="E2340" t="s">
        <v>28</v>
      </c>
      <c r="F2340">
        <v>113.44</v>
      </c>
      <c r="G2340">
        <f>IF(DATOS[[#This Row],[avg_order_value]]="",0,DATOS[[#This Row],[avg_order_value]])</f>
        <v>113.44</v>
      </c>
      <c r="H2340">
        <v>9</v>
      </c>
      <c r="I2340">
        <f>DATOS[[#This Row],[avgValorOrdenDesc]]*DATOS[[#This Row],[total_orders]]</f>
        <v>1020.96</v>
      </c>
      <c r="J2340">
        <v>1</v>
      </c>
      <c r="K2340">
        <v>0</v>
      </c>
      <c r="L2340" t="s">
        <v>40</v>
      </c>
      <c r="M2340">
        <v>44.3</v>
      </c>
      <c r="N2340">
        <f>IF(DATOS[[#This Row],[email_open_rate]]="",0,DATOS[[#This Row],[email_open_rate]])</f>
        <v>44.3</v>
      </c>
      <c r="O2340" s="1">
        <v>44068</v>
      </c>
      <c r="P2340">
        <v>18</v>
      </c>
      <c r="Q2340">
        <v>0.17</v>
      </c>
      <c r="R2340">
        <f>IF(IFERROR(VLOOKUP(DATOS[[#This Row],[IdUnico]],A2341:$A$5002,1,FALSE),0),1,0)</f>
        <v>0</v>
      </c>
    </row>
    <row r="2341" spans="1:18" x14ac:dyDescent="0.3">
      <c r="A2341" t="str">
        <f>CONCATENATE(DATOS[[#This Row],[customer_id]],"_",DATOS[[#This Row],[country]],"_",DATOS[[#This Row],[customer_since]])</f>
        <v>CUST_5197_Japan_44443</v>
      </c>
      <c r="B2341" t="s">
        <v>1097</v>
      </c>
      <c r="C2341">
        <v>73</v>
      </c>
      <c r="D2341" t="s">
        <v>14</v>
      </c>
      <c r="E2341" t="s">
        <v>26</v>
      </c>
      <c r="F2341">
        <v>145.11000000000001</v>
      </c>
      <c r="G2341">
        <f>IF(DATOS[[#This Row],[avg_order_value]]="",0,DATOS[[#This Row],[avg_order_value]])</f>
        <v>145.11000000000001</v>
      </c>
      <c r="H2341">
        <v>9</v>
      </c>
      <c r="I2341">
        <f>DATOS[[#This Row],[avgValorOrdenDesc]]*DATOS[[#This Row],[total_orders]]</f>
        <v>1305.9900000000002</v>
      </c>
      <c r="J2341">
        <v>357</v>
      </c>
      <c r="K2341">
        <v>0</v>
      </c>
      <c r="L2341" t="s">
        <v>23</v>
      </c>
      <c r="M2341">
        <v>87.2</v>
      </c>
      <c r="N2341">
        <f>IF(DATOS[[#This Row],[email_open_rate]]="",0,DATOS[[#This Row],[email_open_rate]])</f>
        <v>87.2</v>
      </c>
      <c r="O2341" s="1">
        <v>44443</v>
      </c>
      <c r="P2341">
        <v>54</v>
      </c>
      <c r="Q2341">
        <v>0.54</v>
      </c>
      <c r="R2341">
        <f>IF(IFERROR(VLOOKUP(DATOS[[#This Row],[IdUnico]],A2342:$A$5002,1,FALSE),0),1,0)</f>
        <v>0</v>
      </c>
    </row>
    <row r="2342" spans="1:18" x14ac:dyDescent="0.3">
      <c r="A2342" t="str">
        <f>CONCATENATE(DATOS[[#This Row],[customer_id]],"_",DATOS[[#This Row],[country]],"_",DATOS[[#This Row],[customer_since]])</f>
        <v>CUST_5198_UK_45812</v>
      </c>
      <c r="B2342" t="s">
        <v>3373</v>
      </c>
      <c r="C2342">
        <v>66</v>
      </c>
      <c r="D2342" t="s">
        <v>14</v>
      </c>
      <c r="E2342" t="s">
        <v>52</v>
      </c>
      <c r="F2342">
        <v>20.239999999999998</v>
      </c>
      <c r="G2342">
        <f>IF(DATOS[[#This Row],[avg_order_value]]="",0,DATOS[[#This Row],[avg_order_value]])</f>
        <v>20.239999999999998</v>
      </c>
      <c r="H2342">
        <v>11</v>
      </c>
      <c r="I2342">
        <f>DATOS[[#This Row],[avgValorOrdenDesc]]*DATOS[[#This Row],[total_orders]]</f>
        <v>222.64</v>
      </c>
      <c r="J2342">
        <v>323</v>
      </c>
      <c r="K2342">
        <v>0</v>
      </c>
      <c r="L2342" t="s">
        <v>40</v>
      </c>
      <c r="M2342">
        <v>16.7</v>
      </c>
      <c r="N2342">
        <f>IF(DATOS[[#This Row],[email_open_rate]]="",0,DATOS[[#This Row],[email_open_rate]])</f>
        <v>16.7</v>
      </c>
      <c r="O2342" s="1">
        <v>45812</v>
      </c>
      <c r="P2342">
        <v>47</v>
      </c>
      <c r="Q2342">
        <v>0.43</v>
      </c>
      <c r="R2342">
        <f>IF(IFERROR(VLOOKUP(DATOS[[#This Row],[IdUnico]],A2343:$A$5002,1,FALSE),0),1,0)</f>
        <v>0</v>
      </c>
    </row>
    <row r="2343" spans="1:18" x14ac:dyDescent="0.3">
      <c r="A2343" t="str">
        <f>CONCATENATE(DATOS[[#This Row],[customer_id]],"_",DATOS[[#This Row],[country]],"_",DATOS[[#This Row],[customer_since]])</f>
        <v>CUST_5199_Japan_44066</v>
      </c>
      <c r="B2343" t="s">
        <v>260</v>
      </c>
      <c r="C2343">
        <v>51</v>
      </c>
      <c r="D2343" t="s">
        <v>21</v>
      </c>
      <c r="E2343" t="s">
        <v>26</v>
      </c>
      <c r="F2343">
        <v>119.76</v>
      </c>
      <c r="G2343">
        <f>IF(DATOS[[#This Row],[avg_order_value]]="",0,DATOS[[#This Row],[avg_order_value]])</f>
        <v>119.76</v>
      </c>
      <c r="H2343">
        <v>14</v>
      </c>
      <c r="I2343">
        <f>DATOS[[#This Row],[avgValorOrdenDesc]]*DATOS[[#This Row],[total_orders]]</f>
        <v>1676.64</v>
      </c>
      <c r="J2343">
        <v>4</v>
      </c>
      <c r="K2343">
        <v>0</v>
      </c>
      <c r="L2343" t="s">
        <v>29</v>
      </c>
      <c r="M2343">
        <v>61</v>
      </c>
      <c r="N2343">
        <f>IF(DATOS[[#This Row],[email_open_rate]]="",0,DATOS[[#This Row],[email_open_rate]])</f>
        <v>61</v>
      </c>
      <c r="O2343" s="1">
        <v>44066</v>
      </c>
      <c r="P2343">
        <v>58</v>
      </c>
      <c r="Q2343">
        <v>0.45</v>
      </c>
      <c r="R2343">
        <f>IF(IFERROR(VLOOKUP(DATOS[[#This Row],[IdUnico]],A2344:$A$5002,1,FALSE),0),1,0)</f>
        <v>0</v>
      </c>
    </row>
    <row r="2344" spans="1:18" x14ac:dyDescent="0.3">
      <c r="A2344" t="str">
        <f>CONCATENATE(DATOS[[#This Row],[customer_id]],"_",DATOS[[#This Row],[country]],"_",DATOS[[#This Row],[customer_since]])</f>
        <v>CUST_5199_Japan_45043</v>
      </c>
      <c r="B2344" t="s">
        <v>260</v>
      </c>
      <c r="C2344">
        <v>20</v>
      </c>
      <c r="D2344" t="s">
        <v>14</v>
      </c>
      <c r="E2344" t="s">
        <v>26</v>
      </c>
      <c r="F2344">
        <v>106.48</v>
      </c>
      <c r="G2344">
        <f>IF(DATOS[[#This Row],[avg_order_value]]="",0,DATOS[[#This Row],[avg_order_value]])</f>
        <v>106.48</v>
      </c>
      <c r="H2344">
        <v>10</v>
      </c>
      <c r="I2344">
        <f>DATOS[[#This Row],[avgValorOrdenDesc]]*DATOS[[#This Row],[total_orders]]</f>
        <v>1064.8</v>
      </c>
      <c r="J2344">
        <v>143</v>
      </c>
      <c r="K2344">
        <v>0</v>
      </c>
      <c r="L2344" t="s">
        <v>29</v>
      </c>
      <c r="M2344">
        <v>37.9</v>
      </c>
      <c r="N2344">
        <f>IF(DATOS[[#This Row],[email_open_rate]]="",0,DATOS[[#This Row],[email_open_rate]])</f>
        <v>37.9</v>
      </c>
      <c r="O2344" s="1">
        <v>45043</v>
      </c>
      <c r="P2344">
        <v>54</v>
      </c>
      <c r="Q2344">
        <v>0.26</v>
      </c>
      <c r="R2344">
        <f>IF(IFERROR(VLOOKUP(DATOS[[#This Row],[IdUnico]],A2345:$A$5002,1,FALSE),0),1,0)</f>
        <v>0</v>
      </c>
    </row>
    <row r="2345" spans="1:18" x14ac:dyDescent="0.3">
      <c r="A2345" t="str">
        <f>CONCATENATE(DATOS[[#This Row],[customer_id]],"_",DATOS[[#This Row],[country]],"_",DATOS[[#This Row],[customer_since]])</f>
        <v>CUST_5200_Canada_44187</v>
      </c>
      <c r="B2345" t="s">
        <v>1780</v>
      </c>
      <c r="C2345">
        <v>79</v>
      </c>
      <c r="D2345" t="s">
        <v>21</v>
      </c>
      <c r="E2345" t="s">
        <v>28</v>
      </c>
      <c r="F2345">
        <v>134.43</v>
      </c>
      <c r="G2345">
        <f>IF(DATOS[[#This Row],[avg_order_value]]="",0,DATOS[[#This Row],[avg_order_value]])</f>
        <v>134.43</v>
      </c>
      <c r="H2345">
        <v>7</v>
      </c>
      <c r="I2345">
        <f>DATOS[[#This Row],[avgValorOrdenDesc]]*DATOS[[#This Row],[total_orders]]</f>
        <v>941.01</v>
      </c>
      <c r="J2345">
        <v>286</v>
      </c>
      <c r="K2345">
        <v>0</v>
      </c>
      <c r="L2345" t="s">
        <v>40</v>
      </c>
      <c r="M2345">
        <v>89.7</v>
      </c>
      <c r="N2345">
        <f>IF(DATOS[[#This Row],[email_open_rate]]="",0,DATOS[[#This Row],[email_open_rate]])</f>
        <v>89.7</v>
      </c>
      <c r="O2345" s="1">
        <v>44187</v>
      </c>
      <c r="P2345">
        <v>22</v>
      </c>
      <c r="Q2345">
        <v>0.53</v>
      </c>
      <c r="R2345">
        <f>IF(IFERROR(VLOOKUP(DATOS[[#This Row],[IdUnico]],A2346:$A$5002,1,FALSE),0),1,0)</f>
        <v>0</v>
      </c>
    </row>
    <row r="2346" spans="1:18" x14ac:dyDescent="0.3">
      <c r="A2346" t="str">
        <f>CONCATENATE(DATOS[[#This Row],[customer_id]],"_",DATOS[[#This Row],[country]],"_",DATOS[[#This Row],[customer_since]])</f>
        <v>CUST_5200_China_44873</v>
      </c>
      <c r="B2346" t="s">
        <v>1780</v>
      </c>
      <c r="C2346">
        <v>20</v>
      </c>
      <c r="D2346" t="s">
        <v>14</v>
      </c>
      <c r="E2346" t="s">
        <v>44</v>
      </c>
      <c r="F2346">
        <v>257.82</v>
      </c>
      <c r="G2346">
        <f>IF(DATOS[[#This Row],[avg_order_value]]="",0,DATOS[[#This Row],[avg_order_value]])</f>
        <v>257.82</v>
      </c>
      <c r="H2346">
        <v>13</v>
      </c>
      <c r="I2346">
        <f>DATOS[[#This Row],[avgValorOrdenDesc]]*DATOS[[#This Row],[total_orders]]</f>
        <v>3351.66</v>
      </c>
      <c r="J2346">
        <v>362</v>
      </c>
      <c r="K2346">
        <v>0</v>
      </c>
      <c r="L2346" t="s">
        <v>29</v>
      </c>
      <c r="M2346">
        <v>23.7</v>
      </c>
      <c r="N2346">
        <f>IF(DATOS[[#This Row],[email_open_rate]]="",0,DATOS[[#This Row],[email_open_rate]])</f>
        <v>23.7</v>
      </c>
      <c r="O2346" s="1">
        <v>44873</v>
      </c>
      <c r="P2346">
        <v>65</v>
      </c>
      <c r="Q2346">
        <v>0.63</v>
      </c>
      <c r="R2346">
        <f>IF(IFERROR(VLOOKUP(DATOS[[#This Row],[IdUnico]],A2347:$A$5002,1,FALSE),0),1,0)</f>
        <v>0</v>
      </c>
    </row>
    <row r="2347" spans="1:18" x14ac:dyDescent="0.3">
      <c r="A2347" t="str">
        <f>CONCATENATE(DATOS[[#This Row],[customer_id]],"_",DATOS[[#This Row],[country]],"_",DATOS[[#This Row],[customer_since]])</f>
        <v>CUST_5200_China_45809</v>
      </c>
      <c r="B2347" t="s">
        <v>1780</v>
      </c>
      <c r="C2347">
        <v>68</v>
      </c>
      <c r="D2347" t="s">
        <v>21</v>
      </c>
      <c r="E2347" t="s">
        <v>44</v>
      </c>
      <c r="F2347">
        <v>99.7</v>
      </c>
      <c r="G2347">
        <f>IF(DATOS[[#This Row],[avg_order_value]]="",0,DATOS[[#This Row],[avg_order_value]])</f>
        <v>99.7</v>
      </c>
      <c r="H2347">
        <v>9</v>
      </c>
      <c r="I2347">
        <f>DATOS[[#This Row],[avgValorOrdenDesc]]*DATOS[[#This Row],[total_orders]]</f>
        <v>897.30000000000007</v>
      </c>
      <c r="J2347">
        <v>363</v>
      </c>
      <c r="K2347">
        <v>0</v>
      </c>
      <c r="L2347" t="s">
        <v>40</v>
      </c>
      <c r="M2347">
        <v>23.6</v>
      </c>
      <c r="N2347">
        <f>IF(DATOS[[#This Row],[email_open_rate]]="",0,DATOS[[#This Row],[email_open_rate]])</f>
        <v>23.6</v>
      </c>
      <c r="O2347" s="1">
        <v>45809</v>
      </c>
      <c r="P2347">
        <v>64</v>
      </c>
      <c r="Q2347">
        <v>0.1</v>
      </c>
      <c r="R2347">
        <f>IF(IFERROR(VLOOKUP(DATOS[[#This Row],[IdUnico]],A2348:$A$5002,1,FALSE),0),1,0)</f>
        <v>0</v>
      </c>
    </row>
    <row r="2348" spans="1:18" x14ac:dyDescent="0.3">
      <c r="A2348" t="str">
        <f>CONCATENATE(DATOS[[#This Row],[customer_id]],"_",DATOS[[#This Row],[country]],"_",DATOS[[#This Row],[customer_since]])</f>
        <v>CUST_5203_India_45564</v>
      </c>
      <c r="B2348" t="s">
        <v>1094</v>
      </c>
      <c r="C2348">
        <v>38</v>
      </c>
      <c r="D2348" t="s">
        <v>21</v>
      </c>
      <c r="E2348" t="s">
        <v>37</v>
      </c>
      <c r="F2348">
        <v>236.51</v>
      </c>
      <c r="G2348">
        <f>IF(DATOS[[#This Row],[avg_order_value]]="",0,DATOS[[#This Row],[avg_order_value]])</f>
        <v>236.51</v>
      </c>
      <c r="H2348">
        <v>7</v>
      </c>
      <c r="I2348">
        <f>DATOS[[#This Row],[avgValorOrdenDesc]]*DATOS[[#This Row],[total_orders]]</f>
        <v>1655.57</v>
      </c>
      <c r="J2348">
        <v>165</v>
      </c>
      <c r="K2348">
        <v>0</v>
      </c>
      <c r="L2348" t="s">
        <v>40</v>
      </c>
      <c r="M2348">
        <v>59.7</v>
      </c>
      <c r="N2348">
        <f>IF(DATOS[[#This Row],[email_open_rate]]="",0,DATOS[[#This Row],[email_open_rate]])</f>
        <v>59.7</v>
      </c>
      <c r="O2348" s="1">
        <v>45564</v>
      </c>
      <c r="P2348">
        <v>60</v>
      </c>
      <c r="Q2348">
        <v>0.34</v>
      </c>
      <c r="R2348">
        <f>IF(IFERROR(VLOOKUP(DATOS[[#This Row],[IdUnico]],A2349:$A$5002,1,FALSE),0),1,0)</f>
        <v>0</v>
      </c>
    </row>
    <row r="2349" spans="1:18" x14ac:dyDescent="0.3">
      <c r="A2349" t="str">
        <f>CONCATENATE(DATOS[[#This Row],[customer_id]],"_",DATOS[[#This Row],[country]],"_",DATOS[[#This Row],[customer_since]])</f>
        <v>CUST_5204_France_44951</v>
      </c>
      <c r="B2349" t="s">
        <v>3221</v>
      </c>
      <c r="C2349">
        <v>28</v>
      </c>
      <c r="D2349" t="s">
        <v>14</v>
      </c>
      <c r="E2349" t="s">
        <v>35</v>
      </c>
      <c r="F2349">
        <v>296.58</v>
      </c>
      <c r="G2349">
        <f>IF(DATOS[[#This Row],[avg_order_value]]="",0,DATOS[[#This Row],[avg_order_value]])</f>
        <v>296.58</v>
      </c>
      <c r="H2349">
        <v>7</v>
      </c>
      <c r="I2349">
        <f>DATOS[[#This Row],[avgValorOrdenDesc]]*DATOS[[#This Row],[total_orders]]</f>
        <v>2076.06</v>
      </c>
      <c r="J2349">
        <v>175</v>
      </c>
      <c r="K2349">
        <v>0</v>
      </c>
      <c r="L2349" t="s">
        <v>23</v>
      </c>
      <c r="M2349">
        <v>73.2</v>
      </c>
      <c r="N2349">
        <f>IF(DATOS[[#This Row],[email_open_rate]]="",0,DATOS[[#This Row],[email_open_rate]])</f>
        <v>73.2</v>
      </c>
      <c r="O2349" s="1">
        <v>44951</v>
      </c>
      <c r="P2349">
        <v>42</v>
      </c>
      <c r="Q2349">
        <v>0.23</v>
      </c>
      <c r="R2349">
        <f>IF(IFERROR(VLOOKUP(DATOS[[#This Row],[IdUnico]],A2350:$A$5002,1,FALSE),0),1,0)</f>
        <v>0</v>
      </c>
    </row>
    <row r="2350" spans="1:18" x14ac:dyDescent="0.3">
      <c r="A2350" t="str">
        <f>CONCATENATE(DATOS[[#This Row],[customer_id]],"_",DATOS[[#This Row],[country]],"_",DATOS[[#This Row],[customer_since]])</f>
        <v>CUST_5206_Brazil_45483</v>
      </c>
      <c r="B2350" t="s">
        <v>760</v>
      </c>
      <c r="C2350">
        <v>18</v>
      </c>
      <c r="D2350" t="s">
        <v>14</v>
      </c>
      <c r="E2350" t="s">
        <v>15</v>
      </c>
      <c r="F2350">
        <v>122.35</v>
      </c>
      <c r="G2350">
        <f>IF(DATOS[[#This Row],[avg_order_value]]="",0,DATOS[[#This Row],[avg_order_value]])</f>
        <v>122.35</v>
      </c>
      <c r="H2350">
        <v>9</v>
      </c>
      <c r="I2350">
        <f>DATOS[[#This Row],[avgValorOrdenDesc]]*DATOS[[#This Row],[total_orders]]</f>
        <v>1101.1499999999999</v>
      </c>
      <c r="J2350">
        <v>204</v>
      </c>
      <c r="K2350">
        <v>0</v>
      </c>
      <c r="L2350" t="s">
        <v>16</v>
      </c>
      <c r="M2350">
        <v>88.2</v>
      </c>
      <c r="N2350">
        <f>IF(DATOS[[#This Row],[email_open_rate]]="",0,DATOS[[#This Row],[email_open_rate]])</f>
        <v>88.2</v>
      </c>
      <c r="O2350" s="1">
        <v>45483</v>
      </c>
      <c r="P2350">
        <v>58</v>
      </c>
      <c r="Q2350">
        <v>0.33</v>
      </c>
      <c r="R2350">
        <f>IF(IFERROR(VLOOKUP(DATOS[[#This Row],[IdUnico]],A2351:$A$5002,1,FALSE),0),1,0)</f>
        <v>0</v>
      </c>
    </row>
    <row r="2351" spans="1:18" x14ac:dyDescent="0.3">
      <c r="A2351" t="str">
        <f>CONCATENATE(DATOS[[#This Row],[customer_id]],"_",DATOS[[#This Row],[country]],"_",DATOS[[#This Row],[customer_since]])</f>
        <v>CUST_5206_USA_44974</v>
      </c>
      <c r="B2351" t="s">
        <v>760</v>
      </c>
      <c r="C2351">
        <v>62</v>
      </c>
      <c r="D2351" t="s">
        <v>14</v>
      </c>
      <c r="E2351" t="s">
        <v>18</v>
      </c>
      <c r="F2351">
        <v>91.76</v>
      </c>
      <c r="G2351">
        <f>IF(DATOS[[#This Row],[avg_order_value]]="",0,DATOS[[#This Row],[avg_order_value]])</f>
        <v>91.76</v>
      </c>
      <c r="H2351">
        <v>3</v>
      </c>
      <c r="I2351">
        <f>DATOS[[#This Row],[avgValorOrdenDesc]]*DATOS[[#This Row],[total_orders]]</f>
        <v>275.28000000000003</v>
      </c>
      <c r="J2351">
        <v>68</v>
      </c>
      <c r="K2351">
        <v>0</v>
      </c>
      <c r="L2351" t="s">
        <v>29</v>
      </c>
      <c r="M2351">
        <v>19</v>
      </c>
      <c r="N2351">
        <f>IF(DATOS[[#This Row],[email_open_rate]]="",0,DATOS[[#This Row],[email_open_rate]])</f>
        <v>19</v>
      </c>
      <c r="O2351" s="1">
        <v>44974</v>
      </c>
      <c r="P2351">
        <v>41</v>
      </c>
      <c r="Q2351">
        <v>0.2</v>
      </c>
      <c r="R2351">
        <f>IF(IFERROR(VLOOKUP(DATOS[[#This Row],[IdUnico]],A2352:$A$5002,1,FALSE),0),1,0)</f>
        <v>0</v>
      </c>
    </row>
    <row r="2352" spans="1:18" x14ac:dyDescent="0.3">
      <c r="A2352" t="str">
        <f>CONCATENATE(DATOS[[#This Row],[customer_id]],"_",DATOS[[#This Row],[country]],"_",DATOS[[#This Row],[customer_since]])</f>
        <v>CUST_5208_India_44764</v>
      </c>
      <c r="B2352" t="s">
        <v>795</v>
      </c>
      <c r="C2352">
        <v>68</v>
      </c>
      <c r="D2352" t="s">
        <v>14</v>
      </c>
      <c r="E2352" t="s">
        <v>37</v>
      </c>
      <c r="F2352">
        <v>196.86</v>
      </c>
      <c r="G2352">
        <f>IF(DATOS[[#This Row],[avg_order_value]]="",0,DATOS[[#This Row],[avg_order_value]])</f>
        <v>196.86</v>
      </c>
      <c r="H2352">
        <v>10</v>
      </c>
      <c r="I2352">
        <f>DATOS[[#This Row],[avgValorOrdenDesc]]*DATOS[[#This Row],[total_orders]]</f>
        <v>1968.6000000000001</v>
      </c>
      <c r="J2352">
        <v>225</v>
      </c>
      <c r="K2352">
        <v>0</v>
      </c>
      <c r="L2352" t="s">
        <v>29</v>
      </c>
      <c r="M2352">
        <v>57</v>
      </c>
      <c r="N2352">
        <f>IF(DATOS[[#This Row],[email_open_rate]]="",0,DATOS[[#This Row],[email_open_rate]])</f>
        <v>57</v>
      </c>
      <c r="O2352" s="1">
        <v>44764</v>
      </c>
      <c r="P2352">
        <v>7</v>
      </c>
      <c r="Q2352">
        <v>0.06</v>
      </c>
      <c r="R2352">
        <f>IF(IFERROR(VLOOKUP(DATOS[[#This Row],[IdUnico]],A2353:$A$5002,1,FALSE),0),1,0)</f>
        <v>0</v>
      </c>
    </row>
    <row r="2353" spans="1:18" x14ac:dyDescent="0.3">
      <c r="A2353" t="str">
        <f>CONCATENATE(DATOS[[#This Row],[customer_id]],"_",DATOS[[#This Row],[country]],"_",DATOS[[#This Row],[customer_since]])</f>
        <v>CUST_5208_USA_45324</v>
      </c>
      <c r="B2353" t="s">
        <v>795</v>
      </c>
      <c r="C2353">
        <v>65</v>
      </c>
      <c r="D2353" t="s">
        <v>25</v>
      </c>
      <c r="E2353" t="s">
        <v>18</v>
      </c>
      <c r="F2353">
        <v>96.54</v>
      </c>
      <c r="G2353">
        <f>IF(DATOS[[#This Row],[avg_order_value]]="",0,DATOS[[#This Row],[avg_order_value]])</f>
        <v>96.54</v>
      </c>
      <c r="H2353">
        <v>13</v>
      </c>
      <c r="I2353">
        <f>DATOS[[#This Row],[avgValorOrdenDesc]]*DATOS[[#This Row],[total_orders]]</f>
        <v>1255.02</v>
      </c>
      <c r="J2353">
        <v>337</v>
      </c>
      <c r="K2353">
        <v>0</v>
      </c>
      <c r="L2353" t="s">
        <v>23</v>
      </c>
      <c r="M2353">
        <v>7.3</v>
      </c>
      <c r="N2353">
        <f>IF(DATOS[[#This Row],[email_open_rate]]="",0,DATOS[[#This Row],[email_open_rate]])</f>
        <v>7.3</v>
      </c>
      <c r="O2353" s="1">
        <v>45324</v>
      </c>
      <c r="P2353">
        <v>50</v>
      </c>
      <c r="Q2353">
        <v>7.0000000000000007E-2</v>
      </c>
      <c r="R2353">
        <f>IF(IFERROR(VLOOKUP(DATOS[[#This Row],[IdUnico]],A2354:$A$5002,1,FALSE),0),1,0)</f>
        <v>0</v>
      </c>
    </row>
    <row r="2354" spans="1:18" x14ac:dyDescent="0.3">
      <c r="A2354" t="str">
        <f>CONCATENATE(DATOS[[#This Row],[customer_id]],"_",DATOS[[#This Row],[country]],"_",DATOS[[#This Row],[customer_since]])</f>
        <v>CUST_5211_France_45008</v>
      </c>
      <c r="B2354" t="s">
        <v>1649</v>
      </c>
      <c r="C2354">
        <v>20</v>
      </c>
      <c r="D2354" t="s">
        <v>21</v>
      </c>
      <c r="E2354" t="s">
        <v>35</v>
      </c>
      <c r="F2354">
        <v>148.87</v>
      </c>
      <c r="G2354">
        <f>IF(DATOS[[#This Row],[avg_order_value]]="",0,DATOS[[#This Row],[avg_order_value]])</f>
        <v>148.87</v>
      </c>
      <c r="H2354">
        <v>8</v>
      </c>
      <c r="I2354">
        <f>DATOS[[#This Row],[avgValorOrdenDesc]]*DATOS[[#This Row],[total_orders]]</f>
        <v>1190.96</v>
      </c>
      <c r="J2354">
        <v>129</v>
      </c>
      <c r="K2354">
        <v>0</v>
      </c>
      <c r="L2354" t="s">
        <v>16</v>
      </c>
      <c r="M2354">
        <v>45</v>
      </c>
      <c r="N2354">
        <f>IF(DATOS[[#This Row],[email_open_rate]]="",0,DATOS[[#This Row],[email_open_rate]])</f>
        <v>45</v>
      </c>
      <c r="O2354" s="1">
        <v>45008</v>
      </c>
      <c r="P2354">
        <v>71</v>
      </c>
      <c r="Q2354">
        <v>0.44</v>
      </c>
      <c r="R2354">
        <f>IF(IFERROR(VLOOKUP(DATOS[[#This Row],[IdUnico]],A2355:$A$5002,1,FALSE),0),1,0)</f>
        <v>0</v>
      </c>
    </row>
    <row r="2355" spans="1:18" x14ac:dyDescent="0.3">
      <c r="A2355" t="str">
        <f>CONCATENATE(DATOS[[#This Row],[customer_id]],"_",DATOS[[#This Row],[country]],"_",DATOS[[#This Row],[customer_since]])</f>
        <v>CUST_5212_USA_44119</v>
      </c>
      <c r="B2355" t="s">
        <v>928</v>
      </c>
      <c r="C2355">
        <v>38</v>
      </c>
      <c r="D2355" t="s">
        <v>14</v>
      </c>
      <c r="E2355" t="s">
        <v>18</v>
      </c>
      <c r="F2355">
        <v>151.49</v>
      </c>
      <c r="G2355">
        <f>IF(DATOS[[#This Row],[avg_order_value]]="",0,DATOS[[#This Row],[avg_order_value]])</f>
        <v>151.49</v>
      </c>
      <c r="H2355">
        <v>10</v>
      </c>
      <c r="I2355">
        <f>DATOS[[#This Row],[avgValorOrdenDesc]]*DATOS[[#This Row],[total_orders]]</f>
        <v>1514.9</v>
      </c>
      <c r="J2355">
        <v>232</v>
      </c>
      <c r="K2355">
        <v>0</v>
      </c>
      <c r="L2355" t="s">
        <v>19</v>
      </c>
      <c r="M2355">
        <v>23.7</v>
      </c>
      <c r="N2355">
        <f>IF(DATOS[[#This Row],[email_open_rate]]="",0,DATOS[[#This Row],[email_open_rate]])</f>
        <v>23.7</v>
      </c>
      <c r="O2355" s="1">
        <v>44119</v>
      </c>
      <c r="P2355">
        <v>96</v>
      </c>
      <c r="Q2355">
        <v>0.09</v>
      </c>
      <c r="R2355">
        <f>IF(IFERROR(VLOOKUP(DATOS[[#This Row],[IdUnico]],A2356:$A$5002,1,FALSE),0),1,0)</f>
        <v>0</v>
      </c>
    </row>
    <row r="2356" spans="1:18" x14ac:dyDescent="0.3">
      <c r="A2356" t="str">
        <f>CONCATENATE(DATOS[[#This Row],[customer_id]],"_",DATOS[[#This Row],[country]],"_",DATOS[[#This Row],[customer_since]])</f>
        <v>CUST_5213_Japan_44445</v>
      </c>
      <c r="B2356" t="s">
        <v>2505</v>
      </c>
      <c r="C2356">
        <v>29</v>
      </c>
      <c r="D2356" t="s">
        <v>25</v>
      </c>
      <c r="E2356" t="s">
        <v>26</v>
      </c>
      <c r="F2356">
        <v>96.48</v>
      </c>
      <c r="G2356">
        <f>IF(DATOS[[#This Row],[avg_order_value]]="",0,DATOS[[#This Row],[avg_order_value]])</f>
        <v>96.48</v>
      </c>
      <c r="H2356">
        <v>11</v>
      </c>
      <c r="I2356">
        <f>DATOS[[#This Row],[avgValorOrdenDesc]]*DATOS[[#This Row],[total_orders]]</f>
        <v>1061.28</v>
      </c>
      <c r="J2356">
        <v>342</v>
      </c>
      <c r="K2356">
        <v>0</v>
      </c>
      <c r="L2356" t="s">
        <v>40</v>
      </c>
      <c r="M2356">
        <v>22.8</v>
      </c>
      <c r="N2356">
        <f>IF(DATOS[[#This Row],[email_open_rate]]="",0,DATOS[[#This Row],[email_open_rate]])</f>
        <v>22.8</v>
      </c>
      <c r="O2356" s="1">
        <v>44445</v>
      </c>
      <c r="P2356">
        <v>35</v>
      </c>
      <c r="Q2356">
        <v>0.27</v>
      </c>
      <c r="R2356">
        <f>IF(IFERROR(VLOOKUP(DATOS[[#This Row],[IdUnico]],A2357:$A$5002,1,FALSE),0),1,0)</f>
        <v>0</v>
      </c>
    </row>
    <row r="2357" spans="1:18" x14ac:dyDescent="0.3">
      <c r="A2357" t="str">
        <f>CONCATENATE(DATOS[[#This Row],[customer_id]],"_",DATOS[[#This Row],[country]],"_",DATOS[[#This Row],[customer_since]])</f>
        <v>CUST_5213_USA_45077</v>
      </c>
      <c r="B2357" t="s">
        <v>2505</v>
      </c>
      <c r="C2357">
        <v>26</v>
      </c>
      <c r="D2357" t="s">
        <v>21</v>
      </c>
      <c r="E2357" t="s">
        <v>18</v>
      </c>
      <c r="F2357">
        <v>186.02</v>
      </c>
      <c r="G2357">
        <f>IF(DATOS[[#This Row],[avg_order_value]]="",0,DATOS[[#This Row],[avg_order_value]])</f>
        <v>186.02</v>
      </c>
      <c r="H2357">
        <v>12</v>
      </c>
      <c r="I2357">
        <f>DATOS[[#This Row],[avgValorOrdenDesc]]*DATOS[[#This Row],[total_orders]]</f>
        <v>2232.2400000000002</v>
      </c>
      <c r="J2357">
        <v>254</v>
      </c>
      <c r="K2357">
        <v>0</v>
      </c>
      <c r="L2357" t="s">
        <v>19</v>
      </c>
      <c r="M2357">
        <v>38.5</v>
      </c>
      <c r="N2357">
        <f>IF(DATOS[[#This Row],[email_open_rate]]="",0,DATOS[[#This Row],[email_open_rate]])</f>
        <v>38.5</v>
      </c>
      <c r="O2357" s="1">
        <v>45077</v>
      </c>
      <c r="P2357">
        <v>75</v>
      </c>
      <c r="Q2357">
        <v>0.46</v>
      </c>
      <c r="R2357">
        <f>IF(IFERROR(VLOOKUP(DATOS[[#This Row],[IdUnico]],A2358:$A$5002,1,FALSE),0),1,0)</f>
        <v>0</v>
      </c>
    </row>
    <row r="2358" spans="1:18" x14ac:dyDescent="0.3">
      <c r="A2358" t="str">
        <f>CONCATENATE(DATOS[[#This Row],[customer_id]],"_",DATOS[[#This Row],[country]],"_",DATOS[[#This Row],[customer_since]])</f>
        <v>CUST_5214_UK_45528</v>
      </c>
      <c r="B2358" t="s">
        <v>2523</v>
      </c>
      <c r="C2358">
        <v>63</v>
      </c>
      <c r="D2358" t="s">
        <v>21</v>
      </c>
      <c r="E2358" t="s">
        <v>52</v>
      </c>
      <c r="F2358">
        <v>34.659999999999997</v>
      </c>
      <c r="G2358">
        <f>IF(DATOS[[#This Row],[avg_order_value]]="",0,DATOS[[#This Row],[avg_order_value]])</f>
        <v>34.659999999999997</v>
      </c>
      <c r="H2358">
        <v>6</v>
      </c>
      <c r="I2358">
        <f>DATOS[[#This Row],[avgValorOrdenDesc]]*DATOS[[#This Row],[total_orders]]</f>
        <v>207.95999999999998</v>
      </c>
      <c r="J2358">
        <v>331</v>
      </c>
      <c r="K2358">
        <v>0</v>
      </c>
      <c r="L2358" t="s">
        <v>29</v>
      </c>
      <c r="N2358">
        <f>IF(DATOS[[#This Row],[email_open_rate]]="",0,DATOS[[#This Row],[email_open_rate]])</f>
        <v>0</v>
      </c>
      <c r="O2358" s="1">
        <v>45528</v>
      </c>
      <c r="P2358">
        <v>38</v>
      </c>
      <c r="Q2358">
        <v>0.19</v>
      </c>
      <c r="R2358">
        <f>IF(IFERROR(VLOOKUP(DATOS[[#This Row],[IdUnico]],A2359:$A$5002,1,FALSE),0),1,0)</f>
        <v>0</v>
      </c>
    </row>
    <row r="2359" spans="1:18" x14ac:dyDescent="0.3">
      <c r="A2359" t="str">
        <f>CONCATENATE(DATOS[[#This Row],[customer_id]],"_",DATOS[[#This Row],[country]],"_",DATOS[[#This Row],[customer_since]])</f>
        <v>CUST_5218_Canada_45612</v>
      </c>
      <c r="B2359" t="s">
        <v>208</v>
      </c>
      <c r="C2359">
        <v>52</v>
      </c>
      <c r="D2359" t="s">
        <v>14</v>
      </c>
      <c r="E2359" t="s">
        <v>28</v>
      </c>
      <c r="F2359">
        <v>102</v>
      </c>
      <c r="G2359">
        <f>IF(DATOS[[#This Row],[avg_order_value]]="",0,DATOS[[#This Row],[avg_order_value]])</f>
        <v>102</v>
      </c>
      <c r="H2359">
        <v>14</v>
      </c>
      <c r="I2359">
        <f>DATOS[[#This Row],[avgValorOrdenDesc]]*DATOS[[#This Row],[total_orders]]</f>
        <v>1428</v>
      </c>
      <c r="J2359">
        <v>53</v>
      </c>
      <c r="K2359">
        <v>0</v>
      </c>
      <c r="L2359" t="s">
        <v>29</v>
      </c>
      <c r="N2359">
        <f>IF(DATOS[[#This Row],[email_open_rate]]="",0,DATOS[[#This Row],[email_open_rate]])</f>
        <v>0</v>
      </c>
      <c r="O2359" s="1">
        <v>45612</v>
      </c>
      <c r="P2359">
        <v>59</v>
      </c>
      <c r="Q2359">
        <v>0.27</v>
      </c>
      <c r="R2359">
        <f>IF(IFERROR(VLOOKUP(DATOS[[#This Row],[IdUnico]],A2360:$A$5002,1,FALSE),0),1,0)</f>
        <v>0</v>
      </c>
    </row>
    <row r="2360" spans="1:18" x14ac:dyDescent="0.3">
      <c r="A2360" t="str">
        <f>CONCATENATE(DATOS[[#This Row],[customer_id]],"_",DATOS[[#This Row],[country]],"_",DATOS[[#This Row],[customer_since]])</f>
        <v>CUST_5218_China_45425</v>
      </c>
      <c r="B2360" t="s">
        <v>208</v>
      </c>
      <c r="C2360">
        <v>75</v>
      </c>
      <c r="D2360" t="s">
        <v>14</v>
      </c>
      <c r="E2360" t="s">
        <v>44</v>
      </c>
      <c r="F2360">
        <v>41.14</v>
      </c>
      <c r="G2360">
        <f>IF(DATOS[[#This Row],[avg_order_value]]="",0,DATOS[[#This Row],[avg_order_value]])</f>
        <v>41.14</v>
      </c>
      <c r="H2360">
        <v>7</v>
      </c>
      <c r="I2360">
        <f>DATOS[[#This Row],[avgValorOrdenDesc]]*DATOS[[#This Row],[total_orders]]</f>
        <v>287.98</v>
      </c>
      <c r="J2360">
        <v>126</v>
      </c>
      <c r="K2360">
        <v>0</v>
      </c>
      <c r="L2360" t="s">
        <v>23</v>
      </c>
      <c r="M2360">
        <v>75.099999999999994</v>
      </c>
      <c r="N2360">
        <f>IF(DATOS[[#This Row],[email_open_rate]]="",0,DATOS[[#This Row],[email_open_rate]])</f>
        <v>75.099999999999994</v>
      </c>
      <c r="O2360" s="1">
        <v>45425</v>
      </c>
      <c r="P2360">
        <v>90</v>
      </c>
      <c r="Q2360">
        <v>0.26</v>
      </c>
      <c r="R2360">
        <f>IF(IFERROR(VLOOKUP(DATOS[[#This Row],[IdUnico]],A2361:$A$5002,1,FALSE),0),1,0)</f>
        <v>0</v>
      </c>
    </row>
    <row r="2361" spans="1:18" x14ac:dyDescent="0.3">
      <c r="A2361" t="str">
        <f>CONCATENATE(DATOS[[#This Row],[customer_id]],"_",DATOS[[#This Row],[country]],"_",DATOS[[#This Row],[customer_since]])</f>
        <v>CUST_5223_Germany_45779</v>
      </c>
      <c r="B2361" t="s">
        <v>1028</v>
      </c>
      <c r="C2361">
        <v>59</v>
      </c>
      <c r="D2361" t="s">
        <v>21</v>
      </c>
      <c r="E2361" t="s">
        <v>50</v>
      </c>
      <c r="F2361">
        <v>64.760000000000005</v>
      </c>
      <c r="G2361">
        <f>IF(DATOS[[#This Row],[avg_order_value]]="",0,DATOS[[#This Row],[avg_order_value]])</f>
        <v>64.760000000000005</v>
      </c>
      <c r="H2361">
        <v>13</v>
      </c>
      <c r="I2361">
        <f>DATOS[[#This Row],[avgValorOrdenDesc]]*DATOS[[#This Row],[total_orders]]</f>
        <v>841.88000000000011</v>
      </c>
      <c r="J2361">
        <v>361</v>
      </c>
      <c r="K2361">
        <v>0</v>
      </c>
      <c r="L2361" t="s">
        <v>40</v>
      </c>
      <c r="M2361">
        <v>50.8</v>
      </c>
      <c r="N2361">
        <f>IF(DATOS[[#This Row],[email_open_rate]]="",0,DATOS[[#This Row],[email_open_rate]])</f>
        <v>50.8</v>
      </c>
      <c r="O2361" s="1">
        <v>45779</v>
      </c>
      <c r="P2361">
        <v>93</v>
      </c>
      <c r="Q2361">
        <v>0.26</v>
      </c>
      <c r="R2361">
        <f>IF(IFERROR(VLOOKUP(DATOS[[#This Row],[IdUnico]],A2362:$A$5002,1,FALSE),0),1,0)</f>
        <v>0</v>
      </c>
    </row>
    <row r="2362" spans="1:18" x14ac:dyDescent="0.3">
      <c r="A2362" t="str">
        <f>CONCATENATE(DATOS[[#This Row],[customer_id]],"_",DATOS[[#This Row],[country]],"_",DATOS[[#This Row],[customer_since]])</f>
        <v>CUST_5225_China_44296</v>
      </c>
      <c r="B2362" t="s">
        <v>884</v>
      </c>
      <c r="C2362">
        <v>35</v>
      </c>
      <c r="D2362" t="s">
        <v>14</v>
      </c>
      <c r="E2362" t="s">
        <v>44</v>
      </c>
      <c r="F2362">
        <v>28.44</v>
      </c>
      <c r="G2362">
        <f>IF(DATOS[[#This Row],[avg_order_value]]="",0,DATOS[[#This Row],[avg_order_value]])</f>
        <v>28.44</v>
      </c>
      <c r="H2362">
        <v>13</v>
      </c>
      <c r="I2362">
        <f>DATOS[[#This Row],[avgValorOrdenDesc]]*DATOS[[#This Row],[total_orders]]</f>
        <v>369.72</v>
      </c>
      <c r="J2362">
        <v>265</v>
      </c>
      <c r="K2362">
        <v>0</v>
      </c>
      <c r="L2362" t="s">
        <v>16</v>
      </c>
      <c r="M2362">
        <v>70.7</v>
      </c>
      <c r="N2362">
        <f>IF(DATOS[[#This Row],[email_open_rate]]="",0,DATOS[[#This Row],[email_open_rate]])</f>
        <v>70.7</v>
      </c>
      <c r="O2362" s="1">
        <v>44296</v>
      </c>
      <c r="P2362">
        <v>92</v>
      </c>
      <c r="Q2362">
        <v>0.15</v>
      </c>
      <c r="R2362">
        <f>IF(IFERROR(VLOOKUP(DATOS[[#This Row],[IdUnico]],A2363:$A$5002,1,FALSE),0),1,0)</f>
        <v>0</v>
      </c>
    </row>
    <row r="2363" spans="1:18" x14ac:dyDescent="0.3">
      <c r="A2363" t="str">
        <f>CONCATENATE(DATOS[[#This Row],[customer_id]],"_",DATOS[[#This Row],[country]],"_",DATOS[[#This Row],[customer_since]])</f>
        <v>CUST_5225_Germany_45076</v>
      </c>
      <c r="B2363" t="s">
        <v>884</v>
      </c>
      <c r="C2363">
        <v>35</v>
      </c>
      <c r="D2363" t="s">
        <v>21</v>
      </c>
      <c r="E2363" t="s">
        <v>50</v>
      </c>
      <c r="G2363">
        <f>IF(DATOS[[#This Row],[avg_order_value]]="",0,DATOS[[#This Row],[avg_order_value]])</f>
        <v>0</v>
      </c>
      <c r="H2363">
        <v>10</v>
      </c>
      <c r="I2363">
        <f>DATOS[[#This Row],[avgValorOrdenDesc]]*DATOS[[#This Row],[total_orders]]</f>
        <v>0</v>
      </c>
      <c r="J2363">
        <v>37</v>
      </c>
      <c r="K2363">
        <v>0</v>
      </c>
      <c r="L2363" t="s">
        <v>29</v>
      </c>
      <c r="M2363">
        <v>38</v>
      </c>
      <c r="N2363">
        <f>IF(DATOS[[#This Row],[email_open_rate]]="",0,DATOS[[#This Row],[email_open_rate]])</f>
        <v>38</v>
      </c>
      <c r="O2363" s="1">
        <v>45076</v>
      </c>
      <c r="P2363">
        <v>5</v>
      </c>
      <c r="Q2363">
        <v>0.37</v>
      </c>
      <c r="R2363">
        <f>IF(IFERROR(VLOOKUP(DATOS[[#This Row],[IdUnico]],A2364:$A$5002,1,FALSE),0),1,0)</f>
        <v>0</v>
      </c>
    </row>
    <row r="2364" spans="1:18" x14ac:dyDescent="0.3">
      <c r="A2364" t="str">
        <f>CONCATENATE(DATOS[[#This Row],[customer_id]],"_",DATOS[[#This Row],[country]],"_",DATOS[[#This Row],[customer_since]])</f>
        <v>CUST_5225_Germany_45686</v>
      </c>
      <c r="B2364" t="s">
        <v>884</v>
      </c>
      <c r="C2364">
        <v>21</v>
      </c>
      <c r="D2364" t="s">
        <v>14</v>
      </c>
      <c r="E2364" t="s">
        <v>50</v>
      </c>
      <c r="F2364">
        <v>127.53</v>
      </c>
      <c r="G2364">
        <f>IF(DATOS[[#This Row],[avg_order_value]]="",0,DATOS[[#This Row],[avg_order_value]])</f>
        <v>127.53</v>
      </c>
      <c r="H2364">
        <v>12</v>
      </c>
      <c r="I2364">
        <f>DATOS[[#This Row],[avgValorOrdenDesc]]*DATOS[[#This Row],[total_orders]]</f>
        <v>1530.3600000000001</v>
      </c>
      <c r="J2364">
        <v>364</v>
      </c>
      <c r="K2364">
        <v>0</v>
      </c>
      <c r="L2364" t="s">
        <v>40</v>
      </c>
      <c r="M2364">
        <v>91.7</v>
      </c>
      <c r="N2364">
        <f>IF(DATOS[[#This Row],[email_open_rate]]="",0,DATOS[[#This Row],[email_open_rate]])</f>
        <v>91.7</v>
      </c>
      <c r="O2364" s="1">
        <v>45686</v>
      </c>
      <c r="P2364">
        <v>60</v>
      </c>
      <c r="Q2364">
        <v>0.24</v>
      </c>
      <c r="R2364">
        <f>IF(IFERROR(VLOOKUP(DATOS[[#This Row],[IdUnico]],A2365:$A$5002,1,FALSE),0),1,0)</f>
        <v>0</v>
      </c>
    </row>
    <row r="2365" spans="1:18" x14ac:dyDescent="0.3">
      <c r="A2365" t="str">
        <f>CONCATENATE(DATOS[[#This Row],[customer_id]],"_",DATOS[[#This Row],[country]],"_",DATOS[[#This Row],[customer_since]])</f>
        <v>CUST_5227_USA_44887</v>
      </c>
      <c r="B2365" t="s">
        <v>836</v>
      </c>
      <c r="C2365">
        <v>22</v>
      </c>
      <c r="D2365" t="s">
        <v>21</v>
      </c>
      <c r="E2365" t="s">
        <v>18</v>
      </c>
      <c r="F2365">
        <v>81.97</v>
      </c>
      <c r="G2365">
        <f>IF(DATOS[[#This Row],[avg_order_value]]="",0,DATOS[[#This Row],[avg_order_value]])</f>
        <v>81.97</v>
      </c>
      <c r="H2365">
        <v>8</v>
      </c>
      <c r="I2365">
        <f>DATOS[[#This Row],[avgValorOrdenDesc]]*DATOS[[#This Row],[total_orders]]</f>
        <v>655.76</v>
      </c>
      <c r="J2365">
        <v>190</v>
      </c>
      <c r="K2365">
        <v>0</v>
      </c>
      <c r="L2365" t="s">
        <v>19</v>
      </c>
      <c r="M2365">
        <v>85.9</v>
      </c>
      <c r="N2365">
        <f>IF(DATOS[[#This Row],[email_open_rate]]="",0,DATOS[[#This Row],[email_open_rate]])</f>
        <v>85.9</v>
      </c>
      <c r="O2365" s="1">
        <v>44887</v>
      </c>
      <c r="P2365">
        <v>30</v>
      </c>
      <c r="Q2365">
        <v>0.25</v>
      </c>
      <c r="R2365">
        <f>IF(IFERROR(VLOOKUP(DATOS[[#This Row],[IdUnico]],A2366:$A$5002,1,FALSE),0),1,0)</f>
        <v>0</v>
      </c>
    </row>
    <row r="2366" spans="1:18" x14ac:dyDescent="0.3">
      <c r="A2366" t="str">
        <f>CONCATENATE(DATOS[[#This Row],[customer_id]],"_",DATOS[[#This Row],[country]],"_",DATOS[[#This Row],[customer_since]])</f>
        <v>CUST_5232_Brazil_44349</v>
      </c>
      <c r="B2366" t="s">
        <v>1127</v>
      </c>
      <c r="C2366">
        <v>30</v>
      </c>
      <c r="D2366" t="s">
        <v>14</v>
      </c>
      <c r="E2366" t="s">
        <v>15</v>
      </c>
      <c r="F2366">
        <v>142.19</v>
      </c>
      <c r="G2366">
        <f>IF(DATOS[[#This Row],[avg_order_value]]="",0,DATOS[[#This Row],[avg_order_value]])</f>
        <v>142.19</v>
      </c>
      <c r="H2366">
        <v>10</v>
      </c>
      <c r="I2366">
        <f>DATOS[[#This Row],[avgValorOrdenDesc]]*DATOS[[#This Row],[total_orders]]</f>
        <v>1421.9</v>
      </c>
      <c r="J2366">
        <v>285</v>
      </c>
      <c r="K2366">
        <v>0</v>
      </c>
      <c r="L2366" t="s">
        <v>40</v>
      </c>
      <c r="M2366">
        <v>11.6</v>
      </c>
      <c r="N2366">
        <f>IF(DATOS[[#This Row],[email_open_rate]]="",0,DATOS[[#This Row],[email_open_rate]])</f>
        <v>11.6</v>
      </c>
      <c r="O2366" s="1">
        <v>44349</v>
      </c>
      <c r="P2366">
        <v>17</v>
      </c>
      <c r="Q2366">
        <v>0.64</v>
      </c>
      <c r="R2366">
        <f>IF(IFERROR(VLOOKUP(DATOS[[#This Row],[IdUnico]],A2367:$A$5002,1,FALSE),0),1,0)</f>
        <v>0</v>
      </c>
    </row>
    <row r="2367" spans="1:18" x14ac:dyDescent="0.3">
      <c r="A2367" t="str">
        <f>CONCATENATE(DATOS[[#This Row],[customer_id]],"_",DATOS[[#This Row],[country]],"_",DATOS[[#This Row],[customer_since]])</f>
        <v>CUST_5232_China_45267</v>
      </c>
      <c r="B2367" t="s">
        <v>1127</v>
      </c>
      <c r="C2367">
        <v>71</v>
      </c>
      <c r="D2367" t="s">
        <v>14</v>
      </c>
      <c r="E2367" t="s">
        <v>44</v>
      </c>
      <c r="F2367">
        <v>45.93</v>
      </c>
      <c r="G2367">
        <f>IF(DATOS[[#This Row],[avg_order_value]]="",0,DATOS[[#This Row],[avg_order_value]])</f>
        <v>45.93</v>
      </c>
      <c r="H2367">
        <v>5</v>
      </c>
      <c r="I2367">
        <f>DATOS[[#This Row],[avgValorOrdenDesc]]*DATOS[[#This Row],[total_orders]]</f>
        <v>229.65</v>
      </c>
      <c r="J2367">
        <v>330</v>
      </c>
      <c r="K2367">
        <v>0</v>
      </c>
      <c r="L2367" t="s">
        <v>40</v>
      </c>
      <c r="M2367">
        <v>89.5</v>
      </c>
      <c r="N2367">
        <f>IF(DATOS[[#This Row],[email_open_rate]]="",0,DATOS[[#This Row],[email_open_rate]])</f>
        <v>89.5</v>
      </c>
      <c r="O2367" s="1">
        <v>45267</v>
      </c>
      <c r="P2367">
        <v>91</v>
      </c>
      <c r="Q2367">
        <v>0.4</v>
      </c>
      <c r="R2367">
        <f>IF(IFERROR(VLOOKUP(DATOS[[#This Row],[IdUnico]],A2368:$A$5002,1,FALSE),0),1,0)</f>
        <v>0</v>
      </c>
    </row>
    <row r="2368" spans="1:18" x14ac:dyDescent="0.3">
      <c r="A2368" t="str">
        <f>CONCATENATE(DATOS[[#This Row],[customer_id]],"_",DATOS[[#This Row],[country]],"_",DATOS[[#This Row],[customer_since]])</f>
        <v>CUST_5232_India_44985</v>
      </c>
      <c r="B2368" t="s">
        <v>1127</v>
      </c>
      <c r="C2368">
        <v>50</v>
      </c>
      <c r="D2368" t="s">
        <v>14</v>
      </c>
      <c r="E2368" t="s">
        <v>37</v>
      </c>
      <c r="F2368">
        <v>69.36</v>
      </c>
      <c r="G2368">
        <f>IF(DATOS[[#This Row],[avg_order_value]]="",0,DATOS[[#This Row],[avg_order_value]])</f>
        <v>69.36</v>
      </c>
      <c r="H2368">
        <v>13</v>
      </c>
      <c r="I2368">
        <f>DATOS[[#This Row],[avgValorOrdenDesc]]*DATOS[[#This Row],[total_orders]]</f>
        <v>901.68</v>
      </c>
      <c r="J2368">
        <v>32</v>
      </c>
      <c r="K2368">
        <v>0</v>
      </c>
      <c r="L2368" t="s">
        <v>29</v>
      </c>
      <c r="M2368">
        <v>11.3</v>
      </c>
      <c r="N2368">
        <f>IF(DATOS[[#This Row],[email_open_rate]]="",0,DATOS[[#This Row],[email_open_rate]])</f>
        <v>11.3</v>
      </c>
      <c r="O2368" s="1">
        <v>44985</v>
      </c>
      <c r="P2368">
        <v>66</v>
      </c>
      <c r="Q2368">
        <v>0.26</v>
      </c>
      <c r="R2368">
        <f>IF(IFERROR(VLOOKUP(DATOS[[#This Row],[IdUnico]],A2369:$A$5002,1,FALSE),0),1,0)</f>
        <v>0</v>
      </c>
    </row>
    <row r="2369" spans="1:18" x14ac:dyDescent="0.3">
      <c r="A2369" t="str">
        <f>CONCATENATE(DATOS[[#This Row],[customer_id]],"_",DATOS[[#This Row],[country]],"_",DATOS[[#This Row],[customer_since]])</f>
        <v>CUST_5234_India_44633</v>
      </c>
      <c r="B2369" t="s">
        <v>800</v>
      </c>
      <c r="C2369">
        <v>63</v>
      </c>
      <c r="D2369" t="s">
        <v>14</v>
      </c>
      <c r="E2369" t="s">
        <v>37</v>
      </c>
      <c r="F2369">
        <v>82.84</v>
      </c>
      <c r="G2369">
        <f>IF(DATOS[[#This Row],[avg_order_value]]="",0,DATOS[[#This Row],[avg_order_value]])</f>
        <v>82.84</v>
      </c>
      <c r="H2369">
        <v>9</v>
      </c>
      <c r="I2369">
        <f>DATOS[[#This Row],[avgValorOrdenDesc]]*DATOS[[#This Row],[total_orders]]</f>
        <v>745.56000000000006</v>
      </c>
      <c r="J2369">
        <v>92</v>
      </c>
      <c r="K2369">
        <v>0</v>
      </c>
      <c r="L2369" t="s">
        <v>16</v>
      </c>
      <c r="M2369">
        <v>50.6</v>
      </c>
      <c r="N2369">
        <f>IF(DATOS[[#This Row],[email_open_rate]]="",0,DATOS[[#This Row],[email_open_rate]])</f>
        <v>50.6</v>
      </c>
      <c r="O2369" s="1">
        <v>44633</v>
      </c>
      <c r="P2369">
        <v>28</v>
      </c>
      <c r="Q2369">
        <v>0.75</v>
      </c>
      <c r="R2369">
        <f>IF(IFERROR(VLOOKUP(DATOS[[#This Row],[IdUnico]],A2370:$A$5002,1,FALSE),0),1,0)</f>
        <v>0</v>
      </c>
    </row>
    <row r="2370" spans="1:18" x14ac:dyDescent="0.3">
      <c r="A2370" t="str">
        <f>CONCATENATE(DATOS[[#This Row],[customer_id]],"_",DATOS[[#This Row],[country]],"_",DATOS[[#This Row],[customer_since]])</f>
        <v>CUST_5234_India_45294</v>
      </c>
      <c r="B2370" t="s">
        <v>800</v>
      </c>
      <c r="C2370">
        <v>71</v>
      </c>
      <c r="D2370" t="s">
        <v>14</v>
      </c>
      <c r="E2370" t="s">
        <v>37</v>
      </c>
      <c r="F2370">
        <v>72.92</v>
      </c>
      <c r="G2370">
        <f>IF(DATOS[[#This Row],[avg_order_value]]="",0,DATOS[[#This Row],[avg_order_value]])</f>
        <v>72.92</v>
      </c>
      <c r="H2370">
        <v>13</v>
      </c>
      <c r="I2370">
        <f>DATOS[[#This Row],[avgValorOrdenDesc]]*DATOS[[#This Row],[total_orders]]</f>
        <v>947.96</v>
      </c>
      <c r="J2370">
        <v>354</v>
      </c>
      <c r="K2370">
        <v>0</v>
      </c>
      <c r="L2370" t="s">
        <v>19</v>
      </c>
      <c r="N2370">
        <f>IF(DATOS[[#This Row],[email_open_rate]]="",0,DATOS[[#This Row],[email_open_rate]])</f>
        <v>0</v>
      </c>
      <c r="O2370" s="1">
        <v>45294</v>
      </c>
      <c r="P2370">
        <v>87</v>
      </c>
      <c r="Q2370">
        <v>0.15</v>
      </c>
      <c r="R2370">
        <f>IF(IFERROR(VLOOKUP(DATOS[[#This Row],[IdUnico]],A2371:$A$5002,1,FALSE),0),1,0)</f>
        <v>0</v>
      </c>
    </row>
    <row r="2371" spans="1:18" x14ac:dyDescent="0.3">
      <c r="A2371" t="str">
        <f>CONCATENATE(DATOS[[#This Row],[customer_id]],"_",DATOS[[#This Row],[country]],"_",DATOS[[#This Row],[customer_since]])</f>
        <v>CUST_5236_Brazil_44378</v>
      </c>
      <c r="B2371" t="s">
        <v>2392</v>
      </c>
      <c r="C2371">
        <v>73</v>
      </c>
      <c r="D2371" t="s">
        <v>14</v>
      </c>
      <c r="E2371" t="s">
        <v>15</v>
      </c>
      <c r="F2371">
        <v>155.84</v>
      </c>
      <c r="G2371">
        <f>IF(DATOS[[#This Row],[avg_order_value]]="",0,DATOS[[#This Row],[avg_order_value]])</f>
        <v>155.84</v>
      </c>
      <c r="H2371">
        <v>9</v>
      </c>
      <c r="I2371">
        <f>DATOS[[#This Row],[avgValorOrdenDesc]]*DATOS[[#This Row],[total_orders]]</f>
        <v>1402.56</v>
      </c>
      <c r="J2371">
        <v>278</v>
      </c>
      <c r="K2371">
        <v>0</v>
      </c>
      <c r="L2371" t="s">
        <v>40</v>
      </c>
      <c r="M2371">
        <v>15.3</v>
      </c>
      <c r="N2371">
        <f>IF(DATOS[[#This Row],[email_open_rate]]="",0,DATOS[[#This Row],[email_open_rate]])</f>
        <v>15.3</v>
      </c>
      <c r="O2371" s="1">
        <v>44378</v>
      </c>
      <c r="P2371">
        <v>47</v>
      </c>
      <c r="Q2371">
        <v>0.22</v>
      </c>
      <c r="R2371">
        <f>IF(IFERROR(VLOOKUP(DATOS[[#This Row],[IdUnico]],A2372:$A$5002,1,FALSE),0),1,0)</f>
        <v>0</v>
      </c>
    </row>
    <row r="2372" spans="1:18" x14ac:dyDescent="0.3">
      <c r="A2372" t="str">
        <f>CONCATENATE(DATOS[[#This Row],[customer_id]],"_",DATOS[[#This Row],[country]],"_",DATOS[[#This Row],[customer_since]])</f>
        <v>CUST_5236_Germany_45720</v>
      </c>
      <c r="B2372" t="s">
        <v>2392</v>
      </c>
      <c r="C2372">
        <v>56</v>
      </c>
      <c r="D2372" t="s">
        <v>14</v>
      </c>
      <c r="E2372" t="s">
        <v>50</v>
      </c>
      <c r="F2372">
        <v>151.37</v>
      </c>
      <c r="G2372">
        <f>IF(DATOS[[#This Row],[avg_order_value]]="",0,DATOS[[#This Row],[avg_order_value]])</f>
        <v>151.37</v>
      </c>
      <c r="H2372">
        <v>8</v>
      </c>
      <c r="I2372">
        <f>DATOS[[#This Row],[avgValorOrdenDesc]]*DATOS[[#This Row],[total_orders]]</f>
        <v>1210.96</v>
      </c>
      <c r="J2372">
        <v>146</v>
      </c>
      <c r="K2372">
        <v>0</v>
      </c>
      <c r="L2372" t="s">
        <v>40</v>
      </c>
      <c r="N2372">
        <f>IF(DATOS[[#This Row],[email_open_rate]]="",0,DATOS[[#This Row],[email_open_rate]])</f>
        <v>0</v>
      </c>
      <c r="O2372" s="1">
        <v>45720</v>
      </c>
      <c r="P2372">
        <v>20</v>
      </c>
      <c r="Q2372">
        <v>0.34</v>
      </c>
      <c r="R2372">
        <f>IF(IFERROR(VLOOKUP(DATOS[[#This Row],[IdUnico]],A2373:$A$5002,1,FALSE),0),1,0)</f>
        <v>0</v>
      </c>
    </row>
    <row r="2373" spans="1:18" x14ac:dyDescent="0.3">
      <c r="A2373" t="str">
        <f>CONCATENATE(DATOS[[#This Row],[customer_id]],"_",DATOS[[#This Row],[country]],"_",DATOS[[#This Row],[customer_since]])</f>
        <v>CUST_5242_Brazil_44371</v>
      </c>
      <c r="B2373" t="s">
        <v>1010</v>
      </c>
      <c r="C2373">
        <v>63</v>
      </c>
      <c r="D2373" t="s">
        <v>25</v>
      </c>
      <c r="E2373" t="s">
        <v>15</v>
      </c>
      <c r="F2373">
        <v>98.49</v>
      </c>
      <c r="G2373">
        <f>IF(DATOS[[#This Row],[avg_order_value]]="",0,DATOS[[#This Row],[avg_order_value]])</f>
        <v>98.49</v>
      </c>
      <c r="H2373">
        <v>5</v>
      </c>
      <c r="I2373">
        <f>DATOS[[#This Row],[avgValorOrdenDesc]]*DATOS[[#This Row],[total_orders]]</f>
        <v>492.45</v>
      </c>
      <c r="J2373">
        <v>103</v>
      </c>
      <c r="K2373">
        <v>0</v>
      </c>
      <c r="L2373" t="s">
        <v>16</v>
      </c>
      <c r="M2373">
        <v>63.1</v>
      </c>
      <c r="N2373">
        <f>IF(DATOS[[#This Row],[email_open_rate]]="",0,DATOS[[#This Row],[email_open_rate]])</f>
        <v>63.1</v>
      </c>
      <c r="O2373" s="1">
        <v>44371</v>
      </c>
      <c r="P2373">
        <v>91</v>
      </c>
      <c r="Q2373">
        <v>0.35</v>
      </c>
      <c r="R2373">
        <f>IF(IFERROR(VLOOKUP(DATOS[[#This Row],[IdUnico]],A2374:$A$5002,1,FALSE),0),1,0)</f>
        <v>0</v>
      </c>
    </row>
    <row r="2374" spans="1:18" x14ac:dyDescent="0.3">
      <c r="A2374" t="str">
        <f>CONCATENATE(DATOS[[#This Row],[customer_id]],"_",DATOS[[#This Row],[country]],"_",DATOS[[#This Row],[customer_since]])</f>
        <v>CUST_5243_France_45311</v>
      </c>
      <c r="B2374" t="s">
        <v>953</v>
      </c>
      <c r="C2374">
        <v>41</v>
      </c>
      <c r="D2374" t="s">
        <v>21</v>
      </c>
      <c r="E2374" t="s">
        <v>35</v>
      </c>
      <c r="F2374">
        <v>20.63</v>
      </c>
      <c r="G2374">
        <f>IF(DATOS[[#This Row],[avg_order_value]]="",0,DATOS[[#This Row],[avg_order_value]])</f>
        <v>20.63</v>
      </c>
      <c r="H2374">
        <v>6</v>
      </c>
      <c r="I2374">
        <f>DATOS[[#This Row],[avgValorOrdenDesc]]*DATOS[[#This Row],[total_orders]]</f>
        <v>123.78</v>
      </c>
      <c r="J2374">
        <v>17</v>
      </c>
      <c r="K2374">
        <v>0</v>
      </c>
      <c r="L2374" t="s">
        <v>16</v>
      </c>
      <c r="M2374">
        <v>0.1</v>
      </c>
      <c r="N2374">
        <f>IF(DATOS[[#This Row],[email_open_rate]]="",0,DATOS[[#This Row],[email_open_rate]])</f>
        <v>0.1</v>
      </c>
      <c r="O2374" s="1">
        <v>45311</v>
      </c>
      <c r="P2374">
        <v>34</v>
      </c>
      <c r="Q2374">
        <v>0.09</v>
      </c>
      <c r="R2374">
        <f>IF(IFERROR(VLOOKUP(DATOS[[#This Row],[IdUnico]],A2375:$A$5002,1,FALSE),0),1,0)</f>
        <v>0</v>
      </c>
    </row>
    <row r="2375" spans="1:18" x14ac:dyDescent="0.3">
      <c r="A2375" t="str">
        <f>CONCATENATE(DATOS[[#This Row],[customer_id]],"_",DATOS[[#This Row],[country]],"_",DATOS[[#This Row],[customer_since]])</f>
        <v>CUST_5247_Canada_45443</v>
      </c>
      <c r="B2375" t="s">
        <v>3286</v>
      </c>
      <c r="C2375">
        <v>33</v>
      </c>
      <c r="D2375" t="s">
        <v>14</v>
      </c>
      <c r="E2375" t="s">
        <v>28</v>
      </c>
      <c r="F2375">
        <v>86.88</v>
      </c>
      <c r="G2375">
        <f>IF(DATOS[[#This Row],[avg_order_value]]="",0,DATOS[[#This Row],[avg_order_value]])</f>
        <v>86.88</v>
      </c>
      <c r="H2375">
        <v>3</v>
      </c>
      <c r="I2375">
        <f>DATOS[[#This Row],[avgValorOrdenDesc]]*DATOS[[#This Row],[total_orders]]</f>
        <v>260.64</v>
      </c>
      <c r="J2375">
        <v>257</v>
      </c>
      <c r="K2375">
        <v>0</v>
      </c>
      <c r="L2375" t="s">
        <v>23</v>
      </c>
      <c r="M2375">
        <v>56.3</v>
      </c>
      <c r="N2375">
        <f>IF(DATOS[[#This Row],[email_open_rate]]="",0,DATOS[[#This Row],[email_open_rate]])</f>
        <v>56.3</v>
      </c>
      <c r="O2375" s="1">
        <v>45443</v>
      </c>
      <c r="P2375">
        <v>81</v>
      </c>
      <c r="Q2375">
        <v>0.1</v>
      </c>
      <c r="R2375">
        <f>IF(IFERROR(VLOOKUP(DATOS[[#This Row],[IdUnico]],A2376:$A$5002,1,FALSE),0),1,0)</f>
        <v>0</v>
      </c>
    </row>
    <row r="2376" spans="1:18" x14ac:dyDescent="0.3">
      <c r="A2376" t="str">
        <f>CONCATENATE(DATOS[[#This Row],[customer_id]],"_",DATOS[[#This Row],[country]],"_",DATOS[[#This Row],[customer_since]])</f>
        <v>CUST_5248_Germany_44642</v>
      </c>
      <c r="B2376" t="s">
        <v>3804</v>
      </c>
      <c r="C2376">
        <v>78</v>
      </c>
      <c r="D2376" t="s">
        <v>21</v>
      </c>
      <c r="E2376" t="s">
        <v>50</v>
      </c>
      <c r="F2376">
        <v>98.54</v>
      </c>
      <c r="G2376">
        <f>IF(DATOS[[#This Row],[avg_order_value]]="",0,DATOS[[#This Row],[avg_order_value]])</f>
        <v>98.54</v>
      </c>
      <c r="H2376">
        <v>8</v>
      </c>
      <c r="I2376">
        <f>DATOS[[#This Row],[avgValorOrdenDesc]]*DATOS[[#This Row],[total_orders]]</f>
        <v>788.32</v>
      </c>
      <c r="J2376">
        <v>135</v>
      </c>
      <c r="K2376">
        <v>0</v>
      </c>
      <c r="L2376" t="s">
        <v>19</v>
      </c>
      <c r="M2376">
        <v>17.100000000000001</v>
      </c>
      <c r="N2376">
        <f>IF(DATOS[[#This Row],[email_open_rate]]="",0,DATOS[[#This Row],[email_open_rate]])</f>
        <v>17.100000000000001</v>
      </c>
      <c r="O2376" s="1">
        <v>44642</v>
      </c>
      <c r="P2376">
        <v>53</v>
      </c>
      <c r="Q2376">
        <v>0.08</v>
      </c>
      <c r="R2376">
        <f>IF(IFERROR(VLOOKUP(DATOS[[#This Row],[IdUnico]],A2377:$A$5002,1,FALSE),0),1,0)</f>
        <v>0</v>
      </c>
    </row>
    <row r="2377" spans="1:18" x14ac:dyDescent="0.3">
      <c r="A2377" t="str">
        <f>CONCATENATE(DATOS[[#This Row],[customer_id]],"_",DATOS[[#This Row],[country]],"_",DATOS[[#This Row],[customer_since]])</f>
        <v>CUST_5249_Australia_44885</v>
      </c>
      <c r="B2377" t="s">
        <v>405</v>
      </c>
      <c r="C2377">
        <v>64</v>
      </c>
      <c r="D2377" t="s">
        <v>14</v>
      </c>
      <c r="E2377" t="s">
        <v>22</v>
      </c>
      <c r="F2377">
        <v>110.11</v>
      </c>
      <c r="G2377">
        <f>IF(DATOS[[#This Row],[avg_order_value]]="",0,DATOS[[#This Row],[avg_order_value]])</f>
        <v>110.11</v>
      </c>
      <c r="H2377">
        <v>9</v>
      </c>
      <c r="I2377">
        <f>DATOS[[#This Row],[avgValorOrdenDesc]]*DATOS[[#This Row],[total_orders]]</f>
        <v>990.99</v>
      </c>
      <c r="J2377">
        <v>129</v>
      </c>
      <c r="K2377">
        <v>0</v>
      </c>
      <c r="L2377" t="s">
        <v>40</v>
      </c>
      <c r="M2377">
        <v>28</v>
      </c>
      <c r="N2377">
        <f>IF(DATOS[[#This Row],[email_open_rate]]="",0,DATOS[[#This Row],[email_open_rate]])</f>
        <v>28</v>
      </c>
      <c r="O2377" s="1">
        <v>44885</v>
      </c>
      <c r="P2377">
        <v>80</v>
      </c>
      <c r="Q2377">
        <v>0.2</v>
      </c>
      <c r="R2377">
        <f>IF(IFERROR(VLOOKUP(DATOS[[#This Row],[IdUnico]],A2378:$A$5002,1,FALSE),0),1,0)</f>
        <v>0</v>
      </c>
    </row>
    <row r="2378" spans="1:18" x14ac:dyDescent="0.3">
      <c r="A2378" t="str">
        <f>CONCATENATE(DATOS[[#This Row],[customer_id]],"_",DATOS[[#This Row],[country]],"_",DATOS[[#This Row],[customer_since]])</f>
        <v>CUST_5249_India_45476</v>
      </c>
      <c r="B2378" t="s">
        <v>405</v>
      </c>
      <c r="C2378">
        <v>38</v>
      </c>
      <c r="D2378" t="s">
        <v>21</v>
      </c>
      <c r="E2378" t="s">
        <v>37</v>
      </c>
      <c r="F2378">
        <v>100.44</v>
      </c>
      <c r="G2378">
        <f>IF(DATOS[[#This Row],[avg_order_value]]="",0,DATOS[[#This Row],[avg_order_value]])</f>
        <v>100.44</v>
      </c>
      <c r="H2378">
        <v>10</v>
      </c>
      <c r="I2378">
        <f>DATOS[[#This Row],[avgValorOrdenDesc]]*DATOS[[#This Row],[total_orders]]</f>
        <v>1004.4</v>
      </c>
      <c r="J2378">
        <v>221</v>
      </c>
      <c r="K2378">
        <v>0</v>
      </c>
      <c r="L2378" t="s">
        <v>40</v>
      </c>
      <c r="M2378">
        <v>77.2</v>
      </c>
      <c r="N2378">
        <f>IF(DATOS[[#This Row],[email_open_rate]]="",0,DATOS[[#This Row],[email_open_rate]])</f>
        <v>77.2</v>
      </c>
      <c r="O2378" s="1">
        <v>45476</v>
      </c>
      <c r="P2378">
        <v>71</v>
      </c>
      <c r="Q2378">
        <v>0.28999999999999998</v>
      </c>
      <c r="R2378">
        <f>IF(IFERROR(VLOOKUP(DATOS[[#This Row],[IdUnico]],A2379:$A$5002,1,FALSE),0),1,0)</f>
        <v>0</v>
      </c>
    </row>
    <row r="2379" spans="1:18" x14ac:dyDescent="0.3">
      <c r="A2379" t="str">
        <f>CONCATENATE(DATOS[[#This Row],[customer_id]],"_",DATOS[[#This Row],[country]],"_",DATOS[[#This Row],[customer_since]])</f>
        <v>CUST_5251_UK_44070</v>
      </c>
      <c r="B2379" t="s">
        <v>3026</v>
      </c>
      <c r="C2379">
        <v>76</v>
      </c>
      <c r="D2379" t="s">
        <v>14</v>
      </c>
      <c r="E2379" t="s">
        <v>52</v>
      </c>
      <c r="F2379">
        <v>52.79</v>
      </c>
      <c r="G2379">
        <f>IF(DATOS[[#This Row],[avg_order_value]]="",0,DATOS[[#This Row],[avg_order_value]])</f>
        <v>52.79</v>
      </c>
      <c r="H2379">
        <v>12</v>
      </c>
      <c r="I2379">
        <f>DATOS[[#This Row],[avgValorOrdenDesc]]*DATOS[[#This Row],[total_orders]]</f>
        <v>633.48</v>
      </c>
      <c r="J2379">
        <v>203</v>
      </c>
      <c r="K2379">
        <v>0</v>
      </c>
      <c r="L2379" t="s">
        <v>40</v>
      </c>
      <c r="M2379">
        <v>68.599999999999994</v>
      </c>
      <c r="N2379">
        <f>IF(DATOS[[#This Row],[email_open_rate]]="",0,DATOS[[#This Row],[email_open_rate]])</f>
        <v>68.599999999999994</v>
      </c>
      <c r="O2379" s="1">
        <v>44070</v>
      </c>
      <c r="P2379">
        <v>48</v>
      </c>
      <c r="Q2379">
        <v>0.75</v>
      </c>
      <c r="R2379">
        <f>IF(IFERROR(VLOOKUP(DATOS[[#This Row],[IdUnico]],A2380:$A$5002,1,FALSE),0),1,0)</f>
        <v>0</v>
      </c>
    </row>
    <row r="2380" spans="1:18" x14ac:dyDescent="0.3">
      <c r="A2380" t="str">
        <f>CONCATENATE(DATOS[[#This Row],[customer_id]],"_",DATOS[[#This Row],[country]],"_",DATOS[[#This Row],[customer_since]])</f>
        <v>CUST_5255_Japan_44492</v>
      </c>
      <c r="B2380" t="s">
        <v>1643</v>
      </c>
      <c r="C2380">
        <v>62</v>
      </c>
      <c r="D2380" t="s">
        <v>21</v>
      </c>
      <c r="E2380" t="s">
        <v>26</v>
      </c>
      <c r="F2380">
        <v>160.29</v>
      </c>
      <c r="G2380">
        <f>IF(DATOS[[#This Row],[avg_order_value]]="",0,DATOS[[#This Row],[avg_order_value]])</f>
        <v>160.29</v>
      </c>
      <c r="H2380">
        <v>11</v>
      </c>
      <c r="I2380">
        <f>DATOS[[#This Row],[avgValorOrdenDesc]]*DATOS[[#This Row],[total_orders]]</f>
        <v>1763.1899999999998</v>
      </c>
      <c r="J2380">
        <v>209</v>
      </c>
      <c r="K2380">
        <v>0</v>
      </c>
      <c r="L2380" t="s">
        <v>16</v>
      </c>
      <c r="M2380">
        <v>98</v>
      </c>
      <c r="N2380">
        <f>IF(DATOS[[#This Row],[email_open_rate]]="",0,DATOS[[#This Row],[email_open_rate]])</f>
        <v>98</v>
      </c>
      <c r="O2380" s="1">
        <v>44492</v>
      </c>
      <c r="P2380">
        <v>30</v>
      </c>
      <c r="Q2380">
        <v>0.18</v>
      </c>
      <c r="R2380">
        <f>IF(IFERROR(VLOOKUP(DATOS[[#This Row],[IdUnico]],A2381:$A$5002,1,FALSE),0),1,0)</f>
        <v>0</v>
      </c>
    </row>
    <row r="2381" spans="1:18" x14ac:dyDescent="0.3">
      <c r="A2381" t="str">
        <f>CONCATENATE(DATOS[[#This Row],[customer_id]],"_",DATOS[[#This Row],[country]],"_",DATOS[[#This Row],[customer_since]])</f>
        <v>CUST_5258_Australia_45785</v>
      </c>
      <c r="B2381" t="s">
        <v>2358</v>
      </c>
      <c r="C2381">
        <v>44</v>
      </c>
      <c r="D2381" t="s">
        <v>14</v>
      </c>
      <c r="E2381" t="s">
        <v>22</v>
      </c>
      <c r="F2381">
        <v>120.95</v>
      </c>
      <c r="G2381">
        <f>IF(DATOS[[#This Row],[avg_order_value]]="",0,DATOS[[#This Row],[avg_order_value]])</f>
        <v>120.95</v>
      </c>
      <c r="H2381">
        <v>8</v>
      </c>
      <c r="I2381">
        <f>DATOS[[#This Row],[avgValorOrdenDesc]]*DATOS[[#This Row],[total_orders]]</f>
        <v>967.6</v>
      </c>
      <c r="J2381">
        <v>277</v>
      </c>
      <c r="K2381">
        <v>0</v>
      </c>
      <c r="L2381" t="s">
        <v>40</v>
      </c>
      <c r="N2381">
        <f>IF(DATOS[[#This Row],[email_open_rate]]="",0,DATOS[[#This Row],[email_open_rate]])</f>
        <v>0</v>
      </c>
      <c r="O2381" s="1">
        <v>45785</v>
      </c>
      <c r="P2381">
        <v>74</v>
      </c>
      <c r="Q2381">
        <v>0.26</v>
      </c>
      <c r="R2381">
        <f>IF(IFERROR(VLOOKUP(DATOS[[#This Row],[IdUnico]],A2382:$A$5002,1,FALSE),0),1,0)</f>
        <v>0</v>
      </c>
    </row>
    <row r="2382" spans="1:18" x14ac:dyDescent="0.3">
      <c r="A2382" t="str">
        <f>CONCATENATE(DATOS[[#This Row],[customer_id]],"_",DATOS[[#This Row],[country]],"_",DATOS[[#This Row],[customer_since]])</f>
        <v>CUST_5259_Australia_44716</v>
      </c>
      <c r="B2382" t="s">
        <v>1699</v>
      </c>
      <c r="C2382">
        <v>48</v>
      </c>
      <c r="D2382" t="s">
        <v>21</v>
      </c>
      <c r="E2382" t="s">
        <v>22</v>
      </c>
      <c r="G2382">
        <f>IF(DATOS[[#This Row],[avg_order_value]]="",0,DATOS[[#This Row],[avg_order_value]])</f>
        <v>0</v>
      </c>
      <c r="H2382">
        <v>13</v>
      </c>
      <c r="I2382">
        <f>DATOS[[#This Row],[avgValorOrdenDesc]]*DATOS[[#This Row],[total_orders]]</f>
        <v>0</v>
      </c>
      <c r="J2382">
        <v>27</v>
      </c>
      <c r="K2382">
        <v>0</v>
      </c>
      <c r="L2382" t="s">
        <v>19</v>
      </c>
      <c r="M2382">
        <v>98.5</v>
      </c>
      <c r="N2382">
        <f>IF(DATOS[[#This Row],[email_open_rate]]="",0,DATOS[[#This Row],[email_open_rate]])</f>
        <v>98.5</v>
      </c>
      <c r="O2382" s="1">
        <v>44716</v>
      </c>
      <c r="P2382">
        <v>5</v>
      </c>
      <c r="Q2382">
        <v>0.42</v>
      </c>
      <c r="R2382">
        <f>IF(IFERROR(VLOOKUP(DATOS[[#This Row],[IdUnico]],A2383:$A$5002,1,FALSE),0),1,0)</f>
        <v>0</v>
      </c>
    </row>
    <row r="2383" spans="1:18" x14ac:dyDescent="0.3">
      <c r="A2383" t="str">
        <f>CONCATENATE(DATOS[[#This Row],[customer_id]],"_",DATOS[[#This Row],[country]],"_",DATOS[[#This Row],[customer_since]])</f>
        <v>CUST_5260_India_44357</v>
      </c>
      <c r="B2383" t="s">
        <v>1982</v>
      </c>
      <c r="C2383">
        <v>74</v>
      </c>
      <c r="D2383" t="s">
        <v>21</v>
      </c>
      <c r="E2383" t="s">
        <v>37</v>
      </c>
      <c r="F2383">
        <v>252.78</v>
      </c>
      <c r="G2383">
        <f>IF(DATOS[[#This Row],[avg_order_value]]="",0,DATOS[[#This Row],[avg_order_value]])</f>
        <v>252.78</v>
      </c>
      <c r="H2383">
        <v>11</v>
      </c>
      <c r="I2383">
        <f>DATOS[[#This Row],[avgValorOrdenDesc]]*DATOS[[#This Row],[total_orders]]</f>
        <v>2780.58</v>
      </c>
      <c r="J2383">
        <v>223</v>
      </c>
      <c r="K2383">
        <v>0</v>
      </c>
      <c r="L2383" t="s">
        <v>16</v>
      </c>
      <c r="M2383">
        <v>18.399999999999999</v>
      </c>
      <c r="N2383">
        <f>IF(DATOS[[#This Row],[email_open_rate]]="",0,DATOS[[#This Row],[email_open_rate]])</f>
        <v>18.399999999999999</v>
      </c>
      <c r="O2383" s="1">
        <v>44357</v>
      </c>
      <c r="P2383">
        <v>88</v>
      </c>
      <c r="Q2383">
        <v>0.21</v>
      </c>
      <c r="R2383">
        <f>IF(IFERROR(VLOOKUP(DATOS[[#This Row],[IdUnico]],A2384:$A$5002,1,FALSE),0),1,0)</f>
        <v>0</v>
      </c>
    </row>
    <row r="2384" spans="1:18" x14ac:dyDescent="0.3">
      <c r="A2384" t="str">
        <f>CONCATENATE(DATOS[[#This Row],[customer_id]],"_",DATOS[[#This Row],[country]],"_",DATOS[[#This Row],[customer_since]])</f>
        <v>CUST_5261_China_45320</v>
      </c>
      <c r="B2384" t="s">
        <v>665</v>
      </c>
      <c r="C2384">
        <v>62</v>
      </c>
      <c r="D2384" t="s">
        <v>21</v>
      </c>
      <c r="E2384" t="s">
        <v>44</v>
      </c>
      <c r="F2384">
        <v>141.38999999999999</v>
      </c>
      <c r="G2384">
        <f>IF(DATOS[[#This Row],[avg_order_value]]="",0,DATOS[[#This Row],[avg_order_value]])</f>
        <v>141.38999999999999</v>
      </c>
      <c r="H2384">
        <v>12</v>
      </c>
      <c r="I2384">
        <f>DATOS[[#This Row],[avgValorOrdenDesc]]*DATOS[[#This Row],[total_orders]]</f>
        <v>1696.6799999999998</v>
      </c>
      <c r="J2384">
        <v>166</v>
      </c>
      <c r="K2384">
        <v>0</v>
      </c>
      <c r="L2384" t="s">
        <v>19</v>
      </c>
      <c r="M2384">
        <v>28</v>
      </c>
      <c r="N2384">
        <f>IF(DATOS[[#This Row],[email_open_rate]]="",0,DATOS[[#This Row],[email_open_rate]])</f>
        <v>28</v>
      </c>
      <c r="O2384" s="1">
        <v>45320</v>
      </c>
      <c r="P2384">
        <v>77</v>
      </c>
      <c r="Q2384">
        <v>0.31</v>
      </c>
      <c r="R2384">
        <f>IF(IFERROR(VLOOKUP(DATOS[[#This Row],[IdUnico]],A2385:$A$5002,1,FALSE),0),1,0)</f>
        <v>0</v>
      </c>
    </row>
    <row r="2385" spans="1:18" x14ac:dyDescent="0.3">
      <c r="A2385" t="str">
        <f>CONCATENATE(DATOS[[#This Row],[customer_id]],"_",DATOS[[#This Row],[country]],"_",DATOS[[#This Row],[customer_since]])</f>
        <v>CUST_5263_France_44346</v>
      </c>
      <c r="B2385" t="s">
        <v>1053</v>
      </c>
      <c r="C2385">
        <v>57</v>
      </c>
      <c r="D2385" t="s">
        <v>14</v>
      </c>
      <c r="E2385" t="s">
        <v>35</v>
      </c>
      <c r="F2385">
        <v>25.05</v>
      </c>
      <c r="G2385">
        <f>IF(DATOS[[#This Row],[avg_order_value]]="",0,DATOS[[#This Row],[avg_order_value]])</f>
        <v>25.05</v>
      </c>
      <c r="H2385">
        <v>13</v>
      </c>
      <c r="I2385">
        <f>DATOS[[#This Row],[avgValorOrdenDesc]]*DATOS[[#This Row],[total_orders]]</f>
        <v>325.65000000000003</v>
      </c>
      <c r="J2385">
        <v>79</v>
      </c>
      <c r="K2385">
        <v>0</v>
      </c>
      <c r="L2385" t="s">
        <v>16</v>
      </c>
      <c r="M2385">
        <v>86</v>
      </c>
      <c r="N2385">
        <f>IF(DATOS[[#This Row],[email_open_rate]]="",0,DATOS[[#This Row],[email_open_rate]])</f>
        <v>86</v>
      </c>
      <c r="O2385" s="1">
        <v>44346</v>
      </c>
      <c r="P2385">
        <v>57</v>
      </c>
      <c r="Q2385">
        <v>0.15</v>
      </c>
      <c r="R2385">
        <f>IF(IFERROR(VLOOKUP(DATOS[[#This Row],[IdUnico]],A2386:$A$5002,1,FALSE),0),1,0)</f>
        <v>0</v>
      </c>
    </row>
    <row r="2386" spans="1:18" x14ac:dyDescent="0.3">
      <c r="A2386" t="str">
        <f>CONCATENATE(DATOS[[#This Row],[customer_id]],"_",DATOS[[#This Row],[country]],"_",DATOS[[#This Row],[customer_since]])</f>
        <v>CUST_5266_India_44825</v>
      </c>
      <c r="B2386" t="s">
        <v>3382</v>
      </c>
      <c r="C2386">
        <v>46</v>
      </c>
      <c r="D2386" t="s">
        <v>21</v>
      </c>
      <c r="E2386" t="s">
        <v>37</v>
      </c>
      <c r="G2386">
        <f>IF(DATOS[[#This Row],[avg_order_value]]="",0,DATOS[[#This Row],[avg_order_value]])</f>
        <v>0</v>
      </c>
      <c r="H2386">
        <v>9</v>
      </c>
      <c r="I2386">
        <f>DATOS[[#This Row],[avgValorOrdenDesc]]*DATOS[[#This Row],[total_orders]]</f>
        <v>0</v>
      </c>
      <c r="J2386">
        <v>35</v>
      </c>
      <c r="K2386">
        <v>0</v>
      </c>
      <c r="L2386" t="s">
        <v>23</v>
      </c>
      <c r="M2386">
        <v>40</v>
      </c>
      <c r="N2386">
        <f>IF(DATOS[[#This Row],[email_open_rate]]="",0,DATOS[[#This Row],[email_open_rate]])</f>
        <v>40</v>
      </c>
      <c r="O2386" s="1">
        <v>44825</v>
      </c>
      <c r="P2386">
        <v>11</v>
      </c>
      <c r="Q2386">
        <v>0.47</v>
      </c>
      <c r="R2386">
        <f>IF(IFERROR(VLOOKUP(DATOS[[#This Row],[IdUnico]],A2387:$A$5002,1,FALSE),0),1,0)</f>
        <v>0</v>
      </c>
    </row>
    <row r="2387" spans="1:18" x14ac:dyDescent="0.3">
      <c r="A2387" t="str">
        <f>CONCATENATE(DATOS[[#This Row],[customer_id]],"_",DATOS[[#This Row],[country]],"_",DATOS[[#This Row],[customer_since]])</f>
        <v>CUST_5268_Brazil_44787</v>
      </c>
      <c r="B2387" t="s">
        <v>544</v>
      </c>
      <c r="C2387">
        <v>32</v>
      </c>
      <c r="D2387" t="s">
        <v>21</v>
      </c>
      <c r="E2387" t="s">
        <v>15</v>
      </c>
      <c r="F2387">
        <v>79.930000000000007</v>
      </c>
      <c r="G2387">
        <f>IF(DATOS[[#This Row],[avg_order_value]]="",0,DATOS[[#This Row],[avg_order_value]])</f>
        <v>79.930000000000007</v>
      </c>
      <c r="H2387">
        <v>11</v>
      </c>
      <c r="I2387">
        <f>DATOS[[#This Row],[avgValorOrdenDesc]]*DATOS[[#This Row],[total_orders]]</f>
        <v>879.23</v>
      </c>
      <c r="J2387">
        <v>121</v>
      </c>
      <c r="K2387">
        <v>0</v>
      </c>
      <c r="L2387" t="s">
        <v>40</v>
      </c>
      <c r="M2387">
        <v>58.2</v>
      </c>
      <c r="N2387">
        <f>IF(DATOS[[#This Row],[email_open_rate]]="",0,DATOS[[#This Row],[email_open_rate]])</f>
        <v>58.2</v>
      </c>
      <c r="O2387" s="1">
        <v>44787</v>
      </c>
      <c r="P2387">
        <v>11</v>
      </c>
      <c r="Q2387">
        <v>0.16</v>
      </c>
      <c r="R2387">
        <f>IF(IFERROR(VLOOKUP(DATOS[[#This Row],[IdUnico]],A2388:$A$5002,1,FALSE),0),1,0)</f>
        <v>0</v>
      </c>
    </row>
    <row r="2388" spans="1:18" x14ac:dyDescent="0.3">
      <c r="A2388" t="str">
        <f>CONCATENATE(DATOS[[#This Row],[customer_id]],"_",DATOS[[#This Row],[country]],"_",DATOS[[#This Row],[customer_since]])</f>
        <v>CUST_5268_France_44742</v>
      </c>
      <c r="B2388" t="s">
        <v>544</v>
      </c>
      <c r="C2388">
        <v>55</v>
      </c>
      <c r="D2388" t="s">
        <v>14</v>
      </c>
      <c r="E2388" t="s">
        <v>35</v>
      </c>
      <c r="F2388">
        <v>116.73</v>
      </c>
      <c r="G2388">
        <f>IF(DATOS[[#This Row],[avg_order_value]]="",0,DATOS[[#This Row],[avg_order_value]])</f>
        <v>116.73</v>
      </c>
      <c r="H2388">
        <v>9</v>
      </c>
      <c r="I2388">
        <f>DATOS[[#This Row],[avgValorOrdenDesc]]*DATOS[[#This Row],[total_orders]]</f>
        <v>1050.57</v>
      </c>
      <c r="J2388">
        <v>310</v>
      </c>
      <c r="K2388">
        <v>0</v>
      </c>
      <c r="L2388" t="s">
        <v>23</v>
      </c>
      <c r="M2388">
        <v>31.9</v>
      </c>
      <c r="N2388">
        <f>IF(DATOS[[#This Row],[email_open_rate]]="",0,DATOS[[#This Row],[email_open_rate]])</f>
        <v>31.9</v>
      </c>
      <c r="O2388" s="1">
        <v>44742</v>
      </c>
      <c r="P2388">
        <v>96</v>
      </c>
      <c r="Q2388">
        <v>0.3</v>
      </c>
      <c r="R2388">
        <f>IF(IFERROR(VLOOKUP(DATOS[[#This Row],[IdUnico]],A2389:$A$5002,1,FALSE),0),1,0)</f>
        <v>0</v>
      </c>
    </row>
    <row r="2389" spans="1:18" x14ac:dyDescent="0.3">
      <c r="A2389" t="str">
        <f>CONCATENATE(DATOS[[#This Row],[customer_id]],"_",DATOS[[#This Row],[country]],"_",DATOS[[#This Row],[customer_since]])</f>
        <v>CUST_5270_Canada_44517</v>
      </c>
      <c r="B2389" t="s">
        <v>3717</v>
      </c>
      <c r="C2389">
        <v>37</v>
      </c>
      <c r="D2389" t="s">
        <v>14</v>
      </c>
      <c r="E2389" t="s">
        <v>28</v>
      </c>
      <c r="F2389">
        <v>94.52</v>
      </c>
      <c r="G2389">
        <f>IF(DATOS[[#This Row],[avg_order_value]]="",0,DATOS[[#This Row],[avg_order_value]])</f>
        <v>94.52</v>
      </c>
      <c r="H2389">
        <v>5</v>
      </c>
      <c r="I2389">
        <f>DATOS[[#This Row],[avgValorOrdenDesc]]*DATOS[[#This Row],[total_orders]]</f>
        <v>472.59999999999997</v>
      </c>
      <c r="J2389">
        <v>301</v>
      </c>
      <c r="K2389">
        <v>0</v>
      </c>
      <c r="L2389" t="s">
        <v>29</v>
      </c>
      <c r="M2389">
        <v>48.1</v>
      </c>
      <c r="N2389">
        <f>IF(DATOS[[#This Row],[email_open_rate]]="",0,DATOS[[#This Row],[email_open_rate]])</f>
        <v>48.1</v>
      </c>
      <c r="O2389" s="1">
        <v>44517</v>
      </c>
      <c r="P2389">
        <v>12</v>
      </c>
      <c r="Q2389">
        <v>0.21</v>
      </c>
      <c r="R2389">
        <f>IF(IFERROR(VLOOKUP(DATOS[[#This Row],[IdUnico]],A2390:$A$5002,1,FALSE),0),1,0)</f>
        <v>0</v>
      </c>
    </row>
    <row r="2390" spans="1:18" x14ac:dyDescent="0.3">
      <c r="A2390" t="str">
        <f>CONCATENATE(DATOS[[#This Row],[customer_id]],"_",DATOS[[#This Row],[country]],"_",DATOS[[#This Row],[customer_since]])</f>
        <v>CUST_5270_India_44936</v>
      </c>
      <c r="B2390" t="s">
        <v>3717</v>
      </c>
      <c r="C2390">
        <v>36</v>
      </c>
      <c r="D2390" t="s">
        <v>21</v>
      </c>
      <c r="E2390" t="s">
        <v>37</v>
      </c>
      <c r="F2390">
        <v>63.44</v>
      </c>
      <c r="G2390">
        <f>IF(DATOS[[#This Row],[avg_order_value]]="",0,DATOS[[#This Row],[avg_order_value]])</f>
        <v>63.44</v>
      </c>
      <c r="H2390">
        <v>11</v>
      </c>
      <c r="I2390">
        <f>DATOS[[#This Row],[avgValorOrdenDesc]]*DATOS[[#This Row],[total_orders]]</f>
        <v>697.83999999999992</v>
      </c>
      <c r="J2390">
        <v>156</v>
      </c>
      <c r="K2390">
        <v>0</v>
      </c>
      <c r="L2390" t="s">
        <v>29</v>
      </c>
      <c r="M2390">
        <v>58.3</v>
      </c>
      <c r="N2390">
        <f>IF(DATOS[[#This Row],[email_open_rate]]="",0,DATOS[[#This Row],[email_open_rate]])</f>
        <v>58.3</v>
      </c>
      <c r="O2390" s="1">
        <v>44936</v>
      </c>
      <c r="P2390">
        <v>4</v>
      </c>
      <c r="Q2390">
        <v>0.28000000000000003</v>
      </c>
      <c r="R2390">
        <f>IF(IFERROR(VLOOKUP(DATOS[[#This Row],[IdUnico]],A2391:$A$5002,1,FALSE),0),1,0)</f>
        <v>0</v>
      </c>
    </row>
    <row r="2391" spans="1:18" x14ac:dyDescent="0.3">
      <c r="A2391" t="str">
        <f>CONCATENATE(DATOS[[#This Row],[customer_id]],"_",DATOS[[#This Row],[country]],"_",DATOS[[#This Row],[customer_since]])</f>
        <v>CUST_5276_UK_44460</v>
      </c>
      <c r="B2391" t="s">
        <v>2659</v>
      </c>
      <c r="C2391">
        <v>59</v>
      </c>
      <c r="D2391" t="s">
        <v>14</v>
      </c>
      <c r="E2391" t="s">
        <v>52</v>
      </c>
      <c r="F2391">
        <v>147.25</v>
      </c>
      <c r="G2391">
        <f>IF(DATOS[[#This Row],[avg_order_value]]="",0,DATOS[[#This Row],[avg_order_value]])</f>
        <v>147.25</v>
      </c>
      <c r="H2391">
        <v>10</v>
      </c>
      <c r="I2391">
        <f>DATOS[[#This Row],[avgValorOrdenDesc]]*DATOS[[#This Row],[total_orders]]</f>
        <v>1472.5</v>
      </c>
      <c r="J2391">
        <v>315</v>
      </c>
      <c r="K2391">
        <v>0</v>
      </c>
      <c r="L2391" t="s">
        <v>29</v>
      </c>
      <c r="M2391">
        <v>40.1</v>
      </c>
      <c r="N2391">
        <f>IF(DATOS[[#This Row],[email_open_rate]]="",0,DATOS[[#This Row],[email_open_rate]])</f>
        <v>40.1</v>
      </c>
      <c r="O2391" s="1">
        <v>44460</v>
      </c>
      <c r="P2391">
        <v>19</v>
      </c>
      <c r="Q2391">
        <v>0.41</v>
      </c>
      <c r="R2391">
        <f>IF(IFERROR(VLOOKUP(DATOS[[#This Row],[IdUnico]],A2392:$A$5002,1,FALSE),0),1,0)</f>
        <v>0</v>
      </c>
    </row>
    <row r="2392" spans="1:18" x14ac:dyDescent="0.3">
      <c r="A2392" t="str">
        <f>CONCATENATE(DATOS[[#This Row],[customer_id]],"_",DATOS[[#This Row],[country]],"_",DATOS[[#This Row],[customer_since]])</f>
        <v>CUST_5278_Australia_45104</v>
      </c>
      <c r="B2392" t="s">
        <v>1146</v>
      </c>
      <c r="C2392">
        <v>70</v>
      </c>
      <c r="D2392" t="s">
        <v>14</v>
      </c>
      <c r="E2392" t="s">
        <v>22</v>
      </c>
      <c r="F2392">
        <v>199.42</v>
      </c>
      <c r="G2392">
        <f>IF(DATOS[[#This Row],[avg_order_value]]="",0,DATOS[[#This Row],[avg_order_value]])</f>
        <v>199.42</v>
      </c>
      <c r="H2392">
        <v>14</v>
      </c>
      <c r="I2392">
        <f>DATOS[[#This Row],[avgValorOrdenDesc]]*DATOS[[#This Row],[total_orders]]</f>
        <v>2791.8799999999997</v>
      </c>
      <c r="J2392">
        <v>195</v>
      </c>
      <c r="K2392">
        <v>0</v>
      </c>
      <c r="L2392" t="s">
        <v>29</v>
      </c>
      <c r="M2392">
        <v>56.7</v>
      </c>
      <c r="N2392">
        <f>IF(DATOS[[#This Row],[email_open_rate]]="",0,DATOS[[#This Row],[email_open_rate]])</f>
        <v>56.7</v>
      </c>
      <c r="O2392" s="1">
        <v>45104</v>
      </c>
      <c r="P2392">
        <v>98</v>
      </c>
      <c r="Q2392">
        <v>0.21</v>
      </c>
      <c r="R2392">
        <f>IF(IFERROR(VLOOKUP(DATOS[[#This Row],[IdUnico]],A2393:$A$5002,1,FALSE),0),1,0)</f>
        <v>0</v>
      </c>
    </row>
    <row r="2393" spans="1:18" x14ac:dyDescent="0.3">
      <c r="A2393" t="str">
        <f>CONCATENATE(DATOS[[#This Row],[customer_id]],"_",DATOS[[#This Row],[country]],"_",DATOS[[#This Row],[customer_since]])</f>
        <v>CUST_5282_Australia_44294</v>
      </c>
      <c r="B2393" t="s">
        <v>220</v>
      </c>
      <c r="C2393">
        <v>78</v>
      </c>
      <c r="D2393" t="s">
        <v>21</v>
      </c>
      <c r="E2393" t="s">
        <v>22</v>
      </c>
      <c r="F2393">
        <v>163.99</v>
      </c>
      <c r="G2393">
        <f>IF(DATOS[[#This Row],[avg_order_value]]="",0,DATOS[[#This Row],[avg_order_value]])</f>
        <v>163.99</v>
      </c>
      <c r="H2393">
        <v>8</v>
      </c>
      <c r="I2393">
        <f>DATOS[[#This Row],[avgValorOrdenDesc]]*DATOS[[#This Row],[total_orders]]</f>
        <v>1311.92</v>
      </c>
      <c r="J2393">
        <v>200</v>
      </c>
      <c r="K2393">
        <v>0</v>
      </c>
      <c r="L2393" t="s">
        <v>19</v>
      </c>
      <c r="M2393">
        <v>15.9</v>
      </c>
      <c r="N2393">
        <f>IF(DATOS[[#This Row],[email_open_rate]]="",0,DATOS[[#This Row],[email_open_rate]])</f>
        <v>15.9</v>
      </c>
      <c r="O2393" s="1">
        <v>44294</v>
      </c>
      <c r="P2393">
        <v>31</v>
      </c>
      <c r="Q2393">
        <v>0.47</v>
      </c>
      <c r="R2393">
        <f>IF(IFERROR(VLOOKUP(DATOS[[#This Row],[IdUnico]],A2394:$A$5002,1,FALSE),0),1,0)</f>
        <v>0</v>
      </c>
    </row>
    <row r="2394" spans="1:18" x14ac:dyDescent="0.3">
      <c r="A2394" t="str">
        <f>CONCATENATE(DATOS[[#This Row],[customer_id]],"_",DATOS[[#This Row],[country]],"_",DATOS[[#This Row],[customer_since]])</f>
        <v>CUST_5282_Brazil_45814</v>
      </c>
      <c r="B2394" t="s">
        <v>220</v>
      </c>
      <c r="C2394">
        <v>65</v>
      </c>
      <c r="D2394" t="s">
        <v>14</v>
      </c>
      <c r="E2394" t="s">
        <v>15</v>
      </c>
      <c r="F2394">
        <v>111.09</v>
      </c>
      <c r="G2394">
        <f>IF(DATOS[[#This Row],[avg_order_value]]="",0,DATOS[[#This Row],[avg_order_value]])</f>
        <v>111.09</v>
      </c>
      <c r="H2394">
        <v>17</v>
      </c>
      <c r="I2394">
        <f>DATOS[[#This Row],[avgValorOrdenDesc]]*DATOS[[#This Row],[total_orders]]</f>
        <v>1888.53</v>
      </c>
      <c r="J2394">
        <v>239</v>
      </c>
      <c r="K2394">
        <v>0</v>
      </c>
      <c r="L2394" t="s">
        <v>29</v>
      </c>
      <c r="M2394">
        <v>93.6</v>
      </c>
      <c r="N2394">
        <f>IF(DATOS[[#This Row],[email_open_rate]]="",0,DATOS[[#This Row],[email_open_rate]])</f>
        <v>93.6</v>
      </c>
      <c r="O2394" s="1">
        <v>45814</v>
      </c>
      <c r="P2394">
        <v>84</v>
      </c>
      <c r="Q2394">
        <v>0.3</v>
      </c>
      <c r="R2394">
        <f>IF(IFERROR(VLOOKUP(DATOS[[#This Row],[IdUnico]],A2395:$A$5002,1,FALSE),0),1,0)</f>
        <v>0</v>
      </c>
    </row>
    <row r="2395" spans="1:18" x14ac:dyDescent="0.3">
      <c r="A2395" t="str">
        <f>CONCATENATE(DATOS[[#This Row],[customer_id]],"_",DATOS[[#This Row],[country]],"_",DATOS[[#This Row],[customer_since]])</f>
        <v>CUST_5283_UK_44245</v>
      </c>
      <c r="B2395" t="s">
        <v>1957</v>
      </c>
      <c r="C2395">
        <v>56</v>
      </c>
      <c r="D2395" t="s">
        <v>14</v>
      </c>
      <c r="E2395" t="s">
        <v>52</v>
      </c>
      <c r="F2395">
        <v>68.87</v>
      </c>
      <c r="G2395">
        <f>IF(DATOS[[#This Row],[avg_order_value]]="",0,DATOS[[#This Row],[avg_order_value]])</f>
        <v>68.87</v>
      </c>
      <c r="H2395">
        <v>19</v>
      </c>
      <c r="I2395">
        <f>DATOS[[#This Row],[avgValorOrdenDesc]]*DATOS[[#This Row],[total_orders]]</f>
        <v>1308.5300000000002</v>
      </c>
      <c r="J2395">
        <v>215</v>
      </c>
      <c r="K2395">
        <v>0</v>
      </c>
      <c r="L2395" t="s">
        <v>23</v>
      </c>
      <c r="M2395">
        <v>95.3</v>
      </c>
      <c r="N2395">
        <f>IF(DATOS[[#This Row],[email_open_rate]]="",0,DATOS[[#This Row],[email_open_rate]])</f>
        <v>95.3</v>
      </c>
      <c r="O2395" s="1">
        <v>44245</v>
      </c>
      <c r="P2395">
        <v>19</v>
      </c>
      <c r="Q2395">
        <v>0.2</v>
      </c>
      <c r="R2395">
        <f>IF(IFERROR(VLOOKUP(DATOS[[#This Row],[IdUnico]],A2396:$A$5002,1,FALSE),0),1,0)</f>
        <v>0</v>
      </c>
    </row>
    <row r="2396" spans="1:18" x14ac:dyDescent="0.3">
      <c r="A2396" t="str">
        <f>CONCATENATE(DATOS[[#This Row],[customer_id]],"_",DATOS[[#This Row],[country]],"_",DATOS[[#This Row],[customer_since]])</f>
        <v>CUST_5285_India_44600</v>
      </c>
      <c r="B2396" t="s">
        <v>1822</v>
      </c>
      <c r="C2396">
        <v>60</v>
      </c>
      <c r="D2396" t="s">
        <v>14</v>
      </c>
      <c r="E2396" t="s">
        <v>37</v>
      </c>
      <c r="F2396">
        <v>97.01</v>
      </c>
      <c r="G2396">
        <f>IF(DATOS[[#This Row],[avg_order_value]]="",0,DATOS[[#This Row],[avg_order_value]])</f>
        <v>97.01</v>
      </c>
      <c r="H2396">
        <v>10</v>
      </c>
      <c r="I2396">
        <f>DATOS[[#This Row],[avgValorOrdenDesc]]*DATOS[[#This Row],[total_orders]]</f>
        <v>970.1</v>
      </c>
      <c r="J2396">
        <v>24</v>
      </c>
      <c r="K2396">
        <v>0</v>
      </c>
      <c r="L2396" t="s">
        <v>29</v>
      </c>
      <c r="M2396">
        <v>65.3</v>
      </c>
      <c r="N2396">
        <f>IF(DATOS[[#This Row],[email_open_rate]]="",0,DATOS[[#This Row],[email_open_rate]])</f>
        <v>65.3</v>
      </c>
      <c r="O2396" s="1">
        <v>44600</v>
      </c>
      <c r="P2396">
        <v>63</v>
      </c>
      <c r="Q2396">
        <v>0.2</v>
      </c>
      <c r="R2396">
        <f>IF(IFERROR(VLOOKUP(DATOS[[#This Row],[IdUnico]],A2397:$A$5002,1,FALSE),0),1,0)</f>
        <v>0</v>
      </c>
    </row>
    <row r="2397" spans="1:18" x14ac:dyDescent="0.3">
      <c r="A2397" t="str">
        <f>CONCATENATE(DATOS[[#This Row],[customer_id]],"_",DATOS[[#This Row],[country]],"_",DATOS[[#This Row],[customer_since]])</f>
        <v>CUST_5286_Australia_44452</v>
      </c>
      <c r="B2397" t="s">
        <v>1249</v>
      </c>
      <c r="C2397">
        <v>21</v>
      </c>
      <c r="D2397" t="s">
        <v>25</v>
      </c>
      <c r="E2397" t="s">
        <v>22</v>
      </c>
      <c r="F2397">
        <v>63.36</v>
      </c>
      <c r="G2397">
        <f>IF(DATOS[[#This Row],[avg_order_value]]="",0,DATOS[[#This Row],[avg_order_value]])</f>
        <v>63.36</v>
      </c>
      <c r="H2397">
        <v>8</v>
      </c>
      <c r="I2397">
        <f>DATOS[[#This Row],[avgValorOrdenDesc]]*DATOS[[#This Row],[total_orders]]</f>
        <v>506.88</v>
      </c>
      <c r="J2397">
        <v>347</v>
      </c>
      <c r="K2397">
        <v>0</v>
      </c>
      <c r="L2397" t="s">
        <v>16</v>
      </c>
      <c r="M2397">
        <v>20.5</v>
      </c>
      <c r="N2397">
        <f>IF(DATOS[[#This Row],[email_open_rate]]="",0,DATOS[[#This Row],[email_open_rate]])</f>
        <v>20.5</v>
      </c>
      <c r="O2397" s="1">
        <v>44452</v>
      </c>
      <c r="P2397">
        <v>94</v>
      </c>
      <c r="Q2397">
        <v>0.14000000000000001</v>
      </c>
      <c r="R2397">
        <f>IF(IFERROR(VLOOKUP(DATOS[[#This Row],[IdUnico]],A2398:$A$5002,1,FALSE),0),1,0)</f>
        <v>0</v>
      </c>
    </row>
    <row r="2398" spans="1:18" x14ac:dyDescent="0.3">
      <c r="A2398" t="str">
        <f>CONCATENATE(DATOS[[#This Row],[customer_id]],"_",DATOS[[#This Row],[country]],"_",DATOS[[#This Row],[customer_since]])</f>
        <v>CUST_5287_Brazil_45520</v>
      </c>
      <c r="B2398" t="s">
        <v>2713</v>
      </c>
      <c r="C2398">
        <v>35</v>
      </c>
      <c r="D2398" t="s">
        <v>21</v>
      </c>
      <c r="E2398" t="s">
        <v>15</v>
      </c>
      <c r="F2398">
        <v>457.22</v>
      </c>
      <c r="G2398">
        <f>IF(DATOS[[#This Row],[avg_order_value]]="",0,DATOS[[#This Row],[avg_order_value]])</f>
        <v>457.22</v>
      </c>
      <c r="H2398">
        <v>19</v>
      </c>
      <c r="I2398">
        <f>DATOS[[#This Row],[avgValorOrdenDesc]]*DATOS[[#This Row],[total_orders]]</f>
        <v>8687.18</v>
      </c>
      <c r="J2398">
        <v>53</v>
      </c>
      <c r="K2398">
        <v>0</v>
      </c>
      <c r="L2398" t="s">
        <v>29</v>
      </c>
      <c r="M2398">
        <v>93.2</v>
      </c>
      <c r="N2398">
        <f>IF(DATOS[[#This Row],[email_open_rate]]="",0,DATOS[[#This Row],[email_open_rate]])</f>
        <v>93.2</v>
      </c>
      <c r="O2398" s="1">
        <v>45520</v>
      </c>
      <c r="P2398">
        <v>8</v>
      </c>
      <c r="Q2398">
        <v>0.36</v>
      </c>
      <c r="R2398">
        <f>IF(IFERROR(VLOOKUP(DATOS[[#This Row],[IdUnico]],A2399:$A$5002,1,FALSE),0),1,0)</f>
        <v>0</v>
      </c>
    </row>
    <row r="2399" spans="1:18" x14ac:dyDescent="0.3">
      <c r="A2399" t="str">
        <f>CONCATENATE(DATOS[[#This Row],[customer_id]],"_",DATOS[[#This Row],[country]],"_",DATOS[[#This Row],[customer_since]])</f>
        <v>CUST_5287_France_44659</v>
      </c>
      <c r="B2399" t="s">
        <v>2713</v>
      </c>
      <c r="C2399">
        <v>44</v>
      </c>
      <c r="D2399" t="s">
        <v>21</v>
      </c>
      <c r="E2399" t="s">
        <v>35</v>
      </c>
      <c r="F2399">
        <v>46.59</v>
      </c>
      <c r="G2399">
        <f>IF(DATOS[[#This Row],[avg_order_value]]="",0,DATOS[[#This Row],[avg_order_value]])</f>
        <v>46.59</v>
      </c>
      <c r="H2399">
        <v>10</v>
      </c>
      <c r="I2399">
        <f>DATOS[[#This Row],[avgValorOrdenDesc]]*DATOS[[#This Row],[total_orders]]</f>
        <v>465.90000000000003</v>
      </c>
      <c r="J2399">
        <v>88</v>
      </c>
      <c r="K2399">
        <v>0</v>
      </c>
      <c r="L2399" t="s">
        <v>16</v>
      </c>
      <c r="M2399">
        <v>28.9</v>
      </c>
      <c r="N2399">
        <f>IF(DATOS[[#This Row],[email_open_rate]]="",0,DATOS[[#This Row],[email_open_rate]])</f>
        <v>28.9</v>
      </c>
      <c r="O2399" s="1">
        <v>44659</v>
      </c>
      <c r="P2399">
        <v>12</v>
      </c>
      <c r="Q2399">
        <v>0.09</v>
      </c>
      <c r="R2399">
        <f>IF(IFERROR(VLOOKUP(DATOS[[#This Row],[IdUnico]],A2400:$A$5002,1,FALSE),0),1,0)</f>
        <v>0</v>
      </c>
    </row>
    <row r="2400" spans="1:18" x14ac:dyDescent="0.3">
      <c r="A2400" t="str">
        <f>CONCATENATE(DATOS[[#This Row],[customer_id]],"_",DATOS[[#This Row],[country]],"_",DATOS[[#This Row],[customer_since]])</f>
        <v>CUST_5289_UK_44111</v>
      </c>
      <c r="B2400" t="s">
        <v>790</v>
      </c>
      <c r="C2400">
        <v>40</v>
      </c>
      <c r="D2400" t="s">
        <v>21</v>
      </c>
      <c r="E2400" t="s">
        <v>52</v>
      </c>
      <c r="F2400">
        <v>144.16999999999999</v>
      </c>
      <c r="G2400">
        <f>IF(DATOS[[#This Row],[avg_order_value]]="",0,DATOS[[#This Row],[avg_order_value]])</f>
        <v>144.16999999999999</v>
      </c>
      <c r="H2400">
        <v>7</v>
      </c>
      <c r="I2400">
        <f>DATOS[[#This Row],[avgValorOrdenDesc]]*DATOS[[#This Row],[total_orders]]</f>
        <v>1009.1899999999999</v>
      </c>
      <c r="J2400">
        <v>158</v>
      </c>
      <c r="K2400">
        <v>0</v>
      </c>
      <c r="L2400" t="s">
        <v>19</v>
      </c>
      <c r="M2400">
        <v>11.6</v>
      </c>
      <c r="N2400">
        <f>IF(DATOS[[#This Row],[email_open_rate]]="",0,DATOS[[#This Row],[email_open_rate]])</f>
        <v>11.6</v>
      </c>
      <c r="O2400" s="1">
        <v>44111</v>
      </c>
      <c r="P2400">
        <v>27</v>
      </c>
      <c r="Q2400">
        <v>0.33</v>
      </c>
      <c r="R2400">
        <f>IF(IFERROR(VLOOKUP(DATOS[[#This Row],[IdUnico]],A2401:$A$5002,1,FALSE),0),1,0)</f>
        <v>0</v>
      </c>
    </row>
    <row r="2401" spans="1:18" x14ac:dyDescent="0.3">
      <c r="A2401" t="str">
        <f>CONCATENATE(DATOS[[#This Row],[customer_id]],"_",DATOS[[#This Row],[country]],"_",DATOS[[#This Row],[customer_since]])</f>
        <v>CUST_5290_Australia_45675</v>
      </c>
      <c r="B2401" t="s">
        <v>3022</v>
      </c>
      <c r="C2401">
        <v>27</v>
      </c>
      <c r="D2401" t="s">
        <v>25</v>
      </c>
      <c r="E2401" t="s">
        <v>22</v>
      </c>
      <c r="F2401">
        <v>79.84</v>
      </c>
      <c r="G2401">
        <f>IF(DATOS[[#This Row],[avg_order_value]]="",0,DATOS[[#This Row],[avg_order_value]])</f>
        <v>79.84</v>
      </c>
      <c r="H2401">
        <v>6</v>
      </c>
      <c r="I2401">
        <f>DATOS[[#This Row],[avgValorOrdenDesc]]*DATOS[[#This Row],[total_orders]]</f>
        <v>479.04</v>
      </c>
      <c r="J2401">
        <v>189</v>
      </c>
      <c r="K2401">
        <v>0</v>
      </c>
      <c r="L2401" t="s">
        <v>16</v>
      </c>
      <c r="M2401">
        <v>82.7</v>
      </c>
      <c r="N2401">
        <f>IF(DATOS[[#This Row],[email_open_rate]]="",0,DATOS[[#This Row],[email_open_rate]])</f>
        <v>82.7</v>
      </c>
      <c r="O2401" s="1">
        <v>45675</v>
      </c>
      <c r="P2401">
        <v>76</v>
      </c>
      <c r="Q2401">
        <v>0.1</v>
      </c>
      <c r="R2401">
        <f>IF(IFERROR(VLOOKUP(DATOS[[#This Row],[IdUnico]],A2402:$A$5002,1,FALSE),0),1,0)</f>
        <v>0</v>
      </c>
    </row>
    <row r="2402" spans="1:18" x14ac:dyDescent="0.3">
      <c r="A2402" t="str">
        <f>CONCATENATE(DATOS[[#This Row],[customer_id]],"_",DATOS[[#This Row],[country]],"_",DATOS[[#This Row],[customer_since]])</f>
        <v>CUST_5290_China_45108</v>
      </c>
      <c r="B2402" t="s">
        <v>3022</v>
      </c>
      <c r="C2402">
        <v>39</v>
      </c>
      <c r="D2402" t="s">
        <v>21</v>
      </c>
      <c r="E2402" t="s">
        <v>44</v>
      </c>
      <c r="F2402">
        <v>39.75</v>
      </c>
      <c r="G2402">
        <f>IF(DATOS[[#This Row],[avg_order_value]]="",0,DATOS[[#This Row],[avg_order_value]])</f>
        <v>39.75</v>
      </c>
      <c r="H2402">
        <v>16</v>
      </c>
      <c r="I2402">
        <f>DATOS[[#This Row],[avgValorOrdenDesc]]*DATOS[[#This Row],[total_orders]]</f>
        <v>636</v>
      </c>
      <c r="J2402">
        <v>74</v>
      </c>
      <c r="K2402">
        <v>0</v>
      </c>
      <c r="L2402" t="s">
        <v>19</v>
      </c>
      <c r="M2402">
        <v>58.6</v>
      </c>
      <c r="N2402">
        <f>IF(DATOS[[#This Row],[email_open_rate]]="",0,DATOS[[#This Row],[email_open_rate]])</f>
        <v>58.6</v>
      </c>
      <c r="O2402" s="1">
        <v>45108</v>
      </c>
      <c r="P2402">
        <v>64</v>
      </c>
      <c r="Q2402">
        <v>0.49</v>
      </c>
      <c r="R2402">
        <f>IF(IFERROR(VLOOKUP(DATOS[[#This Row],[IdUnico]],A2403:$A$5002,1,FALSE),0),1,0)</f>
        <v>0</v>
      </c>
    </row>
    <row r="2403" spans="1:18" x14ac:dyDescent="0.3">
      <c r="A2403" t="str">
        <f>CONCATENATE(DATOS[[#This Row],[customer_id]],"_",DATOS[[#This Row],[country]],"_",DATOS[[#This Row],[customer_since]])</f>
        <v>CUST_5293_India_45058</v>
      </c>
      <c r="B2403" t="s">
        <v>1491</v>
      </c>
      <c r="C2403">
        <v>46</v>
      </c>
      <c r="D2403" t="s">
        <v>21</v>
      </c>
      <c r="E2403" t="s">
        <v>37</v>
      </c>
      <c r="F2403">
        <v>39.03</v>
      </c>
      <c r="G2403">
        <f>IF(DATOS[[#This Row],[avg_order_value]]="",0,DATOS[[#This Row],[avg_order_value]])</f>
        <v>39.03</v>
      </c>
      <c r="H2403">
        <v>10</v>
      </c>
      <c r="I2403">
        <f>DATOS[[#This Row],[avgValorOrdenDesc]]*DATOS[[#This Row],[total_orders]]</f>
        <v>390.3</v>
      </c>
      <c r="J2403">
        <v>339</v>
      </c>
      <c r="K2403">
        <v>0</v>
      </c>
      <c r="L2403" t="s">
        <v>40</v>
      </c>
      <c r="M2403">
        <v>69.400000000000006</v>
      </c>
      <c r="N2403">
        <f>IF(DATOS[[#This Row],[email_open_rate]]="",0,DATOS[[#This Row],[email_open_rate]])</f>
        <v>69.400000000000006</v>
      </c>
      <c r="O2403" s="1">
        <v>45058</v>
      </c>
      <c r="P2403">
        <v>38</v>
      </c>
      <c r="Q2403">
        <v>0.24</v>
      </c>
      <c r="R2403">
        <f>IF(IFERROR(VLOOKUP(DATOS[[#This Row],[IdUnico]],A2404:$A$5002,1,FALSE),0),1,0)</f>
        <v>0</v>
      </c>
    </row>
    <row r="2404" spans="1:18" x14ac:dyDescent="0.3">
      <c r="A2404" t="str">
        <f>CONCATENATE(DATOS[[#This Row],[customer_id]],"_",DATOS[[#This Row],[country]],"_",DATOS[[#This Row],[customer_since]])</f>
        <v>CUST_5297_Canada_45545</v>
      </c>
      <c r="B2404" t="s">
        <v>90</v>
      </c>
      <c r="C2404">
        <v>79</v>
      </c>
      <c r="D2404" t="s">
        <v>21</v>
      </c>
      <c r="E2404" t="s">
        <v>28</v>
      </c>
      <c r="F2404">
        <v>78.099999999999994</v>
      </c>
      <c r="G2404">
        <f>IF(DATOS[[#This Row],[avg_order_value]]="",0,DATOS[[#This Row],[avg_order_value]])</f>
        <v>78.099999999999994</v>
      </c>
      <c r="H2404">
        <v>16</v>
      </c>
      <c r="I2404">
        <f>DATOS[[#This Row],[avgValorOrdenDesc]]*DATOS[[#This Row],[total_orders]]</f>
        <v>1249.5999999999999</v>
      </c>
      <c r="J2404">
        <v>42</v>
      </c>
      <c r="K2404">
        <v>0</v>
      </c>
      <c r="L2404" t="s">
        <v>23</v>
      </c>
      <c r="M2404">
        <v>73.599999999999994</v>
      </c>
      <c r="N2404">
        <f>IF(DATOS[[#This Row],[email_open_rate]]="",0,DATOS[[#This Row],[email_open_rate]])</f>
        <v>73.599999999999994</v>
      </c>
      <c r="O2404" s="1">
        <v>45545</v>
      </c>
      <c r="P2404">
        <v>11</v>
      </c>
      <c r="Q2404">
        <v>0.17</v>
      </c>
      <c r="R2404">
        <f>IF(IFERROR(VLOOKUP(DATOS[[#This Row],[IdUnico]],A2405:$A$5002,1,FALSE),0),1,0)</f>
        <v>0</v>
      </c>
    </row>
    <row r="2405" spans="1:18" x14ac:dyDescent="0.3">
      <c r="A2405" t="str">
        <f>CONCATENATE(DATOS[[#This Row],[customer_id]],"_",DATOS[[#This Row],[country]],"_",DATOS[[#This Row],[customer_since]])</f>
        <v>CUST_5298_Germany_44624</v>
      </c>
      <c r="B2405" t="s">
        <v>3311</v>
      </c>
      <c r="C2405">
        <v>24</v>
      </c>
      <c r="D2405" t="s">
        <v>21</v>
      </c>
      <c r="E2405" t="s">
        <v>50</v>
      </c>
      <c r="F2405">
        <v>139.97</v>
      </c>
      <c r="G2405">
        <f>IF(DATOS[[#This Row],[avg_order_value]]="",0,DATOS[[#This Row],[avg_order_value]])</f>
        <v>139.97</v>
      </c>
      <c r="H2405">
        <v>6</v>
      </c>
      <c r="I2405">
        <f>DATOS[[#This Row],[avgValorOrdenDesc]]*DATOS[[#This Row],[total_orders]]</f>
        <v>839.81999999999994</v>
      </c>
      <c r="J2405">
        <v>93</v>
      </c>
      <c r="K2405">
        <v>0</v>
      </c>
      <c r="L2405" t="s">
        <v>40</v>
      </c>
      <c r="M2405">
        <v>17.100000000000001</v>
      </c>
      <c r="N2405">
        <f>IF(DATOS[[#This Row],[email_open_rate]]="",0,DATOS[[#This Row],[email_open_rate]])</f>
        <v>17.100000000000001</v>
      </c>
      <c r="O2405" s="1">
        <v>44624</v>
      </c>
      <c r="P2405">
        <v>53</v>
      </c>
      <c r="Q2405">
        <v>0.51</v>
      </c>
      <c r="R2405">
        <f>IF(IFERROR(VLOOKUP(DATOS[[#This Row],[IdUnico]],A2406:$A$5002,1,FALSE),0),1,0)</f>
        <v>0</v>
      </c>
    </row>
    <row r="2406" spans="1:18" x14ac:dyDescent="0.3">
      <c r="A2406" t="str">
        <f>CONCATENATE(DATOS[[#This Row],[customer_id]],"_",DATOS[[#This Row],[country]],"_",DATOS[[#This Row],[customer_since]])</f>
        <v>CUST_5300_India_44770</v>
      </c>
      <c r="B2406" t="s">
        <v>685</v>
      </c>
      <c r="C2406">
        <v>73</v>
      </c>
      <c r="D2406" t="s">
        <v>21</v>
      </c>
      <c r="E2406" t="s">
        <v>37</v>
      </c>
      <c r="F2406">
        <v>70.959999999999994</v>
      </c>
      <c r="G2406">
        <f>IF(DATOS[[#This Row],[avg_order_value]]="",0,DATOS[[#This Row],[avg_order_value]])</f>
        <v>70.959999999999994</v>
      </c>
      <c r="H2406">
        <v>9</v>
      </c>
      <c r="I2406">
        <f>DATOS[[#This Row],[avgValorOrdenDesc]]*DATOS[[#This Row],[total_orders]]</f>
        <v>638.64</v>
      </c>
      <c r="J2406">
        <v>14</v>
      </c>
      <c r="K2406">
        <v>0</v>
      </c>
      <c r="L2406" t="s">
        <v>23</v>
      </c>
      <c r="M2406">
        <v>83</v>
      </c>
      <c r="N2406">
        <f>IF(DATOS[[#This Row],[email_open_rate]]="",0,DATOS[[#This Row],[email_open_rate]])</f>
        <v>83</v>
      </c>
      <c r="O2406" s="1">
        <v>44770</v>
      </c>
      <c r="P2406">
        <v>55</v>
      </c>
      <c r="Q2406">
        <v>0.16</v>
      </c>
      <c r="R2406">
        <f>IF(IFERROR(VLOOKUP(DATOS[[#This Row],[IdUnico]],A2407:$A$5002,1,FALSE),0),1,0)</f>
        <v>0</v>
      </c>
    </row>
    <row r="2407" spans="1:18" x14ac:dyDescent="0.3">
      <c r="A2407" t="str">
        <f>CONCATENATE(DATOS[[#This Row],[customer_id]],"_",DATOS[[#This Row],[country]],"_",DATOS[[#This Row],[customer_since]])</f>
        <v>CUST_5306_Canada_44766</v>
      </c>
      <c r="B2407" t="s">
        <v>3604</v>
      </c>
      <c r="C2407">
        <v>34</v>
      </c>
      <c r="D2407" t="s">
        <v>25</v>
      </c>
      <c r="E2407" t="s">
        <v>28</v>
      </c>
      <c r="F2407">
        <v>134.26</v>
      </c>
      <c r="G2407">
        <f>IF(DATOS[[#This Row],[avg_order_value]]="",0,DATOS[[#This Row],[avg_order_value]])</f>
        <v>134.26</v>
      </c>
      <c r="H2407">
        <v>8</v>
      </c>
      <c r="I2407">
        <f>DATOS[[#This Row],[avgValorOrdenDesc]]*DATOS[[#This Row],[total_orders]]</f>
        <v>1074.08</v>
      </c>
      <c r="J2407">
        <v>119</v>
      </c>
      <c r="K2407">
        <v>0</v>
      </c>
      <c r="L2407" t="s">
        <v>19</v>
      </c>
      <c r="M2407">
        <v>70.5</v>
      </c>
      <c r="N2407">
        <f>IF(DATOS[[#This Row],[email_open_rate]]="",0,DATOS[[#This Row],[email_open_rate]])</f>
        <v>70.5</v>
      </c>
      <c r="O2407" s="1">
        <v>44766</v>
      </c>
      <c r="P2407">
        <v>69</v>
      </c>
      <c r="Q2407">
        <v>0.03</v>
      </c>
      <c r="R2407">
        <f>IF(IFERROR(VLOOKUP(DATOS[[#This Row],[IdUnico]],A2408:$A$5002,1,FALSE),0),1,0)</f>
        <v>0</v>
      </c>
    </row>
    <row r="2408" spans="1:18" x14ac:dyDescent="0.3">
      <c r="A2408" t="str">
        <f>CONCATENATE(DATOS[[#This Row],[customer_id]],"_",DATOS[[#This Row],[country]],"_",DATOS[[#This Row],[customer_since]])</f>
        <v>CUST_5307_China_45690</v>
      </c>
      <c r="B2408" t="s">
        <v>2666</v>
      </c>
      <c r="C2408">
        <v>71</v>
      </c>
      <c r="D2408" t="s">
        <v>14</v>
      </c>
      <c r="E2408" t="s">
        <v>44</v>
      </c>
      <c r="F2408">
        <v>79.22</v>
      </c>
      <c r="G2408">
        <f>IF(DATOS[[#This Row],[avg_order_value]]="",0,DATOS[[#This Row],[avg_order_value]])</f>
        <v>79.22</v>
      </c>
      <c r="H2408">
        <v>14</v>
      </c>
      <c r="I2408">
        <f>DATOS[[#This Row],[avgValorOrdenDesc]]*DATOS[[#This Row],[total_orders]]</f>
        <v>1109.08</v>
      </c>
      <c r="J2408">
        <v>0</v>
      </c>
      <c r="K2408">
        <v>0</v>
      </c>
      <c r="L2408" t="s">
        <v>19</v>
      </c>
      <c r="M2408">
        <v>51.1</v>
      </c>
      <c r="N2408">
        <f>IF(DATOS[[#This Row],[email_open_rate]]="",0,DATOS[[#This Row],[email_open_rate]])</f>
        <v>51.1</v>
      </c>
      <c r="O2408" s="1">
        <v>45690</v>
      </c>
      <c r="P2408">
        <v>52</v>
      </c>
      <c r="Q2408">
        <v>0.27</v>
      </c>
      <c r="R2408">
        <f>IF(IFERROR(VLOOKUP(DATOS[[#This Row],[IdUnico]],A2409:$A$5002,1,FALSE),0),1,0)</f>
        <v>0</v>
      </c>
    </row>
    <row r="2409" spans="1:18" x14ac:dyDescent="0.3">
      <c r="A2409" t="str">
        <f>CONCATENATE(DATOS[[#This Row],[customer_id]],"_",DATOS[[#This Row],[country]],"_",DATOS[[#This Row],[customer_since]])</f>
        <v>CUST_5311_Japan_44544</v>
      </c>
      <c r="B2409" t="s">
        <v>1240</v>
      </c>
      <c r="C2409">
        <v>66</v>
      </c>
      <c r="D2409" t="s">
        <v>21</v>
      </c>
      <c r="E2409" t="s">
        <v>26</v>
      </c>
      <c r="F2409">
        <v>127.9</v>
      </c>
      <c r="G2409">
        <f>IF(DATOS[[#This Row],[avg_order_value]]="",0,DATOS[[#This Row],[avg_order_value]])</f>
        <v>127.9</v>
      </c>
      <c r="H2409">
        <v>11</v>
      </c>
      <c r="I2409">
        <f>DATOS[[#This Row],[avgValorOrdenDesc]]*DATOS[[#This Row],[total_orders]]</f>
        <v>1406.9</v>
      </c>
      <c r="J2409">
        <v>74</v>
      </c>
      <c r="K2409">
        <v>0</v>
      </c>
      <c r="L2409" t="s">
        <v>40</v>
      </c>
      <c r="M2409">
        <v>63.8</v>
      </c>
      <c r="N2409">
        <f>IF(DATOS[[#This Row],[email_open_rate]]="",0,DATOS[[#This Row],[email_open_rate]])</f>
        <v>63.8</v>
      </c>
      <c r="O2409" s="1">
        <v>44544</v>
      </c>
      <c r="P2409">
        <v>34</v>
      </c>
      <c r="Q2409">
        <v>0.13</v>
      </c>
      <c r="R2409">
        <f>IF(IFERROR(VLOOKUP(DATOS[[#This Row],[IdUnico]],A2410:$A$5002,1,FALSE),0),1,0)</f>
        <v>0</v>
      </c>
    </row>
    <row r="2410" spans="1:18" x14ac:dyDescent="0.3">
      <c r="A2410" t="str">
        <f>CONCATENATE(DATOS[[#This Row],[customer_id]],"_",DATOS[[#This Row],[country]],"_",DATOS[[#This Row],[customer_since]])</f>
        <v>CUST_5312_Australia_44094</v>
      </c>
      <c r="B2410" t="s">
        <v>533</v>
      </c>
      <c r="C2410">
        <v>62</v>
      </c>
      <c r="D2410" t="s">
        <v>14</v>
      </c>
      <c r="E2410" t="s">
        <v>22</v>
      </c>
      <c r="F2410">
        <v>76.06</v>
      </c>
      <c r="G2410">
        <f>IF(DATOS[[#This Row],[avg_order_value]]="",0,DATOS[[#This Row],[avg_order_value]])</f>
        <v>76.06</v>
      </c>
      <c r="H2410">
        <v>11</v>
      </c>
      <c r="I2410">
        <f>DATOS[[#This Row],[avgValorOrdenDesc]]*DATOS[[#This Row],[total_orders]]</f>
        <v>836.66000000000008</v>
      </c>
      <c r="J2410">
        <v>213</v>
      </c>
      <c r="K2410">
        <v>0</v>
      </c>
      <c r="L2410" t="s">
        <v>29</v>
      </c>
      <c r="M2410">
        <v>81</v>
      </c>
      <c r="N2410">
        <f>IF(DATOS[[#This Row],[email_open_rate]]="",0,DATOS[[#This Row],[email_open_rate]])</f>
        <v>81</v>
      </c>
      <c r="O2410" s="1">
        <v>44094</v>
      </c>
      <c r="P2410">
        <v>71</v>
      </c>
      <c r="Q2410">
        <v>0.56999999999999995</v>
      </c>
      <c r="R2410">
        <f>IF(IFERROR(VLOOKUP(DATOS[[#This Row],[IdUnico]],A2411:$A$5002,1,FALSE),0),1,0)</f>
        <v>0</v>
      </c>
    </row>
    <row r="2411" spans="1:18" x14ac:dyDescent="0.3">
      <c r="A2411" t="str">
        <f>CONCATENATE(DATOS[[#This Row],[customer_id]],"_",DATOS[[#This Row],[country]],"_",DATOS[[#This Row],[customer_since]])</f>
        <v>CUST_5316_UK_45056</v>
      </c>
      <c r="B2411" t="s">
        <v>2649</v>
      </c>
      <c r="C2411">
        <v>35</v>
      </c>
      <c r="D2411" t="s">
        <v>25</v>
      </c>
      <c r="E2411" t="s">
        <v>52</v>
      </c>
      <c r="F2411">
        <v>122.73</v>
      </c>
      <c r="G2411">
        <f>IF(DATOS[[#This Row],[avg_order_value]]="",0,DATOS[[#This Row],[avg_order_value]])</f>
        <v>122.73</v>
      </c>
      <c r="H2411">
        <v>7</v>
      </c>
      <c r="I2411">
        <f>DATOS[[#This Row],[avgValorOrdenDesc]]*DATOS[[#This Row],[total_orders]]</f>
        <v>859.11</v>
      </c>
      <c r="J2411">
        <v>213</v>
      </c>
      <c r="K2411">
        <v>0</v>
      </c>
      <c r="L2411" t="s">
        <v>16</v>
      </c>
      <c r="M2411">
        <v>36.9</v>
      </c>
      <c r="N2411">
        <f>IF(DATOS[[#This Row],[email_open_rate]]="",0,DATOS[[#This Row],[email_open_rate]])</f>
        <v>36.9</v>
      </c>
      <c r="O2411" s="1">
        <v>45056</v>
      </c>
      <c r="P2411">
        <v>15</v>
      </c>
      <c r="Q2411">
        <v>0.32</v>
      </c>
      <c r="R2411">
        <f>IF(IFERROR(VLOOKUP(DATOS[[#This Row],[IdUnico]],A2412:$A$5002,1,FALSE),0),1,0)</f>
        <v>0</v>
      </c>
    </row>
    <row r="2412" spans="1:18" x14ac:dyDescent="0.3">
      <c r="A2412" t="str">
        <f>CONCATENATE(DATOS[[#This Row],[customer_id]],"_",DATOS[[#This Row],[country]],"_",DATOS[[#This Row],[customer_since]])</f>
        <v>CUST_5318_Germany_44915</v>
      </c>
      <c r="B2412" t="s">
        <v>2245</v>
      </c>
      <c r="C2412">
        <v>38</v>
      </c>
      <c r="D2412" t="s">
        <v>14</v>
      </c>
      <c r="E2412" t="s">
        <v>50</v>
      </c>
      <c r="F2412">
        <v>89.04</v>
      </c>
      <c r="G2412">
        <f>IF(DATOS[[#This Row],[avg_order_value]]="",0,DATOS[[#This Row],[avg_order_value]])</f>
        <v>89.04</v>
      </c>
      <c r="H2412">
        <v>16</v>
      </c>
      <c r="I2412">
        <f>DATOS[[#This Row],[avgValorOrdenDesc]]*DATOS[[#This Row],[total_orders]]</f>
        <v>1424.64</v>
      </c>
      <c r="J2412">
        <v>202</v>
      </c>
      <c r="K2412">
        <v>0</v>
      </c>
      <c r="L2412" t="s">
        <v>19</v>
      </c>
      <c r="M2412">
        <v>5</v>
      </c>
      <c r="N2412">
        <f>IF(DATOS[[#This Row],[email_open_rate]]="",0,DATOS[[#This Row],[email_open_rate]])</f>
        <v>5</v>
      </c>
      <c r="O2412" s="1">
        <v>44915</v>
      </c>
      <c r="P2412">
        <v>81</v>
      </c>
      <c r="Q2412">
        <v>0.38</v>
      </c>
      <c r="R2412">
        <f>IF(IFERROR(VLOOKUP(DATOS[[#This Row],[IdUnico]],A2413:$A$5002,1,FALSE),0),1,0)</f>
        <v>0</v>
      </c>
    </row>
    <row r="2413" spans="1:18" x14ac:dyDescent="0.3">
      <c r="A2413" t="str">
        <f>CONCATENATE(DATOS[[#This Row],[customer_id]],"_",DATOS[[#This Row],[country]],"_",DATOS[[#This Row],[customer_since]])</f>
        <v>CUST_5319_Japan_45144</v>
      </c>
      <c r="B2413" t="s">
        <v>3458</v>
      </c>
      <c r="C2413">
        <v>67</v>
      </c>
      <c r="D2413" t="s">
        <v>14</v>
      </c>
      <c r="E2413" t="s">
        <v>26</v>
      </c>
      <c r="F2413">
        <v>105.09</v>
      </c>
      <c r="G2413">
        <f>IF(DATOS[[#This Row],[avg_order_value]]="",0,DATOS[[#This Row],[avg_order_value]])</f>
        <v>105.09</v>
      </c>
      <c r="H2413">
        <v>12</v>
      </c>
      <c r="I2413">
        <f>DATOS[[#This Row],[avgValorOrdenDesc]]*DATOS[[#This Row],[total_orders]]</f>
        <v>1261.08</v>
      </c>
      <c r="J2413">
        <v>1</v>
      </c>
      <c r="K2413">
        <v>0</v>
      </c>
      <c r="L2413" t="s">
        <v>16</v>
      </c>
      <c r="M2413">
        <v>30.3</v>
      </c>
      <c r="N2413">
        <f>IF(DATOS[[#This Row],[email_open_rate]]="",0,DATOS[[#This Row],[email_open_rate]])</f>
        <v>30.3</v>
      </c>
      <c r="O2413" s="1">
        <v>45144</v>
      </c>
      <c r="P2413">
        <v>78</v>
      </c>
      <c r="Q2413">
        <v>0.15</v>
      </c>
      <c r="R2413">
        <f>IF(IFERROR(VLOOKUP(DATOS[[#This Row],[IdUnico]],A2414:$A$5002,1,FALSE),0),1,0)</f>
        <v>0</v>
      </c>
    </row>
    <row r="2414" spans="1:18" x14ac:dyDescent="0.3">
      <c r="A2414" t="str">
        <f>CONCATENATE(DATOS[[#This Row],[customer_id]],"_",DATOS[[#This Row],[country]],"_",DATOS[[#This Row],[customer_since]])</f>
        <v>CUST_5321_France_44044</v>
      </c>
      <c r="B2414" t="s">
        <v>3724</v>
      </c>
      <c r="C2414">
        <v>69</v>
      </c>
      <c r="D2414" t="s">
        <v>21</v>
      </c>
      <c r="E2414" t="s">
        <v>35</v>
      </c>
      <c r="F2414">
        <v>85.36</v>
      </c>
      <c r="G2414">
        <f>IF(DATOS[[#This Row],[avg_order_value]]="",0,DATOS[[#This Row],[avg_order_value]])</f>
        <v>85.36</v>
      </c>
      <c r="H2414">
        <v>12</v>
      </c>
      <c r="I2414">
        <f>DATOS[[#This Row],[avgValorOrdenDesc]]*DATOS[[#This Row],[total_orders]]</f>
        <v>1024.32</v>
      </c>
      <c r="J2414">
        <v>156</v>
      </c>
      <c r="K2414">
        <v>0</v>
      </c>
      <c r="L2414" t="s">
        <v>29</v>
      </c>
      <c r="M2414">
        <v>58.9</v>
      </c>
      <c r="N2414">
        <f>IF(DATOS[[#This Row],[email_open_rate]]="",0,DATOS[[#This Row],[email_open_rate]])</f>
        <v>58.9</v>
      </c>
      <c r="O2414" s="1">
        <v>44044</v>
      </c>
      <c r="P2414">
        <v>96</v>
      </c>
      <c r="Q2414">
        <v>0.15</v>
      </c>
      <c r="R2414">
        <f>IF(IFERROR(VLOOKUP(DATOS[[#This Row],[IdUnico]],A2415:$A$5002,1,FALSE),0),1,0)</f>
        <v>0</v>
      </c>
    </row>
    <row r="2415" spans="1:18" x14ac:dyDescent="0.3">
      <c r="A2415" t="str">
        <f>CONCATENATE(DATOS[[#This Row],[customer_id]],"_",DATOS[[#This Row],[country]],"_",DATOS[[#This Row],[customer_since]])</f>
        <v>CUST_5322_France_44940</v>
      </c>
      <c r="B2415" t="s">
        <v>3256</v>
      </c>
      <c r="C2415">
        <v>47</v>
      </c>
      <c r="D2415" t="s">
        <v>14</v>
      </c>
      <c r="E2415" t="s">
        <v>35</v>
      </c>
      <c r="F2415">
        <v>174.27</v>
      </c>
      <c r="G2415">
        <f>IF(DATOS[[#This Row],[avg_order_value]]="",0,DATOS[[#This Row],[avg_order_value]])</f>
        <v>174.27</v>
      </c>
      <c r="H2415">
        <v>11</v>
      </c>
      <c r="I2415">
        <f>DATOS[[#This Row],[avgValorOrdenDesc]]*DATOS[[#This Row],[total_orders]]</f>
        <v>1916.97</v>
      </c>
      <c r="J2415">
        <v>14</v>
      </c>
      <c r="K2415">
        <v>0</v>
      </c>
      <c r="L2415" t="s">
        <v>19</v>
      </c>
      <c r="M2415">
        <v>81.099999999999994</v>
      </c>
      <c r="N2415">
        <f>IF(DATOS[[#This Row],[email_open_rate]]="",0,DATOS[[#This Row],[email_open_rate]])</f>
        <v>81.099999999999994</v>
      </c>
      <c r="O2415" s="1">
        <v>44940</v>
      </c>
      <c r="P2415">
        <v>2</v>
      </c>
      <c r="Q2415">
        <v>0.54</v>
      </c>
      <c r="R2415">
        <f>IF(IFERROR(VLOOKUP(DATOS[[#This Row],[IdUnico]],A2416:$A$5002,1,FALSE),0),1,0)</f>
        <v>0</v>
      </c>
    </row>
    <row r="2416" spans="1:18" x14ac:dyDescent="0.3">
      <c r="A2416" t="str">
        <f>CONCATENATE(DATOS[[#This Row],[customer_id]],"_",DATOS[[#This Row],[country]],"_",DATOS[[#This Row],[customer_since]])</f>
        <v>CUST_5324_India_44376</v>
      </c>
      <c r="B2416" t="s">
        <v>779</v>
      </c>
      <c r="C2416">
        <v>51</v>
      </c>
      <c r="D2416" t="s">
        <v>21</v>
      </c>
      <c r="E2416" t="s">
        <v>37</v>
      </c>
      <c r="F2416">
        <v>28.21</v>
      </c>
      <c r="G2416">
        <f>IF(DATOS[[#This Row],[avg_order_value]]="",0,DATOS[[#This Row],[avg_order_value]])</f>
        <v>28.21</v>
      </c>
      <c r="H2416">
        <v>6</v>
      </c>
      <c r="I2416">
        <f>DATOS[[#This Row],[avgValorOrdenDesc]]*DATOS[[#This Row],[total_orders]]</f>
        <v>169.26</v>
      </c>
      <c r="J2416">
        <v>324</v>
      </c>
      <c r="K2416">
        <v>0</v>
      </c>
      <c r="L2416" t="s">
        <v>19</v>
      </c>
      <c r="M2416">
        <v>9.4</v>
      </c>
      <c r="N2416">
        <f>IF(DATOS[[#This Row],[email_open_rate]]="",0,DATOS[[#This Row],[email_open_rate]])</f>
        <v>9.4</v>
      </c>
      <c r="O2416" s="1">
        <v>44376</v>
      </c>
      <c r="P2416">
        <v>71</v>
      </c>
      <c r="Q2416">
        <v>0.16</v>
      </c>
      <c r="R2416">
        <f>IF(IFERROR(VLOOKUP(DATOS[[#This Row],[IdUnico]],A2417:$A$5002,1,FALSE),0),1,0)</f>
        <v>0</v>
      </c>
    </row>
    <row r="2417" spans="1:18" x14ac:dyDescent="0.3">
      <c r="A2417" t="str">
        <f>CONCATENATE(DATOS[[#This Row],[customer_id]],"_",DATOS[[#This Row],[country]],"_",DATOS[[#This Row],[customer_since]])</f>
        <v>CUST_5330_India_45538</v>
      </c>
      <c r="B2417" t="s">
        <v>513</v>
      </c>
      <c r="C2417">
        <v>43</v>
      </c>
      <c r="D2417" t="s">
        <v>14</v>
      </c>
      <c r="E2417" t="s">
        <v>37</v>
      </c>
      <c r="F2417">
        <v>165.01</v>
      </c>
      <c r="G2417">
        <f>IF(DATOS[[#This Row],[avg_order_value]]="",0,DATOS[[#This Row],[avg_order_value]])</f>
        <v>165.01</v>
      </c>
      <c r="H2417">
        <v>5</v>
      </c>
      <c r="I2417">
        <f>DATOS[[#This Row],[avgValorOrdenDesc]]*DATOS[[#This Row],[total_orders]]</f>
        <v>825.05</v>
      </c>
      <c r="J2417">
        <v>212</v>
      </c>
      <c r="K2417">
        <v>0</v>
      </c>
      <c r="L2417" t="s">
        <v>23</v>
      </c>
      <c r="N2417">
        <f>IF(DATOS[[#This Row],[email_open_rate]]="",0,DATOS[[#This Row],[email_open_rate]])</f>
        <v>0</v>
      </c>
      <c r="O2417" s="1">
        <v>45538</v>
      </c>
      <c r="P2417">
        <v>52</v>
      </c>
      <c r="Q2417">
        <v>0.51</v>
      </c>
      <c r="R2417">
        <f>IF(IFERROR(VLOOKUP(DATOS[[#This Row],[IdUnico]],A2418:$A$5002,1,FALSE),0),1,0)</f>
        <v>0</v>
      </c>
    </row>
    <row r="2418" spans="1:18" x14ac:dyDescent="0.3">
      <c r="A2418" t="str">
        <f>CONCATENATE(DATOS[[#This Row],[customer_id]],"_",DATOS[[#This Row],[country]],"_",DATOS[[#This Row],[customer_since]])</f>
        <v>CUST_5330_UK_45042</v>
      </c>
      <c r="B2418" t="s">
        <v>513</v>
      </c>
      <c r="C2418">
        <v>36</v>
      </c>
      <c r="D2418" t="s">
        <v>21</v>
      </c>
      <c r="E2418" t="s">
        <v>52</v>
      </c>
      <c r="F2418">
        <v>64.27</v>
      </c>
      <c r="G2418">
        <f>IF(DATOS[[#This Row],[avg_order_value]]="",0,DATOS[[#This Row],[avg_order_value]])</f>
        <v>64.27</v>
      </c>
      <c r="H2418">
        <v>9</v>
      </c>
      <c r="I2418">
        <f>DATOS[[#This Row],[avgValorOrdenDesc]]*DATOS[[#This Row],[total_orders]]</f>
        <v>578.42999999999995</v>
      </c>
      <c r="J2418">
        <v>218</v>
      </c>
      <c r="K2418">
        <v>0</v>
      </c>
      <c r="L2418" t="s">
        <v>19</v>
      </c>
      <c r="M2418">
        <v>43.2</v>
      </c>
      <c r="N2418">
        <f>IF(DATOS[[#This Row],[email_open_rate]]="",0,DATOS[[#This Row],[email_open_rate]])</f>
        <v>43.2</v>
      </c>
      <c r="O2418" s="1">
        <v>45042</v>
      </c>
      <c r="P2418">
        <v>74</v>
      </c>
      <c r="Q2418">
        <v>0.22</v>
      </c>
      <c r="R2418">
        <f>IF(IFERROR(VLOOKUP(DATOS[[#This Row],[IdUnico]],A2419:$A$5002,1,FALSE),0),1,0)</f>
        <v>0</v>
      </c>
    </row>
    <row r="2419" spans="1:18" x14ac:dyDescent="0.3">
      <c r="A2419" t="str">
        <f>CONCATENATE(DATOS[[#This Row],[customer_id]],"_",DATOS[[#This Row],[country]],"_",DATOS[[#This Row],[customer_since]])</f>
        <v>CUST_5331_Japan_45122</v>
      </c>
      <c r="B2419" t="s">
        <v>3145</v>
      </c>
      <c r="C2419">
        <v>39</v>
      </c>
      <c r="D2419" t="s">
        <v>14</v>
      </c>
      <c r="E2419" t="s">
        <v>26</v>
      </c>
      <c r="F2419">
        <v>59.66</v>
      </c>
      <c r="G2419">
        <f>IF(DATOS[[#This Row],[avg_order_value]]="",0,DATOS[[#This Row],[avg_order_value]])</f>
        <v>59.66</v>
      </c>
      <c r="H2419">
        <v>13</v>
      </c>
      <c r="I2419">
        <f>DATOS[[#This Row],[avgValorOrdenDesc]]*DATOS[[#This Row],[total_orders]]</f>
        <v>775.57999999999993</v>
      </c>
      <c r="J2419">
        <v>156</v>
      </c>
      <c r="K2419">
        <v>0</v>
      </c>
      <c r="L2419" t="s">
        <v>29</v>
      </c>
      <c r="M2419">
        <v>5.9</v>
      </c>
      <c r="N2419">
        <f>IF(DATOS[[#This Row],[email_open_rate]]="",0,DATOS[[#This Row],[email_open_rate]])</f>
        <v>5.9</v>
      </c>
      <c r="O2419" s="1">
        <v>45122</v>
      </c>
      <c r="P2419">
        <v>58</v>
      </c>
      <c r="Q2419">
        <v>0.3</v>
      </c>
      <c r="R2419">
        <f>IF(IFERROR(VLOOKUP(DATOS[[#This Row],[IdUnico]],A2420:$A$5002,1,FALSE),0),1,0)</f>
        <v>0</v>
      </c>
    </row>
    <row r="2420" spans="1:18" x14ac:dyDescent="0.3">
      <c r="A2420" t="str">
        <f>CONCATENATE(DATOS[[#This Row],[customer_id]],"_",DATOS[[#This Row],[country]],"_",DATOS[[#This Row],[customer_since]])</f>
        <v>CUST_5334_Australia_45612</v>
      </c>
      <c r="B2420" t="s">
        <v>3021</v>
      </c>
      <c r="C2420">
        <v>49</v>
      </c>
      <c r="D2420" t="s">
        <v>14</v>
      </c>
      <c r="E2420" t="s">
        <v>22</v>
      </c>
      <c r="F2420">
        <v>56.08</v>
      </c>
      <c r="G2420">
        <f>IF(DATOS[[#This Row],[avg_order_value]]="",0,DATOS[[#This Row],[avg_order_value]])</f>
        <v>56.08</v>
      </c>
      <c r="H2420">
        <v>10</v>
      </c>
      <c r="I2420">
        <f>DATOS[[#This Row],[avgValorOrdenDesc]]*DATOS[[#This Row],[total_orders]]</f>
        <v>560.79999999999995</v>
      </c>
      <c r="J2420">
        <v>40</v>
      </c>
      <c r="K2420">
        <v>0</v>
      </c>
      <c r="L2420" t="s">
        <v>29</v>
      </c>
      <c r="M2420">
        <v>60.7</v>
      </c>
      <c r="N2420">
        <f>IF(DATOS[[#This Row],[email_open_rate]]="",0,DATOS[[#This Row],[email_open_rate]])</f>
        <v>60.7</v>
      </c>
      <c r="O2420" s="1">
        <v>45612</v>
      </c>
      <c r="P2420">
        <v>97</v>
      </c>
      <c r="Q2420">
        <v>0.3</v>
      </c>
      <c r="R2420">
        <f>IF(IFERROR(VLOOKUP(DATOS[[#This Row],[IdUnico]],A2421:$A$5002,1,FALSE),0),1,0)</f>
        <v>0</v>
      </c>
    </row>
    <row r="2421" spans="1:18" x14ac:dyDescent="0.3">
      <c r="A2421" t="str">
        <f>CONCATENATE(DATOS[[#This Row],[customer_id]],"_",DATOS[[#This Row],[country]],"_",DATOS[[#This Row],[customer_since]])</f>
        <v>CUST_5340_France_44537</v>
      </c>
      <c r="B2421" t="s">
        <v>2292</v>
      </c>
      <c r="C2421">
        <v>71</v>
      </c>
      <c r="D2421" t="s">
        <v>14</v>
      </c>
      <c r="E2421" t="s">
        <v>35</v>
      </c>
      <c r="F2421">
        <v>219.52</v>
      </c>
      <c r="G2421">
        <f>IF(DATOS[[#This Row],[avg_order_value]]="",0,DATOS[[#This Row],[avg_order_value]])</f>
        <v>219.52</v>
      </c>
      <c r="H2421">
        <v>7</v>
      </c>
      <c r="I2421">
        <f>DATOS[[#This Row],[avgValorOrdenDesc]]*DATOS[[#This Row],[total_orders]]</f>
        <v>1536.64</v>
      </c>
      <c r="J2421">
        <v>295</v>
      </c>
      <c r="K2421">
        <v>0</v>
      </c>
      <c r="L2421" t="s">
        <v>23</v>
      </c>
      <c r="M2421">
        <v>27.9</v>
      </c>
      <c r="N2421">
        <f>IF(DATOS[[#This Row],[email_open_rate]]="",0,DATOS[[#This Row],[email_open_rate]])</f>
        <v>27.9</v>
      </c>
      <c r="O2421" s="1">
        <v>44537</v>
      </c>
      <c r="P2421">
        <v>97</v>
      </c>
      <c r="Q2421">
        <v>0.13</v>
      </c>
      <c r="R2421">
        <f>IF(IFERROR(VLOOKUP(DATOS[[#This Row],[IdUnico]],A2422:$A$5002,1,FALSE),0),1,0)</f>
        <v>0</v>
      </c>
    </row>
    <row r="2422" spans="1:18" x14ac:dyDescent="0.3">
      <c r="A2422" t="str">
        <f>CONCATENATE(DATOS[[#This Row],[customer_id]],"_",DATOS[[#This Row],[country]],"_",DATOS[[#This Row],[customer_since]])</f>
        <v>CUST_5340_France_45210</v>
      </c>
      <c r="B2422" t="s">
        <v>2292</v>
      </c>
      <c r="C2422">
        <v>27</v>
      </c>
      <c r="D2422" t="s">
        <v>14</v>
      </c>
      <c r="E2422" t="s">
        <v>35</v>
      </c>
      <c r="F2422">
        <v>136.1</v>
      </c>
      <c r="G2422">
        <f>IF(DATOS[[#This Row],[avg_order_value]]="",0,DATOS[[#This Row],[avg_order_value]])</f>
        <v>136.1</v>
      </c>
      <c r="H2422">
        <v>11</v>
      </c>
      <c r="I2422">
        <f>DATOS[[#This Row],[avgValorOrdenDesc]]*DATOS[[#This Row],[total_orders]]</f>
        <v>1497.1</v>
      </c>
      <c r="J2422">
        <v>35</v>
      </c>
      <c r="K2422">
        <v>0</v>
      </c>
      <c r="L2422" t="s">
        <v>40</v>
      </c>
      <c r="M2422">
        <v>98.3</v>
      </c>
      <c r="N2422">
        <f>IF(DATOS[[#This Row],[email_open_rate]]="",0,DATOS[[#This Row],[email_open_rate]])</f>
        <v>98.3</v>
      </c>
      <c r="O2422" s="1">
        <v>45210</v>
      </c>
      <c r="P2422">
        <v>2</v>
      </c>
      <c r="Q2422">
        <v>0.35</v>
      </c>
      <c r="R2422">
        <f>IF(IFERROR(VLOOKUP(DATOS[[#This Row],[IdUnico]],A2423:$A$5002,1,FALSE),0),1,0)</f>
        <v>0</v>
      </c>
    </row>
    <row r="2423" spans="1:18" x14ac:dyDescent="0.3">
      <c r="A2423" t="str">
        <f>CONCATENATE(DATOS[[#This Row],[customer_id]],"_",DATOS[[#This Row],[country]],"_",DATOS[[#This Row],[customer_since]])</f>
        <v>CUST_5346_China_45090</v>
      </c>
      <c r="B2423" t="s">
        <v>1157</v>
      </c>
      <c r="C2423">
        <v>32</v>
      </c>
      <c r="D2423" t="s">
        <v>14</v>
      </c>
      <c r="E2423" t="s">
        <v>44</v>
      </c>
      <c r="F2423">
        <v>142.87</v>
      </c>
      <c r="G2423">
        <f>IF(DATOS[[#This Row],[avg_order_value]]="",0,DATOS[[#This Row],[avg_order_value]])</f>
        <v>142.87</v>
      </c>
      <c r="H2423">
        <v>9</v>
      </c>
      <c r="I2423">
        <f>DATOS[[#This Row],[avgValorOrdenDesc]]*DATOS[[#This Row],[total_orders]]</f>
        <v>1285.83</v>
      </c>
      <c r="J2423">
        <v>337</v>
      </c>
      <c r="K2423">
        <v>0</v>
      </c>
      <c r="L2423" t="s">
        <v>19</v>
      </c>
      <c r="M2423">
        <v>23.8</v>
      </c>
      <c r="N2423">
        <f>IF(DATOS[[#This Row],[email_open_rate]]="",0,DATOS[[#This Row],[email_open_rate]])</f>
        <v>23.8</v>
      </c>
      <c r="O2423" s="1">
        <v>45090</v>
      </c>
      <c r="P2423">
        <v>82</v>
      </c>
      <c r="Q2423">
        <v>0.15</v>
      </c>
      <c r="R2423">
        <f>IF(IFERROR(VLOOKUP(DATOS[[#This Row],[IdUnico]],A2424:$A$5002,1,FALSE),0),1,0)</f>
        <v>0</v>
      </c>
    </row>
    <row r="2424" spans="1:18" x14ac:dyDescent="0.3">
      <c r="A2424" t="str">
        <f>CONCATENATE(DATOS[[#This Row],[customer_id]],"_",DATOS[[#This Row],[country]],"_",DATOS[[#This Row],[customer_since]])</f>
        <v>CUST_5349_Brazil_45758</v>
      </c>
      <c r="B2424" t="s">
        <v>1721</v>
      </c>
      <c r="C2424">
        <v>56</v>
      </c>
      <c r="D2424" t="s">
        <v>14</v>
      </c>
      <c r="E2424" t="s">
        <v>15</v>
      </c>
      <c r="F2424">
        <v>110.81</v>
      </c>
      <c r="G2424">
        <f>IF(DATOS[[#This Row],[avg_order_value]]="",0,DATOS[[#This Row],[avg_order_value]])</f>
        <v>110.81</v>
      </c>
      <c r="H2424">
        <v>3</v>
      </c>
      <c r="I2424">
        <f>DATOS[[#This Row],[avgValorOrdenDesc]]*DATOS[[#This Row],[total_orders]]</f>
        <v>332.43</v>
      </c>
      <c r="J2424">
        <v>7</v>
      </c>
      <c r="K2424">
        <v>0</v>
      </c>
      <c r="L2424" t="s">
        <v>19</v>
      </c>
      <c r="M2424">
        <v>55.5</v>
      </c>
      <c r="N2424">
        <f>IF(DATOS[[#This Row],[email_open_rate]]="",0,DATOS[[#This Row],[email_open_rate]])</f>
        <v>55.5</v>
      </c>
      <c r="O2424" s="1">
        <v>45758</v>
      </c>
      <c r="P2424">
        <v>85</v>
      </c>
      <c r="Q2424">
        <v>0.35</v>
      </c>
      <c r="R2424">
        <f>IF(IFERROR(VLOOKUP(DATOS[[#This Row],[IdUnico]],A2425:$A$5002,1,FALSE),0),1,0)</f>
        <v>0</v>
      </c>
    </row>
    <row r="2425" spans="1:18" x14ac:dyDescent="0.3">
      <c r="A2425" t="str">
        <f>CONCATENATE(DATOS[[#This Row],[customer_id]],"_",DATOS[[#This Row],[country]],"_",DATOS[[#This Row],[customer_since]])</f>
        <v>CUST_5356_Australia_45345</v>
      </c>
      <c r="B2425" t="s">
        <v>1459</v>
      </c>
      <c r="C2425">
        <v>49</v>
      </c>
      <c r="D2425" t="s">
        <v>21</v>
      </c>
      <c r="E2425" t="s">
        <v>22</v>
      </c>
      <c r="F2425">
        <v>89.67</v>
      </c>
      <c r="G2425">
        <f>IF(DATOS[[#This Row],[avg_order_value]]="",0,DATOS[[#This Row],[avg_order_value]])</f>
        <v>89.67</v>
      </c>
      <c r="H2425">
        <v>10</v>
      </c>
      <c r="I2425">
        <f>DATOS[[#This Row],[avgValorOrdenDesc]]*DATOS[[#This Row],[total_orders]]</f>
        <v>896.7</v>
      </c>
      <c r="J2425">
        <v>226</v>
      </c>
      <c r="K2425">
        <v>0</v>
      </c>
      <c r="L2425" t="s">
        <v>19</v>
      </c>
      <c r="M2425">
        <v>22.4</v>
      </c>
      <c r="N2425">
        <f>IF(DATOS[[#This Row],[email_open_rate]]="",0,DATOS[[#This Row],[email_open_rate]])</f>
        <v>22.4</v>
      </c>
      <c r="O2425" s="1">
        <v>45345</v>
      </c>
      <c r="P2425">
        <v>61</v>
      </c>
      <c r="Q2425">
        <v>0.12</v>
      </c>
      <c r="R2425">
        <f>IF(IFERROR(VLOOKUP(DATOS[[#This Row],[IdUnico]],A2426:$A$5002,1,FALSE),0),1,0)</f>
        <v>0</v>
      </c>
    </row>
    <row r="2426" spans="1:18" x14ac:dyDescent="0.3">
      <c r="A2426" t="str">
        <f>CONCATENATE(DATOS[[#This Row],[customer_id]],"_",DATOS[[#This Row],[country]],"_",DATOS[[#This Row],[customer_since]])</f>
        <v>CUST_5357_France_45282</v>
      </c>
      <c r="B2426" t="s">
        <v>2704</v>
      </c>
      <c r="C2426">
        <v>78</v>
      </c>
      <c r="D2426" t="s">
        <v>14</v>
      </c>
      <c r="E2426" t="s">
        <v>35</v>
      </c>
      <c r="G2426">
        <f>IF(DATOS[[#This Row],[avg_order_value]]="",0,DATOS[[#This Row],[avg_order_value]])</f>
        <v>0</v>
      </c>
      <c r="H2426">
        <v>15</v>
      </c>
      <c r="I2426">
        <f>DATOS[[#This Row],[avgValorOrdenDesc]]*DATOS[[#This Row],[total_orders]]</f>
        <v>0</v>
      </c>
      <c r="J2426">
        <v>244</v>
      </c>
      <c r="K2426">
        <v>0</v>
      </c>
      <c r="L2426" t="s">
        <v>19</v>
      </c>
      <c r="M2426">
        <v>76.599999999999994</v>
      </c>
      <c r="N2426">
        <f>IF(DATOS[[#This Row],[email_open_rate]]="",0,DATOS[[#This Row],[email_open_rate]])</f>
        <v>76.599999999999994</v>
      </c>
      <c r="O2426" s="1">
        <v>45282</v>
      </c>
      <c r="P2426">
        <v>82</v>
      </c>
      <c r="Q2426">
        <v>0.64</v>
      </c>
      <c r="R2426">
        <f>IF(IFERROR(VLOOKUP(DATOS[[#This Row],[IdUnico]],A2427:$A$5002,1,FALSE),0),1,0)</f>
        <v>0</v>
      </c>
    </row>
    <row r="2427" spans="1:18" x14ac:dyDescent="0.3">
      <c r="A2427" t="str">
        <f>CONCATENATE(DATOS[[#This Row],[customer_id]],"_",DATOS[[#This Row],[country]],"_",DATOS[[#This Row],[customer_since]])</f>
        <v>CUST_5358_France_44453</v>
      </c>
      <c r="B2427" t="s">
        <v>1627</v>
      </c>
      <c r="C2427">
        <v>60</v>
      </c>
      <c r="D2427" t="s">
        <v>14</v>
      </c>
      <c r="E2427" t="s">
        <v>35</v>
      </c>
      <c r="F2427">
        <v>167.1</v>
      </c>
      <c r="G2427">
        <f>IF(DATOS[[#This Row],[avg_order_value]]="",0,DATOS[[#This Row],[avg_order_value]])</f>
        <v>167.1</v>
      </c>
      <c r="H2427">
        <v>10</v>
      </c>
      <c r="I2427">
        <f>DATOS[[#This Row],[avgValorOrdenDesc]]*DATOS[[#This Row],[total_orders]]</f>
        <v>1671</v>
      </c>
      <c r="J2427">
        <v>236</v>
      </c>
      <c r="K2427">
        <v>0</v>
      </c>
      <c r="L2427" t="s">
        <v>16</v>
      </c>
      <c r="M2427">
        <v>9</v>
      </c>
      <c r="N2427">
        <f>IF(DATOS[[#This Row],[email_open_rate]]="",0,DATOS[[#This Row],[email_open_rate]])</f>
        <v>9</v>
      </c>
      <c r="O2427" s="1">
        <v>44453</v>
      </c>
      <c r="P2427">
        <v>93</v>
      </c>
      <c r="Q2427">
        <v>0.05</v>
      </c>
      <c r="R2427">
        <f>IF(IFERROR(VLOOKUP(DATOS[[#This Row],[IdUnico]],A2428:$A$5002,1,FALSE),0),1,0)</f>
        <v>0</v>
      </c>
    </row>
    <row r="2428" spans="1:18" x14ac:dyDescent="0.3">
      <c r="A2428" t="str">
        <f>CONCATENATE(DATOS[[#This Row],[customer_id]],"_",DATOS[[#This Row],[country]],"_",DATOS[[#This Row],[customer_since]])</f>
        <v>CUST_5360_Germany_45774</v>
      </c>
      <c r="B2428" t="s">
        <v>489</v>
      </c>
      <c r="C2428">
        <v>33</v>
      </c>
      <c r="D2428" t="s">
        <v>21</v>
      </c>
      <c r="E2428" t="s">
        <v>50</v>
      </c>
      <c r="F2428">
        <v>81.680000000000007</v>
      </c>
      <c r="G2428">
        <f>IF(DATOS[[#This Row],[avg_order_value]]="",0,DATOS[[#This Row],[avg_order_value]])</f>
        <v>81.680000000000007</v>
      </c>
      <c r="H2428">
        <v>12</v>
      </c>
      <c r="I2428">
        <f>DATOS[[#This Row],[avgValorOrdenDesc]]*DATOS[[#This Row],[total_orders]]</f>
        <v>980.16000000000008</v>
      </c>
      <c r="J2428">
        <v>113</v>
      </c>
      <c r="K2428">
        <v>0</v>
      </c>
      <c r="L2428" t="s">
        <v>23</v>
      </c>
      <c r="M2428">
        <v>77.599999999999994</v>
      </c>
      <c r="N2428">
        <f>IF(DATOS[[#This Row],[email_open_rate]]="",0,DATOS[[#This Row],[email_open_rate]])</f>
        <v>77.599999999999994</v>
      </c>
      <c r="O2428" s="1">
        <v>45774</v>
      </c>
      <c r="P2428">
        <v>13</v>
      </c>
      <c r="Q2428">
        <v>0.24</v>
      </c>
      <c r="R2428">
        <f>IF(IFERROR(VLOOKUP(DATOS[[#This Row],[IdUnico]],A2429:$A$5002,1,FALSE),0),1,0)</f>
        <v>0</v>
      </c>
    </row>
    <row r="2429" spans="1:18" x14ac:dyDescent="0.3">
      <c r="A2429" t="str">
        <f>CONCATENATE(DATOS[[#This Row],[customer_id]],"_",DATOS[[#This Row],[country]],"_",DATOS[[#This Row],[customer_since]])</f>
        <v>CUST_5361_China_44449</v>
      </c>
      <c r="B2429" t="s">
        <v>1164</v>
      </c>
      <c r="C2429">
        <v>71</v>
      </c>
      <c r="D2429" t="s">
        <v>21</v>
      </c>
      <c r="E2429" t="s">
        <v>44</v>
      </c>
      <c r="F2429">
        <v>159.44</v>
      </c>
      <c r="G2429">
        <f>IF(DATOS[[#This Row],[avg_order_value]]="",0,DATOS[[#This Row],[avg_order_value]])</f>
        <v>159.44</v>
      </c>
      <c r="H2429">
        <v>7</v>
      </c>
      <c r="I2429">
        <f>DATOS[[#This Row],[avgValorOrdenDesc]]*DATOS[[#This Row],[total_orders]]</f>
        <v>1116.08</v>
      </c>
      <c r="J2429">
        <v>330</v>
      </c>
      <c r="K2429">
        <v>0</v>
      </c>
      <c r="L2429" t="s">
        <v>23</v>
      </c>
      <c r="M2429">
        <v>57.2</v>
      </c>
      <c r="N2429">
        <f>IF(DATOS[[#This Row],[email_open_rate]]="",0,DATOS[[#This Row],[email_open_rate]])</f>
        <v>57.2</v>
      </c>
      <c r="O2429" s="1">
        <v>44449</v>
      </c>
      <c r="P2429">
        <v>79</v>
      </c>
      <c r="Q2429">
        <v>0.27</v>
      </c>
      <c r="R2429">
        <f>IF(IFERROR(VLOOKUP(DATOS[[#This Row],[IdUnico]],A2430:$A$5002,1,FALSE),0),1,0)</f>
        <v>0</v>
      </c>
    </row>
    <row r="2430" spans="1:18" x14ac:dyDescent="0.3">
      <c r="A2430" t="str">
        <f>CONCATENATE(DATOS[[#This Row],[customer_id]],"_",DATOS[[#This Row],[country]],"_",DATOS[[#This Row],[customer_since]])</f>
        <v>CUST_5362_Japan_44916</v>
      </c>
      <c r="B2430" t="s">
        <v>3616</v>
      </c>
      <c r="C2430">
        <v>31</v>
      </c>
      <c r="D2430" t="s">
        <v>14</v>
      </c>
      <c r="E2430" t="s">
        <v>26</v>
      </c>
      <c r="F2430">
        <v>25.54</v>
      </c>
      <c r="G2430">
        <f>IF(DATOS[[#This Row],[avg_order_value]]="",0,DATOS[[#This Row],[avg_order_value]])</f>
        <v>25.54</v>
      </c>
      <c r="H2430">
        <v>11</v>
      </c>
      <c r="I2430">
        <f>DATOS[[#This Row],[avgValorOrdenDesc]]*DATOS[[#This Row],[total_orders]]</f>
        <v>280.94</v>
      </c>
      <c r="J2430">
        <v>141</v>
      </c>
      <c r="K2430">
        <v>0</v>
      </c>
      <c r="L2430" t="s">
        <v>23</v>
      </c>
      <c r="M2430">
        <v>75.400000000000006</v>
      </c>
      <c r="N2430">
        <f>IF(DATOS[[#This Row],[email_open_rate]]="",0,DATOS[[#This Row],[email_open_rate]])</f>
        <v>75.400000000000006</v>
      </c>
      <c r="O2430" s="1">
        <v>44916</v>
      </c>
      <c r="P2430">
        <v>57</v>
      </c>
      <c r="Q2430">
        <v>0.08</v>
      </c>
      <c r="R2430">
        <f>IF(IFERROR(VLOOKUP(DATOS[[#This Row],[IdUnico]],A2431:$A$5002,1,FALSE),0),1,0)</f>
        <v>0</v>
      </c>
    </row>
    <row r="2431" spans="1:18" x14ac:dyDescent="0.3">
      <c r="A2431" t="str">
        <f>CONCATENATE(DATOS[[#This Row],[customer_id]],"_",DATOS[[#This Row],[country]],"_",DATOS[[#This Row],[customer_since]])</f>
        <v>CUST_5363_China_45008</v>
      </c>
      <c r="B2431" t="s">
        <v>645</v>
      </c>
      <c r="C2431">
        <v>77</v>
      </c>
      <c r="D2431" t="s">
        <v>21</v>
      </c>
      <c r="E2431" t="s">
        <v>44</v>
      </c>
      <c r="F2431">
        <v>43.28</v>
      </c>
      <c r="G2431">
        <f>IF(DATOS[[#This Row],[avg_order_value]]="",0,DATOS[[#This Row],[avg_order_value]])</f>
        <v>43.28</v>
      </c>
      <c r="H2431">
        <v>10</v>
      </c>
      <c r="I2431">
        <f>DATOS[[#This Row],[avgValorOrdenDesc]]*DATOS[[#This Row],[total_orders]]</f>
        <v>432.8</v>
      </c>
      <c r="J2431">
        <v>65</v>
      </c>
      <c r="K2431">
        <v>0</v>
      </c>
      <c r="L2431" t="s">
        <v>19</v>
      </c>
      <c r="M2431">
        <v>24.6</v>
      </c>
      <c r="N2431">
        <f>IF(DATOS[[#This Row],[email_open_rate]]="",0,DATOS[[#This Row],[email_open_rate]])</f>
        <v>24.6</v>
      </c>
      <c r="O2431" s="1">
        <v>45008</v>
      </c>
      <c r="P2431">
        <v>94</v>
      </c>
      <c r="Q2431">
        <v>0.38</v>
      </c>
      <c r="R2431">
        <f>IF(IFERROR(VLOOKUP(DATOS[[#This Row],[IdUnico]],A2432:$A$5002,1,FALSE),0),1,0)</f>
        <v>0</v>
      </c>
    </row>
    <row r="2432" spans="1:18" x14ac:dyDescent="0.3">
      <c r="A2432" t="str">
        <f>CONCATENATE(DATOS[[#This Row],[customer_id]],"_",DATOS[[#This Row],[country]],"_",DATOS[[#This Row],[customer_since]])</f>
        <v>CUST_5364_France_44908</v>
      </c>
      <c r="B2432" t="s">
        <v>2073</v>
      </c>
      <c r="C2432">
        <v>46</v>
      </c>
      <c r="D2432" t="s">
        <v>14</v>
      </c>
      <c r="E2432" t="s">
        <v>35</v>
      </c>
      <c r="F2432">
        <v>92.04</v>
      </c>
      <c r="G2432">
        <f>IF(DATOS[[#This Row],[avg_order_value]]="",0,DATOS[[#This Row],[avg_order_value]])</f>
        <v>92.04</v>
      </c>
      <c r="H2432">
        <v>3</v>
      </c>
      <c r="I2432">
        <f>DATOS[[#This Row],[avgValorOrdenDesc]]*DATOS[[#This Row],[total_orders]]</f>
        <v>276.12</v>
      </c>
      <c r="J2432">
        <v>202</v>
      </c>
      <c r="K2432">
        <v>0</v>
      </c>
      <c r="L2432" t="s">
        <v>23</v>
      </c>
      <c r="M2432">
        <v>52.9</v>
      </c>
      <c r="N2432">
        <f>IF(DATOS[[#This Row],[email_open_rate]]="",0,DATOS[[#This Row],[email_open_rate]])</f>
        <v>52.9</v>
      </c>
      <c r="O2432" s="1">
        <v>44908</v>
      </c>
      <c r="P2432">
        <v>69</v>
      </c>
      <c r="Q2432">
        <v>0.18</v>
      </c>
      <c r="R2432">
        <f>IF(IFERROR(VLOOKUP(DATOS[[#This Row],[IdUnico]],A2433:$A$5002,1,FALSE),0),1,0)</f>
        <v>0</v>
      </c>
    </row>
    <row r="2433" spans="1:18" x14ac:dyDescent="0.3">
      <c r="A2433" t="str">
        <f>CONCATENATE(DATOS[[#This Row],[customer_id]],"_",DATOS[[#This Row],[country]],"_",DATOS[[#This Row],[customer_since]])</f>
        <v>CUST_5369_Brazil_45243</v>
      </c>
      <c r="B2433" t="s">
        <v>2630</v>
      </c>
      <c r="C2433">
        <v>49</v>
      </c>
      <c r="D2433" t="s">
        <v>21</v>
      </c>
      <c r="E2433" t="s">
        <v>15</v>
      </c>
      <c r="F2433">
        <v>112.29</v>
      </c>
      <c r="G2433">
        <f>IF(DATOS[[#This Row],[avg_order_value]]="",0,DATOS[[#This Row],[avg_order_value]])</f>
        <v>112.29</v>
      </c>
      <c r="H2433">
        <v>9</v>
      </c>
      <c r="I2433">
        <f>DATOS[[#This Row],[avgValorOrdenDesc]]*DATOS[[#This Row],[total_orders]]</f>
        <v>1010.61</v>
      </c>
      <c r="J2433">
        <v>61</v>
      </c>
      <c r="K2433">
        <v>0</v>
      </c>
      <c r="L2433" t="s">
        <v>19</v>
      </c>
      <c r="M2433">
        <v>18.100000000000001</v>
      </c>
      <c r="N2433">
        <f>IF(DATOS[[#This Row],[email_open_rate]]="",0,DATOS[[#This Row],[email_open_rate]])</f>
        <v>18.100000000000001</v>
      </c>
      <c r="O2433" s="1">
        <v>45243</v>
      </c>
      <c r="P2433">
        <v>38</v>
      </c>
      <c r="Q2433">
        <v>0.14000000000000001</v>
      </c>
      <c r="R2433">
        <f>IF(IFERROR(VLOOKUP(DATOS[[#This Row],[IdUnico]],A2434:$A$5002,1,FALSE),0),1,0)</f>
        <v>0</v>
      </c>
    </row>
    <row r="2434" spans="1:18" x14ac:dyDescent="0.3">
      <c r="A2434" t="str">
        <f>CONCATENATE(DATOS[[#This Row],[customer_id]],"_",DATOS[[#This Row],[country]],"_",DATOS[[#This Row],[customer_since]])</f>
        <v>CUST_5370_UK_44072</v>
      </c>
      <c r="B2434" t="s">
        <v>2853</v>
      </c>
      <c r="C2434">
        <v>69</v>
      </c>
      <c r="D2434" t="s">
        <v>14</v>
      </c>
      <c r="E2434" t="s">
        <v>52</v>
      </c>
      <c r="F2434">
        <v>41.3</v>
      </c>
      <c r="G2434">
        <f>IF(DATOS[[#This Row],[avg_order_value]]="",0,DATOS[[#This Row],[avg_order_value]])</f>
        <v>41.3</v>
      </c>
      <c r="H2434">
        <v>10</v>
      </c>
      <c r="I2434">
        <f>DATOS[[#This Row],[avgValorOrdenDesc]]*DATOS[[#This Row],[total_orders]]</f>
        <v>413</v>
      </c>
      <c r="J2434">
        <v>112</v>
      </c>
      <c r="K2434">
        <v>0</v>
      </c>
      <c r="L2434" t="s">
        <v>29</v>
      </c>
      <c r="M2434">
        <v>20.6</v>
      </c>
      <c r="N2434">
        <f>IF(DATOS[[#This Row],[email_open_rate]]="",0,DATOS[[#This Row],[email_open_rate]])</f>
        <v>20.6</v>
      </c>
      <c r="O2434" s="1">
        <v>44072</v>
      </c>
      <c r="P2434">
        <v>97</v>
      </c>
      <c r="Q2434">
        <v>0.28000000000000003</v>
      </c>
      <c r="R2434">
        <f>IF(IFERROR(VLOOKUP(DATOS[[#This Row],[IdUnico]],A2435:$A$5002,1,FALSE),0),1,0)</f>
        <v>0</v>
      </c>
    </row>
    <row r="2435" spans="1:18" x14ac:dyDescent="0.3">
      <c r="A2435" t="str">
        <f>CONCATENATE(DATOS[[#This Row],[customer_id]],"_",DATOS[[#This Row],[country]],"_",DATOS[[#This Row],[customer_since]])</f>
        <v>CUST_5378_UK_44964</v>
      </c>
      <c r="B2435" t="s">
        <v>2183</v>
      </c>
      <c r="C2435">
        <v>40</v>
      </c>
      <c r="D2435" t="s">
        <v>21</v>
      </c>
      <c r="E2435" t="s">
        <v>52</v>
      </c>
      <c r="F2435">
        <v>118.31</v>
      </c>
      <c r="G2435">
        <f>IF(DATOS[[#This Row],[avg_order_value]]="",0,DATOS[[#This Row],[avg_order_value]])</f>
        <v>118.31</v>
      </c>
      <c r="H2435">
        <v>6</v>
      </c>
      <c r="I2435">
        <f>DATOS[[#This Row],[avgValorOrdenDesc]]*DATOS[[#This Row],[total_orders]]</f>
        <v>709.86</v>
      </c>
      <c r="J2435">
        <v>322</v>
      </c>
      <c r="K2435">
        <v>0</v>
      </c>
      <c r="L2435" t="s">
        <v>16</v>
      </c>
      <c r="M2435">
        <v>78.7</v>
      </c>
      <c r="N2435">
        <f>IF(DATOS[[#This Row],[email_open_rate]]="",0,DATOS[[#This Row],[email_open_rate]])</f>
        <v>78.7</v>
      </c>
      <c r="O2435" s="1">
        <v>44964</v>
      </c>
      <c r="P2435">
        <v>88</v>
      </c>
      <c r="Q2435">
        <v>0.39</v>
      </c>
      <c r="R2435">
        <f>IF(IFERROR(VLOOKUP(DATOS[[#This Row],[IdUnico]],A2436:$A$5002,1,FALSE),0),1,0)</f>
        <v>0</v>
      </c>
    </row>
    <row r="2436" spans="1:18" x14ac:dyDescent="0.3">
      <c r="A2436" t="str">
        <f>CONCATENATE(DATOS[[#This Row],[customer_id]],"_",DATOS[[#This Row],[country]],"_",DATOS[[#This Row],[customer_since]])</f>
        <v>CUST_5380_Canada_44544</v>
      </c>
      <c r="B2436" t="s">
        <v>442</v>
      </c>
      <c r="C2436">
        <v>46</v>
      </c>
      <c r="D2436" t="s">
        <v>21</v>
      </c>
      <c r="E2436" t="s">
        <v>28</v>
      </c>
      <c r="F2436">
        <v>48.01</v>
      </c>
      <c r="G2436">
        <f>IF(DATOS[[#This Row],[avg_order_value]]="",0,DATOS[[#This Row],[avg_order_value]])</f>
        <v>48.01</v>
      </c>
      <c r="H2436">
        <v>4</v>
      </c>
      <c r="I2436">
        <f>DATOS[[#This Row],[avgValorOrdenDesc]]*DATOS[[#This Row],[total_orders]]</f>
        <v>192.04</v>
      </c>
      <c r="J2436">
        <v>204</v>
      </c>
      <c r="K2436">
        <v>0</v>
      </c>
      <c r="L2436" t="s">
        <v>23</v>
      </c>
      <c r="M2436">
        <v>42</v>
      </c>
      <c r="N2436">
        <f>IF(DATOS[[#This Row],[email_open_rate]]="",0,DATOS[[#This Row],[email_open_rate]])</f>
        <v>42</v>
      </c>
      <c r="O2436" s="1">
        <v>44544</v>
      </c>
      <c r="P2436">
        <v>71</v>
      </c>
      <c r="Q2436">
        <v>0.4</v>
      </c>
      <c r="R2436">
        <f>IF(IFERROR(VLOOKUP(DATOS[[#This Row],[IdUnico]],A2437:$A$5002,1,FALSE),0),1,0)</f>
        <v>0</v>
      </c>
    </row>
    <row r="2437" spans="1:18" x14ac:dyDescent="0.3">
      <c r="A2437" t="str">
        <f>CONCATENATE(DATOS[[#This Row],[customer_id]],"_",DATOS[[#This Row],[country]],"_",DATOS[[#This Row],[customer_since]])</f>
        <v>CUST_5380_Japan_45627</v>
      </c>
      <c r="B2437" t="s">
        <v>442</v>
      </c>
      <c r="C2437">
        <v>72</v>
      </c>
      <c r="D2437" t="s">
        <v>21</v>
      </c>
      <c r="E2437" t="s">
        <v>26</v>
      </c>
      <c r="F2437">
        <v>41.22</v>
      </c>
      <c r="G2437">
        <f>IF(DATOS[[#This Row],[avg_order_value]]="",0,DATOS[[#This Row],[avg_order_value]])</f>
        <v>41.22</v>
      </c>
      <c r="H2437">
        <v>9</v>
      </c>
      <c r="I2437">
        <f>DATOS[[#This Row],[avgValorOrdenDesc]]*DATOS[[#This Row],[total_orders]]</f>
        <v>370.98</v>
      </c>
      <c r="J2437">
        <v>104</v>
      </c>
      <c r="K2437">
        <v>0</v>
      </c>
      <c r="L2437" t="s">
        <v>19</v>
      </c>
      <c r="M2437">
        <v>72.599999999999994</v>
      </c>
      <c r="N2437">
        <f>IF(DATOS[[#This Row],[email_open_rate]]="",0,DATOS[[#This Row],[email_open_rate]])</f>
        <v>72.599999999999994</v>
      </c>
      <c r="O2437" s="1">
        <v>45627</v>
      </c>
      <c r="P2437">
        <v>26</v>
      </c>
      <c r="Q2437">
        <v>0.48</v>
      </c>
      <c r="R2437">
        <f>IF(IFERROR(VLOOKUP(DATOS[[#This Row],[IdUnico]],A2438:$A$5002,1,FALSE),0),1,0)</f>
        <v>0</v>
      </c>
    </row>
    <row r="2438" spans="1:18" x14ac:dyDescent="0.3">
      <c r="A2438" t="str">
        <f>CONCATENATE(DATOS[[#This Row],[customer_id]],"_",DATOS[[#This Row],[country]],"_",DATOS[[#This Row],[customer_since]])</f>
        <v>CUST_5383_China_45260</v>
      </c>
      <c r="B2438" t="s">
        <v>3083</v>
      </c>
      <c r="C2438">
        <v>56</v>
      </c>
      <c r="D2438" t="s">
        <v>21</v>
      </c>
      <c r="E2438" t="s">
        <v>44</v>
      </c>
      <c r="F2438">
        <v>131.74</v>
      </c>
      <c r="G2438">
        <f>IF(DATOS[[#This Row],[avg_order_value]]="",0,DATOS[[#This Row],[avg_order_value]])</f>
        <v>131.74</v>
      </c>
      <c r="H2438">
        <v>14</v>
      </c>
      <c r="I2438">
        <f>DATOS[[#This Row],[avgValorOrdenDesc]]*DATOS[[#This Row],[total_orders]]</f>
        <v>1844.3600000000001</v>
      </c>
      <c r="J2438">
        <v>329</v>
      </c>
      <c r="K2438">
        <v>0</v>
      </c>
      <c r="L2438" t="s">
        <v>40</v>
      </c>
      <c r="N2438">
        <f>IF(DATOS[[#This Row],[email_open_rate]]="",0,DATOS[[#This Row],[email_open_rate]])</f>
        <v>0</v>
      </c>
      <c r="O2438" s="1">
        <v>45260</v>
      </c>
      <c r="P2438">
        <v>28</v>
      </c>
      <c r="Q2438">
        <v>0.1</v>
      </c>
      <c r="R2438">
        <f>IF(IFERROR(VLOOKUP(DATOS[[#This Row],[IdUnico]],A2439:$A$5002,1,FALSE),0),1,0)</f>
        <v>0</v>
      </c>
    </row>
    <row r="2439" spans="1:18" x14ac:dyDescent="0.3">
      <c r="A2439" t="str">
        <f>CONCATENATE(DATOS[[#This Row],[customer_id]],"_",DATOS[[#This Row],[country]],"_",DATOS[[#This Row],[customer_since]])</f>
        <v>CUST_5384_UK_44276</v>
      </c>
      <c r="B2439" t="s">
        <v>2924</v>
      </c>
      <c r="C2439">
        <v>25</v>
      </c>
      <c r="D2439" t="s">
        <v>21</v>
      </c>
      <c r="E2439" t="s">
        <v>52</v>
      </c>
      <c r="F2439">
        <v>169.66</v>
      </c>
      <c r="G2439">
        <f>IF(DATOS[[#This Row],[avg_order_value]]="",0,DATOS[[#This Row],[avg_order_value]])</f>
        <v>169.66</v>
      </c>
      <c r="H2439">
        <v>8</v>
      </c>
      <c r="I2439">
        <f>DATOS[[#This Row],[avgValorOrdenDesc]]*DATOS[[#This Row],[total_orders]]</f>
        <v>1357.28</v>
      </c>
      <c r="J2439">
        <v>200</v>
      </c>
      <c r="K2439">
        <v>0</v>
      </c>
      <c r="L2439" t="s">
        <v>16</v>
      </c>
      <c r="N2439">
        <f>IF(DATOS[[#This Row],[email_open_rate]]="",0,DATOS[[#This Row],[email_open_rate]])</f>
        <v>0</v>
      </c>
      <c r="O2439" s="1">
        <v>44276</v>
      </c>
      <c r="P2439">
        <v>11</v>
      </c>
      <c r="Q2439">
        <v>0.67</v>
      </c>
      <c r="R2439">
        <f>IF(IFERROR(VLOOKUP(DATOS[[#This Row],[IdUnico]],A2440:$A$5002,1,FALSE),0),1,0)</f>
        <v>0</v>
      </c>
    </row>
    <row r="2440" spans="1:18" x14ac:dyDescent="0.3">
      <c r="A2440" t="str">
        <f>CONCATENATE(DATOS[[#This Row],[customer_id]],"_",DATOS[[#This Row],[country]],"_",DATOS[[#This Row],[customer_since]])</f>
        <v>CUST_5386_Brazil_44434</v>
      </c>
      <c r="B2440" t="s">
        <v>3655</v>
      </c>
      <c r="C2440">
        <v>42</v>
      </c>
      <c r="D2440" t="s">
        <v>21</v>
      </c>
      <c r="E2440" t="s">
        <v>15</v>
      </c>
      <c r="F2440">
        <v>30.66</v>
      </c>
      <c r="G2440">
        <f>IF(DATOS[[#This Row],[avg_order_value]]="",0,DATOS[[#This Row],[avg_order_value]])</f>
        <v>30.66</v>
      </c>
      <c r="H2440">
        <v>9</v>
      </c>
      <c r="I2440">
        <f>DATOS[[#This Row],[avgValorOrdenDesc]]*DATOS[[#This Row],[total_orders]]</f>
        <v>275.94</v>
      </c>
      <c r="J2440">
        <v>63</v>
      </c>
      <c r="K2440">
        <v>0</v>
      </c>
      <c r="L2440" t="s">
        <v>16</v>
      </c>
      <c r="M2440">
        <v>10</v>
      </c>
      <c r="N2440">
        <f>IF(DATOS[[#This Row],[email_open_rate]]="",0,DATOS[[#This Row],[email_open_rate]])</f>
        <v>10</v>
      </c>
      <c r="O2440" s="1">
        <v>44434</v>
      </c>
      <c r="P2440">
        <v>55</v>
      </c>
      <c r="Q2440">
        <v>0.13</v>
      </c>
      <c r="R2440">
        <f>IF(IFERROR(VLOOKUP(DATOS[[#This Row],[IdUnico]],A2441:$A$5002,1,FALSE),0),1,0)</f>
        <v>0</v>
      </c>
    </row>
    <row r="2441" spans="1:18" x14ac:dyDescent="0.3">
      <c r="A2441" t="str">
        <f>CONCATENATE(DATOS[[#This Row],[customer_id]],"_",DATOS[[#This Row],[country]],"_",DATOS[[#This Row],[customer_since]])</f>
        <v>CUST_5388_Canada_45429</v>
      </c>
      <c r="B2441" t="s">
        <v>1175</v>
      </c>
      <c r="C2441">
        <v>20</v>
      </c>
      <c r="D2441" t="s">
        <v>21</v>
      </c>
      <c r="E2441" t="s">
        <v>28</v>
      </c>
      <c r="F2441">
        <v>63.31</v>
      </c>
      <c r="G2441">
        <f>IF(DATOS[[#This Row],[avg_order_value]]="",0,DATOS[[#This Row],[avg_order_value]])</f>
        <v>63.31</v>
      </c>
      <c r="H2441">
        <v>11</v>
      </c>
      <c r="I2441">
        <f>DATOS[[#This Row],[avgValorOrdenDesc]]*DATOS[[#This Row],[total_orders]]</f>
        <v>696.41000000000008</v>
      </c>
      <c r="J2441">
        <v>110</v>
      </c>
      <c r="K2441">
        <v>0</v>
      </c>
      <c r="L2441" t="s">
        <v>19</v>
      </c>
      <c r="M2441">
        <v>94.7</v>
      </c>
      <c r="N2441">
        <f>IF(DATOS[[#This Row],[email_open_rate]]="",0,DATOS[[#This Row],[email_open_rate]])</f>
        <v>94.7</v>
      </c>
      <c r="O2441" s="1">
        <v>45429</v>
      </c>
      <c r="P2441">
        <v>95</v>
      </c>
      <c r="Q2441">
        <v>0.41</v>
      </c>
      <c r="R2441">
        <f>IF(IFERROR(VLOOKUP(DATOS[[#This Row],[IdUnico]],A2442:$A$5002,1,FALSE),0),1,0)</f>
        <v>0</v>
      </c>
    </row>
    <row r="2442" spans="1:18" x14ac:dyDescent="0.3">
      <c r="A2442" t="str">
        <f>CONCATENATE(DATOS[[#This Row],[customer_id]],"_",DATOS[[#This Row],[country]],"_",DATOS[[#This Row],[customer_since]])</f>
        <v>CUST_5389_India_45758</v>
      </c>
      <c r="B2442" t="s">
        <v>210</v>
      </c>
      <c r="C2442">
        <v>22</v>
      </c>
      <c r="D2442" t="s">
        <v>14</v>
      </c>
      <c r="E2442" t="s">
        <v>37</v>
      </c>
      <c r="F2442">
        <v>31.65</v>
      </c>
      <c r="G2442">
        <f>IF(DATOS[[#This Row],[avg_order_value]]="",0,DATOS[[#This Row],[avg_order_value]])</f>
        <v>31.65</v>
      </c>
      <c r="H2442">
        <v>5</v>
      </c>
      <c r="I2442">
        <f>DATOS[[#This Row],[avgValorOrdenDesc]]*DATOS[[#This Row],[total_orders]]</f>
        <v>158.25</v>
      </c>
      <c r="J2442">
        <v>283</v>
      </c>
      <c r="K2442">
        <v>0</v>
      </c>
      <c r="L2442" t="s">
        <v>40</v>
      </c>
      <c r="M2442">
        <v>89.5</v>
      </c>
      <c r="N2442">
        <f>IF(DATOS[[#This Row],[email_open_rate]]="",0,DATOS[[#This Row],[email_open_rate]])</f>
        <v>89.5</v>
      </c>
      <c r="O2442" s="1">
        <v>45758</v>
      </c>
      <c r="P2442">
        <v>47</v>
      </c>
      <c r="Q2442">
        <v>7.0000000000000007E-2</v>
      </c>
      <c r="R2442">
        <f>IF(IFERROR(VLOOKUP(DATOS[[#This Row],[IdUnico]],A2443:$A$5002,1,FALSE),0),1,0)</f>
        <v>0</v>
      </c>
    </row>
    <row r="2443" spans="1:18" x14ac:dyDescent="0.3">
      <c r="A2443" t="str">
        <f>CONCATENATE(DATOS[[#This Row],[customer_id]],"_",DATOS[[#This Row],[country]],"_",DATOS[[#This Row],[customer_since]])</f>
        <v>CUST_5390_Australia_44303</v>
      </c>
      <c r="B2443" t="s">
        <v>2945</v>
      </c>
      <c r="C2443">
        <v>53</v>
      </c>
      <c r="D2443" t="s">
        <v>21</v>
      </c>
      <c r="E2443" t="s">
        <v>22</v>
      </c>
      <c r="F2443">
        <v>151.21</v>
      </c>
      <c r="G2443">
        <f>IF(DATOS[[#This Row],[avg_order_value]]="",0,DATOS[[#This Row],[avg_order_value]])</f>
        <v>151.21</v>
      </c>
      <c r="H2443">
        <v>9</v>
      </c>
      <c r="I2443">
        <f>DATOS[[#This Row],[avgValorOrdenDesc]]*DATOS[[#This Row],[total_orders]]</f>
        <v>1360.89</v>
      </c>
      <c r="J2443">
        <v>114</v>
      </c>
      <c r="K2443">
        <v>0</v>
      </c>
      <c r="L2443" t="s">
        <v>16</v>
      </c>
      <c r="M2443">
        <v>29.6</v>
      </c>
      <c r="N2443">
        <f>IF(DATOS[[#This Row],[email_open_rate]]="",0,DATOS[[#This Row],[email_open_rate]])</f>
        <v>29.6</v>
      </c>
      <c r="O2443" s="1">
        <v>44303</v>
      </c>
      <c r="P2443">
        <v>30</v>
      </c>
      <c r="Q2443">
        <v>7.0000000000000007E-2</v>
      </c>
      <c r="R2443">
        <f>IF(IFERROR(VLOOKUP(DATOS[[#This Row],[IdUnico]],A2444:$A$5002,1,FALSE),0),1,0)</f>
        <v>0</v>
      </c>
    </row>
    <row r="2444" spans="1:18" x14ac:dyDescent="0.3">
      <c r="A2444" t="str">
        <f>CONCATENATE(DATOS[[#This Row],[customer_id]],"_",DATOS[[#This Row],[country]],"_",DATOS[[#This Row],[customer_since]])</f>
        <v>CUST_5396_India_45480</v>
      </c>
      <c r="B2444" t="s">
        <v>2814</v>
      </c>
      <c r="C2444">
        <v>66</v>
      </c>
      <c r="D2444" t="s">
        <v>14</v>
      </c>
      <c r="E2444" t="s">
        <v>37</v>
      </c>
      <c r="F2444">
        <v>106.73</v>
      </c>
      <c r="G2444">
        <f>IF(DATOS[[#This Row],[avg_order_value]]="",0,DATOS[[#This Row],[avg_order_value]])</f>
        <v>106.73</v>
      </c>
      <c r="H2444">
        <v>13</v>
      </c>
      <c r="I2444">
        <f>DATOS[[#This Row],[avgValorOrdenDesc]]*DATOS[[#This Row],[total_orders]]</f>
        <v>1387.49</v>
      </c>
      <c r="J2444">
        <v>127</v>
      </c>
      <c r="K2444">
        <v>0</v>
      </c>
      <c r="L2444" t="s">
        <v>40</v>
      </c>
      <c r="M2444">
        <v>61.9</v>
      </c>
      <c r="N2444">
        <f>IF(DATOS[[#This Row],[email_open_rate]]="",0,DATOS[[#This Row],[email_open_rate]])</f>
        <v>61.9</v>
      </c>
      <c r="O2444" s="1">
        <v>45480</v>
      </c>
      <c r="P2444">
        <v>10</v>
      </c>
      <c r="Q2444">
        <v>0.31</v>
      </c>
      <c r="R2444">
        <f>IF(IFERROR(VLOOKUP(DATOS[[#This Row],[IdUnico]],A2445:$A$5002,1,FALSE),0),1,0)</f>
        <v>0</v>
      </c>
    </row>
    <row r="2445" spans="1:18" x14ac:dyDescent="0.3">
      <c r="A2445" t="str">
        <f>CONCATENATE(DATOS[[#This Row],[customer_id]],"_",DATOS[[#This Row],[country]],"_",DATOS[[#This Row],[customer_since]])</f>
        <v>CUST_5399_India_44705</v>
      </c>
      <c r="B2445" t="s">
        <v>1562</v>
      </c>
      <c r="C2445">
        <v>51</v>
      </c>
      <c r="D2445" t="s">
        <v>21</v>
      </c>
      <c r="E2445" t="s">
        <v>37</v>
      </c>
      <c r="F2445">
        <v>151.72</v>
      </c>
      <c r="G2445">
        <f>IF(DATOS[[#This Row],[avg_order_value]]="",0,DATOS[[#This Row],[avg_order_value]])</f>
        <v>151.72</v>
      </c>
      <c r="H2445">
        <v>14</v>
      </c>
      <c r="I2445">
        <f>DATOS[[#This Row],[avgValorOrdenDesc]]*DATOS[[#This Row],[total_orders]]</f>
        <v>2124.08</v>
      </c>
      <c r="J2445">
        <v>187</v>
      </c>
      <c r="K2445">
        <v>0</v>
      </c>
      <c r="L2445" t="s">
        <v>16</v>
      </c>
      <c r="M2445">
        <v>13.9</v>
      </c>
      <c r="N2445">
        <f>IF(DATOS[[#This Row],[email_open_rate]]="",0,DATOS[[#This Row],[email_open_rate]])</f>
        <v>13.9</v>
      </c>
      <c r="O2445" s="1">
        <v>44705</v>
      </c>
      <c r="P2445">
        <v>34</v>
      </c>
      <c r="Q2445">
        <v>0.34</v>
      </c>
      <c r="R2445">
        <f>IF(IFERROR(VLOOKUP(DATOS[[#This Row],[IdUnico]],A2446:$A$5002,1,FALSE),0),1,0)</f>
        <v>0</v>
      </c>
    </row>
    <row r="2446" spans="1:18" x14ac:dyDescent="0.3">
      <c r="A2446" t="str">
        <f>CONCATENATE(DATOS[[#This Row],[customer_id]],"_",DATOS[[#This Row],[country]],"_",DATOS[[#This Row],[customer_since]])</f>
        <v>CUST_5399_UK_44457</v>
      </c>
      <c r="B2446" t="s">
        <v>1562</v>
      </c>
      <c r="C2446">
        <v>31</v>
      </c>
      <c r="D2446" t="s">
        <v>14</v>
      </c>
      <c r="E2446" t="s">
        <v>52</v>
      </c>
      <c r="F2446">
        <v>56.06</v>
      </c>
      <c r="G2446">
        <f>IF(DATOS[[#This Row],[avg_order_value]]="",0,DATOS[[#This Row],[avg_order_value]])</f>
        <v>56.06</v>
      </c>
      <c r="H2446">
        <v>14</v>
      </c>
      <c r="I2446">
        <f>DATOS[[#This Row],[avgValorOrdenDesc]]*DATOS[[#This Row],[total_orders]]</f>
        <v>784.84</v>
      </c>
      <c r="J2446">
        <v>151</v>
      </c>
      <c r="K2446">
        <v>0</v>
      </c>
      <c r="L2446" t="s">
        <v>16</v>
      </c>
      <c r="M2446">
        <v>82.9</v>
      </c>
      <c r="N2446">
        <f>IF(DATOS[[#This Row],[email_open_rate]]="",0,DATOS[[#This Row],[email_open_rate]])</f>
        <v>82.9</v>
      </c>
      <c r="O2446" s="1">
        <v>44457</v>
      </c>
      <c r="P2446">
        <v>93</v>
      </c>
      <c r="Q2446">
        <v>0.05</v>
      </c>
      <c r="R2446">
        <f>IF(IFERROR(VLOOKUP(DATOS[[#This Row],[IdUnico]],A2447:$A$5002,1,FALSE),0),1,0)</f>
        <v>0</v>
      </c>
    </row>
    <row r="2447" spans="1:18" x14ac:dyDescent="0.3">
      <c r="A2447" t="str">
        <f>CONCATENATE(DATOS[[#This Row],[customer_id]],"_",DATOS[[#This Row],[country]],"_",DATOS[[#This Row],[customer_since]])</f>
        <v>CUST_5402_UK_45132</v>
      </c>
      <c r="B2447" t="s">
        <v>2542</v>
      </c>
      <c r="C2447">
        <v>35</v>
      </c>
      <c r="D2447" t="s">
        <v>14</v>
      </c>
      <c r="E2447" t="s">
        <v>52</v>
      </c>
      <c r="F2447">
        <v>53.31</v>
      </c>
      <c r="G2447">
        <f>IF(DATOS[[#This Row],[avg_order_value]]="",0,DATOS[[#This Row],[avg_order_value]])</f>
        <v>53.31</v>
      </c>
      <c r="H2447">
        <v>13</v>
      </c>
      <c r="I2447">
        <f>DATOS[[#This Row],[avgValorOrdenDesc]]*DATOS[[#This Row],[total_orders]]</f>
        <v>693.03</v>
      </c>
      <c r="J2447">
        <v>288</v>
      </c>
      <c r="K2447">
        <v>0</v>
      </c>
      <c r="L2447" t="s">
        <v>16</v>
      </c>
      <c r="M2447">
        <v>14.8</v>
      </c>
      <c r="N2447">
        <f>IF(DATOS[[#This Row],[email_open_rate]]="",0,DATOS[[#This Row],[email_open_rate]])</f>
        <v>14.8</v>
      </c>
      <c r="O2447" s="1">
        <v>45132</v>
      </c>
      <c r="P2447">
        <v>90</v>
      </c>
      <c r="Q2447">
        <v>0.28000000000000003</v>
      </c>
      <c r="R2447">
        <f>IF(IFERROR(VLOOKUP(DATOS[[#This Row],[IdUnico]],A2448:$A$5002,1,FALSE),0),1,0)</f>
        <v>0</v>
      </c>
    </row>
    <row r="2448" spans="1:18" x14ac:dyDescent="0.3">
      <c r="A2448" t="str">
        <f>CONCATENATE(DATOS[[#This Row],[customer_id]],"_",DATOS[[#This Row],[country]],"_",DATOS[[#This Row],[customer_since]])</f>
        <v>CUST_5405_Brazil_45760</v>
      </c>
      <c r="B2448" t="s">
        <v>3193</v>
      </c>
      <c r="C2448">
        <v>74</v>
      </c>
      <c r="D2448" t="s">
        <v>25</v>
      </c>
      <c r="E2448" t="s">
        <v>15</v>
      </c>
      <c r="F2448">
        <v>72.900000000000006</v>
      </c>
      <c r="G2448">
        <f>IF(DATOS[[#This Row],[avg_order_value]]="",0,DATOS[[#This Row],[avg_order_value]])</f>
        <v>72.900000000000006</v>
      </c>
      <c r="H2448">
        <v>8</v>
      </c>
      <c r="I2448">
        <f>DATOS[[#This Row],[avgValorOrdenDesc]]*DATOS[[#This Row],[total_orders]]</f>
        <v>583.20000000000005</v>
      </c>
      <c r="J2448">
        <v>246</v>
      </c>
      <c r="K2448">
        <v>0</v>
      </c>
      <c r="L2448" t="s">
        <v>40</v>
      </c>
      <c r="M2448">
        <v>94.4</v>
      </c>
      <c r="N2448">
        <f>IF(DATOS[[#This Row],[email_open_rate]]="",0,DATOS[[#This Row],[email_open_rate]])</f>
        <v>94.4</v>
      </c>
      <c r="O2448" s="1">
        <v>45760</v>
      </c>
      <c r="P2448">
        <v>55</v>
      </c>
      <c r="Q2448">
        <v>0.1</v>
      </c>
      <c r="R2448">
        <f>IF(IFERROR(VLOOKUP(DATOS[[#This Row],[IdUnico]],A2449:$A$5002,1,FALSE),0),1,0)</f>
        <v>0</v>
      </c>
    </row>
    <row r="2449" spans="1:18" x14ac:dyDescent="0.3">
      <c r="A2449" t="str">
        <f>CONCATENATE(DATOS[[#This Row],[customer_id]],"_",DATOS[[#This Row],[country]],"_",DATOS[[#This Row],[customer_since]])</f>
        <v>CUST_5406_Canada_44125</v>
      </c>
      <c r="B2449" t="s">
        <v>1678</v>
      </c>
      <c r="C2449">
        <v>23</v>
      </c>
      <c r="D2449" t="s">
        <v>14</v>
      </c>
      <c r="E2449" t="s">
        <v>28</v>
      </c>
      <c r="F2449">
        <v>114.44</v>
      </c>
      <c r="G2449">
        <f>IF(DATOS[[#This Row],[avg_order_value]]="",0,DATOS[[#This Row],[avg_order_value]])</f>
        <v>114.44</v>
      </c>
      <c r="H2449">
        <v>10</v>
      </c>
      <c r="I2449">
        <f>DATOS[[#This Row],[avgValorOrdenDesc]]*DATOS[[#This Row],[total_orders]]</f>
        <v>1144.4000000000001</v>
      </c>
      <c r="J2449">
        <v>201</v>
      </c>
      <c r="K2449">
        <v>0</v>
      </c>
      <c r="L2449" t="s">
        <v>40</v>
      </c>
      <c r="N2449">
        <f>IF(DATOS[[#This Row],[email_open_rate]]="",0,DATOS[[#This Row],[email_open_rate]])</f>
        <v>0</v>
      </c>
      <c r="O2449" s="1">
        <v>44125</v>
      </c>
      <c r="P2449">
        <v>78</v>
      </c>
      <c r="Q2449">
        <v>0.17</v>
      </c>
      <c r="R2449">
        <f>IF(IFERROR(VLOOKUP(DATOS[[#This Row],[IdUnico]],A2450:$A$5002,1,FALSE),0),1,0)</f>
        <v>0</v>
      </c>
    </row>
    <row r="2450" spans="1:18" x14ac:dyDescent="0.3">
      <c r="A2450" t="str">
        <f>CONCATENATE(DATOS[[#This Row],[customer_id]],"_",DATOS[[#This Row],[country]],"_",DATOS[[#This Row],[customer_since]])</f>
        <v>CUST_5408_USA_44071</v>
      </c>
      <c r="B2450" t="s">
        <v>2748</v>
      </c>
      <c r="C2450">
        <v>57</v>
      </c>
      <c r="D2450" t="s">
        <v>14</v>
      </c>
      <c r="E2450" t="s">
        <v>18</v>
      </c>
      <c r="F2450">
        <v>204.46</v>
      </c>
      <c r="G2450">
        <f>IF(DATOS[[#This Row],[avg_order_value]]="",0,DATOS[[#This Row],[avg_order_value]])</f>
        <v>204.46</v>
      </c>
      <c r="H2450">
        <v>5</v>
      </c>
      <c r="I2450">
        <f>DATOS[[#This Row],[avgValorOrdenDesc]]*DATOS[[#This Row],[total_orders]]</f>
        <v>1022.3000000000001</v>
      </c>
      <c r="J2450">
        <v>107</v>
      </c>
      <c r="K2450">
        <v>0</v>
      </c>
      <c r="L2450" t="s">
        <v>19</v>
      </c>
      <c r="M2450">
        <v>23.3</v>
      </c>
      <c r="N2450">
        <f>IF(DATOS[[#This Row],[email_open_rate]]="",0,DATOS[[#This Row],[email_open_rate]])</f>
        <v>23.3</v>
      </c>
      <c r="O2450" s="1">
        <v>44071</v>
      </c>
      <c r="P2450">
        <v>27</v>
      </c>
      <c r="Q2450">
        <v>0.56000000000000005</v>
      </c>
      <c r="R2450">
        <f>IF(IFERROR(VLOOKUP(DATOS[[#This Row],[IdUnico]],A2451:$A$5002,1,FALSE),0),1,0)</f>
        <v>0</v>
      </c>
    </row>
    <row r="2451" spans="1:18" x14ac:dyDescent="0.3">
      <c r="A2451" t="str">
        <f>CONCATENATE(DATOS[[#This Row],[customer_id]],"_",DATOS[[#This Row],[country]],"_",DATOS[[#This Row],[customer_since]])</f>
        <v>CUST_5413_UK_44650</v>
      </c>
      <c r="B2451" t="s">
        <v>177</v>
      </c>
      <c r="C2451">
        <v>46</v>
      </c>
      <c r="D2451" t="s">
        <v>25</v>
      </c>
      <c r="E2451" t="s">
        <v>52</v>
      </c>
      <c r="F2451">
        <v>148.06</v>
      </c>
      <c r="G2451">
        <f>IF(DATOS[[#This Row],[avg_order_value]]="",0,DATOS[[#This Row],[avg_order_value]])</f>
        <v>148.06</v>
      </c>
      <c r="H2451">
        <v>8</v>
      </c>
      <c r="I2451">
        <f>DATOS[[#This Row],[avgValorOrdenDesc]]*DATOS[[#This Row],[total_orders]]</f>
        <v>1184.48</v>
      </c>
      <c r="J2451">
        <v>198</v>
      </c>
      <c r="K2451">
        <v>0</v>
      </c>
      <c r="L2451" t="s">
        <v>19</v>
      </c>
      <c r="M2451">
        <v>99.4</v>
      </c>
      <c r="N2451">
        <f>IF(DATOS[[#This Row],[email_open_rate]]="",0,DATOS[[#This Row],[email_open_rate]])</f>
        <v>99.4</v>
      </c>
      <c r="O2451" s="1">
        <v>44650</v>
      </c>
      <c r="P2451">
        <v>52</v>
      </c>
      <c r="Q2451">
        <v>0.17</v>
      </c>
      <c r="R2451">
        <f>IF(IFERROR(VLOOKUP(DATOS[[#This Row],[IdUnico]],A2452:$A$5002,1,FALSE),0),1,0)</f>
        <v>0</v>
      </c>
    </row>
    <row r="2452" spans="1:18" x14ac:dyDescent="0.3">
      <c r="A2452" t="str">
        <f>CONCATENATE(DATOS[[#This Row],[customer_id]],"_",DATOS[[#This Row],[country]],"_",DATOS[[#This Row],[customer_since]])</f>
        <v>CUST_5422_Australia_45017</v>
      </c>
      <c r="B2452" t="s">
        <v>958</v>
      </c>
      <c r="C2452">
        <v>38</v>
      </c>
      <c r="D2452" t="s">
        <v>25</v>
      </c>
      <c r="E2452" t="s">
        <v>22</v>
      </c>
      <c r="F2452">
        <v>59.36</v>
      </c>
      <c r="G2452">
        <f>IF(DATOS[[#This Row],[avg_order_value]]="",0,DATOS[[#This Row],[avg_order_value]])</f>
        <v>59.36</v>
      </c>
      <c r="H2452">
        <v>9</v>
      </c>
      <c r="I2452">
        <f>DATOS[[#This Row],[avgValorOrdenDesc]]*DATOS[[#This Row],[total_orders]]</f>
        <v>534.24</v>
      </c>
      <c r="J2452">
        <v>99</v>
      </c>
      <c r="K2452">
        <v>0</v>
      </c>
      <c r="L2452" t="s">
        <v>29</v>
      </c>
      <c r="M2452">
        <v>21.5</v>
      </c>
      <c r="N2452">
        <f>IF(DATOS[[#This Row],[email_open_rate]]="",0,DATOS[[#This Row],[email_open_rate]])</f>
        <v>21.5</v>
      </c>
      <c r="O2452" s="1">
        <v>45017</v>
      </c>
      <c r="P2452">
        <v>50</v>
      </c>
      <c r="Q2452">
        <v>0.32</v>
      </c>
      <c r="R2452">
        <f>IF(IFERROR(VLOOKUP(DATOS[[#This Row],[IdUnico]],A2453:$A$5002,1,FALSE),0),1,0)</f>
        <v>0</v>
      </c>
    </row>
    <row r="2453" spans="1:18" x14ac:dyDescent="0.3">
      <c r="A2453" t="str">
        <f>CONCATENATE(DATOS[[#This Row],[customer_id]],"_",DATOS[[#This Row],[country]],"_",DATOS[[#This Row],[customer_since]])</f>
        <v>CUST_5422_France_44988</v>
      </c>
      <c r="B2453" t="s">
        <v>958</v>
      </c>
      <c r="C2453">
        <v>53</v>
      </c>
      <c r="D2453" t="s">
        <v>14</v>
      </c>
      <c r="E2453" t="s">
        <v>35</v>
      </c>
      <c r="F2453">
        <v>107.88</v>
      </c>
      <c r="G2453">
        <f>IF(DATOS[[#This Row],[avg_order_value]]="",0,DATOS[[#This Row],[avg_order_value]])</f>
        <v>107.88</v>
      </c>
      <c r="H2453">
        <v>12</v>
      </c>
      <c r="I2453">
        <f>DATOS[[#This Row],[avgValorOrdenDesc]]*DATOS[[#This Row],[total_orders]]</f>
        <v>1294.56</v>
      </c>
      <c r="J2453">
        <v>2</v>
      </c>
      <c r="K2453">
        <v>0</v>
      </c>
      <c r="L2453" t="s">
        <v>19</v>
      </c>
      <c r="M2453">
        <v>16.3</v>
      </c>
      <c r="N2453">
        <f>IF(DATOS[[#This Row],[email_open_rate]]="",0,DATOS[[#This Row],[email_open_rate]])</f>
        <v>16.3</v>
      </c>
      <c r="O2453" s="1">
        <v>44988</v>
      </c>
      <c r="P2453">
        <v>3</v>
      </c>
      <c r="Q2453">
        <v>0.37</v>
      </c>
      <c r="R2453">
        <f>IF(IFERROR(VLOOKUP(DATOS[[#This Row],[IdUnico]],A2454:$A$5002,1,FALSE),0),1,0)</f>
        <v>0</v>
      </c>
    </row>
    <row r="2454" spans="1:18" x14ac:dyDescent="0.3">
      <c r="A2454" t="str">
        <f>CONCATENATE(DATOS[[#This Row],[customer_id]],"_",DATOS[[#This Row],[country]],"_",DATOS[[#This Row],[customer_since]])</f>
        <v>CUST_5424_France_44430</v>
      </c>
      <c r="B2454" t="s">
        <v>2489</v>
      </c>
      <c r="C2454">
        <v>75</v>
      </c>
      <c r="D2454" t="s">
        <v>14</v>
      </c>
      <c r="E2454" t="s">
        <v>35</v>
      </c>
      <c r="F2454">
        <v>140.56</v>
      </c>
      <c r="G2454">
        <f>IF(DATOS[[#This Row],[avg_order_value]]="",0,DATOS[[#This Row],[avg_order_value]])</f>
        <v>140.56</v>
      </c>
      <c r="H2454">
        <v>12</v>
      </c>
      <c r="I2454">
        <f>DATOS[[#This Row],[avgValorOrdenDesc]]*DATOS[[#This Row],[total_orders]]</f>
        <v>1686.72</v>
      </c>
      <c r="J2454">
        <v>329</v>
      </c>
      <c r="K2454">
        <v>0</v>
      </c>
      <c r="L2454" t="s">
        <v>23</v>
      </c>
      <c r="M2454">
        <v>7.7</v>
      </c>
      <c r="N2454">
        <f>IF(DATOS[[#This Row],[email_open_rate]]="",0,DATOS[[#This Row],[email_open_rate]])</f>
        <v>7.7</v>
      </c>
      <c r="O2454" s="1">
        <v>44430</v>
      </c>
      <c r="P2454">
        <v>93</v>
      </c>
      <c r="Q2454">
        <v>0.19</v>
      </c>
      <c r="R2454">
        <f>IF(IFERROR(VLOOKUP(DATOS[[#This Row],[IdUnico]],A2455:$A$5002,1,FALSE),0),1,0)</f>
        <v>0</v>
      </c>
    </row>
    <row r="2455" spans="1:18" x14ac:dyDescent="0.3">
      <c r="A2455" t="str">
        <f>CONCATENATE(DATOS[[#This Row],[customer_id]],"_",DATOS[[#This Row],[country]],"_",DATOS[[#This Row],[customer_since]])</f>
        <v>CUST_5425_China_44529</v>
      </c>
      <c r="B2455" t="s">
        <v>1007</v>
      </c>
      <c r="C2455">
        <v>78</v>
      </c>
      <c r="D2455" t="s">
        <v>21</v>
      </c>
      <c r="E2455" t="s">
        <v>44</v>
      </c>
      <c r="F2455">
        <v>138.07</v>
      </c>
      <c r="G2455">
        <f>IF(DATOS[[#This Row],[avg_order_value]]="",0,DATOS[[#This Row],[avg_order_value]])</f>
        <v>138.07</v>
      </c>
      <c r="H2455">
        <v>6</v>
      </c>
      <c r="I2455">
        <f>DATOS[[#This Row],[avgValorOrdenDesc]]*DATOS[[#This Row],[total_orders]]</f>
        <v>828.42</v>
      </c>
      <c r="J2455">
        <v>47</v>
      </c>
      <c r="K2455">
        <v>0</v>
      </c>
      <c r="L2455" t="s">
        <v>19</v>
      </c>
      <c r="M2455">
        <v>35.299999999999997</v>
      </c>
      <c r="N2455">
        <f>IF(DATOS[[#This Row],[email_open_rate]]="",0,DATOS[[#This Row],[email_open_rate]])</f>
        <v>35.299999999999997</v>
      </c>
      <c r="O2455" s="1">
        <v>44529</v>
      </c>
      <c r="P2455">
        <v>41</v>
      </c>
      <c r="Q2455">
        <v>0.26</v>
      </c>
      <c r="R2455">
        <f>IF(IFERROR(VLOOKUP(DATOS[[#This Row],[IdUnico]],A2456:$A$5002,1,FALSE),0),1,0)</f>
        <v>0</v>
      </c>
    </row>
    <row r="2456" spans="1:18" x14ac:dyDescent="0.3">
      <c r="A2456" t="str">
        <f>CONCATENATE(DATOS[[#This Row],[customer_id]],"_",DATOS[[#This Row],[country]],"_",DATOS[[#This Row],[customer_since]])</f>
        <v>CUST_5426_Australia_45594</v>
      </c>
      <c r="B2456" t="s">
        <v>32</v>
      </c>
      <c r="C2456">
        <v>47</v>
      </c>
      <c r="D2456" t="s">
        <v>21</v>
      </c>
      <c r="E2456" t="s">
        <v>22</v>
      </c>
      <c r="G2456">
        <f>IF(DATOS[[#This Row],[avg_order_value]]="",0,DATOS[[#This Row],[avg_order_value]])</f>
        <v>0</v>
      </c>
      <c r="H2456">
        <v>11</v>
      </c>
      <c r="I2456">
        <f>DATOS[[#This Row],[avgValorOrdenDesc]]*DATOS[[#This Row],[total_orders]]</f>
        <v>0</v>
      </c>
      <c r="J2456">
        <v>260</v>
      </c>
      <c r="K2456">
        <v>0</v>
      </c>
      <c r="L2456" t="s">
        <v>40</v>
      </c>
      <c r="N2456">
        <f>IF(DATOS[[#This Row],[email_open_rate]]="",0,DATOS[[#This Row],[email_open_rate]])</f>
        <v>0</v>
      </c>
      <c r="O2456" s="1">
        <v>45594</v>
      </c>
      <c r="P2456">
        <v>4</v>
      </c>
      <c r="Q2456">
        <v>0.15</v>
      </c>
      <c r="R2456">
        <f>IF(IFERROR(VLOOKUP(DATOS[[#This Row],[IdUnico]],A2457:$A$5002,1,FALSE),0),1,0)</f>
        <v>0</v>
      </c>
    </row>
    <row r="2457" spans="1:18" x14ac:dyDescent="0.3">
      <c r="A2457" t="str">
        <f>CONCATENATE(DATOS[[#This Row],[customer_id]],"_",DATOS[[#This Row],[country]],"_",DATOS[[#This Row],[customer_since]])</f>
        <v>CUST_5426_Brazil_44236</v>
      </c>
      <c r="B2457" t="s">
        <v>32</v>
      </c>
      <c r="C2457">
        <v>77</v>
      </c>
      <c r="D2457" t="s">
        <v>14</v>
      </c>
      <c r="E2457" t="s">
        <v>15</v>
      </c>
      <c r="F2457">
        <v>171.25</v>
      </c>
      <c r="G2457">
        <f>IF(DATOS[[#This Row],[avg_order_value]]="",0,DATOS[[#This Row],[avg_order_value]])</f>
        <v>171.25</v>
      </c>
      <c r="H2457">
        <v>9</v>
      </c>
      <c r="I2457">
        <f>DATOS[[#This Row],[avgValorOrdenDesc]]*DATOS[[#This Row],[total_orders]]</f>
        <v>1541.25</v>
      </c>
      <c r="J2457">
        <v>20</v>
      </c>
      <c r="K2457">
        <v>0</v>
      </c>
      <c r="L2457" t="s">
        <v>19</v>
      </c>
      <c r="M2457">
        <v>15.1</v>
      </c>
      <c r="N2457">
        <f>IF(DATOS[[#This Row],[email_open_rate]]="",0,DATOS[[#This Row],[email_open_rate]])</f>
        <v>15.1</v>
      </c>
      <c r="O2457" s="1">
        <v>44236</v>
      </c>
      <c r="P2457">
        <v>29</v>
      </c>
      <c r="Q2457">
        <v>0.24</v>
      </c>
      <c r="R2457">
        <f>IF(IFERROR(VLOOKUP(DATOS[[#This Row],[IdUnico]],A2458:$A$5002,1,FALSE),0),1,0)</f>
        <v>0</v>
      </c>
    </row>
    <row r="2458" spans="1:18" x14ac:dyDescent="0.3">
      <c r="A2458" t="str">
        <f>CONCATENATE(DATOS[[#This Row],[customer_id]],"_",DATOS[[#This Row],[country]],"_",DATOS[[#This Row],[customer_since]])</f>
        <v>CUST_5426_Germany_45116</v>
      </c>
      <c r="B2458" t="s">
        <v>32</v>
      </c>
      <c r="C2458">
        <v>54</v>
      </c>
      <c r="D2458" t="s">
        <v>21</v>
      </c>
      <c r="E2458" t="s">
        <v>50</v>
      </c>
      <c r="F2458">
        <v>27.66</v>
      </c>
      <c r="G2458">
        <f>IF(DATOS[[#This Row],[avg_order_value]]="",0,DATOS[[#This Row],[avg_order_value]])</f>
        <v>27.66</v>
      </c>
      <c r="H2458">
        <v>11</v>
      </c>
      <c r="I2458">
        <f>DATOS[[#This Row],[avgValorOrdenDesc]]*DATOS[[#This Row],[total_orders]]</f>
        <v>304.26</v>
      </c>
      <c r="J2458">
        <v>202</v>
      </c>
      <c r="K2458">
        <v>0</v>
      </c>
      <c r="L2458" t="s">
        <v>29</v>
      </c>
      <c r="M2458">
        <v>10</v>
      </c>
      <c r="N2458">
        <f>IF(DATOS[[#This Row],[email_open_rate]]="",0,DATOS[[#This Row],[email_open_rate]])</f>
        <v>10</v>
      </c>
      <c r="O2458" s="1">
        <v>45116</v>
      </c>
      <c r="P2458">
        <v>83</v>
      </c>
      <c r="Q2458">
        <v>0.51</v>
      </c>
      <c r="R2458">
        <f>IF(IFERROR(VLOOKUP(DATOS[[#This Row],[IdUnico]],A2459:$A$5002,1,FALSE),0),1,0)</f>
        <v>0</v>
      </c>
    </row>
    <row r="2459" spans="1:18" x14ac:dyDescent="0.3">
      <c r="A2459" t="str">
        <f>CONCATENATE(DATOS[[#This Row],[customer_id]],"_",DATOS[[#This Row],[country]],"_",DATOS[[#This Row],[customer_since]])</f>
        <v>CUST_5427_China_45825</v>
      </c>
      <c r="B2459" t="s">
        <v>3537</v>
      </c>
      <c r="C2459">
        <v>46</v>
      </c>
      <c r="D2459" t="s">
        <v>14</v>
      </c>
      <c r="E2459" t="s">
        <v>44</v>
      </c>
      <c r="F2459">
        <v>36.67</v>
      </c>
      <c r="G2459">
        <f>IF(DATOS[[#This Row],[avg_order_value]]="",0,DATOS[[#This Row],[avg_order_value]])</f>
        <v>36.67</v>
      </c>
      <c r="H2459">
        <v>8</v>
      </c>
      <c r="I2459">
        <f>DATOS[[#This Row],[avgValorOrdenDesc]]*DATOS[[#This Row],[total_orders]]</f>
        <v>293.36</v>
      </c>
      <c r="J2459">
        <v>235</v>
      </c>
      <c r="K2459">
        <v>0</v>
      </c>
      <c r="L2459" t="s">
        <v>19</v>
      </c>
      <c r="M2459">
        <v>8.1999999999999993</v>
      </c>
      <c r="N2459">
        <f>IF(DATOS[[#This Row],[email_open_rate]]="",0,DATOS[[#This Row],[email_open_rate]])</f>
        <v>8.1999999999999993</v>
      </c>
      <c r="O2459" s="1">
        <v>45825</v>
      </c>
      <c r="P2459">
        <v>90</v>
      </c>
      <c r="Q2459">
        <v>0.3</v>
      </c>
      <c r="R2459">
        <f>IF(IFERROR(VLOOKUP(DATOS[[#This Row],[IdUnico]],A2460:$A$5002,1,FALSE),0),1,0)</f>
        <v>0</v>
      </c>
    </row>
    <row r="2460" spans="1:18" x14ac:dyDescent="0.3">
      <c r="A2460" t="str">
        <f>CONCATENATE(DATOS[[#This Row],[customer_id]],"_",DATOS[[#This Row],[country]],"_",DATOS[[#This Row],[customer_since]])</f>
        <v>CUST_5430_France_44378</v>
      </c>
      <c r="B2460" t="s">
        <v>1124</v>
      </c>
      <c r="C2460">
        <v>26</v>
      </c>
      <c r="D2460" t="s">
        <v>21</v>
      </c>
      <c r="E2460" t="s">
        <v>35</v>
      </c>
      <c r="F2460">
        <v>185.57</v>
      </c>
      <c r="G2460">
        <f>IF(DATOS[[#This Row],[avg_order_value]]="",0,DATOS[[#This Row],[avg_order_value]])</f>
        <v>185.57</v>
      </c>
      <c r="H2460">
        <v>7</v>
      </c>
      <c r="I2460">
        <f>DATOS[[#This Row],[avgValorOrdenDesc]]*DATOS[[#This Row],[total_orders]]</f>
        <v>1298.99</v>
      </c>
      <c r="J2460">
        <v>246</v>
      </c>
      <c r="K2460">
        <v>0</v>
      </c>
      <c r="L2460" t="s">
        <v>16</v>
      </c>
      <c r="M2460">
        <v>41.3</v>
      </c>
      <c r="N2460">
        <f>IF(DATOS[[#This Row],[email_open_rate]]="",0,DATOS[[#This Row],[email_open_rate]])</f>
        <v>41.3</v>
      </c>
      <c r="O2460" s="1">
        <v>44378</v>
      </c>
      <c r="P2460">
        <v>26</v>
      </c>
      <c r="Q2460">
        <v>0.14000000000000001</v>
      </c>
      <c r="R2460">
        <f>IF(IFERROR(VLOOKUP(DATOS[[#This Row],[IdUnico]],A2461:$A$5002,1,FALSE),0),1,0)</f>
        <v>0</v>
      </c>
    </row>
    <row r="2461" spans="1:18" x14ac:dyDescent="0.3">
      <c r="A2461" t="str">
        <f>CONCATENATE(DATOS[[#This Row],[customer_id]],"_",DATOS[[#This Row],[country]],"_",DATOS[[#This Row],[customer_since]])</f>
        <v>CUST_5431_Canada_44820</v>
      </c>
      <c r="B2461" t="s">
        <v>1566</v>
      </c>
      <c r="C2461">
        <v>54</v>
      </c>
      <c r="D2461" t="s">
        <v>14</v>
      </c>
      <c r="E2461" t="s">
        <v>28</v>
      </c>
      <c r="F2461">
        <v>109.57</v>
      </c>
      <c r="G2461">
        <f>IF(DATOS[[#This Row],[avg_order_value]]="",0,DATOS[[#This Row],[avg_order_value]])</f>
        <v>109.57</v>
      </c>
      <c r="H2461">
        <v>10</v>
      </c>
      <c r="I2461">
        <f>DATOS[[#This Row],[avgValorOrdenDesc]]*DATOS[[#This Row],[total_orders]]</f>
        <v>1095.6999999999998</v>
      </c>
      <c r="J2461">
        <v>310</v>
      </c>
      <c r="K2461">
        <v>0</v>
      </c>
      <c r="L2461" t="s">
        <v>19</v>
      </c>
      <c r="M2461">
        <v>52.5</v>
      </c>
      <c r="N2461">
        <f>IF(DATOS[[#This Row],[email_open_rate]]="",0,DATOS[[#This Row],[email_open_rate]])</f>
        <v>52.5</v>
      </c>
      <c r="O2461" s="1">
        <v>44820</v>
      </c>
      <c r="P2461">
        <v>79</v>
      </c>
      <c r="Q2461">
        <v>0.01</v>
      </c>
      <c r="R2461">
        <f>IF(IFERROR(VLOOKUP(DATOS[[#This Row],[IdUnico]],A2462:$A$5002,1,FALSE),0),1,0)</f>
        <v>0</v>
      </c>
    </row>
    <row r="2462" spans="1:18" x14ac:dyDescent="0.3">
      <c r="A2462" t="str">
        <f>CONCATENATE(DATOS[[#This Row],[customer_id]],"_",DATOS[[#This Row],[country]],"_",DATOS[[#This Row],[customer_since]])</f>
        <v>CUST_5431_India_45007</v>
      </c>
      <c r="B2462" t="s">
        <v>1566</v>
      </c>
      <c r="C2462">
        <v>29</v>
      </c>
      <c r="D2462" t="s">
        <v>21</v>
      </c>
      <c r="E2462" t="s">
        <v>37</v>
      </c>
      <c r="F2462">
        <v>154.1</v>
      </c>
      <c r="G2462">
        <f>IF(DATOS[[#This Row],[avg_order_value]]="",0,DATOS[[#This Row],[avg_order_value]])</f>
        <v>154.1</v>
      </c>
      <c r="H2462">
        <v>10</v>
      </c>
      <c r="I2462">
        <f>DATOS[[#This Row],[avgValorOrdenDesc]]*DATOS[[#This Row],[total_orders]]</f>
        <v>1541</v>
      </c>
      <c r="J2462">
        <v>260</v>
      </c>
      <c r="K2462">
        <v>0</v>
      </c>
      <c r="L2462" t="s">
        <v>29</v>
      </c>
      <c r="M2462">
        <v>60.6</v>
      </c>
      <c r="N2462">
        <f>IF(DATOS[[#This Row],[email_open_rate]]="",0,DATOS[[#This Row],[email_open_rate]])</f>
        <v>60.6</v>
      </c>
      <c r="O2462" s="1">
        <v>45007</v>
      </c>
      <c r="P2462">
        <v>29</v>
      </c>
      <c r="Q2462">
        <v>0.48</v>
      </c>
      <c r="R2462">
        <f>IF(IFERROR(VLOOKUP(DATOS[[#This Row],[IdUnico]],A2463:$A$5002,1,FALSE),0),1,0)</f>
        <v>0</v>
      </c>
    </row>
    <row r="2463" spans="1:18" x14ac:dyDescent="0.3">
      <c r="A2463" t="str">
        <f>CONCATENATE(DATOS[[#This Row],[customer_id]],"_",DATOS[[#This Row],[country]],"_",DATOS[[#This Row],[customer_since]])</f>
        <v>CUST_5432_Brazil_44885</v>
      </c>
      <c r="B2463" t="s">
        <v>721</v>
      </c>
      <c r="C2463">
        <v>72</v>
      </c>
      <c r="D2463" t="s">
        <v>21</v>
      </c>
      <c r="E2463" t="s">
        <v>15</v>
      </c>
      <c r="F2463">
        <v>68.5</v>
      </c>
      <c r="G2463">
        <f>IF(DATOS[[#This Row],[avg_order_value]]="",0,DATOS[[#This Row],[avg_order_value]])</f>
        <v>68.5</v>
      </c>
      <c r="H2463">
        <v>10</v>
      </c>
      <c r="I2463">
        <f>DATOS[[#This Row],[avgValorOrdenDesc]]*DATOS[[#This Row],[total_orders]]</f>
        <v>685</v>
      </c>
      <c r="J2463">
        <v>252</v>
      </c>
      <c r="K2463">
        <v>0</v>
      </c>
      <c r="L2463" t="s">
        <v>16</v>
      </c>
      <c r="M2463">
        <v>77.900000000000006</v>
      </c>
      <c r="N2463">
        <f>IF(DATOS[[#This Row],[email_open_rate]]="",0,DATOS[[#This Row],[email_open_rate]])</f>
        <v>77.900000000000006</v>
      </c>
      <c r="O2463" s="1">
        <v>44885</v>
      </c>
      <c r="P2463">
        <v>45</v>
      </c>
      <c r="Q2463">
        <v>0.28999999999999998</v>
      </c>
      <c r="R2463">
        <f>IF(IFERROR(VLOOKUP(DATOS[[#This Row],[IdUnico]],A2464:$A$5002,1,FALSE),0),1,0)</f>
        <v>0</v>
      </c>
    </row>
    <row r="2464" spans="1:18" x14ac:dyDescent="0.3">
      <c r="A2464" t="str">
        <f>CONCATENATE(DATOS[[#This Row],[customer_id]],"_",DATOS[[#This Row],[country]],"_",DATOS[[#This Row],[customer_since]])</f>
        <v>CUST_5433_Canada_44424</v>
      </c>
      <c r="B2464" t="s">
        <v>267</v>
      </c>
      <c r="C2464">
        <v>35</v>
      </c>
      <c r="D2464" t="s">
        <v>21</v>
      </c>
      <c r="E2464" t="s">
        <v>28</v>
      </c>
      <c r="F2464">
        <v>67.23</v>
      </c>
      <c r="G2464">
        <f>IF(DATOS[[#This Row],[avg_order_value]]="",0,DATOS[[#This Row],[avg_order_value]])</f>
        <v>67.23</v>
      </c>
      <c r="H2464">
        <v>14</v>
      </c>
      <c r="I2464">
        <f>DATOS[[#This Row],[avgValorOrdenDesc]]*DATOS[[#This Row],[total_orders]]</f>
        <v>941.22</v>
      </c>
      <c r="J2464">
        <v>316</v>
      </c>
      <c r="K2464">
        <v>0</v>
      </c>
      <c r="L2464" t="s">
        <v>23</v>
      </c>
      <c r="M2464">
        <v>29.7</v>
      </c>
      <c r="N2464">
        <f>IF(DATOS[[#This Row],[email_open_rate]]="",0,DATOS[[#This Row],[email_open_rate]])</f>
        <v>29.7</v>
      </c>
      <c r="O2464" s="1">
        <v>44424</v>
      </c>
      <c r="P2464">
        <v>8</v>
      </c>
      <c r="Q2464">
        <v>0.13</v>
      </c>
      <c r="R2464">
        <f>IF(IFERROR(VLOOKUP(DATOS[[#This Row],[IdUnico]],A2465:$A$5002,1,FALSE),0),1,0)</f>
        <v>0</v>
      </c>
    </row>
    <row r="2465" spans="1:18" x14ac:dyDescent="0.3">
      <c r="A2465" t="str">
        <f>CONCATENATE(DATOS[[#This Row],[customer_id]],"_",DATOS[[#This Row],[country]],"_",DATOS[[#This Row],[customer_since]])</f>
        <v>CUST_5434_Canada_44229</v>
      </c>
      <c r="B2465" t="s">
        <v>2960</v>
      </c>
      <c r="C2465">
        <v>69</v>
      </c>
      <c r="D2465" t="s">
        <v>21</v>
      </c>
      <c r="E2465" t="s">
        <v>28</v>
      </c>
      <c r="F2465">
        <v>194.74</v>
      </c>
      <c r="G2465">
        <f>IF(DATOS[[#This Row],[avg_order_value]]="",0,DATOS[[#This Row],[avg_order_value]])</f>
        <v>194.74</v>
      </c>
      <c r="H2465">
        <v>10</v>
      </c>
      <c r="I2465">
        <f>DATOS[[#This Row],[avgValorOrdenDesc]]*DATOS[[#This Row],[total_orders]]</f>
        <v>1947.4</v>
      </c>
      <c r="J2465">
        <v>228</v>
      </c>
      <c r="K2465">
        <v>0</v>
      </c>
      <c r="L2465" t="s">
        <v>29</v>
      </c>
      <c r="M2465">
        <v>78.5</v>
      </c>
      <c r="N2465">
        <f>IF(DATOS[[#This Row],[email_open_rate]]="",0,DATOS[[#This Row],[email_open_rate]])</f>
        <v>78.5</v>
      </c>
      <c r="O2465" s="1">
        <v>44229</v>
      </c>
      <c r="P2465">
        <v>27</v>
      </c>
      <c r="Q2465">
        <v>0.35</v>
      </c>
      <c r="R2465">
        <f>IF(IFERROR(VLOOKUP(DATOS[[#This Row],[IdUnico]],A2466:$A$5002,1,FALSE),0),1,0)</f>
        <v>0</v>
      </c>
    </row>
    <row r="2466" spans="1:18" x14ac:dyDescent="0.3">
      <c r="A2466" t="str">
        <f>CONCATENATE(DATOS[[#This Row],[customer_id]],"_",DATOS[[#This Row],[country]],"_",DATOS[[#This Row],[customer_since]])</f>
        <v>CUST_5435_UK_44259</v>
      </c>
      <c r="B2466" t="s">
        <v>1168</v>
      </c>
      <c r="C2466">
        <v>57</v>
      </c>
      <c r="D2466" t="s">
        <v>21</v>
      </c>
      <c r="E2466" t="s">
        <v>52</v>
      </c>
      <c r="F2466">
        <v>27.79</v>
      </c>
      <c r="G2466">
        <f>IF(DATOS[[#This Row],[avg_order_value]]="",0,DATOS[[#This Row],[avg_order_value]])</f>
        <v>27.79</v>
      </c>
      <c r="H2466">
        <v>8</v>
      </c>
      <c r="I2466">
        <f>DATOS[[#This Row],[avgValorOrdenDesc]]*DATOS[[#This Row],[total_orders]]</f>
        <v>222.32</v>
      </c>
      <c r="J2466">
        <v>132</v>
      </c>
      <c r="K2466">
        <v>0</v>
      </c>
      <c r="L2466" t="s">
        <v>19</v>
      </c>
      <c r="M2466">
        <v>29.1</v>
      </c>
      <c r="N2466">
        <f>IF(DATOS[[#This Row],[email_open_rate]]="",0,DATOS[[#This Row],[email_open_rate]])</f>
        <v>29.1</v>
      </c>
      <c r="O2466" s="1">
        <v>44259</v>
      </c>
      <c r="P2466">
        <v>71</v>
      </c>
      <c r="Q2466">
        <v>0.09</v>
      </c>
      <c r="R2466">
        <f>IF(IFERROR(VLOOKUP(DATOS[[#This Row],[IdUnico]],A2467:$A$5002,1,FALSE),0),1,0)</f>
        <v>0</v>
      </c>
    </row>
    <row r="2467" spans="1:18" x14ac:dyDescent="0.3">
      <c r="A2467" t="str">
        <f>CONCATENATE(DATOS[[#This Row],[customer_id]],"_",DATOS[[#This Row],[country]],"_",DATOS[[#This Row],[customer_since]])</f>
        <v>CUST_5437_USA_44455</v>
      </c>
      <c r="B2467" t="s">
        <v>1682</v>
      </c>
      <c r="C2467">
        <v>37</v>
      </c>
      <c r="D2467" t="s">
        <v>14</v>
      </c>
      <c r="E2467" t="s">
        <v>18</v>
      </c>
      <c r="F2467">
        <v>102.21</v>
      </c>
      <c r="G2467">
        <f>IF(DATOS[[#This Row],[avg_order_value]]="",0,DATOS[[#This Row],[avg_order_value]])</f>
        <v>102.21</v>
      </c>
      <c r="H2467">
        <v>13</v>
      </c>
      <c r="I2467">
        <f>DATOS[[#This Row],[avgValorOrdenDesc]]*DATOS[[#This Row],[total_orders]]</f>
        <v>1328.73</v>
      </c>
      <c r="J2467">
        <v>21</v>
      </c>
      <c r="K2467">
        <v>0</v>
      </c>
      <c r="L2467" t="s">
        <v>23</v>
      </c>
      <c r="M2467">
        <v>20</v>
      </c>
      <c r="N2467">
        <f>IF(DATOS[[#This Row],[email_open_rate]]="",0,DATOS[[#This Row],[email_open_rate]])</f>
        <v>20</v>
      </c>
      <c r="O2467" s="1">
        <v>44455</v>
      </c>
      <c r="P2467">
        <v>88</v>
      </c>
      <c r="Q2467">
        <v>0.19</v>
      </c>
      <c r="R2467">
        <f>IF(IFERROR(VLOOKUP(DATOS[[#This Row],[IdUnico]],A2468:$A$5002,1,FALSE),0),1,0)</f>
        <v>0</v>
      </c>
    </row>
    <row r="2468" spans="1:18" x14ac:dyDescent="0.3">
      <c r="A2468" t="str">
        <f>CONCATENATE(DATOS[[#This Row],[customer_id]],"_",DATOS[[#This Row],[country]],"_",DATOS[[#This Row],[customer_since]])</f>
        <v>CUST_5440_France_45545</v>
      </c>
      <c r="B2468" t="s">
        <v>1522</v>
      </c>
      <c r="C2468">
        <v>19</v>
      </c>
      <c r="D2468" t="s">
        <v>14</v>
      </c>
      <c r="E2468" t="s">
        <v>35</v>
      </c>
      <c r="F2468">
        <v>77.94</v>
      </c>
      <c r="G2468">
        <f>IF(DATOS[[#This Row],[avg_order_value]]="",0,DATOS[[#This Row],[avg_order_value]])</f>
        <v>77.94</v>
      </c>
      <c r="H2468">
        <v>12</v>
      </c>
      <c r="I2468">
        <f>DATOS[[#This Row],[avgValorOrdenDesc]]*DATOS[[#This Row],[total_orders]]</f>
        <v>935.28</v>
      </c>
      <c r="J2468">
        <v>160</v>
      </c>
      <c r="K2468">
        <v>0</v>
      </c>
      <c r="L2468" t="s">
        <v>23</v>
      </c>
      <c r="M2468">
        <v>1.4</v>
      </c>
      <c r="N2468">
        <f>IF(DATOS[[#This Row],[email_open_rate]]="",0,DATOS[[#This Row],[email_open_rate]])</f>
        <v>1.4</v>
      </c>
      <c r="O2468" s="1">
        <v>45545</v>
      </c>
      <c r="P2468">
        <v>29</v>
      </c>
      <c r="Q2468">
        <v>0.32</v>
      </c>
      <c r="R2468">
        <f>IF(IFERROR(VLOOKUP(DATOS[[#This Row],[IdUnico]],A2469:$A$5002,1,FALSE),0),1,0)</f>
        <v>0</v>
      </c>
    </row>
    <row r="2469" spans="1:18" x14ac:dyDescent="0.3">
      <c r="A2469" t="str">
        <f>CONCATENATE(DATOS[[#This Row],[customer_id]],"_",DATOS[[#This Row],[country]],"_",DATOS[[#This Row],[customer_since]])</f>
        <v>CUST_5440_India_45103</v>
      </c>
      <c r="B2469" t="s">
        <v>1522</v>
      </c>
      <c r="C2469">
        <v>40</v>
      </c>
      <c r="D2469" t="s">
        <v>21</v>
      </c>
      <c r="E2469" t="s">
        <v>37</v>
      </c>
      <c r="F2469">
        <v>27.47</v>
      </c>
      <c r="G2469">
        <f>IF(DATOS[[#This Row],[avg_order_value]]="",0,DATOS[[#This Row],[avg_order_value]])</f>
        <v>27.47</v>
      </c>
      <c r="H2469">
        <v>13</v>
      </c>
      <c r="I2469">
        <f>DATOS[[#This Row],[avgValorOrdenDesc]]*DATOS[[#This Row],[total_orders]]</f>
        <v>357.11</v>
      </c>
      <c r="J2469">
        <v>225</v>
      </c>
      <c r="K2469">
        <v>0</v>
      </c>
      <c r="L2469" t="s">
        <v>29</v>
      </c>
      <c r="M2469">
        <v>89.2</v>
      </c>
      <c r="N2469">
        <f>IF(DATOS[[#This Row],[email_open_rate]]="",0,DATOS[[#This Row],[email_open_rate]])</f>
        <v>89.2</v>
      </c>
      <c r="O2469" s="1">
        <v>45103</v>
      </c>
      <c r="P2469">
        <v>45</v>
      </c>
      <c r="Q2469">
        <v>0.41</v>
      </c>
      <c r="R2469">
        <f>IF(IFERROR(VLOOKUP(DATOS[[#This Row],[IdUnico]],A2470:$A$5002,1,FALSE),0),1,0)</f>
        <v>0</v>
      </c>
    </row>
    <row r="2470" spans="1:18" x14ac:dyDescent="0.3">
      <c r="A2470" t="str">
        <f>CONCATENATE(DATOS[[#This Row],[customer_id]],"_",DATOS[[#This Row],[country]],"_",DATOS[[#This Row],[customer_since]])</f>
        <v>CUST_5443_China_45102</v>
      </c>
      <c r="B2470" t="s">
        <v>1658</v>
      </c>
      <c r="C2470">
        <v>55</v>
      </c>
      <c r="D2470" t="s">
        <v>21</v>
      </c>
      <c r="E2470" t="s">
        <v>44</v>
      </c>
      <c r="F2470">
        <v>57.67</v>
      </c>
      <c r="G2470">
        <f>IF(DATOS[[#This Row],[avg_order_value]]="",0,DATOS[[#This Row],[avg_order_value]])</f>
        <v>57.67</v>
      </c>
      <c r="H2470">
        <v>9</v>
      </c>
      <c r="I2470">
        <f>DATOS[[#This Row],[avgValorOrdenDesc]]*DATOS[[#This Row],[total_orders]]</f>
        <v>519.03</v>
      </c>
      <c r="J2470">
        <v>203</v>
      </c>
      <c r="K2470">
        <v>0</v>
      </c>
      <c r="L2470" t="s">
        <v>16</v>
      </c>
      <c r="M2470">
        <v>6.2</v>
      </c>
      <c r="N2470">
        <f>IF(DATOS[[#This Row],[email_open_rate]]="",0,DATOS[[#This Row],[email_open_rate]])</f>
        <v>6.2</v>
      </c>
      <c r="O2470" s="1">
        <v>45102</v>
      </c>
      <c r="P2470">
        <v>80</v>
      </c>
      <c r="Q2470">
        <v>0.15</v>
      </c>
      <c r="R2470">
        <f>IF(IFERROR(VLOOKUP(DATOS[[#This Row],[IdUnico]],A2471:$A$5002,1,FALSE),0),1,0)</f>
        <v>0</v>
      </c>
    </row>
    <row r="2471" spans="1:18" x14ac:dyDescent="0.3">
      <c r="A2471" t="str">
        <f>CONCATENATE(DATOS[[#This Row],[customer_id]],"_",DATOS[[#This Row],[country]],"_",DATOS[[#This Row],[customer_since]])</f>
        <v>CUST_5443_USA_45061</v>
      </c>
      <c r="B2471" t="s">
        <v>1658</v>
      </c>
      <c r="C2471">
        <v>25</v>
      </c>
      <c r="D2471" t="s">
        <v>14</v>
      </c>
      <c r="E2471" t="s">
        <v>18</v>
      </c>
      <c r="F2471">
        <v>72.930000000000007</v>
      </c>
      <c r="G2471">
        <f>IF(DATOS[[#This Row],[avg_order_value]]="",0,DATOS[[#This Row],[avg_order_value]])</f>
        <v>72.930000000000007</v>
      </c>
      <c r="H2471">
        <v>7</v>
      </c>
      <c r="I2471">
        <f>DATOS[[#This Row],[avgValorOrdenDesc]]*DATOS[[#This Row],[total_orders]]</f>
        <v>510.51000000000005</v>
      </c>
      <c r="J2471">
        <v>185</v>
      </c>
      <c r="K2471">
        <v>0</v>
      </c>
      <c r="L2471" t="s">
        <v>29</v>
      </c>
      <c r="M2471">
        <v>0.3</v>
      </c>
      <c r="N2471">
        <f>IF(DATOS[[#This Row],[email_open_rate]]="",0,DATOS[[#This Row],[email_open_rate]])</f>
        <v>0.3</v>
      </c>
      <c r="O2471" s="1">
        <v>45061</v>
      </c>
      <c r="P2471">
        <v>52</v>
      </c>
      <c r="Q2471">
        <v>0.21</v>
      </c>
      <c r="R2471">
        <f>IF(IFERROR(VLOOKUP(DATOS[[#This Row],[IdUnico]],A2472:$A$5002,1,FALSE),0),1,0)</f>
        <v>0</v>
      </c>
    </row>
    <row r="2472" spans="1:18" x14ac:dyDescent="0.3">
      <c r="A2472" t="str">
        <f>CONCATENATE(DATOS[[#This Row],[customer_id]],"_",DATOS[[#This Row],[country]],"_",DATOS[[#This Row],[customer_since]])</f>
        <v>CUST_5444_Australia_45452</v>
      </c>
      <c r="B2472" t="s">
        <v>2612</v>
      </c>
      <c r="C2472">
        <v>35</v>
      </c>
      <c r="D2472" t="s">
        <v>14</v>
      </c>
      <c r="E2472" t="s">
        <v>22</v>
      </c>
      <c r="F2472">
        <v>51.15</v>
      </c>
      <c r="G2472">
        <f>IF(DATOS[[#This Row],[avg_order_value]]="",0,DATOS[[#This Row],[avg_order_value]])</f>
        <v>51.15</v>
      </c>
      <c r="H2472">
        <v>11</v>
      </c>
      <c r="I2472">
        <f>DATOS[[#This Row],[avgValorOrdenDesc]]*DATOS[[#This Row],[total_orders]]</f>
        <v>562.65</v>
      </c>
      <c r="J2472">
        <v>265</v>
      </c>
      <c r="K2472">
        <v>0</v>
      </c>
      <c r="L2472" t="s">
        <v>19</v>
      </c>
      <c r="M2472">
        <v>97.5</v>
      </c>
      <c r="N2472">
        <f>IF(DATOS[[#This Row],[email_open_rate]]="",0,DATOS[[#This Row],[email_open_rate]])</f>
        <v>97.5</v>
      </c>
      <c r="O2472" s="1">
        <v>45452</v>
      </c>
      <c r="P2472">
        <v>53</v>
      </c>
      <c r="Q2472">
        <v>0.57999999999999996</v>
      </c>
      <c r="R2472">
        <f>IF(IFERROR(VLOOKUP(DATOS[[#This Row],[IdUnico]],A2473:$A$5002,1,FALSE),0),1,0)</f>
        <v>0</v>
      </c>
    </row>
    <row r="2473" spans="1:18" x14ac:dyDescent="0.3">
      <c r="A2473" t="str">
        <f>CONCATENATE(DATOS[[#This Row],[customer_id]],"_",DATOS[[#This Row],[country]],"_",DATOS[[#This Row],[customer_since]])</f>
        <v>CUST_5445_Germany_44889</v>
      </c>
      <c r="B2473" t="s">
        <v>1580</v>
      </c>
      <c r="C2473">
        <v>21</v>
      </c>
      <c r="D2473" t="s">
        <v>21</v>
      </c>
      <c r="E2473" t="s">
        <v>50</v>
      </c>
      <c r="F2473">
        <v>239.44</v>
      </c>
      <c r="G2473">
        <f>IF(DATOS[[#This Row],[avg_order_value]]="",0,DATOS[[#This Row],[avg_order_value]])</f>
        <v>239.44</v>
      </c>
      <c r="H2473">
        <v>10</v>
      </c>
      <c r="I2473">
        <f>DATOS[[#This Row],[avgValorOrdenDesc]]*DATOS[[#This Row],[total_orders]]</f>
        <v>2394.4</v>
      </c>
      <c r="J2473">
        <v>46</v>
      </c>
      <c r="K2473">
        <v>0</v>
      </c>
      <c r="L2473" t="s">
        <v>29</v>
      </c>
      <c r="M2473">
        <v>96.5</v>
      </c>
      <c r="N2473">
        <f>IF(DATOS[[#This Row],[email_open_rate]]="",0,DATOS[[#This Row],[email_open_rate]])</f>
        <v>96.5</v>
      </c>
      <c r="O2473" s="1">
        <v>44889</v>
      </c>
      <c r="P2473">
        <v>69</v>
      </c>
      <c r="Q2473">
        <v>0.45</v>
      </c>
      <c r="R2473">
        <f>IF(IFERROR(VLOOKUP(DATOS[[#This Row],[IdUnico]],A2474:$A$5002,1,FALSE),0),1,0)</f>
        <v>0</v>
      </c>
    </row>
    <row r="2474" spans="1:18" x14ac:dyDescent="0.3">
      <c r="A2474" t="str">
        <f>CONCATENATE(DATOS[[#This Row],[customer_id]],"_",DATOS[[#This Row],[country]],"_",DATOS[[#This Row],[customer_since]])</f>
        <v>CUST_5451_Brazil_45735</v>
      </c>
      <c r="B2474" t="s">
        <v>902</v>
      </c>
      <c r="C2474">
        <v>25</v>
      </c>
      <c r="D2474" t="s">
        <v>25</v>
      </c>
      <c r="E2474" t="s">
        <v>15</v>
      </c>
      <c r="F2474">
        <v>55.19</v>
      </c>
      <c r="G2474">
        <f>IF(DATOS[[#This Row],[avg_order_value]]="",0,DATOS[[#This Row],[avg_order_value]])</f>
        <v>55.19</v>
      </c>
      <c r="H2474">
        <v>11</v>
      </c>
      <c r="I2474">
        <f>DATOS[[#This Row],[avgValorOrdenDesc]]*DATOS[[#This Row],[total_orders]]</f>
        <v>607.08999999999992</v>
      </c>
      <c r="J2474">
        <v>21</v>
      </c>
      <c r="K2474">
        <v>0</v>
      </c>
      <c r="L2474" t="s">
        <v>29</v>
      </c>
      <c r="M2474">
        <v>66.2</v>
      </c>
      <c r="N2474">
        <f>IF(DATOS[[#This Row],[email_open_rate]]="",0,DATOS[[#This Row],[email_open_rate]])</f>
        <v>66.2</v>
      </c>
      <c r="O2474" s="1">
        <v>45735</v>
      </c>
      <c r="P2474">
        <v>89</v>
      </c>
      <c r="Q2474">
        <v>0.56000000000000005</v>
      </c>
      <c r="R2474">
        <f>IF(IFERROR(VLOOKUP(DATOS[[#This Row],[IdUnico]],A2475:$A$5002,1,FALSE),0),1,0)</f>
        <v>0</v>
      </c>
    </row>
    <row r="2475" spans="1:18" x14ac:dyDescent="0.3">
      <c r="A2475" t="str">
        <f>CONCATENATE(DATOS[[#This Row],[customer_id]],"_",DATOS[[#This Row],[country]],"_",DATOS[[#This Row],[customer_since]])</f>
        <v>CUST_5452_Japan_44902</v>
      </c>
      <c r="B2475" t="s">
        <v>416</v>
      </c>
      <c r="C2475">
        <v>23</v>
      </c>
      <c r="D2475" t="s">
        <v>25</v>
      </c>
      <c r="E2475" t="s">
        <v>26</v>
      </c>
      <c r="F2475">
        <v>98.46</v>
      </c>
      <c r="G2475">
        <f>IF(DATOS[[#This Row],[avg_order_value]]="",0,DATOS[[#This Row],[avg_order_value]])</f>
        <v>98.46</v>
      </c>
      <c r="H2475">
        <v>9</v>
      </c>
      <c r="I2475">
        <f>DATOS[[#This Row],[avgValorOrdenDesc]]*DATOS[[#This Row],[total_orders]]</f>
        <v>886.14</v>
      </c>
      <c r="J2475">
        <v>231</v>
      </c>
      <c r="K2475">
        <v>0</v>
      </c>
      <c r="L2475" t="s">
        <v>23</v>
      </c>
      <c r="M2475">
        <v>39.5</v>
      </c>
      <c r="N2475">
        <f>IF(DATOS[[#This Row],[email_open_rate]]="",0,DATOS[[#This Row],[email_open_rate]])</f>
        <v>39.5</v>
      </c>
      <c r="O2475" s="1">
        <v>44902</v>
      </c>
      <c r="P2475">
        <v>48</v>
      </c>
      <c r="Q2475">
        <v>0.46</v>
      </c>
      <c r="R2475">
        <f>IF(IFERROR(VLOOKUP(DATOS[[#This Row],[IdUnico]],A2476:$A$5002,1,FALSE),0),1,0)</f>
        <v>0</v>
      </c>
    </row>
    <row r="2476" spans="1:18" x14ac:dyDescent="0.3">
      <c r="A2476" t="str">
        <f>CONCATENATE(DATOS[[#This Row],[customer_id]],"_",DATOS[[#This Row],[country]],"_",DATOS[[#This Row],[customer_since]])</f>
        <v>CUST_5456_India_44849</v>
      </c>
      <c r="B2476" t="s">
        <v>2787</v>
      </c>
      <c r="C2476">
        <v>24</v>
      </c>
      <c r="D2476" t="s">
        <v>14</v>
      </c>
      <c r="E2476" t="s">
        <v>37</v>
      </c>
      <c r="F2476">
        <v>185.26</v>
      </c>
      <c r="G2476">
        <f>IF(DATOS[[#This Row],[avg_order_value]]="",0,DATOS[[#This Row],[avg_order_value]])</f>
        <v>185.26</v>
      </c>
      <c r="H2476">
        <v>10</v>
      </c>
      <c r="I2476">
        <f>DATOS[[#This Row],[avgValorOrdenDesc]]*DATOS[[#This Row],[total_orders]]</f>
        <v>1852.6</v>
      </c>
      <c r="J2476">
        <v>332</v>
      </c>
      <c r="K2476">
        <v>0</v>
      </c>
      <c r="L2476" t="s">
        <v>29</v>
      </c>
      <c r="M2476">
        <v>56.1</v>
      </c>
      <c r="N2476">
        <f>IF(DATOS[[#This Row],[email_open_rate]]="",0,DATOS[[#This Row],[email_open_rate]])</f>
        <v>56.1</v>
      </c>
      <c r="O2476" s="1">
        <v>44849</v>
      </c>
      <c r="P2476">
        <v>45</v>
      </c>
      <c r="Q2476">
        <v>0.08</v>
      </c>
      <c r="R2476">
        <f>IF(IFERROR(VLOOKUP(DATOS[[#This Row],[IdUnico]],A2477:$A$5002,1,FALSE),0),1,0)</f>
        <v>0</v>
      </c>
    </row>
    <row r="2477" spans="1:18" x14ac:dyDescent="0.3">
      <c r="A2477" t="str">
        <f>CONCATENATE(DATOS[[#This Row],[customer_id]],"_",DATOS[[#This Row],[country]],"_",DATOS[[#This Row],[customer_since]])</f>
        <v>CUST_5458_Canada_45490</v>
      </c>
      <c r="B2477" t="s">
        <v>2287</v>
      </c>
      <c r="C2477">
        <v>79</v>
      </c>
      <c r="D2477" t="s">
        <v>14</v>
      </c>
      <c r="E2477" t="s">
        <v>28</v>
      </c>
      <c r="F2477">
        <v>23.59</v>
      </c>
      <c r="G2477">
        <f>IF(DATOS[[#This Row],[avg_order_value]]="",0,DATOS[[#This Row],[avg_order_value]])</f>
        <v>23.59</v>
      </c>
      <c r="H2477">
        <v>16</v>
      </c>
      <c r="I2477">
        <f>DATOS[[#This Row],[avgValorOrdenDesc]]*DATOS[[#This Row],[total_orders]]</f>
        <v>377.44</v>
      </c>
      <c r="J2477">
        <v>24</v>
      </c>
      <c r="K2477">
        <v>0</v>
      </c>
      <c r="L2477" t="s">
        <v>19</v>
      </c>
      <c r="M2477">
        <v>95.7</v>
      </c>
      <c r="N2477">
        <f>IF(DATOS[[#This Row],[email_open_rate]]="",0,DATOS[[#This Row],[email_open_rate]])</f>
        <v>95.7</v>
      </c>
      <c r="O2477" s="1">
        <v>45490</v>
      </c>
      <c r="P2477">
        <v>77</v>
      </c>
      <c r="Q2477">
        <v>0.1</v>
      </c>
      <c r="R2477">
        <f>IF(IFERROR(VLOOKUP(DATOS[[#This Row],[IdUnico]],A2478:$A$5002,1,FALSE),0),1,0)</f>
        <v>0</v>
      </c>
    </row>
    <row r="2478" spans="1:18" x14ac:dyDescent="0.3">
      <c r="A2478" t="str">
        <f>CONCATENATE(DATOS[[#This Row],[customer_id]],"_",DATOS[[#This Row],[country]],"_",DATOS[[#This Row],[customer_since]])</f>
        <v>CUST_5458_UK_44927</v>
      </c>
      <c r="B2478" t="s">
        <v>2287</v>
      </c>
      <c r="C2478">
        <v>75</v>
      </c>
      <c r="D2478" t="s">
        <v>21</v>
      </c>
      <c r="E2478" t="s">
        <v>52</v>
      </c>
      <c r="F2478">
        <v>185.01</v>
      </c>
      <c r="G2478">
        <f>IF(DATOS[[#This Row],[avg_order_value]]="",0,DATOS[[#This Row],[avg_order_value]])</f>
        <v>185.01</v>
      </c>
      <c r="H2478">
        <v>13</v>
      </c>
      <c r="I2478">
        <f>DATOS[[#This Row],[avgValorOrdenDesc]]*DATOS[[#This Row],[total_orders]]</f>
        <v>2405.13</v>
      </c>
      <c r="J2478">
        <v>230</v>
      </c>
      <c r="K2478">
        <v>0</v>
      </c>
      <c r="L2478" t="s">
        <v>29</v>
      </c>
      <c r="M2478">
        <v>43.4</v>
      </c>
      <c r="N2478">
        <f>IF(DATOS[[#This Row],[email_open_rate]]="",0,DATOS[[#This Row],[email_open_rate]])</f>
        <v>43.4</v>
      </c>
      <c r="O2478" s="1">
        <v>44927</v>
      </c>
      <c r="P2478">
        <v>60</v>
      </c>
      <c r="Q2478">
        <v>0.05</v>
      </c>
      <c r="R2478">
        <f>IF(IFERROR(VLOOKUP(DATOS[[#This Row],[IdUnico]],A2479:$A$5002,1,FALSE),0),1,0)</f>
        <v>0</v>
      </c>
    </row>
    <row r="2479" spans="1:18" x14ac:dyDescent="0.3">
      <c r="A2479" t="str">
        <f>CONCATENATE(DATOS[[#This Row],[customer_id]],"_",DATOS[[#This Row],[country]],"_",DATOS[[#This Row],[customer_since]])</f>
        <v>CUST_5460_China_45611</v>
      </c>
      <c r="B2479" t="s">
        <v>3054</v>
      </c>
      <c r="C2479">
        <v>66</v>
      </c>
      <c r="D2479" t="s">
        <v>21</v>
      </c>
      <c r="E2479" t="s">
        <v>44</v>
      </c>
      <c r="F2479">
        <v>137.88999999999999</v>
      </c>
      <c r="G2479">
        <f>IF(DATOS[[#This Row],[avg_order_value]]="",0,DATOS[[#This Row],[avg_order_value]])</f>
        <v>137.88999999999999</v>
      </c>
      <c r="H2479">
        <v>6</v>
      </c>
      <c r="I2479">
        <f>DATOS[[#This Row],[avgValorOrdenDesc]]*DATOS[[#This Row],[total_orders]]</f>
        <v>827.33999999999992</v>
      </c>
      <c r="J2479">
        <v>354</v>
      </c>
      <c r="K2479">
        <v>0</v>
      </c>
      <c r="L2479" t="s">
        <v>19</v>
      </c>
      <c r="M2479">
        <v>16.2</v>
      </c>
      <c r="N2479">
        <f>IF(DATOS[[#This Row],[email_open_rate]]="",0,DATOS[[#This Row],[email_open_rate]])</f>
        <v>16.2</v>
      </c>
      <c r="O2479" s="1">
        <v>45611</v>
      </c>
      <c r="P2479">
        <v>47</v>
      </c>
      <c r="Q2479">
        <v>0.43</v>
      </c>
      <c r="R2479">
        <f>IF(IFERROR(VLOOKUP(DATOS[[#This Row],[IdUnico]],A2480:$A$5002,1,FALSE),0),1,0)</f>
        <v>0</v>
      </c>
    </row>
    <row r="2480" spans="1:18" x14ac:dyDescent="0.3">
      <c r="A2480" t="str">
        <f>CONCATENATE(DATOS[[#This Row],[customer_id]],"_",DATOS[[#This Row],[country]],"_",DATOS[[#This Row],[customer_since]])</f>
        <v>CUST_5465_Germany_45264</v>
      </c>
      <c r="B2480" t="s">
        <v>379</v>
      </c>
      <c r="C2480">
        <v>32</v>
      </c>
      <c r="D2480" t="s">
        <v>14</v>
      </c>
      <c r="E2480" t="s">
        <v>50</v>
      </c>
      <c r="F2480">
        <v>118.56</v>
      </c>
      <c r="G2480">
        <f>IF(DATOS[[#This Row],[avg_order_value]]="",0,DATOS[[#This Row],[avg_order_value]])</f>
        <v>118.56</v>
      </c>
      <c r="H2480">
        <v>9</v>
      </c>
      <c r="I2480">
        <f>DATOS[[#This Row],[avgValorOrdenDesc]]*DATOS[[#This Row],[total_orders]]</f>
        <v>1067.04</v>
      </c>
      <c r="J2480">
        <v>232</v>
      </c>
      <c r="K2480">
        <v>0</v>
      </c>
      <c r="L2480" t="s">
        <v>23</v>
      </c>
      <c r="M2480">
        <v>61.3</v>
      </c>
      <c r="N2480">
        <f>IF(DATOS[[#This Row],[email_open_rate]]="",0,DATOS[[#This Row],[email_open_rate]])</f>
        <v>61.3</v>
      </c>
      <c r="O2480" s="1">
        <v>45264</v>
      </c>
      <c r="P2480">
        <v>40</v>
      </c>
      <c r="Q2480">
        <v>0.17</v>
      </c>
      <c r="R2480">
        <f>IF(IFERROR(VLOOKUP(DATOS[[#This Row],[IdUnico]],A2481:$A$5002,1,FALSE),0),1,0)</f>
        <v>0</v>
      </c>
    </row>
    <row r="2481" spans="1:18" x14ac:dyDescent="0.3">
      <c r="A2481" t="str">
        <f>CONCATENATE(DATOS[[#This Row],[customer_id]],"_",DATOS[[#This Row],[country]],"_",DATOS[[#This Row],[customer_since]])</f>
        <v>CUST_5468_India_45326</v>
      </c>
      <c r="B2481" t="s">
        <v>581</v>
      </c>
      <c r="C2481">
        <v>78</v>
      </c>
      <c r="D2481" t="s">
        <v>21</v>
      </c>
      <c r="E2481" t="s">
        <v>37</v>
      </c>
      <c r="F2481">
        <v>189.96</v>
      </c>
      <c r="G2481">
        <f>IF(DATOS[[#This Row],[avg_order_value]]="",0,DATOS[[#This Row],[avg_order_value]])</f>
        <v>189.96</v>
      </c>
      <c r="H2481">
        <v>8</v>
      </c>
      <c r="I2481">
        <f>DATOS[[#This Row],[avgValorOrdenDesc]]*DATOS[[#This Row],[total_orders]]</f>
        <v>1519.68</v>
      </c>
      <c r="J2481">
        <v>281</v>
      </c>
      <c r="K2481">
        <v>0</v>
      </c>
      <c r="L2481" t="s">
        <v>19</v>
      </c>
      <c r="M2481">
        <v>13.3</v>
      </c>
      <c r="N2481">
        <f>IF(DATOS[[#This Row],[email_open_rate]]="",0,DATOS[[#This Row],[email_open_rate]])</f>
        <v>13.3</v>
      </c>
      <c r="O2481" s="1">
        <v>45326</v>
      </c>
      <c r="P2481">
        <v>37</v>
      </c>
      <c r="Q2481">
        <v>0.24</v>
      </c>
      <c r="R2481">
        <f>IF(IFERROR(VLOOKUP(DATOS[[#This Row],[IdUnico]],A2482:$A$5002,1,FALSE),0),1,0)</f>
        <v>0</v>
      </c>
    </row>
    <row r="2482" spans="1:18" x14ac:dyDescent="0.3">
      <c r="A2482" t="str">
        <f>CONCATENATE(DATOS[[#This Row],[customer_id]],"_",DATOS[[#This Row],[country]],"_",DATOS[[#This Row],[customer_since]])</f>
        <v>CUST_5470_Japan_44499</v>
      </c>
      <c r="B2482" t="s">
        <v>1511</v>
      </c>
      <c r="C2482">
        <v>31</v>
      </c>
      <c r="D2482" t="s">
        <v>14</v>
      </c>
      <c r="E2482" t="s">
        <v>26</v>
      </c>
      <c r="F2482">
        <v>62.17</v>
      </c>
      <c r="G2482">
        <f>IF(DATOS[[#This Row],[avg_order_value]]="",0,DATOS[[#This Row],[avg_order_value]])</f>
        <v>62.17</v>
      </c>
      <c r="H2482">
        <v>13</v>
      </c>
      <c r="I2482">
        <f>DATOS[[#This Row],[avgValorOrdenDesc]]*DATOS[[#This Row],[total_orders]]</f>
        <v>808.21</v>
      </c>
      <c r="J2482">
        <v>357</v>
      </c>
      <c r="K2482">
        <v>0</v>
      </c>
      <c r="L2482" t="s">
        <v>23</v>
      </c>
      <c r="M2482">
        <v>80</v>
      </c>
      <c r="N2482">
        <f>IF(DATOS[[#This Row],[email_open_rate]]="",0,DATOS[[#This Row],[email_open_rate]])</f>
        <v>80</v>
      </c>
      <c r="O2482" s="1">
        <v>44499</v>
      </c>
      <c r="P2482">
        <v>80</v>
      </c>
      <c r="Q2482">
        <v>0</v>
      </c>
      <c r="R2482">
        <f>IF(IFERROR(VLOOKUP(DATOS[[#This Row],[IdUnico]],A2483:$A$5002,1,FALSE),0),1,0)</f>
        <v>0</v>
      </c>
    </row>
    <row r="2483" spans="1:18" x14ac:dyDescent="0.3">
      <c r="A2483" t="str">
        <f>CONCATENATE(DATOS[[#This Row],[customer_id]],"_",DATOS[[#This Row],[country]],"_",DATOS[[#This Row],[customer_since]])</f>
        <v>CUST_5471_Australia_45587</v>
      </c>
      <c r="B2483" t="s">
        <v>3440</v>
      </c>
      <c r="C2483">
        <v>54</v>
      </c>
      <c r="D2483" t="s">
        <v>14</v>
      </c>
      <c r="E2483" t="s">
        <v>22</v>
      </c>
      <c r="G2483">
        <f>IF(DATOS[[#This Row],[avg_order_value]]="",0,DATOS[[#This Row],[avg_order_value]])</f>
        <v>0</v>
      </c>
      <c r="H2483">
        <v>6</v>
      </c>
      <c r="I2483">
        <f>DATOS[[#This Row],[avgValorOrdenDesc]]*DATOS[[#This Row],[total_orders]]</f>
        <v>0</v>
      </c>
      <c r="J2483">
        <v>138</v>
      </c>
      <c r="K2483">
        <v>0</v>
      </c>
      <c r="L2483" t="s">
        <v>23</v>
      </c>
      <c r="M2483">
        <v>87.2</v>
      </c>
      <c r="N2483">
        <f>IF(DATOS[[#This Row],[email_open_rate]]="",0,DATOS[[#This Row],[email_open_rate]])</f>
        <v>87.2</v>
      </c>
      <c r="O2483" s="1">
        <v>45587</v>
      </c>
      <c r="P2483">
        <v>66</v>
      </c>
      <c r="Q2483">
        <v>0.44</v>
      </c>
      <c r="R2483">
        <f>IF(IFERROR(VLOOKUP(DATOS[[#This Row],[IdUnico]],A2484:$A$5002,1,FALSE),0),1,0)</f>
        <v>0</v>
      </c>
    </row>
    <row r="2484" spans="1:18" x14ac:dyDescent="0.3">
      <c r="A2484" t="str">
        <f>CONCATENATE(DATOS[[#This Row],[customer_id]],"_",DATOS[[#This Row],[country]],"_",DATOS[[#This Row],[customer_since]])</f>
        <v>CUST_5473_Australia_44372</v>
      </c>
      <c r="B2484" t="s">
        <v>1338</v>
      </c>
      <c r="C2484">
        <v>36</v>
      </c>
      <c r="D2484" t="s">
        <v>14</v>
      </c>
      <c r="E2484" t="s">
        <v>22</v>
      </c>
      <c r="F2484">
        <v>45.11</v>
      </c>
      <c r="G2484">
        <f>IF(DATOS[[#This Row],[avg_order_value]]="",0,DATOS[[#This Row],[avg_order_value]])</f>
        <v>45.11</v>
      </c>
      <c r="H2484">
        <v>4</v>
      </c>
      <c r="I2484">
        <f>DATOS[[#This Row],[avgValorOrdenDesc]]*DATOS[[#This Row],[total_orders]]</f>
        <v>180.44</v>
      </c>
      <c r="J2484">
        <v>299</v>
      </c>
      <c r="K2484">
        <v>0</v>
      </c>
      <c r="L2484" t="s">
        <v>16</v>
      </c>
      <c r="M2484">
        <v>97</v>
      </c>
      <c r="N2484">
        <f>IF(DATOS[[#This Row],[email_open_rate]]="",0,DATOS[[#This Row],[email_open_rate]])</f>
        <v>97</v>
      </c>
      <c r="O2484" s="1">
        <v>44372</v>
      </c>
      <c r="P2484">
        <v>22</v>
      </c>
      <c r="Q2484">
        <v>0.4</v>
      </c>
      <c r="R2484">
        <f>IF(IFERROR(VLOOKUP(DATOS[[#This Row],[IdUnico]],A2485:$A$5002,1,FALSE),0),1,0)</f>
        <v>0</v>
      </c>
    </row>
    <row r="2485" spans="1:18" x14ac:dyDescent="0.3">
      <c r="A2485" t="str">
        <f>CONCATENATE(DATOS[[#This Row],[customer_id]],"_",DATOS[[#This Row],[country]],"_",DATOS[[#This Row],[customer_since]])</f>
        <v>CUST_5476_Germany_44271</v>
      </c>
      <c r="B2485" t="s">
        <v>3824</v>
      </c>
      <c r="C2485">
        <v>39</v>
      </c>
      <c r="D2485" t="s">
        <v>14</v>
      </c>
      <c r="E2485" t="s">
        <v>50</v>
      </c>
      <c r="F2485">
        <v>340.7</v>
      </c>
      <c r="G2485">
        <f>IF(DATOS[[#This Row],[avg_order_value]]="",0,DATOS[[#This Row],[avg_order_value]])</f>
        <v>340.7</v>
      </c>
      <c r="H2485">
        <v>12</v>
      </c>
      <c r="I2485">
        <f>DATOS[[#This Row],[avgValorOrdenDesc]]*DATOS[[#This Row],[total_orders]]</f>
        <v>4088.3999999999996</v>
      </c>
      <c r="J2485">
        <v>343</v>
      </c>
      <c r="K2485">
        <v>0</v>
      </c>
      <c r="L2485" t="s">
        <v>19</v>
      </c>
      <c r="M2485">
        <v>70.2</v>
      </c>
      <c r="N2485">
        <f>IF(DATOS[[#This Row],[email_open_rate]]="",0,DATOS[[#This Row],[email_open_rate]])</f>
        <v>70.2</v>
      </c>
      <c r="O2485" s="1">
        <v>44271</v>
      </c>
      <c r="P2485">
        <v>75</v>
      </c>
      <c r="Q2485">
        <v>0.56000000000000005</v>
      </c>
      <c r="R2485">
        <f>IF(IFERROR(VLOOKUP(DATOS[[#This Row],[IdUnico]],A2486:$A$5002,1,FALSE),0),1,0)</f>
        <v>0</v>
      </c>
    </row>
    <row r="2486" spans="1:18" x14ac:dyDescent="0.3">
      <c r="A2486" t="str">
        <f>CONCATENATE(DATOS[[#This Row],[customer_id]],"_",DATOS[[#This Row],[country]],"_",DATOS[[#This Row],[customer_since]])</f>
        <v>CUST_5478_Australia_45007</v>
      </c>
      <c r="B2486" t="s">
        <v>3066</v>
      </c>
      <c r="C2486">
        <v>21</v>
      </c>
      <c r="D2486" t="s">
        <v>14</v>
      </c>
      <c r="E2486" t="s">
        <v>22</v>
      </c>
      <c r="F2486">
        <v>51.76</v>
      </c>
      <c r="G2486">
        <f>IF(DATOS[[#This Row],[avg_order_value]]="",0,DATOS[[#This Row],[avg_order_value]])</f>
        <v>51.76</v>
      </c>
      <c r="H2486">
        <v>11</v>
      </c>
      <c r="I2486">
        <f>DATOS[[#This Row],[avgValorOrdenDesc]]*DATOS[[#This Row],[total_orders]]</f>
        <v>569.36</v>
      </c>
      <c r="J2486">
        <v>143</v>
      </c>
      <c r="K2486">
        <v>0</v>
      </c>
      <c r="L2486" t="s">
        <v>16</v>
      </c>
      <c r="M2486">
        <v>78.099999999999994</v>
      </c>
      <c r="N2486">
        <f>IF(DATOS[[#This Row],[email_open_rate]]="",0,DATOS[[#This Row],[email_open_rate]])</f>
        <v>78.099999999999994</v>
      </c>
      <c r="O2486" s="1">
        <v>45007</v>
      </c>
      <c r="P2486">
        <v>94</v>
      </c>
      <c r="Q2486">
        <v>0.56999999999999995</v>
      </c>
      <c r="R2486">
        <f>IF(IFERROR(VLOOKUP(DATOS[[#This Row],[IdUnico]],A2487:$A$5002,1,FALSE),0),1,0)</f>
        <v>0</v>
      </c>
    </row>
    <row r="2487" spans="1:18" x14ac:dyDescent="0.3">
      <c r="A2487" t="str">
        <f>CONCATENATE(DATOS[[#This Row],[customer_id]],"_",DATOS[[#This Row],[country]],"_",DATOS[[#This Row],[customer_since]])</f>
        <v>CUST_5478_France_45833</v>
      </c>
      <c r="B2487" t="s">
        <v>3066</v>
      </c>
      <c r="C2487">
        <v>68</v>
      </c>
      <c r="D2487" t="s">
        <v>21</v>
      </c>
      <c r="E2487" t="s">
        <v>35</v>
      </c>
      <c r="F2487">
        <v>30.44</v>
      </c>
      <c r="G2487">
        <f>IF(DATOS[[#This Row],[avg_order_value]]="",0,DATOS[[#This Row],[avg_order_value]])</f>
        <v>30.44</v>
      </c>
      <c r="H2487">
        <v>11</v>
      </c>
      <c r="I2487">
        <f>DATOS[[#This Row],[avgValorOrdenDesc]]*DATOS[[#This Row],[total_orders]]</f>
        <v>334.84000000000003</v>
      </c>
      <c r="J2487">
        <v>35</v>
      </c>
      <c r="K2487">
        <v>0</v>
      </c>
      <c r="L2487" t="s">
        <v>40</v>
      </c>
      <c r="M2487">
        <v>15.7</v>
      </c>
      <c r="N2487">
        <f>IF(DATOS[[#This Row],[email_open_rate]]="",0,DATOS[[#This Row],[email_open_rate]])</f>
        <v>15.7</v>
      </c>
      <c r="O2487" s="1">
        <v>45833</v>
      </c>
      <c r="P2487">
        <v>78</v>
      </c>
      <c r="Q2487">
        <v>0.36</v>
      </c>
      <c r="R2487">
        <f>IF(IFERROR(VLOOKUP(DATOS[[#This Row],[IdUnico]],A2488:$A$5002,1,FALSE),0),1,0)</f>
        <v>0</v>
      </c>
    </row>
    <row r="2488" spans="1:18" x14ac:dyDescent="0.3">
      <c r="A2488" t="str">
        <f>CONCATENATE(DATOS[[#This Row],[customer_id]],"_",DATOS[[#This Row],[country]],"_",DATOS[[#This Row],[customer_since]])</f>
        <v>CUST_5481_China_44190</v>
      </c>
      <c r="B2488" t="s">
        <v>1751</v>
      </c>
      <c r="C2488">
        <v>79</v>
      </c>
      <c r="D2488" t="s">
        <v>21</v>
      </c>
      <c r="E2488" t="s">
        <v>44</v>
      </c>
      <c r="F2488">
        <v>12.87</v>
      </c>
      <c r="G2488">
        <f>IF(DATOS[[#This Row],[avg_order_value]]="",0,DATOS[[#This Row],[avg_order_value]])</f>
        <v>12.87</v>
      </c>
      <c r="H2488">
        <v>8</v>
      </c>
      <c r="I2488">
        <f>DATOS[[#This Row],[avgValorOrdenDesc]]*DATOS[[#This Row],[total_orders]]</f>
        <v>102.96</v>
      </c>
      <c r="J2488">
        <v>213</v>
      </c>
      <c r="K2488">
        <v>0</v>
      </c>
      <c r="L2488" t="s">
        <v>29</v>
      </c>
      <c r="M2488">
        <v>95.9</v>
      </c>
      <c r="N2488">
        <f>IF(DATOS[[#This Row],[email_open_rate]]="",0,DATOS[[#This Row],[email_open_rate]])</f>
        <v>95.9</v>
      </c>
      <c r="O2488" s="1">
        <v>44190</v>
      </c>
      <c r="P2488">
        <v>67</v>
      </c>
      <c r="Q2488">
        <v>0.53</v>
      </c>
      <c r="R2488">
        <f>IF(IFERROR(VLOOKUP(DATOS[[#This Row],[IdUnico]],A2489:$A$5002,1,FALSE),0),1,0)</f>
        <v>0</v>
      </c>
    </row>
    <row r="2489" spans="1:18" x14ac:dyDescent="0.3">
      <c r="A2489" t="str">
        <f>CONCATENATE(DATOS[[#This Row],[customer_id]],"_",DATOS[[#This Row],[country]],"_",DATOS[[#This Row],[customer_since]])</f>
        <v>CUST_5482_China_44011</v>
      </c>
      <c r="B2489" t="s">
        <v>3204</v>
      </c>
      <c r="C2489">
        <v>18</v>
      </c>
      <c r="D2489" t="s">
        <v>14</v>
      </c>
      <c r="E2489" t="s">
        <v>44</v>
      </c>
      <c r="F2489">
        <v>37.75</v>
      </c>
      <c r="G2489">
        <f>IF(DATOS[[#This Row],[avg_order_value]]="",0,DATOS[[#This Row],[avg_order_value]])</f>
        <v>37.75</v>
      </c>
      <c r="H2489">
        <v>12</v>
      </c>
      <c r="I2489">
        <f>DATOS[[#This Row],[avgValorOrdenDesc]]*DATOS[[#This Row],[total_orders]]</f>
        <v>453</v>
      </c>
      <c r="J2489">
        <v>304</v>
      </c>
      <c r="K2489">
        <v>0</v>
      </c>
      <c r="L2489" t="s">
        <v>40</v>
      </c>
      <c r="M2489">
        <v>77</v>
      </c>
      <c r="N2489">
        <f>IF(DATOS[[#This Row],[email_open_rate]]="",0,DATOS[[#This Row],[email_open_rate]])</f>
        <v>77</v>
      </c>
      <c r="O2489" s="1">
        <v>44011</v>
      </c>
      <c r="P2489">
        <v>62</v>
      </c>
      <c r="Q2489">
        <v>0.21</v>
      </c>
      <c r="R2489">
        <f>IF(IFERROR(VLOOKUP(DATOS[[#This Row],[IdUnico]],A2490:$A$5002,1,FALSE),0),1,0)</f>
        <v>0</v>
      </c>
    </row>
    <row r="2490" spans="1:18" x14ac:dyDescent="0.3">
      <c r="A2490" t="str">
        <f>CONCATENATE(DATOS[[#This Row],[customer_id]],"_",DATOS[[#This Row],[country]],"_",DATOS[[#This Row],[customer_since]])</f>
        <v>CUST_5485_Australia_44686</v>
      </c>
      <c r="B2490" t="s">
        <v>3254</v>
      </c>
      <c r="C2490">
        <v>57</v>
      </c>
      <c r="D2490" t="s">
        <v>14</v>
      </c>
      <c r="E2490" t="s">
        <v>22</v>
      </c>
      <c r="F2490">
        <v>94.84</v>
      </c>
      <c r="G2490">
        <f>IF(DATOS[[#This Row],[avg_order_value]]="",0,DATOS[[#This Row],[avg_order_value]])</f>
        <v>94.84</v>
      </c>
      <c r="H2490">
        <v>16</v>
      </c>
      <c r="I2490">
        <f>DATOS[[#This Row],[avgValorOrdenDesc]]*DATOS[[#This Row],[total_orders]]</f>
        <v>1517.44</v>
      </c>
      <c r="J2490">
        <v>202</v>
      </c>
      <c r="K2490">
        <v>0</v>
      </c>
      <c r="L2490" t="s">
        <v>23</v>
      </c>
      <c r="N2490">
        <f>IF(DATOS[[#This Row],[email_open_rate]]="",0,DATOS[[#This Row],[email_open_rate]])</f>
        <v>0</v>
      </c>
      <c r="O2490" s="1">
        <v>44686</v>
      </c>
      <c r="P2490">
        <v>88</v>
      </c>
      <c r="Q2490">
        <v>0.06</v>
      </c>
      <c r="R2490">
        <f>IF(IFERROR(VLOOKUP(DATOS[[#This Row],[IdUnico]],A2491:$A$5002,1,FALSE),0),1,0)</f>
        <v>0</v>
      </c>
    </row>
    <row r="2491" spans="1:18" x14ac:dyDescent="0.3">
      <c r="A2491" t="str">
        <f>CONCATENATE(DATOS[[#This Row],[customer_id]],"_",DATOS[[#This Row],[country]],"_",DATOS[[#This Row],[customer_since]])</f>
        <v>CUST_5485_Germany_44933</v>
      </c>
      <c r="B2491" t="s">
        <v>3254</v>
      </c>
      <c r="C2491">
        <v>76</v>
      </c>
      <c r="D2491" t="s">
        <v>14</v>
      </c>
      <c r="E2491" t="s">
        <v>50</v>
      </c>
      <c r="F2491">
        <v>269.60000000000002</v>
      </c>
      <c r="G2491">
        <f>IF(DATOS[[#This Row],[avg_order_value]]="",0,DATOS[[#This Row],[avg_order_value]])</f>
        <v>269.60000000000002</v>
      </c>
      <c r="H2491">
        <v>10</v>
      </c>
      <c r="I2491">
        <f>DATOS[[#This Row],[avgValorOrdenDesc]]*DATOS[[#This Row],[total_orders]]</f>
        <v>2696</v>
      </c>
      <c r="J2491">
        <v>145</v>
      </c>
      <c r="K2491">
        <v>0</v>
      </c>
      <c r="L2491" t="s">
        <v>29</v>
      </c>
      <c r="N2491">
        <f>IF(DATOS[[#This Row],[email_open_rate]]="",0,DATOS[[#This Row],[email_open_rate]])</f>
        <v>0</v>
      </c>
      <c r="O2491" s="1">
        <v>44933</v>
      </c>
      <c r="P2491">
        <v>10</v>
      </c>
      <c r="Q2491">
        <v>0.45</v>
      </c>
      <c r="R2491">
        <f>IF(IFERROR(VLOOKUP(DATOS[[#This Row],[IdUnico]],A2492:$A$5002,1,FALSE),0),1,0)</f>
        <v>0</v>
      </c>
    </row>
    <row r="2492" spans="1:18" x14ac:dyDescent="0.3">
      <c r="A2492" t="str">
        <f>CONCATENATE(DATOS[[#This Row],[customer_id]],"_",DATOS[[#This Row],[country]],"_",DATOS[[#This Row],[customer_since]])</f>
        <v>CUST_5488_Australia_45072</v>
      </c>
      <c r="B2492" t="s">
        <v>139</v>
      </c>
      <c r="C2492">
        <v>46</v>
      </c>
      <c r="D2492" t="s">
        <v>21</v>
      </c>
      <c r="E2492" t="s">
        <v>22</v>
      </c>
      <c r="F2492">
        <v>315.61</v>
      </c>
      <c r="G2492">
        <f>IF(DATOS[[#This Row],[avg_order_value]]="",0,DATOS[[#This Row],[avg_order_value]])</f>
        <v>315.61</v>
      </c>
      <c r="H2492">
        <v>9</v>
      </c>
      <c r="I2492">
        <f>DATOS[[#This Row],[avgValorOrdenDesc]]*DATOS[[#This Row],[total_orders]]</f>
        <v>2840.4900000000002</v>
      </c>
      <c r="J2492">
        <v>333</v>
      </c>
      <c r="K2492">
        <v>0</v>
      </c>
      <c r="L2492" t="s">
        <v>29</v>
      </c>
      <c r="M2492">
        <v>81.400000000000006</v>
      </c>
      <c r="N2492">
        <f>IF(DATOS[[#This Row],[email_open_rate]]="",0,DATOS[[#This Row],[email_open_rate]])</f>
        <v>81.400000000000006</v>
      </c>
      <c r="O2492" s="1">
        <v>45072</v>
      </c>
      <c r="P2492">
        <v>8</v>
      </c>
      <c r="Q2492">
        <v>0.47</v>
      </c>
      <c r="R2492">
        <f>IF(IFERROR(VLOOKUP(DATOS[[#This Row],[IdUnico]],A2493:$A$5002,1,FALSE),0),1,0)</f>
        <v>0</v>
      </c>
    </row>
    <row r="2493" spans="1:18" x14ac:dyDescent="0.3">
      <c r="A2493" t="str">
        <f>CONCATENATE(DATOS[[#This Row],[customer_id]],"_",DATOS[[#This Row],[country]],"_",DATOS[[#This Row],[customer_since]])</f>
        <v>CUST_5491_Japan_44067</v>
      </c>
      <c r="B2493" t="s">
        <v>497</v>
      </c>
      <c r="C2493">
        <v>40</v>
      </c>
      <c r="D2493" t="s">
        <v>25</v>
      </c>
      <c r="E2493" t="s">
        <v>26</v>
      </c>
      <c r="G2493">
        <f>IF(DATOS[[#This Row],[avg_order_value]]="",0,DATOS[[#This Row],[avg_order_value]])</f>
        <v>0</v>
      </c>
      <c r="H2493">
        <v>14</v>
      </c>
      <c r="I2493">
        <f>DATOS[[#This Row],[avgValorOrdenDesc]]*DATOS[[#This Row],[total_orders]]</f>
        <v>0</v>
      </c>
      <c r="J2493">
        <v>98</v>
      </c>
      <c r="K2493">
        <v>0</v>
      </c>
      <c r="L2493" t="s">
        <v>16</v>
      </c>
      <c r="M2493">
        <v>73.3</v>
      </c>
      <c r="N2493">
        <f>IF(DATOS[[#This Row],[email_open_rate]]="",0,DATOS[[#This Row],[email_open_rate]])</f>
        <v>73.3</v>
      </c>
      <c r="O2493" s="1">
        <v>44067</v>
      </c>
      <c r="P2493">
        <v>97</v>
      </c>
      <c r="Q2493">
        <v>0.35</v>
      </c>
      <c r="R2493">
        <f>IF(IFERROR(VLOOKUP(DATOS[[#This Row],[IdUnico]],A2494:$A$5002,1,FALSE),0),1,0)</f>
        <v>0</v>
      </c>
    </row>
    <row r="2494" spans="1:18" x14ac:dyDescent="0.3">
      <c r="A2494" t="str">
        <f>CONCATENATE(DATOS[[#This Row],[customer_id]],"_",DATOS[[#This Row],[country]],"_",DATOS[[#This Row],[customer_since]])</f>
        <v>CUST_5491_USA_44724</v>
      </c>
      <c r="B2494" t="s">
        <v>497</v>
      </c>
      <c r="C2494">
        <v>28</v>
      </c>
      <c r="D2494" t="s">
        <v>21</v>
      </c>
      <c r="E2494" t="s">
        <v>18</v>
      </c>
      <c r="F2494">
        <v>215.98</v>
      </c>
      <c r="G2494">
        <f>IF(DATOS[[#This Row],[avg_order_value]]="",0,DATOS[[#This Row],[avg_order_value]])</f>
        <v>215.98</v>
      </c>
      <c r="H2494">
        <v>12</v>
      </c>
      <c r="I2494">
        <f>DATOS[[#This Row],[avgValorOrdenDesc]]*DATOS[[#This Row],[total_orders]]</f>
        <v>2591.7599999999998</v>
      </c>
      <c r="J2494">
        <v>320</v>
      </c>
      <c r="K2494">
        <v>0</v>
      </c>
      <c r="L2494" t="s">
        <v>29</v>
      </c>
      <c r="M2494">
        <v>62.7</v>
      </c>
      <c r="N2494">
        <f>IF(DATOS[[#This Row],[email_open_rate]]="",0,DATOS[[#This Row],[email_open_rate]])</f>
        <v>62.7</v>
      </c>
      <c r="O2494" s="1">
        <v>44724</v>
      </c>
      <c r="P2494">
        <v>77</v>
      </c>
      <c r="Q2494">
        <v>0.32</v>
      </c>
      <c r="R2494">
        <f>IF(IFERROR(VLOOKUP(DATOS[[#This Row],[IdUnico]],A2495:$A$5002,1,FALSE),0),1,0)</f>
        <v>0</v>
      </c>
    </row>
    <row r="2495" spans="1:18" x14ac:dyDescent="0.3">
      <c r="A2495" t="str">
        <f>CONCATENATE(DATOS[[#This Row],[customer_id]],"_",DATOS[[#This Row],[country]],"_",DATOS[[#This Row],[customer_since]])</f>
        <v>CUST_5492_France_44572</v>
      </c>
      <c r="B2495" t="s">
        <v>484</v>
      </c>
      <c r="C2495">
        <v>22</v>
      </c>
      <c r="D2495" t="s">
        <v>21</v>
      </c>
      <c r="E2495" t="s">
        <v>35</v>
      </c>
      <c r="F2495">
        <v>59.18</v>
      </c>
      <c r="G2495">
        <f>IF(DATOS[[#This Row],[avg_order_value]]="",0,DATOS[[#This Row],[avg_order_value]])</f>
        <v>59.18</v>
      </c>
      <c r="H2495">
        <v>11</v>
      </c>
      <c r="I2495">
        <f>DATOS[[#This Row],[avgValorOrdenDesc]]*DATOS[[#This Row],[total_orders]]</f>
        <v>650.98</v>
      </c>
      <c r="J2495">
        <v>183</v>
      </c>
      <c r="K2495">
        <v>0</v>
      </c>
      <c r="L2495" t="s">
        <v>19</v>
      </c>
      <c r="M2495">
        <v>13.4</v>
      </c>
      <c r="N2495">
        <f>IF(DATOS[[#This Row],[email_open_rate]]="",0,DATOS[[#This Row],[email_open_rate]])</f>
        <v>13.4</v>
      </c>
      <c r="O2495" s="1">
        <v>44572</v>
      </c>
      <c r="P2495">
        <v>39</v>
      </c>
      <c r="Q2495">
        <v>0.22</v>
      </c>
      <c r="R2495">
        <f>IF(IFERROR(VLOOKUP(DATOS[[#This Row],[IdUnico]],A2496:$A$5002,1,FALSE),0),1,0)</f>
        <v>0</v>
      </c>
    </row>
    <row r="2496" spans="1:18" x14ac:dyDescent="0.3">
      <c r="A2496" t="str">
        <f>CONCATENATE(DATOS[[#This Row],[customer_id]],"_",DATOS[[#This Row],[country]],"_",DATOS[[#This Row],[customer_since]])</f>
        <v>CUST_5492_Japan_45787</v>
      </c>
      <c r="B2496" t="s">
        <v>484</v>
      </c>
      <c r="C2496">
        <v>33</v>
      </c>
      <c r="D2496" t="s">
        <v>25</v>
      </c>
      <c r="E2496" t="s">
        <v>26</v>
      </c>
      <c r="F2496">
        <v>145.38</v>
      </c>
      <c r="G2496">
        <f>IF(DATOS[[#This Row],[avg_order_value]]="",0,DATOS[[#This Row],[avg_order_value]])</f>
        <v>145.38</v>
      </c>
      <c r="H2496">
        <v>9</v>
      </c>
      <c r="I2496">
        <f>DATOS[[#This Row],[avgValorOrdenDesc]]*DATOS[[#This Row],[total_orders]]</f>
        <v>1308.42</v>
      </c>
      <c r="J2496">
        <v>41</v>
      </c>
      <c r="K2496">
        <v>0</v>
      </c>
      <c r="L2496" t="s">
        <v>19</v>
      </c>
      <c r="M2496">
        <v>60.1</v>
      </c>
      <c r="N2496">
        <f>IF(DATOS[[#This Row],[email_open_rate]]="",0,DATOS[[#This Row],[email_open_rate]])</f>
        <v>60.1</v>
      </c>
      <c r="O2496" s="1">
        <v>45787</v>
      </c>
      <c r="P2496">
        <v>77</v>
      </c>
      <c r="Q2496">
        <v>0.26</v>
      </c>
      <c r="R2496">
        <f>IF(IFERROR(VLOOKUP(DATOS[[#This Row],[IdUnico]],A2497:$A$5002,1,FALSE),0),1,0)</f>
        <v>0</v>
      </c>
    </row>
    <row r="2497" spans="1:18" x14ac:dyDescent="0.3">
      <c r="A2497" t="str">
        <f>CONCATENATE(DATOS[[#This Row],[customer_id]],"_",DATOS[[#This Row],[country]],"_",DATOS[[#This Row],[customer_since]])</f>
        <v>CUST_5493_Australia_44816</v>
      </c>
      <c r="B2497" t="s">
        <v>273</v>
      </c>
      <c r="C2497">
        <v>54</v>
      </c>
      <c r="D2497" t="s">
        <v>25</v>
      </c>
      <c r="E2497" t="s">
        <v>22</v>
      </c>
      <c r="F2497">
        <v>134.47999999999999</v>
      </c>
      <c r="G2497">
        <f>IF(DATOS[[#This Row],[avg_order_value]]="",0,DATOS[[#This Row],[avg_order_value]])</f>
        <v>134.47999999999999</v>
      </c>
      <c r="H2497">
        <v>11</v>
      </c>
      <c r="I2497">
        <f>DATOS[[#This Row],[avgValorOrdenDesc]]*DATOS[[#This Row],[total_orders]]</f>
        <v>1479.28</v>
      </c>
      <c r="J2497">
        <v>173</v>
      </c>
      <c r="K2497">
        <v>0</v>
      </c>
      <c r="L2497" t="s">
        <v>40</v>
      </c>
      <c r="M2497">
        <v>19.399999999999999</v>
      </c>
      <c r="N2497">
        <f>IF(DATOS[[#This Row],[email_open_rate]]="",0,DATOS[[#This Row],[email_open_rate]])</f>
        <v>19.399999999999999</v>
      </c>
      <c r="O2497" s="1">
        <v>44816</v>
      </c>
      <c r="P2497">
        <v>71</v>
      </c>
      <c r="Q2497">
        <v>0.04</v>
      </c>
      <c r="R2497">
        <f>IF(IFERROR(VLOOKUP(DATOS[[#This Row],[IdUnico]],A2498:$A$5002,1,FALSE),0),1,0)</f>
        <v>0</v>
      </c>
    </row>
    <row r="2498" spans="1:18" x14ac:dyDescent="0.3">
      <c r="A2498" t="str">
        <f>CONCATENATE(DATOS[[#This Row],[customer_id]],"_",DATOS[[#This Row],[country]],"_",DATOS[[#This Row],[customer_since]])</f>
        <v>CUST_5493_France_44323</v>
      </c>
      <c r="B2498" t="s">
        <v>273</v>
      </c>
      <c r="C2498">
        <v>18</v>
      </c>
      <c r="D2498" t="s">
        <v>25</v>
      </c>
      <c r="E2498" t="s">
        <v>35</v>
      </c>
      <c r="F2498">
        <v>45.03</v>
      </c>
      <c r="G2498">
        <f>IF(DATOS[[#This Row],[avg_order_value]]="",0,DATOS[[#This Row],[avg_order_value]])</f>
        <v>45.03</v>
      </c>
      <c r="H2498">
        <v>11</v>
      </c>
      <c r="I2498">
        <f>DATOS[[#This Row],[avgValorOrdenDesc]]*DATOS[[#This Row],[total_orders]]</f>
        <v>495.33000000000004</v>
      </c>
      <c r="J2498">
        <v>323</v>
      </c>
      <c r="K2498">
        <v>0</v>
      </c>
      <c r="L2498" t="s">
        <v>29</v>
      </c>
      <c r="M2498">
        <v>54.8</v>
      </c>
      <c r="N2498">
        <f>IF(DATOS[[#This Row],[email_open_rate]]="",0,DATOS[[#This Row],[email_open_rate]])</f>
        <v>54.8</v>
      </c>
      <c r="O2498" s="1">
        <v>44323</v>
      </c>
      <c r="P2498">
        <v>88</v>
      </c>
      <c r="Q2498">
        <v>0.55000000000000004</v>
      </c>
      <c r="R2498">
        <f>IF(IFERROR(VLOOKUP(DATOS[[#This Row],[IdUnico]],A2499:$A$5002,1,FALSE),0),1,0)</f>
        <v>0</v>
      </c>
    </row>
    <row r="2499" spans="1:18" x14ac:dyDescent="0.3">
      <c r="A2499" t="str">
        <f>CONCATENATE(DATOS[[#This Row],[customer_id]],"_",DATOS[[#This Row],[country]],"_",DATOS[[#This Row],[customer_since]])</f>
        <v>CUST_5493_India_44203</v>
      </c>
      <c r="B2499" t="s">
        <v>273</v>
      </c>
      <c r="C2499">
        <v>78</v>
      </c>
      <c r="D2499" t="s">
        <v>21</v>
      </c>
      <c r="E2499" t="s">
        <v>37</v>
      </c>
      <c r="F2499">
        <v>121.75</v>
      </c>
      <c r="G2499">
        <f>IF(DATOS[[#This Row],[avg_order_value]]="",0,DATOS[[#This Row],[avg_order_value]])</f>
        <v>121.75</v>
      </c>
      <c r="H2499">
        <v>12</v>
      </c>
      <c r="I2499">
        <f>DATOS[[#This Row],[avgValorOrdenDesc]]*DATOS[[#This Row],[total_orders]]</f>
        <v>1461</v>
      </c>
      <c r="J2499">
        <v>145</v>
      </c>
      <c r="K2499">
        <v>0</v>
      </c>
      <c r="L2499" t="s">
        <v>40</v>
      </c>
      <c r="M2499">
        <v>32.299999999999997</v>
      </c>
      <c r="N2499">
        <f>IF(DATOS[[#This Row],[email_open_rate]]="",0,DATOS[[#This Row],[email_open_rate]])</f>
        <v>32.299999999999997</v>
      </c>
      <c r="O2499" s="1">
        <v>44203</v>
      </c>
      <c r="P2499">
        <v>94</v>
      </c>
      <c r="Q2499">
        <v>0.4</v>
      </c>
      <c r="R2499">
        <f>IF(IFERROR(VLOOKUP(DATOS[[#This Row],[IdUnico]],A2500:$A$5002,1,FALSE),0),1,0)</f>
        <v>0</v>
      </c>
    </row>
    <row r="2500" spans="1:18" x14ac:dyDescent="0.3">
      <c r="A2500" t="str">
        <f>CONCATENATE(DATOS[[#This Row],[customer_id]],"_",DATOS[[#This Row],[country]],"_",DATOS[[#This Row],[customer_since]])</f>
        <v>CUST_5494_Canada_44725</v>
      </c>
      <c r="B2500" t="s">
        <v>1180</v>
      </c>
      <c r="C2500">
        <v>56</v>
      </c>
      <c r="D2500" t="s">
        <v>14</v>
      </c>
      <c r="E2500" t="s">
        <v>28</v>
      </c>
      <c r="F2500">
        <v>17.32</v>
      </c>
      <c r="G2500">
        <f>IF(DATOS[[#This Row],[avg_order_value]]="",0,DATOS[[#This Row],[avg_order_value]])</f>
        <v>17.32</v>
      </c>
      <c r="H2500">
        <v>6</v>
      </c>
      <c r="I2500">
        <f>DATOS[[#This Row],[avgValorOrdenDesc]]*DATOS[[#This Row],[total_orders]]</f>
        <v>103.92</v>
      </c>
      <c r="J2500">
        <v>39</v>
      </c>
      <c r="K2500">
        <v>0</v>
      </c>
      <c r="L2500" t="s">
        <v>40</v>
      </c>
      <c r="M2500">
        <v>42.4</v>
      </c>
      <c r="N2500">
        <f>IF(DATOS[[#This Row],[email_open_rate]]="",0,DATOS[[#This Row],[email_open_rate]])</f>
        <v>42.4</v>
      </c>
      <c r="O2500" s="1">
        <v>44725</v>
      </c>
      <c r="P2500">
        <v>70</v>
      </c>
      <c r="Q2500">
        <v>7.0000000000000007E-2</v>
      </c>
      <c r="R2500">
        <f>IF(IFERROR(VLOOKUP(DATOS[[#This Row],[IdUnico]],A2501:$A$5002,1,FALSE),0),1,0)</f>
        <v>0</v>
      </c>
    </row>
    <row r="2501" spans="1:18" x14ac:dyDescent="0.3">
      <c r="A2501" t="str">
        <f>CONCATENATE(DATOS[[#This Row],[customer_id]],"_",DATOS[[#This Row],[country]],"_",DATOS[[#This Row],[customer_since]])</f>
        <v>CUST_5494_Canada_45487</v>
      </c>
      <c r="B2501" t="s">
        <v>1180</v>
      </c>
      <c r="C2501">
        <v>52</v>
      </c>
      <c r="D2501" t="s">
        <v>14</v>
      </c>
      <c r="E2501" t="s">
        <v>28</v>
      </c>
      <c r="F2501">
        <v>62.58</v>
      </c>
      <c r="G2501">
        <f>IF(DATOS[[#This Row],[avg_order_value]]="",0,DATOS[[#This Row],[avg_order_value]])</f>
        <v>62.58</v>
      </c>
      <c r="H2501">
        <v>7</v>
      </c>
      <c r="I2501">
        <f>DATOS[[#This Row],[avgValorOrdenDesc]]*DATOS[[#This Row],[total_orders]]</f>
        <v>438.06</v>
      </c>
      <c r="J2501">
        <v>228</v>
      </c>
      <c r="K2501">
        <v>0</v>
      </c>
      <c r="L2501" t="s">
        <v>29</v>
      </c>
      <c r="M2501">
        <v>68.5</v>
      </c>
      <c r="N2501">
        <f>IF(DATOS[[#This Row],[email_open_rate]]="",0,DATOS[[#This Row],[email_open_rate]])</f>
        <v>68.5</v>
      </c>
      <c r="O2501" s="1">
        <v>45487</v>
      </c>
      <c r="P2501">
        <v>45</v>
      </c>
      <c r="Q2501">
        <v>0.23</v>
      </c>
      <c r="R2501">
        <f>IF(IFERROR(VLOOKUP(DATOS[[#This Row],[IdUnico]],A2502:$A$5002,1,FALSE),0),1,0)</f>
        <v>0</v>
      </c>
    </row>
    <row r="2502" spans="1:18" x14ac:dyDescent="0.3">
      <c r="A2502" t="str">
        <f>CONCATENATE(DATOS[[#This Row],[customer_id]],"_",DATOS[[#This Row],[country]],"_",DATOS[[#This Row],[customer_since]])</f>
        <v>CUST_5495_Germany_44997</v>
      </c>
      <c r="B2502" t="s">
        <v>350</v>
      </c>
      <c r="C2502">
        <v>50</v>
      </c>
      <c r="D2502" t="s">
        <v>14</v>
      </c>
      <c r="E2502" t="s">
        <v>50</v>
      </c>
      <c r="F2502">
        <v>52.49</v>
      </c>
      <c r="G2502">
        <f>IF(DATOS[[#This Row],[avg_order_value]]="",0,DATOS[[#This Row],[avg_order_value]])</f>
        <v>52.49</v>
      </c>
      <c r="H2502">
        <v>11</v>
      </c>
      <c r="I2502">
        <f>DATOS[[#This Row],[avgValorOrdenDesc]]*DATOS[[#This Row],[total_orders]]</f>
        <v>577.39</v>
      </c>
      <c r="J2502">
        <v>102</v>
      </c>
      <c r="K2502">
        <v>0</v>
      </c>
      <c r="L2502" t="s">
        <v>19</v>
      </c>
      <c r="M2502">
        <v>61.1</v>
      </c>
      <c r="N2502">
        <f>IF(DATOS[[#This Row],[email_open_rate]]="",0,DATOS[[#This Row],[email_open_rate]])</f>
        <v>61.1</v>
      </c>
      <c r="O2502" s="1">
        <v>44997</v>
      </c>
      <c r="P2502">
        <v>40</v>
      </c>
      <c r="Q2502">
        <v>0.17</v>
      </c>
      <c r="R2502">
        <f>IF(IFERROR(VLOOKUP(DATOS[[#This Row],[IdUnico]],A2503:$A$5002,1,FALSE),0),1,0)</f>
        <v>0</v>
      </c>
    </row>
    <row r="2503" spans="1:18" x14ac:dyDescent="0.3">
      <c r="A2503" t="str">
        <f>CONCATENATE(DATOS[[#This Row],[customer_id]],"_",DATOS[[#This Row],[country]],"_",DATOS[[#This Row],[customer_since]])</f>
        <v>CUST_5496_USA_45825</v>
      </c>
      <c r="B2503" t="s">
        <v>278</v>
      </c>
      <c r="C2503">
        <v>44</v>
      </c>
      <c r="D2503" t="s">
        <v>21</v>
      </c>
      <c r="E2503" t="s">
        <v>18</v>
      </c>
      <c r="F2503">
        <v>208.46</v>
      </c>
      <c r="G2503">
        <f>IF(DATOS[[#This Row],[avg_order_value]]="",0,DATOS[[#This Row],[avg_order_value]])</f>
        <v>208.46</v>
      </c>
      <c r="H2503">
        <v>9</v>
      </c>
      <c r="I2503">
        <f>DATOS[[#This Row],[avgValorOrdenDesc]]*DATOS[[#This Row],[total_orders]]</f>
        <v>1876.14</v>
      </c>
      <c r="J2503">
        <v>84</v>
      </c>
      <c r="K2503">
        <v>0</v>
      </c>
      <c r="L2503" t="s">
        <v>29</v>
      </c>
      <c r="M2503">
        <v>55.7</v>
      </c>
      <c r="N2503">
        <f>IF(DATOS[[#This Row],[email_open_rate]]="",0,DATOS[[#This Row],[email_open_rate]])</f>
        <v>55.7</v>
      </c>
      <c r="O2503" s="1">
        <v>45825</v>
      </c>
      <c r="P2503">
        <v>42</v>
      </c>
      <c r="Q2503">
        <v>0.5</v>
      </c>
      <c r="R2503">
        <f>IF(IFERROR(VLOOKUP(DATOS[[#This Row],[IdUnico]],A2504:$A$5002,1,FALSE),0),1,0)</f>
        <v>0</v>
      </c>
    </row>
    <row r="2504" spans="1:18" x14ac:dyDescent="0.3">
      <c r="A2504" t="str">
        <f>CONCATENATE(DATOS[[#This Row],[customer_id]],"_",DATOS[[#This Row],[country]],"_",DATOS[[#This Row],[customer_since]])</f>
        <v>CUST_5497_Canada_44051</v>
      </c>
      <c r="B2504" t="s">
        <v>1135</v>
      </c>
      <c r="C2504">
        <v>51</v>
      </c>
      <c r="D2504" t="s">
        <v>14</v>
      </c>
      <c r="E2504" t="s">
        <v>28</v>
      </c>
      <c r="G2504">
        <f>IF(DATOS[[#This Row],[avg_order_value]]="",0,DATOS[[#This Row],[avg_order_value]])</f>
        <v>0</v>
      </c>
      <c r="H2504">
        <v>13</v>
      </c>
      <c r="I2504">
        <f>DATOS[[#This Row],[avgValorOrdenDesc]]*DATOS[[#This Row],[total_orders]]</f>
        <v>0</v>
      </c>
      <c r="J2504">
        <v>103</v>
      </c>
      <c r="K2504">
        <v>0</v>
      </c>
      <c r="L2504" t="s">
        <v>29</v>
      </c>
      <c r="M2504">
        <v>81.400000000000006</v>
      </c>
      <c r="N2504">
        <f>IF(DATOS[[#This Row],[email_open_rate]]="",0,DATOS[[#This Row],[email_open_rate]])</f>
        <v>81.400000000000006</v>
      </c>
      <c r="O2504" s="1">
        <v>44051</v>
      </c>
      <c r="P2504">
        <v>26</v>
      </c>
      <c r="Q2504">
        <v>0.25</v>
      </c>
      <c r="R2504">
        <f>IF(IFERROR(VLOOKUP(DATOS[[#This Row],[IdUnico]],A2505:$A$5002,1,FALSE),0),1,0)</f>
        <v>0</v>
      </c>
    </row>
    <row r="2505" spans="1:18" x14ac:dyDescent="0.3">
      <c r="A2505" t="str">
        <f>CONCATENATE(DATOS[[#This Row],[customer_id]],"_",DATOS[[#This Row],[country]],"_",DATOS[[#This Row],[customer_since]])</f>
        <v>CUST_5499_Japan_44973</v>
      </c>
      <c r="B2505" t="s">
        <v>255</v>
      </c>
      <c r="C2505">
        <v>47</v>
      </c>
      <c r="D2505" t="s">
        <v>21</v>
      </c>
      <c r="E2505" t="s">
        <v>26</v>
      </c>
      <c r="F2505">
        <v>38.5</v>
      </c>
      <c r="G2505">
        <f>IF(DATOS[[#This Row],[avg_order_value]]="",0,DATOS[[#This Row],[avg_order_value]])</f>
        <v>38.5</v>
      </c>
      <c r="H2505">
        <v>15</v>
      </c>
      <c r="I2505">
        <f>DATOS[[#This Row],[avgValorOrdenDesc]]*DATOS[[#This Row],[total_orders]]</f>
        <v>577.5</v>
      </c>
      <c r="J2505">
        <v>206</v>
      </c>
      <c r="K2505">
        <v>0</v>
      </c>
      <c r="L2505" t="s">
        <v>40</v>
      </c>
      <c r="M2505">
        <v>41.8</v>
      </c>
      <c r="N2505">
        <f>IF(DATOS[[#This Row],[email_open_rate]]="",0,DATOS[[#This Row],[email_open_rate]])</f>
        <v>41.8</v>
      </c>
      <c r="O2505" s="1">
        <v>44973</v>
      </c>
      <c r="P2505">
        <v>79</v>
      </c>
      <c r="Q2505">
        <v>0.46</v>
      </c>
      <c r="R2505">
        <f>IF(IFERROR(VLOOKUP(DATOS[[#This Row],[IdUnico]],A2506:$A$5002,1,FALSE),0),1,0)</f>
        <v>0</v>
      </c>
    </row>
    <row r="2506" spans="1:18" x14ac:dyDescent="0.3">
      <c r="A2506" t="str">
        <f>CONCATENATE(DATOS[[#This Row],[customer_id]],"_",DATOS[[#This Row],[country]],"_",DATOS[[#This Row],[customer_since]])</f>
        <v>CUST_5500_Brazil_44277</v>
      </c>
      <c r="B2506" t="s">
        <v>3040</v>
      </c>
      <c r="C2506">
        <v>70</v>
      </c>
      <c r="D2506" t="s">
        <v>14</v>
      </c>
      <c r="E2506" t="s">
        <v>15</v>
      </c>
      <c r="F2506">
        <v>69.3</v>
      </c>
      <c r="G2506">
        <f>IF(DATOS[[#This Row],[avg_order_value]]="",0,DATOS[[#This Row],[avg_order_value]])</f>
        <v>69.3</v>
      </c>
      <c r="H2506">
        <v>7</v>
      </c>
      <c r="I2506">
        <f>DATOS[[#This Row],[avgValorOrdenDesc]]*DATOS[[#This Row],[total_orders]]</f>
        <v>485.09999999999997</v>
      </c>
      <c r="J2506">
        <v>278</v>
      </c>
      <c r="K2506">
        <v>0</v>
      </c>
      <c r="L2506" t="s">
        <v>19</v>
      </c>
      <c r="M2506">
        <v>36.5</v>
      </c>
      <c r="N2506">
        <f>IF(DATOS[[#This Row],[email_open_rate]]="",0,DATOS[[#This Row],[email_open_rate]])</f>
        <v>36.5</v>
      </c>
      <c r="O2506" s="1">
        <v>44277</v>
      </c>
      <c r="P2506">
        <v>59</v>
      </c>
      <c r="Q2506">
        <v>0.15</v>
      </c>
      <c r="R2506">
        <f>IF(IFERROR(VLOOKUP(DATOS[[#This Row],[IdUnico]],A2507:$A$5002,1,FALSE),0),1,0)</f>
        <v>0</v>
      </c>
    </row>
    <row r="2507" spans="1:18" x14ac:dyDescent="0.3">
      <c r="A2507" t="str">
        <f>CONCATENATE(DATOS[[#This Row],[customer_id]],"_",DATOS[[#This Row],[country]],"_",DATOS[[#This Row],[customer_since]])</f>
        <v>CUST_5500_Japan_45724</v>
      </c>
      <c r="B2507" t="s">
        <v>3040</v>
      </c>
      <c r="C2507">
        <v>71</v>
      </c>
      <c r="D2507" t="s">
        <v>25</v>
      </c>
      <c r="E2507" t="s">
        <v>26</v>
      </c>
      <c r="F2507">
        <v>54.84</v>
      </c>
      <c r="G2507">
        <f>IF(DATOS[[#This Row],[avg_order_value]]="",0,DATOS[[#This Row],[avg_order_value]])</f>
        <v>54.84</v>
      </c>
      <c r="H2507">
        <v>9</v>
      </c>
      <c r="I2507">
        <f>DATOS[[#This Row],[avgValorOrdenDesc]]*DATOS[[#This Row],[total_orders]]</f>
        <v>493.56000000000006</v>
      </c>
      <c r="J2507">
        <v>267</v>
      </c>
      <c r="K2507">
        <v>0</v>
      </c>
      <c r="L2507" t="s">
        <v>23</v>
      </c>
      <c r="M2507">
        <v>39.9</v>
      </c>
      <c r="N2507">
        <f>IF(DATOS[[#This Row],[email_open_rate]]="",0,DATOS[[#This Row],[email_open_rate]])</f>
        <v>39.9</v>
      </c>
      <c r="O2507" s="1">
        <v>45724</v>
      </c>
      <c r="P2507">
        <v>35</v>
      </c>
      <c r="Q2507">
        <v>0.26</v>
      </c>
      <c r="R2507">
        <f>IF(IFERROR(VLOOKUP(DATOS[[#This Row],[IdUnico]],A2508:$A$5002,1,FALSE),0),1,0)</f>
        <v>0</v>
      </c>
    </row>
    <row r="2508" spans="1:18" x14ac:dyDescent="0.3">
      <c r="A2508" t="str">
        <f>CONCATENATE(DATOS[[#This Row],[customer_id]],"_",DATOS[[#This Row],[country]],"_",DATOS[[#This Row],[customer_since]])</f>
        <v>CUST_5507_Brazil_45693</v>
      </c>
      <c r="B2508" t="s">
        <v>2932</v>
      </c>
      <c r="C2508">
        <v>25</v>
      </c>
      <c r="D2508" t="s">
        <v>21</v>
      </c>
      <c r="E2508" t="s">
        <v>15</v>
      </c>
      <c r="F2508">
        <v>156.21</v>
      </c>
      <c r="G2508">
        <f>IF(DATOS[[#This Row],[avg_order_value]]="",0,DATOS[[#This Row],[avg_order_value]])</f>
        <v>156.21</v>
      </c>
      <c r="H2508">
        <v>17</v>
      </c>
      <c r="I2508">
        <f>DATOS[[#This Row],[avgValorOrdenDesc]]*DATOS[[#This Row],[total_orders]]</f>
        <v>2655.57</v>
      </c>
      <c r="J2508">
        <v>274</v>
      </c>
      <c r="K2508">
        <v>0</v>
      </c>
      <c r="L2508" t="s">
        <v>19</v>
      </c>
      <c r="M2508">
        <v>7.3</v>
      </c>
      <c r="N2508">
        <f>IF(DATOS[[#This Row],[email_open_rate]]="",0,DATOS[[#This Row],[email_open_rate]])</f>
        <v>7.3</v>
      </c>
      <c r="O2508" s="1">
        <v>45693</v>
      </c>
      <c r="P2508">
        <v>36</v>
      </c>
      <c r="Q2508">
        <v>0.05</v>
      </c>
      <c r="R2508">
        <f>IF(IFERROR(VLOOKUP(DATOS[[#This Row],[IdUnico]],A2509:$A$5002,1,FALSE),0),1,0)</f>
        <v>0</v>
      </c>
    </row>
    <row r="2509" spans="1:18" x14ac:dyDescent="0.3">
      <c r="A2509" t="str">
        <f>CONCATENATE(DATOS[[#This Row],[customer_id]],"_",DATOS[[#This Row],[country]],"_",DATOS[[#This Row],[customer_since]])</f>
        <v>CUST_5512_Australia_44305</v>
      </c>
      <c r="B2509" t="s">
        <v>3238</v>
      </c>
      <c r="C2509">
        <v>48</v>
      </c>
      <c r="D2509" t="s">
        <v>21</v>
      </c>
      <c r="E2509" t="s">
        <v>22</v>
      </c>
      <c r="F2509">
        <v>202.27</v>
      </c>
      <c r="G2509">
        <f>IF(DATOS[[#This Row],[avg_order_value]]="",0,DATOS[[#This Row],[avg_order_value]])</f>
        <v>202.27</v>
      </c>
      <c r="H2509">
        <v>9</v>
      </c>
      <c r="I2509">
        <f>DATOS[[#This Row],[avgValorOrdenDesc]]*DATOS[[#This Row],[total_orders]]</f>
        <v>1820.43</v>
      </c>
      <c r="J2509">
        <v>27</v>
      </c>
      <c r="K2509">
        <v>0</v>
      </c>
      <c r="L2509" t="s">
        <v>23</v>
      </c>
      <c r="M2509">
        <v>95.5</v>
      </c>
      <c r="N2509">
        <f>IF(DATOS[[#This Row],[email_open_rate]]="",0,DATOS[[#This Row],[email_open_rate]])</f>
        <v>95.5</v>
      </c>
      <c r="O2509" s="1">
        <v>44305</v>
      </c>
      <c r="P2509">
        <v>4</v>
      </c>
      <c r="Q2509">
        <v>0.18</v>
      </c>
      <c r="R2509">
        <f>IF(IFERROR(VLOOKUP(DATOS[[#This Row],[IdUnico]],A2510:$A$5002,1,FALSE),0),1,0)</f>
        <v>0</v>
      </c>
    </row>
    <row r="2510" spans="1:18" x14ac:dyDescent="0.3">
      <c r="A2510" t="str">
        <f>CONCATENATE(DATOS[[#This Row],[customer_id]],"_",DATOS[[#This Row],[country]],"_",DATOS[[#This Row],[customer_since]])</f>
        <v>CUST_5516_Canada_44705</v>
      </c>
      <c r="B2510" t="s">
        <v>3666</v>
      </c>
      <c r="C2510">
        <v>55</v>
      </c>
      <c r="D2510" t="s">
        <v>14</v>
      </c>
      <c r="E2510" t="s">
        <v>28</v>
      </c>
      <c r="F2510">
        <v>57</v>
      </c>
      <c r="G2510">
        <f>IF(DATOS[[#This Row],[avg_order_value]]="",0,DATOS[[#This Row],[avg_order_value]])</f>
        <v>57</v>
      </c>
      <c r="H2510">
        <v>7</v>
      </c>
      <c r="I2510">
        <f>DATOS[[#This Row],[avgValorOrdenDesc]]*DATOS[[#This Row],[total_orders]]</f>
        <v>399</v>
      </c>
      <c r="J2510">
        <v>73</v>
      </c>
      <c r="K2510">
        <v>0</v>
      </c>
      <c r="L2510" t="s">
        <v>19</v>
      </c>
      <c r="M2510">
        <v>59.6</v>
      </c>
      <c r="N2510">
        <f>IF(DATOS[[#This Row],[email_open_rate]]="",0,DATOS[[#This Row],[email_open_rate]])</f>
        <v>59.6</v>
      </c>
      <c r="O2510" s="1">
        <v>44705</v>
      </c>
      <c r="P2510">
        <v>48</v>
      </c>
      <c r="Q2510">
        <v>0.22</v>
      </c>
      <c r="R2510">
        <f>IF(IFERROR(VLOOKUP(DATOS[[#This Row],[IdUnico]],A2511:$A$5002,1,FALSE),0),1,0)</f>
        <v>0</v>
      </c>
    </row>
    <row r="2511" spans="1:18" x14ac:dyDescent="0.3">
      <c r="A2511" t="str">
        <f>CONCATENATE(DATOS[[#This Row],[customer_id]],"_",DATOS[[#This Row],[country]],"_",DATOS[[#This Row],[customer_since]])</f>
        <v>CUST_5517_China_45514</v>
      </c>
      <c r="B2511" t="s">
        <v>1741</v>
      </c>
      <c r="C2511">
        <v>48</v>
      </c>
      <c r="D2511" t="s">
        <v>14</v>
      </c>
      <c r="E2511" t="s">
        <v>44</v>
      </c>
      <c r="F2511">
        <v>73.56</v>
      </c>
      <c r="G2511">
        <f>IF(DATOS[[#This Row],[avg_order_value]]="",0,DATOS[[#This Row],[avg_order_value]])</f>
        <v>73.56</v>
      </c>
      <c r="H2511">
        <v>9</v>
      </c>
      <c r="I2511">
        <f>DATOS[[#This Row],[avgValorOrdenDesc]]*DATOS[[#This Row],[total_orders]]</f>
        <v>662.04</v>
      </c>
      <c r="J2511">
        <v>195</v>
      </c>
      <c r="K2511">
        <v>1</v>
      </c>
      <c r="L2511" t="s">
        <v>16</v>
      </c>
      <c r="M2511">
        <v>52.1</v>
      </c>
      <c r="N2511">
        <f>IF(DATOS[[#This Row],[email_open_rate]]="",0,DATOS[[#This Row],[email_open_rate]])</f>
        <v>52.1</v>
      </c>
      <c r="O2511" s="1">
        <v>45514</v>
      </c>
      <c r="P2511">
        <v>22</v>
      </c>
      <c r="Q2511">
        <v>0.15</v>
      </c>
      <c r="R2511">
        <f>IF(IFERROR(VLOOKUP(DATOS[[#This Row],[IdUnico]],A2512:$A$5002,1,FALSE),0),1,0)</f>
        <v>0</v>
      </c>
    </row>
    <row r="2512" spans="1:18" x14ac:dyDescent="0.3">
      <c r="A2512" t="str">
        <f>CONCATENATE(DATOS[[#This Row],[customer_id]],"_",DATOS[[#This Row],[country]],"_",DATOS[[#This Row],[customer_since]])</f>
        <v>CUST_5523_Australia_45581</v>
      </c>
      <c r="B2512" t="s">
        <v>2458</v>
      </c>
      <c r="C2512">
        <v>40</v>
      </c>
      <c r="D2512" t="s">
        <v>14</v>
      </c>
      <c r="E2512" t="s">
        <v>22</v>
      </c>
      <c r="F2512">
        <v>64.069999999999993</v>
      </c>
      <c r="G2512">
        <f>IF(DATOS[[#This Row],[avg_order_value]]="",0,DATOS[[#This Row],[avg_order_value]])</f>
        <v>64.069999999999993</v>
      </c>
      <c r="H2512">
        <v>7</v>
      </c>
      <c r="I2512">
        <f>DATOS[[#This Row],[avgValorOrdenDesc]]*DATOS[[#This Row],[total_orders]]</f>
        <v>448.48999999999995</v>
      </c>
      <c r="J2512">
        <v>335</v>
      </c>
      <c r="K2512">
        <v>0</v>
      </c>
      <c r="L2512" t="s">
        <v>40</v>
      </c>
      <c r="M2512">
        <v>47.2</v>
      </c>
      <c r="N2512">
        <f>IF(DATOS[[#This Row],[email_open_rate]]="",0,DATOS[[#This Row],[email_open_rate]])</f>
        <v>47.2</v>
      </c>
      <c r="O2512" s="1">
        <v>45581</v>
      </c>
      <c r="P2512">
        <v>77</v>
      </c>
      <c r="Q2512">
        <v>0</v>
      </c>
      <c r="R2512">
        <f>IF(IFERROR(VLOOKUP(DATOS[[#This Row],[IdUnico]],A2513:$A$5002,1,FALSE),0),1,0)</f>
        <v>0</v>
      </c>
    </row>
    <row r="2513" spans="1:18" x14ac:dyDescent="0.3">
      <c r="A2513" t="str">
        <f>CONCATENATE(DATOS[[#This Row],[customer_id]],"_",DATOS[[#This Row],[country]],"_",DATOS[[#This Row],[customer_since]])</f>
        <v>CUST_5524_China_45705</v>
      </c>
      <c r="B2513" t="s">
        <v>966</v>
      </c>
      <c r="C2513">
        <v>73</v>
      </c>
      <c r="D2513" t="s">
        <v>21</v>
      </c>
      <c r="E2513" t="s">
        <v>44</v>
      </c>
      <c r="F2513">
        <v>71.599999999999994</v>
      </c>
      <c r="G2513">
        <f>IF(DATOS[[#This Row],[avg_order_value]]="",0,DATOS[[#This Row],[avg_order_value]])</f>
        <v>71.599999999999994</v>
      </c>
      <c r="H2513">
        <v>4</v>
      </c>
      <c r="I2513">
        <f>DATOS[[#This Row],[avgValorOrdenDesc]]*DATOS[[#This Row],[total_orders]]</f>
        <v>286.39999999999998</v>
      </c>
      <c r="J2513">
        <v>171</v>
      </c>
      <c r="K2513">
        <v>0</v>
      </c>
      <c r="L2513" t="s">
        <v>19</v>
      </c>
      <c r="M2513">
        <v>31.2</v>
      </c>
      <c r="N2513">
        <f>IF(DATOS[[#This Row],[email_open_rate]]="",0,DATOS[[#This Row],[email_open_rate]])</f>
        <v>31.2</v>
      </c>
      <c r="O2513" s="1">
        <v>45705</v>
      </c>
      <c r="P2513">
        <v>4</v>
      </c>
      <c r="Q2513">
        <v>0.18</v>
      </c>
      <c r="R2513">
        <f>IF(IFERROR(VLOOKUP(DATOS[[#This Row],[IdUnico]],A2514:$A$5002,1,FALSE),0),1,0)</f>
        <v>0</v>
      </c>
    </row>
    <row r="2514" spans="1:18" x14ac:dyDescent="0.3">
      <c r="A2514" t="str">
        <f>CONCATENATE(DATOS[[#This Row],[customer_id]],"_",DATOS[[#This Row],[country]],"_",DATOS[[#This Row],[customer_since]])</f>
        <v>CUST_5524_China_45719</v>
      </c>
      <c r="B2514" t="s">
        <v>966</v>
      </c>
      <c r="C2514">
        <v>50</v>
      </c>
      <c r="D2514" t="s">
        <v>21</v>
      </c>
      <c r="E2514" t="s">
        <v>44</v>
      </c>
      <c r="F2514">
        <v>66.7</v>
      </c>
      <c r="G2514">
        <f>IF(DATOS[[#This Row],[avg_order_value]]="",0,DATOS[[#This Row],[avg_order_value]])</f>
        <v>66.7</v>
      </c>
      <c r="H2514">
        <v>7</v>
      </c>
      <c r="I2514">
        <f>DATOS[[#This Row],[avgValorOrdenDesc]]*DATOS[[#This Row],[total_orders]]</f>
        <v>466.90000000000003</v>
      </c>
      <c r="J2514">
        <v>121</v>
      </c>
      <c r="K2514">
        <v>0</v>
      </c>
      <c r="L2514" t="s">
        <v>40</v>
      </c>
      <c r="M2514">
        <v>44.6</v>
      </c>
      <c r="N2514">
        <f>IF(DATOS[[#This Row],[email_open_rate]]="",0,DATOS[[#This Row],[email_open_rate]])</f>
        <v>44.6</v>
      </c>
      <c r="O2514" s="1">
        <v>45719</v>
      </c>
      <c r="P2514">
        <v>84</v>
      </c>
      <c r="Q2514">
        <v>0.51</v>
      </c>
      <c r="R2514">
        <f>IF(IFERROR(VLOOKUP(DATOS[[#This Row],[IdUnico]],A2515:$A$5002,1,FALSE),0),1,0)</f>
        <v>0</v>
      </c>
    </row>
    <row r="2515" spans="1:18" x14ac:dyDescent="0.3">
      <c r="A2515" t="str">
        <f>CONCATENATE(DATOS[[#This Row],[customer_id]],"_",DATOS[[#This Row],[country]],"_",DATOS[[#This Row],[customer_since]])</f>
        <v>CUST_5524_France_45630</v>
      </c>
      <c r="B2515" t="s">
        <v>966</v>
      </c>
      <c r="C2515">
        <v>64</v>
      </c>
      <c r="D2515" t="s">
        <v>21</v>
      </c>
      <c r="E2515" t="s">
        <v>35</v>
      </c>
      <c r="F2515">
        <v>114.98</v>
      </c>
      <c r="G2515">
        <f>IF(DATOS[[#This Row],[avg_order_value]]="",0,DATOS[[#This Row],[avg_order_value]])</f>
        <v>114.98</v>
      </c>
      <c r="H2515">
        <v>17</v>
      </c>
      <c r="I2515">
        <f>DATOS[[#This Row],[avgValorOrdenDesc]]*DATOS[[#This Row],[total_orders]]</f>
        <v>1954.66</v>
      </c>
      <c r="J2515">
        <v>331</v>
      </c>
      <c r="K2515">
        <v>1</v>
      </c>
      <c r="L2515" t="s">
        <v>40</v>
      </c>
      <c r="M2515">
        <v>75.099999999999994</v>
      </c>
      <c r="N2515">
        <f>IF(DATOS[[#This Row],[email_open_rate]]="",0,DATOS[[#This Row],[email_open_rate]])</f>
        <v>75.099999999999994</v>
      </c>
      <c r="O2515" s="1">
        <v>45630</v>
      </c>
      <c r="P2515">
        <v>48</v>
      </c>
      <c r="Q2515">
        <v>0.28000000000000003</v>
      </c>
      <c r="R2515">
        <f>IF(IFERROR(VLOOKUP(DATOS[[#This Row],[IdUnico]],A2516:$A$5002,1,FALSE),0),1,0)</f>
        <v>0</v>
      </c>
    </row>
    <row r="2516" spans="1:18" x14ac:dyDescent="0.3">
      <c r="A2516" t="str">
        <f>CONCATENATE(DATOS[[#This Row],[customer_id]],"_",DATOS[[#This Row],[country]],"_",DATOS[[#This Row],[customer_since]])</f>
        <v>CUST_5524_USA_44636</v>
      </c>
      <c r="B2516" t="s">
        <v>966</v>
      </c>
      <c r="C2516">
        <v>60</v>
      </c>
      <c r="D2516" t="s">
        <v>25</v>
      </c>
      <c r="E2516" t="s">
        <v>18</v>
      </c>
      <c r="F2516">
        <v>163.79</v>
      </c>
      <c r="G2516">
        <f>IF(DATOS[[#This Row],[avg_order_value]]="",0,DATOS[[#This Row],[avg_order_value]])</f>
        <v>163.79</v>
      </c>
      <c r="H2516">
        <v>9</v>
      </c>
      <c r="I2516">
        <f>DATOS[[#This Row],[avgValorOrdenDesc]]*DATOS[[#This Row],[total_orders]]</f>
        <v>1474.11</v>
      </c>
      <c r="J2516">
        <v>349</v>
      </c>
      <c r="K2516">
        <v>0</v>
      </c>
      <c r="L2516" t="s">
        <v>19</v>
      </c>
      <c r="M2516">
        <v>4.5</v>
      </c>
      <c r="N2516">
        <f>IF(DATOS[[#This Row],[email_open_rate]]="",0,DATOS[[#This Row],[email_open_rate]])</f>
        <v>4.5</v>
      </c>
      <c r="O2516" s="1">
        <v>44636</v>
      </c>
      <c r="P2516">
        <v>41</v>
      </c>
      <c r="Q2516">
        <v>0.23</v>
      </c>
      <c r="R2516">
        <f>IF(IFERROR(VLOOKUP(DATOS[[#This Row],[IdUnico]],A2517:$A$5002,1,FALSE),0),1,0)</f>
        <v>0</v>
      </c>
    </row>
    <row r="2517" spans="1:18" x14ac:dyDescent="0.3">
      <c r="A2517" t="str">
        <f>CONCATENATE(DATOS[[#This Row],[customer_id]],"_",DATOS[[#This Row],[country]],"_",DATOS[[#This Row],[customer_since]])</f>
        <v>CUST_5529_Germany_45028</v>
      </c>
      <c r="B2517" t="s">
        <v>3096</v>
      </c>
      <c r="C2517">
        <v>24</v>
      </c>
      <c r="D2517" t="s">
        <v>21</v>
      </c>
      <c r="E2517" t="s">
        <v>50</v>
      </c>
      <c r="G2517">
        <f>IF(DATOS[[#This Row],[avg_order_value]]="",0,DATOS[[#This Row],[avg_order_value]])</f>
        <v>0</v>
      </c>
      <c r="H2517">
        <v>5</v>
      </c>
      <c r="I2517">
        <f>DATOS[[#This Row],[avgValorOrdenDesc]]*DATOS[[#This Row],[total_orders]]</f>
        <v>0</v>
      </c>
      <c r="J2517">
        <v>35</v>
      </c>
      <c r="K2517">
        <v>0</v>
      </c>
      <c r="L2517" t="s">
        <v>29</v>
      </c>
      <c r="M2517">
        <v>20.6</v>
      </c>
      <c r="N2517">
        <f>IF(DATOS[[#This Row],[email_open_rate]]="",0,DATOS[[#This Row],[email_open_rate]])</f>
        <v>20.6</v>
      </c>
      <c r="O2517" s="1">
        <v>45028</v>
      </c>
      <c r="P2517">
        <v>39</v>
      </c>
      <c r="Q2517">
        <v>0.5</v>
      </c>
      <c r="R2517">
        <f>IF(IFERROR(VLOOKUP(DATOS[[#This Row],[IdUnico]],A2518:$A$5002,1,FALSE),0),1,0)</f>
        <v>0</v>
      </c>
    </row>
    <row r="2518" spans="1:18" x14ac:dyDescent="0.3">
      <c r="A2518" t="str">
        <f>CONCATENATE(DATOS[[#This Row],[customer_id]],"_",DATOS[[#This Row],[country]],"_",DATOS[[#This Row],[customer_since]])</f>
        <v>CUST_5530_Australia_44413</v>
      </c>
      <c r="B2518" t="s">
        <v>658</v>
      </c>
      <c r="C2518">
        <v>28</v>
      </c>
      <c r="D2518" t="s">
        <v>21</v>
      </c>
      <c r="E2518" t="s">
        <v>22</v>
      </c>
      <c r="F2518">
        <v>38.64</v>
      </c>
      <c r="G2518">
        <f>IF(DATOS[[#This Row],[avg_order_value]]="",0,DATOS[[#This Row],[avg_order_value]])</f>
        <v>38.64</v>
      </c>
      <c r="H2518">
        <v>9</v>
      </c>
      <c r="I2518">
        <f>DATOS[[#This Row],[avgValorOrdenDesc]]*DATOS[[#This Row],[total_orders]]</f>
        <v>347.76</v>
      </c>
      <c r="J2518">
        <v>315</v>
      </c>
      <c r="K2518">
        <v>0</v>
      </c>
      <c r="L2518" t="s">
        <v>16</v>
      </c>
      <c r="M2518">
        <v>68.400000000000006</v>
      </c>
      <c r="N2518">
        <f>IF(DATOS[[#This Row],[email_open_rate]]="",0,DATOS[[#This Row],[email_open_rate]])</f>
        <v>68.400000000000006</v>
      </c>
      <c r="O2518" s="1">
        <v>44413</v>
      </c>
      <c r="P2518">
        <v>72</v>
      </c>
      <c r="Q2518">
        <v>0.34</v>
      </c>
      <c r="R2518">
        <f>IF(IFERROR(VLOOKUP(DATOS[[#This Row],[IdUnico]],A2519:$A$5002,1,FALSE),0),1,0)</f>
        <v>0</v>
      </c>
    </row>
    <row r="2519" spans="1:18" x14ac:dyDescent="0.3">
      <c r="A2519" t="str">
        <f>CONCATENATE(DATOS[[#This Row],[customer_id]],"_",DATOS[[#This Row],[country]],"_",DATOS[[#This Row],[customer_since]])</f>
        <v>CUST_5530_Canada_45592</v>
      </c>
      <c r="B2519" t="s">
        <v>658</v>
      </c>
      <c r="C2519">
        <v>57</v>
      </c>
      <c r="D2519" t="s">
        <v>14</v>
      </c>
      <c r="E2519" t="s">
        <v>28</v>
      </c>
      <c r="F2519">
        <v>32.729999999999997</v>
      </c>
      <c r="G2519">
        <f>IF(DATOS[[#This Row],[avg_order_value]]="",0,DATOS[[#This Row],[avg_order_value]])</f>
        <v>32.729999999999997</v>
      </c>
      <c r="H2519">
        <v>15</v>
      </c>
      <c r="I2519">
        <f>DATOS[[#This Row],[avgValorOrdenDesc]]*DATOS[[#This Row],[total_orders]]</f>
        <v>490.94999999999993</v>
      </c>
      <c r="J2519">
        <v>44</v>
      </c>
      <c r="K2519">
        <v>0</v>
      </c>
      <c r="L2519" t="s">
        <v>23</v>
      </c>
      <c r="M2519">
        <v>31.4</v>
      </c>
      <c r="N2519">
        <f>IF(DATOS[[#This Row],[email_open_rate]]="",0,DATOS[[#This Row],[email_open_rate]])</f>
        <v>31.4</v>
      </c>
      <c r="O2519" s="1">
        <v>45592</v>
      </c>
      <c r="P2519">
        <v>47</v>
      </c>
      <c r="Q2519">
        <v>0.22</v>
      </c>
      <c r="R2519">
        <f>IF(IFERROR(VLOOKUP(DATOS[[#This Row],[IdUnico]],A2520:$A$5002,1,FALSE),0),1,0)</f>
        <v>0</v>
      </c>
    </row>
    <row r="2520" spans="1:18" x14ac:dyDescent="0.3">
      <c r="A2520" t="str">
        <f>CONCATENATE(DATOS[[#This Row],[customer_id]],"_",DATOS[[#This Row],[country]],"_",DATOS[[#This Row],[customer_since]])</f>
        <v>CUST_5531_China_44662</v>
      </c>
      <c r="B2520" t="s">
        <v>1808</v>
      </c>
      <c r="C2520">
        <v>25</v>
      </c>
      <c r="D2520" t="s">
        <v>21</v>
      </c>
      <c r="E2520" t="s">
        <v>44</v>
      </c>
      <c r="F2520">
        <v>40.82</v>
      </c>
      <c r="G2520">
        <f>IF(DATOS[[#This Row],[avg_order_value]]="",0,DATOS[[#This Row],[avg_order_value]])</f>
        <v>40.82</v>
      </c>
      <c r="H2520">
        <v>8</v>
      </c>
      <c r="I2520">
        <f>DATOS[[#This Row],[avgValorOrdenDesc]]*DATOS[[#This Row],[total_orders]]</f>
        <v>326.56</v>
      </c>
      <c r="J2520">
        <v>322</v>
      </c>
      <c r="K2520">
        <v>0</v>
      </c>
      <c r="L2520" t="s">
        <v>16</v>
      </c>
      <c r="M2520">
        <v>15.1</v>
      </c>
      <c r="N2520">
        <f>IF(DATOS[[#This Row],[email_open_rate]]="",0,DATOS[[#This Row],[email_open_rate]])</f>
        <v>15.1</v>
      </c>
      <c r="O2520" s="1">
        <v>44662</v>
      </c>
      <c r="P2520">
        <v>3</v>
      </c>
      <c r="Q2520">
        <v>0.24</v>
      </c>
      <c r="R2520">
        <f>IF(IFERROR(VLOOKUP(DATOS[[#This Row],[IdUnico]],A2521:$A$5002,1,FALSE),0),1,0)</f>
        <v>0</v>
      </c>
    </row>
    <row r="2521" spans="1:18" x14ac:dyDescent="0.3">
      <c r="A2521" t="str">
        <f>CONCATENATE(DATOS[[#This Row],[customer_id]],"_",DATOS[[#This Row],[country]],"_",DATOS[[#This Row],[customer_since]])</f>
        <v>CUST_5534_Japan_44174</v>
      </c>
      <c r="B2521" t="s">
        <v>3757</v>
      </c>
      <c r="C2521">
        <v>18</v>
      </c>
      <c r="D2521" t="s">
        <v>21</v>
      </c>
      <c r="E2521" t="s">
        <v>26</v>
      </c>
      <c r="F2521">
        <v>242.27</v>
      </c>
      <c r="G2521">
        <f>IF(DATOS[[#This Row],[avg_order_value]]="",0,DATOS[[#This Row],[avg_order_value]])</f>
        <v>242.27</v>
      </c>
      <c r="H2521">
        <v>8</v>
      </c>
      <c r="I2521">
        <f>DATOS[[#This Row],[avgValorOrdenDesc]]*DATOS[[#This Row],[total_orders]]</f>
        <v>1938.16</v>
      </c>
      <c r="J2521">
        <v>162</v>
      </c>
      <c r="K2521">
        <v>0</v>
      </c>
      <c r="L2521" t="s">
        <v>23</v>
      </c>
      <c r="N2521">
        <f>IF(DATOS[[#This Row],[email_open_rate]]="",0,DATOS[[#This Row],[email_open_rate]])</f>
        <v>0</v>
      </c>
      <c r="O2521" s="1">
        <v>44174</v>
      </c>
      <c r="P2521">
        <v>53</v>
      </c>
      <c r="Q2521">
        <v>0.28000000000000003</v>
      </c>
      <c r="R2521">
        <f>IF(IFERROR(VLOOKUP(DATOS[[#This Row],[IdUnico]],A2522:$A$5002,1,FALSE),0),1,0)</f>
        <v>0</v>
      </c>
    </row>
    <row r="2522" spans="1:18" x14ac:dyDescent="0.3">
      <c r="A2522" t="str">
        <f>CONCATENATE(DATOS[[#This Row],[customer_id]],"_",DATOS[[#This Row],[country]],"_",DATOS[[#This Row],[customer_since]])</f>
        <v>CUST_5535_Canada_44518</v>
      </c>
      <c r="B2522" t="s">
        <v>3541</v>
      </c>
      <c r="C2522">
        <v>51</v>
      </c>
      <c r="D2522" t="s">
        <v>14</v>
      </c>
      <c r="E2522" t="s">
        <v>28</v>
      </c>
      <c r="F2522">
        <v>87.83</v>
      </c>
      <c r="G2522">
        <f>IF(DATOS[[#This Row],[avg_order_value]]="",0,DATOS[[#This Row],[avg_order_value]])</f>
        <v>87.83</v>
      </c>
      <c r="H2522">
        <v>9</v>
      </c>
      <c r="I2522">
        <f>DATOS[[#This Row],[avgValorOrdenDesc]]*DATOS[[#This Row],[total_orders]]</f>
        <v>790.47</v>
      </c>
      <c r="J2522">
        <v>144</v>
      </c>
      <c r="K2522">
        <v>0</v>
      </c>
      <c r="L2522" t="s">
        <v>23</v>
      </c>
      <c r="M2522">
        <v>5.6</v>
      </c>
      <c r="N2522">
        <f>IF(DATOS[[#This Row],[email_open_rate]]="",0,DATOS[[#This Row],[email_open_rate]])</f>
        <v>5.6</v>
      </c>
      <c r="O2522" s="1">
        <v>44518</v>
      </c>
      <c r="P2522">
        <v>47</v>
      </c>
      <c r="Q2522">
        <v>0.52</v>
      </c>
      <c r="R2522">
        <f>IF(IFERROR(VLOOKUP(DATOS[[#This Row],[IdUnico]],A2523:$A$5002,1,FALSE),0),1,0)</f>
        <v>0</v>
      </c>
    </row>
    <row r="2523" spans="1:18" x14ac:dyDescent="0.3">
      <c r="A2523" t="str">
        <f>CONCATENATE(DATOS[[#This Row],[customer_id]],"_",DATOS[[#This Row],[country]],"_",DATOS[[#This Row],[customer_since]])</f>
        <v>CUST_5538_France_44195</v>
      </c>
      <c r="B2523" t="s">
        <v>2686</v>
      </c>
      <c r="C2523">
        <v>31</v>
      </c>
      <c r="D2523" t="s">
        <v>21</v>
      </c>
      <c r="E2523" t="s">
        <v>35</v>
      </c>
      <c r="F2523">
        <v>102.91</v>
      </c>
      <c r="G2523">
        <f>IF(DATOS[[#This Row],[avg_order_value]]="",0,DATOS[[#This Row],[avg_order_value]])</f>
        <v>102.91</v>
      </c>
      <c r="H2523">
        <v>8</v>
      </c>
      <c r="I2523">
        <f>DATOS[[#This Row],[avgValorOrdenDesc]]*DATOS[[#This Row],[total_orders]]</f>
        <v>823.28</v>
      </c>
      <c r="J2523">
        <v>214</v>
      </c>
      <c r="K2523">
        <v>0</v>
      </c>
      <c r="L2523" t="s">
        <v>16</v>
      </c>
      <c r="M2523">
        <v>46.2</v>
      </c>
      <c r="N2523">
        <f>IF(DATOS[[#This Row],[email_open_rate]]="",0,DATOS[[#This Row],[email_open_rate]])</f>
        <v>46.2</v>
      </c>
      <c r="O2523" s="1">
        <v>44195</v>
      </c>
      <c r="P2523">
        <v>87</v>
      </c>
      <c r="Q2523">
        <v>0.42</v>
      </c>
      <c r="R2523">
        <f>IF(IFERROR(VLOOKUP(DATOS[[#This Row],[IdUnico]],A2524:$A$5002,1,FALSE),0),1,0)</f>
        <v>0</v>
      </c>
    </row>
    <row r="2524" spans="1:18" x14ac:dyDescent="0.3">
      <c r="A2524" t="str">
        <f>CONCATENATE(DATOS[[#This Row],[customer_id]],"_",DATOS[[#This Row],[country]],"_",DATOS[[#This Row],[customer_since]])</f>
        <v>CUST_5538_India_44616</v>
      </c>
      <c r="B2524" t="s">
        <v>2686</v>
      </c>
      <c r="C2524">
        <v>66</v>
      </c>
      <c r="D2524" t="s">
        <v>14</v>
      </c>
      <c r="E2524" t="s">
        <v>37</v>
      </c>
      <c r="F2524">
        <v>93.6</v>
      </c>
      <c r="G2524">
        <f>IF(DATOS[[#This Row],[avg_order_value]]="",0,DATOS[[#This Row],[avg_order_value]])</f>
        <v>93.6</v>
      </c>
      <c r="H2524">
        <v>10</v>
      </c>
      <c r="I2524">
        <f>DATOS[[#This Row],[avgValorOrdenDesc]]*DATOS[[#This Row],[total_orders]]</f>
        <v>936</v>
      </c>
      <c r="J2524">
        <v>306</v>
      </c>
      <c r="K2524">
        <v>0</v>
      </c>
      <c r="L2524" t="s">
        <v>19</v>
      </c>
      <c r="M2524">
        <v>63</v>
      </c>
      <c r="N2524">
        <f>IF(DATOS[[#This Row],[email_open_rate]]="",0,DATOS[[#This Row],[email_open_rate]])</f>
        <v>63</v>
      </c>
      <c r="O2524" s="1">
        <v>44616</v>
      </c>
      <c r="P2524">
        <v>78</v>
      </c>
      <c r="Q2524">
        <v>0.09</v>
      </c>
      <c r="R2524">
        <f>IF(IFERROR(VLOOKUP(DATOS[[#This Row],[IdUnico]],A2525:$A$5002,1,FALSE),0),1,0)</f>
        <v>0</v>
      </c>
    </row>
    <row r="2525" spans="1:18" x14ac:dyDescent="0.3">
      <c r="A2525" t="str">
        <f>CONCATENATE(DATOS[[#This Row],[customer_id]],"_",DATOS[[#This Row],[country]],"_",DATOS[[#This Row],[customer_since]])</f>
        <v>CUST_5539_India_45430</v>
      </c>
      <c r="B2525" t="s">
        <v>3769</v>
      </c>
      <c r="C2525">
        <v>62</v>
      </c>
      <c r="D2525" t="s">
        <v>14</v>
      </c>
      <c r="E2525" t="s">
        <v>37</v>
      </c>
      <c r="F2525">
        <v>75.34</v>
      </c>
      <c r="G2525">
        <f>IF(DATOS[[#This Row],[avg_order_value]]="",0,DATOS[[#This Row],[avg_order_value]])</f>
        <v>75.34</v>
      </c>
      <c r="H2525">
        <v>4</v>
      </c>
      <c r="I2525">
        <f>DATOS[[#This Row],[avgValorOrdenDesc]]*DATOS[[#This Row],[total_orders]]</f>
        <v>301.36</v>
      </c>
      <c r="J2525">
        <v>46</v>
      </c>
      <c r="K2525">
        <v>0</v>
      </c>
      <c r="L2525" t="s">
        <v>29</v>
      </c>
      <c r="M2525">
        <v>56.5</v>
      </c>
      <c r="N2525">
        <f>IF(DATOS[[#This Row],[email_open_rate]]="",0,DATOS[[#This Row],[email_open_rate]])</f>
        <v>56.5</v>
      </c>
      <c r="O2525" s="1">
        <v>45430</v>
      </c>
      <c r="P2525">
        <v>30</v>
      </c>
      <c r="Q2525">
        <v>0.44</v>
      </c>
      <c r="R2525">
        <f>IF(IFERROR(VLOOKUP(DATOS[[#This Row],[IdUnico]],A2526:$A$5002,1,FALSE),0),1,0)</f>
        <v>0</v>
      </c>
    </row>
    <row r="2526" spans="1:18" x14ac:dyDescent="0.3">
      <c r="A2526" t="str">
        <f>CONCATENATE(DATOS[[#This Row],[customer_id]],"_",DATOS[[#This Row],[country]],"_",DATOS[[#This Row],[customer_since]])</f>
        <v>CUST_5543_Canada_44489</v>
      </c>
      <c r="B2526" t="s">
        <v>1265</v>
      </c>
      <c r="C2526">
        <v>21</v>
      </c>
      <c r="D2526" t="s">
        <v>14</v>
      </c>
      <c r="E2526" t="s">
        <v>28</v>
      </c>
      <c r="F2526">
        <v>304.66000000000003</v>
      </c>
      <c r="G2526">
        <f>IF(DATOS[[#This Row],[avg_order_value]]="",0,DATOS[[#This Row],[avg_order_value]])</f>
        <v>304.66000000000003</v>
      </c>
      <c r="H2526">
        <v>8</v>
      </c>
      <c r="I2526">
        <f>DATOS[[#This Row],[avgValorOrdenDesc]]*DATOS[[#This Row],[total_orders]]</f>
        <v>2437.2800000000002</v>
      </c>
      <c r="J2526">
        <v>305</v>
      </c>
      <c r="K2526">
        <v>0</v>
      </c>
      <c r="L2526" t="s">
        <v>40</v>
      </c>
      <c r="M2526">
        <v>44.8</v>
      </c>
      <c r="N2526">
        <f>IF(DATOS[[#This Row],[email_open_rate]]="",0,DATOS[[#This Row],[email_open_rate]])</f>
        <v>44.8</v>
      </c>
      <c r="O2526" s="1">
        <v>44489</v>
      </c>
      <c r="P2526">
        <v>5</v>
      </c>
      <c r="Q2526">
        <v>0.27</v>
      </c>
      <c r="R2526">
        <f>IF(IFERROR(VLOOKUP(DATOS[[#This Row],[IdUnico]],A2527:$A$5002,1,FALSE),0),1,0)</f>
        <v>0</v>
      </c>
    </row>
    <row r="2527" spans="1:18" x14ac:dyDescent="0.3">
      <c r="A2527" t="str">
        <f>CONCATENATE(DATOS[[#This Row],[customer_id]],"_",DATOS[[#This Row],[country]],"_",DATOS[[#This Row],[customer_since]])</f>
        <v>CUST_5544_France_44210</v>
      </c>
      <c r="B2527" t="s">
        <v>638</v>
      </c>
      <c r="C2527">
        <v>34</v>
      </c>
      <c r="D2527" t="s">
        <v>21</v>
      </c>
      <c r="E2527" t="s">
        <v>35</v>
      </c>
      <c r="F2527">
        <v>21.75</v>
      </c>
      <c r="G2527">
        <f>IF(DATOS[[#This Row],[avg_order_value]]="",0,DATOS[[#This Row],[avg_order_value]])</f>
        <v>21.75</v>
      </c>
      <c r="H2527">
        <v>11</v>
      </c>
      <c r="I2527">
        <f>DATOS[[#This Row],[avgValorOrdenDesc]]*DATOS[[#This Row],[total_orders]]</f>
        <v>239.25</v>
      </c>
      <c r="J2527">
        <v>128</v>
      </c>
      <c r="K2527">
        <v>0</v>
      </c>
      <c r="L2527" t="s">
        <v>16</v>
      </c>
      <c r="M2527">
        <v>36</v>
      </c>
      <c r="N2527">
        <f>IF(DATOS[[#This Row],[email_open_rate]]="",0,DATOS[[#This Row],[email_open_rate]])</f>
        <v>36</v>
      </c>
      <c r="O2527" s="1">
        <v>44210</v>
      </c>
      <c r="P2527">
        <v>97</v>
      </c>
      <c r="Q2527">
        <v>0.32</v>
      </c>
      <c r="R2527">
        <f>IF(IFERROR(VLOOKUP(DATOS[[#This Row],[IdUnico]],A2528:$A$5002,1,FALSE),0),1,0)</f>
        <v>0</v>
      </c>
    </row>
    <row r="2528" spans="1:18" x14ac:dyDescent="0.3">
      <c r="A2528" t="str">
        <f>CONCATENATE(DATOS[[#This Row],[customer_id]],"_",DATOS[[#This Row],[country]],"_",DATOS[[#This Row],[customer_since]])</f>
        <v>CUST_5545_Japan_44271</v>
      </c>
      <c r="B2528" t="s">
        <v>2923</v>
      </c>
      <c r="C2528">
        <v>72</v>
      </c>
      <c r="D2528" t="s">
        <v>14</v>
      </c>
      <c r="E2528" t="s">
        <v>26</v>
      </c>
      <c r="F2528">
        <v>35.01</v>
      </c>
      <c r="G2528">
        <f>IF(DATOS[[#This Row],[avg_order_value]]="",0,DATOS[[#This Row],[avg_order_value]])</f>
        <v>35.01</v>
      </c>
      <c r="H2528">
        <v>8</v>
      </c>
      <c r="I2528">
        <f>DATOS[[#This Row],[avgValorOrdenDesc]]*DATOS[[#This Row],[total_orders]]</f>
        <v>280.08</v>
      </c>
      <c r="J2528">
        <v>345</v>
      </c>
      <c r="K2528">
        <v>0</v>
      </c>
      <c r="L2528" t="s">
        <v>23</v>
      </c>
      <c r="M2528">
        <v>26.8</v>
      </c>
      <c r="N2528">
        <f>IF(DATOS[[#This Row],[email_open_rate]]="",0,DATOS[[#This Row],[email_open_rate]])</f>
        <v>26.8</v>
      </c>
      <c r="O2528" s="1">
        <v>44271</v>
      </c>
      <c r="P2528">
        <v>45</v>
      </c>
      <c r="Q2528">
        <v>0.17</v>
      </c>
      <c r="R2528">
        <f>IF(IFERROR(VLOOKUP(DATOS[[#This Row],[IdUnico]],A2529:$A$5002,1,FALSE),0),1,0)</f>
        <v>0</v>
      </c>
    </row>
    <row r="2529" spans="1:18" x14ac:dyDescent="0.3">
      <c r="A2529" t="str">
        <f>CONCATENATE(DATOS[[#This Row],[customer_id]],"_",DATOS[[#This Row],[country]],"_",DATOS[[#This Row],[customer_since]])</f>
        <v>CUST_5547_Brazil_44677</v>
      </c>
      <c r="B2529" t="s">
        <v>999</v>
      </c>
      <c r="C2529">
        <v>64</v>
      </c>
      <c r="D2529" t="s">
        <v>14</v>
      </c>
      <c r="E2529" t="s">
        <v>15</v>
      </c>
      <c r="F2529">
        <v>48.67</v>
      </c>
      <c r="G2529">
        <f>IF(DATOS[[#This Row],[avg_order_value]]="",0,DATOS[[#This Row],[avg_order_value]])</f>
        <v>48.67</v>
      </c>
      <c r="H2529">
        <v>9</v>
      </c>
      <c r="I2529">
        <f>DATOS[[#This Row],[avgValorOrdenDesc]]*DATOS[[#This Row],[total_orders]]</f>
        <v>438.03000000000003</v>
      </c>
      <c r="J2529">
        <v>221</v>
      </c>
      <c r="K2529">
        <v>0</v>
      </c>
      <c r="L2529" t="s">
        <v>23</v>
      </c>
      <c r="M2529">
        <v>77.5</v>
      </c>
      <c r="N2529">
        <f>IF(DATOS[[#This Row],[email_open_rate]]="",0,DATOS[[#This Row],[email_open_rate]])</f>
        <v>77.5</v>
      </c>
      <c r="O2529" s="1">
        <v>44677</v>
      </c>
      <c r="P2529">
        <v>34</v>
      </c>
      <c r="Q2529">
        <v>7.0000000000000007E-2</v>
      </c>
      <c r="R2529">
        <f>IF(IFERROR(VLOOKUP(DATOS[[#This Row],[IdUnico]],A2530:$A$5002,1,FALSE),0),1,0)</f>
        <v>0</v>
      </c>
    </row>
    <row r="2530" spans="1:18" x14ac:dyDescent="0.3">
      <c r="A2530" t="str">
        <f>CONCATENATE(DATOS[[#This Row],[customer_id]],"_",DATOS[[#This Row],[country]],"_",DATOS[[#This Row],[customer_since]])</f>
        <v>CUST_5548_Canada_44839</v>
      </c>
      <c r="B2530" t="s">
        <v>248</v>
      </c>
      <c r="C2530">
        <v>58</v>
      </c>
      <c r="D2530" t="s">
        <v>21</v>
      </c>
      <c r="E2530" t="s">
        <v>28</v>
      </c>
      <c r="F2530">
        <v>30.4</v>
      </c>
      <c r="G2530">
        <f>IF(DATOS[[#This Row],[avg_order_value]]="",0,DATOS[[#This Row],[avg_order_value]])</f>
        <v>30.4</v>
      </c>
      <c r="H2530">
        <v>14</v>
      </c>
      <c r="I2530">
        <f>DATOS[[#This Row],[avgValorOrdenDesc]]*DATOS[[#This Row],[total_orders]]</f>
        <v>425.59999999999997</v>
      </c>
      <c r="J2530">
        <v>12</v>
      </c>
      <c r="K2530">
        <v>0</v>
      </c>
      <c r="L2530" t="s">
        <v>23</v>
      </c>
      <c r="M2530">
        <v>96.1</v>
      </c>
      <c r="N2530">
        <f>IF(DATOS[[#This Row],[email_open_rate]]="",0,DATOS[[#This Row],[email_open_rate]])</f>
        <v>96.1</v>
      </c>
      <c r="O2530" s="1">
        <v>44839</v>
      </c>
      <c r="P2530">
        <v>54</v>
      </c>
      <c r="Q2530">
        <v>0.43</v>
      </c>
      <c r="R2530">
        <f>IF(IFERROR(VLOOKUP(DATOS[[#This Row],[IdUnico]],A2531:$A$5002,1,FALSE),0),1,0)</f>
        <v>0</v>
      </c>
    </row>
    <row r="2531" spans="1:18" x14ac:dyDescent="0.3">
      <c r="A2531" t="str">
        <f>CONCATENATE(DATOS[[#This Row],[customer_id]],"_",DATOS[[#This Row],[country]],"_",DATOS[[#This Row],[customer_since]])</f>
        <v>CUST_5552_Australia_44536</v>
      </c>
      <c r="B2531" t="s">
        <v>2543</v>
      </c>
      <c r="C2531">
        <v>33</v>
      </c>
      <c r="D2531" t="s">
        <v>14</v>
      </c>
      <c r="E2531" t="s">
        <v>22</v>
      </c>
      <c r="F2531">
        <v>264.66000000000003</v>
      </c>
      <c r="G2531">
        <f>IF(DATOS[[#This Row],[avg_order_value]]="",0,DATOS[[#This Row],[avg_order_value]])</f>
        <v>264.66000000000003</v>
      </c>
      <c r="H2531">
        <v>8</v>
      </c>
      <c r="I2531">
        <f>DATOS[[#This Row],[avgValorOrdenDesc]]*DATOS[[#This Row],[total_orders]]</f>
        <v>2117.2800000000002</v>
      </c>
      <c r="J2531">
        <v>124</v>
      </c>
      <c r="K2531">
        <v>0</v>
      </c>
      <c r="L2531" t="s">
        <v>16</v>
      </c>
      <c r="M2531">
        <v>22.7</v>
      </c>
      <c r="N2531">
        <f>IF(DATOS[[#This Row],[email_open_rate]]="",0,DATOS[[#This Row],[email_open_rate]])</f>
        <v>22.7</v>
      </c>
      <c r="O2531" s="1">
        <v>44536</v>
      </c>
      <c r="P2531">
        <v>40</v>
      </c>
      <c r="Q2531">
        <v>0.31</v>
      </c>
      <c r="R2531">
        <f>IF(IFERROR(VLOOKUP(DATOS[[#This Row],[IdUnico]],A2532:$A$5002,1,FALSE),0),1,0)</f>
        <v>0</v>
      </c>
    </row>
    <row r="2532" spans="1:18" x14ac:dyDescent="0.3">
      <c r="A2532" t="str">
        <f>CONCATENATE(DATOS[[#This Row],[customer_id]],"_",DATOS[[#This Row],[country]],"_",DATOS[[#This Row],[customer_since]])</f>
        <v>CUST_5552_India_45632</v>
      </c>
      <c r="B2532" t="s">
        <v>2543</v>
      </c>
      <c r="C2532">
        <v>63</v>
      </c>
      <c r="D2532" t="s">
        <v>14</v>
      </c>
      <c r="E2532" t="s">
        <v>37</v>
      </c>
      <c r="F2532">
        <v>27.49</v>
      </c>
      <c r="G2532">
        <f>IF(DATOS[[#This Row],[avg_order_value]]="",0,DATOS[[#This Row],[avg_order_value]])</f>
        <v>27.49</v>
      </c>
      <c r="H2532">
        <v>10</v>
      </c>
      <c r="I2532">
        <f>DATOS[[#This Row],[avgValorOrdenDesc]]*DATOS[[#This Row],[total_orders]]</f>
        <v>274.89999999999998</v>
      </c>
      <c r="J2532">
        <v>103</v>
      </c>
      <c r="K2532">
        <v>0</v>
      </c>
      <c r="L2532" t="s">
        <v>29</v>
      </c>
      <c r="M2532">
        <v>96.7</v>
      </c>
      <c r="N2532">
        <f>IF(DATOS[[#This Row],[email_open_rate]]="",0,DATOS[[#This Row],[email_open_rate]])</f>
        <v>96.7</v>
      </c>
      <c r="O2532" s="1">
        <v>45632</v>
      </c>
      <c r="P2532">
        <v>95</v>
      </c>
      <c r="Q2532">
        <v>0.32</v>
      </c>
      <c r="R2532">
        <f>IF(IFERROR(VLOOKUP(DATOS[[#This Row],[IdUnico]],A2533:$A$5002,1,FALSE),0),1,0)</f>
        <v>0</v>
      </c>
    </row>
    <row r="2533" spans="1:18" x14ac:dyDescent="0.3">
      <c r="A2533" t="str">
        <f>CONCATENATE(DATOS[[#This Row],[customer_id]],"_",DATOS[[#This Row],[country]],"_",DATOS[[#This Row],[customer_since]])</f>
        <v>CUST_5555_Canada_44582</v>
      </c>
      <c r="B2533" t="s">
        <v>47</v>
      </c>
      <c r="C2533">
        <v>19</v>
      </c>
      <c r="D2533" t="s">
        <v>14</v>
      </c>
      <c r="E2533" t="s">
        <v>28</v>
      </c>
      <c r="F2533">
        <v>230.77</v>
      </c>
      <c r="G2533">
        <f>IF(DATOS[[#This Row],[avg_order_value]]="",0,DATOS[[#This Row],[avg_order_value]])</f>
        <v>230.77</v>
      </c>
      <c r="H2533">
        <v>5</v>
      </c>
      <c r="I2533">
        <f>DATOS[[#This Row],[avgValorOrdenDesc]]*DATOS[[#This Row],[total_orders]]</f>
        <v>1153.8500000000001</v>
      </c>
      <c r="J2533">
        <v>210</v>
      </c>
      <c r="K2533">
        <v>0</v>
      </c>
      <c r="L2533" t="s">
        <v>19</v>
      </c>
      <c r="M2533">
        <v>51.4</v>
      </c>
      <c r="N2533">
        <f>IF(DATOS[[#This Row],[email_open_rate]]="",0,DATOS[[#This Row],[email_open_rate]])</f>
        <v>51.4</v>
      </c>
      <c r="O2533" s="1">
        <v>44582</v>
      </c>
      <c r="P2533">
        <v>8</v>
      </c>
      <c r="Q2533">
        <v>0.11</v>
      </c>
      <c r="R2533">
        <f>IF(IFERROR(VLOOKUP(DATOS[[#This Row],[IdUnico]],A2534:$A$5002,1,FALSE),0),1,0)</f>
        <v>0</v>
      </c>
    </row>
    <row r="2534" spans="1:18" x14ac:dyDescent="0.3">
      <c r="A2534" t="str">
        <f>CONCATENATE(DATOS[[#This Row],[customer_id]],"_",DATOS[[#This Row],[country]],"_",DATOS[[#This Row],[customer_since]])</f>
        <v>CUST_5555_China_44954</v>
      </c>
      <c r="B2534" t="s">
        <v>47</v>
      </c>
      <c r="C2534">
        <v>26</v>
      </c>
      <c r="D2534" t="s">
        <v>14</v>
      </c>
      <c r="E2534" t="s">
        <v>44</v>
      </c>
      <c r="F2534">
        <v>122.06</v>
      </c>
      <c r="G2534">
        <f>IF(DATOS[[#This Row],[avg_order_value]]="",0,DATOS[[#This Row],[avg_order_value]])</f>
        <v>122.06</v>
      </c>
      <c r="H2534">
        <v>12</v>
      </c>
      <c r="I2534">
        <f>DATOS[[#This Row],[avgValorOrdenDesc]]*DATOS[[#This Row],[total_orders]]</f>
        <v>1464.72</v>
      </c>
      <c r="J2534">
        <v>152</v>
      </c>
      <c r="K2534">
        <v>0</v>
      </c>
      <c r="L2534" t="s">
        <v>23</v>
      </c>
      <c r="M2534">
        <v>97.6</v>
      </c>
      <c r="N2534">
        <f>IF(DATOS[[#This Row],[email_open_rate]]="",0,DATOS[[#This Row],[email_open_rate]])</f>
        <v>97.6</v>
      </c>
      <c r="O2534" s="1">
        <v>44954</v>
      </c>
      <c r="P2534">
        <v>91</v>
      </c>
      <c r="Q2534">
        <v>0.33</v>
      </c>
      <c r="R2534">
        <f>IF(IFERROR(VLOOKUP(DATOS[[#This Row],[IdUnico]],A2535:$A$5002,1,FALSE),0),1,0)</f>
        <v>0</v>
      </c>
    </row>
    <row r="2535" spans="1:18" x14ac:dyDescent="0.3">
      <c r="A2535" t="str">
        <f>CONCATENATE(DATOS[[#This Row],[customer_id]],"_",DATOS[[#This Row],[country]],"_",DATOS[[#This Row],[customer_since]])</f>
        <v>CUST_5555_USA_45257</v>
      </c>
      <c r="B2535" t="s">
        <v>47</v>
      </c>
      <c r="C2535">
        <v>57</v>
      </c>
      <c r="D2535" t="s">
        <v>14</v>
      </c>
      <c r="E2535" t="s">
        <v>18</v>
      </c>
      <c r="F2535">
        <v>87.13</v>
      </c>
      <c r="G2535">
        <f>IF(DATOS[[#This Row],[avg_order_value]]="",0,DATOS[[#This Row],[avg_order_value]])</f>
        <v>87.13</v>
      </c>
      <c r="H2535">
        <v>8</v>
      </c>
      <c r="I2535">
        <f>DATOS[[#This Row],[avgValorOrdenDesc]]*DATOS[[#This Row],[total_orders]]</f>
        <v>697.04</v>
      </c>
      <c r="J2535">
        <v>355</v>
      </c>
      <c r="K2535">
        <v>0</v>
      </c>
      <c r="L2535" t="s">
        <v>29</v>
      </c>
      <c r="M2535">
        <v>42.5</v>
      </c>
      <c r="N2535">
        <f>IF(DATOS[[#This Row],[email_open_rate]]="",0,DATOS[[#This Row],[email_open_rate]])</f>
        <v>42.5</v>
      </c>
      <c r="O2535" s="1">
        <v>45257</v>
      </c>
      <c r="P2535">
        <v>53</v>
      </c>
      <c r="Q2535">
        <v>0.33</v>
      </c>
      <c r="R2535">
        <f>IF(IFERROR(VLOOKUP(DATOS[[#This Row],[IdUnico]],A2536:$A$5002,1,FALSE),0),1,0)</f>
        <v>0</v>
      </c>
    </row>
    <row r="2536" spans="1:18" x14ac:dyDescent="0.3">
      <c r="A2536" t="str">
        <f>CONCATENATE(DATOS[[#This Row],[customer_id]],"_",DATOS[[#This Row],[country]],"_",DATOS[[#This Row],[customer_since]])</f>
        <v>CUST_5557_Australia_45211</v>
      </c>
      <c r="B2536" t="s">
        <v>2645</v>
      </c>
      <c r="C2536">
        <v>28</v>
      </c>
      <c r="D2536" t="s">
        <v>25</v>
      </c>
      <c r="E2536" t="s">
        <v>22</v>
      </c>
      <c r="F2536">
        <v>83.1</v>
      </c>
      <c r="G2536">
        <f>IF(DATOS[[#This Row],[avg_order_value]]="",0,DATOS[[#This Row],[avg_order_value]])</f>
        <v>83.1</v>
      </c>
      <c r="H2536">
        <v>17</v>
      </c>
      <c r="I2536">
        <f>DATOS[[#This Row],[avgValorOrdenDesc]]*DATOS[[#This Row],[total_orders]]</f>
        <v>1412.6999999999998</v>
      </c>
      <c r="J2536">
        <v>151</v>
      </c>
      <c r="K2536">
        <v>0</v>
      </c>
      <c r="L2536" t="s">
        <v>19</v>
      </c>
      <c r="M2536">
        <v>24.1</v>
      </c>
      <c r="N2536">
        <f>IF(DATOS[[#This Row],[email_open_rate]]="",0,DATOS[[#This Row],[email_open_rate]])</f>
        <v>24.1</v>
      </c>
      <c r="O2536" s="1">
        <v>45211</v>
      </c>
      <c r="P2536">
        <v>18</v>
      </c>
      <c r="Q2536">
        <v>0.26</v>
      </c>
      <c r="R2536">
        <f>IF(IFERROR(VLOOKUP(DATOS[[#This Row],[IdUnico]],A2537:$A$5002,1,FALSE),0),1,0)</f>
        <v>0</v>
      </c>
    </row>
    <row r="2537" spans="1:18" x14ac:dyDescent="0.3">
      <c r="A2537" t="str">
        <f>CONCATENATE(DATOS[[#This Row],[customer_id]],"_",DATOS[[#This Row],[country]],"_",DATOS[[#This Row],[customer_since]])</f>
        <v>CUST_5558_Brazil_44715</v>
      </c>
      <c r="B2537" t="s">
        <v>1854</v>
      </c>
      <c r="C2537">
        <v>71</v>
      </c>
      <c r="D2537" t="s">
        <v>14</v>
      </c>
      <c r="E2537" t="s">
        <v>15</v>
      </c>
      <c r="F2537">
        <v>79.930000000000007</v>
      </c>
      <c r="G2537">
        <f>IF(DATOS[[#This Row],[avg_order_value]]="",0,DATOS[[#This Row],[avg_order_value]])</f>
        <v>79.930000000000007</v>
      </c>
      <c r="H2537">
        <v>13</v>
      </c>
      <c r="I2537">
        <f>DATOS[[#This Row],[avgValorOrdenDesc]]*DATOS[[#This Row],[total_orders]]</f>
        <v>1039.0900000000001</v>
      </c>
      <c r="J2537">
        <v>197</v>
      </c>
      <c r="K2537">
        <v>0</v>
      </c>
      <c r="L2537" t="s">
        <v>16</v>
      </c>
      <c r="N2537">
        <f>IF(DATOS[[#This Row],[email_open_rate]]="",0,DATOS[[#This Row],[email_open_rate]])</f>
        <v>0</v>
      </c>
      <c r="O2537" s="1">
        <v>44715</v>
      </c>
      <c r="P2537">
        <v>27</v>
      </c>
      <c r="Q2537">
        <v>0.05</v>
      </c>
      <c r="R2537">
        <f>IF(IFERROR(VLOOKUP(DATOS[[#This Row],[IdUnico]],A2538:$A$5002,1,FALSE),0),1,0)</f>
        <v>0</v>
      </c>
    </row>
    <row r="2538" spans="1:18" x14ac:dyDescent="0.3">
      <c r="A2538" t="str">
        <f>CONCATENATE(DATOS[[#This Row],[customer_id]],"_",DATOS[[#This Row],[country]],"_",DATOS[[#This Row],[customer_since]])</f>
        <v>CUST_5559_USA_45033</v>
      </c>
      <c r="B2538" t="s">
        <v>2754</v>
      </c>
      <c r="C2538">
        <v>64</v>
      </c>
      <c r="D2538" t="s">
        <v>14</v>
      </c>
      <c r="E2538" t="s">
        <v>18</v>
      </c>
      <c r="F2538">
        <v>121.96</v>
      </c>
      <c r="G2538">
        <f>IF(DATOS[[#This Row],[avg_order_value]]="",0,DATOS[[#This Row],[avg_order_value]])</f>
        <v>121.96</v>
      </c>
      <c r="H2538">
        <v>5</v>
      </c>
      <c r="I2538">
        <f>DATOS[[#This Row],[avgValorOrdenDesc]]*DATOS[[#This Row],[total_orders]]</f>
        <v>609.79999999999995</v>
      </c>
      <c r="J2538">
        <v>129</v>
      </c>
      <c r="K2538">
        <v>0</v>
      </c>
      <c r="L2538" t="s">
        <v>23</v>
      </c>
      <c r="N2538">
        <f>IF(DATOS[[#This Row],[email_open_rate]]="",0,DATOS[[#This Row],[email_open_rate]])</f>
        <v>0</v>
      </c>
      <c r="O2538" s="1">
        <v>45033</v>
      </c>
      <c r="P2538">
        <v>76</v>
      </c>
      <c r="Q2538">
        <v>0.14000000000000001</v>
      </c>
      <c r="R2538">
        <f>IF(IFERROR(VLOOKUP(DATOS[[#This Row],[IdUnico]],A2539:$A$5002,1,FALSE),0),1,0)</f>
        <v>0</v>
      </c>
    </row>
    <row r="2539" spans="1:18" x14ac:dyDescent="0.3">
      <c r="A2539" t="str">
        <f>CONCATENATE(DATOS[[#This Row],[customer_id]],"_",DATOS[[#This Row],[country]],"_",DATOS[[#This Row],[customer_since]])</f>
        <v>CUST_5563_India_45803</v>
      </c>
      <c r="B2539" t="s">
        <v>3519</v>
      </c>
      <c r="C2539">
        <v>71</v>
      </c>
      <c r="D2539" t="s">
        <v>14</v>
      </c>
      <c r="E2539" t="s">
        <v>37</v>
      </c>
      <c r="F2539">
        <v>14.04</v>
      </c>
      <c r="G2539">
        <f>IF(DATOS[[#This Row],[avg_order_value]]="",0,DATOS[[#This Row],[avg_order_value]])</f>
        <v>14.04</v>
      </c>
      <c r="H2539">
        <v>11</v>
      </c>
      <c r="I2539">
        <f>DATOS[[#This Row],[avgValorOrdenDesc]]*DATOS[[#This Row],[total_orders]]</f>
        <v>154.44</v>
      </c>
      <c r="J2539">
        <v>47</v>
      </c>
      <c r="K2539">
        <v>0</v>
      </c>
      <c r="L2539" t="s">
        <v>16</v>
      </c>
      <c r="M2539">
        <v>4.0999999999999996</v>
      </c>
      <c r="N2539">
        <f>IF(DATOS[[#This Row],[email_open_rate]]="",0,DATOS[[#This Row],[email_open_rate]])</f>
        <v>4.0999999999999996</v>
      </c>
      <c r="O2539" s="1">
        <v>45803</v>
      </c>
      <c r="P2539">
        <v>91</v>
      </c>
      <c r="Q2539">
        <v>0.37</v>
      </c>
      <c r="R2539">
        <f>IF(IFERROR(VLOOKUP(DATOS[[#This Row],[IdUnico]],A2540:$A$5002,1,FALSE),0),1,0)</f>
        <v>0</v>
      </c>
    </row>
    <row r="2540" spans="1:18" x14ac:dyDescent="0.3">
      <c r="A2540" t="str">
        <f>CONCATENATE(DATOS[[#This Row],[customer_id]],"_",DATOS[[#This Row],[country]],"_",DATOS[[#This Row],[customer_since]])</f>
        <v>CUST_5566_Canada_45392</v>
      </c>
      <c r="B2540" t="s">
        <v>1020</v>
      </c>
      <c r="C2540">
        <v>66</v>
      </c>
      <c r="D2540" t="s">
        <v>21</v>
      </c>
      <c r="E2540" t="s">
        <v>28</v>
      </c>
      <c r="F2540">
        <v>143.69</v>
      </c>
      <c r="G2540">
        <f>IF(DATOS[[#This Row],[avg_order_value]]="",0,DATOS[[#This Row],[avg_order_value]])</f>
        <v>143.69</v>
      </c>
      <c r="H2540">
        <v>5</v>
      </c>
      <c r="I2540">
        <f>DATOS[[#This Row],[avgValorOrdenDesc]]*DATOS[[#This Row],[total_orders]]</f>
        <v>718.45</v>
      </c>
      <c r="J2540">
        <v>120</v>
      </c>
      <c r="K2540">
        <v>0</v>
      </c>
      <c r="L2540" t="s">
        <v>40</v>
      </c>
      <c r="M2540">
        <v>30.1</v>
      </c>
      <c r="N2540">
        <f>IF(DATOS[[#This Row],[email_open_rate]]="",0,DATOS[[#This Row],[email_open_rate]])</f>
        <v>30.1</v>
      </c>
      <c r="O2540" s="1">
        <v>45392</v>
      </c>
      <c r="P2540">
        <v>4</v>
      </c>
      <c r="Q2540">
        <v>0.3</v>
      </c>
      <c r="R2540">
        <f>IF(IFERROR(VLOOKUP(DATOS[[#This Row],[IdUnico]],A2541:$A$5002,1,FALSE),0),1,0)</f>
        <v>0</v>
      </c>
    </row>
    <row r="2541" spans="1:18" x14ac:dyDescent="0.3">
      <c r="A2541" t="str">
        <f>CONCATENATE(DATOS[[#This Row],[customer_id]],"_",DATOS[[#This Row],[country]],"_",DATOS[[#This Row],[customer_since]])</f>
        <v>CUST_5566_Germany_45738</v>
      </c>
      <c r="B2541" t="s">
        <v>1020</v>
      </c>
      <c r="C2541">
        <v>27</v>
      </c>
      <c r="D2541" t="s">
        <v>21</v>
      </c>
      <c r="E2541" t="s">
        <v>50</v>
      </c>
      <c r="F2541">
        <v>113</v>
      </c>
      <c r="G2541">
        <f>IF(DATOS[[#This Row],[avg_order_value]]="",0,DATOS[[#This Row],[avg_order_value]])</f>
        <v>113</v>
      </c>
      <c r="H2541">
        <v>13</v>
      </c>
      <c r="I2541">
        <f>DATOS[[#This Row],[avgValorOrdenDesc]]*DATOS[[#This Row],[total_orders]]</f>
        <v>1469</v>
      </c>
      <c r="J2541">
        <v>177</v>
      </c>
      <c r="K2541">
        <v>0</v>
      </c>
      <c r="L2541" t="s">
        <v>19</v>
      </c>
      <c r="M2541">
        <v>89.2</v>
      </c>
      <c r="N2541">
        <f>IF(DATOS[[#This Row],[email_open_rate]]="",0,DATOS[[#This Row],[email_open_rate]])</f>
        <v>89.2</v>
      </c>
      <c r="O2541" s="1">
        <v>45738</v>
      </c>
      <c r="P2541">
        <v>51</v>
      </c>
      <c r="Q2541">
        <v>0.12</v>
      </c>
      <c r="R2541">
        <f>IF(IFERROR(VLOOKUP(DATOS[[#This Row],[IdUnico]],A2542:$A$5002,1,FALSE),0),1,0)</f>
        <v>0</v>
      </c>
    </row>
    <row r="2542" spans="1:18" x14ac:dyDescent="0.3">
      <c r="A2542" t="str">
        <f>CONCATENATE(DATOS[[#This Row],[customer_id]],"_",DATOS[[#This Row],[country]],"_",DATOS[[#This Row],[customer_since]])</f>
        <v>CUST_5567_Australia_45154</v>
      </c>
      <c r="B2542" t="s">
        <v>3274</v>
      </c>
      <c r="C2542">
        <v>53</v>
      </c>
      <c r="D2542" t="s">
        <v>25</v>
      </c>
      <c r="E2542" t="s">
        <v>22</v>
      </c>
      <c r="F2542">
        <v>191.72</v>
      </c>
      <c r="G2542">
        <f>IF(DATOS[[#This Row],[avg_order_value]]="",0,DATOS[[#This Row],[avg_order_value]])</f>
        <v>191.72</v>
      </c>
      <c r="H2542">
        <v>9</v>
      </c>
      <c r="I2542">
        <f>DATOS[[#This Row],[avgValorOrdenDesc]]*DATOS[[#This Row],[total_orders]]</f>
        <v>1725.48</v>
      </c>
      <c r="J2542">
        <v>228</v>
      </c>
      <c r="K2542">
        <v>0</v>
      </c>
      <c r="L2542" t="s">
        <v>19</v>
      </c>
      <c r="N2542">
        <f>IF(DATOS[[#This Row],[email_open_rate]]="",0,DATOS[[#This Row],[email_open_rate]])</f>
        <v>0</v>
      </c>
      <c r="O2542" s="1">
        <v>45154</v>
      </c>
      <c r="P2542">
        <v>62</v>
      </c>
      <c r="Q2542">
        <v>0.32</v>
      </c>
      <c r="R2542">
        <f>IF(IFERROR(VLOOKUP(DATOS[[#This Row],[IdUnico]],A2543:$A$5002,1,FALSE),0),1,0)</f>
        <v>0</v>
      </c>
    </row>
    <row r="2543" spans="1:18" x14ac:dyDescent="0.3">
      <c r="A2543" t="str">
        <f>CONCATENATE(DATOS[[#This Row],[customer_id]],"_",DATOS[[#This Row],[country]],"_",DATOS[[#This Row],[customer_since]])</f>
        <v>CUST_5569_China_45334</v>
      </c>
      <c r="B2543" t="s">
        <v>1281</v>
      </c>
      <c r="C2543">
        <v>67</v>
      </c>
      <c r="D2543" t="s">
        <v>21</v>
      </c>
      <c r="E2543" t="s">
        <v>44</v>
      </c>
      <c r="F2543">
        <v>126.58</v>
      </c>
      <c r="G2543">
        <f>IF(DATOS[[#This Row],[avg_order_value]]="",0,DATOS[[#This Row],[avg_order_value]])</f>
        <v>126.58</v>
      </c>
      <c r="H2543">
        <v>12</v>
      </c>
      <c r="I2543">
        <f>DATOS[[#This Row],[avgValorOrdenDesc]]*DATOS[[#This Row],[total_orders]]</f>
        <v>1518.96</v>
      </c>
      <c r="J2543">
        <v>358</v>
      </c>
      <c r="K2543">
        <v>0</v>
      </c>
      <c r="L2543" t="s">
        <v>16</v>
      </c>
      <c r="M2543">
        <v>41.1</v>
      </c>
      <c r="N2543">
        <f>IF(DATOS[[#This Row],[email_open_rate]]="",0,DATOS[[#This Row],[email_open_rate]])</f>
        <v>41.1</v>
      </c>
      <c r="O2543" s="1">
        <v>45334</v>
      </c>
      <c r="P2543">
        <v>24</v>
      </c>
      <c r="Q2543">
        <v>0.51</v>
      </c>
      <c r="R2543">
        <f>IF(IFERROR(VLOOKUP(DATOS[[#This Row],[IdUnico]],A2544:$A$5002,1,FALSE),0),1,0)</f>
        <v>0</v>
      </c>
    </row>
    <row r="2544" spans="1:18" x14ac:dyDescent="0.3">
      <c r="A2544" t="str">
        <f>CONCATENATE(DATOS[[#This Row],[customer_id]],"_",DATOS[[#This Row],[country]],"_",DATOS[[#This Row],[customer_since]])</f>
        <v>CUST_5570_China_45544</v>
      </c>
      <c r="B2544" t="s">
        <v>2651</v>
      </c>
      <c r="C2544">
        <v>74</v>
      </c>
      <c r="D2544" t="s">
        <v>25</v>
      </c>
      <c r="E2544" t="s">
        <v>44</v>
      </c>
      <c r="F2544">
        <v>73.709999999999994</v>
      </c>
      <c r="G2544">
        <f>IF(DATOS[[#This Row],[avg_order_value]]="",0,DATOS[[#This Row],[avg_order_value]])</f>
        <v>73.709999999999994</v>
      </c>
      <c r="H2544">
        <v>12</v>
      </c>
      <c r="I2544">
        <f>DATOS[[#This Row],[avgValorOrdenDesc]]*DATOS[[#This Row],[total_orders]]</f>
        <v>884.52</v>
      </c>
      <c r="J2544">
        <v>94</v>
      </c>
      <c r="K2544">
        <v>0</v>
      </c>
      <c r="L2544" t="s">
        <v>23</v>
      </c>
      <c r="M2544">
        <v>0.8</v>
      </c>
      <c r="N2544">
        <f>IF(DATOS[[#This Row],[email_open_rate]]="",0,DATOS[[#This Row],[email_open_rate]])</f>
        <v>0.8</v>
      </c>
      <c r="O2544" s="1">
        <v>45544</v>
      </c>
      <c r="P2544">
        <v>21</v>
      </c>
      <c r="Q2544">
        <v>0.19</v>
      </c>
      <c r="R2544">
        <f>IF(IFERROR(VLOOKUP(DATOS[[#This Row],[IdUnico]],A2545:$A$5002,1,FALSE),0),1,0)</f>
        <v>0</v>
      </c>
    </row>
    <row r="2545" spans="1:18" x14ac:dyDescent="0.3">
      <c r="A2545" t="str">
        <f>CONCATENATE(DATOS[[#This Row],[customer_id]],"_",DATOS[[#This Row],[country]],"_",DATOS[[#This Row],[customer_since]])</f>
        <v>CUST_5571_UK_45046</v>
      </c>
      <c r="B2545" t="s">
        <v>3565</v>
      </c>
      <c r="C2545">
        <v>70</v>
      </c>
      <c r="D2545" t="s">
        <v>14</v>
      </c>
      <c r="E2545" t="s">
        <v>52</v>
      </c>
      <c r="F2545">
        <v>102.38</v>
      </c>
      <c r="G2545">
        <f>IF(DATOS[[#This Row],[avg_order_value]]="",0,DATOS[[#This Row],[avg_order_value]])</f>
        <v>102.38</v>
      </c>
      <c r="H2545">
        <v>11</v>
      </c>
      <c r="I2545">
        <f>DATOS[[#This Row],[avgValorOrdenDesc]]*DATOS[[#This Row],[total_orders]]</f>
        <v>1126.1799999999998</v>
      </c>
      <c r="J2545">
        <v>43</v>
      </c>
      <c r="K2545">
        <v>0</v>
      </c>
      <c r="L2545" t="s">
        <v>23</v>
      </c>
      <c r="M2545">
        <v>60.1</v>
      </c>
      <c r="N2545">
        <f>IF(DATOS[[#This Row],[email_open_rate]]="",0,DATOS[[#This Row],[email_open_rate]])</f>
        <v>60.1</v>
      </c>
      <c r="O2545" s="1">
        <v>45046</v>
      </c>
      <c r="P2545">
        <v>60</v>
      </c>
      <c r="Q2545">
        <v>0.17</v>
      </c>
      <c r="R2545">
        <f>IF(IFERROR(VLOOKUP(DATOS[[#This Row],[IdUnico]],A2546:$A$5002,1,FALSE),0),1,0)</f>
        <v>0</v>
      </c>
    </row>
    <row r="2546" spans="1:18" x14ac:dyDescent="0.3">
      <c r="A2546" t="str">
        <f>CONCATENATE(DATOS[[#This Row],[customer_id]],"_",DATOS[[#This Row],[country]],"_",DATOS[[#This Row],[customer_since]])</f>
        <v>CUST_5576_Brazil_44573</v>
      </c>
      <c r="B2546" t="s">
        <v>1671</v>
      </c>
      <c r="C2546">
        <v>43</v>
      </c>
      <c r="D2546" t="s">
        <v>21</v>
      </c>
      <c r="E2546" t="s">
        <v>15</v>
      </c>
      <c r="F2546">
        <v>38.69</v>
      </c>
      <c r="G2546">
        <f>IF(DATOS[[#This Row],[avg_order_value]]="",0,DATOS[[#This Row],[avg_order_value]])</f>
        <v>38.69</v>
      </c>
      <c r="H2546">
        <v>3</v>
      </c>
      <c r="I2546">
        <f>DATOS[[#This Row],[avgValorOrdenDesc]]*DATOS[[#This Row],[total_orders]]</f>
        <v>116.07</v>
      </c>
      <c r="J2546">
        <v>292</v>
      </c>
      <c r="K2546">
        <v>0</v>
      </c>
      <c r="L2546" t="s">
        <v>23</v>
      </c>
      <c r="M2546">
        <v>6</v>
      </c>
      <c r="N2546">
        <f>IF(DATOS[[#This Row],[email_open_rate]]="",0,DATOS[[#This Row],[email_open_rate]])</f>
        <v>6</v>
      </c>
      <c r="O2546" s="1">
        <v>44573</v>
      </c>
      <c r="P2546">
        <v>15</v>
      </c>
      <c r="Q2546">
        <v>0.13</v>
      </c>
      <c r="R2546">
        <f>IF(IFERROR(VLOOKUP(DATOS[[#This Row],[IdUnico]],A2547:$A$5002,1,FALSE),0),1,0)</f>
        <v>0</v>
      </c>
    </row>
    <row r="2547" spans="1:18" x14ac:dyDescent="0.3">
      <c r="A2547" t="str">
        <f>CONCATENATE(DATOS[[#This Row],[customer_id]],"_",DATOS[[#This Row],[country]],"_",DATOS[[#This Row],[customer_since]])</f>
        <v>CUST_5576_UK_45518</v>
      </c>
      <c r="B2547" t="s">
        <v>1671</v>
      </c>
      <c r="C2547">
        <v>42</v>
      </c>
      <c r="D2547" t="s">
        <v>21</v>
      </c>
      <c r="E2547" t="s">
        <v>52</v>
      </c>
      <c r="F2547">
        <v>114.7</v>
      </c>
      <c r="G2547">
        <f>IF(DATOS[[#This Row],[avg_order_value]]="",0,DATOS[[#This Row],[avg_order_value]])</f>
        <v>114.7</v>
      </c>
      <c r="H2547">
        <v>17</v>
      </c>
      <c r="I2547">
        <f>DATOS[[#This Row],[avgValorOrdenDesc]]*DATOS[[#This Row],[total_orders]]</f>
        <v>1949.9</v>
      </c>
      <c r="J2547">
        <v>168</v>
      </c>
      <c r="K2547">
        <v>0</v>
      </c>
      <c r="L2547" t="s">
        <v>23</v>
      </c>
      <c r="M2547">
        <v>88.3</v>
      </c>
      <c r="N2547">
        <f>IF(DATOS[[#This Row],[email_open_rate]]="",0,DATOS[[#This Row],[email_open_rate]])</f>
        <v>88.3</v>
      </c>
      <c r="O2547" s="1">
        <v>45518</v>
      </c>
      <c r="P2547">
        <v>97</v>
      </c>
      <c r="Q2547">
        <v>0.2</v>
      </c>
      <c r="R2547">
        <f>IF(IFERROR(VLOOKUP(DATOS[[#This Row],[IdUnico]],A2548:$A$5002,1,FALSE),0),1,0)</f>
        <v>0</v>
      </c>
    </row>
    <row r="2548" spans="1:18" x14ac:dyDescent="0.3">
      <c r="A2548" t="str">
        <f>CONCATENATE(DATOS[[#This Row],[customer_id]],"_",DATOS[[#This Row],[country]],"_",DATOS[[#This Row],[customer_since]])</f>
        <v>CUST_5577_Germany_45384</v>
      </c>
      <c r="B2548" t="s">
        <v>2158</v>
      </c>
      <c r="C2548">
        <v>57</v>
      </c>
      <c r="D2548" t="s">
        <v>14</v>
      </c>
      <c r="E2548" t="s">
        <v>50</v>
      </c>
      <c r="F2548">
        <v>85.47</v>
      </c>
      <c r="G2548">
        <f>IF(DATOS[[#This Row],[avg_order_value]]="",0,DATOS[[#This Row],[avg_order_value]])</f>
        <v>85.47</v>
      </c>
      <c r="H2548">
        <v>4</v>
      </c>
      <c r="I2548">
        <f>DATOS[[#This Row],[avgValorOrdenDesc]]*DATOS[[#This Row],[total_orders]]</f>
        <v>341.88</v>
      </c>
      <c r="J2548">
        <v>178</v>
      </c>
      <c r="K2548">
        <v>0</v>
      </c>
      <c r="L2548" t="s">
        <v>19</v>
      </c>
      <c r="M2548">
        <v>8.1</v>
      </c>
      <c r="N2548">
        <f>IF(DATOS[[#This Row],[email_open_rate]]="",0,DATOS[[#This Row],[email_open_rate]])</f>
        <v>8.1</v>
      </c>
      <c r="O2548" s="1">
        <v>45384</v>
      </c>
      <c r="P2548">
        <v>95</v>
      </c>
      <c r="Q2548">
        <v>0.16</v>
      </c>
      <c r="R2548">
        <f>IF(IFERROR(VLOOKUP(DATOS[[#This Row],[IdUnico]],A2549:$A$5002,1,FALSE),0),1,0)</f>
        <v>0</v>
      </c>
    </row>
    <row r="2549" spans="1:18" x14ac:dyDescent="0.3">
      <c r="A2549" t="str">
        <f>CONCATENATE(DATOS[[#This Row],[customer_id]],"_",DATOS[[#This Row],[country]],"_",DATOS[[#This Row],[customer_since]])</f>
        <v>CUST_5578_India_45246</v>
      </c>
      <c r="B2549" t="s">
        <v>2099</v>
      </c>
      <c r="C2549">
        <v>61</v>
      </c>
      <c r="D2549" t="s">
        <v>14</v>
      </c>
      <c r="E2549" t="s">
        <v>37</v>
      </c>
      <c r="F2549">
        <v>114.69</v>
      </c>
      <c r="G2549">
        <f>IF(DATOS[[#This Row],[avg_order_value]]="",0,DATOS[[#This Row],[avg_order_value]])</f>
        <v>114.69</v>
      </c>
      <c r="H2549">
        <v>11</v>
      </c>
      <c r="I2549">
        <f>DATOS[[#This Row],[avgValorOrdenDesc]]*DATOS[[#This Row],[total_orders]]</f>
        <v>1261.5899999999999</v>
      </c>
      <c r="J2549">
        <v>122</v>
      </c>
      <c r="K2549">
        <v>0</v>
      </c>
      <c r="L2549" t="s">
        <v>19</v>
      </c>
      <c r="M2549">
        <v>93.4</v>
      </c>
      <c r="N2549">
        <f>IF(DATOS[[#This Row],[email_open_rate]]="",0,DATOS[[#This Row],[email_open_rate]])</f>
        <v>93.4</v>
      </c>
      <c r="O2549" s="1">
        <v>45246</v>
      </c>
      <c r="P2549">
        <v>58</v>
      </c>
      <c r="Q2549">
        <v>0.36</v>
      </c>
      <c r="R2549">
        <f>IF(IFERROR(VLOOKUP(DATOS[[#This Row],[IdUnico]],A2550:$A$5002,1,FALSE),0),1,0)</f>
        <v>0</v>
      </c>
    </row>
    <row r="2550" spans="1:18" x14ac:dyDescent="0.3">
      <c r="A2550" t="str">
        <f>CONCATENATE(DATOS[[#This Row],[customer_id]],"_",DATOS[[#This Row],[country]],"_",DATOS[[#This Row],[customer_since]])</f>
        <v>CUST_5579_France_44613</v>
      </c>
      <c r="B2550" t="s">
        <v>2538</v>
      </c>
      <c r="C2550">
        <v>42</v>
      </c>
      <c r="D2550" t="s">
        <v>14</v>
      </c>
      <c r="E2550" t="s">
        <v>35</v>
      </c>
      <c r="F2550">
        <v>152.33000000000001</v>
      </c>
      <c r="G2550">
        <f>IF(DATOS[[#This Row],[avg_order_value]]="",0,DATOS[[#This Row],[avg_order_value]])</f>
        <v>152.33000000000001</v>
      </c>
      <c r="H2550">
        <v>8</v>
      </c>
      <c r="I2550">
        <f>DATOS[[#This Row],[avgValorOrdenDesc]]*DATOS[[#This Row],[total_orders]]</f>
        <v>1218.6400000000001</v>
      </c>
      <c r="J2550">
        <v>241</v>
      </c>
      <c r="K2550">
        <v>0</v>
      </c>
      <c r="L2550" t="s">
        <v>19</v>
      </c>
      <c r="M2550">
        <v>68</v>
      </c>
      <c r="N2550">
        <f>IF(DATOS[[#This Row],[email_open_rate]]="",0,DATOS[[#This Row],[email_open_rate]])</f>
        <v>68</v>
      </c>
      <c r="O2550" s="1">
        <v>44613</v>
      </c>
      <c r="P2550">
        <v>16</v>
      </c>
      <c r="Q2550">
        <v>0.28999999999999998</v>
      </c>
      <c r="R2550">
        <f>IF(IFERROR(VLOOKUP(DATOS[[#This Row],[IdUnico]],A2551:$A$5002,1,FALSE),0),1,0)</f>
        <v>0</v>
      </c>
    </row>
    <row r="2551" spans="1:18" x14ac:dyDescent="0.3">
      <c r="A2551" t="str">
        <f>CONCATENATE(DATOS[[#This Row],[customer_id]],"_",DATOS[[#This Row],[country]],"_",DATOS[[#This Row],[customer_since]])</f>
        <v>CUST_5583_USA_45618</v>
      </c>
      <c r="B2551" t="s">
        <v>1835</v>
      </c>
      <c r="C2551">
        <v>50</v>
      </c>
      <c r="D2551" t="s">
        <v>21</v>
      </c>
      <c r="E2551" t="s">
        <v>18</v>
      </c>
      <c r="F2551">
        <v>45.18</v>
      </c>
      <c r="G2551">
        <f>IF(DATOS[[#This Row],[avg_order_value]]="",0,DATOS[[#This Row],[avg_order_value]])</f>
        <v>45.18</v>
      </c>
      <c r="H2551">
        <v>12</v>
      </c>
      <c r="I2551">
        <f>DATOS[[#This Row],[avgValorOrdenDesc]]*DATOS[[#This Row],[total_orders]]</f>
        <v>542.16</v>
      </c>
      <c r="J2551">
        <v>273</v>
      </c>
      <c r="K2551">
        <v>0</v>
      </c>
      <c r="L2551" t="s">
        <v>19</v>
      </c>
      <c r="M2551">
        <v>34.299999999999997</v>
      </c>
      <c r="N2551">
        <f>IF(DATOS[[#This Row],[email_open_rate]]="",0,DATOS[[#This Row],[email_open_rate]])</f>
        <v>34.299999999999997</v>
      </c>
      <c r="O2551" s="1">
        <v>45618</v>
      </c>
      <c r="P2551">
        <v>20</v>
      </c>
      <c r="Q2551">
        <v>0.18</v>
      </c>
      <c r="R2551">
        <f>IF(IFERROR(VLOOKUP(DATOS[[#This Row],[IdUnico]],A2552:$A$5002,1,FALSE),0),1,0)</f>
        <v>0</v>
      </c>
    </row>
    <row r="2552" spans="1:18" x14ac:dyDescent="0.3">
      <c r="A2552" t="str">
        <f>CONCATENATE(DATOS[[#This Row],[customer_id]],"_",DATOS[[#This Row],[country]],"_",DATOS[[#This Row],[customer_since]])</f>
        <v>CUST_5585_China_45143</v>
      </c>
      <c r="B2552" t="s">
        <v>1495</v>
      </c>
      <c r="C2552">
        <v>71</v>
      </c>
      <c r="D2552" t="s">
        <v>21</v>
      </c>
      <c r="E2552" t="s">
        <v>44</v>
      </c>
      <c r="F2552">
        <v>22.79</v>
      </c>
      <c r="G2552">
        <f>IF(DATOS[[#This Row],[avg_order_value]]="",0,DATOS[[#This Row],[avg_order_value]])</f>
        <v>22.79</v>
      </c>
      <c r="H2552">
        <v>6</v>
      </c>
      <c r="I2552">
        <f>DATOS[[#This Row],[avgValorOrdenDesc]]*DATOS[[#This Row],[total_orders]]</f>
        <v>136.74</v>
      </c>
      <c r="J2552">
        <v>214</v>
      </c>
      <c r="K2552">
        <v>0</v>
      </c>
      <c r="L2552" t="s">
        <v>19</v>
      </c>
      <c r="M2552">
        <v>57.4</v>
      </c>
      <c r="N2552">
        <f>IF(DATOS[[#This Row],[email_open_rate]]="",0,DATOS[[#This Row],[email_open_rate]])</f>
        <v>57.4</v>
      </c>
      <c r="O2552" s="1">
        <v>45143</v>
      </c>
      <c r="P2552">
        <v>10</v>
      </c>
      <c r="Q2552">
        <v>0.28000000000000003</v>
      </c>
      <c r="R2552">
        <f>IF(IFERROR(VLOOKUP(DATOS[[#This Row],[IdUnico]],A2553:$A$5002,1,FALSE),0),1,0)</f>
        <v>0</v>
      </c>
    </row>
    <row r="2553" spans="1:18" x14ac:dyDescent="0.3">
      <c r="A2553" t="str">
        <f>CONCATENATE(DATOS[[#This Row],[customer_id]],"_",DATOS[[#This Row],[country]],"_",DATOS[[#This Row],[customer_since]])</f>
        <v>CUST_5586_India_45285</v>
      </c>
      <c r="B2553" t="s">
        <v>3426</v>
      </c>
      <c r="C2553">
        <v>48</v>
      </c>
      <c r="D2553" t="s">
        <v>21</v>
      </c>
      <c r="E2553" t="s">
        <v>37</v>
      </c>
      <c r="F2553">
        <v>51.84</v>
      </c>
      <c r="G2553">
        <f>IF(DATOS[[#This Row],[avg_order_value]]="",0,DATOS[[#This Row],[avg_order_value]])</f>
        <v>51.84</v>
      </c>
      <c r="H2553">
        <v>11</v>
      </c>
      <c r="I2553">
        <f>DATOS[[#This Row],[avgValorOrdenDesc]]*DATOS[[#This Row],[total_orders]]</f>
        <v>570.24</v>
      </c>
      <c r="J2553">
        <v>212</v>
      </c>
      <c r="K2553">
        <v>0</v>
      </c>
      <c r="L2553" t="s">
        <v>16</v>
      </c>
      <c r="M2553">
        <v>98</v>
      </c>
      <c r="N2553">
        <f>IF(DATOS[[#This Row],[email_open_rate]]="",0,DATOS[[#This Row],[email_open_rate]])</f>
        <v>98</v>
      </c>
      <c r="O2553" s="1">
        <v>45285</v>
      </c>
      <c r="P2553">
        <v>18</v>
      </c>
      <c r="Q2553">
        <v>0.18</v>
      </c>
      <c r="R2553">
        <f>IF(IFERROR(VLOOKUP(DATOS[[#This Row],[IdUnico]],A2554:$A$5002,1,FALSE),0),1,0)</f>
        <v>0</v>
      </c>
    </row>
    <row r="2554" spans="1:18" x14ac:dyDescent="0.3">
      <c r="A2554" t="str">
        <f>CONCATENATE(DATOS[[#This Row],[customer_id]],"_",DATOS[[#This Row],[country]],"_",DATOS[[#This Row],[customer_since]])</f>
        <v>CUST_5589_China_44981</v>
      </c>
      <c r="B2554" t="s">
        <v>3135</v>
      </c>
      <c r="C2554">
        <v>44</v>
      </c>
      <c r="D2554" t="s">
        <v>14</v>
      </c>
      <c r="E2554" t="s">
        <v>44</v>
      </c>
      <c r="F2554">
        <v>82.31</v>
      </c>
      <c r="G2554">
        <f>IF(DATOS[[#This Row],[avg_order_value]]="",0,DATOS[[#This Row],[avg_order_value]])</f>
        <v>82.31</v>
      </c>
      <c r="H2554">
        <v>13</v>
      </c>
      <c r="I2554">
        <f>DATOS[[#This Row],[avgValorOrdenDesc]]*DATOS[[#This Row],[total_orders]]</f>
        <v>1070.03</v>
      </c>
      <c r="J2554">
        <v>102</v>
      </c>
      <c r="K2554">
        <v>0</v>
      </c>
      <c r="L2554" t="s">
        <v>29</v>
      </c>
      <c r="M2554">
        <v>92.1</v>
      </c>
      <c r="N2554">
        <f>IF(DATOS[[#This Row],[email_open_rate]]="",0,DATOS[[#This Row],[email_open_rate]])</f>
        <v>92.1</v>
      </c>
      <c r="O2554" s="1">
        <v>44981</v>
      </c>
      <c r="P2554">
        <v>35</v>
      </c>
      <c r="Q2554">
        <v>0.35</v>
      </c>
      <c r="R2554">
        <f>IF(IFERROR(VLOOKUP(DATOS[[#This Row],[IdUnico]],A2555:$A$5002,1,FALSE),0),1,0)</f>
        <v>0</v>
      </c>
    </row>
    <row r="2555" spans="1:18" x14ac:dyDescent="0.3">
      <c r="A2555" t="str">
        <f>CONCATENATE(DATOS[[#This Row],[customer_id]],"_",DATOS[[#This Row],[country]],"_",DATOS[[#This Row],[customer_since]])</f>
        <v>CUST_5591_Canada_44971</v>
      </c>
      <c r="B2555" t="s">
        <v>2679</v>
      </c>
      <c r="C2555">
        <v>74</v>
      </c>
      <c r="D2555" t="s">
        <v>25</v>
      </c>
      <c r="E2555" t="s">
        <v>28</v>
      </c>
      <c r="F2555">
        <v>16.170000000000002</v>
      </c>
      <c r="G2555">
        <f>IF(DATOS[[#This Row],[avg_order_value]]="",0,DATOS[[#This Row],[avg_order_value]])</f>
        <v>16.170000000000002</v>
      </c>
      <c r="H2555">
        <v>9</v>
      </c>
      <c r="I2555">
        <f>DATOS[[#This Row],[avgValorOrdenDesc]]*DATOS[[#This Row],[total_orders]]</f>
        <v>145.53000000000003</v>
      </c>
      <c r="J2555">
        <v>229</v>
      </c>
      <c r="K2555">
        <v>1</v>
      </c>
      <c r="L2555" t="s">
        <v>23</v>
      </c>
      <c r="M2555">
        <v>92.9</v>
      </c>
      <c r="N2555">
        <f>IF(DATOS[[#This Row],[email_open_rate]]="",0,DATOS[[#This Row],[email_open_rate]])</f>
        <v>92.9</v>
      </c>
      <c r="O2555" s="1">
        <v>44971</v>
      </c>
      <c r="P2555">
        <v>94</v>
      </c>
      <c r="Q2555">
        <v>0.43</v>
      </c>
      <c r="R2555">
        <f>IF(IFERROR(VLOOKUP(DATOS[[#This Row],[IdUnico]],A2556:$A$5002,1,FALSE),0),1,0)</f>
        <v>0</v>
      </c>
    </row>
    <row r="2556" spans="1:18" x14ac:dyDescent="0.3">
      <c r="A2556" t="str">
        <f>CONCATENATE(DATOS[[#This Row],[customer_id]],"_",DATOS[[#This Row],[country]],"_",DATOS[[#This Row],[customer_since]])</f>
        <v>CUST_5591_UK_45547</v>
      </c>
      <c r="B2556" t="s">
        <v>2679</v>
      </c>
      <c r="C2556">
        <v>19</v>
      </c>
      <c r="D2556" t="s">
        <v>14</v>
      </c>
      <c r="E2556" t="s">
        <v>52</v>
      </c>
      <c r="F2556">
        <v>94.46</v>
      </c>
      <c r="G2556">
        <f>IF(DATOS[[#This Row],[avg_order_value]]="",0,DATOS[[#This Row],[avg_order_value]])</f>
        <v>94.46</v>
      </c>
      <c r="H2556">
        <v>12</v>
      </c>
      <c r="I2556">
        <f>DATOS[[#This Row],[avgValorOrdenDesc]]*DATOS[[#This Row],[total_orders]]</f>
        <v>1133.52</v>
      </c>
      <c r="J2556">
        <v>87</v>
      </c>
      <c r="K2556">
        <v>0</v>
      </c>
      <c r="L2556" t="s">
        <v>23</v>
      </c>
      <c r="M2556">
        <v>72.3</v>
      </c>
      <c r="N2556">
        <f>IF(DATOS[[#This Row],[email_open_rate]]="",0,DATOS[[#This Row],[email_open_rate]])</f>
        <v>72.3</v>
      </c>
      <c r="O2556" s="1">
        <v>45547</v>
      </c>
      <c r="P2556">
        <v>66</v>
      </c>
      <c r="Q2556">
        <v>0.16</v>
      </c>
      <c r="R2556">
        <f>IF(IFERROR(VLOOKUP(DATOS[[#This Row],[IdUnico]],A2557:$A$5002,1,FALSE),0),1,0)</f>
        <v>0</v>
      </c>
    </row>
    <row r="2557" spans="1:18" x14ac:dyDescent="0.3">
      <c r="A2557" t="str">
        <f>CONCATENATE(DATOS[[#This Row],[customer_id]],"_",DATOS[[#This Row],[country]],"_",DATOS[[#This Row],[customer_since]])</f>
        <v>CUST_5592_USA_44346</v>
      </c>
      <c r="B2557" t="s">
        <v>1766</v>
      </c>
      <c r="C2557">
        <v>53</v>
      </c>
      <c r="D2557" t="s">
        <v>14</v>
      </c>
      <c r="E2557" t="s">
        <v>18</v>
      </c>
      <c r="F2557">
        <v>190.56</v>
      </c>
      <c r="G2557">
        <f>IF(DATOS[[#This Row],[avg_order_value]]="",0,DATOS[[#This Row],[avg_order_value]])</f>
        <v>190.56</v>
      </c>
      <c r="H2557">
        <v>7</v>
      </c>
      <c r="I2557">
        <f>DATOS[[#This Row],[avgValorOrdenDesc]]*DATOS[[#This Row],[total_orders]]</f>
        <v>1333.92</v>
      </c>
      <c r="J2557">
        <v>66</v>
      </c>
      <c r="K2557">
        <v>0</v>
      </c>
      <c r="L2557" t="s">
        <v>16</v>
      </c>
      <c r="M2557">
        <v>54.9</v>
      </c>
      <c r="N2557">
        <f>IF(DATOS[[#This Row],[email_open_rate]]="",0,DATOS[[#This Row],[email_open_rate]])</f>
        <v>54.9</v>
      </c>
      <c r="O2557" s="1">
        <v>44346</v>
      </c>
      <c r="P2557">
        <v>35</v>
      </c>
      <c r="Q2557">
        <v>0.33</v>
      </c>
      <c r="R2557">
        <f>IF(IFERROR(VLOOKUP(DATOS[[#This Row],[IdUnico]],A2558:$A$5002,1,FALSE),0),1,0)</f>
        <v>0</v>
      </c>
    </row>
    <row r="2558" spans="1:18" x14ac:dyDescent="0.3">
      <c r="A2558" t="str">
        <f>CONCATENATE(DATOS[[#This Row],[customer_id]],"_",DATOS[[#This Row],[country]],"_",DATOS[[#This Row],[customer_since]])</f>
        <v>CUST_5594_Brazil_45765</v>
      </c>
      <c r="B2558" t="s">
        <v>3056</v>
      </c>
      <c r="C2558">
        <v>72</v>
      </c>
      <c r="D2558" t="s">
        <v>14</v>
      </c>
      <c r="E2558" t="s">
        <v>15</v>
      </c>
      <c r="F2558">
        <v>59.16</v>
      </c>
      <c r="G2558">
        <f>IF(DATOS[[#This Row],[avg_order_value]]="",0,DATOS[[#This Row],[avg_order_value]])</f>
        <v>59.16</v>
      </c>
      <c r="H2558">
        <v>8</v>
      </c>
      <c r="I2558">
        <f>DATOS[[#This Row],[avgValorOrdenDesc]]*DATOS[[#This Row],[total_orders]]</f>
        <v>473.28</v>
      </c>
      <c r="J2558">
        <v>303</v>
      </c>
      <c r="K2558">
        <v>0</v>
      </c>
      <c r="L2558" t="s">
        <v>40</v>
      </c>
      <c r="M2558">
        <v>63.9</v>
      </c>
      <c r="N2558">
        <f>IF(DATOS[[#This Row],[email_open_rate]]="",0,DATOS[[#This Row],[email_open_rate]])</f>
        <v>63.9</v>
      </c>
      <c r="O2558" s="1">
        <v>45765</v>
      </c>
      <c r="P2558">
        <v>52</v>
      </c>
      <c r="Q2558">
        <v>0.11</v>
      </c>
      <c r="R2558">
        <f>IF(IFERROR(VLOOKUP(DATOS[[#This Row],[IdUnico]],A2559:$A$5002,1,FALSE),0),1,0)</f>
        <v>0</v>
      </c>
    </row>
    <row r="2559" spans="1:18" x14ac:dyDescent="0.3">
      <c r="A2559" t="str">
        <f>CONCATENATE(DATOS[[#This Row],[customer_id]],"_",DATOS[[#This Row],[country]],"_",DATOS[[#This Row],[customer_since]])</f>
        <v>CUST_5595_Japan_45202</v>
      </c>
      <c r="B2559" t="s">
        <v>2753</v>
      </c>
      <c r="C2559">
        <v>26</v>
      </c>
      <c r="D2559" t="s">
        <v>21</v>
      </c>
      <c r="E2559" t="s">
        <v>26</v>
      </c>
      <c r="F2559">
        <v>183.88</v>
      </c>
      <c r="G2559">
        <f>IF(DATOS[[#This Row],[avg_order_value]]="",0,DATOS[[#This Row],[avg_order_value]])</f>
        <v>183.88</v>
      </c>
      <c r="H2559">
        <v>7</v>
      </c>
      <c r="I2559">
        <f>DATOS[[#This Row],[avgValorOrdenDesc]]*DATOS[[#This Row],[total_orders]]</f>
        <v>1287.1599999999999</v>
      </c>
      <c r="J2559">
        <v>221</v>
      </c>
      <c r="K2559">
        <v>0</v>
      </c>
      <c r="L2559" t="s">
        <v>23</v>
      </c>
      <c r="M2559">
        <v>69.7</v>
      </c>
      <c r="N2559">
        <f>IF(DATOS[[#This Row],[email_open_rate]]="",0,DATOS[[#This Row],[email_open_rate]])</f>
        <v>69.7</v>
      </c>
      <c r="O2559" s="1">
        <v>45202</v>
      </c>
      <c r="P2559">
        <v>31</v>
      </c>
      <c r="Q2559">
        <v>0.48</v>
      </c>
      <c r="R2559">
        <f>IF(IFERROR(VLOOKUP(DATOS[[#This Row],[IdUnico]],A2560:$A$5002,1,FALSE),0),1,0)</f>
        <v>0</v>
      </c>
    </row>
    <row r="2560" spans="1:18" x14ac:dyDescent="0.3">
      <c r="A2560" t="str">
        <f>CONCATENATE(DATOS[[#This Row],[customer_id]],"_",DATOS[[#This Row],[country]],"_",DATOS[[#This Row],[customer_since]])</f>
        <v>CUST_5596_Canada_45750</v>
      </c>
      <c r="B2560" t="s">
        <v>2130</v>
      </c>
      <c r="C2560">
        <v>26</v>
      </c>
      <c r="D2560" t="s">
        <v>21</v>
      </c>
      <c r="E2560" t="s">
        <v>28</v>
      </c>
      <c r="F2560">
        <v>198.48</v>
      </c>
      <c r="G2560">
        <f>IF(DATOS[[#This Row],[avg_order_value]]="",0,DATOS[[#This Row],[avg_order_value]])</f>
        <v>198.48</v>
      </c>
      <c r="H2560">
        <v>7</v>
      </c>
      <c r="I2560">
        <f>DATOS[[#This Row],[avgValorOrdenDesc]]*DATOS[[#This Row],[total_orders]]</f>
        <v>1389.36</v>
      </c>
      <c r="J2560">
        <v>43</v>
      </c>
      <c r="K2560">
        <v>0</v>
      </c>
      <c r="L2560" t="s">
        <v>23</v>
      </c>
      <c r="M2560">
        <v>11.3</v>
      </c>
      <c r="N2560">
        <f>IF(DATOS[[#This Row],[email_open_rate]]="",0,DATOS[[#This Row],[email_open_rate]])</f>
        <v>11.3</v>
      </c>
      <c r="O2560" s="1">
        <v>45750</v>
      </c>
      <c r="P2560">
        <v>29</v>
      </c>
      <c r="Q2560">
        <v>0.21</v>
      </c>
      <c r="R2560">
        <f>IF(IFERROR(VLOOKUP(DATOS[[#This Row],[IdUnico]],A2561:$A$5002,1,FALSE),0),1,0)</f>
        <v>0</v>
      </c>
    </row>
    <row r="2561" spans="1:18" x14ac:dyDescent="0.3">
      <c r="A2561" t="str">
        <f>CONCATENATE(DATOS[[#This Row],[customer_id]],"_",DATOS[[#This Row],[country]],"_",DATOS[[#This Row],[customer_since]])</f>
        <v>CUST_5599_Australia_44596</v>
      </c>
      <c r="B2561" t="s">
        <v>1452</v>
      </c>
      <c r="C2561">
        <v>47</v>
      </c>
      <c r="D2561" t="s">
        <v>14</v>
      </c>
      <c r="E2561" t="s">
        <v>22</v>
      </c>
      <c r="F2561">
        <v>166.29</v>
      </c>
      <c r="G2561">
        <f>IF(DATOS[[#This Row],[avg_order_value]]="",0,DATOS[[#This Row],[avg_order_value]])</f>
        <v>166.29</v>
      </c>
      <c r="H2561">
        <v>9</v>
      </c>
      <c r="I2561">
        <f>DATOS[[#This Row],[avgValorOrdenDesc]]*DATOS[[#This Row],[total_orders]]</f>
        <v>1496.61</v>
      </c>
      <c r="J2561">
        <v>123</v>
      </c>
      <c r="K2561">
        <v>0</v>
      </c>
      <c r="L2561" t="s">
        <v>19</v>
      </c>
      <c r="M2561">
        <v>17.7</v>
      </c>
      <c r="N2561">
        <f>IF(DATOS[[#This Row],[email_open_rate]]="",0,DATOS[[#This Row],[email_open_rate]])</f>
        <v>17.7</v>
      </c>
      <c r="O2561" s="1">
        <v>44596</v>
      </c>
      <c r="P2561">
        <v>52</v>
      </c>
      <c r="Q2561">
        <v>0.34</v>
      </c>
      <c r="R2561">
        <f>IF(IFERROR(VLOOKUP(DATOS[[#This Row],[IdUnico]],A2562:$A$5002,1,FALSE),0),1,0)</f>
        <v>0</v>
      </c>
    </row>
    <row r="2562" spans="1:18" x14ac:dyDescent="0.3">
      <c r="A2562" t="str">
        <f>CONCATENATE(DATOS[[#This Row],[customer_id]],"_",DATOS[[#This Row],[country]],"_",DATOS[[#This Row],[customer_since]])</f>
        <v>CUST_5603_Brazil_44790</v>
      </c>
      <c r="B2562" t="s">
        <v>3575</v>
      </c>
      <c r="C2562">
        <v>47</v>
      </c>
      <c r="D2562" t="s">
        <v>21</v>
      </c>
      <c r="E2562" t="s">
        <v>15</v>
      </c>
      <c r="F2562">
        <v>69.08</v>
      </c>
      <c r="G2562">
        <f>IF(DATOS[[#This Row],[avg_order_value]]="",0,DATOS[[#This Row],[avg_order_value]])</f>
        <v>69.08</v>
      </c>
      <c r="H2562">
        <v>4</v>
      </c>
      <c r="I2562">
        <f>DATOS[[#This Row],[avgValorOrdenDesc]]*DATOS[[#This Row],[total_orders]]</f>
        <v>276.32</v>
      </c>
      <c r="J2562">
        <v>241</v>
      </c>
      <c r="K2562">
        <v>0</v>
      </c>
      <c r="L2562" t="s">
        <v>19</v>
      </c>
      <c r="M2562">
        <v>41.4</v>
      </c>
      <c r="N2562">
        <f>IF(DATOS[[#This Row],[email_open_rate]]="",0,DATOS[[#This Row],[email_open_rate]])</f>
        <v>41.4</v>
      </c>
      <c r="O2562" s="1">
        <v>44790</v>
      </c>
      <c r="P2562">
        <v>32</v>
      </c>
      <c r="Q2562">
        <v>0.23</v>
      </c>
      <c r="R2562">
        <f>IF(IFERROR(VLOOKUP(DATOS[[#This Row],[IdUnico]],A2563:$A$5002,1,FALSE),0),1,0)</f>
        <v>0</v>
      </c>
    </row>
    <row r="2563" spans="1:18" x14ac:dyDescent="0.3">
      <c r="A2563" t="str">
        <f>CONCATENATE(DATOS[[#This Row],[customer_id]],"_",DATOS[[#This Row],[country]],"_",DATOS[[#This Row],[customer_since]])</f>
        <v>CUST_5603_Brazil_45041</v>
      </c>
      <c r="B2563" t="s">
        <v>3575</v>
      </c>
      <c r="C2563">
        <v>40</v>
      </c>
      <c r="D2563" t="s">
        <v>21</v>
      </c>
      <c r="E2563" t="s">
        <v>15</v>
      </c>
      <c r="F2563">
        <v>117.01</v>
      </c>
      <c r="G2563">
        <f>IF(DATOS[[#This Row],[avg_order_value]]="",0,DATOS[[#This Row],[avg_order_value]])</f>
        <v>117.01</v>
      </c>
      <c r="H2563">
        <v>10</v>
      </c>
      <c r="I2563">
        <f>DATOS[[#This Row],[avgValorOrdenDesc]]*DATOS[[#This Row],[total_orders]]</f>
        <v>1170.1000000000001</v>
      </c>
      <c r="J2563">
        <v>111</v>
      </c>
      <c r="K2563">
        <v>0</v>
      </c>
      <c r="L2563" t="s">
        <v>23</v>
      </c>
      <c r="M2563">
        <v>95.4</v>
      </c>
      <c r="N2563">
        <f>IF(DATOS[[#This Row],[email_open_rate]]="",0,DATOS[[#This Row],[email_open_rate]])</f>
        <v>95.4</v>
      </c>
      <c r="O2563" s="1">
        <v>45041</v>
      </c>
      <c r="P2563">
        <v>11</v>
      </c>
      <c r="Q2563">
        <v>0.28000000000000003</v>
      </c>
      <c r="R2563">
        <f>IF(IFERROR(VLOOKUP(DATOS[[#This Row],[IdUnico]],A2564:$A$5002,1,FALSE),0),1,0)</f>
        <v>0</v>
      </c>
    </row>
    <row r="2564" spans="1:18" x14ac:dyDescent="0.3">
      <c r="A2564" t="str">
        <f>CONCATENATE(DATOS[[#This Row],[customer_id]],"_",DATOS[[#This Row],[country]],"_",DATOS[[#This Row],[customer_since]])</f>
        <v>CUST_5611_Brazil_45650</v>
      </c>
      <c r="B2564" t="s">
        <v>423</v>
      </c>
      <c r="C2564">
        <v>71</v>
      </c>
      <c r="D2564" t="s">
        <v>25</v>
      </c>
      <c r="E2564" t="s">
        <v>15</v>
      </c>
      <c r="F2564">
        <v>62.09</v>
      </c>
      <c r="G2564">
        <f>IF(DATOS[[#This Row],[avg_order_value]]="",0,DATOS[[#This Row],[avg_order_value]])</f>
        <v>62.09</v>
      </c>
      <c r="H2564">
        <v>10</v>
      </c>
      <c r="I2564">
        <f>DATOS[[#This Row],[avgValorOrdenDesc]]*DATOS[[#This Row],[total_orders]]</f>
        <v>620.90000000000009</v>
      </c>
      <c r="J2564">
        <v>61</v>
      </c>
      <c r="K2564">
        <v>0</v>
      </c>
      <c r="L2564" t="s">
        <v>23</v>
      </c>
      <c r="N2564">
        <f>IF(DATOS[[#This Row],[email_open_rate]]="",0,DATOS[[#This Row],[email_open_rate]])</f>
        <v>0</v>
      </c>
      <c r="O2564" s="1">
        <v>45650</v>
      </c>
      <c r="P2564">
        <v>13</v>
      </c>
      <c r="Q2564">
        <v>0.23</v>
      </c>
      <c r="R2564">
        <f>IF(IFERROR(VLOOKUP(DATOS[[#This Row],[IdUnico]],A2565:$A$5002,1,FALSE),0),1,0)</f>
        <v>0</v>
      </c>
    </row>
    <row r="2565" spans="1:18" x14ac:dyDescent="0.3">
      <c r="A2565" t="str">
        <f>CONCATENATE(DATOS[[#This Row],[customer_id]],"_",DATOS[[#This Row],[country]],"_",DATOS[[#This Row],[customer_since]])</f>
        <v>CUST_5612_Germany_44707</v>
      </c>
      <c r="B2565" t="s">
        <v>874</v>
      </c>
      <c r="C2565">
        <v>58</v>
      </c>
      <c r="D2565" t="s">
        <v>14</v>
      </c>
      <c r="E2565" t="s">
        <v>50</v>
      </c>
      <c r="F2565">
        <v>90.67</v>
      </c>
      <c r="G2565">
        <f>IF(DATOS[[#This Row],[avg_order_value]]="",0,DATOS[[#This Row],[avg_order_value]])</f>
        <v>90.67</v>
      </c>
      <c r="H2565">
        <v>12</v>
      </c>
      <c r="I2565">
        <f>DATOS[[#This Row],[avgValorOrdenDesc]]*DATOS[[#This Row],[total_orders]]</f>
        <v>1088.04</v>
      </c>
      <c r="J2565">
        <v>307</v>
      </c>
      <c r="K2565">
        <v>0</v>
      </c>
      <c r="L2565" t="s">
        <v>16</v>
      </c>
      <c r="M2565">
        <v>2.4</v>
      </c>
      <c r="N2565">
        <f>IF(DATOS[[#This Row],[email_open_rate]]="",0,DATOS[[#This Row],[email_open_rate]])</f>
        <v>2.4</v>
      </c>
      <c r="O2565" s="1">
        <v>44707</v>
      </c>
      <c r="P2565">
        <v>75</v>
      </c>
      <c r="Q2565">
        <v>0.48</v>
      </c>
      <c r="R2565">
        <f>IF(IFERROR(VLOOKUP(DATOS[[#This Row],[IdUnico]],A2566:$A$5002,1,FALSE),0),1,0)</f>
        <v>0</v>
      </c>
    </row>
    <row r="2566" spans="1:18" x14ac:dyDescent="0.3">
      <c r="A2566" t="str">
        <f>CONCATENATE(DATOS[[#This Row],[customer_id]],"_",DATOS[[#This Row],[country]],"_",DATOS[[#This Row],[customer_since]])</f>
        <v>CUST_5612_Japan_45458</v>
      </c>
      <c r="B2566" t="s">
        <v>874</v>
      </c>
      <c r="C2566">
        <v>37</v>
      </c>
      <c r="D2566" t="s">
        <v>21</v>
      </c>
      <c r="E2566" t="s">
        <v>26</v>
      </c>
      <c r="F2566">
        <v>202.34</v>
      </c>
      <c r="G2566">
        <f>IF(DATOS[[#This Row],[avg_order_value]]="",0,DATOS[[#This Row],[avg_order_value]])</f>
        <v>202.34</v>
      </c>
      <c r="H2566">
        <v>11</v>
      </c>
      <c r="I2566">
        <f>DATOS[[#This Row],[avgValorOrdenDesc]]*DATOS[[#This Row],[total_orders]]</f>
        <v>2225.7400000000002</v>
      </c>
      <c r="J2566">
        <v>214</v>
      </c>
      <c r="K2566">
        <v>0</v>
      </c>
      <c r="L2566" t="s">
        <v>19</v>
      </c>
      <c r="M2566">
        <v>74.599999999999994</v>
      </c>
      <c r="N2566">
        <f>IF(DATOS[[#This Row],[email_open_rate]]="",0,DATOS[[#This Row],[email_open_rate]])</f>
        <v>74.599999999999994</v>
      </c>
      <c r="O2566" s="1">
        <v>45458</v>
      </c>
      <c r="P2566">
        <v>10</v>
      </c>
      <c r="Q2566">
        <v>0.11</v>
      </c>
      <c r="R2566">
        <f>IF(IFERROR(VLOOKUP(DATOS[[#This Row],[IdUnico]],A2567:$A$5002,1,FALSE),0),1,0)</f>
        <v>0</v>
      </c>
    </row>
    <row r="2567" spans="1:18" x14ac:dyDescent="0.3">
      <c r="A2567" t="str">
        <f>CONCATENATE(DATOS[[#This Row],[customer_id]],"_",DATOS[[#This Row],[country]],"_",DATOS[[#This Row],[customer_since]])</f>
        <v>CUST_5615_Germany_45590</v>
      </c>
      <c r="B2567" t="s">
        <v>2215</v>
      </c>
      <c r="C2567">
        <v>33</v>
      </c>
      <c r="D2567" t="s">
        <v>21</v>
      </c>
      <c r="E2567" t="s">
        <v>50</v>
      </c>
      <c r="F2567">
        <v>85.65</v>
      </c>
      <c r="G2567">
        <f>IF(DATOS[[#This Row],[avg_order_value]]="",0,DATOS[[#This Row],[avg_order_value]])</f>
        <v>85.65</v>
      </c>
      <c r="H2567">
        <v>13</v>
      </c>
      <c r="I2567">
        <f>DATOS[[#This Row],[avgValorOrdenDesc]]*DATOS[[#This Row],[total_orders]]</f>
        <v>1113.45</v>
      </c>
      <c r="J2567">
        <v>43</v>
      </c>
      <c r="K2567">
        <v>0</v>
      </c>
      <c r="L2567" t="s">
        <v>29</v>
      </c>
      <c r="M2567">
        <v>21.8</v>
      </c>
      <c r="N2567">
        <f>IF(DATOS[[#This Row],[email_open_rate]]="",0,DATOS[[#This Row],[email_open_rate]])</f>
        <v>21.8</v>
      </c>
      <c r="O2567" s="1">
        <v>45590</v>
      </c>
      <c r="P2567">
        <v>2</v>
      </c>
      <c r="Q2567">
        <v>0.21</v>
      </c>
      <c r="R2567">
        <f>IF(IFERROR(VLOOKUP(DATOS[[#This Row],[IdUnico]],A2568:$A$5002,1,FALSE),0),1,0)</f>
        <v>0</v>
      </c>
    </row>
    <row r="2568" spans="1:18" x14ac:dyDescent="0.3">
      <c r="A2568" t="str">
        <f>CONCATENATE(DATOS[[#This Row],[customer_id]],"_",DATOS[[#This Row],[country]],"_",DATOS[[#This Row],[customer_since]])</f>
        <v>CUST_5616_Australia_44896</v>
      </c>
      <c r="B2568" t="s">
        <v>1599</v>
      </c>
      <c r="C2568">
        <v>52</v>
      </c>
      <c r="D2568" t="s">
        <v>21</v>
      </c>
      <c r="E2568" t="s">
        <v>22</v>
      </c>
      <c r="F2568">
        <v>145.80000000000001</v>
      </c>
      <c r="G2568">
        <f>IF(DATOS[[#This Row],[avg_order_value]]="",0,DATOS[[#This Row],[avg_order_value]])</f>
        <v>145.80000000000001</v>
      </c>
      <c r="H2568">
        <v>9</v>
      </c>
      <c r="I2568">
        <f>DATOS[[#This Row],[avgValorOrdenDesc]]*DATOS[[#This Row],[total_orders]]</f>
        <v>1312.2</v>
      </c>
      <c r="J2568">
        <v>304</v>
      </c>
      <c r="K2568">
        <v>0</v>
      </c>
      <c r="L2568" t="s">
        <v>23</v>
      </c>
      <c r="M2568">
        <v>48.4</v>
      </c>
      <c r="N2568">
        <f>IF(DATOS[[#This Row],[email_open_rate]]="",0,DATOS[[#This Row],[email_open_rate]])</f>
        <v>48.4</v>
      </c>
      <c r="O2568" s="1">
        <v>44896</v>
      </c>
      <c r="P2568">
        <v>72</v>
      </c>
      <c r="Q2568">
        <v>0.54</v>
      </c>
      <c r="R2568">
        <f>IF(IFERROR(VLOOKUP(DATOS[[#This Row],[IdUnico]],A2569:$A$5002,1,FALSE),0),1,0)</f>
        <v>0</v>
      </c>
    </row>
    <row r="2569" spans="1:18" x14ac:dyDescent="0.3">
      <c r="A2569" t="str">
        <f>CONCATENATE(DATOS[[#This Row],[customer_id]],"_",DATOS[[#This Row],[country]],"_",DATOS[[#This Row],[customer_since]])</f>
        <v>CUST_5616_UK_45586</v>
      </c>
      <c r="B2569" t="s">
        <v>1599</v>
      </c>
      <c r="C2569">
        <v>23</v>
      </c>
      <c r="D2569" t="s">
        <v>14</v>
      </c>
      <c r="E2569" t="s">
        <v>52</v>
      </c>
      <c r="F2569">
        <v>47.81</v>
      </c>
      <c r="G2569">
        <f>IF(DATOS[[#This Row],[avg_order_value]]="",0,DATOS[[#This Row],[avg_order_value]])</f>
        <v>47.81</v>
      </c>
      <c r="H2569">
        <v>10</v>
      </c>
      <c r="I2569">
        <f>DATOS[[#This Row],[avgValorOrdenDesc]]*DATOS[[#This Row],[total_orders]]</f>
        <v>478.1</v>
      </c>
      <c r="J2569">
        <v>296</v>
      </c>
      <c r="K2569">
        <v>0</v>
      </c>
      <c r="L2569" t="s">
        <v>40</v>
      </c>
      <c r="N2569">
        <f>IF(DATOS[[#This Row],[email_open_rate]]="",0,DATOS[[#This Row],[email_open_rate]])</f>
        <v>0</v>
      </c>
      <c r="O2569" s="1">
        <v>45586</v>
      </c>
      <c r="P2569">
        <v>66</v>
      </c>
      <c r="Q2569">
        <v>0.22</v>
      </c>
      <c r="R2569">
        <f>IF(IFERROR(VLOOKUP(DATOS[[#This Row],[IdUnico]],A2570:$A$5002,1,FALSE),0),1,0)</f>
        <v>0</v>
      </c>
    </row>
    <row r="2570" spans="1:18" x14ac:dyDescent="0.3">
      <c r="A2570" t="str">
        <f>CONCATENATE(DATOS[[#This Row],[customer_id]],"_",DATOS[[#This Row],[country]],"_",DATOS[[#This Row],[customer_since]])</f>
        <v>CUST_5620_Australia_44197</v>
      </c>
      <c r="B2570" t="s">
        <v>3212</v>
      </c>
      <c r="C2570">
        <v>65</v>
      </c>
      <c r="D2570" t="s">
        <v>14</v>
      </c>
      <c r="E2570" t="s">
        <v>22</v>
      </c>
      <c r="F2570">
        <v>114.23</v>
      </c>
      <c r="G2570">
        <f>IF(DATOS[[#This Row],[avg_order_value]]="",0,DATOS[[#This Row],[avg_order_value]])</f>
        <v>114.23</v>
      </c>
      <c r="H2570">
        <v>10</v>
      </c>
      <c r="I2570">
        <f>DATOS[[#This Row],[avgValorOrdenDesc]]*DATOS[[#This Row],[total_orders]]</f>
        <v>1142.3</v>
      </c>
      <c r="J2570">
        <v>2</v>
      </c>
      <c r="K2570">
        <v>0</v>
      </c>
      <c r="L2570" t="s">
        <v>19</v>
      </c>
      <c r="M2570">
        <v>21.5</v>
      </c>
      <c r="N2570">
        <f>IF(DATOS[[#This Row],[email_open_rate]]="",0,DATOS[[#This Row],[email_open_rate]])</f>
        <v>21.5</v>
      </c>
      <c r="O2570" s="1">
        <v>44197</v>
      </c>
      <c r="P2570">
        <v>60</v>
      </c>
      <c r="Q2570">
        <v>0.27</v>
      </c>
      <c r="R2570">
        <f>IF(IFERROR(VLOOKUP(DATOS[[#This Row],[IdUnico]],A2571:$A$5002,1,FALSE),0),1,0)</f>
        <v>0</v>
      </c>
    </row>
    <row r="2571" spans="1:18" x14ac:dyDescent="0.3">
      <c r="A2571" t="str">
        <f>CONCATENATE(DATOS[[#This Row],[customer_id]],"_",DATOS[[#This Row],[country]],"_",DATOS[[#This Row],[customer_since]])</f>
        <v>CUST_5621_Australia_45443</v>
      </c>
      <c r="B2571" t="s">
        <v>732</v>
      </c>
      <c r="C2571">
        <v>36</v>
      </c>
      <c r="D2571" t="s">
        <v>14</v>
      </c>
      <c r="E2571" t="s">
        <v>22</v>
      </c>
      <c r="F2571">
        <v>66.709999999999994</v>
      </c>
      <c r="G2571">
        <f>IF(DATOS[[#This Row],[avg_order_value]]="",0,DATOS[[#This Row],[avg_order_value]])</f>
        <v>66.709999999999994</v>
      </c>
      <c r="H2571">
        <v>14</v>
      </c>
      <c r="I2571">
        <f>DATOS[[#This Row],[avgValorOrdenDesc]]*DATOS[[#This Row],[total_orders]]</f>
        <v>933.93999999999994</v>
      </c>
      <c r="J2571">
        <v>49</v>
      </c>
      <c r="K2571">
        <v>0</v>
      </c>
      <c r="L2571" t="s">
        <v>23</v>
      </c>
      <c r="M2571">
        <v>82.3</v>
      </c>
      <c r="N2571">
        <f>IF(DATOS[[#This Row],[email_open_rate]]="",0,DATOS[[#This Row],[email_open_rate]])</f>
        <v>82.3</v>
      </c>
      <c r="O2571" s="1">
        <v>45443</v>
      </c>
      <c r="P2571">
        <v>73</v>
      </c>
      <c r="Q2571">
        <v>0.25</v>
      </c>
      <c r="R2571">
        <f>IF(IFERROR(VLOOKUP(DATOS[[#This Row],[IdUnico]],A2572:$A$5002,1,FALSE),0),1,0)</f>
        <v>0</v>
      </c>
    </row>
    <row r="2572" spans="1:18" x14ac:dyDescent="0.3">
      <c r="A2572" t="str">
        <f>CONCATENATE(DATOS[[#This Row],[customer_id]],"_",DATOS[[#This Row],[country]],"_",DATOS[[#This Row],[customer_since]])</f>
        <v>CUST_5621_Japan_44872</v>
      </c>
      <c r="B2572" t="s">
        <v>732</v>
      </c>
      <c r="C2572">
        <v>53</v>
      </c>
      <c r="D2572" t="s">
        <v>21</v>
      </c>
      <c r="E2572" t="s">
        <v>26</v>
      </c>
      <c r="F2572">
        <v>72.33</v>
      </c>
      <c r="G2572">
        <f>IF(DATOS[[#This Row],[avg_order_value]]="",0,DATOS[[#This Row],[avg_order_value]])</f>
        <v>72.33</v>
      </c>
      <c r="H2572">
        <v>8</v>
      </c>
      <c r="I2572">
        <f>DATOS[[#This Row],[avgValorOrdenDesc]]*DATOS[[#This Row],[total_orders]]</f>
        <v>578.64</v>
      </c>
      <c r="J2572">
        <v>137</v>
      </c>
      <c r="K2572">
        <v>0</v>
      </c>
      <c r="L2572" t="s">
        <v>23</v>
      </c>
      <c r="M2572">
        <v>83.6</v>
      </c>
      <c r="N2572">
        <f>IF(DATOS[[#This Row],[email_open_rate]]="",0,DATOS[[#This Row],[email_open_rate]])</f>
        <v>83.6</v>
      </c>
      <c r="O2572" s="1">
        <v>44872</v>
      </c>
      <c r="P2572">
        <v>87</v>
      </c>
      <c r="Q2572">
        <v>0.14000000000000001</v>
      </c>
      <c r="R2572">
        <f>IF(IFERROR(VLOOKUP(DATOS[[#This Row],[IdUnico]],A2573:$A$5002,1,FALSE),0),1,0)</f>
        <v>0</v>
      </c>
    </row>
    <row r="2573" spans="1:18" x14ac:dyDescent="0.3">
      <c r="A2573" t="str">
        <f>CONCATENATE(DATOS[[#This Row],[customer_id]],"_",DATOS[[#This Row],[country]],"_",DATOS[[#This Row],[customer_since]])</f>
        <v>CUST_5623_India_44943</v>
      </c>
      <c r="B2573" t="s">
        <v>3808</v>
      </c>
      <c r="C2573">
        <v>39</v>
      </c>
      <c r="D2573" t="s">
        <v>14</v>
      </c>
      <c r="E2573" t="s">
        <v>37</v>
      </c>
      <c r="F2573">
        <v>62.57</v>
      </c>
      <c r="G2573">
        <f>IF(DATOS[[#This Row],[avg_order_value]]="",0,DATOS[[#This Row],[avg_order_value]])</f>
        <v>62.57</v>
      </c>
      <c r="H2573">
        <v>15</v>
      </c>
      <c r="I2573">
        <f>DATOS[[#This Row],[avgValorOrdenDesc]]*DATOS[[#This Row],[total_orders]]</f>
        <v>938.55</v>
      </c>
      <c r="J2573">
        <v>133</v>
      </c>
      <c r="K2573">
        <v>0</v>
      </c>
      <c r="L2573" t="s">
        <v>40</v>
      </c>
      <c r="M2573">
        <v>75.099999999999994</v>
      </c>
      <c r="N2573">
        <f>IF(DATOS[[#This Row],[email_open_rate]]="",0,DATOS[[#This Row],[email_open_rate]])</f>
        <v>75.099999999999994</v>
      </c>
      <c r="O2573" s="1">
        <v>44943</v>
      </c>
      <c r="P2573">
        <v>7</v>
      </c>
      <c r="Q2573">
        <v>0.32</v>
      </c>
      <c r="R2573">
        <f>IF(IFERROR(VLOOKUP(DATOS[[#This Row],[IdUnico]],A2574:$A$5002,1,FALSE),0),1,0)</f>
        <v>0</v>
      </c>
    </row>
    <row r="2574" spans="1:18" x14ac:dyDescent="0.3">
      <c r="A2574" t="str">
        <f>CONCATENATE(DATOS[[#This Row],[customer_id]],"_",DATOS[[#This Row],[country]],"_",DATOS[[#This Row],[customer_since]])</f>
        <v>CUST_5624_Japan_44993</v>
      </c>
      <c r="B2574" t="s">
        <v>2002</v>
      </c>
      <c r="C2574">
        <v>33</v>
      </c>
      <c r="D2574" t="s">
        <v>21</v>
      </c>
      <c r="E2574" t="s">
        <v>26</v>
      </c>
      <c r="F2574">
        <v>58.31</v>
      </c>
      <c r="G2574">
        <f>IF(DATOS[[#This Row],[avg_order_value]]="",0,DATOS[[#This Row],[avg_order_value]])</f>
        <v>58.31</v>
      </c>
      <c r="H2574">
        <v>7</v>
      </c>
      <c r="I2574">
        <f>DATOS[[#This Row],[avgValorOrdenDesc]]*DATOS[[#This Row],[total_orders]]</f>
        <v>408.17</v>
      </c>
      <c r="J2574">
        <v>222</v>
      </c>
      <c r="K2574">
        <v>0</v>
      </c>
      <c r="L2574" t="s">
        <v>19</v>
      </c>
      <c r="M2574">
        <v>34.299999999999997</v>
      </c>
      <c r="N2574">
        <f>IF(DATOS[[#This Row],[email_open_rate]]="",0,DATOS[[#This Row],[email_open_rate]])</f>
        <v>34.299999999999997</v>
      </c>
      <c r="O2574" s="1">
        <v>44993</v>
      </c>
      <c r="P2574">
        <v>37</v>
      </c>
      <c r="Q2574">
        <v>0.12</v>
      </c>
      <c r="R2574">
        <f>IF(IFERROR(VLOOKUP(DATOS[[#This Row],[IdUnico]],A2575:$A$5002,1,FALSE),0),1,0)</f>
        <v>0</v>
      </c>
    </row>
    <row r="2575" spans="1:18" x14ac:dyDescent="0.3">
      <c r="A2575" t="str">
        <f>CONCATENATE(DATOS[[#This Row],[customer_id]],"_",DATOS[[#This Row],[country]],"_",DATOS[[#This Row],[customer_since]])</f>
        <v>CUST_5624_USA_45263</v>
      </c>
      <c r="B2575" t="s">
        <v>2002</v>
      </c>
      <c r="C2575">
        <v>78</v>
      </c>
      <c r="D2575" t="s">
        <v>14</v>
      </c>
      <c r="E2575" t="s">
        <v>18</v>
      </c>
      <c r="F2575">
        <v>60.74</v>
      </c>
      <c r="G2575">
        <f>IF(DATOS[[#This Row],[avg_order_value]]="",0,DATOS[[#This Row],[avg_order_value]])</f>
        <v>60.74</v>
      </c>
      <c r="H2575">
        <v>12</v>
      </c>
      <c r="I2575">
        <f>DATOS[[#This Row],[avgValorOrdenDesc]]*DATOS[[#This Row],[total_orders]]</f>
        <v>728.88</v>
      </c>
      <c r="J2575">
        <v>327</v>
      </c>
      <c r="K2575">
        <v>0</v>
      </c>
      <c r="L2575" t="s">
        <v>19</v>
      </c>
      <c r="M2575">
        <v>42.8</v>
      </c>
      <c r="N2575">
        <f>IF(DATOS[[#This Row],[email_open_rate]]="",0,DATOS[[#This Row],[email_open_rate]])</f>
        <v>42.8</v>
      </c>
      <c r="O2575" s="1">
        <v>45263</v>
      </c>
      <c r="P2575">
        <v>98</v>
      </c>
      <c r="Q2575">
        <v>0.21</v>
      </c>
      <c r="R2575">
        <f>IF(IFERROR(VLOOKUP(DATOS[[#This Row],[IdUnico]],A2576:$A$5002,1,FALSE),0),1,0)</f>
        <v>0</v>
      </c>
    </row>
    <row r="2576" spans="1:18" x14ac:dyDescent="0.3">
      <c r="A2576" t="str">
        <f>CONCATENATE(DATOS[[#This Row],[customer_id]],"_",DATOS[[#This Row],[country]],"_",DATOS[[#This Row],[customer_since]])</f>
        <v>CUST_5627_China_45512</v>
      </c>
      <c r="B2576" t="s">
        <v>3100</v>
      </c>
      <c r="C2576">
        <v>41</v>
      </c>
      <c r="D2576" t="s">
        <v>21</v>
      </c>
      <c r="E2576" t="s">
        <v>44</v>
      </c>
      <c r="F2576">
        <v>78.8</v>
      </c>
      <c r="G2576">
        <f>IF(DATOS[[#This Row],[avg_order_value]]="",0,DATOS[[#This Row],[avg_order_value]])</f>
        <v>78.8</v>
      </c>
      <c r="H2576">
        <v>16</v>
      </c>
      <c r="I2576">
        <f>DATOS[[#This Row],[avgValorOrdenDesc]]*DATOS[[#This Row],[total_orders]]</f>
        <v>1260.8</v>
      </c>
      <c r="J2576">
        <v>301</v>
      </c>
      <c r="K2576">
        <v>0</v>
      </c>
      <c r="L2576" t="s">
        <v>40</v>
      </c>
      <c r="M2576">
        <v>33.200000000000003</v>
      </c>
      <c r="N2576">
        <f>IF(DATOS[[#This Row],[email_open_rate]]="",0,DATOS[[#This Row],[email_open_rate]])</f>
        <v>33.200000000000003</v>
      </c>
      <c r="O2576" s="1">
        <v>45512</v>
      </c>
      <c r="P2576">
        <v>93</v>
      </c>
      <c r="Q2576">
        <v>0.39</v>
      </c>
      <c r="R2576">
        <f>IF(IFERROR(VLOOKUP(DATOS[[#This Row],[IdUnico]],A2577:$A$5002,1,FALSE),0),1,0)</f>
        <v>0</v>
      </c>
    </row>
    <row r="2577" spans="1:18" x14ac:dyDescent="0.3">
      <c r="A2577" t="str">
        <f>CONCATENATE(DATOS[[#This Row],[customer_id]],"_",DATOS[[#This Row],[country]],"_",DATOS[[#This Row],[customer_since]])</f>
        <v>CUST_5628_Canada_44214</v>
      </c>
      <c r="B2577" t="s">
        <v>2111</v>
      </c>
      <c r="C2577">
        <v>29</v>
      </c>
      <c r="D2577" t="s">
        <v>14</v>
      </c>
      <c r="E2577" t="s">
        <v>28</v>
      </c>
      <c r="F2577">
        <v>100.88</v>
      </c>
      <c r="G2577">
        <f>IF(DATOS[[#This Row],[avg_order_value]]="",0,DATOS[[#This Row],[avg_order_value]])</f>
        <v>100.88</v>
      </c>
      <c r="H2577">
        <v>7</v>
      </c>
      <c r="I2577">
        <f>DATOS[[#This Row],[avgValorOrdenDesc]]*DATOS[[#This Row],[total_orders]]</f>
        <v>706.16</v>
      </c>
      <c r="J2577">
        <v>255</v>
      </c>
      <c r="K2577">
        <v>1</v>
      </c>
      <c r="L2577" t="s">
        <v>40</v>
      </c>
      <c r="M2577">
        <v>25.8</v>
      </c>
      <c r="N2577">
        <f>IF(DATOS[[#This Row],[email_open_rate]]="",0,DATOS[[#This Row],[email_open_rate]])</f>
        <v>25.8</v>
      </c>
      <c r="O2577" s="1">
        <v>44214</v>
      </c>
      <c r="P2577">
        <v>77</v>
      </c>
      <c r="Q2577">
        <v>0.48</v>
      </c>
      <c r="R2577">
        <f>IF(IFERROR(VLOOKUP(DATOS[[#This Row],[IdUnico]],A2578:$A$5002,1,FALSE),0),1,0)</f>
        <v>0</v>
      </c>
    </row>
    <row r="2578" spans="1:18" x14ac:dyDescent="0.3">
      <c r="A2578" t="str">
        <f>CONCATENATE(DATOS[[#This Row],[customer_id]],"_",DATOS[[#This Row],[country]],"_",DATOS[[#This Row],[customer_since]])</f>
        <v>CUST_5632_Germany_44989</v>
      </c>
      <c r="B2578" t="s">
        <v>752</v>
      </c>
      <c r="C2578">
        <v>60</v>
      </c>
      <c r="D2578" t="s">
        <v>21</v>
      </c>
      <c r="E2578" t="s">
        <v>50</v>
      </c>
      <c r="F2578">
        <v>134.44</v>
      </c>
      <c r="G2578">
        <f>IF(DATOS[[#This Row],[avg_order_value]]="",0,DATOS[[#This Row],[avg_order_value]])</f>
        <v>134.44</v>
      </c>
      <c r="H2578">
        <v>7</v>
      </c>
      <c r="I2578">
        <f>DATOS[[#This Row],[avgValorOrdenDesc]]*DATOS[[#This Row],[total_orders]]</f>
        <v>941.07999999999993</v>
      </c>
      <c r="J2578">
        <v>154</v>
      </c>
      <c r="K2578">
        <v>0</v>
      </c>
      <c r="L2578" t="s">
        <v>23</v>
      </c>
      <c r="M2578">
        <v>12.6</v>
      </c>
      <c r="N2578">
        <f>IF(DATOS[[#This Row],[email_open_rate]]="",0,DATOS[[#This Row],[email_open_rate]])</f>
        <v>12.6</v>
      </c>
      <c r="O2578" s="1">
        <v>44989</v>
      </c>
      <c r="P2578">
        <v>44</v>
      </c>
      <c r="Q2578">
        <v>0.31</v>
      </c>
      <c r="R2578">
        <f>IF(IFERROR(VLOOKUP(DATOS[[#This Row],[IdUnico]],A2579:$A$5002,1,FALSE),0),1,0)</f>
        <v>0</v>
      </c>
    </row>
    <row r="2579" spans="1:18" x14ac:dyDescent="0.3">
      <c r="A2579" t="str">
        <f>CONCATENATE(DATOS[[#This Row],[customer_id]],"_",DATOS[[#This Row],[country]],"_",DATOS[[#This Row],[customer_since]])</f>
        <v>CUST_5633_Canada_45434</v>
      </c>
      <c r="B2579" t="s">
        <v>3634</v>
      </c>
      <c r="C2579">
        <v>32</v>
      </c>
      <c r="D2579" t="s">
        <v>25</v>
      </c>
      <c r="E2579" t="s">
        <v>28</v>
      </c>
      <c r="F2579">
        <v>81.55</v>
      </c>
      <c r="G2579">
        <f>IF(DATOS[[#This Row],[avg_order_value]]="",0,DATOS[[#This Row],[avg_order_value]])</f>
        <v>81.55</v>
      </c>
      <c r="H2579">
        <v>17</v>
      </c>
      <c r="I2579">
        <f>DATOS[[#This Row],[avgValorOrdenDesc]]*DATOS[[#This Row],[total_orders]]</f>
        <v>1386.35</v>
      </c>
      <c r="J2579">
        <v>12</v>
      </c>
      <c r="K2579">
        <v>0</v>
      </c>
      <c r="L2579" t="s">
        <v>23</v>
      </c>
      <c r="M2579">
        <v>36.4</v>
      </c>
      <c r="N2579">
        <f>IF(DATOS[[#This Row],[email_open_rate]]="",0,DATOS[[#This Row],[email_open_rate]])</f>
        <v>36.4</v>
      </c>
      <c r="O2579" s="1">
        <v>45434</v>
      </c>
      <c r="P2579">
        <v>76</v>
      </c>
      <c r="Q2579">
        <v>0.24</v>
      </c>
      <c r="R2579">
        <f>IF(IFERROR(VLOOKUP(DATOS[[#This Row],[IdUnico]],A2580:$A$5002,1,FALSE),0),1,0)</f>
        <v>0</v>
      </c>
    </row>
    <row r="2580" spans="1:18" x14ac:dyDescent="0.3">
      <c r="A2580" t="str">
        <f>CONCATENATE(DATOS[[#This Row],[customer_id]],"_",DATOS[[#This Row],[country]],"_",DATOS[[#This Row],[customer_since]])</f>
        <v>CUST_5636_France_44767</v>
      </c>
      <c r="B2580" t="s">
        <v>159</v>
      </c>
      <c r="C2580">
        <v>65</v>
      </c>
      <c r="D2580" t="s">
        <v>21</v>
      </c>
      <c r="E2580" t="s">
        <v>35</v>
      </c>
      <c r="F2580">
        <v>87.56</v>
      </c>
      <c r="G2580">
        <f>IF(DATOS[[#This Row],[avg_order_value]]="",0,DATOS[[#This Row],[avg_order_value]])</f>
        <v>87.56</v>
      </c>
      <c r="H2580">
        <v>9</v>
      </c>
      <c r="I2580">
        <f>DATOS[[#This Row],[avgValorOrdenDesc]]*DATOS[[#This Row],[total_orders]]</f>
        <v>788.04</v>
      </c>
      <c r="J2580">
        <v>33</v>
      </c>
      <c r="K2580">
        <v>0</v>
      </c>
      <c r="L2580" t="s">
        <v>19</v>
      </c>
      <c r="M2580">
        <v>1.6</v>
      </c>
      <c r="N2580">
        <f>IF(DATOS[[#This Row],[email_open_rate]]="",0,DATOS[[#This Row],[email_open_rate]])</f>
        <v>1.6</v>
      </c>
      <c r="O2580" s="1">
        <v>44767</v>
      </c>
      <c r="P2580">
        <v>2</v>
      </c>
      <c r="Q2580">
        <v>0.13</v>
      </c>
      <c r="R2580">
        <f>IF(IFERROR(VLOOKUP(DATOS[[#This Row],[IdUnico]],A2581:$A$5002,1,FALSE),0),1,0)</f>
        <v>0</v>
      </c>
    </row>
    <row r="2581" spans="1:18" x14ac:dyDescent="0.3">
      <c r="A2581" t="str">
        <f>CONCATENATE(DATOS[[#This Row],[customer_id]],"_",DATOS[[#This Row],[country]],"_",DATOS[[#This Row],[customer_since]])</f>
        <v>CUST_5637_Germany_44107</v>
      </c>
      <c r="B2581" t="s">
        <v>668</v>
      </c>
      <c r="C2581">
        <v>59</v>
      </c>
      <c r="D2581" t="s">
        <v>21</v>
      </c>
      <c r="E2581" t="s">
        <v>50</v>
      </c>
      <c r="F2581">
        <v>112.57</v>
      </c>
      <c r="G2581">
        <f>IF(DATOS[[#This Row],[avg_order_value]]="",0,DATOS[[#This Row],[avg_order_value]])</f>
        <v>112.57</v>
      </c>
      <c r="H2581">
        <v>11</v>
      </c>
      <c r="I2581">
        <f>DATOS[[#This Row],[avgValorOrdenDesc]]*DATOS[[#This Row],[total_orders]]</f>
        <v>1238.27</v>
      </c>
      <c r="J2581">
        <v>120</v>
      </c>
      <c r="K2581">
        <v>0</v>
      </c>
      <c r="L2581" t="s">
        <v>29</v>
      </c>
      <c r="M2581">
        <v>99.5</v>
      </c>
      <c r="N2581">
        <f>IF(DATOS[[#This Row],[email_open_rate]]="",0,DATOS[[#This Row],[email_open_rate]])</f>
        <v>99.5</v>
      </c>
      <c r="O2581" s="1">
        <v>44107</v>
      </c>
      <c r="P2581">
        <v>25</v>
      </c>
      <c r="Q2581">
        <v>0.51</v>
      </c>
      <c r="R2581">
        <f>IF(IFERROR(VLOOKUP(DATOS[[#This Row],[IdUnico]],A2582:$A$5002,1,FALSE),0),1,0)</f>
        <v>0</v>
      </c>
    </row>
    <row r="2582" spans="1:18" x14ac:dyDescent="0.3">
      <c r="A2582" t="str">
        <f>CONCATENATE(DATOS[[#This Row],[customer_id]],"_",DATOS[[#This Row],[country]],"_",DATOS[[#This Row],[customer_since]])</f>
        <v>CUST_5637_India_45486</v>
      </c>
      <c r="B2582" t="s">
        <v>668</v>
      </c>
      <c r="C2582">
        <v>79</v>
      </c>
      <c r="D2582" t="s">
        <v>14</v>
      </c>
      <c r="E2582" t="s">
        <v>37</v>
      </c>
      <c r="F2582">
        <v>126.36</v>
      </c>
      <c r="G2582">
        <f>IF(DATOS[[#This Row],[avg_order_value]]="",0,DATOS[[#This Row],[avg_order_value]])</f>
        <v>126.36</v>
      </c>
      <c r="H2582">
        <v>10</v>
      </c>
      <c r="I2582">
        <f>DATOS[[#This Row],[avgValorOrdenDesc]]*DATOS[[#This Row],[total_orders]]</f>
        <v>1263.5999999999999</v>
      </c>
      <c r="J2582">
        <v>82</v>
      </c>
      <c r="K2582">
        <v>0</v>
      </c>
      <c r="L2582" t="s">
        <v>19</v>
      </c>
      <c r="M2582">
        <v>5.5</v>
      </c>
      <c r="N2582">
        <f>IF(DATOS[[#This Row],[email_open_rate]]="",0,DATOS[[#This Row],[email_open_rate]])</f>
        <v>5.5</v>
      </c>
      <c r="O2582" s="1">
        <v>45486</v>
      </c>
      <c r="P2582">
        <v>71</v>
      </c>
      <c r="Q2582">
        <v>0.11</v>
      </c>
      <c r="R2582">
        <f>IF(IFERROR(VLOOKUP(DATOS[[#This Row],[IdUnico]],A2583:$A$5002,1,FALSE),0),1,0)</f>
        <v>0</v>
      </c>
    </row>
    <row r="2583" spans="1:18" x14ac:dyDescent="0.3">
      <c r="A2583" t="str">
        <f>CONCATENATE(DATOS[[#This Row],[customer_id]],"_",DATOS[[#This Row],[country]],"_",DATOS[[#This Row],[customer_since]])</f>
        <v>CUST_5642_France_45683</v>
      </c>
      <c r="B2583" t="s">
        <v>295</v>
      </c>
      <c r="C2583">
        <v>67</v>
      </c>
      <c r="D2583" t="s">
        <v>21</v>
      </c>
      <c r="E2583" t="s">
        <v>35</v>
      </c>
      <c r="F2583">
        <v>30.04</v>
      </c>
      <c r="G2583">
        <f>IF(DATOS[[#This Row],[avg_order_value]]="",0,DATOS[[#This Row],[avg_order_value]])</f>
        <v>30.04</v>
      </c>
      <c r="H2583">
        <v>9</v>
      </c>
      <c r="I2583">
        <f>DATOS[[#This Row],[avgValorOrdenDesc]]*DATOS[[#This Row],[total_orders]]</f>
        <v>270.36</v>
      </c>
      <c r="J2583">
        <v>197</v>
      </c>
      <c r="K2583">
        <v>0</v>
      </c>
      <c r="L2583" t="s">
        <v>40</v>
      </c>
      <c r="M2583">
        <v>61.8</v>
      </c>
      <c r="N2583">
        <f>IF(DATOS[[#This Row],[email_open_rate]]="",0,DATOS[[#This Row],[email_open_rate]])</f>
        <v>61.8</v>
      </c>
      <c r="O2583" s="1">
        <v>45683</v>
      </c>
      <c r="P2583">
        <v>67</v>
      </c>
      <c r="Q2583">
        <v>0.26</v>
      </c>
      <c r="R2583">
        <f>IF(IFERROR(VLOOKUP(DATOS[[#This Row],[IdUnico]],A2584:$A$5002,1,FALSE),0),1,0)</f>
        <v>0</v>
      </c>
    </row>
    <row r="2584" spans="1:18" x14ac:dyDescent="0.3">
      <c r="A2584" t="str">
        <f>CONCATENATE(DATOS[[#This Row],[customer_id]],"_",DATOS[[#This Row],[country]],"_",DATOS[[#This Row],[customer_since]])</f>
        <v>CUST_5644_Australia_45241</v>
      </c>
      <c r="B2584" t="s">
        <v>1419</v>
      </c>
      <c r="C2584">
        <v>53</v>
      </c>
      <c r="D2584" t="s">
        <v>21</v>
      </c>
      <c r="E2584" t="s">
        <v>22</v>
      </c>
      <c r="F2584">
        <v>132.86000000000001</v>
      </c>
      <c r="G2584">
        <f>IF(DATOS[[#This Row],[avg_order_value]]="",0,DATOS[[#This Row],[avg_order_value]])</f>
        <v>132.86000000000001</v>
      </c>
      <c r="H2584">
        <v>7</v>
      </c>
      <c r="I2584">
        <f>DATOS[[#This Row],[avgValorOrdenDesc]]*DATOS[[#This Row],[total_orders]]</f>
        <v>930.0200000000001</v>
      </c>
      <c r="J2584">
        <v>149</v>
      </c>
      <c r="K2584">
        <v>0</v>
      </c>
      <c r="L2584" t="s">
        <v>16</v>
      </c>
      <c r="M2584">
        <v>16.8</v>
      </c>
      <c r="N2584">
        <f>IF(DATOS[[#This Row],[email_open_rate]]="",0,DATOS[[#This Row],[email_open_rate]])</f>
        <v>16.8</v>
      </c>
      <c r="O2584" s="1">
        <v>45241</v>
      </c>
      <c r="P2584">
        <v>8</v>
      </c>
      <c r="Q2584">
        <v>0.08</v>
      </c>
      <c r="R2584">
        <f>IF(IFERROR(VLOOKUP(DATOS[[#This Row],[IdUnico]],A2585:$A$5002,1,FALSE),0),1,0)</f>
        <v>0</v>
      </c>
    </row>
    <row r="2585" spans="1:18" x14ac:dyDescent="0.3">
      <c r="A2585" t="str">
        <f>CONCATENATE(DATOS[[#This Row],[customer_id]],"_",DATOS[[#This Row],[country]],"_",DATOS[[#This Row],[customer_since]])</f>
        <v>CUST_5646_USA_44537</v>
      </c>
      <c r="B2585" t="s">
        <v>2118</v>
      </c>
      <c r="C2585">
        <v>26</v>
      </c>
      <c r="D2585" t="s">
        <v>21</v>
      </c>
      <c r="E2585" t="s">
        <v>18</v>
      </c>
      <c r="F2585">
        <v>35.97</v>
      </c>
      <c r="G2585">
        <f>IF(DATOS[[#This Row],[avg_order_value]]="",0,DATOS[[#This Row],[avg_order_value]])</f>
        <v>35.97</v>
      </c>
      <c r="H2585">
        <v>13</v>
      </c>
      <c r="I2585">
        <f>DATOS[[#This Row],[avgValorOrdenDesc]]*DATOS[[#This Row],[total_orders]]</f>
        <v>467.61</v>
      </c>
      <c r="J2585">
        <v>147</v>
      </c>
      <c r="K2585">
        <v>0</v>
      </c>
      <c r="L2585" t="s">
        <v>19</v>
      </c>
      <c r="M2585">
        <v>20.2</v>
      </c>
      <c r="N2585">
        <f>IF(DATOS[[#This Row],[email_open_rate]]="",0,DATOS[[#This Row],[email_open_rate]])</f>
        <v>20.2</v>
      </c>
      <c r="O2585" s="1">
        <v>44537</v>
      </c>
      <c r="P2585">
        <v>40</v>
      </c>
      <c r="Q2585">
        <v>0.05</v>
      </c>
      <c r="R2585">
        <f>IF(IFERROR(VLOOKUP(DATOS[[#This Row],[IdUnico]],A2586:$A$5002,1,FALSE),0),1,0)</f>
        <v>0</v>
      </c>
    </row>
    <row r="2586" spans="1:18" x14ac:dyDescent="0.3">
      <c r="A2586" t="str">
        <f>CONCATENATE(DATOS[[#This Row],[customer_id]],"_",DATOS[[#This Row],[country]],"_",DATOS[[#This Row],[customer_since]])</f>
        <v>CUST_5647_Canada_44842</v>
      </c>
      <c r="B2586" t="s">
        <v>3334</v>
      </c>
      <c r="C2586">
        <v>18</v>
      </c>
      <c r="D2586" t="s">
        <v>25</v>
      </c>
      <c r="E2586" t="s">
        <v>28</v>
      </c>
      <c r="F2586">
        <v>93.34</v>
      </c>
      <c r="G2586">
        <f>IF(DATOS[[#This Row],[avg_order_value]]="",0,DATOS[[#This Row],[avg_order_value]])</f>
        <v>93.34</v>
      </c>
      <c r="H2586">
        <v>13</v>
      </c>
      <c r="I2586">
        <f>DATOS[[#This Row],[avgValorOrdenDesc]]*DATOS[[#This Row],[total_orders]]</f>
        <v>1213.42</v>
      </c>
      <c r="J2586">
        <v>187</v>
      </c>
      <c r="K2586">
        <v>0</v>
      </c>
      <c r="L2586" t="s">
        <v>29</v>
      </c>
      <c r="M2586">
        <v>90</v>
      </c>
      <c r="N2586">
        <f>IF(DATOS[[#This Row],[email_open_rate]]="",0,DATOS[[#This Row],[email_open_rate]])</f>
        <v>90</v>
      </c>
      <c r="O2586" s="1">
        <v>44842</v>
      </c>
      <c r="P2586">
        <v>38</v>
      </c>
      <c r="Q2586">
        <v>0.39</v>
      </c>
      <c r="R2586">
        <f>IF(IFERROR(VLOOKUP(DATOS[[#This Row],[IdUnico]],A2587:$A$5002,1,FALSE),0),1,0)</f>
        <v>0</v>
      </c>
    </row>
    <row r="2587" spans="1:18" x14ac:dyDescent="0.3">
      <c r="A2587" t="str">
        <f>CONCATENATE(DATOS[[#This Row],[customer_id]],"_",DATOS[[#This Row],[country]],"_",DATOS[[#This Row],[customer_since]])</f>
        <v>CUST_5648_Australia_45419</v>
      </c>
      <c r="B2587" t="s">
        <v>1448</v>
      </c>
      <c r="C2587">
        <v>59</v>
      </c>
      <c r="D2587" t="s">
        <v>14</v>
      </c>
      <c r="E2587" t="s">
        <v>22</v>
      </c>
      <c r="G2587">
        <f>IF(DATOS[[#This Row],[avg_order_value]]="",0,DATOS[[#This Row],[avg_order_value]])</f>
        <v>0</v>
      </c>
      <c r="H2587">
        <v>13</v>
      </c>
      <c r="I2587">
        <f>DATOS[[#This Row],[avgValorOrdenDesc]]*DATOS[[#This Row],[total_orders]]</f>
        <v>0</v>
      </c>
      <c r="J2587">
        <v>111</v>
      </c>
      <c r="K2587">
        <v>0</v>
      </c>
      <c r="L2587" t="s">
        <v>23</v>
      </c>
      <c r="M2587">
        <v>15.2</v>
      </c>
      <c r="N2587">
        <f>IF(DATOS[[#This Row],[email_open_rate]]="",0,DATOS[[#This Row],[email_open_rate]])</f>
        <v>15.2</v>
      </c>
      <c r="O2587" s="1">
        <v>45419</v>
      </c>
      <c r="P2587">
        <v>86</v>
      </c>
      <c r="Q2587">
        <v>0.46</v>
      </c>
      <c r="R2587">
        <f>IF(IFERROR(VLOOKUP(DATOS[[#This Row],[IdUnico]],A2588:$A$5002,1,FALSE),0),1,0)</f>
        <v>0</v>
      </c>
    </row>
    <row r="2588" spans="1:18" x14ac:dyDescent="0.3">
      <c r="A2588" t="str">
        <f>CONCATENATE(DATOS[[#This Row],[customer_id]],"_",DATOS[[#This Row],[country]],"_",DATOS[[#This Row],[customer_since]])</f>
        <v>CUST_5648_France_44547</v>
      </c>
      <c r="B2588" t="s">
        <v>1448</v>
      </c>
      <c r="C2588">
        <v>74</v>
      </c>
      <c r="D2588" t="s">
        <v>21</v>
      </c>
      <c r="E2588" t="s">
        <v>35</v>
      </c>
      <c r="F2588">
        <v>15.72</v>
      </c>
      <c r="G2588">
        <f>IF(DATOS[[#This Row],[avg_order_value]]="",0,DATOS[[#This Row],[avg_order_value]])</f>
        <v>15.72</v>
      </c>
      <c r="H2588">
        <v>12</v>
      </c>
      <c r="I2588">
        <f>DATOS[[#This Row],[avgValorOrdenDesc]]*DATOS[[#This Row],[total_orders]]</f>
        <v>188.64000000000001</v>
      </c>
      <c r="J2588">
        <v>274</v>
      </c>
      <c r="K2588">
        <v>0</v>
      </c>
      <c r="L2588" t="s">
        <v>23</v>
      </c>
      <c r="M2588">
        <v>72</v>
      </c>
      <c r="N2588">
        <f>IF(DATOS[[#This Row],[email_open_rate]]="",0,DATOS[[#This Row],[email_open_rate]])</f>
        <v>72</v>
      </c>
      <c r="O2588" s="1">
        <v>44547</v>
      </c>
      <c r="P2588">
        <v>60</v>
      </c>
      <c r="Q2588">
        <v>0.46</v>
      </c>
      <c r="R2588">
        <f>IF(IFERROR(VLOOKUP(DATOS[[#This Row],[IdUnico]],A2589:$A$5002,1,FALSE),0),1,0)</f>
        <v>0</v>
      </c>
    </row>
    <row r="2589" spans="1:18" x14ac:dyDescent="0.3">
      <c r="A2589" t="str">
        <f>CONCATENATE(DATOS[[#This Row],[customer_id]],"_",DATOS[[#This Row],[country]],"_",DATOS[[#This Row],[customer_since]])</f>
        <v>CUST_5650_UK_45293</v>
      </c>
      <c r="B2589" t="s">
        <v>2195</v>
      </c>
      <c r="C2589">
        <v>54</v>
      </c>
      <c r="D2589" t="s">
        <v>14</v>
      </c>
      <c r="E2589" t="s">
        <v>52</v>
      </c>
      <c r="F2589">
        <v>64.78</v>
      </c>
      <c r="G2589">
        <f>IF(DATOS[[#This Row],[avg_order_value]]="",0,DATOS[[#This Row],[avg_order_value]])</f>
        <v>64.78</v>
      </c>
      <c r="H2589">
        <v>12</v>
      </c>
      <c r="I2589">
        <f>DATOS[[#This Row],[avgValorOrdenDesc]]*DATOS[[#This Row],[total_orders]]</f>
        <v>777.36</v>
      </c>
      <c r="J2589">
        <v>241</v>
      </c>
      <c r="K2589">
        <v>0</v>
      </c>
      <c r="L2589" t="s">
        <v>19</v>
      </c>
      <c r="M2589">
        <v>0.2</v>
      </c>
      <c r="N2589">
        <f>IF(DATOS[[#This Row],[email_open_rate]]="",0,DATOS[[#This Row],[email_open_rate]])</f>
        <v>0.2</v>
      </c>
      <c r="O2589" s="1">
        <v>45293</v>
      </c>
      <c r="P2589">
        <v>14</v>
      </c>
      <c r="Q2589">
        <v>0.63</v>
      </c>
      <c r="R2589">
        <f>IF(IFERROR(VLOOKUP(DATOS[[#This Row],[IdUnico]],A2590:$A$5002,1,FALSE),0),1,0)</f>
        <v>0</v>
      </c>
    </row>
    <row r="2590" spans="1:18" x14ac:dyDescent="0.3">
      <c r="A2590" t="str">
        <f>CONCATENATE(DATOS[[#This Row],[customer_id]],"_",DATOS[[#This Row],[country]],"_",DATOS[[#This Row],[customer_since]])</f>
        <v>CUST_5651_Japan_45812</v>
      </c>
      <c r="B2590" t="s">
        <v>3552</v>
      </c>
      <c r="C2590">
        <v>34</v>
      </c>
      <c r="D2590" t="s">
        <v>21</v>
      </c>
      <c r="E2590" t="s">
        <v>26</v>
      </c>
      <c r="F2590">
        <v>197.61</v>
      </c>
      <c r="G2590">
        <f>IF(DATOS[[#This Row],[avg_order_value]]="",0,DATOS[[#This Row],[avg_order_value]])</f>
        <v>197.61</v>
      </c>
      <c r="H2590">
        <v>10</v>
      </c>
      <c r="I2590">
        <f>DATOS[[#This Row],[avgValorOrdenDesc]]*DATOS[[#This Row],[total_orders]]</f>
        <v>1976.1000000000001</v>
      </c>
      <c r="J2590">
        <v>329</v>
      </c>
      <c r="K2590">
        <v>0</v>
      </c>
      <c r="L2590" t="s">
        <v>29</v>
      </c>
      <c r="M2590">
        <v>40.4</v>
      </c>
      <c r="N2590">
        <f>IF(DATOS[[#This Row],[email_open_rate]]="",0,DATOS[[#This Row],[email_open_rate]])</f>
        <v>40.4</v>
      </c>
      <c r="O2590" s="1">
        <v>45812</v>
      </c>
      <c r="P2590">
        <v>97</v>
      </c>
      <c r="Q2590">
        <v>0.5</v>
      </c>
      <c r="R2590">
        <f>IF(IFERROR(VLOOKUP(DATOS[[#This Row],[IdUnico]],A2591:$A$5002,1,FALSE),0),1,0)</f>
        <v>0</v>
      </c>
    </row>
    <row r="2591" spans="1:18" x14ac:dyDescent="0.3">
      <c r="A2591" t="str">
        <f>CONCATENATE(DATOS[[#This Row],[customer_id]],"_",DATOS[[#This Row],[country]],"_",DATOS[[#This Row],[customer_since]])</f>
        <v>CUST_5652_France_45149</v>
      </c>
      <c r="B2591" t="s">
        <v>2285</v>
      </c>
      <c r="C2591">
        <v>39</v>
      </c>
      <c r="D2591" t="s">
        <v>14</v>
      </c>
      <c r="E2591" t="s">
        <v>35</v>
      </c>
      <c r="F2591">
        <v>159.34</v>
      </c>
      <c r="G2591">
        <f>IF(DATOS[[#This Row],[avg_order_value]]="",0,DATOS[[#This Row],[avg_order_value]])</f>
        <v>159.34</v>
      </c>
      <c r="H2591">
        <v>11</v>
      </c>
      <c r="I2591">
        <f>DATOS[[#This Row],[avgValorOrdenDesc]]*DATOS[[#This Row],[total_orders]]</f>
        <v>1752.74</v>
      </c>
      <c r="J2591">
        <v>163</v>
      </c>
      <c r="K2591">
        <v>0</v>
      </c>
      <c r="L2591" t="s">
        <v>40</v>
      </c>
      <c r="M2591">
        <v>15.2</v>
      </c>
      <c r="N2591">
        <f>IF(DATOS[[#This Row],[email_open_rate]]="",0,DATOS[[#This Row],[email_open_rate]])</f>
        <v>15.2</v>
      </c>
      <c r="O2591" s="1">
        <v>45149</v>
      </c>
      <c r="P2591">
        <v>86</v>
      </c>
      <c r="Q2591">
        <v>0.14000000000000001</v>
      </c>
      <c r="R2591">
        <f>IF(IFERROR(VLOOKUP(DATOS[[#This Row],[IdUnico]],A2592:$A$5002,1,FALSE),0),1,0)</f>
        <v>0</v>
      </c>
    </row>
    <row r="2592" spans="1:18" x14ac:dyDescent="0.3">
      <c r="A2592" t="str">
        <f>CONCATENATE(DATOS[[#This Row],[customer_id]],"_",DATOS[[#This Row],[country]],"_",DATOS[[#This Row],[customer_since]])</f>
        <v>CUST_5654_Australia_44339</v>
      </c>
      <c r="B2592" t="s">
        <v>2044</v>
      </c>
      <c r="C2592">
        <v>31</v>
      </c>
      <c r="D2592" t="s">
        <v>21</v>
      </c>
      <c r="E2592" t="s">
        <v>22</v>
      </c>
      <c r="F2592">
        <v>31.52</v>
      </c>
      <c r="G2592">
        <f>IF(DATOS[[#This Row],[avg_order_value]]="",0,DATOS[[#This Row],[avg_order_value]])</f>
        <v>31.52</v>
      </c>
      <c r="H2592">
        <v>7</v>
      </c>
      <c r="I2592">
        <f>DATOS[[#This Row],[avgValorOrdenDesc]]*DATOS[[#This Row],[total_orders]]</f>
        <v>220.64</v>
      </c>
      <c r="J2592">
        <v>16</v>
      </c>
      <c r="K2592">
        <v>0</v>
      </c>
      <c r="L2592" t="s">
        <v>16</v>
      </c>
      <c r="M2592">
        <v>94.4</v>
      </c>
      <c r="N2592">
        <f>IF(DATOS[[#This Row],[email_open_rate]]="",0,DATOS[[#This Row],[email_open_rate]])</f>
        <v>94.4</v>
      </c>
      <c r="O2592" s="1">
        <v>44339</v>
      </c>
      <c r="P2592">
        <v>72</v>
      </c>
      <c r="Q2592">
        <v>0.22</v>
      </c>
      <c r="R2592">
        <f>IF(IFERROR(VLOOKUP(DATOS[[#This Row],[IdUnico]],A2593:$A$5002,1,FALSE),0),1,0)</f>
        <v>0</v>
      </c>
    </row>
    <row r="2593" spans="1:18" x14ac:dyDescent="0.3">
      <c r="A2593" t="str">
        <f>CONCATENATE(DATOS[[#This Row],[customer_id]],"_",DATOS[[#This Row],[country]],"_",DATOS[[#This Row],[customer_since]])</f>
        <v>CUST_5654_Australia_44654</v>
      </c>
      <c r="B2593" t="s">
        <v>2044</v>
      </c>
      <c r="C2593">
        <v>42</v>
      </c>
      <c r="D2593" t="s">
        <v>14</v>
      </c>
      <c r="E2593" t="s">
        <v>22</v>
      </c>
      <c r="F2593">
        <v>94.28</v>
      </c>
      <c r="G2593">
        <f>IF(DATOS[[#This Row],[avg_order_value]]="",0,DATOS[[#This Row],[avg_order_value]])</f>
        <v>94.28</v>
      </c>
      <c r="H2593">
        <v>9</v>
      </c>
      <c r="I2593">
        <f>DATOS[[#This Row],[avgValorOrdenDesc]]*DATOS[[#This Row],[total_orders]]</f>
        <v>848.52</v>
      </c>
      <c r="J2593">
        <v>42</v>
      </c>
      <c r="K2593">
        <v>0</v>
      </c>
      <c r="L2593" t="s">
        <v>23</v>
      </c>
      <c r="M2593">
        <v>17.100000000000001</v>
      </c>
      <c r="N2593">
        <f>IF(DATOS[[#This Row],[email_open_rate]]="",0,DATOS[[#This Row],[email_open_rate]])</f>
        <v>17.100000000000001</v>
      </c>
      <c r="O2593" s="1">
        <v>44654</v>
      </c>
      <c r="P2593">
        <v>45</v>
      </c>
      <c r="Q2593">
        <v>0.11</v>
      </c>
      <c r="R2593">
        <f>IF(IFERROR(VLOOKUP(DATOS[[#This Row],[IdUnico]],A2594:$A$5002,1,FALSE),0),1,0)</f>
        <v>0</v>
      </c>
    </row>
    <row r="2594" spans="1:18" x14ac:dyDescent="0.3">
      <c r="A2594" t="str">
        <f>CONCATENATE(DATOS[[#This Row],[customer_id]],"_",DATOS[[#This Row],[country]],"_",DATOS[[#This Row],[customer_since]])</f>
        <v>CUST_5658_Brazil_44457</v>
      </c>
      <c r="B2594" t="s">
        <v>60</v>
      </c>
      <c r="C2594">
        <v>42</v>
      </c>
      <c r="D2594" t="s">
        <v>21</v>
      </c>
      <c r="E2594" t="s">
        <v>15</v>
      </c>
      <c r="F2594">
        <v>61.94</v>
      </c>
      <c r="G2594">
        <f>IF(DATOS[[#This Row],[avg_order_value]]="",0,DATOS[[#This Row],[avg_order_value]])</f>
        <v>61.94</v>
      </c>
      <c r="H2594">
        <v>8</v>
      </c>
      <c r="I2594">
        <f>DATOS[[#This Row],[avgValorOrdenDesc]]*DATOS[[#This Row],[total_orders]]</f>
        <v>495.52</v>
      </c>
      <c r="J2594">
        <v>17</v>
      </c>
      <c r="K2594">
        <v>0</v>
      </c>
      <c r="L2594" t="s">
        <v>16</v>
      </c>
      <c r="M2594">
        <v>99</v>
      </c>
      <c r="N2594">
        <f>IF(DATOS[[#This Row],[email_open_rate]]="",0,DATOS[[#This Row],[email_open_rate]])</f>
        <v>99</v>
      </c>
      <c r="O2594" s="1">
        <v>44457</v>
      </c>
      <c r="P2594">
        <v>49</v>
      </c>
      <c r="Q2594">
        <v>0.41</v>
      </c>
      <c r="R2594">
        <f>IF(IFERROR(VLOOKUP(DATOS[[#This Row],[IdUnico]],A2595:$A$5002,1,FALSE),0),1,0)</f>
        <v>0</v>
      </c>
    </row>
    <row r="2595" spans="1:18" x14ac:dyDescent="0.3">
      <c r="A2595" t="str">
        <f>CONCATENATE(DATOS[[#This Row],[customer_id]],"_",DATOS[[#This Row],[country]],"_",DATOS[[#This Row],[customer_since]])</f>
        <v>CUST_5658_Brazil_45192</v>
      </c>
      <c r="B2595" t="s">
        <v>60</v>
      </c>
      <c r="C2595">
        <v>31</v>
      </c>
      <c r="D2595" t="s">
        <v>14</v>
      </c>
      <c r="E2595" t="s">
        <v>15</v>
      </c>
      <c r="F2595">
        <v>85.03</v>
      </c>
      <c r="G2595">
        <f>IF(DATOS[[#This Row],[avg_order_value]]="",0,DATOS[[#This Row],[avg_order_value]])</f>
        <v>85.03</v>
      </c>
      <c r="H2595">
        <v>14</v>
      </c>
      <c r="I2595">
        <f>DATOS[[#This Row],[avgValorOrdenDesc]]*DATOS[[#This Row],[total_orders]]</f>
        <v>1190.42</v>
      </c>
      <c r="J2595">
        <v>254</v>
      </c>
      <c r="K2595">
        <v>0</v>
      </c>
      <c r="L2595" t="s">
        <v>29</v>
      </c>
      <c r="M2595">
        <v>24</v>
      </c>
      <c r="N2595">
        <f>IF(DATOS[[#This Row],[email_open_rate]]="",0,DATOS[[#This Row],[email_open_rate]])</f>
        <v>24</v>
      </c>
      <c r="O2595" s="1">
        <v>45192</v>
      </c>
      <c r="P2595">
        <v>76</v>
      </c>
      <c r="Q2595">
        <v>0.38</v>
      </c>
      <c r="R2595">
        <f>IF(IFERROR(VLOOKUP(DATOS[[#This Row],[IdUnico]],A2596:$A$5002,1,FALSE),0),1,0)</f>
        <v>0</v>
      </c>
    </row>
    <row r="2596" spans="1:18" x14ac:dyDescent="0.3">
      <c r="A2596" t="str">
        <f>CONCATENATE(DATOS[[#This Row],[customer_id]],"_",DATOS[[#This Row],[country]],"_",DATOS[[#This Row],[customer_since]])</f>
        <v>CUST_5658_UK_44233</v>
      </c>
      <c r="B2596" t="s">
        <v>60</v>
      </c>
      <c r="C2596">
        <v>40</v>
      </c>
      <c r="D2596" t="s">
        <v>21</v>
      </c>
      <c r="E2596" t="s">
        <v>52</v>
      </c>
      <c r="F2596">
        <v>72.930000000000007</v>
      </c>
      <c r="G2596">
        <f>IF(DATOS[[#This Row],[avg_order_value]]="",0,DATOS[[#This Row],[avg_order_value]])</f>
        <v>72.930000000000007</v>
      </c>
      <c r="H2596">
        <v>13</v>
      </c>
      <c r="I2596">
        <f>DATOS[[#This Row],[avgValorOrdenDesc]]*DATOS[[#This Row],[total_orders]]</f>
        <v>948.09000000000015</v>
      </c>
      <c r="J2596">
        <v>329</v>
      </c>
      <c r="K2596">
        <v>0</v>
      </c>
      <c r="L2596" t="s">
        <v>23</v>
      </c>
      <c r="M2596">
        <v>55.8</v>
      </c>
      <c r="N2596">
        <f>IF(DATOS[[#This Row],[email_open_rate]]="",0,DATOS[[#This Row],[email_open_rate]])</f>
        <v>55.8</v>
      </c>
      <c r="O2596" s="1">
        <v>44233</v>
      </c>
      <c r="P2596">
        <v>58</v>
      </c>
      <c r="Q2596">
        <v>0.39</v>
      </c>
      <c r="R2596">
        <f>IF(IFERROR(VLOOKUP(DATOS[[#This Row],[IdUnico]],A2597:$A$5002,1,FALSE),0),1,0)</f>
        <v>0</v>
      </c>
    </row>
    <row r="2597" spans="1:18" x14ac:dyDescent="0.3">
      <c r="A2597" t="str">
        <f>CONCATENATE(DATOS[[#This Row],[customer_id]],"_",DATOS[[#This Row],[country]],"_",DATOS[[#This Row],[customer_since]])</f>
        <v>CUST_5662_India_45471</v>
      </c>
      <c r="B2597" t="s">
        <v>920</v>
      </c>
      <c r="C2597">
        <v>29</v>
      </c>
      <c r="D2597" t="s">
        <v>25</v>
      </c>
      <c r="E2597" t="s">
        <v>37</v>
      </c>
      <c r="F2597">
        <v>50.87</v>
      </c>
      <c r="G2597">
        <f>IF(DATOS[[#This Row],[avg_order_value]]="",0,DATOS[[#This Row],[avg_order_value]])</f>
        <v>50.87</v>
      </c>
      <c r="H2597">
        <v>11</v>
      </c>
      <c r="I2597">
        <f>DATOS[[#This Row],[avgValorOrdenDesc]]*DATOS[[#This Row],[total_orders]]</f>
        <v>559.56999999999994</v>
      </c>
      <c r="J2597">
        <v>72</v>
      </c>
      <c r="K2597">
        <v>0</v>
      </c>
      <c r="L2597" t="s">
        <v>40</v>
      </c>
      <c r="M2597">
        <v>37.4</v>
      </c>
      <c r="N2597">
        <f>IF(DATOS[[#This Row],[email_open_rate]]="",0,DATOS[[#This Row],[email_open_rate]])</f>
        <v>37.4</v>
      </c>
      <c r="O2597" s="1">
        <v>45471</v>
      </c>
      <c r="P2597">
        <v>41</v>
      </c>
      <c r="Q2597">
        <v>0.38</v>
      </c>
      <c r="R2597">
        <f>IF(IFERROR(VLOOKUP(DATOS[[#This Row],[IdUnico]],A2598:$A$5002,1,FALSE),0),1,0)</f>
        <v>0</v>
      </c>
    </row>
    <row r="2598" spans="1:18" x14ac:dyDescent="0.3">
      <c r="A2598" t="str">
        <f>CONCATENATE(DATOS[[#This Row],[customer_id]],"_",DATOS[[#This Row],[country]],"_",DATOS[[#This Row],[customer_since]])</f>
        <v>CUST_5666_France_45098</v>
      </c>
      <c r="B2598" t="s">
        <v>2014</v>
      </c>
      <c r="C2598">
        <v>43</v>
      </c>
      <c r="D2598" t="s">
        <v>14</v>
      </c>
      <c r="E2598" t="s">
        <v>35</v>
      </c>
      <c r="F2598">
        <v>220.98</v>
      </c>
      <c r="G2598">
        <f>IF(DATOS[[#This Row],[avg_order_value]]="",0,DATOS[[#This Row],[avg_order_value]])</f>
        <v>220.98</v>
      </c>
      <c r="H2598">
        <v>17</v>
      </c>
      <c r="I2598">
        <f>DATOS[[#This Row],[avgValorOrdenDesc]]*DATOS[[#This Row],[total_orders]]</f>
        <v>3756.66</v>
      </c>
      <c r="J2598">
        <v>296</v>
      </c>
      <c r="K2598">
        <v>0</v>
      </c>
      <c r="L2598" t="s">
        <v>23</v>
      </c>
      <c r="N2598">
        <f>IF(DATOS[[#This Row],[email_open_rate]]="",0,DATOS[[#This Row],[email_open_rate]])</f>
        <v>0</v>
      </c>
      <c r="O2598" s="1">
        <v>45098</v>
      </c>
      <c r="P2598">
        <v>37</v>
      </c>
      <c r="Q2598">
        <v>0.25</v>
      </c>
      <c r="R2598">
        <f>IF(IFERROR(VLOOKUP(DATOS[[#This Row],[IdUnico]],A2599:$A$5002,1,FALSE),0),1,0)</f>
        <v>0</v>
      </c>
    </row>
    <row r="2599" spans="1:18" x14ac:dyDescent="0.3">
      <c r="A2599" t="str">
        <f>CONCATENATE(DATOS[[#This Row],[customer_id]],"_",DATOS[[#This Row],[country]],"_",DATOS[[#This Row],[customer_since]])</f>
        <v>CUST_5668_Australia_45687</v>
      </c>
      <c r="B2599" t="s">
        <v>3312</v>
      </c>
      <c r="C2599">
        <v>69</v>
      </c>
      <c r="D2599" t="s">
        <v>14</v>
      </c>
      <c r="E2599" t="s">
        <v>22</v>
      </c>
      <c r="F2599">
        <v>90.21</v>
      </c>
      <c r="G2599">
        <f>IF(DATOS[[#This Row],[avg_order_value]]="",0,DATOS[[#This Row],[avg_order_value]])</f>
        <v>90.21</v>
      </c>
      <c r="H2599">
        <v>16</v>
      </c>
      <c r="I2599">
        <f>DATOS[[#This Row],[avgValorOrdenDesc]]*DATOS[[#This Row],[total_orders]]</f>
        <v>1443.36</v>
      </c>
      <c r="J2599">
        <v>346</v>
      </c>
      <c r="K2599">
        <v>0</v>
      </c>
      <c r="L2599" t="s">
        <v>40</v>
      </c>
      <c r="N2599">
        <f>IF(DATOS[[#This Row],[email_open_rate]]="",0,DATOS[[#This Row],[email_open_rate]])</f>
        <v>0</v>
      </c>
      <c r="O2599" s="1">
        <v>45687</v>
      </c>
      <c r="P2599">
        <v>17</v>
      </c>
      <c r="Q2599">
        <v>0.04</v>
      </c>
      <c r="R2599">
        <f>IF(IFERROR(VLOOKUP(DATOS[[#This Row],[IdUnico]],A2600:$A$5002,1,FALSE),0),1,0)</f>
        <v>0</v>
      </c>
    </row>
    <row r="2600" spans="1:18" x14ac:dyDescent="0.3">
      <c r="A2600" t="str">
        <f>CONCATENATE(DATOS[[#This Row],[customer_id]],"_",DATOS[[#This Row],[country]],"_",DATOS[[#This Row],[customer_since]])</f>
        <v>CUST_5669_Germany_44847</v>
      </c>
      <c r="B2600" t="s">
        <v>2244</v>
      </c>
      <c r="C2600">
        <v>30</v>
      </c>
      <c r="D2600" t="s">
        <v>21</v>
      </c>
      <c r="E2600" t="s">
        <v>50</v>
      </c>
      <c r="F2600">
        <v>27.81</v>
      </c>
      <c r="G2600">
        <f>IF(DATOS[[#This Row],[avg_order_value]]="",0,DATOS[[#This Row],[avg_order_value]])</f>
        <v>27.81</v>
      </c>
      <c r="H2600">
        <v>11</v>
      </c>
      <c r="I2600">
        <f>DATOS[[#This Row],[avgValorOrdenDesc]]*DATOS[[#This Row],[total_orders]]</f>
        <v>305.90999999999997</v>
      </c>
      <c r="J2600">
        <v>356</v>
      </c>
      <c r="K2600">
        <v>0</v>
      </c>
      <c r="L2600" t="s">
        <v>23</v>
      </c>
      <c r="M2600">
        <v>96.6</v>
      </c>
      <c r="N2600">
        <f>IF(DATOS[[#This Row],[email_open_rate]]="",0,DATOS[[#This Row],[email_open_rate]])</f>
        <v>96.6</v>
      </c>
      <c r="O2600" s="1">
        <v>44847</v>
      </c>
      <c r="P2600">
        <v>39</v>
      </c>
      <c r="Q2600">
        <v>0.45</v>
      </c>
      <c r="R2600">
        <f>IF(IFERROR(VLOOKUP(DATOS[[#This Row],[IdUnico]],A2601:$A$5002,1,FALSE),0),1,0)</f>
        <v>0</v>
      </c>
    </row>
    <row r="2601" spans="1:18" x14ac:dyDescent="0.3">
      <c r="A2601" t="str">
        <f>CONCATENATE(DATOS[[#This Row],[customer_id]],"_",DATOS[[#This Row],[country]],"_",DATOS[[#This Row],[customer_since]])</f>
        <v>CUST_5670_Australia_44022</v>
      </c>
      <c r="B2601" t="s">
        <v>845</v>
      </c>
      <c r="C2601">
        <v>48</v>
      </c>
      <c r="D2601" t="s">
        <v>21</v>
      </c>
      <c r="E2601" t="s">
        <v>22</v>
      </c>
      <c r="F2601">
        <v>70.599999999999994</v>
      </c>
      <c r="G2601">
        <f>IF(DATOS[[#This Row],[avg_order_value]]="",0,DATOS[[#This Row],[avg_order_value]])</f>
        <v>70.599999999999994</v>
      </c>
      <c r="H2601">
        <v>3</v>
      </c>
      <c r="I2601">
        <f>DATOS[[#This Row],[avgValorOrdenDesc]]*DATOS[[#This Row],[total_orders]]</f>
        <v>211.79999999999998</v>
      </c>
      <c r="J2601">
        <v>12</v>
      </c>
      <c r="K2601">
        <v>0</v>
      </c>
      <c r="L2601" t="s">
        <v>23</v>
      </c>
      <c r="M2601">
        <v>89.3</v>
      </c>
      <c r="N2601">
        <f>IF(DATOS[[#This Row],[email_open_rate]]="",0,DATOS[[#This Row],[email_open_rate]])</f>
        <v>89.3</v>
      </c>
      <c r="O2601" s="1">
        <v>44022</v>
      </c>
      <c r="P2601">
        <v>3</v>
      </c>
      <c r="Q2601">
        <v>0.49</v>
      </c>
      <c r="R2601">
        <f>IF(IFERROR(VLOOKUP(DATOS[[#This Row],[IdUnico]],A2602:$A$5002,1,FALSE),0),1,0)</f>
        <v>0</v>
      </c>
    </row>
    <row r="2602" spans="1:18" x14ac:dyDescent="0.3">
      <c r="A2602" t="str">
        <f>CONCATENATE(DATOS[[#This Row],[customer_id]],"_",DATOS[[#This Row],[country]],"_",DATOS[[#This Row],[customer_since]])</f>
        <v>CUST_5670_Brazil_45078</v>
      </c>
      <c r="B2602" t="s">
        <v>845</v>
      </c>
      <c r="C2602">
        <v>26</v>
      </c>
      <c r="D2602" t="s">
        <v>21</v>
      </c>
      <c r="E2602" t="s">
        <v>15</v>
      </c>
      <c r="F2602">
        <v>140.96</v>
      </c>
      <c r="G2602">
        <f>IF(DATOS[[#This Row],[avg_order_value]]="",0,DATOS[[#This Row],[avg_order_value]])</f>
        <v>140.96</v>
      </c>
      <c r="H2602">
        <v>9</v>
      </c>
      <c r="I2602">
        <f>DATOS[[#This Row],[avgValorOrdenDesc]]*DATOS[[#This Row],[total_orders]]</f>
        <v>1268.6400000000001</v>
      </c>
      <c r="J2602">
        <v>270</v>
      </c>
      <c r="K2602">
        <v>0</v>
      </c>
      <c r="L2602" t="s">
        <v>16</v>
      </c>
      <c r="M2602">
        <v>1.1000000000000001</v>
      </c>
      <c r="N2602">
        <f>IF(DATOS[[#This Row],[email_open_rate]]="",0,DATOS[[#This Row],[email_open_rate]])</f>
        <v>1.1000000000000001</v>
      </c>
      <c r="O2602" s="1">
        <v>45078</v>
      </c>
      <c r="P2602">
        <v>46</v>
      </c>
      <c r="Q2602">
        <v>0.31</v>
      </c>
      <c r="R2602">
        <f>IF(IFERROR(VLOOKUP(DATOS[[#This Row],[IdUnico]],A2603:$A$5002,1,FALSE),0),1,0)</f>
        <v>0</v>
      </c>
    </row>
    <row r="2603" spans="1:18" x14ac:dyDescent="0.3">
      <c r="A2603" t="str">
        <f>CONCATENATE(DATOS[[#This Row],[customer_id]],"_",DATOS[[#This Row],[country]],"_",DATOS[[#This Row],[customer_since]])</f>
        <v>CUST_5670_USA_44327</v>
      </c>
      <c r="B2603" t="s">
        <v>845</v>
      </c>
      <c r="C2603">
        <v>45</v>
      </c>
      <c r="D2603" t="s">
        <v>14</v>
      </c>
      <c r="E2603" t="s">
        <v>18</v>
      </c>
      <c r="F2603">
        <v>44.03</v>
      </c>
      <c r="G2603">
        <f>IF(DATOS[[#This Row],[avg_order_value]]="",0,DATOS[[#This Row],[avg_order_value]])</f>
        <v>44.03</v>
      </c>
      <c r="H2603">
        <v>5</v>
      </c>
      <c r="I2603">
        <f>DATOS[[#This Row],[avgValorOrdenDesc]]*DATOS[[#This Row],[total_orders]]</f>
        <v>220.15</v>
      </c>
      <c r="J2603">
        <v>138</v>
      </c>
      <c r="K2603">
        <v>0</v>
      </c>
      <c r="L2603" t="s">
        <v>19</v>
      </c>
      <c r="M2603">
        <v>82.6</v>
      </c>
      <c r="N2603">
        <f>IF(DATOS[[#This Row],[email_open_rate]]="",0,DATOS[[#This Row],[email_open_rate]])</f>
        <v>82.6</v>
      </c>
      <c r="O2603" s="1">
        <v>44327</v>
      </c>
      <c r="P2603">
        <v>68</v>
      </c>
      <c r="Q2603">
        <v>0.35</v>
      </c>
      <c r="R2603">
        <f>IF(IFERROR(VLOOKUP(DATOS[[#This Row],[IdUnico]],A2604:$A$5002,1,FALSE),0),1,0)</f>
        <v>0</v>
      </c>
    </row>
    <row r="2604" spans="1:18" x14ac:dyDescent="0.3">
      <c r="A2604" t="str">
        <f>CONCATENATE(DATOS[[#This Row],[customer_id]],"_",DATOS[[#This Row],[country]],"_",DATOS[[#This Row],[customer_since]])</f>
        <v>CUST_5673_Canada_45374</v>
      </c>
      <c r="B2604" t="s">
        <v>657</v>
      </c>
      <c r="C2604">
        <v>75</v>
      </c>
      <c r="D2604" t="s">
        <v>21</v>
      </c>
      <c r="E2604" t="s">
        <v>28</v>
      </c>
      <c r="F2604">
        <v>81.900000000000006</v>
      </c>
      <c r="G2604">
        <f>IF(DATOS[[#This Row],[avg_order_value]]="",0,DATOS[[#This Row],[avg_order_value]])</f>
        <v>81.900000000000006</v>
      </c>
      <c r="H2604">
        <v>9</v>
      </c>
      <c r="I2604">
        <f>DATOS[[#This Row],[avgValorOrdenDesc]]*DATOS[[#This Row],[total_orders]]</f>
        <v>737.1</v>
      </c>
      <c r="J2604">
        <v>320</v>
      </c>
      <c r="K2604">
        <v>0</v>
      </c>
      <c r="L2604" t="s">
        <v>23</v>
      </c>
      <c r="M2604">
        <v>33.799999999999997</v>
      </c>
      <c r="N2604">
        <f>IF(DATOS[[#This Row],[email_open_rate]]="",0,DATOS[[#This Row],[email_open_rate]])</f>
        <v>33.799999999999997</v>
      </c>
      <c r="O2604" s="1">
        <v>45374</v>
      </c>
      <c r="P2604">
        <v>83</v>
      </c>
      <c r="Q2604">
        <v>0.36</v>
      </c>
      <c r="R2604">
        <f>IF(IFERROR(VLOOKUP(DATOS[[#This Row],[IdUnico]],A2605:$A$5002,1,FALSE),0),1,0)</f>
        <v>0</v>
      </c>
    </row>
    <row r="2605" spans="1:18" x14ac:dyDescent="0.3">
      <c r="A2605" t="str">
        <f>CONCATENATE(DATOS[[#This Row],[customer_id]],"_",DATOS[[#This Row],[country]],"_",DATOS[[#This Row],[customer_since]])</f>
        <v>CUST_5673_UK_45099</v>
      </c>
      <c r="B2605" t="s">
        <v>657</v>
      </c>
      <c r="C2605">
        <v>28</v>
      </c>
      <c r="D2605" t="s">
        <v>21</v>
      </c>
      <c r="E2605" t="s">
        <v>52</v>
      </c>
      <c r="F2605">
        <v>116.38</v>
      </c>
      <c r="G2605">
        <f>IF(DATOS[[#This Row],[avg_order_value]]="",0,DATOS[[#This Row],[avg_order_value]])</f>
        <v>116.38</v>
      </c>
      <c r="H2605">
        <v>10</v>
      </c>
      <c r="I2605">
        <f>DATOS[[#This Row],[avgValorOrdenDesc]]*DATOS[[#This Row],[total_orders]]</f>
        <v>1163.8</v>
      </c>
      <c r="J2605">
        <v>316</v>
      </c>
      <c r="K2605">
        <v>0</v>
      </c>
      <c r="L2605" t="s">
        <v>19</v>
      </c>
      <c r="M2605">
        <v>96.2</v>
      </c>
      <c r="N2605">
        <f>IF(DATOS[[#This Row],[email_open_rate]]="",0,DATOS[[#This Row],[email_open_rate]])</f>
        <v>96.2</v>
      </c>
      <c r="O2605" s="1">
        <v>45099</v>
      </c>
      <c r="P2605">
        <v>27</v>
      </c>
      <c r="Q2605">
        <v>0.23</v>
      </c>
      <c r="R2605">
        <f>IF(IFERROR(VLOOKUP(DATOS[[#This Row],[IdUnico]],A2606:$A$5002,1,FALSE),0),1,0)</f>
        <v>0</v>
      </c>
    </row>
    <row r="2606" spans="1:18" x14ac:dyDescent="0.3">
      <c r="A2606" t="str">
        <f>CONCATENATE(DATOS[[#This Row],[customer_id]],"_",DATOS[[#This Row],[country]],"_",DATOS[[#This Row],[customer_since]])</f>
        <v>CUST_5675_Brazil_45400</v>
      </c>
      <c r="B2606" t="s">
        <v>1213</v>
      </c>
      <c r="C2606">
        <v>43</v>
      </c>
      <c r="D2606" t="s">
        <v>21</v>
      </c>
      <c r="E2606" t="s">
        <v>15</v>
      </c>
      <c r="F2606">
        <v>40.380000000000003</v>
      </c>
      <c r="G2606">
        <f>IF(DATOS[[#This Row],[avg_order_value]]="",0,DATOS[[#This Row],[avg_order_value]])</f>
        <v>40.380000000000003</v>
      </c>
      <c r="H2606">
        <v>8</v>
      </c>
      <c r="I2606">
        <f>DATOS[[#This Row],[avgValorOrdenDesc]]*DATOS[[#This Row],[total_orders]]</f>
        <v>323.04000000000002</v>
      </c>
      <c r="J2606">
        <v>159</v>
      </c>
      <c r="K2606">
        <v>0</v>
      </c>
      <c r="L2606" t="s">
        <v>16</v>
      </c>
      <c r="M2606">
        <v>40.5</v>
      </c>
      <c r="N2606">
        <f>IF(DATOS[[#This Row],[email_open_rate]]="",0,DATOS[[#This Row],[email_open_rate]])</f>
        <v>40.5</v>
      </c>
      <c r="O2606" s="1">
        <v>45400</v>
      </c>
      <c r="P2606">
        <v>68</v>
      </c>
      <c r="Q2606">
        <v>0.13</v>
      </c>
      <c r="R2606">
        <f>IF(IFERROR(VLOOKUP(DATOS[[#This Row],[IdUnico]],A2607:$A$5002,1,FALSE),0),1,0)</f>
        <v>0</v>
      </c>
    </row>
    <row r="2607" spans="1:18" x14ac:dyDescent="0.3">
      <c r="A2607" t="str">
        <f>CONCATENATE(DATOS[[#This Row],[customer_id]],"_",DATOS[[#This Row],[country]],"_",DATOS[[#This Row],[customer_since]])</f>
        <v>CUST_5675_Canada_44490</v>
      </c>
      <c r="B2607" t="s">
        <v>1213</v>
      </c>
      <c r="C2607">
        <v>63</v>
      </c>
      <c r="D2607" t="s">
        <v>21</v>
      </c>
      <c r="E2607" t="s">
        <v>28</v>
      </c>
      <c r="G2607">
        <f>IF(DATOS[[#This Row],[avg_order_value]]="",0,DATOS[[#This Row],[avg_order_value]])</f>
        <v>0</v>
      </c>
      <c r="H2607">
        <v>10</v>
      </c>
      <c r="I2607">
        <f>DATOS[[#This Row],[avgValorOrdenDesc]]*DATOS[[#This Row],[total_orders]]</f>
        <v>0</v>
      </c>
      <c r="J2607">
        <v>163</v>
      </c>
      <c r="K2607">
        <v>0</v>
      </c>
      <c r="L2607" t="s">
        <v>29</v>
      </c>
      <c r="M2607">
        <v>10</v>
      </c>
      <c r="N2607">
        <f>IF(DATOS[[#This Row],[email_open_rate]]="",0,DATOS[[#This Row],[email_open_rate]])</f>
        <v>10</v>
      </c>
      <c r="O2607" s="1">
        <v>44490</v>
      </c>
      <c r="P2607">
        <v>49</v>
      </c>
      <c r="Q2607">
        <v>0.19</v>
      </c>
      <c r="R2607">
        <f>IF(IFERROR(VLOOKUP(DATOS[[#This Row],[IdUnico]],A2608:$A$5002,1,FALSE),0),1,0)</f>
        <v>0</v>
      </c>
    </row>
    <row r="2608" spans="1:18" x14ac:dyDescent="0.3">
      <c r="A2608" t="str">
        <f>CONCATENATE(DATOS[[#This Row],[customer_id]],"_",DATOS[[#This Row],[country]],"_",DATOS[[#This Row],[customer_since]])</f>
        <v>CUST_5675_Germany_45436</v>
      </c>
      <c r="B2608" t="s">
        <v>1213</v>
      </c>
      <c r="C2608">
        <v>68</v>
      </c>
      <c r="D2608" t="s">
        <v>25</v>
      </c>
      <c r="E2608" t="s">
        <v>50</v>
      </c>
      <c r="F2608">
        <v>142.21</v>
      </c>
      <c r="G2608">
        <f>IF(DATOS[[#This Row],[avg_order_value]]="",0,DATOS[[#This Row],[avg_order_value]])</f>
        <v>142.21</v>
      </c>
      <c r="H2608">
        <v>11</v>
      </c>
      <c r="I2608">
        <f>DATOS[[#This Row],[avgValorOrdenDesc]]*DATOS[[#This Row],[total_orders]]</f>
        <v>1564.3100000000002</v>
      </c>
      <c r="J2608">
        <v>260</v>
      </c>
      <c r="K2608">
        <v>0</v>
      </c>
      <c r="L2608" t="s">
        <v>40</v>
      </c>
      <c r="M2608">
        <v>9.5</v>
      </c>
      <c r="N2608">
        <f>IF(DATOS[[#This Row],[email_open_rate]]="",0,DATOS[[#This Row],[email_open_rate]])</f>
        <v>9.5</v>
      </c>
      <c r="O2608" s="1">
        <v>45436</v>
      </c>
      <c r="P2608">
        <v>6</v>
      </c>
      <c r="Q2608">
        <v>0.33</v>
      </c>
      <c r="R2608">
        <f>IF(IFERROR(VLOOKUP(DATOS[[#This Row],[IdUnico]],A2609:$A$5002,1,FALSE),0),1,0)</f>
        <v>0</v>
      </c>
    </row>
    <row r="2609" spans="1:18" x14ac:dyDescent="0.3">
      <c r="A2609" t="str">
        <f>CONCATENATE(DATOS[[#This Row],[customer_id]],"_",DATOS[[#This Row],[country]],"_",DATOS[[#This Row],[customer_since]])</f>
        <v>CUST_5677_UK_45081</v>
      </c>
      <c r="B2609" t="s">
        <v>3677</v>
      </c>
      <c r="C2609">
        <v>36</v>
      </c>
      <c r="D2609" t="s">
        <v>21</v>
      </c>
      <c r="E2609" t="s">
        <v>52</v>
      </c>
      <c r="F2609">
        <v>126.38</v>
      </c>
      <c r="G2609">
        <f>IF(DATOS[[#This Row],[avg_order_value]]="",0,DATOS[[#This Row],[avg_order_value]])</f>
        <v>126.38</v>
      </c>
      <c r="H2609">
        <v>7</v>
      </c>
      <c r="I2609">
        <f>DATOS[[#This Row],[avgValorOrdenDesc]]*DATOS[[#This Row],[total_orders]]</f>
        <v>884.66</v>
      </c>
      <c r="J2609">
        <v>174</v>
      </c>
      <c r="K2609">
        <v>0</v>
      </c>
      <c r="L2609" t="s">
        <v>29</v>
      </c>
      <c r="M2609">
        <v>80.400000000000006</v>
      </c>
      <c r="N2609">
        <f>IF(DATOS[[#This Row],[email_open_rate]]="",0,DATOS[[#This Row],[email_open_rate]])</f>
        <v>80.400000000000006</v>
      </c>
      <c r="O2609" s="1">
        <v>45081</v>
      </c>
      <c r="P2609">
        <v>17</v>
      </c>
      <c r="Q2609">
        <v>0.08</v>
      </c>
      <c r="R2609">
        <f>IF(IFERROR(VLOOKUP(DATOS[[#This Row],[IdUnico]],A2610:$A$5002,1,FALSE),0),1,0)</f>
        <v>0</v>
      </c>
    </row>
    <row r="2610" spans="1:18" x14ac:dyDescent="0.3">
      <c r="A2610" t="str">
        <f>CONCATENATE(DATOS[[#This Row],[customer_id]],"_",DATOS[[#This Row],[country]],"_",DATOS[[#This Row],[customer_since]])</f>
        <v>CUST_5678_Germany_44699</v>
      </c>
      <c r="B2610" t="s">
        <v>2998</v>
      </c>
      <c r="C2610">
        <v>24</v>
      </c>
      <c r="D2610" t="s">
        <v>14</v>
      </c>
      <c r="E2610" t="s">
        <v>50</v>
      </c>
      <c r="G2610">
        <f>IF(DATOS[[#This Row],[avg_order_value]]="",0,DATOS[[#This Row],[avg_order_value]])</f>
        <v>0</v>
      </c>
      <c r="H2610">
        <v>8</v>
      </c>
      <c r="I2610">
        <f>DATOS[[#This Row],[avgValorOrdenDesc]]*DATOS[[#This Row],[total_orders]]</f>
        <v>0</v>
      </c>
      <c r="J2610">
        <v>299</v>
      </c>
      <c r="K2610">
        <v>0</v>
      </c>
      <c r="L2610" t="s">
        <v>19</v>
      </c>
      <c r="M2610">
        <v>77.7</v>
      </c>
      <c r="N2610">
        <f>IF(DATOS[[#This Row],[email_open_rate]]="",0,DATOS[[#This Row],[email_open_rate]])</f>
        <v>77.7</v>
      </c>
      <c r="O2610" s="1">
        <v>44699</v>
      </c>
      <c r="P2610">
        <v>1</v>
      </c>
      <c r="Q2610">
        <v>0.48</v>
      </c>
      <c r="R2610">
        <f>IF(IFERROR(VLOOKUP(DATOS[[#This Row],[IdUnico]],A2611:$A$5002,1,FALSE),0),1,0)</f>
        <v>0</v>
      </c>
    </row>
    <row r="2611" spans="1:18" x14ac:dyDescent="0.3">
      <c r="A2611" t="str">
        <f>CONCATENATE(DATOS[[#This Row],[customer_id]],"_",DATOS[[#This Row],[country]],"_",DATOS[[#This Row],[customer_since]])</f>
        <v>CUST_5683_Australia_45380</v>
      </c>
      <c r="B2611" t="s">
        <v>3522</v>
      </c>
      <c r="C2611">
        <v>58</v>
      </c>
      <c r="D2611" t="s">
        <v>21</v>
      </c>
      <c r="E2611" t="s">
        <v>22</v>
      </c>
      <c r="F2611">
        <v>223.02</v>
      </c>
      <c r="G2611">
        <f>IF(DATOS[[#This Row],[avg_order_value]]="",0,DATOS[[#This Row],[avg_order_value]])</f>
        <v>223.02</v>
      </c>
      <c r="H2611">
        <v>12</v>
      </c>
      <c r="I2611">
        <f>DATOS[[#This Row],[avgValorOrdenDesc]]*DATOS[[#This Row],[total_orders]]</f>
        <v>2676.2400000000002</v>
      </c>
      <c r="J2611">
        <v>119</v>
      </c>
      <c r="K2611">
        <v>0</v>
      </c>
      <c r="L2611" t="s">
        <v>16</v>
      </c>
      <c r="M2611">
        <v>35.4</v>
      </c>
      <c r="N2611">
        <f>IF(DATOS[[#This Row],[email_open_rate]]="",0,DATOS[[#This Row],[email_open_rate]])</f>
        <v>35.4</v>
      </c>
      <c r="O2611" s="1">
        <v>45380</v>
      </c>
      <c r="P2611">
        <v>18</v>
      </c>
      <c r="Q2611">
        <v>0.23</v>
      </c>
      <c r="R2611">
        <f>IF(IFERROR(VLOOKUP(DATOS[[#This Row],[IdUnico]],A2612:$A$5002,1,FALSE),0),1,0)</f>
        <v>0</v>
      </c>
    </row>
    <row r="2612" spans="1:18" x14ac:dyDescent="0.3">
      <c r="A2612" t="str">
        <f>CONCATENATE(DATOS[[#This Row],[customer_id]],"_",DATOS[[#This Row],[country]],"_",DATOS[[#This Row],[customer_since]])</f>
        <v>CUST_5683_China_45467</v>
      </c>
      <c r="B2612" t="s">
        <v>3522</v>
      </c>
      <c r="C2612">
        <v>25</v>
      </c>
      <c r="D2612" t="s">
        <v>25</v>
      </c>
      <c r="E2612" t="s">
        <v>44</v>
      </c>
      <c r="F2612">
        <v>72.59</v>
      </c>
      <c r="G2612">
        <f>IF(DATOS[[#This Row],[avg_order_value]]="",0,DATOS[[#This Row],[avg_order_value]])</f>
        <v>72.59</v>
      </c>
      <c r="H2612">
        <v>9</v>
      </c>
      <c r="I2612">
        <f>DATOS[[#This Row],[avgValorOrdenDesc]]*DATOS[[#This Row],[total_orders]]</f>
        <v>653.31000000000006</v>
      </c>
      <c r="J2612">
        <v>190</v>
      </c>
      <c r="K2612">
        <v>0</v>
      </c>
      <c r="L2612" t="s">
        <v>23</v>
      </c>
      <c r="M2612">
        <v>77.599999999999994</v>
      </c>
      <c r="N2612">
        <f>IF(DATOS[[#This Row],[email_open_rate]]="",0,DATOS[[#This Row],[email_open_rate]])</f>
        <v>77.599999999999994</v>
      </c>
      <c r="O2612" s="1">
        <v>45467</v>
      </c>
      <c r="P2612">
        <v>69</v>
      </c>
      <c r="Q2612">
        <v>0.41</v>
      </c>
      <c r="R2612">
        <f>IF(IFERROR(VLOOKUP(DATOS[[#This Row],[IdUnico]],A2613:$A$5002,1,FALSE),0),1,0)</f>
        <v>0</v>
      </c>
    </row>
    <row r="2613" spans="1:18" x14ac:dyDescent="0.3">
      <c r="A2613" t="str">
        <f>CONCATENATE(DATOS[[#This Row],[customer_id]],"_",DATOS[[#This Row],[country]],"_",DATOS[[#This Row],[customer_since]])</f>
        <v>CUST_5686_India_45244</v>
      </c>
      <c r="B2613" t="s">
        <v>3435</v>
      </c>
      <c r="C2613">
        <v>23</v>
      </c>
      <c r="D2613" t="s">
        <v>14</v>
      </c>
      <c r="E2613" t="s">
        <v>37</v>
      </c>
      <c r="F2613">
        <v>97.02</v>
      </c>
      <c r="G2613">
        <f>IF(DATOS[[#This Row],[avg_order_value]]="",0,DATOS[[#This Row],[avg_order_value]])</f>
        <v>97.02</v>
      </c>
      <c r="H2613">
        <v>12</v>
      </c>
      <c r="I2613">
        <f>DATOS[[#This Row],[avgValorOrdenDesc]]*DATOS[[#This Row],[total_orders]]</f>
        <v>1164.24</v>
      </c>
      <c r="J2613">
        <v>340</v>
      </c>
      <c r="K2613">
        <v>0</v>
      </c>
      <c r="L2613" t="s">
        <v>40</v>
      </c>
      <c r="M2613">
        <v>62.5</v>
      </c>
      <c r="N2613">
        <f>IF(DATOS[[#This Row],[email_open_rate]]="",0,DATOS[[#This Row],[email_open_rate]])</f>
        <v>62.5</v>
      </c>
      <c r="O2613" s="1">
        <v>45244</v>
      </c>
      <c r="P2613">
        <v>59</v>
      </c>
      <c r="Q2613">
        <v>0.23</v>
      </c>
      <c r="R2613">
        <f>IF(IFERROR(VLOOKUP(DATOS[[#This Row],[IdUnico]],A2614:$A$5002,1,FALSE),0),1,0)</f>
        <v>0</v>
      </c>
    </row>
    <row r="2614" spans="1:18" x14ac:dyDescent="0.3">
      <c r="A2614" t="str">
        <f>CONCATENATE(DATOS[[#This Row],[customer_id]],"_",DATOS[[#This Row],[country]],"_",DATOS[[#This Row],[customer_since]])</f>
        <v>CUST_5690_Germany_44207</v>
      </c>
      <c r="B2614" t="s">
        <v>2752</v>
      </c>
      <c r="C2614">
        <v>19</v>
      </c>
      <c r="D2614" t="s">
        <v>25</v>
      </c>
      <c r="E2614" t="s">
        <v>50</v>
      </c>
      <c r="F2614">
        <v>57.08</v>
      </c>
      <c r="G2614">
        <f>IF(DATOS[[#This Row],[avg_order_value]]="",0,DATOS[[#This Row],[avg_order_value]])</f>
        <v>57.08</v>
      </c>
      <c r="H2614">
        <v>7</v>
      </c>
      <c r="I2614">
        <f>DATOS[[#This Row],[avgValorOrdenDesc]]*DATOS[[#This Row],[total_orders]]</f>
        <v>399.56</v>
      </c>
      <c r="J2614">
        <v>322</v>
      </c>
      <c r="K2614">
        <v>0</v>
      </c>
      <c r="L2614" t="s">
        <v>29</v>
      </c>
      <c r="M2614">
        <v>98</v>
      </c>
      <c r="N2614">
        <f>IF(DATOS[[#This Row],[email_open_rate]]="",0,DATOS[[#This Row],[email_open_rate]])</f>
        <v>98</v>
      </c>
      <c r="O2614" s="1">
        <v>44207</v>
      </c>
      <c r="P2614">
        <v>96</v>
      </c>
      <c r="Q2614">
        <v>0.39</v>
      </c>
      <c r="R2614">
        <f>IF(IFERROR(VLOOKUP(DATOS[[#This Row],[IdUnico]],A2615:$A$5002,1,FALSE),0),1,0)</f>
        <v>0</v>
      </c>
    </row>
    <row r="2615" spans="1:18" x14ac:dyDescent="0.3">
      <c r="A2615" t="str">
        <f>CONCATENATE(DATOS[[#This Row],[customer_id]],"_",DATOS[[#This Row],[country]],"_",DATOS[[#This Row],[customer_since]])</f>
        <v>CUST_5697_Brazil_45138</v>
      </c>
      <c r="B2615" t="s">
        <v>2197</v>
      </c>
      <c r="C2615">
        <v>50</v>
      </c>
      <c r="D2615" t="s">
        <v>21</v>
      </c>
      <c r="E2615" t="s">
        <v>15</v>
      </c>
      <c r="F2615">
        <v>87.75</v>
      </c>
      <c r="G2615">
        <f>IF(DATOS[[#This Row],[avg_order_value]]="",0,DATOS[[#This Row],[avg_order_value]])</f>
        <v>87.75</v>
      </c>
      <c r="H2615">
        <v>5</v>
      </c>
      <c r="I2615">
        <f>DATOS[[#This Row],[avgValorOrdenDesc]]*DATOS[[#This Row],[total_orders]]</f>
        <v>438.75</v>
      </c>
      <c r="J2615">
        <v>108</v>
      </c>
      <c r="K2615">
        <v>0</v>
      </c>
      <c r="L2615" t="s">
        <v>40</v>
      </c>
      <c r="M2615">
        <v>89.1</v>
      </c>
      <c r="N2615">
        <f>IF(DATOS[[#This Row],[email_open_rate]]="",0,DATOS[[#This Row],[email_open_rate]])</f>
        <v>89.1</v>
      </c>
      <c r="O2615" s="1">
        <v>45138</v>
      </c>
      <c r="P2615">
        <v>26</v>
      </c>
      <c r="Q2615">
        <v>0.19</v>
      </c>
      <c r="R2615">
        <f>IF(IFERROR(VLOOKUP(DATOS[[#This Row],[IdUnico]],A2616:$A$5002,1,FALSE),0),1,0)</f>
        <v>0</v>
      </c>
    </row>
    <row r="2616" spans="1:18" x14ac:dyDescent="0.3">
      <c r="A2616" t="str">
        <f>CONCATENATE(DATOS[[#This Row],[customer_id]],"_",DATOS[[#This Row],[country]],"_",DATOS[[#This Row],[customer_since]])</f>
        <v>CUST_5699_UK_45708</v>
      </c>
      <c r="B2616" t="s">
        <v>2356</v>
      </c>
      <c r="C2616">
        <v>28</v>
      </c>
      <c r="D2616" t="s">
        <v>14</v>
      </c>
      <c r="E2616" t="s">
        <v>52</v>
      </c>
      <c r="F2616">
        <v>69.14</v>
      </c>
      <c r="G2616">
        <f>IF(DATOS[[#This Row],[avg_order_value]]="",0,DATOS[[#This Row],[avg_order_value]])</f>
        <v>69.14</v>
      </c>
      <c r="H2616">
        <v>8</v>
      </c>
      <c r="I2616">
        <f>DATOS[[#This Row],[avgValorOrdenDesc]]*DATOS[[#This Row],[total_orders]]</f>
        <v>553.12</v>
      </c>
      <c r="J2616">
        <v>116</v>
      </c>
      <c r="K2616">
        <v>0</v>
      </c>
      <c r="L2616" t="s">
        <v>16</v>
      </c>
      <c r="M2616">
        <v>63.3</v>
      </c>
      <c r="N2616">
        <f>IF(DATOS[[#This Row],[email_open_rate]]="",0,DATOS[[#This Row],[email_open_rate]])</f>
        <v>63.3</v>
      </c>
      <c r="O2616" s="1">
        <v>45708</v>
      </c>
      <c r="P2616">
        <v>47</v>
      </c>
      <c r="Q2616">
        <v>0.32</v>
      </c>
      <c r="R2616">
        <f>IF(IFERROR(VLOOKUP(DATOS[[#This Row],[IdUnico]],A2617:$A$5002,1,FALSE),0),1,0)</f>
        <v>0</v>
      </c>
    </row>
    <row r="2617" spans="1:18" x14ac:dyDescent="0.3">
      <c r="A2617" t="str">
        <f>CONCATENATE(DATOS[[#This Row],[customer_id]],"_",DATOS[[#This Row],[country]],"_",DATOS[[#This Row],[customer_since]])</f>
        <v>CUST_5703_France_45449</v>
      </c>
      <c r="B2617" t="s">
        <v>1434</v>
      </c>
      <c r="C2617">
        <v>42</v>
      </c>
      <c r="D2617" t="s">
        <v>21</v>
      </c>
      <c r="E2617" t="s">
        <v>35</v>
      </c>
      <c r="F2617">
        <v>30.6</v>
      </c>
      <c r="G2617">
        <f>IF(DATOS[[#This Row],[avg_order_value]]="",0,DATOS[[#This Row],[avg_order_value]])</f>
        <v>30.6</v>
      </c>
      <c r="H2617">
        <v>9</v>
      </c>
      <c r="I2617">
        <f>DATOS[[#This Row],[avgValorOrdenDesc]]*DATOS[[#This Row],[total_orders]]</f>
        <v>275.40000000000003</v>
      </c>
      <c r="J2617">
        <v>185</v>
      </c>
      <c r="K2617">
        <v>0</v>
      </c>
      <c r="L2617" t="s">
        <v>19</v>
      </c>
      <c r="M2617">
        <v>47.6</v>
      </c>
      <c r="N2617">
        <f>IF(DATOS[[#This Row],[email_open_rate]]="",0,DATOS[[#This Row],[email_open_rate]])</f>
        <v>47.6</v>
      </c>
      <c r="O2617" s="1">
        <v>45449</v>
      </c>
      <c r="P2617">
        <v>8</v>
      </c>
      <c r="Q2617">
        <v>0.41</v>
      </c>
      <c r="R2617">
        <f>IF(IFERROR(VLOOKUP(DATOS[[#This Row],[IdUnico]],A2618:$A$5002,1,FALSE),0),1,0)</f>
        <v>0</v>
      </c>
    </row>
    <row r="2618" spans="1:18" x14ac:dyDescent="0.3">
      <c r="A2618" t="str">
        <f>CONCATENATE(DATOS[[#This Row],[customer_id]],"_",DATOS[[#This Row],[country]],"_",DATOS[[#This Row],[customer_since]])</f>
        <v>CUST_5712_UK_44633</v>
      </c>
      <c r="B2618" t="s">
        <v>3836</v>
      </c>
      <c r="C2618">
        <v>32</v>
      </c>
      <c r="D2618" t="s">
        <v>14</v>
      </c>
      <c r="E2618" t="s">
        <v>52</v>
      </c>
      <c r="F2618">
        <v>175.35</v>
      </c>
      <c r="G2618">
        <f>IF(DATOS[[#This Row],[avg_order_value]]="",0,DATOS[[#This Row],[avg_order_value]])</f>
        <v>175.35</v>
      </c>
      <c r="H2618">
        <v>12</v>
      </c>
      <c r="I2618">
        <f>DATOS[[#This Row],[avgValorOrdenDesc]]*DATOS[[#This Row],[total_orders]]</f>
        <v>2104.1999999999998</v>
      </c>
      <c r="J2618">
        <v>129</v>
      </c>
      <c r="K2618">
        <v>1</v>
      </c>
      <c r="L2618" t="s">
        <v>29</v>
      </c>
      <c r="M2618">
        <v>88.6</v>
      </c>
      <c r="N2618">
        <f>IF(DATOS[[#This Row],[email_open_rate]]="",0,DATOS[[#This Row],[email_open_rate]])</f>
        <v>88.6</v>
      </c>
      <c r="O2618" s="1">
        <v>44633</v>
      </c>
      <c r="P2618">
        <v>54</v>
      </c>
      <c r="Q2618">
        <v>0.36</v>
      </c>
      <c r="R2618">
        <f>IF(IFERROR(VLOOKUP(DATOS[[#This Row],[IdUnico]],A2619:$A$5002,1,FALSE),0),1,0)</f>
        <v>0</v>
      </c>
    </row>
    <row r="2619" spans="1:18" x14ac:dyDescent="0.3">
      <c r="A2619" t="str">
        <f>CONCATENATE(DATOS[[#This Row],[customer_id]],"_",DATOS[[#This Row],[country]],"_",DATOS[[#This Row],[customer_since]])</f>
        <v>CUST_5713_Australia_44503</v>
      </c>
      <c r="B2619" t="s">
        <v>1962</v>
      </c>
      <c r="C2619">
        <v>26</v>
      </c>
      <c r="D2619" t="s">
        <v>14</v>
      </c>
      <c r="E2619" t="s">
        <v>22</v>
      </c>
      <c r="F2619">
        <v>57.62</v>
      </c>
      <c r="G2619">
        <f>IF(DATOS[[#This Row],[avg_order_value]]="",0,DATOS[[#This Row],[avg_order_value]])</f>
        <v>57.62</v>
      </c>
      <c r="H2619">
        <v>12</v>
      </c>
      <c r="I2619">
        <f>DATOS[[#This Row],[avgValorOrdenDesc]]*DATOS[[#This Row],[total_orders]]</f>
        <v>691.43999999999994</v>
      </c>
      <c r="J2619">
        <v>30</v>
      </c>
      <c r="K2619">
        <v>1</v>
      </c>
      <c r="L2619" t="s">
        <v>19</v>
      </c>
      <c r="M2619">
        <v>38.200000000000003</v>
      </c>
      <c r="N2619">
        <f>IF(DATOS[[#This Row],[email_open_rate]]="",0,DATOS[[#This Row],[email_open_rate]])</f>
        <v>38.200000000000003</v>
      </c>
      <c r="O2619" s="1">
        <v>44503</v>
      </c>
      <c r="P2619">
        <v>7</v>
      </c>
      <c r="Q2619">
        <v>0.08</v>
      </c>
      <c r="R2619">
        <f>IF(IFERROR(VLOOKUP(DATOS[[#This Row],[IdUnico]],A2620:$A$5002,1,FALSE),0),1,0)</f>
        <v>0</v>
      </c>
    </row>
    <row r="2620" spans="1:18" x14ac:dyDescent="0.3">
      <c r="A2620" t="str">
        <f>CONCATENATE(DATOS[[#This Row],[customer_id]],"_",DATOS[[#This Row],[country]],"_",DATOS[[#This Row],[customer_since]])</f>
        <v>CUST_5713_Germany_45222</v>
      </c>
      <c r="B2620" t="s">
        <v>1962</v>
      </c>
      <c r="C2620">
        <v>47</v>
      </c>
      <c r="D2620" t="s">
        <v>14</v>
      </c>
      <c r="E2620" t="s">
        <v>50</v>
      </c>
      <c r="F2620">
        <v>99.91</v>
      </c>
      <c r="G2620">
        <f>IF(DATOS[[#This Row],[avg_order_value]]="",0,DATOS[[#This Row],[avg_order_value]])</f>
        <v>99.91</v>
      </c>
      <c r="H2620">
        <v>7</v>
      </c>
      <c r="I2620">
        <f>DATOS[[#This Row],[avgValorOrdenDesc]]*DATOS[[#This Row],[total_orders]]</f>
        <v>699.37</v>
      </c>
      <c r="J2620">
        <v>64</v>
      </c>
      <c r="K2620">
        <v>0</v>
      </c>
      <c r="L2620" t="s">
        <v>16</v>
      </c>
      <c r="M2620">
        <v>38.700000000000003</v>
      </c>
      <c r="N2620">
        <f>IF(DATOS[[#This Row],[email_open_rate]]="",0,DATOS[[#This Row],[email_open_rate]])</f>
        <v>38.700000000000003</v>
      </c>
      <c r="O2620" s="1">
        <v>45222</v>
      </c>
      <c r="P2620">
        <v>9</v>
      </c>
      <c r="Q2620">
        <v>0.46</v>
      </c>
      <c r="R2620">
        <f>IF(IFERROR(VLOOKUP(DATOS[[#This Row],[IdUnico]],A2621:$A$5002,1,FALSE),0),1,0)</f>
        <v>0</v>
      </c>
    </row>
    <row r="2621" spans="1:18" x14ac:dyDescent="0.3">
      <c r="A2621" t="str">
        <f>CONCATENATE(DATOS[[#This Row],[customer_id]],"_",DATOS[[#This Row],[country]],"_",DATOS[[#This Row],[customer_since]])</f>
        <v>CUST_5713_India_44256</v>
      </c>
      <c r="B2621" t="s">
        <v>1962</v>
      </c>
      <c r="C2621">
        <v>76</v>
      </c>
      <c r="D2621" t="s">
        <v>14</v>
      </c>
      <c r="E2621" t="s">
        <v>37</v>
      </c>
      <c r="G2621">
        <f>IF(DATOS[[#This Row],[avg_order_value]]="",0,DATOS[[#This Row],[avg_order_value]])</f>
        <v>0</v>
      </c>
      <c r="H2621">
        <v>8</v>
      </c>
      <c r="I2621">
        <f>DATOS[[#This Row],[avgValorOrdenDesc]]*DATOS[[#This Row],[total_orders]]</f>
        <v>0</v>
      </c>
      <c r="J2621">
        <v>294</v>
      </c>
      <c r="K2621">
        <v>0</v>
      </c>
      <c r="L2621" t="s">
        <v>19</v>
      </c>
      <c r="M2621">
        <v>97.6</v>
      </c>
      <c r="N2621">
        <f>IF(DATOS[[#This Row],[email_open_rate]]="",0,DATOS[[#This Row],[email_open_rate]])</f>
        <v>97.6</v>
      </c>
      <c r="O2621" s="1">
        <v>44256</v>
      </c>
      <c r="P2621">
        <v>84</v>
      </c>
      <c r="Q2621">
        <v>0.01</v>
      </c>
      <c r="R2621">
        <f>IF(IFERROR(VLOOKUP(DATOS[[#This Row],[IdUnico]],A2622:$A$5002,1,FALSE),0),1,0)</f>
        <v>0</v>
      </c>
    </row>
    <row r="2622" spans="1:18" x14ac:dyDescent="0.3">
      <c r="A2622" t="str">
        <f>CONCATENATE(DATOS[[#This Row],[customer_id]],"_",DATOS[[#This Row],[country]],"_",DATOS[[#This Row],[customer_since]])</f>
        <v>CUST_5719_Australia_45600</v>
      </c>
      <c r="B2622" t="s">
        <v>652</v>
      </c>
      <c r="C2622">
        <v>45</v>
      </c>
      <c r="D2622" t="s">
        <v>21</v>
      </c>
      <c r="E2622" t="s">
        <v>22</v>
      </c>
      <c r="F2622">
        <v>276.57</v>
      </c>
      <c r="G2622">
        <f>IF(DATOS[[#This Row],[avg_order_value]]="",0,DATOS[[#This Row],[avg_order_value]])</f>
        <v>276.57</v>
      </c>
      <c r="H2622">
        <v>8</v>
      </c>
      <c r="I2622">
        <f>DATOS[[#This Row],[avgValorOrdenDesc]]*DATOS[[#This Row],[total_orders]]</f>
        <v>2212.56</v>
      </c>
      <c r="J2622">
        <v>109</v>
      </c>
      <c r="K2622">
        <v>0</v>
      </c>
      <c r="L2622" t="s">
        <v>19</v>
      </c>
      <c r="M2622">
        <v>15.5</v>
      </c>
      <c r="N2622">
        <f>IF(DATOS[[#This Row],[email_open_rate]]="",0,DATOS[[#This Row],[email_open_rate]])</f>
        <v>15.5</v>
      </c>
      <c r="O2622" s="1">
        <v>45600</v>
      </c>
      <c r="P2622">
        <v>6</v>
      </c>
      <c r="Q2622">
        <v>0.08</v>
      </c>
      <c r="R2622">
        <f>IF(IFERROR(VLOOKUP(DATOS[[#This Row],[IdUnico]],A2623:$A$5002,1,FALSE),0),1,0)</f>
        <v>0</v>
      </c>
    </row>
    <row r="2623" spans="1:18" x14ac:dyDescent="0.3">
      <c r="A2623" t="str">
        <f>CONCATENATE(DATOS[[#This Row],[customer_id]],"_",DATOS[[#This Row],[country]],"_",DATOS[[#This Row],[customer_since]])</f>
        <v>CUST_5719_India_45598</v>
      </c>
      <c r="B2623" t="s">
        <v>652</v>
      </c>
      <c r="C2623">
        <v>70</v>
      </c>
      <c r="D2623" t="s">
        <v>21</v>
      </c>
      <c r="E2623" t="s">
        <v>37</v>
      </c>
      <c r="F2623">
        <v>109.35</v>
      </c>
      <c r="G2623">
        <f>IF(DATOS[[#This Row],[avg_order_value]]="",0,DATOS[[#This Row],[avg_order_value]])</f>
        <v>109.35</v>
      </c>
      <c r="H2623">
        <v>12</v>
      </c>
      <c r="I2623">
        <f>DATOS[[#This Row],[avgValorOrdenDesc]]*DATOS[[#This Row],[total_orders]]</f>
        <v>1312.1999999999998</v>
      </c>
      <c r="J2623">
        <v>157</v>
      </c>
      <c r="K2623">
        <v>1</v>
      </c>
      <c r="L2623" t="s">
        <v>29</v>
      </c>
      <c r="N2623">
        <f>IF(DATOS[[#This Row],[email_open_rate]]="",0,DATOS[[#This Row],[email_open_rate]])</f>
        <v>0</v>
      </c>
      <c r="O2623" s="1">
        <v>45598</v>
      </c>
      <c r="P2623">
        <v>49</v>
      </c>
      <c r="Q2623">
        <v>0.08</v>
      </c>
      <c r="R2623">
        <f>IF(IFERROR(VLOOKUP(DATOS[[#This Row],[IdUnico]],A2624:$A$5002,1,FALSE),0),1,0)</f>
        <v>0</v>
      </c>
    </row>
    <row r="2624" spans="1:18" x14ac:dyDescent="0.3">
      <c r="A2624" t="str">
        <f>CONCATENATE(DATOS[[#This Row],[customer_id]],"_",DATOS[[#This Row],[country]],"_",DATOS[[#This Row],[customer_since]])</f>
        <v>CUST_5727_Japan_44052</v>
      </c>
      <c r="B2624" t="s">
        <v>2420</v>
      </c>
      <c r="C2624">
        <v>57</v>
      </c>
      <c r="D2624" t="s">
        <v>21</v>
      </c>
      <c r="E2624" t="s">
        <v>26</v>
      </c>
      <c r="F2624">
        <v>129.72</v>
      </c>
      <c r="G2624">
        <f>IF(DATOS[[#This Row],[avg_order_value]]="",0,DATOS[[#This Row],[avg_order_value]])</f>
        <v>129.72</v>
      </c>
      <c r="H2624">
        <v>14</v>
      </c>
      <c r="I2624">
        <f>DATOS[[#This Row],[avgValorOrdenDesc]]*DATOS[[#This Row],[total_orders]]</f>
        <v>1816.08</v>
      </c>
      <c r="J2624">
        <v>180</v>
      </c>
      <c r="K2624">
        <v>0</v>
      </c>
      <c r="L2624" t="s">
        <v>40</v>
      </c>
      <c r="M2624">
        <v>32.9</v>
      </c>
      <c r="N2624">
        <f>IF(DATOS[[#This Row],[email_open_rate]]="",0,DATOS[[#This Row],[email_open_rate]])</f>
        <v>32.9</v>
      </c>
      <c r="O2624" s="1">
        <v>44052</v>
      </c>
      <c r="P2624">
        <v>43</v>
      </c>
      <c r="Q2624">
        <v>0.34</v>
      </c>
      <c r="R2624">
        <f>IF(IFERROR(VLOOKUP(DATOS[[#This Row],[IdUnico]],A2625:$A$5002,1,FALSE),0),1,0)</f>
        <v>0</v>
      </c>
    </row>
    <row r="2625" spans="1:18" x14ac:dyDescent="0.3">
      <c r="A2625" t="str">
        <f>CONCATENATE(DATOS[[#This Row],[customer_id]],"_",DATOS[[#This Row],[country]],"_",DATOS[[#This Row],[customer_since]])</f>
        <v>CUST_5728_Japan_45787</v>
      </c>
      <c r="B2625" t="s">
        <v>2454</v>
      </c>
      <c r="C2625">
        <v>70</v>
      </c>
      <c r="D2625" t="s">
        <v>14</v>
      </c>
      <c r="E2625" t="s">
        <v>26</v>
      </c>
      <c r="F2625">
        <v>41.71</v>
      </c>
      <c r="G2625">
        <f>IF(DATOS[[#This Row],[avg_order_value]]="",0,DATOS[[#This Row],[avg_order_value]])</f>
        <v>41.71</v>
      </c>
      <c r="H2625">
        <v>15</v>
      </c>
      <c r="I2625">
        <f>DATOS[[#This Row],[avgValorOrdenDesc]]*DATOS[[#This Row],[total_orders]]</f>
        <v>625.65</v>
      </c>
      <c r="J2625">
        <v>88</v>
      </c>
      <c r="K2625">
        <v>0</v>
      </c>
      <c r="L2625" t="s">
        <v>23</v>
      </c>
      <c r="M2625">
        <v>71.599999999999994</v>
      </c>
      <c r="N2625">
        <f>IF(DATOS[[#This Row],[email_open_rate]]="",0,DATOS[[#This Row],[email_open_rate]])</f>
        <v>71.599999999999994</v>
      </c>
      <c r="O2625" s="1">
        <v>45787</v>
      </c>
      <c r="P2625">
        <v>62</v>
      </c>
      <c r="Q2625">
        <v>0.49</v>
      </c>
      <c r="R2625">
        <f>IF(IFERROR(VLOOKUP(DATOS[[#This Row],[IdUnico]],A2626:$A$5002,1,FALSE),0),1,0)</f>
        <v>0</v>
      </c>
    </row>
    <row r="2626" spans="1:18" x14ac:dyDescent="0.3">
      <c r="A2626" t="str">
        <f>CONCATENATE(DATOS[[#This Row],[customer_id]],"_",DATOS[[#This Row],[country]],"_",DATOS[[#This Row],[customer_since]])</f>
        <v>CUST_5729_Canada_44858</v>
      </c>
      <c r="B2626" t="s">
        <v>509</v>
      </c>
      <c r="C2626">
        <v>31</v>
      </c>
      <c r="D2626" t="s">
        <v>14</v>
      </c>
      <c r="E2626" t="s">
        <v>28</v>
      </c>
      <c r="F2626">
        <v>75.040000000000006</v>
      </c>
      <c r="G2626">
        <f>IF(DATOS[[#This Row],[avg_order_value]]="",0,DATOS[[#This Row],[avg_order_value]])</f>
        <v>75.040000000000006</v>
      </c>
      <c r="H2626">
        <v>10</v>
      </c>
      <c r="I2626">
        <f>DATOS[[#This Row],[avgValorOrdenDesc]]*DATOS[[#This Row],[total_orders]]</f>
        <v>750.40000000000009</v>
      </c>
      <c r="J2626">
        <v>106</v>
      </c>
      <c r="K2626">
        <v>0</v>
      </c>
      <c r="L2626" t="s">
        <v>19</v>
      </c>
      <c r="N2626">
        <f>IF(DATOS[[#This Row],[email_open_rate]]="",0,DATOS[[#This Row],[email_open_rate]])</f>
        <v>0</v>
      </c>
      <c r="O2626" s="1">
        <v>44858</v>
      </c>
      <c r="P2626">
        <v>64</v>
      </c>
      <c r="Q2626">
        <v>0.34</v>
      </c>
      <c r="R2626">
        <f>IF(IFERROR(VLOOKUP(DATOS[[#This Row],[IdUnico]],A2627:$A$5002,1,FALSE),0),1,0)</f>
        <v>0</v>
      </c>
    </row>
    <row r="2627" spans="1:18" x14ac:dyDescent="0.3">
      <c r="A2627" t="str">
        <f>CONCATENATE(DATOS[[#This Row],[customer_id]],"_",DATOS[[#This Row],[country]],"_",DATOS[[#This Row],[customer_since]])</f>
        <v>CUST_5729_India_44226</v>
      </c>
      <c r="B2627" t="s">
        <v>509</v>
      </c>
      <c r="C2627">
        <v>34</v>
      </c>
      <c r="D2627" t="s">
        <v>21</v>
      </c>
      <c r="E2627" t="s">
        <v>37</v>
      </c>
      <c r="F2627">
        <v>104.98</v>
      </c>
      <c r="G2627">
        <f>IF(DATOS[[#This Row],[avg_order_value]]="",0,DATOS[[#This Row],[avg_order_value]])</f>
        <v>104.98</v>
      </c>
      <c r="H2627">
        <v>11</v>
      </c>
      <c r="I2627">
        <f>DATOS[[#This Row],[avgValorOrdenDesc]]*DATOS[[#This Row],[total_orders]]</f>
        <v>1154.78</v>
      </c>
      <c r="J2627">
        <v>119</v>
      </c>
      <c r="K2627">
        <v>0</v>
      </c>
      <c r="L2627" t="s">
        <v>29</v>
      </c>
      <c r="M2627">
        <v>94.5</v>
      </c>
      <c r="N2627">
        <f>IF(DATOS[[#This Row],[email_open_rate]]="",0,DATOS[[#This Row],[email_open_rate]])</f>
        <v>94.5</v>
      </c>
      <c r="O2627" s="1">
        <v>44226</v>
      </c>
      <c r="P2627">
        <v>49</v>
      </c>
      <c r="Q2627">
        <v>0.52</v>
      </c>
      <c r="R2627">
        <f>IF(IFERROR(VLOOKUP(DATOS[[#This Row],[IdUnico]],A2628:$A$5002,1,FALSE),0),1,0)</f>
        <v>0</v>
      </c>
    </row>
    <row r="2628" spans="1:18" x14ac:dyDescent="0.3">
      <c r="A2628" t="str">
        <f>CONCATENATE(DATOS[[#This Row],[customer_id]],"_",DATOS[[#This Row],[country]],"_",DATOS[[#This Row],[customer_since]])</f>
        <v>CUST_5732_Australia_45318</v>
      </c>
      <c r="B2628" t="s">
        <v>1438</v>
      </c>
      <c r="C2628">
        <v>21</v>
      </c>
      <c r="D2628" t="s">
        <v>21</v>
      </c>
      <c r="E2628" t="s">
        <v>22</v>
      </c>
      <c r="F2628">
        <v>119.84</v>
      </c>
      <c r="G2628">
        <f>IF(DATOS[[#This Row],[avg_order_value]]="",0,DATOS[[#This Row],[avg_order_value]])</f>
        <v>119.84</v>
      </c>
      <c r="H2628">
        <v>11</v>
      </c>
      <c r="I2628">
        <f>DATOS[[#This Row],[avgValorOrdenDesc]]*DATOS[[#This Row],[total_orders]]</f>
        <v>1318.24</v>
      </c>
      <c r="J2628">
        <v>83</v>
      </c>
      <c r="K2628">
        <v>0</v>
      </c>
      <c r="L2628" t="s">
        <v>40</v>
      </c>
      <c r="M2628">
        <v>26.1</v>
      </c>
      <c r="N2628">
        <f>IF(DATOS[[#This Row],[email_open_rate]]="",0,DATOS[[#This Row],[email_open_rate]])</f>
        <v>26.1</v>
      </c>
      <c r="O2628" s="1">
        <v>45318</v>
      </c>
      <c r="P2628">
        <v>40</v>
      </c>
      <c r="Q2628">
        <v>0.43</v>
      </c>
      <c r="R2628">
        <f>IF(IFERROR(VLOOKUP(DATOS[[#This Row],[IdUnico]],A2629:$A$5002,1,FALSE),0),1,0)</f>
        <v>0</v>
      </c>
    </row>
    <row r="2629" spans="1:18" x14ac:dyDescent="0.3">
      <c r="A2629" t="str">
        <f>CONCATENATE(DATOS[[#This Row],[customer_id]],"_",DATOS[[#This Row],[country]],"_",DATOS[[#This Row],[customer_since]])</f>
        <v>CUST_5733_Canada_45075</v>
      </c>
      <c r="B2629" t="s">
        <v>2926</v>
      </c>
      <c r="C2629">
        <v>69</v>
      </c>
      <c r="D2629" t="s">
        <v>25</v>
      </c>
      <c r="E2629" t="s">
        <v>28</v>
      </c>
      <c r="F2629">
        <v>63.01</v>
      </c>
      <c r="G2629">
        <f>IF(DATOS[[#This Row],[avg_order_value]]="",0,DATOS[[#This Row],[avg_order_value]])</f>
        <v>63.01</v>
      </c>
      <c r="H2629">
        <v>9</v>
      </c>
      <c r="I2629">
        <f>DATOS[[#This Row],[avgValorOrdenDesc]]*DATOS[[#This Row],[total_orders]]</f>
        <v>567.09</v>
      </c>
      <c r="J2629">
        <v>163</v>
      </c>
      <c r="K2629">
        <v>0</v>
      </c>
      <c r="L2629" t="s">
        <v>19</v>
      </c>
      <c r="M2629">
        <v>60.7</v>
      </c>
      <c r="N2629">
        <f>IF(DATOS[[#This Row],[email_open_rate]]="",0,DATOS[[#This Row],[email_open_rate]])</f>
        <v>60.7</v>
      </c>
      <c r="O2629" s="1">
        <v>45075</v>
      </c>
      <c r="P2629">
        <v>34</v>
      </c>
      <c r="Q2629">
        <v>0.37</v>
      </c>
      <c r="R2629">
        <f>IF(IFERROR(VLOOKUP(DATOS[[#This Row],[IdUnico]],A2630:$A$5002,1,FALSE),0),1,0)</f>
        <v>0</v>
      </c>
    </row>
    <row r="2630" spans="1:18" x14ac:dyDescent="0.3">
      <c r="A2630" t="str">
        <f>CONCATENATE(DATOS[[#This Row],[customer_id]],"_",DATOS[[#This Row],[country]],"_",DATOS[[#This Row],[customer_since]])</f>
        <v>CUST_5735_Australia_45649</v>
      </c>
      <c r="B2630" t="s">
        <v>279</v>
      </c>
      <c r="C2630">
        <v>71</v>
      </c>
      <c r="D2630" t="s">
        <v>21</v>
      </c>
      <c r="E2630" t="s">
        <v>22</v>
      </c>
      <c r="F2630">
        <v>66.569999999999993</v>
      </c>
      <c r="G2630">
        <f>IF(DATOS[[#This Row],[avg_order_value]]="",0,DATOS[[#This Row],[avg_order_value]])</f>
        <v>66.569999999999993</v>
      </c>
      <c r="H2630">
        <v>11</v>
      </c>
      <c r="I2630">
        <f>DATOS[[#This Row],[avgValorOrdenDesc]]*DATOS[[#This Row],[total_orders]]</f>
        <v>732.27</v>
      </c>
      <c r="J2630">
        <v>128</v>
      </c>
      <c r="K2630">
        <v>0</v>
      </c>
      <c r="L2630" t="s">
        <v>40</v>
      </c>
      <c r="M2630">
        <v>86.8</v>
      </c>
      <c r="N2630">
        <f>IF(DATOS[[#This Row],[email_open_rate]]="",0,DATOS[[#This Row],[email_open_rate]])</f>
        <v>86.8</v>
      </c>
      <c r="O2630" s="1">
        <v>45649</v>
      </c>
      <c r="P2630">
        <v>59</v>
      </c>
      <c r="Q2630">
        <v>0.2</v>
      </c>
      <c r="R2630">
        <f>IF(IFERROR(VLOOKUP(DATOS[[#This Row],[IdUnico]],A2631:$A$5002,1,FALSE),0),1,0)</f>
        <v>0</v>
      </c>
    </row>
    <row r="2631" spans="1:18" x14ac:dyDescent="0.3">
      <c r="A2631" t="str">
        <f>CONCATENATE(DATOS[[#This Row],[customer_id]],"_",DATOS[[#This Row],[country]],"_",DATOS[[#This Row],[customer_since]])</f>
        <v>CUST_5735_France_44649</v>
      </c>
      <c r="B2631" t="s">
        <v>279</v>
      </c>
      <c r="C2631">
        <v>54</v>
      </c>
      <c r="D2631" t="s">
        <v>21</v>
      </c>
      <c r="E2631" t="s">
        <v>35</v>
      </c>
      <c r="F2631">
        <v>111.44</v>
      </c>
      <c r="G2631">
        <f>IF(DATOS[[#This Row],[avg_order_value]]="",0,DATOS[[#This Row],[avg_order_value]])</f>
        <v>111.44</v>
      </c>
      <c r="H2631">
        <v>10</v>
      </c>
      <c r="I2631">
        <f>DATOS[[#This Row],[avgValorOrdenDesc]]*DATOS[[#This Row],[total_orders]]</f>
        <v>1114.4000000000001</v>
      </c>
      <c r="J2631">
        <v>207</v>
      </c>
      <c r="K2631">
        <v>0</v>
      </c>
      <c r="L2631" t="s">
        <v>29</v>
      </c>
      <c r="N2631">
        <f>IF(DATOS[[#This Row],[email_open_rate]]="",0,DATOS[[#This Row],[email_open_rate]])</f>
        <v>0</v>
      </c>
      <c r="O2631" s="1">
        <v>44649</v>
      </c>
      <c r="P2631">
        <v>98</v>
      </c>
      <c r="Q2631">
        <v>0.5</v>
      </c>
      <c r="R2631">
        <f>IF(IFERROR(VLOOKUP(DATOS[[#This Row],[IdUnico]],A2632:$A$5002,1,FALSE),0),1,0)</f>
        <v>0</v>
      </c>
    </row>
    <row r="2632" spans="1:18" x14ac:dyDescent="0.3">
      <c r="A2632" t="str">
        <f>CONCATENATE(DATOS[[#This Row],[customer_id]],"_",DATOS[[#This Row],[country]],"_",DATOS[[#This Row],[customer_since]])</f>
        <v>CUST_5736_Australia_44122</v>
      </c>
      <c r="B2632" t="s">
        <v>237</v>
      </c>
      <c r="C2632">
        <v>23</v>
      </c>
      <c r="D2632" t="s">
        <v>25</v>
      </c>
      <c r="E2632" t="s">
        <v>22</v>
      </c>
      <c r="F2632">
        <v>61.8</v>
      </c>
      <c r="G2632">
        <f>IF(DATOS[[#This Row],[avg_order_value]]="",0,DATOS[[#This Row],[avg_order_value]])</f>
        <v>61.8</v>
      </c>
      <c r="H2632">
        <v>10</v>
      </c>
      <c r="I2632">
        <f>DATOS[[#This Row],[avgValorOrdenDesc]]*DATOS[[#This Row],[total_orders]]</f>
        <v>618</v>
      </c>
      <c r="J2632">
        <v>141</v>
      </c>
      <c r="K2632">
        <v>0</v>
      </c>
      <c r="L2632" t="s">
        <v>40</v>
      </c>
      <c r="M2632">
        <v>35.9</v>
      </c>
      <c r="N2632">
        <f>IF(DATOS[[#This Row],[email_open_rate]]="",0,DATOS[[#This Row],[email_open_rate]])</f>
        <v>35.9</v>
      </c>
      <c r="O2632" s="1">
        <v>44122</v>
      </c>
      <c r="P2632">
        <v>40</v>
      </c>
      <c r="Q2632">
        <v>0.28000000000000003</v>
      </c>
      <c r="R2632">
        <f>IF(IFERROR(VLOOKUP(DATOS[[#This Row],[IdUnico]],A2633:$A$5002,1,FALSE),0),1,0)</f>
        <v>0</v>
      </c>
    </row>
    <row r="2633" spans="1:18" x14ac:dyDescent="0.3">
      <c r="A2633" t="str">
        <f>CONCATENATE(DATOS[[#This Row],[customer_id]],"_",DATOS[[#This Row],[country]],"_",DATOS[[#This Row],[customer_since]])</f>
        <v>CUST_5737_Brazil_45407</v>
      </c>
      <c r="B2633" t="s">
        <v>195</v>
      </c>
      <c r="C2633">
        <v>61</v>
      </c>
      <c r="D2633" t="s">
        <v>21</v>
      </c>
      <c r="E2633" t="s">
        <v>15</v>
      </c>
      <c r="F2633">
        <v>168.89</v>
      </c>
      <c r="G2633">
        <f>IF(DATOS[[#This Row],[avg_order_value]]="",0,DATOS[[#This Row],[avg_order_value]])</f>
        <v>168.89</v>
      </c>
      <c r="H2633">
        <v>8</v>
      </c>
      <c r="I2633">
        <f>DATOS[[#This Row],[avgValorOrdenDesc]]*DATOS[[#This Row],[total_orders]]</f>
        <v>1351.12</v>
      </c>
      <c r="J2633">
        <v>210</v>
      </c>
      <c r="K2633">
        <v>0</v>
      </c>
      <c r="L2633" t="s">
        <v>19</v>
      </c>
      <c r="M2633">
        <v>2.5</v>
      </c>
      <c r="N2633">
        <f>IF(DATOS[[#This Row],[email_open_rate]]="",0,DATOS[[#This Row],[email_open_rate]])</f>
        <v>2.5</v>
      </c>
      <c r="O2633" s="1">
        <v>45407</v>
      </c>
      <c r="P2633">
        <v>77</v>
      </c>
      <c r="Q2633">
        <v>0.26</v>
      </c>
      <c r="R2633">
        <f>IF(IFERROR(VLOOKUP(DATOS[[#This Row],[IdUnico]],A2634:$A$5002,1,FALSE),0),1,0)</f>
        <v>0</v>
      </c>
    </row>
    <row r="2634" spans="1:18" x14ac:dyDescent="0.3">
      <c r="A2634" t="str">
        <f>CONCATENATE(DATOS[[#This Row],[customer_id]],"_",DATOS[[#This Row],[country]],"_",DATOS[[#This Row],[customer_since]])</f>
        <v>CUST_5737_UK_44732</v>
      </c>
      <c r="B2634" t="s">
        <v>195</v>
      </c>
      <c r="C2634">
        <v>47</v>
      </c>
      <c r="D2634" t="s">
        <v>14</v>
      </c>
      <c r="E2634" t="s">
        <v>52</v>
      </c>
      <c r="G2634">
        <f>IF(DATOS[[#This Row],[avg_order_value]]="",0,DATOS[[#This Row],[avg_order_value]])</f>
        <v>0</v>
      </c>
      <c r="H2634">
        <v>7</v>
      </c>
      <c r="I2634">
        <f>DATOS[[#This Row],[avgValorOrdenDesc]]*DATOS[[#This Row],[total_orders]]</f>
        <v>0</v>
      </c>
      <c r="J2634">
        <v>65</v>
      </c>
      <c r="K2634">
        <v>0</v>
      </c>
      <c r="L2634" t="s">
        <v>23</v>
      </c>
      <c r="M2634">
        <v>58.1</v>
      </c>
      <c r="N2634">
        <f>IF(DATOS[[#This Row],[email_open_rate]]="",0,DATOS[[#This Row],[email_open_rate]])</f>
        <v>58.1</v>
      </c>
      <c r="O2634" s="1">
        <v>44732</v>
      </c>
      <c r="P2634">
        <v>47</v>
      </c>
      <c r="Q2634">
        <v>0.03</v>
      </c>
      <c r="R2634">
        <f>IF(IFERROR(VLOOKUP(DATOS[[#This Row],[IdUnico]],A2635:$A$5002,1,FALSE),0),1,0)</f>
        <v>0</v>
      </c>
    </row>
    <row r="2635" spans="1:18" x14ac:dyDescent="0.3">
      <c r="A2635" t="str">
        <f>CONCATENATE(DATOS[[#This Row],[customer_id]],"_",DATOS[[#This Row],[country]],"_",DATOS[[#This Row],[customer_since]])</f>
        <v>CUST_5741_France_45435</v>
      </c>
      <c r="B2635" t="s">
        <v>2122</v>
      </c>
      <c r="C2635">
        <v>63</v>
      </c>
      <c r="D2635" t="s">
        <v>25</v>
      </c>
      <c r="E2635" t="s">
        <v>35</v>
      </c>
      <c r="F2635">
        <v>205.48</v>
      </c>
      <c r="G2635">
        <f>IF(DATOS[[#This Row],[avg_order_value]]="",0,DATOS[[#This Row],[avg_order_value]])</f>
        <v>205.48</v>
      </c>
      <c r="H2635">
        <v>3</v>
      </c>
      <c r="I2635">
        <f>DATOS[[#This Row],[avgValorOrdenDesc]]*DATOS[[#This Row],[total_orders]]</f>
        <v>616.43999999999994</v>
      </c>
      <c r="J2635">
        <v>280</v>
      </c>
      <c r="K2635">
        <v>0</v>
      </c>
      <c r="L2635" t="s">
        <v>16</v>
      </c>
      <c r="M2635">
        <v>1.1000000000000001</v>
      </c>
      <c r="N2635">
        <f>IF(DATOS[[#This Row],[email_open_rate]]="",0,DATOS[[#This Row],[email_open_rate]])</f>
        <v>1.1000000000000001</v>
      </c>
      <c r="O2635" s="1">
        <v>45435</v>
      </c>
      <c r="P2635">
        <v>53</v>
      </c>
      <c r="Q2635">
        <v>0.7</v>
      </c>
      <c r="R2635">
        <f>IF(IFERROR(VLOOKUP(DATOS[[#This Row],[IdUnico]],A2636:$A$5002,1,FALSE),0),1,0)</f>
        <v>0</v>
      </c>
    </row>
    <row r="2636" spans="1:18" x14ac:dyDescent="0.3">
      <c r="A2636" t="str">
        <f>CONCATENATE(DATOS[[#This Row],[customer_id]],"_",DATOS[[#This Row],[country]],"_",DATOS[[#This Row],[customer_since]])</f>
        <v>CUST_5744_UK_44295</v>
      </c>
      <c r="B2636" t="s">
        <v>2869</v>
      </c>
      <c r="C2636">
        <v>29</v>
      </c>
      <c r="D2636" t="s">
        <v>21</v>
      </c>
      <c r="E2636" t="s">
        <v>52</v>
      </c>
      <c r="F2636">
        <v>100.44</v>
      </c>
      <c r="G2636">
        <f>IF(DATOS[[#This Row],[avg_order_value]]="",0,DATOS[[#This Row],[avg_order_value]])</f>
        <v>100.44</v>
      </c>
      <c r="H2636">
        <v>21</v>
      </c>
      <c r="I2636">
        <f>DATOS[[#This Row],[avgValorOrdenDesc]]*DATOS[[#This Row],[total_orders]]</f>
        <v>2109.2399999999998</v>
      </c>
      <c r="J2636">
        <v>64</v>
      </c>
      <c r="K2636">
        <v>0</v>
      </c>
      <c r="L2636" t="s">
        <v>40</v>
      </c>
      <c r="M2636">
        <v>50.9</v>
      </c>
      <c r="N2636">
        <f>IF(DATOS[[#This Row],[email_open_rate]]="",0,DATOS[[#This Row],[email_open_rate]])</f>
        <v>50.9</v>
      </c>
      <c r="O2636" s="1">
        <v>44295</v>
      </c>
      <c r="P2636">
        <v>3</v>
      </c>
      <c r="Q2636">
        <v>0.16</v>
      </c>
      <c r="R2636">
        <f>IF(IFERROR(VLOOKUP(DATOS[[#This Row],[IdUnico]],A2637:$A$5002,1,FALSE),0),1,0)</f>
        <v>0</v>
      </c>
    </row>
    <row r="2637" spans="1:18" x14ac:dyDescent="0.3">
      <c r="A2637" t="str">
        <f>CONCATENATE(DATOS[[#This Row],[customer_id]],"_",DATOS[[#This Row],[country]],"_",DATOS[[#This Row],[customer_since]])</f>
        <v>CUST_5748_Canada_45437</v>
      </c>
      <c r="B2637" t="s">
        <v>545</v>
      </c>
      <c r="C2637">
        <v>53</v>
      </c>
      <c r="D2637" t="s">
        <v>21</v>
      </c>
      <c r="E2637" t="s">
        <v>28</v>
      </c>
      <c r="F2637">
        <v>57.26</v>
      </c>
      <c r="G2637">
        <f>IF(DATOS[[#This Row],[avg_order_value]]="",0,DATOS[[#This Row],[avg_order_value]])</f>
        <v>57.26</v>
      </c>
      <c r="H2637">
        <v>1</v>
      </c>
      <c r="I2637">
        <f>DATOS[[#This Row],[avgValorOrdenDesc]]*DATOS[[#This Row],[total_orders]]</f>
        <v>57.26</v>
      </c>
      <c r="J2637">
        <v>299</v>
      </c>
      <c r="K2637">
        <v>0</v>
      </c>
      <c r="L2637" t="s">
        <v>29</v>
      </c>
      <c r="M2637">
        <v>25.5</v>
      </c>
      <c r="N2637">
        <f>IF(DATOS[[#This Row],[email_open_rate]]="",0,DATOS[[#This Row],[email_open_rate]])</f>
        <v>25.5</v>
      </c>
      <c r="O2637" s="1">
        <v>45437</v>
      </c>
      <c r="P2637">
        <v>4</v>
      </c>
      <c r="Q2637">
        <v>0.08</v>
      </c>
      <c r="R2637">
        <f>IF(IFERROR(VLOOKUP(DATOS[[#This Row],[IdUnico]],A2638:$A$5002,1,FALSE),0),1,0)</f>
        <v>0</v>
      </c>
    </row>
    <row r="2638" spans="1:18" x14ac:dyDescent="0.3">
      <c r="A2638" t="str">
        <f>CONCATENATE(DATOS[[#This Row],[customer_id]],"_",DATOS[[#This Row],[country]],"_",DATOS[[#This Row],[customer_since]])</f>
        <v>CUST_5749_France_45594</v>
      </c>
      <c r="B2638" t="s">
        <v>3094</v>
      </c>
      <c r="C2638">
        <v>77</v>
      </c>
      <c r="D2638" t="s">
        <v>14</v>
      </c>
      <c r="E2638" t="s">
        <v>35</v>
      </c>
      <c r="F2638">
        <v>33.659999999999997</v>
      </c>
      <c r="G2638">
        <f>IF(DATOS[[#This Row],[avg_order_value]]="",0,DATOS[[#This Row],[avg_order_value]])</f>
        <v>33.659999999999997</v>
      </c>
      <c r="H2638">
        <v>6</v>
      </c>
      <c r="I2638">
        <f>DATOS[[#This Row],[avgValorOrdenDesc]]*DATOS[[#This Row],[total_orders]]</f>
        <v>201.95999999999998</v>
      </c>
      <c r="J2638">
        <v>64</v>
      </c>
      <c r="K2638">
        <v>0</v>
      </c>
      <c r="L2638" t="s">
        <v>29</v>
      </c>
      <c r="M2638">
        <v>96.7</v>
      </c>
      <c r="N2638">
        <f>IF(DATOS[[#This Row],[email_open_rate]]="",0,DATOS[[#This Row],[email_open_rate]])</f>
        <v>96.7</v>
      </c>
      <c r="O2638" s="1">
        <v>45594</v>
      </c>
      <c r="P2638">
        <v>6</v>
      </c>
      <c r="Q2638">
        <v>0.11</v>
      </c>
      <c r="R2638">
        <f>IF(IFERROR(VLOOKUP(DATOS[[#This Row],[IdUnico]],A2639:$A$5002,1,FALSE),0),1,0)</f>
        <v>0</v>
      </c>
    </row>
    <row r="2639" spans="1:18" x14ac:dyDescent="0.3">
      <c r="A2639" t="str">
        <f>CONCATENATE(DATOS[[#This Row],[customer_id]],"_",DATOS[[#This Row],[country]],"_",DATOS[[#This Row],[customer_since]])</f>
        <v>CUST_5752_USA_44438</v>
      </c>
      <c r="B2639" t="s">
        <v>381</v>
      </c>
      <c r="C2639">
        <v>71</v>
      </c>
      <c r="D2639" t="s">
        <v>21</v>
      </c>
      <c r="E2639" t="s">
        <v>18</v>
      </c>
      <c r="F2639">
        <v>206.68</v>
      </c>
      <c r="G2639">
        <f>IF(DATOS[[#This Row],[avg_order_value]]="",0,DATOS[[#This Row],[avg_order_value]])</f>
        <v>206.68</v>
      </c>
      <c r="H2639">
        <v>11</v>
      </c>
      <c r="I2639">
        <f>DATOS[[#This Row],[avgValorOrdenDesc]]*DATOS[[#This Row],[total_orders]]</f>
        <v>2273.48</v>
      </c>
      <c r="J2639">
        <v>226</v>
      </c>
      <c r="K2639">
        <v>0</v>
      </c>
      <c r="L2639" t="s">
        <v>40</v>
      </c>
      <c r="M2639">
        <v>95.3</v>
      </c>
      <c r="N2639">
        <f>IF(DATOS[[#This Row],[email_open_rate]]="",0,DATOS[[#This Row],[email_open_rate]])</f>
        <v>95.3</v>
      </c>
      <c r="O2639" s="1">
        <v>44438</v>
      </c>
      <c r="P2639">
        <v>50</v>
      </c>
      <c r="Q2639">
        <v>0.44</v>
      </c>
      <c r="R2639">
        <f>IF(IFERROR(VLOOKUP(DATOS[[#This Row],[IdUnico]],A2640:$A$5002,1,FALSE),0),1,0)</f>
        <v>0</v>
      </c>
    </row>
    <row r="2640" spans="1:18" x14ac:dyDescent="0.3">
      <c r="A2640" t="str">
        <f>CONCATENATE(DATOS[[#This Row],[customer_id]],"_",DATOS[[#This Row],[country]],"_",DATOS[[#This Row],[customer_since]])</f>
        <v>CUST_5757_India_45069</v>
      </c>
      <c r="B2640" t="s">
        <v>947</v>
      </c>
      <c r="C2640">
        <v>49</v>
      </c>
      <c r="D2640" t="s">
        <v>21</v>
      </c>
      <c r="E2640" t="s">
        <v>37</v>
      </c>
      <c r="F2640">
        <v>64.92</v>
      </c>
      <c r="G2640">
        <f>IF(DATOS[[#This Row],[avg_order_value]]="",0,DATOS[[#This Row],[avg_order_value]])</f>
        <v>64.92</v>
      </c>
      <c r="H2640">
        <v>12</v>
      </c>
      <c r="I2640">
        <f>DATOS[[#This Row],[avgValorOrdenDesc]]*DATOS[[#This Row],[total_orders]]</f>
        <v>779.04</v>
      </c>
      <c r="J2640">
        <v>283</v>
      </c>
      <c r="K2640">
        <v>0</v>
      </c>
      <c r="L2640" t="s">
        <v>29</v>
      </c>
      <c r="M2640">
        <v>74</v>
      </c>
      <c r="N2640">
        <f>IF(DATOS[[#This Row],[email_open_rate]]="",0,DATOS[[#This Row],[email_open_rate]])</f>
        <v>74</v>
      </c>
      <c r="O2640" s="1">
        <v>45069</v>
      </c>
      <c r="P2640">
        <v>34</v>
      </c>
      <c r="Q2640">
        <v>0.16</v>
      </c>
      <c r="R2640">
        <f>IF(IFERROR(VLOOKUP(DATOS[[#This Row],[IdUnico]],A2641:$A$5002,1,FALSE),0),1,0)</f>
        <v>0</v>
      </c>
    </row>
    <row r="2641" spans="1:18" x14ac:dyDescent="0.3">
      <c r="A2641" t="str">
        <f>CONCATENATE(DATOS[[#This Row],[customer_id]],"_",DATOS[[#This Row],[country]],"_",DATOS[[#This Row],[customer_since]])</f>
        <v>CUST_5757_Japan_44401</v>
      </c>
      <c r="B2641" t="s">
        <v>947</v>
      </c>
      <c r="C2641">
        <v>79</v>
      </c>
      <c r="D2641" t="s">
        <v>21</v>
      </c>
      <c r="E2641" t="s">
        <v>26</v>
      </c>
      <c r="F2641">
        <v>80.45</v>
      </c>
      <c r="G2641">
        <f>IF(DATOS[[#This Row],[avg_order_value]]="",0,DATOS[[#This Row],[avg_order_value]])</f>
        <v>80.45</v>
      </c>
      <c r="H2641">
        <v>8</v>
      </c>
      <c r="I2641">
        <f>DATOS[[#This Row],[avgValorOrdenDesc]]*DATOS[[#This Row],[total_orders]]</f>
        <v>643.6</v>
      </c>
      <c r="J2641">
        <v>115</v>
      </c>
      <c r="K2641">
        <v>1</v>
      </c>
      <c r="L2641" t="s">
        <v>29</v>
      </c>
      <c r="M2641">
        <v>57.5</v>
      </c>
      <c r="N2641">
        <f>IF(DATOS[[#This Row],[email_open_rate]]="",0,DATOS[[#This Row],[email_open_rate]])</f>
        <v>57.5</v>
      </c>
      <c r="O2641" s="1">
        <v>44401</v>
      </c>
      <c r="P2641">
        <v>51</v>
      </c>
      <c r="Q2641">
        <v>0.3</v>
      </c>
      <c r="R2641">
        <f>IF(IFERROR(VLOOKUP(DATOS[[#This Row],[IdUnico]],A2642:$A$5002,1,FALSE),0),1,0)</f>
        <v>0</v>
      </c>
    </row>
    <row r="2642" spans="1:18" x14ac:dyDescent="0.3">
      <c r="A2642" t="str">
        <f>CONCATENATE(DATOS[[#This Row],[customer_id]],"_",DATOS[[#This Row],[country]],"_",DATOS[[#This Row],[customer_since]])</f>
        <v>CUST_5757_Japan_45096</v>
      </c>
      <c r="B2642" t="s">
        <v>947</v>
      </c>
      <c r="C2642">
        <v>79</v>
      </c>
      <c r="D2642" t="s">
        <v>21</v>
      </c>
      <c r="E2642" t="s">
        <v>26</v>
      </c>
      <c r="F2642">
        <v>103.9</v>
      </c>
      <c r="G2642">
        <f>IF(DATOS[[#This Row],[avg_order_value]]="",0,DATOS[[#This Row],[avg_order_value]])</f>
        <v>103.9</v>
      </c>
      <c r="H2642">
        <v>6</v>
      </c>
      <c r="I2642">
        <f>DATOS[[#This Row],[avgValorOrdenDesc]]*DATOS[[#This Row],[total_orders]]</f>
        <v>623.40000000000009</v>
      </c>
      <c r="J2642">
        <v>26</v>
      </c>
      <c r="K2642">
        <v>0</v>
      </c>
      <c r="L2642" t="s">
        <v>23</v>
      </c>
      <c r="M2642">
        <v>55.1</v>
      </c>
      <c r="N2642">
        <f>IF(DATOS[[#This Row],[email_open_rate]]="",0,DATOS[[#This Row],[email_open_rate]])</f>
        <v>55.1</v>
      </c>
      <c r="O2642" s="1">
        <v>45096</v>
      </c>
      <c r="P2642">
        <v>31</v>
      </c>
      <c r="Q2642">
        <v>0.12</v>
      </c>
      <c r="R2642">
        <f>IF(IFERROR(VLOOKUP(DATOS[[#This Row],[IdUnico]],A2643:$A$5002,1,FALSE),0),1,0)</f>
        <v>0</v>
      </c>
    </row>
    <row r="2643" spans="1:18" x14ac:dyDescent="0.3">
      <c r="A2643" t="str">
        <f>CONCATENATE(DATOS[[#This Row],[customer_id]],"_",DATOS[[#This Row],[country]],"_",DATOS[[#This Row],[customer_since]])</f>
        <v>CUST_5757_UK_45597</v>
      </c>
      <c r="B2643" t="s">
        <v>947</v>
      </c>
      <c r="C2643">
        <v>50</v>
      </c>
      <c r="D2643" t="s">
        <v>14</v>
      </c>
      <c r="E2643" t="s">
        <v>52</v>
      </c>
      <c r="F2643">
        <v>69.760000000000005</v>
      </c>
      <c r="G2643">
        <f>IF(DATOS[[#This Row],[avg_order_value]]="",0,DATOS[[#This Row],[avg_order_value]])</f>
        <v>69.760000000000005</v>
      </c>
      <c r="H2643">
        <v>8</v>
      </c>
      <c r="I2643">
        <f>DATOS[[#This Row],[avgValorOrdenDesc]]*DATOS[[#This Row],[total_orders]]</f>
        <v>558.08000000000004</v>
      </c>
      <c r="J2643">
        <v>24</v>
      </c>
      <c r="K2643">
        <v>0</v>
      </c>
      <c r="L2643" t="s">
        <v>19</v>
      </c>
      <c r="M2643">
        <v>41.8</v>
      </c>
      <c r="N2643">
        <f>IF(DATOS[[#This Row],[email_open_rate]]="",0,DATOS[[#This Row],[email_open_rate]])</f>
        <v>41.8</v>
      </c>
      <c r="O2643" s="1">
        <v>45597</v>
      </c>
      <c r="P2643">
        <v>76</v>
      </c>
      <c r="Q2643">
        <v>0.55000000000000004</v>
      </c>
      <c r="R2643">
        <f>IF(IFERROR(VLOOKUP(DATOS[[#This Row],[IdUnico]],A2644:$A$5002,1,FALSE),0),1,0)</f>
        <v>0</v>
      </c>
    </row>
    <row r="2644" spans="1:18" x14ac:dyDescent="0.3">
      <c r="A2644" t="str">
        <f>CONCATENATE(DATOS[[#This Row],[customer_id]],"_",DATOS[[#This Row],[country]],"_",DATOS[[#This Row],[customer_since]])</f>
        <v>CUST_5758_Brazil_44045</v>
      </c>
      <c r="B2644" t="s">
        <v>3773</v>
      </c>
      <c r="C2644">
        <v>77</v>
      </c>
      <c r="D2644" t="s">
        <v>14</v>
      </c>
      <c r="E2644" t="s">
        <v>15</v>
      </c>
      <c r="F2644">
        <v>194.8</v>
      </c>
      <c r="G2644">
        <f>IF(DATOS[[#This Row],[avg_order_value]]="",0,DATOS[[#This Row],[avg_order_value]])</f>
        <v>194.8</v>
      </c>
      <c r="H2644">
        <v>9</v>
      </c>
      <c r="I2644">
        <f>DATOS[[#This Row],[avgValorOrdenDesc]]*DATOS[[#This Row],[total_orders]]</f>
        <v>1753.2</v>
      </c>
      <c r="J2644">
        <v>316</v>
      </c>
      <c r="K2644">
        <v>0</v>
      </c>
      <c r="L2644" t="s">
        <v>23</v>
      </c>
      <c r="M2644">
        <v>35.5</v>
      </c>
      <c r="N2644">
        <f>IF(DATOS[[#This Row],[email_open_rate]]="",0,DATOS[[#This Row],[email_open_rate]])</f>
        <v>35.5</v>
      </c>
      <c r="O2644" s="1">
        <v>44045</v>
      </c>
      <c r="P2644">
        <v>12</v>
      </c>
      <c r="Q2644">
        <v>0.04</v>
      </c>
      <c r="R2644">
        <f>IF(IFERROR(VLOOKUP(DATOS[[#This Row],[IdUnico]],A2645:$A$5002,1,FALSE),0),1,0)</f>
        <v>0</v>
      </c>
    </row>
    <row r="2645" spans="1:18" x14ac:dyDescent="0.3">
      <c r="A2645" t="str">
        <f>CONCATENATE(DATOS[[#This Row],[customer_id]],"_",DATOS[[#This Row],[country]],"_",DATOS[[#This Row],[customer_since]])</f>
        <v>CUST_5760_Japan_45766</v>
      </c>
      <c r="B2645" t="s">
        <v>1559</v>
      </c>
      <c r="C2645">
        <v>75</v>
      </c>
      <c r="D2645" t="s">
        <v>21</v>
      </c>
      <c r="E2645" t="s">
        <v>26</v>
      </c>
      <c r="F2645">
        <v>40.299999999999997</v>
      </c>
      <c r="G2645">
        <f>IF(DATOS[[#This Row],[avg_order_value]]="",0,DATOS[[#This Row],[avg_order_value]])</f>
        <v>40.299999999999997</v>
      </c>
      <c r="H2645">
        <v>11</v>
      </c>
      <c r="I2645">
        <f>DATOS[[#This Row],[avgValorOrdenDesc]]*DATOS[[#This Row],[total_orders]]</f>
        <v>443.29999999999995</v>
      </c>
      <c r="J2645">
        <v>166</v>
      </c>
      <c r="K2645">
        <v>0</v>
      </c>
      <c r="L2645" t="s">
        <v>19</v>
      </c>
      <c r="N2645">
        <f>IF(DATOS[[#This Row],[email_open_rate]]="",0,DATOS[[#This Row],[email_open_rate]])</f>
        <v>0</v>
      </c>
      <c r="O2645" s="1">
        <v>45766</v>
      </c>
      <c r="P2645">
        <v>66</v>
      </c>
      <c r="Q2645">
        <v>0.35</v>
      </c>
      <c r="R2645">
        <f>IF(IFERROR(VLOOKUP(DATOS[[#This Row],[IdUnico]],A2646:$A$5002,1,FALSE),0),1,0)</f>
        <v>0</v>
      </c>
    </row>
    <row r="2646" spans="1:18" x14ac:dyDescent="0.3">
      <c r="A2646" t="str">
        <f>CONCATENATE(DATOS[[#This Row],[customer_id]],"_",DATOS[[#This Row],[country]],"_",DATOS[[#This Row],[customer_since]])</f>
        <v>CUST_5761_Brazil_44337</v>
      </c>
      <c r="B2646" t="s">
        <v>2344</v>
      </c>
      <c r="C2646">
        <v>28</v>
      </c>
      <c r="D2646" t="s">
        <v>21</v>
      </c>
      <c r="E2646" t="s">
        <v>15</v>
      </c>
      <c r="F2646">
        <v>86.29</v>
      </c>
      <c r="G2646">
        <f>IF(DATOS[[#This Row],[avg_order_value]]="",0,DATOS[[#This Row],[avg_order_value]])</f>
        <v>86.29</v>
      </c>
      <c r="H2646">
        <v>14</v>
      </c>
      <c r="I2646">
        <f>DATOS[[#This Row],[avgValorOrdenDesc]]*DATOS[[#This Row],[total_orders]]</f>
        <v>1208.0600000000002</v>
      </c>
      <c r="J2646">
        <v>160</v>
      </c>
      <c r="K2646">
        <v>1</v>
      </c>
      <c r="L2646" t="s">
        <v>40</v>
      </c>
      <c r="M2646">
        <v>14.9</v>
      </c>
      <c r="N2646">
        <f>IF(DATOS[[#This Row],[email_open_rate]]="",0,DATOS[[#This Row],[email_open_rate]])</f>
        <v>14.9</v>
      </c>
      <c r="O2646" s="1">
        <v>44337</v>
      </c>
      <c r="P2646">
        <v>41</v>
      </c>
      <c r="Q2646">
        <v>0.56999999999999995</v>
      </c>
      <c r="R2646">
        <f>IF(IFERROR(VLOOKUP(DATOS[[#This Row],[IdUnico]],A2647:$A$5002,1,FALSE),0),1,0)</f>
        <v>0</v>
      </c>
    </row>
    <row r="2647" spans="1:18" x14ac:dyDescent="0.3">
      <c r="A2647" t="str">
        <f>CONCATENATE(DATOS[[#This Row],[customer_id]],"_",DATOS[[#This Row],[country]],"_",DATOS[[#This Row],[customer_since]])</f>
        <v>CUST_5763_Australia_44271</v>
      </c>
      <c r="B2647" t="s">
        <v>3259</v>
      </c>
      <c r="C2647">
        <v>18</v>
      </c>
      <c r="D2647" t="s">
        <v>21</v>
      </c>
      <c r="E2647" t="s">
        <v>22</v>
      </c>
      <c r="F2647">
        <v>249.74</v>
      </c>
      <c r="G2647">
        <f>IF(DATOS[[#This Row],[avg_order_value]]="",0,DATOS[[#This Row],[avg_order_value]])</f>
        <v>249.74</v>
      </c>
      <c r="H2647">
        <v>8</v>
      </c>
      <c r="I2647">
        <f>DATOS[[#This Row],[avgValorOrdenDesc]]*DATOS[[#This Row],[total_orders]]</f>
        <v>1997.92</v>
      </c>
      <c r="J2647">
        <v>54</v>
      </c>
      <c r="K2647">
        <v>0</v>
      </c>
      <c r="L2647" t="s">
        <v>40</v>
      </c>
      <c r="M2647">
        <v>81.900000000000006</v>
      </c>
      <c r="N2647">
        <f>IF(DATOS[[#This Row],[email_open_rate]]="",0,DATOS[[#This Row],[email_open_rate]])</f>
        <v>81.900000000000006</v>
      </c>
      <c r="O2647" s="1">
        <v>44271</v>
      </c>
      <c r="P2647">
        <v>32</v>
      </c>
      <c r="Q2647">
        <v>0.78</v>
      </c>
      <c r="R2647">
        <f>IF(IFERROR(VLOOKUP(DATOS[[#This Row],[IdUnico]],A2648:$A$5002,1,FALSE),0),1,0)</f>
        <v>0</v>
      </c>
    </row>
    <row r="2648" spans="1:18" x14ac:dyDescent="0.3">
      <c r="A2648" t="str">
        <f>CONCATENATE(DATOS[[#This Row],[customer_id]],"_",DATOS[[#This Row],[country]],"_",DATOS[[#This Row],[customer_since]])</f>
        <v>CUST_5765_Australia_44771</v>
      </c>
      <c r="B2648" t="s">
        <v>3294</v>
      </c>
      <c r="C2648">
        <v>56</v>
      </c>
      <c r="D2648" t="s">
        <v>14</v>
      </c>
      <c r="E2648" t="s">
        <v>22</v>
      </c>
      <c r="F2648">
        <v>86.52</v>
      </c>
      <c r="G2648">
        <f>IF(DATOS[[#This Row],[avg_order_value]]="",0,DATOS[[#This Row],[avg_order_value]])</f>
        <v>86.52</v>
      </c>
      <c r="H2648">
        <v>11</v>
      </c>
      <c r="I2648">
        <f>DATOS[[#This Row],[avgValorOrdenDesc]]*DATOS[[#This Row],[total_orders]]</f>
        <v>951.71999999999991</v>
      </c>
      <c r="J2648">
        <v>23</v>
      </c>
      <c r="K2648">
        <v>0</v>
      </c>
      <c r="L2648" t="s">
        <v>16</v>
      </c>
      <c r="M2648">
        <v>16.5</v>
      </c>
      <c r="N2648">
        <f>IF(DATOS[[#This Row],[email_open_rate]]="",0,DATOS[[#This Row],[email_open_rate]])</f>
        <v>16.5</v>
      </c>
      <c r="O2648" s="1">
        <v>44771</v>
      </c>
      <c r="P2648">
        <v>27</v>
      </c>
      <c r="Q2648">
        <v>7.0000000000000007E-2</v>
      </c>
      <c r="R2648">
        <f>IF(IFERROR(VLOOKUP(DATOS[[#This Row],[IdUnico]],A2649:$A$5002,1,FALSE),0),1,0)</f>
        <v>0</v>
      </c>
    </row>
    <row r="2649" spans="1:18" x14ac:dyDescent="0.3">
      <c r="A2649" t="str">
        <f>CONCATENATE(DATOS[[#This Row],[customer_id]],"_",DATOS[[#This Row],[country]],"_",DATOS[[#This Row],[customer_since]])</f>
        <v>CUST_5769_Australia_44650</v>
      </c>
      <c r="B2649" t="s">
        <v>2726</v>
      </c>
      <c r="C2649">
        <v>57</v>
      </c>
      <c r="D2649" t="s">
        <v>14</v>
      </c>
      <c r="E2649" t="s">
        <v>22</v>
      </c>
      <c r="F2649">
        <v>106.69</v>
      </c>
      <c r="G2649">
        <f>IF(DATOS[[#This Row],[avg_order_value]]="",0,DATOS[[#This Row],[avg_order_value]])</f>
        <v>106.69</v>
      </c>
      <c r="H2649">
        <v>13</v>
      </c>
      <c r="I2649">
        <f>DATOS[[#This Row],[avgValorOrdenDesc]]*DATOS[[#This Row],[total_orders]]</f>
        <v>1386.97</v>
      </c>
      <c r="J2649">
        <v>102</v>
      </c>
      <c r="K2649">
        <v>0</v>
      </c>
      <c r="L2649" t="s">
        <v>23</v>
      </c>
      <c r="M2649">
        <v>51.5</v>
      </c>
      <c r="N2649">
        <f>IF(DATOS[[#This Row],[email_open_rate]]="",0,DATOS[[#This Row],[email_open_rate]])</f>
        <v>51.5</v>
      </c>
      <c r="O2649" s="1">
        <v>44650</v>
      </c>
      <c r="P2649">
        <v>73</v>
      </c>
      <c r="Q2649">
        <v>0.55000000000000004</v>
      </c>
      <c r="R2649">
        <f>IF(IFERROR(VLOOKUP(DATOS[[#This Row],[IdUnico]],A2650:$A$5002,1,FALSE),0),1,0)</f>
        <v>0</v>
      </c>
    </row>
    <row r="2650" spans="1:18" x14ac:dyDescent="0.3">
      <c r="A2650" t="str">
        <f>CONCATENATE(DATOS[[#This Row],[customer_id]],"_",DATOS[[#This Row],[country]],"_",DATOS[[#This Row],[customer_since]])</f>
        <v>CUST_5769_China_45607</v>
      </c>
      <c r="B2650" t="s">
        <v>2726</v>
      </c>
      <c r="C2650">
        <v>58</v>
      </c>
      <c r="D2650" t="s">
        <v>21</v>
      </c>
      <c r="E2650" t="s">
        <v>44</v>
      </c>
      <c r="F2650">
        <v>33.54</v>
      </c>
      <c r="G2650">
        <f>IF(DATOS[[#This Row],[avg_order_value]]="",0,DATOS[[#This Row],[avg_order_value]])</f>
        <v>33.54</v>
      </c>
      <c r="H2650">
        <v>12</v>
      </c>
      <c r="I2650">
        <f>DATOS[[#This Row],[avgValorOrdenDesc]]*DATOS[[#This Row],[total_orders]]</f>
        <v>402.48</v>
      </c>
      <c r="J2650">
        <v>39</v>
      </c>
      <c r="K2650">
        <v>0</v>
      </c>
      <c r="L2650" t="s">
        <v>40</v>
      </c>
      <c r="M2650">
        <v>73.5</v>
      </c>
      <c r="N2650">
        <f>IF(DATOS[[#This Row],[email_open_rate]]="",0,DATOS[[#This Row],[email_open_rate]])</f>
        <v>73.5</v>
      </c>
      <c r="O2650" s="1">
        <v>45607</v>
      </c>
      <c r="P2650">
        <v>48</v>
      </c>
      <c r="Q2650">
        <v>0.44</v>
      </c>
      <c r="R2650">
        <f>IF(IFERROR(VLOOKUP(DATOS[[#This Row],[IdUnico]],A2651:$A$5002,1,FALSE),0),1,0)</f>
        <v>0</v>
      </c>
    </row>
    <row r="2651" spans="1:18" x14ac:dyDescent="0.3">
      <c r="A2651" t="str">
        <f>CONCATENATE(DATOS[[#This Row],[customer_id]],"_",DATOS[[#This Row],[country]],"_",DATOS[[#This Row],[customer_since]])</f>
        <v>CUST_5774_Germany_45045</v>
      </c>
      <c r="B2651" t="s">
        <v>3176</v>
      </c>
      <c r="C2651">
        <v>43</v>
      </c>
      <c r="D2651" t="s">
        <v>14</v>
      </c>
      <c r="E2651" t="s">
        <v>50</v>
      </c>
      <c r="G2651">
        <f>IF(DATOS[[#This Row],[avg_order_value]]="",0,DATOS[[#This Row],[avg_order_value]])</f>
        <v>0</v>
      </c>
      <c r="H2651">
        <v>7</v>
      </c>
      <c r="I2651">
        <f>DATOS[[#This Row],[avgValorOrdenDesc]]*DATOS[[#This Row],[total_orders]]</f>
        <v>0</v>
      </c>
      <c r="J2651">
        <v>361</v>
      </c>
      <c r="K2651">
        <v>0</v>
      </c>
      <c r="L2651" t="s">
        <v>19</v>
      </c>
      <c r="M2651">
        <v>58.3</v>
      </c>
      <c r="N2651">
        <f>IF(DATOS[[#This Row],[email_open_rate]]="",0,DATOS[[#This Row],[email_open_rate]])</f>
        <v>58.3</v>
      </c>
      <c r="O2651" s="1">
        <v>45045</v>
      </c>
      <c r="P2651">
        <v>30</v>
      </c>
      <c r="Q2651">
        <v>0.38</v>
      </c>
      <c r="R2651">
        <f>IF(IFERROR(VLOOKUP(DATOS[[#This Row],[IdUnico]],A2652:$A$5002,1,FALSE),0),1,0)</f>
        <v>0</v>
      </c>
    </row>
    <row r="2652" spans="1:18" x14ac:dyDescent="0.3">
      <c r="A2652" t="str">
        <f>CONCATENATE(DATOS[[#This Row],[customer_id]],"_",DATOS[[#This Row],[country]],"_",DATOS[[#This Row],[customer_since]])</f>
        <v>CUST_5776_USA_45341</v>
      </c>
      <c r="B2652" t="s">
        <v>2661</v>
      </c>
      <c r="C2652">
        <v>76</v>
      </c>
      <c r="D2652" t="s">
        <v>14</v>
      </c>
      <c r="E2652" t="s">
        <v>18</v>
      </c>
      <c r="F2652">
        <v>64.03</v>
      </c>
      <c r="G2652">
        <f>IF(DATOS[[#This Row],[avg_order_value]]="",0,DATOS[[#This Row],[avg_order_value]])</f>
        <v>64.03</v>
      </c>
      <c r="H2652">
        <v>14</v>
      </c>
      <c r="I2652">
        <f>DATOS[[#This Row],[avgValorOrdenDesc]]*DATOS[[#This Row],[total_orders]]</f>
        <v>896.42000000000007</v>
      </c>
      <c r="J2652">
        <v>241</v>
      </c>
      <c r="K2652">
        <v>0</v>
      </c>
      <c r="L2652" t="s">
        <v>19</v>
      </c>
      <c r="N2652">
        <f>IF(DATOS[[#This Row],[email_open_rate]]="",0,DATOS[[#This Row],[email_open_rate]])</f>
        <v>0</v>
      </c>
      <c r="O2652" s="1">
        <v>45341</v>
      </c>
      <c r="P2652">
        <v>50</v>
      </c>
      <c r="Q2652">
        <v>0.12</v>
      </c>
      <c r="R2652">
        <f>IF(IFERROR(VLOOKUP(DATOS[[#This Row],[IdUnico]],A2653:$A$5002,1,FALSE),0),1,0)</f>
        <v>0</v>
      </c>
    </row>
    <row r="2653" spans="1:18" x14ac:dyDescent="0.3">
      <c r="A2653" t="str">
        <f>CONCATENATE(DATOS[[#This Row],[customer_id]],"_",DATOS[[#This Row],[country]],"_",DATOS[[#This Row],[customer_since]])</f>
        <v>CUST_5777_Canada_45631</v>
      </c>
      <c r="B2653" t="s">
        <v>362</v>
      </c>
      <c r="C2653">
        <v>67</v>
      </c>
      <c r="D2653" t="s">
        <v>25</v>
      </c>
      <c r="E2653" t="s">
        <v>28</v>
      </c>
      <c r="F2653">
        <v>164.44</v>
      </c>
      <c r="G2653">
        <f>IF(DATOS[[#This Row],[avg_order_value]]="",0,DATOS[[#This Row],[avg_order_value]])</f>
        <v>164.44</v>
      </c>
      <c r="H2653">
        <v>11</v>
      </c>
      <c r="I2653">
        <f>DATOS[[#This Row],[avgValorOrdenDesc]]*DATOS[[#This Row],[total_orders]]</f>
        <v>1808.84</v>
      </c>
      <c r="J2653">
        <v>228</v>
      </c>
      <c r="K2653">
        <v>0</v>
      </c>
      <c r="L2653" t="s">
        <v>29</v>
      </c>
      <c r="M2653">
        <v>45.3</v>
      </c>
      <c r="N2653">
        <f>IF(DATOS[[#This Row],[email_open_rate]]="",0,DATOS[[#This Row],[email_open_rate]])</f>
        <v>45.3</v>
      </c>
      <c r="O2653" s="1">
        <v>45631</v>
      </c>
      <c r="P2653">
        <v>9</v>
      </c>
      <c r="Q2653">
        <v>0.26</v>
      </c>
      <c r="R2653">
        <f>IF(IFERROR(VLOOKUP(DATOS[[#This Row],[IdUnico]],A2654:$A$5002,1,FALSE),0),1,0)</f>
        <v>0</v>
      </c>
    </row>
    <row r="2654" spans="1:18" x14ac:dyDescent="0.3">
      <c r="A2654" t="str">
        <f>CONCATENATE(DATOS[[#This Row],[customer_id]],"_",DATOS[[#This Row],[country]],"_",DATOS[[#This Row],[customer_since]])</f>
        <v>CUST_5777_France_45692</v>
      </c>
      <c r="B2654" t="s">
        <v>362</v>
      </c>
      <c r="C2654">
        <v>49</v>
      </c>
      <c r="D2654" t="s">
        <v>14</v>
      </c>
      <c r="E2654" t="s">
        <v>35</v>
      </c>
      <c r="F2654">
        <v>187.1</v>
      </c>
      <c r="G2654">
        <f>IF(DATOS[[#This Row],[avg_order_value]]="",0,DATOS[[#This Row],[avg_order_value]])</f>
        <v>187.1</v>
      </c>
      <c r="H2654">
        <v>8</v>
      </c>
      <c r="I2654">
        <f>DATOS[[#This Row],[avgValorOrdenDesc]]*DATOS[[#This Row],[total_orders]]</f>
        <v>1496.8</v>
      </c>
      <c r="J2654">
        <v>129</v>
      </c>
      <c r="K2654">
        <v>0</v>
      </c>
      <c r="L2654" t="s">
        <v>23</v>
      </c>
      <c r="M2654">
        <v>31.4</v>
      </c>
      <c r="N2654">
        <f>IF(DATOS[[#This Row],[email_open_rate]]="",0,DATOS[[#This Row],[email_open_rate]])</f>
        <v>31.4</v>
      </c>
      <c r="O2654" s="1">
        <v>45692</v>
      </c>
      <c r="P2654">
        <v>59</v>
      </c>
      <c r="Q2654">
        <v>0.11</v>
      </c>
      <c r="R2654">
        <f>IF(IFERROR(VLOOKUP(DATOS[[#This Row],[IdUnico]],A2655:$A$5002,1,FALSE),0),1,0)</f>
        <v>0</v>
      </c>
    </row>
    <row r="2655" spans="1:18" x14ac:dyDescent="0.3">
      <c r="A2655" t="str">
        <f>CONCATENATE(DATOS[[#This Row],[customer_id]],"_",DATOS[[#This Row],[country]],"_",DATOS[[#This Row],[customer_since]])</f>
        <v>CUST_5778_Canada_45000</v>
      </c>
      <c r="B2655" t="s">
        <v>2374</v>
      </c>
      <c r="C2655">
        <v>49</v>
      </c>
      <c r="D2655" t="s">
        <v>14</v>
      </c>
      <c r="E2655" t="s">
        <v>28</v>
      </c>
      <c r="F2655">
        <v>38.29</v>
      </c>
      <c r="G2655">
        <f>IF(DATOS[[#This Row],[avg_order_value]]="",0,DATOS[[#This Row],[avg_order_value]])</f>
        <v>38.29</v>
      </c>
      <c r="H2655">
        <v>12</v>
      </c>
      <c r="I2655">
        <f>DATOS[[#This Row],[avgValorOrdenDesc]]*DATOS[[#This Row],[total_orders]]</f>
        <v>459.48</v>
      </c>
      <c r="J2655">
        <v>320</v>
      </c>
      <c r="K2655">
        <v>0</v>
      </c>
      <c r="L2655" t="s">
        <v>23</v>
      </c>
      <c r="M2655">
        <v>8.5</v>
      </c>
      <c r="N2655">
        <f>IF(DATOS[[#This Row],[email_open_rate]]="",0,DATOS[[#This Row],[email_open_rate]])</f>
        <v>8.5</v>
      </c>
      <c r="O2655" s="1">
        <v>45000</v>
      </c>
      <c r="P2655">
        <v>88</v>
      </c>
      <c r="Q2655">
        <v>0.15</v>
      </c>
      <c r="R2655">
        <f>IF(IFERROR(VLOOKUP(DATOS[[#This Row],[IdUnico]],A2656:$A$5002,1,FALSE),0),1,0)</f>
        <v>0</v>
      </c>
    </row>
    <row r="2656" spans="1:18" x14ac:dyDescent="0.3">
      <c r="A2656" t="str">
        <f>CONCATENATE(DATOS[[#This Row],[customer_id]],"_",DATOS[[#This Row],[country]],"_",DATOS[[#This Row],[customer_since]])</f>
        <v>CUST_5780_Brazil_45466</v>
      </c>
      <c r="B2656" t="s">
        <v>346</v>
      </c>
      <c r="C2656">
        <v>65</v>
      </c>
      <c r="D2656" t="s">
        <v>14</v>
      </c>
      <c r="E2656" t="s">
        <v>15</v>
      </c>
      <c r="F2656">
        <v>67.27</v>
      </c>
      <c r="G2656">
        <f>IF(DATOS[[#This Row],[avg_order_value]]="",0,DATOS[[#This Row],[avg_order_value]])</f>
        <v>67.27</v>
      </c>
      <c r="H2656">
        <v>10</v>
      </c>
      <c r="I2656">
        <f>DATOS[[#This Row],[avgValorOrdenDesc]]*DATOS[[#This Row],[total_orders]]</f>
        <v>672.69999999999993</v>
      </c>
      <c r="J2656">
        <v>31</v>
      </c>
      <c r="K2656">
        <v>0</v>
      </c>
      <c r="L2656" t="s">
        <v>23</v>
      </c>
      <c r="M2656">
        <v>5.4</v>
      </c>
      <c r="N2656">
        <f>IF(DATOS[[#This Row],[email_open_rate]]="",0,DATOS[[#This Row],[email_open_rate]])</f>
        <v>5.4</v>
      </c>
      <c r="O2656" s="1">
        <v>45466</v>
      </c>
      <c r="P2656">
        <v>82</v>
      </c>
      <c r="Q2656">
        <v>0.03</v>
      </c>
      <c r="R2656">
        <f>IF(IFERROR(VLOOKUP(DATOS[[#This Row],[IdUnico]],A2657:$A$5002,1,FALSE),0),1,0)</f>
        <v>0</v>
      </c>
    </row>
    <row r="2657" spans="1:18" x14ac:dyDescent="0.3">
      <c r="A2657" t="str">
        <f>CONCATENATE(DATOS[[#This Row],[customer_id]],"_",DATOS[[#This Row],[country]],"_",DATOS[[#This Row],[customer_since]])</f>
        <v>CUST_5780_Canada_44431</v>
      </c>
      <c r="B2657" t="s">
        <v>346</v>
      </c>
      <c r="C2657">
        <v>73</v>
      </c>
      <c r="D2657" t="s">
        <v>21</v>
      </c>
      <c r="E2657" t="s">
        <v>28</v>
      </c>
      <c r="F2657">
        <v>55.18</v>
      </c>
      <c r="G2657">
        <f>IF(DATOS[[#This Row],[avg_order_value]]="",0,DATOS[[#This Row],[avg_order_value]])</f>
        <v>55.18</v>
      </c>
      <c r="H2657">
        <v>3</v>
      </c>
      <c r="I2657">
        <f>DATOS[[#This Row],[avgValorOrdenDesc]]*DATOS[[#This Row],[total_orders]]</f>
        <v>165.54</v>
      </c>
      <c r="J2657">
        <v>157</v>
      </c>
      <c r="K2657">
        <v>0</v>
      </c>
      <c r="L2657" t="s">
        <v>19</v>
      </c>
      <c r="M2657">
        <v>4.7</v>
      </c>
      <c r="N2657">
        <f>IF(DATOS[[#This Row],[email_open_rate]]="",0,DATOS[[#This Row],[email_open_rate]])</f>
        <v>4.7</v>
      </c>
      <c r="O2657" s="1">
        <v>44431</v>
      </c>
      <c r="P2657">
        <v>97</v>
      </c>
      <c r="Q2657">
        <v>0.28000000000000003</v>
      </c>
      <c r="R2657">
        <f>IF(IFERROR(VLOOKUP(DATOS[[#This Row],[IdUnico]],A2658:$A$5002,1,FALSE),0),1,0)</f>
        <v>0</v>
      </c>
    </row>
    <row r="2658" spans="1:18" x14ac:dyDescent="0.3">
      <c r="A2658" t="str">
        <f>CONCATENATE(DATOS[[#This Row],[customer_id]],"_",DATOS[[#This Row],[country]],"_",DATOS[[#This Row],[customer_since]])</f>
        <v>CUST_5780_China_44607</v>
      </c>
      <c r="B2658" t="s">
        <v>346</v>
      </c>
      <c r="C2658">
        <v>59</v>
      </c>
      <c r="D2658" t="s">
        <v>21</v>
      </c>
      <c r="E2658" t="s">
        <v>44</v>
      </c>
      <c r="F2658">
        <v>45.95</v>
      </c>
      <c r="G2658">
        <f>IF(DATOS[[#This Row],[avg_order_value]]="",0,DATOS[[#This Row],[avg_order_value]])</f>
        <v>45.95</v>
      </c>
      <c r="H2658">
        <v>10</v>
      </c>
      <c r="I2658">
        <f>DATOS[[#This Row],[avgValorOrdenDesc]]*DATOS[[#This Row],[total_orders]]</f>
        <v>459.5</v>
      </c>
      <c r="J2658">
        <v>175</v>
      </c>
      <c r="K2658">
        <v>0</v>
      </c>
      <c r="L2658" t="s">
        <v>40</v>
      </c>
      <c r="M2658">
        <v>10.8</v>
      </c>
      <c r="N2658">
        <f>IF(DATOS[[#This Row],[email_open_rate]]="",0,DATOS[[#This Row],[email_open_rate]])</f>
        <v>10.8</v>
      </c>
      <c r="O2658" s="1">
        <v>44607</v>
      </c>
      <c r="P2658">
        <v>21</v>
      </c>
      <c r="Q2658">
        <v>0.15</v>
      </c>
      <c r="R2658">
        <f>IF(IFERROR(VLOOKUP(DATOS[[#This Row],[IdUnico]],A2659:$A$5002,1,FALSE),0),1,0)</f>
        <v>0</v>
      </c>
    </row>
    <row r="2659" spans="1:18" x14ac:dyDescent="0.3">
      <c r="A2659" t="str">
        <f>CONCATENATE(DATOS[[#This Row],[customer_id]],"_",DATOS[[#This Row],[country]],"_",DATOS[[#This Row],[customer_since]])</f>
        <v>CUST_5780_France_44500</v>
      </c>
      <c r="B2659" t="s">
        <v>346</v>
      </c>
      <c r="C2659">
        <v>61</v>
      </c>
      <c r="D2659" t="s">
        <v>21</v>
      </c>
      <c r="E2659" t="s">
        <v>35</v>
      </c>
      <c r="F2659">
        <v>55.59</v>
      </c>
      <c r="G2659">
        <f>IF(DATOS[[#This Row],[avg_order_value]]="",0,DATOS[[#This Row],[avg_order_value]])</f>
        <v>55.59</v>
      </c>
      <c r="H2659">
        <v>16</v>
      </c>
      <c r="I2659">
        <f>DATOS[[#This Row],[avgValorOrdenDesc]]*DATOS[[#This Row],[total_orders]]</f>
        <v>889.44</v>
      </c>
      <c r="J2659">
        <v>127</v>
      </c>
      <c r="K2659">
        <v>0</v>
      </c>
      <c r="L2659" t="s">
        <v>23</v>
      </c>
      <c r="M2659">
        <v>98.4</v>
      </c>
      <c r="N2659">
        <f>IF(DATOS[[#This Row],[email_open_rate]]="",0,DATOS[[#This Row],[email_open_rate]])</f>
        <v>98.4</v>
      </c>
      <c r="O2659" s="1">
        <v>44500</v>
      </c>
      <c r="P2659">
        <v>50</v>
      </c>
      <c r="Q2659">
        <v>0.31</v>
      </c>
      <c r="R2659">
        <f>IF(IFERROR(VLOOKUP(DATOS[[#This Row],[IdUnico]],A2660:$A$5002,1,FALSE),0),1,0)</f>
        <v>0</v>
      </c>
    </row>
    <row r="2660" spans="1:18" x14ac:dyDescent="0.3">
      <c r="A2660" t="str">
        <f>CONCATENATE(DATOS[[#This Row],[customer_id]],"_",DATOS[[#This Row],[country]],"_",DATOS[[#This Row],[customer_since]])</f>
        <v>CUST_5780_UK_44400</v>
      </c>
      <c r="B2660" t="s">
        <v>346</v>
      </c>
      <c r="C2660">
        <v>57</v>
      </c>
      <c r="D2660" t="s">
        <v>14</v>
      </c>
      <c r="E2660" t="s">
        <v>52</v>
      </c>
      <c r="F2660">
        <v>212.27</v>
      </c>
      <c r="G2660">
        <f>IF(DATOS[[#This Row],[avg_order_value]]="",0,DATOS[[#This Row],[avg_order_value]])</f>
        <v>212.27</v>
      </c>
      <c r="H2660">
        <v>14</v>
      </c>
      <c r="I2660">
        <f>DATOS[[#This Row],[avgValorOrdenDesc]]*DATOS[[#This Row],[total_orders]]</f>
        <v>2971.78</v>
      </c>
      <c r="J2660">
        <v>313</v>
      </c>
      <c r="K2660">
        <v>0</v>
      </c>
      <c r="L2660" t="s">
        <v>29</v>
      </c>
      <c r="M2660">
        <v>16.399999999999999</v>
      </c>
      <c r="N2660">
        <f>IF(DATOS[[#This Row],[email_open_rate]]="",0,DATOS[[#This Row],[email_open_rate]])</f>
        <v>16.399999999999999</v>
      </c>
      <c r="O2660" s="1">
        <v>44400</v>
      </c>
      <c r="P2660">
        <v>45</v>
      </c>
      <c r="Q2660">
        <v>0.6</v>
      </c>
      <c r="R2660">
        <f>IF(IFERROR(VLOOKUP(DATOS[[#This Row],[IdUnico]],A2661:$A$5002,1,FALSE),0),1,0)</f>
        <v>0</v>
      </c>
    </row>
    <row r="2661" spans="1:18" x14ac:dyDescent="0.3">
      <c r="A2661" t="str">
        <f>CONCATENATE(DATOS[[#This Row],[customer_id]],"_",DATOS[[#This Row],[country]],"_",DATOS[[#This Row],[customer_since]])</f>
        <v>CUST_5780_UK_45683</v>
      </c>
      <c r="B2661" t="s">
        <v>346</v>
      </c>
      <c r="C2661">
        <v>44</v>
      </c>
      <c r="D2661" t="s">
        <v>21</v>
      </c>
      <c r="E2661" t="s">
        <v>52</v>
      </c>
      <c r="F2661">
        <v>153.54</v>
      </c>
      <c r="G2661">
        <f>IF(DATOS[[#This Row],[avg_order_value]]="",0,DATOS[[#This Row],[avg_order_value]])</f>
        <v>153.54</v>
      </c>
      <c r="H2661">
        <v>8</v>
      </c>
      <c r="I2661">
        <f>DATOS[[#This Row],[avgValorOrdenDesc]]*DATOS[[#This Row],[total_orders]]</f>
        <v>1228.32</v>
      </c>
      <c r="J2661">
        <v>107</v>
      </c>
      <c r="K2661">
        <v>0</v>
      </c>
      <c r="L2661" t="s">
        <v>16</v>
      </c>
      <c r="M2661">
        <v>64</v>
      </c>
      <c r="N2661">
        <f>IF(DATOS[[#This Row],[email_open_rate]]="",0,DATOS[[#This Row],[email_open_rate]])</f>
        <v>64</v>
      </c>
      <c r="O2661" s="1">
        <v>45683</v>
      </c>
      <c r="P2661">
        <v>91</v>
      </c>
      <c r="Q2661">
        <v>0.35</v>
      </c>
      <c r="R2661">
        <f>IF(IFERROR(VLOOKUP(DATOS[[#This Row],[IdUnico]],A2662:$A$5002,1,FALSE),0),1,0)</f>
        <v>0</v>
      </c>
    </row>
    <row r="2662" spans="1:18" x14ac:dyDescent="0.3">
      <c r="A2662" t="str">
        <f>CONCATENATE(DATOS[[#This Row],[customer_id]],"_",DATOS[[#This Row],[country]],"_",DATOS[[#This Row],[customer_since]])</f>
        <v>CUST_5781_UK_44372</v>
      </c>
      <c r="B2662" t="s">
        <v>2565</v>
      </c>
      <c r="C2662">
        <v>19</v>
      </c>
      <c r="D2662" t="s">
        <v>21</v>
      </c>
      <c r="E2662" t="s">
        <v>52</v>
      </c>
      <c r="F2662">
        <v>47.68</v>
      </c>
      <c r="G2662">
        <f>IF(DATOS[[#This Row],[avg_order_value]]="",0,DATOS[[#This Row],[avg_order_value]])</f>
        <v>47.68</v>
      </c>
      <c r="H2662">
        <v>10</v>
      </c>
      <c r="I2662">
        <f>DATOS[[#This Row],[avgValorOrdenDesc]]*DATOS[[#This Row],[total_orders]]</f>
        <v>476.8</v>
      </c>
      <c r="J2662">
        <v>314</v>
      </c>
      <c r="K2662">
        <v>0</v>
      </c>
      <c r="L2662" t="s">
        <v>19</v>
      </c>
      <c r="M2662">
        <v>59.8</v>
      </c>
      <c r="N2662">
        <f>IF(DATOS[[#This Row],[email_open_rate]]="",0,DATOS[[#This Row],[email_open_rate]])</f>
        <v>59.8</v>
      </c>
      <c r="O2662" s="1">
        <v>44372</v>
      </c>
      <c r="P2662">
        <v>40</v>
      </c>
      <c r="Q2662">
        <v>0.49</v>
      </c>
      <c r="R2662">
        <f>IF(IFERROR(VLOOKUP(DATOS[[#This Row],[IdUnico]],A2663:$A$5002,1,FALSE),0),1,0)</f>
        <v>0</v>
      </c>
    </row>
    <row r="2663" spans="1:18" x14ac:dyDescent="0.3">
      <c r="A2663" t="str">
        <f>CONCATENATE(DATOS[[#This Row],[customer_id]],"_",DATOS[[#This Row],[country]],"_",DATOS[[#This Row],[customer_since]])</f>
        <v>CUST_5784_Brazil_44129</v>
      </c>
      <c r="B2663" t="s">
        <v>619</v>
      </c>
      <c r="C2663">
        <v>24</v>
      </c>
      <c r="D2663" t="s">
        <v>14</v>
      </c>
      <c r="E2663" t="s">
        <v>15</v>
      </c>
      <c r="F2663">
        <v>284.55</v>
      </c>
      <c r="G2663">
        <f>IF(DATOS[[#This Row],[avg_order_value]]="",0,DATOS[[#This Row],[avg_order_value]])</f>
        <v>284.55</v>
      </c>
      <c r="H2663">
        <v>12</v>
      </c>
      <c r="I2663">
        <f>DATOS[[#This Row],[avgValorOrdenDesc]]*DATOS[[#This Row],[total_orders]]</f>
        <v>3414.6000000000004</v>
      </c>
      <c r="J2663">
        <v>174</v>
      </c>
      <c r="K2663">
        <v>0</v>
      </c>
      <c r="L2663" t="s">
        <v>40</v>
      </c>
      <c r="M2663">
        <v>11.8</v>
      </c>
      <c r="N2663">
        <f>IF(DATOS[[#This Row],[email_open_rate]]="",0,DATOS[[#This Row],[email_open_rate]])</f>
        <v>11.8</v>
      </c>
      <c r="O2663" s="1">
        <v>44129</v>
      </c>
      <c r="P2663">
        <v>25</v>
      </c>
      <c r="Q2663">
        <v>0.28999999999999998</v>
      </c>
      <c r="R2663">
        <f>IF(IFERROR(VLOOKUP(DATOS[[#This Row],[IdUnico]],A2664:$A$5002,1,FALSE),0),1,0)</f>
        <v>0</v>
      </c>
    </row>
    <row r="2664" spans="1:18" x14ac:dyDescent="0.3">
      <c r="A2664" t="str">
        <f>CONCATENATE(DATOS[[#This Row],[customer_id]],"_",DATOS[[#This Row],[country]],"_",DATOS[[#This Row],[customer_since]])</f>
        <v>CUST_5788_Australia_45339</v>
      </c>
      <c r="B2664" t="s">
        <v>1064</v>
      </c>
      <c r="C2664">
        <v>19</v>
      </c>
      <c r="D2664" t="s">
        <v>25</v>
      </c>
      <c r="E2664" t="s">
        <v>22</v>
      </c>
      <c r="F2664">
        <v>57.14</v>
      </c>
      <c r="G2664">
        <f>IF(DATOS[[#This Row],[avg_order_value]]="",0,DATOS[[#This Row],[avg_order_value]])</f>
        <v>57.14</v>
      </c>
      <c r="H2664">
        <v>9</v>
      </c>
      <c r="I2664">
        <f>DATOS[[#This Row],[avgValorOrdenDesc]]*DATOS[[#This Row],[total_orders]]</f>
        <v>514.26</v>
      </c>
      <c r="J2664">
        <v>198</v>
      </c>
      <c r="K2664">
        <v>0</v>
      </c>
      <c r="L2664" t="s">
        <v>19</v>
      </c>
      <c r="M2664">
        <v>95.2</v>
      </c>
      <c r="N2664">
        <f>IF(DATOS[[#This Row],[email_open_rate]]="",0,DATOS[[#This Row],[email_open_rate]])</f>
        <v>95.2</v>
      </c>
      <c r="O2664" s="1">
        <v>45339</v>
      </c>
      <c r="P2664">
        <v>70</v>
      </c>
      <c r="Q2664">
        <v>0.24</v>
      </c>
      <c r="R2664">
        <f>IF(IFERROR(VLOOKUP(DATOS[[#This Row],[IdUnico]],A2665:$A$5002,1,FALSE),0),1,0)</f>
        <v>0</v>
      </c>
    </row>
    <row r="2665" spans="1:18" x14ac:dyDescent="0.3">
      <c r="A2665" t="str">
        <f>CONCATENATE(DATOS[[#This Row],[customer_id]],"_",DATOS[[#This Row],[country]],"_",DATOS[[#This Row],[customer_since]])</f>
        <v>CUST_5790_Germany_44187</v>
      </c>
      <c r="B2665" t="s">
        <v>1413</v>
      </c>
      <c r="C2665">
        <v>75</v>
      </c>
      <c r="D2665" t="s">
        <v>14</v>
      </c>
      <c r="E2665" t="s">
        <v>50</v>
      </c>
      <c r="F2665">
        <v>73.98</v>
      </c>
      <c r="G2665">
        <f>IF(DATOS[[#This Row],[avg_order_value]]="",0,DATOS[[#This Row],[avg_order_value]])</f>
        <v>73.98</v>
      </c>
      <c r="H2665">
        <v>6</v>
      </c>
      <c r="I2665">
        <f>DATOS[[#This Row],[avgValorOrdenDesc]]*DATOS[[#This Row],[total_orders]]</f>
        <v>443.88</v>
      </c>
      <c r="J2665">
        <v>241</v>
      </c>
      <c r="K2665">
        <v>0</v>
      </c>
      <c r="L2665" t="s">
        <v>19</v>
      </c>
      <c r="M2665">
        <v>60.9</v>
      </c>
      <c r="N2665">
        <f>IF(DATOS[[#This Row],[email_open_rate]]="",0,DATOS[[#This Row],[email_open_rate]])</f>
        <v>60.9</v>
      </c>
      <c r="O2665" s="1">
        <v>44187</v>
      </c>
      <c r="P2665">
        <v>71</v>
      </c>
      <c r="Q2665">
        <v>0.22</v>
      </c>
      <c r="R2665">
        <f>IF(IFERROR(VLOOKUP(DATOS[[#This Row],[IdUnico]],A2666:$A$5002,1,FALSE),0),1,0)</f>
        <v>0</v>
      </c>
    </row>
    <row r="2666" spans="1:18" x14ac:dyDescent="0.3">
      <c r="A2666" t="str">
        <f>CONCATENATE(DATOS[[#This Row],[customer_id]],"_",DATOS[[#This Row],[country]],"_",DATOS[[#This Row],[customer_since]])</f>
        <v>CUST_5790_Germany_44217</v>
      </c>
      <c r="B2666" t="s">
        <v>1413</v>
      </c>
      <c r="C2666">
        <v>26</v>
      </c>
      <c r="D2666" t="s">
        <v>21</v>
      </c>
      <c r="E2666" t="s">
        <v>50</v>
      </c>
      <c r="F2666">
        <v>84.16</v>
      </c>
      <c r="G2666">
        <f>IF(DATOS[[#This Row],[avg_order_value]]="",0,DATOS[[#This Row],[avg_order_value]])</f>
        <v>84.16</v>
      </c>
      <c r="H2666">
        <v>17</v>
      </c>
      <c r="I2666">
        <f>DATOS[[#This Row],[avgValorOrdenDesc]]*DATOS[[#This Row],[total_orders]]</f>
        <v>1430.72</v>
      </c>
      <c r="J2666">
        <v>324</v>
      </c>
      <c r="K2666">
        <v>0</v>
      </c>
      <c r="L2666" t="s">
        <v>40</v>
      </c>
      <c r="M2666">
        <v>32.700000000000003</v>
      </c>
      <c r="N2666">
        <f>IF(DATOS[[#This Row],[email_open_rate]]="",0,DATOS[[#This Row],[email_open_rate]])</f>
        <v>32.700000000000003</v>
      </c>
      <c r="O2666" s="1">
        <v>44217</v>
      </c>
      <c r="P2666">
        <v>9</v>
      </c>
      <c r="Q2666">
        <v>0.22</v>
      </c>
      <c r="R2666">
        <f>IF(IFERROR(VLOOKUP(DATOS[[#This Row],[IdUnico]],A2667:$A$5002,1,FALSE),0),1,0)</f>
        <v>0</v>
      </c>
    </row>
    <row r="2667" spans="1:18" x14ac:dyDescent="0.3">
      <c r="A2667" t="str">
        <f>CONCATENATE(DATOS[[#This Row],[customer_id]],"_",DATOS[[#This Row],[country]],"_",DATOS[[#This Row],[customer_since]])</f>
        <v>CUST_5795_Brazil_44709</v>
      </c>
      <c r="B2667" t="s">
        <v>1252</v>
      </c>
      <c r="C2667">
        <v>61</v>
      </c>
      <c r="D2667" t="s">
        <v>14</v>
      </c>
      <c r="E2667" t="s">
        <v>15</v>
      </c>
      <c r="F2667">
        <v>49.79</v>
      </c>
      <c r="G2667">
        <f>IF(DATOS[[#This Row],[avg_order_value]]="",0,DATOS[[#This Row],[avg_order_value]])</f>
        <v>49.79</v>
      </c>
      <c r="H2667">
        <v>13</v>
      </c>
      <c r="I2667">
        <f>DATOS[[#This Row],[avgValorOrdenDesc]]*DATOS[[#This Row],[total_orders]]</f>
        <v>647.27</v>
      </c>
      <c r="J2667">
        <v>349</v>
      </c>
      <c r="K2667">
        <v>0</v>
      </c>
      <c r="L2667" t="s">
        <v>29</v>
      </c>
      <c r="M2667">
        <v>27.7</v>
      </c>
      <c r="N2667">
        <f>IF(DATOS[[#This Row],[email_open_rate]]="",0,DATOS[[#This Row],[email_open_rate]])</f>
        <v>27.7</v>
      </c>
      <c r="O2667" s="1">
        <v>44709</v>
      </c>
      <c r="P2667">
        <v>14</v>
      </c>
      <c r="Q2667">
        <v>0.14000000000000001</v>
      </c>
      <c r="R2667">
        <f>IF(IFERROR(VLOOKUP(DATOS[[#This Row],[IdUnico]],A2668:$A$5002,1,FALSE),0),1,0)</f>
        <v>0</v>
      </c>
    </row>
    <row r="2668" spans="1:18" x14ac:dyDescent="0.3">
      <c r="A2668" t="str">
        <f>CONCATENATE(DATOS[[#This Row],[customer_id]],"_",DATOS[[#This Row],[country]],"_",DATOS[[#This Row],[customer_since]])</f>
        <v>CUST_5795_India_44891</v>
      </c>
      <c r="B2668" t="s">
        <v>1252</v>
      </c>
      <c r="C2668">
        <v>28</v>
      </c>
      <c r="D2668" t="s">
        <v>14</v>
      </c>
      <c r="E2668" t="s">
        <v>37</v>
      </c>
      <c r="F2668">
        <v>55.01</v>
      </c>
      <c r="G2668">
        <f>IF(DATOS[[#This Row],[avg_order_value]]="",0,DATOS[[#This Row],[avg_order_value]])</f>
        <v>55.01</v>
      </c>
      <c r="H2668">
        <v>9</v>
      </c>
      <c r="I2668">
        <f>DATOS[[#This Row],[avgValorOrdenDesc]]*DATOS[[#This Row],[total_orders]]</f>
        <v>495.09</v>
      </c>
      <c r="J2668">
        <v>221</v>
      </c>
      <c r="K2668">
        <v>0</v>
      </c>
      <c r="L2668" t="s">
        <v>19</v>
      </c>
      <c r="M2668">
        <v>80.7</v>
      </c>
      <c r="N2668">
        <f>IF(DATOS[[#This Row],[email_open_rate]]="",0,DATOS[[#This Row],[email_open_rate]])</f>
        <v>80.7</v>
      </c>
      <c r="O2668" s="1">
        <v>44891</v>
      </c>
      <c r="P2668">
        <v>32</v>
      </c>
      <c r="Q2668">
        <v>0.25</v>
      </c>
      <c r="R2668">
        <f>IF(IFERROR(VLOOKUP(DATOS[[#This Row],[IdUnico]],A2669:$A$5002,1,FALSE),0),1,0)</f>
        <v>0</v>
      </c>
    </row>
    <row r="2669" spans="1:18" x14ac:dyDescent="0.3">
      <c r="A2669" t="str">
        <f>CONCATENATE(DATOS[[#This Row],[customer_id]],"_",DATOS[[#This Row],[country]],"_",DATOS[[#This Row],[customer_since]])</f>
        <v>CUST_5796_Brazil_45500</v>
      </c>
      <c r="B2669" t="s">
        <v>2192</v>
      </c>
      <c r="C2669">
        <v>56</v>
      </c>
      <c r="D2669" t="s">
        <v>14</v>
      </c>
      <c r="E2669" t="s">
        <v>15</v>
      </c>
      <c r="F2669">
        <v>32.86</v>
      </c>
      <c r="G2669">
        <f>IF(DATOS[[#This Row],[avg_order_value]]="",0,DATOS[[#This Row],[avg_order_value]])</f>
        <v>32.86</v>
      </c>
      <c r="H2669">
        <v>7</v>
      </c>
      <c r="I2669">
        <f>DATOS[[#This Row],[avgValorOrdenDesc]]*DATOS[[#This Row],[total_orders]]</f>
        <v>230.01999999999998</v>
      </c>
      <c r="J2669">
        <v>81</v>
      </c>
      <c r="K2669">
        <v>0</v>
      </c>
      <c r="L2669" t="s">
        <v>23</v>
      </c>
      <c r="M2669">
        <v>90.9</v>
      </c>
      <c r="N2669">
        <f>IF(DATOS[[#This Row],[email_open_rate]]="",0,DATOS[[#This Row],[email_open_rate]])</f>
        <v>90.9</v>
      </c>
      <c r="O2669" s="1">
        <v>45500</v>
      </c>
      <c r="P2669">
        <v>85</v>
      </c>
      <c r="Q2669">
        <v>0.09</v>
      </c>
      <c r="R2669">
        <f>IF(IFERROR(VLOOKUP(DATOS[[#This Row],[IdUnico]],A2670:$A$5002,1,FALSE),0),1,0)</f>
        <v>0</v>
      </c>
    </row>
    <row r="2670" spans="1:18" x14ac:dyDescent="0.3">
      <c r="A2670" t="str">
        <f>CONCATENATE(DATOS[[#This Row],[customer_id]],"_",DATOS[[#This Row],[country]],"_",DATOS[[#This Row],[customer_since]])</f>
        <v>CUST_5796_USA_44520</v>
      </c>
      <c r="B2670" t="s">
        <v>2192</v>
      </c>
      <c r="C2670">
        <v>27</v>
      </c>
      <c r="D2670" t="s">
        <v>14</v>
      </c>
      <c r="E2670" t="s">
        <v>18</v>
      </c>
      <c r="F2670">
        <v>34.630000000000003</v>
      </c>
      <c r="G2670">
        <f>IF(DATOS[[#This Row],[avg_order_value]]="",0,DATOS[[#This Row],[avg_order_value]])</f>
        <v>34.630000000000003</v>
      </c>
      <c r="H2670">
        <v>12</v>
      </c>
      <c r="I2670">
        <f>DATOS[[#This Row],[avgValorOrdenDesc]]*DATOS[[#This Row],[total_orders]]</f>
        <v>415.56000000000006</v>
      </c>
      <c r="J2670">
        <v>132</v>
      </c>
      <c r="K2670">
        <v>0</v>
      </c>
      <c r="L2670" t="s">
        <v>16</v>
      </c>
      <c r="M2670">
        <v>43.4</v>
      </c>
      <c r="N2670">
        <f>IF(DATOS[[#This Row],[email_open_rate]]="",0,DATOS[[#This Row],[email_open_rate]])</f>
        <v>43.4</v>
      </c>
      <c r="O2670" s="1">
        <v>44520</v>
      </c>
      <c r="P2670">
        <v>39</v>
      </c>
      <c r="Q2670">
        <v>0.32</v>
      </c>
      <c r="R2670">
        <f>IF(IFERROR(VLOOKUP(DATOS[[#This Row],[IdUnico]],A2671:$A$5002,1,FALSE),0),1,0)</f>
        <v>0</v>
      </c>
    </row>
    <row r="2671" spans="1:18" x14ac:dyDescent="0.3">
      <c r="A2671" t="str">
        <f>CONCATENATE(DATOS[[#This Row],[customer_id]],"_",DATOS[[#This Row],[country]],"_",DATOS[[#This Row],[customer_since]])</f>
        <v>CUST_5798_Germany_44772</v>
      </c>
      <c r="B2671" t="s">
        <v>1767</v>
      </c>
      <c r="C2671">
        <v>64</v>
      </c>
      <c r="D2671" t="s">
        <v>14</v>
      </c>
      <c r="E2671" t="s">
        <v>50</v>
      </c>
      <c r="F2671">
        <v>61.13</v>
      </c>
      <c r="G2671">
        <f>IF(DATOS[[#This Row],[avg_order_value]]="",0,DATOS[[#This Row],[avg_order_value]])</f>
        <v>61.13</v>
      </c>
      <c r="H2671">
        <v>10</v>
      </c>
      <c r="I2671">
        <f>DATOS[[#This Row],[avgValorOrdenDesc]]*DATOS[[#This Row],[total_orders]]</f>
        <v>611.30000000000007</v>
      </c>
      <c r="J2671">
        <v>261</v>
      </c>
      <c r="K2671">
        <v>0</v>
      </c>
      <c r="L2671" t="s">
        <v>19</v>
      </c>
      <c r="M2671">
        <v>84.9</v>
      </c>
      <c r="N2671">
        <f>IF(DATOS[[#This Row],[email_open_rate]]="",0,DATOS[[#This Row],[email_open_rate]])</f>
        <v>84.9</v>
      </c>
      <c r="O2671" s="1">
        <v>44772</v>
      </c>
      <c r="P2671">
        <v>17</v>
      </c>
      <c r="Q2671">
        <v>0.25</v>
      </c>
      <c r="R2671">
        <f>IF(IFERROR(VLOOKUP(DATOS[[#This Row],[IdUnico]],A2672:$A$5002,1,FALSE),0),1,0)</f>
        <v>0</v>
      </c>
    </row>
    <row r="2672" spans="1:18" x14ac:dyDescent="0.3">
      <c r="A2672" t="str">
        <f>CONCATENATE(DATOS[[#This Row],[customer_id]],"_",DATOS[[#This Row],[country]],"_",DATOS[[#This Row],[customer_since]])</f>
        <v>CUST_5799_UK_44243</v>
      </c>
      <c r="B2672" t="s">
        <v>1285</v>
      </c>
      <c r="C2672">
        <v>47</v>
      </c>
      <c r="D2672" t="s">
        <v>14</v>
      </c>
      <c r="E2672" t="s">
        <v>52</v>
      </c>
      <c r="F2672">
        <v>118.52</v>
      </c>
      <c r="G2672">
        <f>IF(DATOS[[#This Row],[avg_order_value]]="",0,DATOS[[#This Row],[avg_order_value]])</f>
        <v>118.52</v>
      </c>
      <c r="H2672">
        <v>8</v>
      </c>
      <c r="I2672">
        <f>DATOS[[#This Row],[avgValorOrdenDesc]]*DATOS[[#This Row],[total_orders]]</f>
        <v>948.16</v>
      </c>
      <c r="J2672">
        <v>247</v>
      </c>
      <c r="K2672">
        <v>0</v>
      </c>
      <c r="L2672" t="s">
        <v>29</v>
      </c>
      <c r="M2672">
        <v>81.3</v>
      </c>
      <c r="N2672">
        <f>IF(DATOS[[#This Row],[email_open_rate]]="",0,DATOS[[#This Row],[email_open_rate]])</f>
        <v>81.3</v>
      </c>
      <c r="O2672" s="1">
        <v>44243</v>
      </c>
      <c r="P2672">
        <v>36</v>
      </c>
      <c r="Q2672">
        <v>0.22</v>
      </c>
      <c r="R2672">
        <f>IF(IFERROR(VLOOKUP(DATOS[[#This Row],[IdUnico]],A2673:$A$5002,1,FALSE),0),1,0)</f>
        <v>0</v>
      </c>
    </row>
    <row r="2673" spans="1:18" x14ac:dyDescent="0.3">
      <c r="A2673" t="str">
        <f>CONCATENATE(DATOS[[#This Row],[customer_id]],"_",DATOS[[#This Row],[country]],"_",DATOS[[#This Row],[customer_since]])</f>
        <v>CUST_5804_UK_44675</v>
      </c>
      <c r="B2673" t="s">
        <v>604</v>
      </c>
      <c r="C2673">
        <v>73</v>
      </c>
      <c r="D2673" t="s">
        <v>21</v>
      </c>
      <c r="E2673" t="s">
        <v>52</v>
      </c>
      <c r="F2673">
        <v>180.44</v>
      </c>
      <c r="G2673">
        <f>IF(DATOS[[#This Row],[avg_order_value]]="",0,DATOS[[#This Row],[avg_order_value]])</f>
        <v>180.44</v>
      </c>
      <c r="H2673">
        <v>9</v>
      </c>
      <c r="I2673">
        <f>DATOS[[#This Row],[avgValorOrdenDesc]]*DATOS[[#This Row],[total_orders]]</f>
        <v>1623.96</v>
      </c>
      <c r="J2673">
        <v>340</v>
      </c>
      <c r="K2673">
        <v>0</v>
      </c>
      <c r="L2673" t="s">
        <v>23</v>
      </c>
      <c r="M2673">
        <v>90.6</v>
      </c>
      <c r="N2673">
        <f>IF(DATOS[[#This Row],[email_open_rate]]="",0,DATOS[[#This Row],[email_open_rate]])</f>
        <v>90.6</v>
      </c>
      <c r="O2673" s="1">
        <v>44675</v>
      </c>
      <c r="P2673">
        <v>45</v>
      </c>
      <c r="Q2673">
        <v>0.12</v>
      </c>
      <c r="R2673">
        <f>IF(IFERROR(VLOOKUP(DATOS[[#This Row],[IdUnico]],A2674:$A$5002,1,FALSE),0),1,0)</f>
        <v>0</v>
      </c>
    </row>
    <row r="2674" spans="1:18" x14ac:dyDescent="0.3">
      <c r="A2674" t="str">
        <f>CONCATENATE(DATOS[[#This Row],[customer_id]],"_",DATOS[[#This Row],[country]],"_",DATOS[[#This Row],[customer_since]])</f>
        <v>CUST_5804_USA_45124</v>
      </c>
      <c r="B2674" t="s">
        <v>604</v>
      </c>
      <c r="C2674">
        <v>26</v>
      </c>
      <c r="D2674" t="s">
        <v>21</v>
      </c>
      <c r="E2674" t="s">
        <v>18</v>
      </c>
      <c r="F2674">
        <v>51.81</v>
      </c>
      <c r="G2674">
        <f>IF(DATOS[[#This Row],[avg_order_value]]="",0,DATOS[[#This Row],[avg_order_value]])</f>
        <v>51.81</v>
      </c>
      <c r="H2674">
        <v>7</v>
      </c>
      <c r="I2674">
        <f>DATOS[[#This Row],[avgValorOrdenDesc]]*DATOS[[#This Row],[total_orders]]</f>
        <v>362.67</v>
      </c>
      <c r="J2674">
        <v>1</v>
      </c>
      <c r="K2674">
        <v>0</v>
      </c>
      <c r="L2674" t="s">
        <v>29</v>
      </c>
      <c r="M2674">
        <v>79.400000000000006</v>
      </c>
      <c r="N2674">
        <f>IF(DATOS[[#This Row],[email_open_rate]]="",0,DATOS[[#This Row],[email_open_rate]])</f>
        <v>79.400000000000006</v>
      </c>
      <c r="O2674" s="1">
        <v>45124</v>
      </c>
      <c r="P2674">
        <v>15</v>
      </c>
      <c r="Q2674">
        <v>0.44</v>
      </c>
      <c r="R2674">
        <f>IF(IFERROR(VLOOKUP(DATOS[[#This Row],[IdUnico]],A2675:$A$5002,1,FALSE),0),1,0)</f>
        <v>0</v>
      </c>
    </row>
    <row r="2675" spans="1:18" x14ac:dyDescent="0.3">
      <c r="A2675" t="str">
        <f>CONCATENATE(DATOS[[#This Row],[customer_id]],"_",DATOS[[#This Row],[country]],"_",DATOS[[#This Row],[customer_since]])</f>
        <v>CUST_5805_Australia_44074</v>
      </c>
      <c r="B2675" t="s">
        <v>1183</v>
      </c>
      <c r="C2675">
        <v>51</v>
      </c>
      <c r="D2675" t="s">
        <v>14</v>
      </c>
      <c r="E2675" t="s">
        <v>22</v>
      </c>
      <c r="F2675">
        <v>122.11</v>
      </c>
      <c r="G2675">
        <f>IF(DATOS[[#This Row],[avg_order_value]]="",0,DATOS[[#This Row],[avg_order_value]])</f>
        <v>122.11</v>
      </c>
      <c r="H2675">
        <v>10</v>
      </c>
      <c r="I2675">
        <f>DATOS[[#This Row],[avgValorOrdenDesc]]*DATOS[[#This Row],[total_orders]]</f>
        <v>1221.0999999999999</v>
      </c>
      <c r="J2675">
        <v>260</v>
      </c>
      <c r="K2675">
        <v>0</v>
      </c>
      <c r="L2675" t="s">
        <v>16</v>
      </c>
      <c r="M2675">
        <v>44.6</v>
      </c>
      <c r="N2675">
        <f>IF(DATOS[[#This Row],[email_open_rate]]="",0,DATOS[[#This Row],[email_open_rate]])</f>
        <v>44.6</v>
      </c>
      <c r="O2675" s="1">
        <v>44074</v>
      </c>
      <c r="P2675">
        <v>55</v>
      </c>
      <c r="Q2675">
        <v>0.48</v>
      </c>
      <c r="R2675">
        <f>IF(IFERROR(VLOOKUP(DATOS[[#This Row],[IdUnico]],A2676:$A$5002,1,FALSE),0),1,0)</f>
        <v>0</v>
      </c>
    </row>
    <row r="2676" spans="1:18" x14ac:dyDescent="0.3">
      <c r="A2676" t="str">
        <f>CONCATENATE(DATOS[[#This Row],[customer_id]],"_",DATOS[[#This Row],[country]],"_",DATOS[[#This Row],[customer_since]])</f>
        <v>CUST_5806_Canada_44657</v>
      </c>
      <c r="B2676" t="s">
        <v>1119</v>
      </c>
      <c r="C2676">
        <v>79</v>
      </c>
      <c r="D2676" t="s">
        <v>21</v>
      </c>
      <c r="E2676" t="s">
        <v>28</v>
      </c>
      <c r="F2676">
        <v>62.79</v>
      </c>
      <c r="G2676">
        <f>IF(DATOS[[#This Row],[avg_order_value]]="",0,DATOS[[#This Row],[avg_order_value]])</f>
        <v>62.79</v>
      </c>
      <c r="H2676">
        <v>8</v>
      </c>
      <c r="I2676">
        <f>DATOS[[#This Row],[avgValorOrdenDesc]]*DATOS[[#This Row],[total_orders]]</f>
        <v>502.32</v>
      </c>
      <c r="J2676">
        <v>74</v>
      </c>
      <c r="K2676">
        <v>0</v>
      </c>
      <c r="L2676" t="s">
        <v>40</v>
      </c>
      <c r="N2676">
        <f>IF(DATOS[[#This Row],[email_open_rate]]="",0,DATOS[[#This Row],[email_open_rate]])</f>
        <v>0</v>
      </c>
      <c r="O2676" s="1">
        <v>44657</v>
      </c>
      <c r="P2676">
        <v>12</v>
      </c>
      <c r="Q2676">
        <v>0.32</v>
      </c>
      <c r="R2676">
        <f>IF(IFERROR(VLOOKUP(DATOS[[#This Row],[IdUnico]],A2677:$A$5002,1,FALSE),0),1,0)</f>
        <v>0</v>
      </c>
    </row>
    <row r="2677" spans="1:18" x14ac:dyDescent="0.3">
      <c r="A2677" t="str">
        <f>CONCATENATE(DATOS[[#This Row],[customer_id]],"_",DATOS[[#This Row],[country]],"_",DATOS[[#This Row],[customer_since]])</f>
        <v>CUST_5806_India_44779</v>
      </c>
      <c r="B2677" t="s">
        <v>1119</v>
      </c>
      <c r="C2677">
        <v>29</v>
      </c>
      <c r="D2677" t="s">
        <v>21</v>
      </c>
      <c r="E2677" t="s">
        <v>37</v>
      </c>
      <c r="F2677">
        <v>67.239999999999995</v>
      </c>
      <c r="G2677">
        <f>IF(DATOS[[#This Row],[avg_order_value]]="",0,DATOS[[#This Row],[avg_order_value]])</f>
        <v>67.239999999999995</v>
      </c>
      <c r="H2677">
        <v>9</v>
      </c>
      <c r="I2677">
        <f>DATOS[[#This Row],[avgValorOrdenDesc]]*DATOS[[#This Row],[total_orders]]</f>
        <v>605.16</v>
      </c>
      <c r="J2677">
        <v>173</v>
      </c>
      <c r="K2677">
        <v>0</v>
      </c>
      <c r="L2677" t="s">
        <v>29</v>
      </c>
      <c r="M2677">
        <v>62.9</v>
      </c>
      <c r="N2677">
        <f>IF(DATOS[[#This Row],[email_open_rate]]="",0,DATOS[[#This Row],[email_open_rate]])</f>
        <v>62.9</v>
      </c>
      <c r="O2677" s="1">
        <v>44779</v>
      </c>
      <c r="P2677">
        <v>11</v>
      </c>
      <c r="Q2677">
        <v>0.48</v>
      </c>
      <c r="R2677">
        <f>IF(IFERROR(VLOOKUP(DATOS[[#This Row],[IdUnico]],A2678:$A$5002,1,FALSE),0),1,0)</f>
        <v>0</v>
      </c>
    </row>
    <row r="2678" spans="1:18" x14ac:dyDescent="0.3">
      <c r="A2678" t="str">
        <f>CONCATENATE(DATOS[[#This Row],[customer_id]],"_",DATOS[[#This Row],[country]],"_",DATOS[[#This Row],[customer_since]])</f>
        <v>CUST_5809_France_45692</v>
      </c>
      <c r="B2678" t="s">
        <v>629</v>
      </c>
      <c r="C2678">
        <v>60</v>
      </c>
      <c r="D2678" t="s">
        <v>14</v>
      </c>
      <c r="E2678" t="s">
        <v>35</v>
      </c>
      <c r="F2678">
        <v>51.37</v>
      </c>
      <c r="G2678">
        <f>IF(DATOS[[#This Row],[avg_order_value]]="",0,DATOS[[#This Row],[avg_order_value]])</f>
        <v>51.37</v>
      </c>
      <c r="H2678">
        <v>8</v>
      </c>
      <c r="I2678">
        <f>DATOS[[#This Row],[avgValorOrdenDesc]]*DATOS[[#This Row],[total_orders]]</f>
        <v>410.96</v>
      </c>
      <c r="J2678">
        <v>163</v>
      </c>
      <c r="K2678">
        <v>0</v>
      </c>
      <c r="L2678" t="s">
        <v>16</v>
      </c>
      <c r="M2678">
        <v>35.200000000000003</v>
      </c>
      <c r="N2678">
        <f>IF(DATOS[[#This Row],[email_open_rate]]="",0,DATOS[[#This Row],[email_open_rate]])</f>
        <v>35.200000000000003</v>
      </c>
      <c r="O2678" s="1">
        <v>45692</v>
      </c>
      <c r="P2678">
        <v>24</v>
      </c>
      <c r="Q2678">
        <v>0.28000000000000003</v>
      </c>
      <c r="R2678">
        <f>IF(IFERROR(VLOOKUP(DATOS[[#This Row],[IdUnico]],A2679:$A$5002,1,FALSE),0),1,0)</f>
        <v>0</v>
      </c>
    </row>
    <row r="2679" spans="1:18" x14ac:dyDescent="0.3">
      <c r="A2679" t="str">
        <f>CONCATENATE(DATOS[[#This Row],[customer_id]],"_",DATOS[[#This Row],[country]],"_",DATOS[[#This Row],[customer_since]])</f>
        <v>CUST_5811_Brazil_44367</v>
      </c>
      <c r="B2679" t="s">
        <v>1288</v>
      </c>
      <c r="C2679">
        <v>31</v>
      </c>
      <c r="D2679" t="s">
        <v>25</v>
      </c>
      <c r="E2679" t="s">
        <v>15</v>
      </c>
      <c r="F2679">
        <v>95.94</v>
      </c>
      <c r="G2679">
        <f>IF(DATOS[[#This Row],[avg_order_value]]="",0,DATOS[[#This Row],[avg_order_value]])</f>
        <v>95.94</v>
      </c>
      <c r="H2679">
        <v>8</v>
      </c>
      <c r="I2679">
        <f>DATOS[[#This Row],[avgValorOrdenDesc]]*DATOS[[#This Row],[total_orders]]</f>
        <v>767.52</v>
      </c>
      <c r="J2679">
        <v>35</v>
      </c>
      <c r="K2679">
        <v>0</v>
      </c>
      <c r="L2679" t="s">
        <v>19</v>
      </c>
      <c r="M2679">
        <v>32.700000000000003</v>
      </c>
      <c r="N2679">
        <f>IF(DATOS[[#This Row],[email_open_rate]]="",0,DATOS[[#This Row],[email_open_rate]])</f>
        <v>32.700000000000003</v>
      </c>
      <c r="O2679" s="1">
        <v>44367</v>
      </c>
      <c r="P2679">
        <v>26</v>
      </c>
      <c r="Q2679">
        <v>7.0000000000000007E-2</v>
      </c>
      <c r="R2679">
        <f>IF(IFERROR(VLOOKUP(DATOS[[#This Row],[IdUnico]],A2680:$A$5002,1,FALSE),0),1,0)</f>
        <v>0</v>
      </c>
    </row>
    <row r="2680" spans="1:18" x14ac:dyDescent="0.3">
      <c r="A2680" t="str">
        <f>CONCATENATE(DATOS[[#This Row],[customer_id]],"_",DATOS[[#This Row],[country]],"_",DATOS[[#This Row],[customer_since]])</f>
        <v>CUST_5815_Brazil_44742</v>
      </c>
      <c r="B2680" t="s">
        <v>1601</v>
      </c>
      <c r="C2680">
        <v>75</v>
      </c>
      <c r="D2680" t="s">
        <v>21</v>
      </c>
      <c r="E2680" t="s">
        <v>15</v>
      </c>
      <c r="F2680">
        <v>47.61</v>
      </c>
      <c r="G2680">
        <f>IF(DATOS[[#This Row],[avg_order_value]]="",0,DATOS[[#This Row],[avg_order_value]])</f>
        <v>47.61</v>
      </c>
      <c r="H2680">
        <v>6</v>
      </c>
      <c r="I2680">
        <f>DATOS[[#This Row],[avgValorOrdenDesc]]*DATOS[[#This Row],[total_orders]]</f>
        <v>285.65999999999997</v>
      </c>
      <c r="J2680">
        <v>181</v>
      </c>
      <c r="K2680">
        <v>0</v>
      </c>
      <c r="L2680" t="s">
        <v>16</v>
      </c>
      <c r="M2680">
        <v>0.3</v>
      </c>
      <c r="N2680">
        <f>IF(DATOS[[#This Row],[email_open_rate]]="",0,DATOS[[#This Row],[email_open_rate]])</f>
        <v>0.3</v>
      </c>
      <c r="O2680" s="1">
        <v>44742</v>
      </c>
      <c r="P2680">
        <v>12</v>
      </c>
      <c r="Q2680">
        <v>0.13</v>
      </c>
      <c r="R2680">
        <f>IF(IFERROR(VLOOKUP(DATOS[[#This Row],[IdUnico]],A2681:$A$5002,1,FALSE),0),1,0)</f>
        <v>0</v>
      </c>
    </row>
    <row r="2681" spans="1:18" x14ac:dyDescent="0.3">
      <c r="A2681" t="str">
        <f>CONCATENATE(DATOS[[#This Row],[customer_id]],"_",DATOS[[#This Row],[country]],"_",DATOS[[#This Row],[customer_since]])</f>
        <v>CUST_5815_India_44142</v>
      </c>
      <c r="B2681" t="s">
        <v>1601</v>
      </c>
      <c r="C2681">
        <v>54</v>
      </c>
      <c r="D2681" t="s">
        <v>14</v>
      </c>
      <c r="E2681" t="s">
        <v>37</v>
      </c>
      <c r="F2681">
        <v>137.68</v>
      </c>
      <c r="G2681">
        <f>IF(DATOS[[#This Row],[avg_order_value]]="",0,DATOS[[#This Row],[avg_order_value]])</f>
        <v>137.68</v>
      </c>
      <c r="H2681">
        <v>7</v>
      </c>
      <c r="I2681">
        <f>DATOS[[#This Row],[avgValorOrdenDesc]]*DATOS[[#This Row],[total_orders]]</f>
        <v>963.76</v>
      </c>
      <c r="J2681">
        <v>352</v>
      </c>
      <c r="K2681">
        <v>0</v>
      </c>
      <c r="L2681" t="s">
        <v>23</v>
      </c>
      <c r="M2681">
        <v>24.9</v>
      </c>
      <c r="N2681">
        <f>IF(DATOS[[#This Row],[email_open_rate]]="",0,DATOS[[#This Row],[email_open_rate]])</f>
        <v>24.9</v>
      </c>
      <c r="O2681" s="1">
        <v>44142</v>
      </c>
      <c r="P2681">
        <v>45</v>
      </c>
      <c r="Q2681">
        <v>0.37</v>
      </c>
      <c r="R2681">
        <f>IF(IFERROR(VLOOKUP(DATOS[[#This Row],[IdUnico]],A2682:$A$5002,1,FALSE),0),1,0)</f>
        <v>0</v>
      </c>
    </row>
    <row r="2682" spans="1:18" x14ac:dyDescent="0.3">
      <c r="A2682" t="str">
        <f>CONCATENATE(DATOS[[#This Row],[customer_id]],"_",DATOS[[#This Row],[country]],"_",DATOS[[#This Row],[customer_since]])</f>
        <v>CUST_5815_UK_45429</v>
      </c>
      <c r="B2682" t="s">
        <v>1601</v>
      </c>
      <c r="C2682">
        <v>71</v>
      </c>
      <c r="D2682" t="s">
        <v>21</v>
      </c>
      <c r="E2682" t="s">
        <v>52</v>
      </c>
      <c r="F2682">
        <v>78.760000000000005</v>
      </c>
      <c r="G2682">
        <f>IF(DATOS[[#This Row],[avg_order_value]]="",0,DATOS[[#This Row],[avg_order_value]])</f>
        <v>78.760000000000005</v>
      </c>
      <c r="H2682">
        <v>5</v>
      </c>
      <c r="I2682">
        <f>DATOS[[#This Row],[avgValorOrdenDesc]]*DATOS[[#This Row],[total_orders]]</f>
        <v>393.8</v>
      </c>
      <c r="J2682">
        <v>103</v>
      </c>
      <c r="K2682">
        <v>0</v>
      </c>
      <c r="L2682" t="s">
        <v>29</v>
      </c>
      <c r="M2682">
        <v>0.4</v>
      </c>
      <c r="N2682">
        <f>IF(DATOS[[#This Row],[email_open_rate]]="",0,DATOS[[#This Row],[email_open_rate]])</f>
        <v>0.4</v>
      </c>
      <c r="O2682" s="1">
        <v>45429</v>
      </c>
      <c r="P2682">
        <v>16</v>
      </c>
      <c r="Q2682">
        <v>0.17</v>
      </c>
      <c r="R2682">
        <f>IF(IFERROR(VLOOKUP(DATOS[[#This Row],[IdUnico]],A2683:$A$5002,1,FALSE),0),1,0)</f>
        <v>0</v>
      </c>
    </row>
    <row r="2683" spans="1:18" x14ac:dyDescent="0.3">
      <c r="A2683" t="str">
        <f>CONCATENATE(DATOS[[#This Row],[customer_id]],"_",DATOS[[#This Row],[country]],"_",DATOS[[#This Row],[customer_since]])</f>
        <v>CUST_5818_Germany_45185</v>
      </c>
      <c r="B2683" t="s">
        <v>3807</v>
      </c>
      <c r="C2683">
        <v>57</v>
      </c>
      <c r="D2683" t="s">
        <v>21</v>
      </c>
      <c r="E2683" t="s">
        <v>50</v>
      </c>
      <c r="F2683">
        <v>62.97</v>
      </c>
      <c r="G2683">
        <f>IF(DATOS[[#This Row],[avg_order_value]]="",0,DATOS[[#This Row],[avg_order_value]])</f>
        <v>62.97</v>
      </c>
      <c r="H2683">
        <v>9</v>
      </c>
      <c r="I2683">
        <f>DATOS[[#This Row],[avgValorOrdenDesc]]*DATOS[[#This Row],[total_orders]]</f>
        <v>566.73</v>
      </c>
      <c r="J2683">
        <v>177</v>
      </c>
      <c r="K2683">
        <v>0</v>
      </c>
      <c r="L2683" t="s">
        <v>29</v>
      </c>
      <c r="M2683">
        <v>43</v>
      </c>
      <c r="N2683">
        <f>IF(DATOS[[#This Row],[email_open_rate]]="",0,DATOS[[#This Row],[email_open_rate]])</f>
        <v>43</v>
      </c>
      <c r="O2683" s="1">
        <v>45185</v>
      </c>
      <c r="P2683">
        <v>28</v>
      </c>
      <c r="Q2683">
        <v>7.0000000000000007E-2</v>
      </c>
      <c r="R2683">
        <f>IF(IFERROR(VLOOKUP(DATOS[[#This Row],[IdUnico]],A2684:$A$5002,1,FALSE),0),1,0)</f>
        <v>0</v>
      </c>
    </row>
    <row r="2684" spans="1:18" x14ac:dyDescent="0.3">
      <c r="A2684" t="str">
        <f>CONCATENATE(DATOS[[#This Row],[customer_id]],"_",DATOS[[#This Row],[country]],"_",DATOS[[#This Row],[customer_since]])</f>
        <v>CUST_5820_Germany_44123</v>
      </c>
      <c r="B2684" t="s">
        <v>831</v>
      </c>
      <c r="C2684">
        <v>60</v>
      </c>
      <c r="D2684" t="s">
        <v>21</v>
      </c>
      <c r="E2684" t="s">
        <v>50</v>
      </c>
      <c r="F2684">
        <v>52.11</v>
      </c>
      <c r="G2684">
        <f>IF(DATOS[[#This Row],[avg_order_value]]="",0,DATOS[[#This Row],[avg_order_value]])</f>
        <v>52.11</v>
      </c>
      <c r="H2684">
        <v>12</v>
      </c>
      <c r="I2684">
        <f>DATOS[[#This Row],[avgValorOrdenDesc]]*DATOS[[#This Row],[total_orders]]</f>
        <v>625.31999999999994</v>
      </c>
      <c r="J2684">
        <v>68</v>
      </c>
      <c r="K2684">
        <v>0</v>
      </c>
      <c r="L2684" t="s">
        <v>29</v>
      </c>
      <c r="M2684">
        <v>56.5</v>
      </c>
      <c r="N2684">
        <f>IF(DATOS[[#This Row],[email_open_rate]]="",0,DATOS[[#This Row],[email_open_rate]])</f>
        <v>56.5</v>
      </c>
      <c r="O2684" s="1">
        <v>44123</v>
      </c>
      <c r="P2684">
        <v>69</v>
      </c>
      <c r="Q2684">
        <v>0.33</v>
      </c>
      <c r="R2684">
        <f>IF(IFERROR(VLOOKUP(DATOS[[#This Row],[IdUnico]],A2685:$A$5002,1,FALSE),0),1,0)</f>
        <v>0</v>
      </c>
    </row>
    <row r="2685" spans="1:18" x14ac:dyDescent="0.3">
      <c r="A2685" t="str">
        <f>CONCATENATE(DATOS[[#This Row],[customer_id]],"_",DATOS[[#This Row],[country]],"_",DATOS[[#This Row],[customer_since]])</f>
        <v>CUST_5820_UK_44769</v>
      </c>
      <c r="B2685" t="s">
        <v>831</v>
      </c>
      <c r="C2685">
        <v>43</v>
      </c>
      <c r="D2685" t="s">
        <v>21</v>
      </c>
      <c r="E2685" t="s">
        <v>52</v>
      </c>
      <c r="G2685">
        <f>IF(DATOS[[#This Row],[avg_order_value]]="",0,DATOS[[#This Row],[avg_order_value]])</f>
        <v>0</v>
      </c>
      <c r="H2685">
        <v>6</v>
      </c>
      <c r="I2685">
        <f>DATOS[[#This Row],[avgValorOrdenDesc]]*DATOS[[#This Row],[total_orders]]</f>
        <v>0</v>
      </c>
      <c r="J2685">
        <v>125</v>
      </c>
      <c r="K2685">
        <v>0</v>
      </c>
      <c r="L2685" t="s">
        <v>23</v>
      </c>
      <c r="M2685">
        <v>23.3</v>
      </c>
      <c r="N2685">
        <f>IF(DATOS[[#This Row],[email_open_rate]]="",0,DATOS[[#This Row],[email_open_rate]])</f>
        <v>23.3</v>
      </c>
      <c r="O2685" s="1">
        <v>44769</v>
      </c>
      <c r="P2685">
        <v>9</v>
      </c>
      <c r="Q2685">
        <v>0.28999999999999998</v>
      </c>
      <c r="R2685">
        <f>IF(IFERROR(VLOOKUP(DATOS[[#This Row],[IdUnico]],A2686:$A$5002,1,FALSE),0),1,0)</f>
        <v>0</v>
      </c>
    </row>
    <row r="2686" spans="1:18" x14ac:dyDescent="0.3">
      <c r="A2686" t="str">
        <f>CONCATENATE(DATOS[[#This Row],[customer_id]],"_",DATOS[[#This Row],[country]],"_",DATOS[[#This Row],[customer_since]])</f>
        <v>CUST_5821_China_45679</v>
      </c>
      <c r="B2686" t="s">
        <v>2773</v>
      </c>
      <c r="C2686">
        <v>18</v>
      </c>
      <c r="D2686" t="s">
        <v>21</v>
      </c>
      <c r="E2686" t="s">
        <v>44</v>
      </c>
      <c r="F2686">
        <v>102.58</v>
      </c>
      <c r="G2686">
        <f>IF(DATOS[[#This Row],[avg_order_value]]="",0,DATOS[[#This Row],[avg_order_value]])</f>
        <v>102.58</v>
      </c>
      <c r="H2686">
        <v>14</v>
      </c>
      <c r="I2686">
        <f>DATOS[[#This Row],[avgValorOrdenDesc]]*DATOS[[#This Row],[total_orders]]</f>
        <v>1436.12</v>
      </c>
      <c r="J2686">
        <v>67</v>
      </c>
      <c r="K2686">
        <v>0</v>
      </c>
      <c r="L2686" t="s">
        <v>16</v>
      </c>
      <c r="M2686">
        <v>51.8</v>
      </c>
      <c r="N2686">
        <f>IF(DATOS[[#This Row],[email_open_rate]]="",0,DATOS[[#This Row],[email_open_rate]])</f>
        <v>51.8</v>
      </c>
      <c r="O2686" s="1">
        <v>45679</v>
      </c>
      <c r="P2686">
        <v>14</v>
      </c>
      <c r="Q2686">
        <v>0.34</v>
      </c>
      <c r="R2686">
        <f>IF(IFERROR(VLOOKUP(DATOS[[#This Row],[IdUnico]],A2687:$A$5002,1,FALSE),0),1,0)</f>
        <v>0</v>
      </c>
    </row>
    <row r="2687" spans="1:18" x14ac:dyDescent="0.3">
      <c r="A2687" t="str">
        <f>CONCATENATE(DATOS[[#This Row],[customer_id]],"_",DATOS[[#This Row],[country]],"_",DATOS[[#This Row],[customer_since]])</f>
        <v>CUST_5827_Australia_44853</v>
      </c>
      <c r="B2687" t="s">
        <v>3364</v>
      </c>
      <c r="C2687">
        <v>24</v>
      </c>
      <c r="D2687" t="s">
        <v>14</v>
      </c>
      <c r="E2687" t="s">
        <v>22</v>
      </c>
      <c r="F2687">
        <v>129.96</v>
      </c>
      <c r="G2687">
        <f>IF(DATOS[[#This Row],[avg_order_value]]="",0,DATOS[[#This Row],[avg_order_value]])</f>
        <v>129.96</v>
      </c>
      <c r="H2687">
        <v>4</v>
      </c>
      <c r="I2687">
        <f>DATOS[[#This Row],[avgValorOrdenDesc]]*DATOS[[#This Row],[total_orders]]</f>
        <v>519.84</v>
      </c>
      <c r="J2687">
        <v>183</v>
      </c>
      <c r="K2687">
        <v>0</v>
      </c>
      <c r="L2687" t="s">
        <v>23</v>
      </c>
      <c r="M2687">
        <v>62</v>
      </c>
      <c r="N2687">
        <f>IF(DATOS[[#This Row],[email_open_rate]]="",0,DATOS[[#This Row],[email_open_rate]])</f>
        <v>62</v>
      </c>
      <c r="O2687" s="1">
        <v>44853</v>
      </c>
      <c r="P2687">
        <v>67</v>
      </c>
      <c r="Q2687">
        <v>7.0000000000000007E-2</v>
      </c>
      <c r="R2687">
        <f>IF(IFERROR(VLOOKUP(DATOS[[#This Row],[IdUnico]],A2688:$A$5002,1,FALSE),0),1,0)</f>
        <v>0</v>
      </c>
    </row>
    <row r="2688" spans="1:18" x14ac:dyDescent="0.3">
      <c r="A2688" t="str">
        <f>CONCATENATE(DATOS[[#This Row],[customer_id]],"_",DATOS[[#This Row],[country]],"_",DATOS[[#This Row],[customer_since]])</f>
        <v>CUST_5831_USA_44101</v>
      </c>
      <c r="B2688" t="s">
        <v>1029</v>
      </c>
      <c r="C2688">
        <v>36</v>
      </c>
      <c r="D2688" t="s">
        <v>21</v>
      </c>
      <c r="E2688" t="s">
        <v>18</v>
      </c>
      <c r="F2688">
        <v>67.47</v>
      </c>
      <c r="G2688">
        <f>IF(DATOS[[#This Row],[avg_order_value]]="",0,DATOS[[#This Row],[avg_order_value]])</f>
        <v>67.47</v>
      </c>
      <c r="H2688">
        <v>10</v>
      </c>
      <c r="I2688">
        <f>DATOS[[#This Row],[avgValorOrdenDesc]]*DATOS[[#This Row],[total_orders]]</f>
        <v>674.7</v>
      </c>
      <c r="J2688">
        <v>172</v>
      </c>
      <c r="K2688">
        <v>0</v>
      </c>
      <c r="L2688" t="s">
        <v>16</v>
      </c>
      <c r="M2688">
        <v>84</v>
      </c>
      <c r="N2688">
        <f>IF(DATOS[[#This Row],[email_open_rate]]="",0,DATOS[[#This Row],[email_open_rate]])</f>
        <v>84</v>
      </c>
      <c r="O2688" s="1">
        <v>44101</v>
      </c>
      <c r="P2688">
        <v>83</v>
      </c>
      <c r="Q2688">
        <v>0.27</v>
      </c>
      <c r="R2688">
        <f>IF(IFERROR(VLOOKUP(DATOS[[#This Row],[IdUnico]],A2689:$A$5002,1,FALSE),0),1,0)</f>
        <v>0</v>
      </c>
    </row>
    <row r="2689" spans="1:18" x14ac:dyDescent="0.3">
      <c r="A2689" t="str">
        <f>CONCATENATE(DATOS[[#This Row],[customer_id]],"_",DATOS[[#This Row],[country]],"_",DATOS[[#This Row],[customer_since]])</f>
        <v>CUST_5835_Australia_45336</v>
      </c>
      <c r="B2689" t="s">
        <v>588</v>
      </c>
      <c r="C2689">
        <v>24</v>
      </c>
      <c r="D2689" t="s">
        <v>21</v>
      </c>
      <c r="E2689" t="s">
        <v>22</v>
      </c>
      <c r="F2689">
        <v>48.43</v>
      </c>
      <c r="G2689">
        <f>IF(DATOS[[#This Row],[avg_order_value]]="",0,DATOS[[#This Row],[avg_order_value]])</f>
        <v>48.43</v>
      </c>
      <c r="H2689">
        <v>9</v>
      </c>
      <c r="I2689">
        <f>DATOS[[#This Row],[avgValorOrdenDesc]]*DATOS[[#This Row],[total_orders]]</f>
        <v>435.87</v>
      </c>
      <c r="J2689">
        <v>170</v>
      </c>
      <c r="K2689">
        <v>0</v>
      </c>
      <c r="L2689" t="s">
        <v>23</v>
      </c>
      <c r="M2689">
        <v>1.6</v>
      </c>
      <c r="N2689">
        <f>IF(DATOS[[#This Row],[email_open_rate]]="",0,DATOS[[#This Row],[email_open_rate]])</f>
        <v>1.6</v>
      </c>
      <c r="O2689" s="1">
        <v>45336</v>
      </c>
      <c r="P2689">
        <v>57</v>
      </c>
      <c r="Q2689">
        <v>0.35</v>
      </c>
      <c r="R2689">
        <f>IF(IFERROR(VLOOKUP(DATOS[[#This Row],[IdUnico]],A2690:$A$5002,1,FALSE),0),1,0)</f>
        <v>0</v>
      </c>
    </row>
    <row r="2690" spans="1:18" x14ac:dyDescent="0.3">
      <c r="A2690" t="str">
        <f>CONCATENATE(DATOS[[#This Row],[customer_id]],"_",DATOS[[#This Row],[country]],"_",DATOS[[#This Row],[customer_since]])</f>
        <v>CUST_5837_Australia_45755</v>
      </c>
      <c r="B2690" t="s">
        <v>1755</v>
      </c>
      <c r="C2690">
        <v>69</v>
      </c>
      <c r="D2690" t="s">
        <v>14</v>
      </c>
      <c r="E2690" t="s">
        <v>22</v>
      </c>
      <c r="F2690">
        <v>98.01</v>
      </c>
      <c r="G2690">
        <f>IF(DATOS[[#This Row],[avg_order_value]]="",0,DATOS[[#This Row],[avg_order_value]])</f>
        <v>98.01</v>
      </c>
      <c r="H2690">
        <v>9</v>
      </c>
      <c r="I2690">
        <f>DATOS[[#This Row],[avgValorOrdenDesc]]*DATOS[[#This Row],[total_orders]]</f>
        <v>882.09</v>
      </c>
      <c r="J2690">
        <v>142</v>
      </c>
      <c r="K2690">
        <v>0</v>
      </c>
      <c r="L2690" t="s">
        <v>40</v>
      </c>
      <c r="M2690">
        <v>14.3</v>
      </c>
      <c r="N2690">
        <f>IF(DATOS[[#This Row],[email_open_rate]]="",0,DATOS[[#This Row],[email_open_rate]])</f>
        <v>14.3</v>
      </c>
      <c r="O2690" s="1">
        <v>45755</v>
      </c>
      <c r="P2690">
        <v>47</v>
      </c>
      <c r="Q2690">
        <v>0.57999999999999996</v>
      </c>
      <c r="R2690">
        <f>IF(IFERROR(VLOOKUP(DATOS[[#This Row],[IdUnico]],A2691:$A$5002,1,FALSE),0),1,0)</f>
        <v>0</v>
      </c>
    </row>
    <row r="2691" spans="1:18" x14ac:dyDescent="0.3">
      <c r="A2691" t="str">
        <f>CONCATENATE(DATOS[[#This Row],[customer_id]],"_",DATOS[[#This Row],[country]],"_",DATOS[[#This Row],[customer_since]])</f>
        <v>CUST_5837_USA_45343</v>
      </c>
      <c r="B2691" t="s">
        <v>1755</v>
      </c>
      <c r="C2691">
        <v>49</v>
      </c>
      <c r="D2691" t="s">
        <v>21</v>
      </c>
      <c r="E2691" t="s">
        <v>18</v>
      </c>
      <c r="F2691">
        <v>169.77</v>
      </c>
      <c r="G2691">
        <f>IF(DATOS[[#This Row],[avg_order_value]]="",0,DATOS[[#This Row],[avg_order_value]])</f>
        <v>169.77</v>
      </c>
      <c r="H2691">
        <v>11</v>
      </c>
      <c r="I2691">
        <f>DATOS[[#This Row],[avgValorOrdenDesc]]*DATOS[[#This Row],[total_orders]]</f>
        <v>1867.47</v>
      </c>
      <c r="J2691">
        <v>341</v>
      </c>
      <c r="K2691">
        <v>0</v>
      </c>
      <c r="L2691" t="s">
        <v>19</v>
      </c>
      <c r="M2691">
        <v>45.1</v>
      </c>
      <c r="N2691">
        <f>IF(DATOS[[#This Row],[email_open_rate]]="",0,DATOS[[#This Row],[email_open_rate]])</f>
        <v>45.1</v>
      </c>
      <c r="O2691" s="1">
        <v>45343</v>
      </c>
      <c r="P2691">
        <v>37</v>
      </c>
      <c r="Q2691">
        <v>0.56999999999999995</v>
      </c>
      <c r="R2691">
        <f>IF(IFERROR(VLOOKUP(DATOS[[#This Row],[IdUnico]],A2692:$A$5002,1,FALSE),0),1,0)</f>
        <v>0</v>
      </c>
    </row>
    <row r="2692" spans="1:18" x14ac:dyDescent="0.3">
      <c r="A2692" t="str">
        <f>CONCATENATE(DATOS[[#This Row],[customer_id]],"_",DATOS[[#This Row],[country]],"_",DATOS[[#This Row],[customer_since]])</f>
        <v>CUST_5839_Australia_44299</v>
      </c>
      <c r="B2692" t="s">
        <v>1775</v>
      </c>
      <c r="C2692">
        <v>18</v>
      </c>
      <c r="D2692" t="s">
        <v>21</v>
      </c>
      <c r="E2692" t="s">
        <v>22</v>
      </c>
      <c r="F2692">
        <v>15.74</v>
      </c>
      <c r="G2692">
        <f>IF(DATOS[[#This Row],[avg_order_value]]="",0,DATOS[[#This Row],[avg_order_value]])</f>
        <v>15.74</v>
      </c>
      <c r="H2692">
        <v>7</v>
      </c>
      <c r="I2692">
        <f>DATOS[[#This Row],[avgValorOrdenDesc]]*DATOS[[#This Row],[total_orders]]</f>
        <v>110.18</v>
      </c>
      <c r="J2692">
        <v>315</v>
      </c>
      <c r="K2692">
        <v>0</v>
      </c>
      <c r="L2692" t="s">
        <v>23</v>
      </c>
      <c r="M2692">
        <v>93.5</v>
      </c>
      <c r="N2692">
        <f>IF(DATOS[[#This Row],[email_open_rate]]="",0,DATOS[[#This Row],[email_open_rate]])</f>
        <v>93.5</v>
      </c>
      <c r="O2692" s="1">
        <v>44299</v>
      </c>
      <c r="P2692">
        <v>8</v>
      </c>
      <c r="Q2692">
        <v>0.54</v>
      </c>
      <c r="R2692">
        <f>IF(IFERROR(VLOOKUP(DATOS[[#This Row],[IdUnico]],A2693:$A$5002,1,FALSE),0),1,0)</f>
        <v>0</v>
      </c>
    </row>
    <row r="2693" spans="1:18" x14ac:dyDescent="0.3">
      <c r="A2693" t="str">
        <f>CONCATENATE(DATOS[[#This Row],[customer_id]],"_",DATOS[[#This Row],[country]],"_",DATOS[[#This Row],[customer_since]])</f>
        <v>CUST_5841_Canada_44606</v>
      </c>
      <c r="B2693" t="s">
        <v>1019</v>
      </c>
      <c r="C2693">
        <v>40</v>
      </c>
      <c r="D2693" t="s">
        <v>21</v>
      </c>
      <c r="E2693" t="s">
        <v>28</v>
      </c>
      <c r="G2693">
        <f>IF(DATOS[[#This Row],[avg_order_value]]="",0,DATOS[[#This Row],[avg_order_value]])</f>
        <v>0</v>
      </c>
      <c r="H2693">
        <v>6</v>
      </c>
      <c r="I2693">
        <f>DATOS[[#This Row],[avgValorOrdenDesc]]*DATOS[[#This Row],[total_orders]]</f>
        <v>0</v>
      </c>
      <c r="J2693">
        <v>75</v>
      </c>
      <c r="K2693">
        <v>0</v>
      </c>
      <c r="L2693" t="s">
        <v>29</v>
      </c>
      <c r="M2693">
        <v>27.7</v>
      </c>
      <c r="N2693">
        <f>IF(DATOS[[#This Row],[email_open_rate]]="",0,DATOS[[#This Row],[email_open_rate]])</f>
        <v>27.7</v>
      </c>
      <c r="O2693" s="1">
        <v>44606</v>
      </c>
      <c r="P2693">
        <v>78</v>
      </c>
      <c r="Q2693">
        <v>0.17</v>
      </c>
      <c r="R2693">
        <f>IF(IFERROR(VLOOKUP(DATOS[[#This Row],[IdUnico]],A2694:$A$5002,1,FALSE),0),1,0)</f>
        <v>0</v>
      </c>
    </row>
    <row r="2694" spans="1:18" x14ac:dyDescent="0.3">
      <c r="A2694" t="str">
        <f>CONCATENATE(DATOS[[#This Row],[customer_id]],"_",DATOS[[#This Row],[country]],"_",DATOS[[#This Row],[customer_since]])</f>
        <v>CUST_5841_Germany_44212</v>
      </c>
      <c r="B2694" t="s">
        <v>1019</v>
      </c>
      <c r="C2694">
        <v>25</v>
      </c>
      <c r="D2694" t="s">
        <v>14</v>
      </c>
      <c r="E2694" t="s">
        <v>50</v>
      </c>
      <c r="F2694">
        <v>171.33</v>
      </c>
      <c r="G2694">
        <f>IF(DATOS[[#This Row],[avg_order_value]]="",0,DATOS[[#This Row],[avg_order_value]])</f>
        <v>171.33</v>
      </c>
      <c r="H2694">
        <v>6</v>
      </c>
      <c r="I2694">
        <f>DATOS[[#This Row],[avgValorOrdenDesc]]*DATOS[[#This Row],[total_orders]]</f>
        <v>1027.98</v>
      </c>
      <c r="J2694">
        <v>245</v>
      </c>
      <c r="K2694">
        <v>0</v>
      </c>
      <c r="L2694" t="s">
        <v>40</v>
      </c>
      <c r="M2694">
        <v>20.2</v>
      </c>
      <c r="N2694">
        <f>IF(DATOS[[#This Row],[email_open_rate]]="",0,DATOS[[#This Row],[email_open_rate]])</f>
        <v>20.2</v>
      </c>
      <c r="O2694" s="1">
        <v>44212</v>
      </c>
      <c r="P2694">
        <v>77</v>
      </c>
      <c r="Q2694">
        <v>0.27</v>
      </c>
      <c r="R2694">
        <f>IF(IFERROR(VLOOKUP(DATOS[[#This Row],[IdUnico]],A2695:$A$5002,1,FALSE),0),1,0)</f>
        <v>0</v>
      </c>
    </row>
    <row r="2695" spans="1:18" x14ac:dyDescent="0.3">
      <c r="A2695" t="str">
        <f>CONCATENATE(DATOS[[#This Row],[customer_id]],"_",DATOS[[#This Row],[country]],"_",DATOS[[#This Row],[customer_since]])</f>
        <v>CUST_5846_China_45803</v>
      </c>
      <c r="B2695" t="s">
        <v>516</v>
      </c>
      <c r="C2695">
        <v>67</v>
      </c>
      <c r="D2695" t="s">
        <v>21</v>
      </c>
      <c r="E2695" t="s">
        <v>44</v>
      </c>
      <c r="F2695">
        <v>125.81</v>
      </c>
      <c r="G2695">
        <f>IF(DATOS[[#This Row],[avg_order_value]]="",0,DATOS[[#This Row],[avg_order_value]])</f>
        <v>125.81</v>
      </c>
      <c r="H2695">
        <v>16</v>
      </c>
      <c r="I2695">
        <f>DATOS[[#This Row],[avgValorOrdenDesc]]*DATOS[[#This Row],[total_orders]]</f>
        <v>2012.96</v>
      </c>
      <c r="J2695">
        <v>294</v>
      </c>
      <c r="K2695">
        <v>0</v>
      </c>
      <c r="L2695" t="s">
        <v>23</v>
      </c>
      <c r="M2695">
        <v>83.5</v>
      </c>
      <c r="N2695">
        <f>IF(DATOS[[#This Row],[email_open_rate]]="",0,DATOS[[#This Row],[email_open_rate]])</f>
        <v>83.5</v>
      </c>
      <c r="O2695" s="1">
        <v>45803</v>
      </c>
      <c r="P2695">
        <v>67</v>
      </c>
      <c r="Q2695">
        <v>0.37</v>
      </c>
      <c r="R2695">
        <f>IF(IFERROR(VLOOKUP(DATOS[[#This Row],[IdUnico]],A2696:$A$5002,1,FALSE),0),1,0)</f>
        <v>0</v>
      </c>
    </row>
    <row r="2696" spans="1:18" x14ac:dyDescent="0.3">
      <c r="A2696" t="str">
        <f>CONCATENATE(DATOS[[#This Row],[customer_id]],"_",DATOS[[#This Row],[country]],"_",DATOS[[#This Row],[customer_since]])</f>
        <v>CUST_5849_Japan_45618</v>
      </c>
      <c r="B2696" t="s">
        <v>546</v>
      </c>
      <c r="C2696">
        <v>62</v>
      </c>
      <c r="D2696" t="s">
        <v>25</v>
      </c>
      <c r="E2696" t="s">
        <v>26</v>
      </c>
      <c r="F2696">
        <v>173.84</v>
      </c>
      <c r="G2696">
        <f>IF(DATOS[[#This Row],[avg_order_value]]="",0,DATOS[[#This Row],[avg_order_value]])</f>
        <v>173.84</v>
      </c>
      <c r="H2696">
        <v>13</v>
      </c>
      <c r="I2696">
        <f>DATOS[[#This Row],[avgValorOrdenDesc]]*DATOS[[#This Row],[total_orders]]</f>
        <v>2259.92</v>
      </c>
      <c r="J2696">
        <v>340</v>
      </c>
      <c r="K2696">
        <v>0</v>
      </c>
      <c r="L2696" t="s">
        <v>16</v>
      </c>
      <c r="M2696">
        <v>64.099999999999994</v>
      </c>
      <c r="N2696">
        <f>IF(DATOS[[#This Row],[email_open_rate]]="",0,DATOS[[#This Row],[email_open_rate]])</f>
        <v>64.099999999999994</v>
      </c>
      <c r="O2696" s="1">
        <v>45618</v>
      </c>
      <c r="P2696">
        <v>33</v>
      </c>
      <c r="Q2696">
        <v>0.41</v>
      </c>
      <c r="R2696">
        <f>IF(IFERROR(VLOOKUP(DATOS[[#This Row],[IdUnico]],A2697:$A$5002,1,FALSE),0),1,0)</f>
        <v>0</v>
      </c>
    </row>
    <row r="2697" spans="1:18" x14ac:dyDescent="0.3">
      <c r="A2697" t="str">
        <f>CONCATENATE(DATOS[[#This Row],[customer_id]],"_",DATOS[[#This Row],[country]],"_",DATOS[[#This Row],[customer_since]])</f>
        <v>CUST_5853_China_45760</v>
      </c>
      <c r="B2697" t="s">
        <v>1073</v>
      </c>
      <c r="C2697">
        <v>49</v>
      </c>
      <c r="D2697" t="s">
        <v>21</v>
      </c>
      <c r="E2697" t="s">
        <v>44</v>
      </c>
      <c r="F2697">
        <v>121.17</v>
      </c>
      <c r="G2697">
        <f>IF(DATOS[[#This Row],[avg_order_value]]="",0,DATOS[[#This Row],[avg_order_value]])</f>
        <v>121.17</v>
      </c>
      <c r="H2697">
        <v>15</v>
      </c>
      <c r="I2697">
        <f>DATOS[[#This Row],[avgValorOrdenDesc]]*DATOS[[#This Row],[total_orders]]</f>
        <v>1817.55</v>
      </c>
      <c r="J2697">
        <v>284</v>
      </c>
      <c r="K2697">
        <v>0</v>
      </c>
      <c r="L2697" t="s">
        <v>29</v>
      </c>
      <c r="M2697">
        <v>81.8</v>
      </c>
      <c r="N2697">
        <f>IF(DATOS[[#This Row],[email_open_rate]]="",0,DATOS[[#This Row],[email_open_rate]])</f>
        <v>81.8</v>
      </c>
      <c r="O2697" s="1">
        <v>45760</v>
      </c>
      <c r="P2697">
        <v>37</v>
      </c>
      <c r="Q2697">
        <v>0.28000000000000003</v>
      </c>
      <c r="R2697">
        <f>IF(IFERROR(VLOOKUP(DATOS[[#This Row],[IdUnico]],A2698:$A$5002,1,FALSE),0),1,0)</f>
        <v>0</v>
      </c>
    </row>
    <row r="2698" spans="1:18" x14ac:dyDescent="0.3">
      <c r="A2698" t="str">
        <f>CONCATENATE(DATOS[[#This Row],[customer_id]],"_",DATOS[[#This Row],[country]],"_",DATOS[[#This Row],[customer_since]])</f>
        <v>CUST_5854_Germany_45330</v>
      </c>
      <c r="B2698" t="s">
        <v>669</v>
      </c>
      <c r="C2698">
        <v>65</v>
      </c>
      <c r="D2698" t="s">
        <v>21</v>
      </c>
      <c r="E2698" t="s">
        <v>50</v>
      </c>
      <c r="F2698">
        <v>112.4</v>
      </c>
      <c r="G2698">
        <f>IF(DATOS[[#This Row],[avg_order_value]]="",0,DATOS[[#This Row],[avg_order_value]])</f>
        <v>112.4</v>
      </c>
      <c r="H2698">
        <v>8</v>
      </c>
      <c r="I2698">
        <f>DATOS[[#This Row],[avgValorOrdenDesc]]*DATOS[[#This Row],[total_orders]]</f>
        <v>899.2</v>
      </c>
      <c r="J2698">
        <v>308</v>
      </c>
      <c r="K2698">
        <v>0</v>
      </c>
      <c r="L2698" t="s">
        <v>29</v>
      </c>
      <c r="M2698">
        <v>53.6</v>
      </c>
      <c r="N2698">
        <f>IF(DATOS[[#This Row],[email_open_rate]]="",0,DATOS[[#This Row],[email_open_rate]])</f>
        <v>53.6</v>
      </c>
      <c r="O2698" s="1">
        <v>45330</v>
      </c>
      <c r="P2698">
        <v>62</v>
      </c>
      <c r="Q2698">
        <v>0.65</v>
      </c>
      <c r="R2698">
        <f>IF(IFERROR(VLOOKUP(DATOS[[#This Row],[IdUnico]],A2699:$A$5002,1,FALSE),0),1,0)</f>
        <v>0</v>
      </c>
    </row>
    <row r="2699" spans="1:18" x14ac:dyDescent="0.3">
      <c r="A2699" t="str">
        <f>CONCATENATE(DATOS[[#This Row],[customer_id]],"_",DATOS[[#This Row],[country]],"_",DATOS[[#This Row],[customer_since]])</f>
        <v>CUST_5855_Brazil_44973</v>
      </c>
      <c r="B2699" t="s">
        <v>2782</v>
      </c>
      <c r="C2699">
        <v>51</v>
      </c>
      <c r="D2699" t="s">
        <v>21</v>
      </c>
      <c r="E2699" t="s">
        <v>15</v>
      </c>
      <c r="F2699">
        <v>77.34</v>
      </c>
      <c r="G2699">
        <f>IF(DATOS[[#This Row],[avg_order_value]]="",0,DATOS[[#This Row],[avg_order_value]])</f>
        <v>77.34</v>
      </c>
      <c r="H2699">
        <v>8</v>
      </c>
      <c r="I2699">
        <f>DATOS[[#This Row],[avgValorOrdenDesc]]*DATOS[[#This Row],[total_orders]]</f>
        <v>618.72</v>
      </c>
      <c r="J2699">
        <v>248</v>
      </c>
      <c r="K2699">
        <v>1</v>
      </c>
      <c r="L2699" t="s">
        <v>29</v>
      </c>
      <c r="M2699">
        <v>12.5</v>
      </c>
      <c r="N2699">
        <f>IF(DATOS[[#This Row],[email_open_rate]]="",0,DATOS[[#This Row],[email_open_rate]])</f>
        <v>12.5</v>
      </c>
      <c r="O2699" s="1">
        <v>44973</v>
      </c>
      <c r="P2699">
        <v>96</v>
      </c>
      <c r="Q2699">
        <v>0.16</v>
      </c>
      <c r="R2699">
        <f>IF(IFERROR(VLOOKUP(DATOS[[#This Row],[IdUnico]],A2700:$A$5002,1,FALSE),0),1,0)</f>
        <v>0</v>
      </c>
    </row>
    <row r="2700" spans="1:18" x14ac:dyDescent="0.3">
      <c r="A2700" t="str">
        <f>CONCATENATE(DATOS[[#This Row],[customer_id]],"_",DATOS[[#This Row],[country]],"_",DATOS[[#This Row],[customer_since]])</f>
        <v>CUST_5857_USA_45132</v>
      </c>
      <c r="B2700" t="s">
        <v>2316</v>
      </c>
      <c r="C2700">
        <v>20</v>
      </c>
      <c r="D2700" t="s">
        <v>21</v>
      </c>
      <c r="E2700" t="s">
        <v>18</v>
      </c>
      <c r="F2700">
        <v>47.74</v>
      </c>
      <c r="G2700">
        <f>IF(DATOS[[#This Row],[avg_order_value]]="",0,DATOS[[#This Row],[avg_order_value]])</f>
        <v>47.74</v>
      </c>
      <c r="H2700">
        <v>15</v>
      </c>
      <c r="I2700">
        <f>DATOS[[#This Row],[avgValorOrdenDesc]]*DATOS[[#This Row],[total_orders]]</f>
        <v>716.1</v>
      </c>
      <c r="J2700">
        <v>244</v>
      </c>
      <c r="K2700">
        <v>0</v>
      </c>
      <c r="L2700" t="s">
        <v>23</v>
      </c>
      <c r="M2700">
        <v>93.5</v>
      </c>
      <c r="N2700">
        <f>IF(DATOS[[#This Row],[email_open_rate]]="",0,DATOS[[#This Row],[email_open_rate]])</f>
        <v>93.5</v>
      </c>
      <c r="O2700" s="1">
        <v>45132</v>
      </c>
      <c r="P2700">
        <v>9</v>
      </c>
      <c r="Q2700">
        <v>7.0000000000000007E-2</v>
      </c>
      <c r="R2700">
        <f>IF(IFERROR(VLOOKUP(DATOS[[#This Row],[IdUnico]],A2701:$A$5002,1,FALSE),0),1,0)</f>
        <v>0</v>
      </c>
    </row>
    <row r="2701" spans="1:18" x14ac:dyDescent="0.3">
      <c r="A2701" t="str">
        <f>CONCATENATE(DATOS[[#This Row],[customer_id]],"_",DATOS[[#This Row],[country]],"_",DATOS[[#This Row],[customer_since]])</f>
        <v>CUST_5858_Japan_45500</v>
      </c>
      <c r="B2701" t="s">
        <v>650</v>
      </c>
      <c r="C2701">
        <v>34</v>
      </c>
      <c r="D2701" t="s">
        <v>14</v>
      </c>
      <c r="E2701" t="s">
        <v>26</v>
      </c>
      <c r="F2701">
        <v>221.94</v>
      </c>
      <c r="G2701">
        <f>IF(DATOS[[#This Row],[avg_order_value]]="",0,DATOS[[#This Row],[avg_order_value]])</f>
        <v>221.94</v>
      </c>
      <c r="H2701">
        <v>13</v>
      </c>
      <c r="I2701">
        <f>DATOS[[#This Row],[avgValorOrdenDesc]]*DATOS[[#This Row],[total_orders]]</f>
        <v>2885.22</v>
      </c>
      <c r="J2701">
        <v>51</v>
      </c>
      <c r="K2701">
        <v>0</v>
      </c>
      <c r="L2701" t="s">
        <v>40</v>
      </c>
      <c r="M2701">
        <v>51.9</v>
      </c>
      <c r="N2701">
        <f>IF(DATOS[[#This Row],[email_open_rate]]="",0,DATOS[[#This Row],[email_open_rate]])</f>
        <v>51.9</v>
      </c>
      <c r="O2701" s="1">
        <v>45500</v>
      </c>
      <c r="P2701">
        <v>9</v>
      </c>
      <c r="Q2701">
        <v>0.34</v>
      </c>
      <c r="R2701">
        <f>IF(IFERROR(VLOOKUP(DATOS[[#This Row],[IdUnico]],A2702:$A$5002,1,FALSE),0),1,0)</f>
        <v>0</v>
      </c>
    </row>
    <row r="2702" spans="1:18" x14ac:dyDescent="0.3">
      <c r="A2702" t="str">
        <f>CONCATENATE(DATOS[[#This Row],[customer_id]],"_",DATOS[[#This Row],[country]],"_",DATOS[[#This Row],[customer_since]])</f>
        <v>CUST_5859_Australia_44103</v>
      </c>
      <c r="B2702" t="s">
        <v>102</v>
      </c>
      <c r="C2702">
        <v>72</v>
      </c>
      <c r="D2702" t="s">
        <v>25</v>
      </c>
      <c r="E2702" t="s">
        <v>22</v>
      </c>
      <c r="F2702">
        <v>111.68</v>
      </c>
      <c r="G2702">
        <f>IF(DATOS[[#This Row],[avg_order_value]]="",0,DATOS[[#This Row],[avg_order_value]])</f>
        <v>111.68</v>
      </c>
      <c r="H2702">
        <v>13</v>
      </c>
      <c r="I2702">
        <f>DATOS[[#This Row],[avgValorOrdenDesc]]*DATOS[[#This Row],[total_orders]]</f>
        <v>1451.8400000000001</v>
      </c>
      <c r="J2702">
        <v>360</v>
      </c>
      <c r="K2702">
        <v>0</v>
      </c>
      <c r="L2702" t="s">
        <v>19</v>
      </c>
      <c r="M2702">
        <v>20.399999999999999</v>
      </c>
      <c r="N2702">
        <f>IF(DATOS[[#This Row],[email_open_rate]]="",0,DATOS[[#This Row],[email_open_rate]])</f>
        <v>20.399999999999999</v>
      </c>
      <c r="O2702" s="1">
        <v>44103</v>
      </c>
      <c r="P2702">
        <v>43</v>
      </c>
      <c r="Q2702">
        <v>7.0000000000000007E-2</v>
      </c>
      <c r="R2702">
        <f>IF(IFERROR(VLOOKUP(DATOS[[#This Row],[IdUnico]],A2703:$A$5002,1,FALSE),0),1,0)</f>
        <v>0</v>
      </c>
    </row>
    <row r="2703" spans="1:18" x14ac:dyDescent="0.3">
      <c r="A2703" t="str">
        <f>CONCATENATE(DATOS[[#This Row],[customer_id]],"_",DATOS[[#This Row],[country]],"_",DATOS[[#This Row],[customer_since]])</f>
        <v>CUST_5869_Germany_44344</v>
      </c>
      <c r="B2703" t="s">
        <v>371</v>
      </c>
      <c r="C2703">
        <v>30</v>
      </c>
      <c r="D2703" t="s">
        <v>21</v>
      </c>
      <c r="E2703" t="s">
        <v>50</v>
      </c>
      <c r="F2703">
        <v>99.94</v>
      </c>
      <c r="G2703">
        <f>IF(DATOS[[#This Row],[avg_order_value]]="",0,DATOS[[#This Row],[avg_order_value]])</f>
        <v>99.94</v>
      </c>
      <c r="H2703">
        <v>10</v>
      </c>
      <c r="I2703">
        <f>DATOS[[#This Row],[avgValorOrdenDesc]]*DATOS[[#This Row],[total_orders]]</f>
        <v>999.4</v>
      </c>
      <c r="J2703">
        <v>352</v>
      </c>
      <c r="K2703">
        <v>0</v>
      </c>
      <c r="L2703" t="s">
        <v>16</v>
      </c>
      <c r="M2703">
        <v>34.1</v>
      </c>
      <c r="N2703">
        <f>IF(DATOS[[#This Row],[email_open_rate]]="",0,DATOS[[#This Row],[email_open_rate]])</f>
        <v>34.1</v>
      </c>
      <c r="O2703" s="1">
        <v>44344</v>
      </c>
      <c r="P2703">
        <v>18</v>
      </c>
      <c r="Q2703">
        <v>0.14000000000000001</v>
      </c>
      <c r="R2703">
        <f>IF(IFERROR(VLOOKUP(DATOS[[#This Row],[IdUnico]],A2704:$A$5002,1,FALSE),0),1,0)</f>
        <v>0</v>
      </c>
    </row>
    <row r="2704" spans="1:18" x14ac:dyDescent="0.3">
      <c r="A2704" t="str">
        <f>CONCATENATE(DATOS[[#This Row],[customer_id]],"_",DATOS[[#This Row],[country]],"_",DATOS[[#This Row],[customer_since]])</f>
        <v>CUST_5869_India_45656</v>
      </c>
      <c r="B2704" t="s">
        <v>371</v>
      </c>
      <c r="C2704">
        <v>75</v>
      </c>
      <c r="D2704" t="s">
        <v>14</v>
      </c>
      <c r="E2704" t="s">
        <v>37</v>
      </c>
      <c r="F2704">
        <v>95.61</v>
      </c>
      <c r="G2704">
        <f>IF(DATOS[[#This Row],[avg_order_value]]="",0,DATOS[[#This Row],[avg_order_value]])</f>
        <v>95.61</v>
      </c>
      <c r="H2704">
        <v>13</v>
      </c>
      <c r="I2704">
        <f>DATOS[[#This Row],[avgValorOrdenDesc]]*DATOS[[#This Row],[total_orders]]</f>
        <v>1242.93</v>
      </c>
      <c r="J2704">
        <v>144</v>
      </c>
      <c r="K2704">
        <v>0</v>
      </c>
      <c r="L2704" t="s">
        <v>23</v>
      </c>
      <c r="M2704">
        <v>91</v>
      </c>
      <c r="N2704">
        <f>IF(DATOS[[#This Row],[email_open_rate]]="",0,DATOS[[#This Row],[email_open_rate]])</f>
        <v>91</v>
      </c>
      <c r="O2704" s="1">
        <v>45656</v>
      </c>
      <c r="P2704">
        <v>76</v>
      </c>
      <c r="Q2704">
        <v>0.22</v>
      </c>
      <c r="R2704">
        <f>IF(IFERROR(VLOOKUP(DATOS[[#This Row],[IdUnico]],A2705:$A$5002,1,FALSE),0),1,0)</f>
        <v>0</v>
      </c>
    </row>
    <row r="2705" spans="1:18" x14ac:dyDescent="0.3">
      <c r="A2705" t="str">
        <f>CONCATENATE(DATOS[[#This Row],[customer_id]],"_",DATOS[[#This Row],[country]],"_",DATOS[[#This Row],[customer_since]])</f>
        <v>CUST_5873_Australia_44813</v>
      </c>
      <c r="B2705" t="s">
        <v>979</v>
      </c>
      <c r="C2705">
        <v>69</v>
      </c>
      <c r="D2705" t="s">
        <v>14</v>
      </c>
      <c r="E2705" t="s">
        <v>22</v>
      </c>
      <c r="F2705">
        <v>124.26</v>
      </c>
      <c r="G2705">
        <f>IF(DATOS[[#This Row],[avg_order_value]]="",0,DATOS[[#This Row],[avg_order_value]])</f>
        <v>124.26</v>
      </c>
      <c r="H2705">
        <v>9</v>
      </c>
      <c r="I2705">
        <f>DATOS[[#This Row],[avgValorOrdenDesc]]*DATOS[[#This Row],[total_orders]]</f>
        <v>1118.3400000000001</v>
      </c>
      <c r="J2705">
        <v>59</v>
      </c>
      <c r="K2705">
        <v>0</v>
      </c>
      <c r="L2705" t="s">
        <v>29</v>
      </c>
      <c r="M2705">
        <v>76.8</v>
      </c>
      <c r="N2705">
        <f>IF(DATOS[[#This Row],[email_open_rate]]="",0,DATOS[[#This Row],[email_open_rate]])</f>
        <v>76.8</v>
      </c>
      <c r="O2705" s="1">
        <v>44813</v>
      </c>
      <c r="P2705">
        <v>90</v>
      </c>
      <c r="Q2705">
        <v>0.26</v>
      </c>
      <c r="R2705">
        <f>IF(IFERROR(VLOOKUP(DATOS[[#This Row],[IdUnico]],A2706:$A$5002,1,FALSE),0),1,0)</f>
        <v>0</v>
      </c>
    </row>
    <row r="2706" spans="1:18" x14ac:dyDescent="0.3">
      <c r="A2706" t="str">
        <f>CONCATENATE(DATOS[[#This Row],[customer_id]],"_",DATOS[[#This Row],[country]],"_",DATOS[[#This Row],[customer_since]])</f>
        <v>CUST_5873_India_45416</v>
      </c>
      <c r="B2706" t="s">
        <v>979</v>
      </c>
      <c r="C2706">
        <v>48</v>
      </c>
      <c r="D2706" t="s">
        <v>14</v>
      </c>
      <c r="E2706" t="s">
        <v>37</v>
      </c>
      <c r="F2706">
        <v>125.63</v>
      </c>
      <c r="G2706">
        <f>IF(DATOS[[#This Row],[avg_order_value]]="",0,DATOS[[#This Row],[avg_order_value]])</f>
        <v>125.63</v>
      </c>
      <c r="H2706">
        <v>6</v>
      </c>
      <c r="I2706">
        <f>DATOS[[#This Row],[avgValorOrdenDesc]]*DATOS[[#This Row],[total_orders]]</f>
        <v>753.78</v>
      </c>
      <c r="J2706">
        <v>37</v>
      </c>
      <c r="K2706">
        <v>0</v>
      </c>
      <c r="L2706" t="s">
        <v>40</v>
      </c>
      <c r="M2706">
        <v>99.9</v>
      </c>
      <c r="N2706">
        <f>IF(DATOS[[#This Row],[email_open_rate]]="",0,DATOS[[#This Row],[email_open_rate]])</f>
        <v>99.9</v>
      </c>
      <c r="O2706" s="1">
        <v>45416</v>
      </c>
      <c r="P2706">
        <v>49</v>
      </c>
      <c r="Q2706">
        <v>0.21</v>
      </c>
      <c r="R2706">
        <f>IF(IFERROR(VLOOKUP(DATOS[[#This Row],[IdUnico]],A2707:$A$5002,1,FALSE),0),1,0)</f>
        <v>0</v>
      </c>
    </row>
    <row r="2707" spans="1:18" x14ac:dyDescent="0.3">
      <c r="A2707" t="str">
        <f>CONCATENATE(DATOS[[#This Row],[customer_id]],"_",DATOS[[#This Row],[country]],"_",DATOS[[#This Row],[customer_since]])</f>
        <v>CUST_5873_Japan_44311</v>
      </c>
      <c r="B2707" t="s">
        <v>979</v>
      </c>
      <c r="C2707">
        <v>61</v>
      </c>
      <c r="D2707" t="s">
        <v>14</v>
      </c>
      <c r="E2707" t="s">
        <v>26</v>
      </c>
      <c r="F2707">
        <v>109.85</v>
      </c>
      <c r="G2707">
        <f>IF(DATOS[[#This Row],[avg_order_value]]="",0,DATOS[[#This Row],[avg_order_value]])</f>
        <v>109.85</v>
      </c>
      <c r="H2707">
        <v>13</v>
      </c>
      <c r="I2707">
        <f>DATOS[[#This Row],[avgValorOrdenDesc]]*DATOS[[#This Row],[total_orders]]</f>
        <v>1428.05</v>
      </c>
      <c r="J2707">
        <v>215</v>
      </c>
      <c r="K2707">
        <v>0</v>
      </c>
      <c r="L2707" t="s">
        <v>16</v>
      </c>
      <c r="M2707">
        <v>55.4</v>
      </c>
      <c r="N2707">
        <f>IF(DATOS[[#This Row],[email_open_rate]]="",0,DATOS[[#This Row],[email_open_rate]])</f>
        <v>55.4</v>
      </c>
      <c r="O2707" s="1">
        <v>44311</v>
      </c>
      <c r="P2707">
        <v>33</v>
      </c>
      <c r="Q2707">
        <v>0.27</v>
      </c>
      <c r="R2707">
        <f>IF(IFERROR(VLOOKUP(DATOS[[#This Row],[IdUnico]],A2708:$A$5002,1,FALSE),0),1,0)</f>
        <v>0</v>
      </c>
    </row>
    <row r="2708" spans="1:18" x14ac:dyDescent="0.3">
      <c r="A2708" t="str">
        <f>CONCATENATE(DATOS[[#This Row],[customer_id]],"_",DATOS[[#This Row],[country]],"_",DATOS[[#This Row],[customer_since]])</f>
        <v>CUST_5875_Australia_45745</v>
      </c>
      <c r="B2708" t="s">
        <v>1845</v>
      </c>
      <c r="C2708">
        <v>79</v>
      </c>
      <c r="D2708" t="s">
        <v>21</v>
      </c>
      <c r="E2708" t="s">
        <v>22</v>
      </c>
      <c r="F2708">
        <v>37.14</v>
      </c>
      <c r="G2708">
        <f>IF(DATOS[[#This Row],[avg_order_value]]="",0,DATOS[[#This Row],[avg_order_value]])</f>
        <v>37.14</v>
      </c>
      <c r="H2708">
        <v>14</v>
      </c>
      <c r="I2708">
        <f>DATOS[[#This Row],[avgValorOrdenDesc]]*DATOS[[#This Row],[total_orders]]</f>
        <v>519.96</v>
      </c>
      <c r="J2708">
        <v>180</v>
      </c>
      <c r="K2708">
        <v>0</v>
      </c>
      <c r="L2708" t="s">
        <v>23</v>
      </c>
      <c r="M2708">
        <v>76.7</v>
      </c>
      <c r="N2708">
        <f>IF(DATOS[[#This Row],[email_open_rate]]="",0,DATOS[[#This Row],[email_open_rate]])</f>
        <v>76.7</v>
      </c>
      <c r="O2708" s="1">
        <v>45745</v>
      </c>
      <c r="P2708">
        <v>36</v>
      </c>
      <c r="Q2708">
        <v>0.14000000000000001</v>
      </c>
      <c r="R2708">
        <f>IF(IFERROR(VLOOKUP(DATOS[[#This Row],[IdUnico]],A2709:$A$5002,1,FALSE),0),1,0)</f>
        <v>0</v>
      </c>
    </row>
    <row r="2709" spans="1:18" x14ac:dyDescent="0.3">
      <c r="A2709" t="str">
        <f>CONCATENATE(DATOS[[#This Row],[customer_id]],"_",DATOS[[#This Row],[country]],"_",DATOS[[#This Row],[customer_since]])</f>
        <v>CUST_5875_Canada_44090</v>
      </c>
      <c r="B2709" t="s">
        <v>1845</v>
      </c>
      <c r="C2709">
        <v>58</v>
      </c>
      <c r="D2709" t="s">
        <v>25</v>
      </c>
      <c r="E2709" t="s">
        <v>28</v>
      </c>
      <c r="F2709">
        <v>69.36</v>
      </c>
      <c r="G2709">
        <f>IF(DATOS[[#This Row],[avg_order_value]]="",0,DATOS[[#This Row],[avg_order_value]])</f>
        <v>69.36</v>
      </c>
      <c r="H2709">
        <v>13</v>
      </c>
      <c r="I2709">
        <f>DATOS[[#This Row],[avgValorOrdenDesc]]*DATOS[[#This Row],[total_orders]]</f>
        <v>901.68</v>
      </c>
      <c r="J2709">
        <v>324</v>
      </c>
      <c r="K2709">
        <v>0</v>
      </c>
      <c r="L2709" t="s">
        <v>23</v>
      </c>
      <c r="M2709">
        <v>73.900000000000006</v>
      </c>
      <c r="N2709">
        <f>IF(DATOS[[#This Row],[email_open_rate]]="",0,DATOS[[#This Row],[email_open_rate]])</f>
        <v>73.900000000000006</v>
      </c>
      <c r="O2709" s="1">
        <v>44090</v>
      </c>
      <c r="P2709">
        <v>54</v>
      </c>
      <c r="Q2709">
        <v>0.33</v>
      </c>
      <c r="R2709">
        <f>IF(IFERROR(VLOOKUP(DATOS[[#This Row],[IdUnico]],A2710:$A$5002,1,FALSE),0),1,0)</f>
        <v>0</v>
      </c>
    </row>
    <row r="2710" spans="1:18" x14ac:dyDescent="0.3">
      <c r="A2710" t="str">
        <f>CONCATENATE(DATOS[[#This Row],[customer_id]],"_",DATOS[[#This Row],[country]],"_",DATOS[[#This Row],[customer_since]])</f>
        <v>CUST_5875_UK_44976</v>
      </c>
      <c r="B2710" t="s">
        <v>1845</v>
      </c>
      <c r="C2710">
        <v>25</v>
      </c>
      <c r="D2710" t="s">
        <v>25</v>
      </c>
      <c r="E2710" t="s">
        <v>52</v>
      </c>
      <c r="F2710">
        <v>148.56</v>
      </c>
      <c r="G2710">
        <f>IF(DATOS[[#This Row],[avg_order_value]]="",0,DATOS[[#This Row],[avg_order_value]])</f>
        <v>148.56</v>
      </c>
      <c r="H2710">
        <v>11</v>
      </c>
      <c r="I2710">
        <f>DATOS[[#This Row],[avgValorOrdenDesc]]*DATOS[[#This Row],[total_orders]]</f>
        <v>1634.16</v>
      </c>
      <c r="J2710">
        <v>121</v>
      </c>
      <c r="K2710">
        <v>0</v>
      </c>
      <c r="L2710" t="s">
        <v>29</v>
      </c>
      <c r="M2710">
        <v>68.3</v>
      </c>
      <c r="N2710">
        <f>IF(DATOS[[#This Row],[email_open_rate]]="",0,DATOS[[#This Row],[email_open_rate]])</f>
        <v>68.3</v>
      </c>
      <c r="O2710" s="1">
        <v>44976</v>
      </c>
      <c r="P2710">
        <v>64</v>
      </c>
      <c r="Q2710">
        <v>0.06</v>
      </c>
      <c r="R2710">
        <f>IF(IFERROR(VLOOKUP(DATOS[[#This Row],[IdUnico]],A2711:$A$5002,1,FALSE),0),1,0)</f>
        <v>0</v>
      </c>
    </row>
    <row r="2711" spans="1:18" x14ac:dyDescent="0.3">
      <c r="A2711" t="str">
        <f>CONCATENATE(DATOS[[#This Row],[customer_id]],"_",DATOS[[#This Row],[country]],"_",DATOS[[#This Row],[customer_since]])</f>
        <v>CUST_5875_USA_45448</v>
      </c>
      <c r="B2711" t="s">
        <v>1845</v>
      </c>
      <c r="C2711">
        <v>25</v>
      </c>
      <c r="D2711" t="s">
        <v>14</v>
      </c>
      <c r="E2711" t="s">
        <v>18</v>
      </c>
      <c r="F2711">
        <v>139.16999999999999</v>
      </c>
      <c r="G2711">
        <f>IF(DATOS[[#This Row],[avg_order_value]]="",0,DATOS[[#This Row],[avg_order_value]])</f>
        <v>139.16999999999999</v>
      </c>
      <c r="H2711">
        <v>9</v>
      </c>
      <c r="I2711">
        <f>DATOS[[#This Row],[avgValorOrdenDesc]]*DATOS[[#This Row],[total_orders]]</f>
        <v>1252.53</v>
      </c>
      <c r="J2711">
        <v>193</v>
      </c>
      <c r="K2711">
        <v>0</v>
      </c>
      <c r="L2711" t="s">
        <v>19</v>
      </c>
      <c r="M2711">
        <v>63.6</v>
      </c>
      <c r="N2711">
        <f>IF(DATOS[[#This Row],[email_open_rate]]="",0,DATOS[[#This Row],[email_open_rate]])</f>
        <v>63.6</v>
      </c>
      <c r="O2711" s="1">
        <v>45448</v>
      </c>
      <c r="P2711">
        <v>75</v>
      </c>
      <c r="Q2711">
        <v>0.81</v>
      </c>
      <c r="R2711">
        <f>IF(IFERROR(VLOOKUP(DATOS[[#This Row],[IdUnico]],A2712:$A$5002,1,FALSE),0),1,0)</f>
        <v>0</v>
      </c>
    </row>
    <row r="2712" spans="1:18" x14ac:dyDescent="0.3">
      <c r="A2712" t="str">
        <f>CONCATENATE(DATOS[[#This Row],[customer_id]],"_",DATOS[[#This Row],[country]],"_",DATOS[[#This Row],[customer_since]])</f>
        <v>CUST_5876_UK_44813</v>
      </c>
      <c r="B2712" t="s">
        <v>1210</v>
      </c>
      <c r="C2712">
        <v>59</v>
      </c>
      <c r="D2712" t="s">
        <v>21</v>
      </c>
      <c r="E2712" t="s">
        <v>52</v>
      </c>
      <c r="F2712">
        <v>122.62</v>
      </c>
      <c r="G2712">
        <f>IF(DATOS[[#This Row],[avg_order_value]]="",0,DATOS[[#This Row],[avg_order_value]])</f>
        <v>122.62</v>
      </c>
      <c r="H2712">
        <v>9</v>
      </c>
      <c r="I2712">
        <f>DATOS[[#This Row],[avgValorOrdenDesc]]*DATOS[[#This Row],[total_orders]]</f>
        <v>1103.58</v>
      </c>
      <c r="J2712">
        <v>345</v>
      </c>
      <c r="K2712">
        <v>0</v>
      </c>
      <c r="L2712" t="s">
        <v>19</v>
      </c>
      <c r="M2712">
        <v>38.700000000000003</v>
      </c>
      <c r="N2712">
        <f>IF(DATOS[[#This Row],[email_open_rate]]="",0,DATOS[[#This Row],[email_open_rate]])</f>
        <v>38.700000000000003</v>
      </c>
      <c r="O2712" s="1">
        <v>44813</v>
      </c>
      <c r="P2712">
        <v>76</v>
      </c>
      <c r="Q2712">
        <v>0.18</v>
      </c>
      <c r="R2712">
        <f>IF(IFERROR(VLOOKUP(DATOS[[#This Row],[IdUnico]],A2713:$A$5002,1,FALSE),0),1,0)</f>
        <v>0</v>
      </c>
    </row>
    <row r="2713" spans="1:18" x14ac:dyDescent="0.3">
      <c r="A2713" t="str">
        <f>CONCATENATE(DATOS[[#This Row],[customer_id]],"_",DATOS[[#This Row],[country]],"_",DATOS[[#This Row],[customer_since]])</f>
        <v>CUST_5876_USA_45755</v>
      </c>
      <c r="B2713" t="s">
        <v>1210</v>
      </c>
      <c r="C2713">
        <v>24</v>
      </c>
      <c r="D2713" t="s">
        <v>21</v>
      </c>
      <c r="E2713" t="s">
        <v>18</v>
      </c>
      <c r="F2713">
        <v>192.08</v>
      </c>
      <c r="G2713">
        <f>IF(DATOS[[#This Row],[avg_order_value]]="",0,DATOS[[#This Row],[avg_order_value]])</f>
        <v>192.08</v>
      </c>
      <c r="H2713">
        <v>13</v>
      </c>
      <c r="I2713">
        <f>DATOS[[#This Row],[avgValorOrdenDesc]]*DATOS[[#This Row],[total_orders]]</f>
        <v>2497.04</v>
      </c>
      <c r="J2713">
        <v>343</v>
      </c>
      <c r="K2713">
        <v>0</v>
      </c>
      <c r="L2713" t="s">
        <v>40</v>
      </c>
      <c r="M2713">
        <v>33.6</v>
      </c>
      <c r="N2713">
        <f>IF(DATOS[[#This Row],[email_open_rate]]="",0,DATOS[[#This Row],[email_open_rate]])</f>
        <v>33.6</v>
      </c>
      <c r="O2713" s="1">
        <v>45755</v>
      </c>
      <c r="P2713">
        <v>33</v>
      </c>
      <c r="Q2713">
        <v>0.41</v>
      </c>
      <c r="R2713">
        <f>IF(IFERROR(VLOOKUP(DATOS[[#This Row],[IdUnico]],A2714:$A$5002,1,FALSE),0),1,0)</f>
        <v>0</v>
      </c>
    </row>
    <row r="2714" spans="1:18" x14ac:dyDescent="0.3">
      <c r="A2714" t="str">
        <f>CONCATENATE(DATOS[[#This Row],[customer_id]],"_",DATOS[[#This Row],[country]],"_",DATOS[[#This Row],[customer_since]])</f>
        <v>CUST_5882_India_44365</v>
      </c>
      <c r="B2714" t="s">
        <v>1572</v>
      </c>
      <c r="C2714">
        <v>27</v>
      </c>
      <c r="D2714" t="s">
        <v>14</v>
      </c>
      <c r="E2714" t="s">
        <v>37</v>
      </c>
      <c r="F2714">
        <v>55.24</v>
      </c>
      <c r="G2714">
        <f>IF(DATOS[[#This Row],[avg_order_value]]="",0,DATOS[[#This Row],[avg_order_value]])</f>
        <v>55.24</v>
      </c>
      <c r="H2714">
        <v>14</v>
      </c>
      <c r="I2714">
        <f>DATOS[[#This Row],[avgValorOrdenDesc]]*DATOS[[#This Row],[total_orders]]</f>
        <v>773.36</v>
      </c>
      <c r="J2714">
        <v>253</v>
      </c>
      <c r="K2714">
        <v>0</v>
      </c>
      <c r="L2714" t="s">
        <v>23</v>
      </c>
      <c r="M2714">
        <v>82.9</v>
      </c>
      <c r="N2714">
        <f>IF(DATOS[[#This Row],[email_open_rate]]="",0,DATOS[[#This Row],[email_open_rate]])</f>
        <v>82.9</v>
      </c>
      <c r="O2714" s="1">
        <v>44365</v>
      </c>
      <c r="P2714">
        <v>14</v>
      </c>
      <c r="Q2714">
        <v>0.14000000000000001</v>
      </c>
      <c r="R2714">
        <f>IF(IFERROR(VLOOKUP(DATOS[[#This Row],[IdUnico]],A2715:$A$5002,1,FALSE),0),1,0)</f>
        <v>0</v>
      </c>
    </row>
    <row r="2715" spans="1:18" x14ac:dyDescent="0.3">
      <c r="A2715" t="str">
        <f>CONCATENATE(DATOS[[#This Row],[customer_id]],"_",DATOS[[#This Row],[country]],"_",DATOS[[#This Row],[customer_since]])</f>
        <v>CUST_5883_Germany_45074</v>
      </c>
      <c r="B2715" t="s">
        <v>3526</v>
      </c>
      <c r="C2715">
        <v>79</v>
      </c>
      <c r="D2715" t="s">
        <v>21</v>
      </c>
      <c r="E2715" t="s">
        <v>50</v>
      </c>
      <c r="F2715">
        <v>106.97</v>
      </c>
      <c r="G2715">
        <f>IF(DATOS[[#This Row],[avg_order_value]]="",0,DATOS[[#This Row],[avg_order_value]])</f>
        <v>106.97</v>
      </c>
      <c r="H2715">
        <v>13</v>
      </c>
      <c r="I2715">
        <f>DATOS[[#This Row],[avgValorOrdenDesc]]*DATOS[[#This Row],[total_orders]]</f>
        <v>1390.61</v>
      </c>
      <c r="J2715">
        <v>162</v>
      </c>
      <c r="K2715">
        <v>0</v>
      </c>
      <c r="L2715" t="s">
        <v>19</v>
      </c>
      <c r="N2715">
        <f>IF(DATOS[[#This Row],[email_open_rate]]="",0,DATOS[[#This Row],[email_open_rate]])</f>
        <v>0</v>
      </c>
      <c r="O2715" s="1">
        <v>45074</v>
      </c>
      <c r="P2715">
        <v>68</v>
      </c>
      <c r="Q2715">
        <v>0.28999999999999998</v>
      </c>
      <c r="R2715">
        <f>IF(IFERROR(VLOOKUP(DATOS[[#This Row],[IdUnico]],A2716:$A$5002,1,FALSE),0),1,0)</f>
        <v>0</v>
      </c>
    </row>
    <row r="2716" spans="1:18" x14ac:dyDescent="0.3">
      <c r="A2716" t="str">
        <f>CONCATENATE(DATOS[[#This Row],[customer_id]],"_",DATOS[[#This Row],[country]],"_",DATOS[[#This Row],[customer_since]])</f>
        <v>CUST_5886_Japan_45107</v>
      </c>
      <c r="B2716" t="s">
        <v>3018</v>
      </c>
      <c r="C2716">
        <v>66</v>
      </c>
      <c r="D2716" t="s">
        <v>21</v>
      </c>
      <c r="E2716" t="s">
        <v>26</v>
      </c>
      <c r="F2716">
        <v>43.17</v>
      </c>
      <c r="G2716">
        <f>IF(DATOS[[#This Row],[avg_order_value]]="",0,DATOS[[#This Row],[avg_order_value]])</f>
        <v>43.17</v>
      </c>
      <c r="H2716">
        <v>5</v>
      </c>
      <c r="I2716">
        <f>DATOS[[#This Row],[avgValorOrdenDesc]]*DATOS[[#This Row],[total_orders]]</f>
        <v>215.85000000000002</v>
      </c>
      <c r="J2716">
        <v>358</v>
      </c>
      <c r="K2716">
        <v>0</v>
      </c>
      <c r="L2716" t="s">
        <v>23</v>
      </c>
      <c r="M2716">
        <v>39.9</v>
      </c>
      <c r="N2716">
        <f>IF(DATOS[[#This Row],[email_open_rate]]="",0,DATOS[[#This Row],[email_open_rate]])</f>
        <v>39.9</v>
      </c>
      <c r="O2716" s="1">
        <v>45107</v>
      </c>
      <c r="P2716">
        <v>95</v>
      </c>
      <c r="Q2716">
        <v>0.2</v>
      </c>
      <c r="R2716">
        <f>IF(IFERROR(VLOOKUP(DATOS[[#This Row],[IdUnico]],A2717:$A$5002,1,FALSE),0),1,0)</f>
        <v>0</v>
      </c>
    </row>
    <row r="2717" spans="1:18" x14ac:dyDescent="0.3">
      <c r="A2717" t="str">
        <f>CONCATENATE(DATOS[[#This Row],[customer_id]],"_",DATOS[[#This Row],[country]],"_",DATOS[[#This Row],[customer_since]])</f>
        <v>CUST_5887_China_45206</v>
      </c>
      <c r="B2717" t="s">
        <v>101</v>
      </c>
      <c r="C2717">
        <v>52</v>
      </c>
      <c r="D2717" t="s">
        <v>25</v>
      </c>
      <c r="E2717" t="s">
        <v>44</v>
      </c>
      <c r="F2717">
        <v>84.6</v>
      </c>
      <c r="G2717">
        <f>IF(DATOS[[#This Row],[avg_order_value]]="",0,DATOS[[#This Row],[avg_order_value]])</f>
        <v>84.6</v>
      </c>
      <c r="H2717">
        <v>17</v>
      </c>
      <c r="I2717">
        <f>DATOS[[#This Row],[avgValorOrdenDesc]]*DATOS[[#This Row],[total_orders]]</f>
        <v>1438.1999999999998</v>
      </c>
      <c r="J2717">
        <v>26</v>
      </c>
      <c r="K2717">
        <v>0</v>
      </c>
      <c r="L2717" t="s">
        <v>29</v>
      </c>
      <c r="M2717">
        <v>80.8</v>
      </c>
      <c r="N2717">
        <f>IF(DATOS[[#This Row],[email_open_rate]]="",0,DATOS[[#This Row],[email_open_rate]])</f>
        <v>80.8</v>
      </c>
      <c r="O2717" s="1">
        <v>45206</v>
      </c>
      <c r="P2717">
        <v>20</v>
      </c>
      <c r="Q2717">
        <v>0.25</v>
      </c>
      <c r="R2717">
        <f>IF(IFERROR(VLOOKUP(DATOS[[#This Row],[IdUnico]],A2718:$A$5002,1,FALSE),0),1,0)</f>
        <v>0</v>
      </c>
    </row>
    <row r="2718" spans="1:18" x14ac:dyDescent="0.3">
      <c r="A2718" t="str">
        <f>CONCATENATE(DATOS[[#This Row],[customer_id]],"_",DATOS[[#This Row],[country]],"_",DATOS[[#This Row],[customer_since]])</f>
        <v>CUST_5887_France_44343</v>
      </c>
      <c r="B2718" t="s">
        <v>101</v>
      </c>
      <c r="C2718">
        <v>44</v>
      </c>
      <c r="D2718" t="s">
        <v>25</v>
      </c>
      <c r="E2718" t="s">
        <v>35</v>
      </c>
      <c r="F2718">
        <v>189.93</v>
      </c>
      <c r="G2718">
        <f>IF(DATOS[[#This Row],[avg_order_value]]="",0,DATOS[[#This Row],[avg_order_value]])</f>
        <v>189.93</v>
      </c>
      <c r="H2718">
        <v>9</v>
      </c>
      <c r="I2718">
        <f>DATOS[[#This Row],[avgValorOrdenDesc]]*DATOS[[#This Row],[total_orders]]</f>
        <v>1709.3700000000001</v>
      </c>
      <c r="J2718">
        <v>292</v>
      </c>
      <c r="K2718">
        <v>0</v>
      </c>
      <c r="L2718" t="s">
        <v>19</v>
      </c>
      <c r="M2718">
        <v>13.6</v>
      </c>
      <c r="N2718">
        <f>IF(DATOS[[#This Row],[email_open_rate]]="",0,DATOS[[#This Row],[email_open_rate]])</f>
        <v>13.6</v>
      </c>
      <c r="O2718" s="1">
        <v>44343</v>
      </c>
      <c r="P2718">
        <v>76</v>
      </c>
      <c r="Q2718">
        <v>0.23</v>
      </c>
      <c r="R2718">
        <f>IF(IFERROR(VLOOKUP(DATOS[[#This Row],[IdUnico]],A2719:$A$5002,1,FALSE),0),1,0)</f>
        <v>0</v>
      </c>
    </row>
    <row r="2719" spans="1:18" x14ac:dyDescent="0.3">
      <c r="A2719" t="str">
        <f>CONCATENATE(DATOS[[#This Row],[customer_id]],"_",DATOS[[#This Row],[country]],"_",DATOS[[#This Row],[customer_since]])</f>
        <v>CUST_5888_Brazil_44814</v>
      </c>
      <c r="B2719" t="s">
        <v>2472</v>
      </c>
      <c r="C2719">
        <v>52</v>
      </c>
      <c r="D2719" t="s">
        <v>14</v>
      </c>
      <c r="E2719" t="s">
        <v>15</v>
      </c>
      <c r="F2719">
        <v>335.92</v>
      </c>
      <c r="G2719">
        <f>IF(DATOS[[#This Row],[avg_order_value]]="",0,DATOS[[#This Row],[avg_order_value]])</f>
        <v>335.92</v>
      </c>
      <c r="H2719">
        <v>8</v>
      </c>
      <c r="I2719">
        <f>DATOS[[#This Row],[avgValorOrdenDesc]]*DATOS[[#This Row],[total_orders]]</f>
        <v>2687.36</v>
      </c>
      <c r="J2719">
        <v>264</v>
      </c>
      <c r="K2719">
        <v>0</v>
      </c>
      <c r="L2719" t="s">
        <v>19</v>
      </c>
      <c r="N2719">
        <f>IF(DATOS[[#This Row],[email_open_rate]]="",0,DATOS[[#This Row],[email_open_rate]])</f>
        <v>0</v>
      </c>
      <c r="O2719" s="1">
        <v>44814</v>
      </c>
      <c r="P2719">
        <v>63</v>
      </c>
      <c r="Q2719">
        <v>0.21</v>
      </c>
      <c r="R2719">
        <f>IF(IFERROR(VLOOKUP(DATOS[[#This Row],[IdUnico]],A2720:$A$5002,1,FALSE),0),1,0)</f>
        <v>0</v>
      </c>
    </row>
    <row r="2720" spans="1:18" x14ac:dyDescent="0.3">
      <c r="A2720" t="str">
        <f>CONCATENATE(DATOS[[#This Row],[customer_id]],"_",DATOS[[#This Row],[country]],"_",DATOS[[#This Row],[customer_since]])</f>
        <v>CUST_5891_Australia_45199</v>
      </c>
      <c r="B2720" t="s">
        <v>3270</v>
      </c>
      <c r="C2720">
        <v>47</v>
      </c>
      <c r="D2720" t="s">
        <v>21</v>
      </c>
      <c r="E2720" t="s">
        <v>22</v>
      </c>
      <c r="F2720">
        <v>37.520000000000003</v>
      </c>
      <c r="G2720">
        <f>IF(DATOS[[#This Row],[avg_order_value]]="",0,DATOS[[#This Row],[avg_order_value]])</f>
        <v>37.520000000000003</v>
      </c>
      <c r="H2720">
        <v>7</v>
      </c>
      <c r="I2720">
        <f>DATOS[[#This Row],[avgValorOrdenDesc]]*DATOS[[#This Row],[total_orders]]</f>
        <v>262.64000000000004</v>
      </c>
      <c r="J2720">
        <v>253</v>
      </c>
      <c r="K2720">
        <v>0</v>
      </c>
      <c r="L2720" t="s">
        <v>40</v>
      </c>
      <c r="M2720">
        <v>39.9</v>
      </c>
      <c r="N2720">
        <f>IF(DATOS[[#This Row],[email_open_rate]]="",0,DATOS[[#This Row],[email_open_rate]])</f>
        <v>39.9</v>
      </c>
      <c r="O2720" s="1">
        <v>45199</v>
      </c>
      <c r="P2720">
        <v>85</v>
      </c>
      <c r="Q2720">
        <v>0.34</v>
      </c>
      <c r="R2720">
        <f>IF(IFERROR(VLOOKUP(DATOS[[#This Row],[IdUnico]],A2721:$A$5002,1,FALSE),0),1,0)</f>
        <v>0</v>
      </c>
    </row>
    <row r="2721" spans="1:18" x14ac:dyDescent="0.3">
      <c r="A2721" t="str">
        <f>CONCATENATE(DATOS[[#This Row],[customer_id]],"_",DATOS[[#This Row],[country]],"_",DATOS[[#This Row],[customer_since]])</f>
        <v>CUST_5892_UK_44459</v>
      </c>
      <c r="B2721" t="s">
        <v>673</v>
      </c>
      <c r="C2721">
        <v>35</v>
      </c>
      <c r="D2721" t="s">
        <v>25</v>
      </c>
      <c r="E2721" t="s">
        <v>52</v>
      </c>
      <c r="F2721">
        <v>173.33</v>
      </c>
      <c r="G2721">
        <f>IF(DATOS[[#This Row],[avg_order_value]]="",0,DATOS[[#This Row],[avg_order_value]])</f>
        <v>173.33</v>
      </c>
      <c r="H2721">
        <v>6</v>
      </c>
      <c r="I2721">
        <f>DATOS[[#This Row],[avgValorOrdenDesc]]*DATOS[[#This Row],[total_orders]]</f>
        <v>1039.98</v>
      </c>
      <c r="J2721">
        <v>330</v>
      </c>
      <c r="K2721">
        <v>0</v>
      </c>
      <c r="L2721" t="s">
        <v>19</v>
      </c>
      <c r="M2721">
        <v>11.1</v>
      </c>
      <c r="N2721">
        <f>IF(DATOS[[#This Row],[email_open_rate]]="",0,DATOS[[#This Row],[email_open_rate]])</f>
        <v>11.1</v>
      </c>
      <c r="O2721" s="1">
        <v>44459</v>
      </c>
      <c r="P2721">
        <v>24</v>
      </c>
      <c r="Q2721">
        <v>0.23</v>
      </c>
      <c r="R2721">
        <f>IF(IFERROR(VLOOKUP(DATOS[[#This Row],[IdUnico]],A2722:$A$5002,1,FALSE),0),1,0)</f>
        <v>0</v>
      </c>
    </row>
    <row r="2722" spans="1:18" x14ac:dyDescent="0.3">
      <c r="A2722" t="str">
        <f>CONCATENATE(DATOS[[#This Row],[customer_id]],"_",DATOS[[#This Row],[country]],"_",DATOS[[#This Row],[customer_since]])</f>
        <v>CUST_5893_India_44034</v>
      </c>
      <c r="B2722" t="s">
        <v>290</v>
      </c>
      <c r="C2722">
        <v>70</v>
      </c>
      <c r="D2722" t="s">
        <v>21</v>
      </c>
      <c r="E2722" t="s">
        <v>37</v>
      </c>
      <c r="F2722">
        <v>107.58</v>
      </c>
      <c r="G2722">
        <f>IF(DATOS[[#This Row],[avg_order_value]]="",0,DATOS[[#This Row],[avg_order_value]])</f>
        <v>107.58</v>
      </c>
      <c r="H2722">
        <v>8</v>
      </c>
      <c r="I2722">
        <f>DATOS[[#This Row],[avgValorOrdenDesc]]*DATOS[[#This Row],[total_orders]]</f>
        <v>860.64</v>
      </c>
      <c r="J2722">
        <v>85</v>
      </c>
      <c r="K2722">
        <v>0</v>
      </c>
      <c r="L2722" t="s">
        <v>23</v>
      </c>
      <c r="M2722">
        <v>93.7</v>
      </c>
      <c r="N2722">
        <f>IF(DATOS[[#This Row],[email_open_rate]]="",0,DATOS[[#This Row],[email_open_rate]])</f>
        <v>93.7</v>
      </c>
      <c r="O2722" s="1">
        <v>44034</v>
      </c>
      <c r="P2722">
        <v>91</v>
      </c>
      <c r="Q2722">
        <v>0.25</v>
      </c>
      <c r="R2722">
        <f>IF(IFERROR(VLOOKUP(DATOS[[#This Row],[IdUnico]],A2723:$A$5002,1,FALSE),0),1,0)</f>
        <v>0</v>
      </c>
    </row>
    <row r="2723" spans="1:18" x14ac:dyDescent="0.3">
      <c r="A2723" t="str">
        <f>CONCATENATE(DATOS[[#This Row],[customer_id]],"_",DATOS[[#This Row],[country]],"_",DATOS[[#This Row],[customer_since]])</f>
        <v>CUST_5895_Australia_44867</v>
      </c>
      <c r="B2723" t="s">
        <v>1666</v>
      </c>
      <c r="C2723">
        <v>74</v>
      </c>
      <c r="D2723" t="s">
        <v>14</v>
      </c>
      <c r="E2723" t="s">
        <v>22</v>
      </c>
      <c r="F2723">
        <v>62.15</v>
      </c>
      <c r="G2723">
        <f>IF(DATOS[[#This Row],[avg_order_value]]="",0,DATOS[[#This Row],[avg_order_value]])</f>
        <v>62.15</v>
      </c>
      <c r="H2723">
        <v>18</v>
      </c>
      <c r="I2723">
        <f>DATOS[[#This Row],[avgValorOrdenDesc]]*DATOS[[#This Row],[total_orders]]</f>
        <v>1118.7</v>
      </c>
      <c r="J2723">
        <v>35</v>
      </c>
      <c r="K2723">
        <v>0</v>
      </c>
      <c r="L2723" t="s">
        <v>16</v>
      </c>
      <c r="M2723">
        <v>54.4</v>
      </c>
      <c r="N2723">
        <f>IF(DATOS[[#This Row],[email_open_rate]]="",0,DATOS[[#This Row],[email_open_rate]])</f>
        <v>54.4</v>
      </c>
      <c r="O2723" s="1">
        <v>44867</v>
      </c>
      <c r="P2723">
        <v>10</v>
      </c>
      <c r="Q2723">
        <v>0.12</v>
      </c>
      <c r="R2723">
        <f>IF(IFERROR(VLOOKUP(DATOS[[#This Row],[IdUnico]],A2724:$A$5002,1,FALSE),0),1,0)</f>
        <v>0</v>
      </c>
    </row>
    <row r="2724" spans="1:18" x14ac:dyDescent="0.3">
      <c r="A2724" t="str">
        <f>CONCATENATE(DATOS[[#This Row],[customer_id]],"_",DATOS[[#This Row],[country]],"_",DATOS[[#This Row],[customer_since]])</f>
        <v>CUST_5895_Canada_44013</v>
      </c>
      <c r="B2724" t="s">
        <v>1666</v>
      </c>
      <c r="C2724">
        <v>37</v>
      </c>
      <c r="D2724" t="s">
        <v>14</v>
      </c>
      <c r="E2724" t="s">
        <v>28</v>
      </c>
      <c r="F2724">
        <v>146.12</v>
      </c>
      <c r="G2724">
        <f>IF(DATOS[[#This Row],[avg_order_value]]="",0,DATOS[[#This Row],[avg_order_value]])</f>
        <v>146.12</v>
      </c>
      <c r="H2724">
        <v>8</v>
      </c>
      <c r="I2724">
        <f>DATOS[[#This Row],[avgValorOrdenDesc]]*DATOS[[#This Row],[total_orders]]</f>
        <v>1168.96</v>
      </c>
      <c r="J2724">
        <v>38</v>
      </c>
      <c r="K2724">
        <v>1</v>
      </c>
      <c r="L2724" t="s">
        <v>23</v>
      </c>
      <c r="M2724">
        <v>93.1</v>
      </c>
      <c r="N2724">
        <f>IF(DATOS[[#This Row],[email_open_rate]]="",0,DATOS[[#This Row],[email_open_rate]])</f>
        <v>93.1</v>
      </c>
      <c r="O2724" s="1">
        <v>44013</v>
      </c>
      <c r="P2724">
        <v>61</v>
      </c>
      <c r="Q2724">
        <v>0.41</v>
      </c>
      <c r="R2724">
        <f>IF(IFERROR(VLOOKUP(DATOS[[#This Row],[IdUnico]],A2725:$A$5002,1,FALSE),0),1,0)</f>
        <v>0</v>
      </c>
    </row>
    <row r="2725" spans="1:18" x14ac:dyDescent="0.3">
      <c r="A2725" t="str">
        <f>CONCATENATE(DATOS[[#This Row],[customer_id]],"_",DATOS[[#This Row],[country]],"_",DATOS[[#This Row],[customer_since]])</f>
        <v>CUST_5897_China_45030</v>
      </c>
      <c r="B2725" t="s">
        <v>2397</v>
      </c>
      <c r="C2725">
        <v>37</v>
      </c>
      <c r="D2725" t="s">
        <v>21</v>
      </c>
      <c r="E2725" t="s">
        <v>44</v>
      </c>
      <c r="F2725">
        <v>57.41</v>
      </c>
      <c r="G2725">
        <f>IF(DATOS[[#This Row],[avg_order_value]]="",0,DATOS[[#This Row],[avg_order_value]])</f>
        <v>57.41</v>
      </c>
      <c r="H2725">
        <v>5</v>
      </c>
      <c r="I2725">
        <f>DATOS[[#This Row],[avgValorOrdenDesc]]*DATOS[[#This Row],[total_orders]]</f>
        <v>287.04999999999995</v>
      </c>
      <c r="J2725">
        <v>81</v>
      </c>
      <c r="K2725">
        <v>0</v>
      </c>
      <c r="L2725" t="s">
        <v>29</v>
      </c>
      <c r="M2725">
        <v>75.400000000000006</v>
      </c>
      <c r="N2725">
        <f>IF(DATOS[[#This Row],[email_open_rate]]="",0,DATOS[[#This Row],[email_open_rate]])</f>
        <v>75.400000000000006</v>
      </c>
      <c r="O2725" s="1">
        <v>45030</v>
      </c>
      <c r="P2725">
        <v>73</v>
      </c>
      <c r="Q2725">
        <v>0.14000000000000001</v>
      </c>
      <c r="R2725">
        <f>IF(IFERROR(VLOOKUP(DATOS[[#This Row],[IdUnico]],A2726:$A$5002,1,FALSE),0),1,0)</f>
        <v>0</v>
      </c>
    </row>
    <row r="2726" spans="1:18" x14ac:dyDescent="0.3">
      <c r="A2726" t="str">
        <f>CONCATENATE(DATOS[[#This Row],[customer_id]],"_",DATOS[[#This Row],[country]],"_",DATOS[[#This Row],[customer_since]])</f>
        <v>CUST_5897_France_44620</v>
      </c>
      <c r="B2726" t="s">
        <v>2397</v>
      </c>
      <c r="C2726">
        <v>57</v>
      </c>
      <c r="D2726" t="s">
        <v>21</v>
      </c>
      <c r="E2726" t="s">
        <v>35</v>
      </c>
      <c r="F2726">
        <v>72.739999999999995</v>
      </c>
      <c r="G2726">
        <f>IF(DATOS[[#This Row],[avg_order_value]]="",0,DATOS[[#This Row],[avg_order_value]])</f>
        <v>72.739999999999995</v>
      </c>
      <c r="H2726">
        <v>9</v>
      </c>
      <c r="I2726">
        <f>DATOS[[#This Row],[avgValorOrdenDesc]]*DATOS[[#This Row],[total_orders]]</f>
        <v>654.66</v>
      </c>
      <c r="J2726">
        <v>107</v>
      </c>
      <c r="K2726">
        <v>0</v>
      </c>
      <c r="L2726" t="s">
        <v>19</v>
      </c>
      <c r="N2726">
        <f>IF(DATOS[[#This Row],[email_open_rate]]="",0,DATOS[[#This Row],[email_open_rate]])</f>
        <v>0</v>
      </c>
      <c r="O2726" s="1">
        <v>44620</v>
      </c>
      <c r="P2726">
        <v>66</v>
      </c>
      <c r="Q2726">
        <v>0.42</v>
      </c>
      <c r="R2726">
        <f>IF(IFERROR(VLOOKUP(DATOS[[#This Row],[IdUnico]],A2727:$A$5002,1,FALSE),0),1,0)</f>
        <v>0</v>
      </c>
    </row>
    <row r="2727" spans="1:18" x14ac:dyDescent="0.3">
      <c r="A2727" t="str">
        <f>CONCATENATE(DATOS[[#This Row],[customer_id]],"_",DATOS[[#This Row],[country]],"_",DATOS[[#This Row],[customer_since]])</f>
        <v>CUST_5904_France_45272</v>
      </c>
      <c r="B2727" t="s">
        <v>1402</v>
      </c>
      <c r="C2727">
        <v>34</v>
      </c>
      <c r="D2727" t="s">
        <v>14</v>
      </c>
      <c r="E2727" t="s">
        <v>35</v>
      </c>
      <c r="F2727">
        <v>55.66</v>
      </c>
      <c r="G2727">
        <f>IF(DATOS[[#This Row],[avg_order_value]]="",0,DATOS[[#This Row],[avg_order_value]])</f>
        <v>55.66</v>
      </c>
      <c r="H2727">
        <v>9</v>
      </c>
      <c r="I2727">
        <f>DATOS[[#This Row],[avgValorOrdenDesc]]*DATOS[[#This Row],[total_orders]]</f>
        <v>500.93999999999994</v>
      </c>
      <c r="J2727">
        <v>306</v>
      </c>
      <c r="K2727">
        <v>0</v>
      </c>
      <c r="L2727" t="s">
        <v>29</v>
      </c>
      <c r="N2727">
        <f>IF(DATOS[[#This Row],[email_open_rate]]="",0,DATOS[[#This Row],[email_open_rate]])</f>
        <v>0</v>
      </c>
      <c r="O2727" s="1">
        <v>45272</v>
      </c>
      <c r="P2727">
        <v>33</v>
      </c>
      <c r="Q2727">
        <v>0.1</v>
      </c>
      <c r="R2727">
        <f>IF(IFERROR(VLOOKUP(DATOS[[#This Row],[IdUnico]],A2728:$A$5002,1,FALSE),0),1,0)</f>
        <v>0</v>
      </c>
    </row>
    <row r="2728" spans="1:18" x14ac:dyDescent="0.3">
      <c r="A2728" t="str">
        <f>CONCATENATE(DATOS[[#This Row],[customer_id]],"_",DATOS[[#This Row],[country]],"_",DATOS[[#This Row],[customer_since]])</f>
        <v>CUST_5906_China_45637</v>
      </c>
      <c r="B2728" t="s">
        <v>3397</v>
      </c>
      <c r="C2728">
        <v>35</v>
      </c>
      <c r="D2728" t="s">
        <v>14</v>
      </c>
      <c r="E2728" t="s">
        <v>44</v>
      </c>
      <c r="F2728">
        <v>95.6</v>
      </c>
      <c r="G2728">
        <f>IF(DATOS[[#This Row],[avg_order_value]]="",0,DATOS[[#This Row],[avg_order_value]])</f>
        <v>95.6</v>
      </c>
      <c r="H2728">
        <v>9</v>
      </c>
      <c r="I2728">
        <f>DATOS[[#This Row],[avgValorOrdenDesc]]*DATOS[[#This Row],[total_orders]]</f>
        <v>860.4</v>
      </c>
      <c r="J2728">
        <v>342</v>
      </c>
      <c r="K2728">
        <v>0</v>
      </c>
      <c r="L2728" t="s">
        <v>23</v>
      </c>
      <c r="M2728">
        <v>38.6</v>
      </c>
      <c r="N2728">
        <f>IF(DATOS[[#This Row],[email_open_rate]]="",0,DATOS[[#This Row],[email_open_rate]])</f>
        <v>38.6</v>
      </c>
      <c r="O2728" s="1">
        <v>45637</v>
      </c>
      <c r="P2728">
        <v>29</v>
      </c>
      <c r="Q2728">
        <v>0.26</v>
      </c>
      <c r="R2728">
        <f>IF(IFERROR(VLOOKUP(DATOS[[#This Row],[IdUnico]],A2729:$A$5002,1,FALSE),0),1,0)</f>
        <v>0</v>
      </c>
    </row>
    <row r="2729" spans="1:18" x14ac:dyDescent="0.3">
      <c r="A2729" t="str">
        <f>CONCATENATE(DATOS[[#This Row],[customer_id]],"_",DATOS[[#This Row],[country]],"_",DATOS[[#This Row],[customer_since]])</f>
        <v>CUST_5908_Canada_44969</v>
      </c>
      <c r="B2729" t="s">
        <v>3786</v>
      </c>
      <c r="C2729">
        <v>55</v>
      </c>
      <c r="D2729" t="s">
        <v>21</v>
      </c>
      <c r="E2729" t="s">
        <v>28</v>
      </c>
      <c r="F2729">
        <v>118.31</v>
      </c>
      <c r="G2729">
        <f>IF(DATOS[[#This Row],[avg_order_value]]="",0,DATOS[[#This Row],[avg_order_value]])</f>
        <v>118.31</v>
      </c>
      <c r="H2729">
        <v>12</v>
      </c>
      <c r="I2729">
        <f>DATOS[[#This Row],[avgValorOrdenDesc]]*DATOS[[#This Row],[total_orders]]</f>
        <v>1419.72</v>
      </c>
      <c r="J2729">
        <v>341</v>
      </c>
      <c r="K2729">
        <v>0</v>
      </c>
      <c r="L2729" t="s">
        <v>16</v>
      </c>
      <c r="M2729">
        <v>42.4</v>
      </c>
      <c r="N2729">
        <f>IF(DATOS[[#This Row],[email_open_rate]]="",0,DATOS[[#This Row],[email_open_rate]])</f>
        <v>42.4</v>
      </c>
      <c r="O2729" s="1">
        <v>44969</v>
      </c>
      <c r="P2729">
        <v>54</v>
      </c>
      <c r="Q2729">
        <v>0.38</v>
      </c>
      <c r="R2729">
        <f>IF(IFERROR(VLOOKUP(DATOS[[#This Row],[IdUnico]],A2730:$A$5002,1,FALSE),0),1,0)</f>
        <v>0</v>
      </c>
    </row>
    <row r="2730" spans="1:18" x14ac:dyDescent="0.3">
      <c r="A2730" t="str">
        <f>CONCATENATE(DATOS[[#This Row],[customer_id]],"_",DATOS[[#This Row],[country]],"_",DATOS[[#This Row],[customer_since]])</f>
        <v>CUST_5909_Japan_44308</v>
      </c>
      <c r="B2730" t="s">
        <v>1523</v>
      </c>
      <c r="C2730">
        <v>65</v>
      </c>
      <c r="D2730" t="s">
        <v>21</v>
      </c>
      <c r="E2730" t="s">
        <v>26</v>
      </c>
      <c r="F2730">
        <v>106.1</v>
      </c>
      <c r="G2730">
        <f>IF(DATOS[[#This Row],[avg_order_value]]="",0,DATOS[[#This Row],[avg_order_value]])</f>
        <v>106.1</v>
      </c>
      <c r="H2730">
        <v>9</v>
      </c>
      <c r="I2730">
        <f>DATOS[[#This Row],[avgValorOrdenDesc]]*DATOS[[#This Row],[total_orders]]</f>
        <v>954.9</v>
      </c>
      <c r="J2730">
        <v>105</v>
      </c>
      <c r="K2730">
        <v>0</v>
      </c>
      <c r="L2730" t="s">
        <v>29</v>
      </c>
      <c r="M2730">
        <v>79.7</v>
      </c>
      <c r="N2730">
        <f>IF(DATOS[[#This Row],[email_open_rate]]="",0,DATOS[[#This Row],[email_open_rate]])</f>
        <v>79.7</v>
      </c>
      <c r="O2730" s="1">
        <v>44308</v>
      </c>
      <c r="P2730">
        <v>88</v>
      </c>
      <c r="Q2730">
        <v>0.08</v>
      </c>
      <c r="R2730">
        <f>IF(IFERROR(VLOOKUP(DATOS[[#This Row],[IdUnico]],A2731:$A$5002,1,FALSE),0),1,0)</f>
        <v>0</v>
      </c>
    </row>
    <row r="2731" spans="1:18" x14ac:dyDescent="0.3">
      <c r="A2731" t="str">
        <f>CONCATENATE(DATOS[[#This Row],[customer_id]],"_",DATOS[[#This Row],[country]],"_",DATOS[[#This Row],[customer_since]])</f>
        <v>CUST_5910_China_45445</v>
      </c>
      <c r="B2731" t="s">
        <v>563</v>
      </c>
      <c r="C2731">
        <v>52</v>
      </c>
      <c r="D2731" t="s">
        <v>21</v>
      </c>
      <c r="E2731" t="s">
        <v>44</v>
      </c>
      <c r="F2731">
        <v>228.29</v>
      </c>
      <c r="G2731">
        <f>IF(DATOS[[#This Row],[avg_order_value]]="",0,DATOS[[#This Row],[avg_order_value]])</f>
        <v>228.29</v>
      </c>
      <c r="H2731">
        <v>9</v>
      </c>
      <c r="I2731">
        <f>DATOS[[#This Row],[avgValorOrdenDesc]]*DATOS[[#This Row],[total_orders]]</f>
        <v>2054.61</v>
      </c>
      <c r="J2731">
        <v>159</v>
      </c>
      <c r="K2731">
        <v>0</v>
      </c>
      <c r="L2731" t="s">
        <v>29</v>
      </c>
      <c r="M2731">
        <v>70.7</v>
      </c>
      <c r="N2731">
        <f>IF(DATOS[[#This Row],[email_open_rate]]="",0,DATOS[[#This Row],[email_open_rate]])</f>
        <v>70.7</v>
      </c>
      <c r="O2731" s="1">
        <v>45445</v>
      </c>
      <c r="P2731">
        <v>42</v>
      </c>
      <c r="Q2731">
        <v>0.25</v>
      </c>
      <c r="R2731">
        <f>IF(IFERROR(VLOOKUP(DATOS[[#This Row],[IdUnico]],A2732:$A$5002,1,FALSE),0),1,0)</f>
        <v>0</v>
      </c>
    </row>
    <row r="2732" spans="1:18" x14ac:dyDescent="0.3">
      <c r="A2732" t="str">
        <f>CONCATENATE(DATOS[[#This Row],[customer_id]],"_",DATOS[[#This Row],[country]],"_",DATOS[[#This Row],[customer_since]])</f>
        <v>CUST_5911_Brazil_44288</v>
      </c>
      <c r="B2732" t="s">
        <v>274</v>
      </c>
      <c r="C2732">
        <v>42</v>
      </c>
      <c r="D2732" t="s">
        <v>21</v>
      </c>
      <c r="E2732" t="s">
        <v>15</v>
      </c>
      <c r="F2732">
        <v>65.19</v>
      </c>
      <c r="G2732">
        <f>IF(DATOS[[#This Row],[avg_order_value]]="",0,DATOS[[#This Row],[avg_order_value]])</f>
        <v>65.19</v>
      </c>
      <c r="H2732">
        <v>12</v>
      </c>
      <c r="I2732">
        <f>DATOS[[#This Row],[avgValorOrdenDesc]]*DATOS[[#This Row],[total_orders]]</f>
        <v>782.28</v>
      </c>
      <c r="J2732">
        <v>192</v>
      </c>
      <c r="K2732">
        <v>0</v>
      </c>
      <c r="L2732" t="s">
        <v>16</v>
      </c>
      <c r="M2732">
        <v>72.7</v>
      </c>
      <c r="N2732">
        <f>IF(DATOS[[#This Row],[email_open_rate]]="",0,DATOS[[#This Row],[email_open_rate]])</f>
        <v>72.7</v>
      </c>
      <c r="O2732" s="1">
        <v>44288</v>
      </c>
      <c r="P2732">
        <v>95</v>
      </c>
      <c r="Q2732">
        <v>0.45</v>
      </c>
      <c r="R2732">
        <f>IF(IFERROR(VLOOKUP(DATOS[[#This Row],[IdUnico]],A2733:$A$5002,1,FALSE),0),1,0)</f>
        <v>0</v>
      </c>
    </row>
    <row r="2733" spans="1:18" x14ac:dyDescent="0.3">
      <c r="A2733" t="str">
        <f>CONCATENATE(DATOS[[#This Row],[customer_id]],"_",DATOS[[#This Row],[country]],"_",DATOS[[#This Row],[customer_since]])</f>
        <v>CUST_5912_France_44896</v>
      </c>
      <c r="B2733" t="s">
        <v>2201</v>
      </c>
      <c r="C2733">
        <v>22</v>
      </c>
      <c r="D2733" t="s">
        <v>14</v>
      </c>
      <c r="E2733" t="s">
        <v>35</v>
      </c>
      <c r="F2733">
        <v>120.61</v>
      </c>
      <c r="G2733">
        <f>IF(DATOS[[#This Row],[avg_order_value]]="",0,DATOS[[#This Row],[avg_order_value]])</f>
        <v>120.61</v>
      </c>
      <c r="H2733">
        <v>4</v>
      </c>
      <c r="I2733">
        <f>DATOS[[#This Row],[avgValorOrdenDesc]]*DATOS[[#This Row],[total_orders]]</f>
        <v>482.44</v>
      </c>
      <c r="J2733">
        <v>261</v>
      </c>
      <c r="K2733">
        <v>0</v>
      </c>
      <c r="L2733" t="s">
        <v>29</v>
      </c>
      <c r="M2733">
        <v>47.3</v>
      </c>
      <c r="N2733">
        <f>IF(DATOS[[#This Row],[email_open_rate]]="",0,DATOS[[#This Row],[email_open_rate]])</f>
        <v>47.3</v>
      </c>
      <c r="O2733" s="1">
        <v>44896</v>
      </c>
      <c r="P2733">
        <v>23</v>
      </c>
      <c r="Q2733">
        <v>0.48</v>
      </c>
      <c r="R2733">
        <f>IF(IFERROR(VLOOKUP(DATOS[[#This Row],[IdUnico]],A2734:$A$5002,1,FALSE),0),1,0)</f>
        <v>0</v>
      </c>
    </row>
    <row r="2734" spans="1:18" x14ac:dyDescent="0.3">
      <c r="A2734" t="str">
        <f>CONCATENATE(DATOS[[#This Row],[customer_id]],"_",DATOS[[#This Row],[country]],"_",DATOS[[#This Row],[customer_since]])</f>
        <v>CUST_5916_USA_45795</v>
      </c>
      <c r="B2734" t="s">
        <v>2312</v>
      </c>
      <c r="C2734">
        <v>31</v>
      </c>
      <c r="D2734" t="s">
        <v>14</v>
      </c>
      <c r="E2734" t="s">
        <v>18</v>
      </c>
      <c r="F2734">
        <v>141.88999999999999</v>
      </c>
      <c r="G2734">
        <f>IF(DATOS[[#This Row],[avg_order_value]]="",0,DATOS[[#This Row],[avg_order_value]])</f>
        <v>141.88999999999999</v>
      </c>
      <c r="H2734">
        <v>8</v>
      </c>
      <c r="I2734">
        <f>DATOS[[#This Row],[avgValorOrdenDesc]]*DATOS[[#This Row],[total_orders]]</f>
        <v>1135.1199999999999</v>
      </c>
      <c r="J2734">
        <v>316</v>
      </c>
      <c r="K2734">
        <v>0</v>
      </c>
      <c r="L2734" t="s">
        <v>23</v>
      </c>
      <c r="M2734">
        <v>96.8</v>
      </c>
      <c r="N2734">
        <f>IF(DATOS[[#This Row],[email_open_rate]]="",0,DATOS[[#This Row],[email_open_rate]])</f>
        <v>96.8</v>
      </c>
      <c r="O2734" s="1">
        <v>45795</v>
      </c>
      <c r="P2734">
        <v>56</v>
      </c>
      <c r="Q2734">
        <v>0.57999999999999996</v>
      </c>
      <c r="R2734">
        <f>IF(IFERROR(VLOOKUP(DATOS[[#This Row],[IdUnico]],A2735:$A$5002,1,FALSE),0),1,0)</f>
        <v>0</v>
      </c>
    </row>
    <row r="2735" spans="1:18" x14ac:dyDescent="0.3">
      <c r="A2735" t="str">
        <f>CONCATENATE(DATOS[[#This Row],[customer_id]],"_",DATOS[[#This Row],[country]],"_",DATOS[[#This Row],[customer_since]])</f>
        <v>CUST_5917_Japan_44263</v>
      </c>
      <c r="B2735" t="s">
        <v>1702</v>
      </c>
      <c r="C2735">
        <v>59</v>
      </c>
      <c r="D2735" t="s">
        <v>21</v>
      </c>
      <c r="E2735" t="s">
        <v>26</v>
      </c>
      <c r="F2735">
        <v>47.09</v>
      </c>
      <c r="G2735">
        <f>IF(DATOS[[#This Row],[avg_order_value]]="",0,DATOS[[#This Row],[avg_order_value]])</f>
        <v>47.09</v>
      </c>
      <c r="H2735">
        <v>7</v>
      </c>
      <c r="I2735">
        <f>DATOS[[#This Row],[avgValorOrdenDesc]]*DATOS[[#This Row],[total_orders]]</f>
        <v>329.63</v>
      </c>
      <c r="J2735">
        <v>333</v>
      </c>
      <c r="K2735">
        <v>0</v>
      </c>
      <c r="L2735" t="s">
        <v>19</v>
      </c>
      <c r="M2735">
        <v>2.4</v>
      </c>
      <c r="N2735">
        <f>IF(DATOS[[#This Row],[email_open_rate]]="",0,DATOS[[#This Row],[email_open_rate]])</f>
        <v>2.4</v>
      </c>
      <c r="O2735" s="1">
        <v>44263</v>
      </c>
      <c r="P2735">
        <v>6</v>
      </c>
      <c r="Q2735">
        <v>0.34</v>
      </c>
      <c r="R2735">
        <f>IF(IFERROR(VLOOKUP(DATOS[[#This Row],[IdUnico]],A2736:$A$5002,1,FALSE),0),1,0)</f>
        <v>0</v>
      </c>
    </row>
    <row r="2736" spans="1:18" x14ac:dyDescent="0.3">
      <c r="A2736" t="str">
        <f>CONCATENATE(DATOS[[#This Row],[customer_id]],"_",DATOS[[#This Row],[country]],"_",DATOS[[#This Row],[customer_since]])</f>
        <v>CUST_5917_Japan_44715</v>
      </c>
      <c r="B2736" t="s">
        <v>1702</v>
      </c>
      <c r="C2736">
        <v>24</v>
      </c>
      <c r="D2736" t="s">
        <v>21</v>
      </c>
      <c r="E2736" t="s">
        <v>26</v>
      </c>
      <c r="F2736">
        <v>70.56</v>
      </c>
      <c r="G2736">
        <f>IF(DATOS[[#This Row],[avg_order_value]]="",0,DATOS[[#This Row],[avg_order_value]])</f>
        <v>70.56</v>
      </c>
      <c r="H2736">
        <v>12</v>
      </c>
      <c r="I2736">
        <f>DATOS[[#This Row],[avgValorOrdenDesc]]*DATOS[[#This Row],[total_orders]]</f>
        <v>846.72</v>
      </c>
      <c r="J2736">
        <v>307</v>
      </c>
      <c r="K2736">
        <v>0</v>
      </c>
      <c r="L2736" t="s">
        <v>19</v>
      </c>
      <c r="M2736">
        <v>81.900000000000006</v>
      </c>
      <c r="N2736">
        <f>IF(DATOS[[#This Row],[email_open_rate]]="",0,DATOS[[#This Row],[email_open_rate]])</f>
        <v>81.900000000000006</v>
      </c>
      <c r="O2736" s="1">
        <v>44715</v>
      </c>
      <c r="P2736">
        <v>47</v>
      </c>
      <c r="Q2736">
        <v>0.25</v>
      </c>
      <c r="R2736">
        <f>IF(IFERROR(VLOOKUP(DATOS[[#This Row],[IdUnico]],A2737:$A$5002,1,FALSE),0),1,0)</f>
        <v>0</v>
      </c>
    </row>
    <row r="2737" spans="1:18" x14ac:dyDescent="0.3">
      <c r="A2737" t="str">
        <f>CONCATENATE(DATOS[[#This Row],[customer_id]],"_",DATOS[[#This Row],[country]],"_",DATOS[[#This Row],[customer_since]])</f>
        <v>CUST_5920_Germany_45509</v>
      </c>
      <c r="B2737" t="s">
        <v>3167</v>
      </c>
      <c r="C2737">
        <v>50</v>
      </c>
      <c r="D2737" t="s">
        <v>21</v>
      </c>
      <c r="E2737" t="s">
        <v>50</v>
      </c>
      <c r="F2737">
        <v>91.81</v>
      </c>
      <c r="G2737">
        <f>IF(DATOS[[#This Row],[avg_order_value]]="",0,DATOS[[#This Row],[avg_order_value]])</f>
        <v>91.81</v>
      </c>
      <c r="H2737">
        <v>6</v>
      </c>
      <c r="I2737">
        <f>DATOS[[#This Row],[avgValorOrdenDesc]]*DATOS[[#This Row],[total_orders]]</f>
        <v>550.86</v>
      </c>
      <c r="J2737">
        <v>183</v>
      </c>
      <c r="K2737">
        <v>0</v>
      </c>
      <c r="L2737" t="s">
        <v>29</v>
      </c>
      <c r="M2737">
        <v>57.7</v>
      </c>
      <c r="N2737">
        <f>IF(DATOS[[#This Row],[email_open_rate]]="",0,DATOS[[#This Row],[email_open_rate]])</f>
        <v>57.7</v>
      </c>
      <c r="O2737" s="1">
        <v>45509</v>
      </c>
      <c r="P2737">
        <v>24</v>
      </c>
      <c r="Q2737">
        <v>7.0000000000000007E-2</v>
      </c>
      <c r="R2737">
        <f>IF(IFERROR(VLOOKUP(DATOS[[#This Row],[IdUnico]],A2738:$A$5002,1,FALSE),0),1,0)</f>
        <v>0</v>
      </c>
    </row>
    <row r="2738" spans="1:18" x14ac:dyDescent="0.3">
      <c r="A2738" t="str">
        <f>CONCATENATE(DATOS[[#This Row],[customer_id]],"_",DATOS[[#This Row],[country]],"_",DATOS[[#This Row],[customer_since]])</f>
        <v>CUST_5922_China_44164</v>
      </c>
      <c r="B2738" t="s">
        <v>3433</v>
      </c>
      <c r="C2738">
        <v>76</v>
      </c>
      <c r="D2738" t="s">
        <v>21</v>
      </c>
      <c r="E2738" t="s">
        <v>44</v>
      </c>
      <c r="F2738">
        <v>171.66</v>
      </c>
      <c r="G2738">
        <f>IF(DATOS[[#This Row],[avg_order_value]]="",0,DATOS[[#This Row],[avg_order_value]])</f>
        <v>171.66</v>
      </c>
      <c r="H2738">
        <v>12</v>
      </c>
      <c r="I2738">
        <f>DATOS[[#This Row],[avgValorOrdenDesc]]*DATOS[[#This Row],[total_orders]]</f>
        <v>2059.92</v>
      </c>
      <c r="J2738">
        <v>190</v>
      </c>
      <c r="K2738">
        <v>0</v>
      </c>
      <c r="L2738" t="s">
        <v>16</v>
      </c>
      <c r="M2738">
        <v>40</v>
      </c>
      <c r="N2738">
        <f>IF(DATOS[[#This Row],[email_open_rate]]="",0,DATOS[[#This Row],[email_open_rate]])</f>
        <v>40</v>
      </c>
      <c r="O2738" s="1">
        <v>44164</v>
      </c>
      <c r="P2738">
        <v>53</v>
      </c>
      <c r="Q2738">
        <v>0.36</v>
      </c>
      <c r="R2738">
        <f>IF(IFERROR(VLOOKUP(DATOS[[#This Row],[IdUnico]],A2739:$A$5002,1,FALSE),0),1,0)</f>
        <v>0</v>
      </c>
    </row>
    <row r="2739" spans="1:18" x14ac:dyDescent="0.3">
      <c r="A2739" t="str">
        <f>CONCATENATE(DATOS[[#This Row],[customer_id]],"_",DATOS[[#This Row],[country]],"_",DATOS[[#This Row],[customer_since]])</f>
        <v>CUST_5926_Germany_44187</v>
      </c>
      <c r="B2739" t="s">
        <v>975</v>
      </c>
      <c r="C2739">
        <v>44</v>
      </c>
      <c r="D2739" t="s">
        <v>21</v>
      </c>
      <c r="E2739" t="s">
        <v>50</v>
      </c>
      <c r="F2739">
        <v>158.91</v>
      </c>
      <c r="G2739">
        <f>IF(DATOS[[#This Row],[avg_order_value]]="",0,DATOS[[#This Row],[avg_order_value]])</f>
        <v>158.91</v>
      </c>
      <c r="H2739">
        <v>10</v>
      </c>
      <c r="I2739">
        <f>DATOS[[#This Row],[avgValorOrdenDesc]]*DATOS[[#This Row],[total_orders]]</f>
        <v>1589.1</v>
      </c>
      <c r="J2739">
        <v>188</v>
      </c>
      <c r="K2739">
        <v>0</v>
      </c>
      <c r="L2739" t="s">
        <v>16</v>
      </c>
      <c r="M2739">
        <v>11.5</v>
      </c>
      <c r="N2739">
        <f>IF(DATOS[[#This Row],[email_open_rate]]="",0,DATOS[[#This Row],[email_open_rate]])</f>
        <v>11.5</v>
      </c>
      <c r="O2739" s="1">
        <v>44187</v>
      </c>
      <c r="P2739">
        <v>57</v>
      </c>
      <c r="Q2739">
        <v>0.21</v>
      </c>
      <c r="R2739">
        <f>IF(IFERROR(VLOOKUP(DATOS[[#This Row],[IdUnico]],A2740:$A$5002,1,FALSE),0),1,0)</f>
        <v>0</v>
      </c>
    </row>
    <row r="2740" spans="1:18" x14ac:dyDescent="0.3">
      <c r="A2740" t="str">
        <f>CONCATENATE(DATOS[[#This Row],[customer_id]],"_",DATOS[[#This Row],[country]],"_",DATOS[[#This Row],[customer_since]])</f>
        <v>CUST_5926_UK_44751</v>
      </c>
      <c r="B2740" t="s">
        <v>975</v>
      </c>
      <c r="C2740">
        <v>70</v>
      </c>
      <c r="D2740" t="s">
        <v>25</v>
      </c>
      <c r="E2740" t="s">
        <v>52</v>
      </c>
      <c r="F2740">
        <v>150.80000000000001</v>
      </c>
      <c r="G2740">
        <f>IF(DATOS[[#This Row],[avg_order_value]]="",0,DATOS[[#This Row],[avg_order_value]])</f>
        <v>150.80000000000001</v>
      </c>
      <c r="H2740">
        <v>11</v>
      </c>
      <c r="I2740">
        <f>DATOS[[#This Row],[avgValorOrdenDesc]]*DATOS[[#This Row],[total_orders]]</f>
        <v>1658.8000000000002</v>
      </c>
      <c r="J2740">
        <v>89</v>
      </c>
      <c r="K2740">
        <v>0</v>
      </c>
      <c r="L2740" t="s">
        <v>40</v>
      </c>
      <c r="M2740">
        <v>88.6</v>
      </c>
      <c r="N2740">
        <f>IF(DATOS[[#This Row],[email_open_rate]]="",0,DATOS[[#This Row],[email_open_rate]])</f>
        <v>88.6</v>
      </c>
      <c r="O2740" s="1">
        <v>44751</v>
      </c>
      <c r="P2740">
        <v>4</v>
      </c>
      <c r="Q2740">
        <v>0.01</v>
      </c>
      <c r="R2740">
        <f>IF(IFERROR(VLOOKUP(DATOS[[#This Row],[IdUnico]],A2741:$A$5002,1,FALSE),0),1,0)</f>
        <v>0</v>
      </c>
    </row>
    <row r="2741" spans="1:18" x14ac:dyDescent="0.3">
      <c r="A2741" t="str">
        <f>CONCATENATE(DATOS[[#This Row],[customer_id]],"_",DATOS[[#This Row],[country]],"_",DATOS[[#This Row],[customer_since]])</f>
        <v>CUST_5927_India_44698</v>
      </c>
      <c r="B2741" t="s">
        <v>2944</v>
      </c>
      <c r="C2741">
        <v>58</v>
      </c>
      <c r="D2741" t="s">
        <v>21</v>
      </c>
      <c r="E2741" t="s">
        <v>37</v>
      </c>
      <c r="F2741">
        <v>26.77</v>
      </c>
      <c r="G2741">
        <f>IF(DATOS[[#This Row],[avg_order_value]]="",0,DATOS[[#This Row],[avg_order_value]])</f>
        <v>26.77</v>
      </c>
      <c r="H2741">
        <v>6</v>
      </c>
      <c r="I2741">
        <f>DATOS[[#This Row],[avgValorOrdenDesc]]*DATOS[[#This Row],[total_orders]]</f>
        <v>160.62</v>
      </c>
      <c r="J2741">
        <v>198</v>
      </c>
      <c r="K2741">
        <v>0</v>
      </c>
      <c r="L2741" t="s">
        <v>29</v>
      </c>
      <c r="M2741">
        <v>16.8</v>
      </c>
      <c r="N2741">
        <f>IF(DATOS[[#This Row],[email_open_rate]]="",0,DATOS[[#This Row],[email_open_rate]])</f>
        <v>16.8</v>
      </c>
      <c r="O2741" s="1">
        <v>44698</v>
      </c>
      <c r="P2741">
        <v>17</v>
      </c>
      <c r="Q2741">
        <v>0.38</v>
      </c>
      <c r="R2741">
        <f>IF(IFERROR(VLOOKUP(DATOS[[#This Row],[IdUnico]],A2742:$A$5002,1,FALSE),0),1,0)</f>
        <v>0</v>
      </c>
    </row>
    <row r="2742" spans="1:18" x14ac:dyDescent="0.3">
      <c r="A2742" t="str">
        <f>CONCATENATE(DATOS[[#This Row],[customer_id]],"_",DATOS[[#This Row],[country]],"_",DATOS[[#This Row],[customer_since]])</f>
        <v>CUST_5928_China_45589</v>
      </c>
      <c r="B2742" t="s">
        <v>2270</v>
      </c>
      <c r="C2742">
        <v>22</v>
      </c>
      <c r="D2742" t="s">
        <v>21</v>
      </c>
      <c r="E2742" t="s">
        <v>44</v>
      </c>
      <c r="F2742">
        <v>80.52</v>
      </c>
      <c r="G2742">
        <f>IF(DATOS[[#This Row],[avg_order_value]]="",0,DATOS[[#This Row],[avg_order_value]])</f>
        <v>80.52</v>
      </c>
      <c r="H2742">
        <v>7</v>
      </c>
      <c r="I2742">
        <f>DATOS[[#This Row],[avgValorOrdenDesc]]*DATOS[[#This Row],[total_orders]]</f>
        <v>563.64</v>
      </c>
      <c r="J2742">
        <v>184</v>
      </c>
      <c r="K2742">
        <v>0</v>
      </c>
      <c r="L2742" t="s">
        <v>16</v>
      </c>
      <c r="M2742">
        <v>95.3</v>
      </c>
      <c r="N2742">
        <f>IF(DATOS[[#This Row],[email_open_rate]]="",0,DATOS[[#This Row],[email_open_rate]])</f>
        <v>95.3</v>
      </c>
      <c r="O2742" s="1">
        <v>45589</v>
      </c>
      <c r="P2742">
        <v>45</v>
      </c>
      <c r="Q2742">
        <v>0.04</v>
      </c>
      <c r="R2742">
        <f>IF(IFERROR(VLOOKUP(DATOS[[#This Row],[IdUnico]],A2743:$A$5002,1,FALSE),0),1,0)</f>
        <v>0</v>
      </c>
    </row>
    <row r="2743" spans="1:18" x14ac:dyDescent="0.3">
      <c r="A2743" t="str">
        <f>CONCATENATE(DATOS[[#This Row],[customer_id]],"_",DATOS[[#This Row],[country]],"_",DATOS[[#This Row],[customer_since]])</f>
        <v>CUST_5931_Australia_44863</v>
      </c>
      <c r="B2743" t="s">
        <v>205</v>
      </c>
      <c r="C2743">
        <v>58</v>
      </c>
      <c r="D2743" t="s">
        <v>21</v>
      </c>
      <c r="E2743" t="s">
        <v>22</v>
      </c>
      <c r="F2743">
        <v>85.36</v>
      </c>
      <c r="G2743">
        <f>IF(DATOS[[#This Row],[avg_order_value]]="",0,DATOS[[#This Row],[avg_order_value]])</f>
        <v>85.36</v>
      </c>
      <c r="H2743">
        <v>11</v>
      </c>
      <c r="I2743">
        <f>DATOS[[#This Row],[avgValorOrdenDesc]]*DATOS[[#This Row],[total_orders]]</f>
        <v>938.96</v>
      </c>
      <c r="J2743">
        <v>115</v>
      </c>
      <c r="K2743">
        <v>0</v>
      </c>
      <c r="L2743" t="s">
        <v>23</v>
      </c>
      <c r="M2743">
        <v>95.6</v>
      </c>
      <c r="N2743">
        <f>IF(DATOS[[#This Row],[email_open_rate]]="",0,DATOS[[#This Row],[email_open_rate]])</f>
        <v>95.6</v>
      </c>
      <c r="O2743" s="1">
        <v>44863</v>
      </c>
      <c r="P2743">
        <v>99</v>
      </c>
      <c r="Q2743">
        <v>0.13</v>
      </c>
      <c r="R2743">
        <f>IF(IFERROR(VLOOKUP(DATOS[[#This Row],[IdUnico]],A2744:$A$5002,1,FALSE),0),1,0)</f>
        <v>0</v>
      </c>
    </row>
    <row r="2744" spans="1:18" x14ac:dyDescent="0.3">
      <c r="A2744" t="str">
        <f>CONCATENATE(DATOS[[#This Row],[customer_id]],"_",DATOS[[#This Row],[country]],"_",DATOS[[#This Row],[customer_since]])</f>
        <v>CUST_5931_France_45577</v>
      </c>
      <c r="B2744" t="s">
        <v>205</v>
      </c>
      <c r="C2744">
        <v>40</v>
      </c>
      <c r="D2744" t="s">
        <v>14</v>
      </c>
      <c r="E2744" t="s">
        <v>35</v>
      </c>
      <c r="F2744">
        <v>48.62</v>
      </c>
      <c r="G2744">
        <f>IF(DATOS[[#This Row],[avg_order_value]]="",0,DATOS[[#This Row],[avg_order_value]])</f>
        <v>48.62</v>
      </c>
      <c r="H2744">
        <v>8</v>
      </c>
      <c r="I2744">
        <f>DATOS[[#This Row],[avgValorOrdenDesc]]*DATOS[[#This Row],[total_orders]]</f>
        <v>388.96</v>
      </c>
      <c r="J2744">
        <v>207</v>
      </c>
      <c r="K2744">
        <v>0</v>
      </c>
      <c r="L2744" t="s">
        <v>29</v>
      </c>
      <c r="M2744">
        <v>35.5</v>
      </c>
      <c r="N2744">
        <f>IF(DATOS[[#This Row],[email_open_rate]]="",0,DATOS[[#This Row],[email_open_rate]])</f>
        <v>35.5</v>
      </c>
      <c r="O2744" s="1">
        <v>45577</v>
      </c>
      <c r="P2744">
        <v>84</v>
      </c>
      <c r="Q2744">
        <v>0.6</v>
      </c>
      <c r="R2744">
        <f>IF(IFERROR(VLOOKUP(DATOS[[#This Row],[IdUnico]],A2745:$A$5002,1,FALSE),0),1,0)</f>
        <v>0</v>
      </c>
    </row>
    <row r="2745" spans="1:18" x14ac:dyDescent="0.3">
      <c r="A2745" t="str">
        <f>CONCATENATE(DATOS[[#This Row],[customer_id]],"_",DATOS[[#This Row],[country]],"_",DATOS[[#This Row],[customer_since]])</f>
        <v>CUST_5932_Brazil_45300</v>
      </c>
      <c r="B2745" t="s">
        <v>3574</v>
      </c>
      <c r="C2745">
        <v>64</v>
      </c>
      <c r="D2745" t="s">
        <v>25</v>
      </c>
      <c r="E2745" t="s">
        <v>15</v>
      </c>
      <c r="F2745">
        <v>149.66</v>
      </c>
      <c r="G2745">
        <f>IF(DATOS[[#This Row],[avg_order_value]]="",0,DATOS[[#This Row],[avg_order_value]])</f>
        <v>149.66</v>
      </c>
      <c r="H2745">
        <v>7</v>
      </c>
      <c r="I2745">
        <f>DATOS[[#This Row],[avgValorOrdenDesc]]*DATOS[[#This Row],[total_orders]]</f>
        <v>1047.6199999999999</v>
      </c>
      <c r="J2745">
        <v>270</v>
      </c>
      <c r="K2745">
        <v>0</v>
      </c>
      <c r="L2745" t="s">
        <v>40</v>
      </c>
      <c r="M2745">
        <v>88.1</v>
      </c>
      <c r="N2745">
        <f>IF(DATOS[[#This Row],[email_open_rate]]="",0,DATOS[[#This Row],[email_open_rate]])</f>
        <v>88.1</v>
      </c>
      <c r="O2745" s="1">
        <v>45300</v>
      </c>
      <c r="P2745">
        <v>67</v>
      </c>
      <c r="Q2745">
        <v>0.43</v>
      </c>
      <c r="R2745">
        <f>IF(IFERROR(VLOOKUP(DATOS[[#This Row],[IdUnico]],A2746:$A$5002,1,FALSE),0),1,0)</f>
        <v>0</v>
      </c>
    </row>
    <row r="2746" spans="1:18" x14ac:dyDescent="0.3">
      <c r="A2746" t="str">
        <f>CONCATENATE(DATOS[[#This Row],[customer_id]],"_",DATOS[[#This Row],[country]],"_",DATOS[[#This Row],[customer_since]])</f>
        <v>CUST_5933_Australia_44076</v>
      </c>
      <c r="B2746" t="s">
        <v>3032</v>
      </c>
      <c r="C2746">
        <v>18</v>
      </c>
      <c r="D2746" t="s">
        <v>21</v>
      </c>
      <c r="E2746" t="s">
        <v>22</v>
      </c>
      <c r="F2746">
        <v>112.73</v>
      </c>
      <c r="G2746">
        <f>IF(DATOS[[#This Row],[avg_order_value]]="",0,DATOS[[#This Row],[avg_order_value]])</f>
        <v>112.73</v>
      </c>
      <c r="H2746">
        <v>16</v>
      </c>
      <c r="I2746">
        <f>DATOS[[#This Row],[avgValorOrdenDesc]]*DATOS[[#This Row],[total_orders]]</f>
        <v>1803.68</v>
      </c>
      <c r="J2746">
        <v>300</v>
      </c>
      <c r="K2746">
        <v>0</v>
      </c>
      <c r="L2746" t="s">
        <v>23</v>
      </c>
      <c r="M2746">
        <v>17.7</v>
      </c>
      <c r="N2746">
        <f>IF(DATOS[[#This Row],[email_open_rate]]="",0,DATOS[[#This Row],[email_open_rate]])</f>
        <v>17.7</v>
      </c>
      <c r="O2746" s="1">
        <v>44076</v>
      </c>
      <c r="P2746">
        <v>98</v>
      </c>
      <c r="Q2746">
        <v>0.05</v>
      </c>
      <c r="R2746">
        <f>IF(IFERROR(VLOOKUP(DATOS[[#This Row],[IdUnico]],A2747:$A$5002,1,FALSE),0),1,0)</f>
        <v>0</v>
      </c>
    </row>
    <row r="2747" spans="1:18" x14ac:dyDescent="0.3">
      <c r="A2747" t="str">
        <f>CONCATENATE(DATOS[[#This Row],[customer_id]],"_",DATOS[[#This Row],[country]],"_",DATOS[[#This Row],[customer_since]])</f>
        <v>CUST_5933_Australia_45331</v>
      </c>
      <c r="B2747" t="s">
        <v>3032</v>
      </c>
      <c r="C2747">
        <v>34</v>
      </c>
      <c r="D2747" t="s">
        <v>14</v>
      </c>
      <c r="E2747" t="s">
        <v>22</v>
      </c>
      <c r="F2747">
        <v>189.15</v>
      </c>
      <c r="G2747">
        <f>IF(DATOS[[#This Row],[avg_order_value]]="",0,DATOS[[#This Row],[avg_order_value]])</f>
        <v>189.15</v>
      </c>
      <c r="H2747">
        <v>13</v>
      </c>
      <c r="I2747">
        <f>DATOS[[#This Row],[avgValorOrdenDesc]]*DATOS[[#This Row],[total_orders]]</f>
        <v>2458.9500000000003</v>
      </c>
      <c r="J2747">
        <v>327</v>
      </c>
      <c r="K2747">
        <v>0</v>
      </c>
      <c r="L2747" t="s">
        <v>23</v>
      </c>
      <c r="M2747">
        <v>51.6</v>
      </c>
      <c r="N2747">
        <f>IF(DATOS[[#This Row],[email_open_rate]]="",0,DATOS[[#This Row],[email_open_rate]])</f>
        <v>51.6</v>
      </c>
      <c r="O2747" s="1">
        <v>45331</v>
      </c>
      <c r="P2747">
        <v>60</v>
      </c>
      <c r="Q2747">
        <v>0.38</v>
      </c>
      <c r="R2747">
        <f>IF(IFERROR(VLOOKUP(DATOS[[#This Row],[IdUnico]],A2748:$A$5002,1,FALSE),0),1,0)</f>
        <v>0</v>
      </c>
    </row>
    <row r="2748" spans="1:18" x14ac:dyDescent="0.3">
      <c r="A2748" t="str">
        <f>CONCATENATE(DATOS[[#This Row],[customer_id]],"_",DATOS[[#This Row],[country]],"_",DATOS[[#This Row],[customer_since]])</f>
        <v>CUST_5937_USA_44567</v>
      </c>
      <c r="B2748" t="s">
        <v>2825</v>
      </c>
      <c r="C2748">
        <v>30</v>
      </c>
      <c r="D2748" t="s">
        <v>14</v>
      </c>
      <c r="E2748" t="s">
        <v>18</v>
      </c>
      <c r="F2748">
        <v>172.39</v>
      </c>
      <c r="G2748">
        <f>IF(DATOS[[#This Row],[avg_order_value]]="",0,DATOS[[#This Row],[avg_order_value]])</f>
        <v>172.39</v>
      </c>
      <c r="H2748">
        <v>10</v>
      </c>
      <c r="I2748">
        <f>DATOS[[#This Row],[avgValorOrdenDesc]]*DATOS[[#This Row],[total_orders]]</f>
        <v>1723.8999999999999</v>
      </c>
      <c r="J2748">
        <v>364</v>
      </c>
      <c r="K2748">
        <v>0</v>
      </c>
      <c r="L2748" t="s">
        <v>16</v>
      </c>
      <c r="M2748">
        <v>16.899999999999999</v>
      </c>
      <c r="N2748">
        <f>IF(DATOS[[#This Row],[email_open_rate]]="",0,DATOS[[#This Row],[email_open_rate]])</f>
        <v>16.899999999999999</v>
      </c>
      <c r="O2748" s="1">
        <v>44567</v>
      </c>
      <c r="P2748">
        <v>30</v>
      </c>
      <c r="Q2748">
        <v>0.02</v>
      </c>
      <c r="R2748">
        <f>IF(IFERROR(VLOOKUP(DATOS[[#This Row],[IdUnico]],A2749:$A$5002,1,FALSE),0),1,0)</f>
        <v>0</v>
      </c>
    </row>
    <row r="2749" spans="1:18" x14ac:dyDescent="0.3">
      <c r="A2749" t="str">
        <f>CONCATENATE(DATOS[[#This Row],[customer_id]],"_",DATOS[[#This Row],[country]],"_",DATOS[[#This Row],[customer_since]])</f>
        <v>CUST_5939_China_44759</v>
      </c>
      <c r="B2749" t="s">
        <v>3321</v>
      </c>
      <c r="C2749">
        <v>21</v>
      </c>
      <c r="D2749" t="s">
        <v>21</v>
      </c>
      <c r="E2749" t="s">
        <v>44</v>
      </c>
      <c r="F2749">
        <v>109.81</v>
      </c>
      <c r="G2749">
        <f>IF(DATOS[[#This Row],[avg_order_value]]="",0,DATOS[[#This Row],[avg_order_value]])</f>
        <v>109.81</v>
      </c>
      <c r="H2749">
        <v>13</v>
      </c>
      <c r="I2749">
        <f>DATOS[[#This Row],[avgValorOrdenDesc]]*DATOS[[#This Row],[total_orders]]</f>
        <v>1427.53</v>
      </c>
      <c r="J2749">
        <v>340</v>
      </c>
      <c r="K2749">
        <v>0</v>
      </c>
      <c r="L2749" t="s">
        <v>23</v>
      </c>
      <c r="M2749">
        <v>89.5</v>
      </c>
      <c r="N2749">
        <f>IF(DATOS[[#This Row],[email_open_rate]]="",0,DATOS[[#This Row],[email_open_rate]])</f>
        <v>89.5</v>
      </c>
      <c r="O2749" s="1">
        <v>44759</v>
      </c>
      <c r="P2749">
        <v>53</v>
      </c>
      <c r="Q2749">
        <v>0.64</v>
      </c>
      <c r="R2749">
        <f>IF(IFERROR(VLOOKUP(DATOS[[#This Row],[IdUnico]],A2750:$A$5002,1,FALSE),0),1,0)</f>
        <v>0</v>
      </c>
    </row>
    <row r="2750" spans="1:18" x14ac:dyDescent="0.3">
      <c r="A2750" t="str">
        <f>CONCATENATE(DATOS[[#This Row],[customer_id]],"_",DATOS[[#This Row],[country]],"_",DATOS[[#This Row],[customer_since]])</f>
        <v>CUST_5940_Brazil_44215</v>
      </c>
      <c r="B2750" t="s">
        <v>1799</v>
      </c>
      <c r="C2750">
        <v>27</v>
      </c>
      <c r="D2750" t="s">
        <v>21</v>
      </c>
      <c r="E2750" t="s">
        <v>15</v>
      </c>
      <c r="F2750">
        <v>205.57</v>
      </c>
      <c r="G2750">
        <f>IF(DATOS[[#This Row],[avg_order_value]]="",0,DATOS[[#This Row],[avg_order_value]])</f>
        <v>205.57</v>
      </c>
      <c r="H2750">
        <v>7</v>
      </c>
      <c r="I2750">
        <f>DATOS[[#This Row],[avgValorOrdenDesc]]*DATOS[[#This Row],[total_orders]]</f>
        <v>1438.99</v>
      </c>
      <c r="J2750">
        <v>360</v>
      </c>
      <c r="K2750">
        <v>0</v>
      </c>
      <c r="L2750" t="s">
        <v>40</v>
      </c>
      <c r="M2750">
        <v>59.3</v>
      </c>
      <c r="N2750">
        <f>IF(DATOS[[#This Row],[email_open_rate]]="",0,DATOS[[#This Row],[email_open_rate]])</f>
        <v>59.3</v>
      </c>
      <c r="O2750" s="1">
        <v>44215</v>
      </c>
      <c r="P2750">
        <v>72</v>
      </c>
      <c r="Q2750">
        <v>0.19</v>
      </c>
      <c r="R2750">
        <f>IF(IFERROR(VLOOKUP(DATOS[[#This Row],[IdUnico]],A2751:$A$5002,1,FALSE),0),1,0)</f>
        <v>0</v>
      </c>
    </row>
    <row r="2751" spans="1:18" x14ac:dyDescent="0.3">
      <c r="A2751" t="str">
        <f>CONCATENATE(DATOS[[#This Row],[customer_id]],"_",DATOS[[#This Row],[country]],"_",DATOS[[#This Row],[customer_since]])</f>
        <v>CUST_5941_Australia_45099</v>
      </c>
      <c r="B2751" t="s">
        <v>1837</v>
      </c>
      <c r="C2751">
        <v>24</v>
      </c>
      <c r="D2751" t="s">
        <v>14</v>
      </c>
      <c r="E2751" t="s">
        <v>22</v>
      </c>
      <c r="F2751">
        <v>17.73</v>
      </c>
      <c r="G2751">
        <f>IF(DATOS[[#This Row],[avg_order_value]]="",0,DATOS[[#This Row],[avg_order_value]])</f>
        <v>17.73</v>
      </c>
      <c r="H2751">
        <v>9</v>
      </c>
      <c r="I2751">
        <f>DATOS[[#This Row],[avgValorOrdenDesc]]*DATOS[[#This Row],[total_orders]]</f>
        <v>159.57</v>
      </c>
      <c r="J2751">
        <v>252</v>
      </c>
      <c r="K2751">
        <v>0</v>
      </c>
      <c r="L2751" t="s">
        <v>16</v>
      </c>
      <c r="M2751">
        <v>20.5</v>
      </c>
      <c r="N2751">
        <f>IF(DATOS[[#This Row],[email_open_rate]]="",0,DATOS[[#This Row],[email_open_rate]])</f>
        <v>20.5</v>
      </c>
      <c r="O2751" s="1">
        <v>45099</v>
      </c>
      <c r="P2751">
        <v>63</v>
      </c>
      <c r="Q2751">
        <v>0.37</v>
      </c>
      <c r="R2751">
        <f>IF(IFERROR(VLOOKUP(DATOS[[#This Row],[IdUnico]],A2752:$A$5002,1,FALSE),0),1,0)</f>
        <v>0</v>
      </c>
    </row>
    <row r="2752" spans="1:18" x14ac:dyDescent="0.3">
      <c r="A2752" t="str">
        <f>CONCATENATE(DATOS[[#This Row],[customer_id]],"_",DATOS[[#This Row],[country]],"_",DATOS[[#This Row],[customer_since]])</f>
        <v>CUST_5942_Australia_45004</v>
      </c>
      <c r="B2752" t="s">
        <v>3560</v>
      </c>
      <c r="C2752">
        <v>54</v>
      </c>
      <c r="D2752" t="s">
        <v>14</v>
      </c>
      <c r="E2752" t="s">
        <v>22</v>
      </c>
      <c r="F2752">
        <v>66.28</v>
      </c>
      <c r="G2752">
        <f>IF(DATOS[[#This Row],[avg_order_value]]="",0,DATOS[[#This Row],[avg_order_value]])</f>
        <v>66.28</v>
      </c>
      <c r="H2752">
        <v>13</v>
      </c>
      <c r="I2752">
        <f>DATOS[[#This Row],[avgValorOrdenDesc]]*DATOS[[#This Row],[total_orders]]</f>
        <v>861.64</v>
      </c>
      <c r="J2752">
        <v>181</v>
      </c>
      <c r="K2752">
        <v>0</v>
      </c>
      <c r="L2752" t="s">
        <v>40</v>
      </c>
      <c r="M2752">
        <v>84.4</v>
      </c>
      <c r="N2752">
        <f>IF(DATOS[[#This Row],[email_open_rate]]="",0,DATOS[[#This Row],[email_open_rate]])</f>
        <v>84.4</v>
      </c>
      <c r="O2752" s="1">
        <v>45004</v>
      </c>
      <c r="P2752">
        <v>84</v>
      </c>
      <c r="Q2752">
        <v>0.34</v>
      </c>
      <c r="R2752">
        <f>IF(IFERROR(VLOOKUP(DATOS[[#This Row],[IdUnico]],A2753:$A$5002,1,FALSE),0),1,0)</f>
        <v>0</v>
      </c>
    </row>
    <row r="2753" spans="1:18" x14ac:dyDescent="0.3">
      <c r="A2753" t="str">
        <f>CONCATENATE(DATOS[[#This Row],[customer_id]],"_",DATOS[[#This Row],[country]],"_",DATOS[[#This Row],[customer_since]])</f>
        <v>CUST_5943_USA_44180</v>
      </c>
      <c r="B2753" t="s">
        <v>2051</v>
      </c>
      <c r="C2753">
        <v>49</v>
      </c>
      <c r="D2753" t="s">
        <v>14</v>
      </c>
      <c r="E2753" t="s">
        <v>18</v>
      </c>
      <c r="F2753">
        <v>72.66</v>
      </c>
      <c r="G2753">
        <f>IF(DATOS[[#This Row],[avg_order_value]]="",0,DATOS[[#This Row],[avg_order_value]])</f>
        <v>72.66</v>
      </c>
      <c r="H2753">
        <v>15</v>
      </c>
      <c r="I2753">
        <f>DATOS[[#This Row],[avgValorOrdenDesc]]*DATOS[[#This Row],[total_orders]]</f>
        <v>1089.8999999999999</v>
      </c>
      <c r="J2753">
        <v>299</v>
      </c>
      <c r="K2753">
        <v>0</v>
      </c>
      <c r="L2753" t="s">
        <v>23</v>
      </c>
      <c r="M2753">
        <v>61.1</v>
      </c>
      <c r="N2753">
        <f>IF(DATOS[[#This Row],[email_open_rate]]="",0,DATOS[[#This Row],[email_open_rate]])</f>
        <v>61.1</v>
      </c>
      <c r="O2753" s="1">
        <v>44180</v>
      </c>
      <c r="P2753">
        <v>12</v>
      </c>
      <c r="Q2753">
        <v>0.7</v>
      </c>
      <c r="R2753">
        <f>IF(IFERROR(VLOOKUP(DATOS[[#This Row],[IdUnico]],A2754:$A$5002,1,FALSE),0),1,0)</f>
        <v>0</v>
      </c>
    </row>
    <row r="2754" spans="1:18" x14ac:dyDescent="0.3">
      <c r="A2754" t="str">
        <f>CONCATENATE(DATOS[[#This Row],[customer_id]],"_",DATOS[[#This Row],[country]],"_",DATOS[[#This Row],[customer_since]])</f>
        <v>CUST_5944_France_45335</v>
      </c>
      <c r="B2754" t="s">
        <v>950</v>
      </c>
      <c r="C2754">
        <v>68</v>
      </c>
      <c r="D2754" t="s">
        <v>14</v>
      </c>
      <c r="E2754" t="s">
        <v>35</v>
      </c>
      <c r="F2754">
        <v>55.02</v>
      </c>
      <c r="G2754">
        <f>IF(DATOS[[#This Row],[avg_order_value]]="",0,DATOS[[#This Row],[avg_order_value]])</f>
        <v>55.02</v>
      </c>
      <c r="H2754">
        <v>8</v>
      </c>
      <c r="I2754">
        <f>DATOS[[#This Row],[avgValorOrdenDesc]]*DATOS[[#This Row],[total_orders]]</f>
        <v>440.16</v>
      </c>
      <c r="J2754">
        <v>229</v>
      </c>
      <c r="K2754">
        <v>0</v>
      </c>
      <c r="L2754" t="s">
        <v>40</v>
      </c>
      <c r="M2754">
        <v>92.5</v>
      </c>
      <c r="N2754">
        <f>IF(DATOS[[#This Row],[email_open_rate]]="",0,DATOS[[#This Row],[email_open_rate]])</f>
        <v>92.5</v>
      </c>
      <c r="O2754" s="1">
        <v>45335</v>
      </c>
      <c r="P2754">
        <v>53</v>
      </c>
      <c r="Q2754">
        <v>0.09</v>
      </c>
      <c r="R2754">
        <f>IF(IFERROR(VLOOKUP(DATOS[[#This Row],[IdUnico]],A2755:$A$5002,1,FALSE),0),1,0)</f>
        <v>0</v>
      </c>
    </row>
    <row r="2755" spans="1:18" x14ac:dyDescent="0.3">
      <c r="A2755" t="str">
        <f>CONCATENATE(DATOS[[#This Row],[customer_id]],"_",DATOS[[#This Row],[country]],"_",DATOS[[#This Row],[customer_since]])</f>
        <v>CUST_5945_France_44763</v>
      </c>
      <c r="B2755" t="s">
        <v>2443</v>
      </c>
      <c r="C2755">
        <v>31</v>
      </c>
      <c r="D2755" t="s">
        <v>14</v>
      </c>
      <c r="E2755" t="s">
        <v>35</v>
      </c>
      <c r="F2755">
        <v>134.11000000000001</v>
      </c>
      <c r="G2755">
        <f>IF(DATOS[[#This Row],[avg_order_value]]="",0,DATOS[[#This Row],[avg_order_value]])</f>
        <v>134.11000000000001</v>
      </c>
      <c r="H2755">
        <v>9</v>
      </c>
      <c r="I2755">
        <f>DATOS[[#This Row],[avgValorOrdenDesc]]*DATOS[[#This Row],[total_orders]]</f>
        <v>1206.9900000000002</v>
      </c>
      <c r="J2755">
        <v>215</v>
      </c>
      <c r="K2755">
        <v>0</v>
      </c>
      <c r="L2755" t="s">
        <v>29</v>
      </c>
      <c r="M2755">
        <v>59.2</v>
      </c>
      <c r="N2755">
        <f>IF(DATOS[[#This Row],[email_open_rate]]="",0,DATOS[[#This Row],[email_open_rate]])</f>
        <v>59.2</v>
      </c>
      <c r="O2755" s="1">
        <v>44763</v>
      </c>
      <c r="P2755">
        <v>59</v>
      </c>
      <c r="Q2755">
        <v>0.35</v>
      </c>
      <c r="R2755">
        <f>IF(IFERROR(VLOOKUP(DATOS[[#This Row],[IdUnico]],A2756:$A$5002,1,FALSE),0),1,0)</f>
        <v>0</v>
      </c>
    </row>
    <row r="2756" spans="1:18" x14ac:dyDescent="0.3">
      <c r="A2756" t="str">
        <f>CONCATENATE(DATOS[[#This Row],[customer_id]],"_",DATOS[[#This Row],[country]],"_",DATOS[[#This Row],[customer_since]])</f>
        <v>CUST_5946_Japan_44901</v>
      </c>
      <c r="B2756" t="s">
        <v>493</v>
      </c>
      <c r="C2756">
        <v>42</v>
      </c>
      <c r="D2756" t="s">
        <v>21</v>
      </c>
      <c r="E2756" t="s">
        <v>26</v>
      </c>
      <c r="G2756">
        <f>IF(DATOS[[#This Row],[avg_order_value]]="",0,DATOS[[#This Row],[avg_order_value]])</f>
        <v>0</v>
      </c>
      <c r="H2756">
        <v>14</v>
      </c>
      <c r="I2756">
        <f>DATOS[[#This Row],[avgValorOrdenDesc]]*DATOS[[#This Row],[total_orders]]</f>
        <v>0</v>
      </c>
      <c r="J2756">
        <v>275</v>
      </c>
      <c r="K2756">
        <v>0</v>
      </c>
      <c r="L2756" t="s">
        <v>29</v>
      </c>
      <c r="M2756">
        <v>93.2</v>
      </c>
      <c r="N2756">
        <f>IF(DATOS[[#This Row],[email_open_rate]]="",0,DATOS[[#This Row],[email_open_rate]])</f>
        <v>93.2</v>
      </c>
      <c r="O2756" s="1">
        <v>44901</v>
      </c>
      <c r="P2756">
        <v>24</v>
      </c>
      <c r="Q2756">
        <v>0.33</v>
      </c>
      <c r="R2756">
        <f>IF(IFERROR(VLOOKUP(DATOS[[#This Row],[IdUnico]],A2757:$A$5002,1,FALSE),0),1,0)</f>
        <v>0</v>
      </c>
    </row>
    <row r="2757" spans="1:18" x14ac:dyDescent="0.3">
      <c r="A2757" t="str">
        <f>CONCATENATE(DATOS[[#This Row],[customer_id]],"_",DATOS[[#This Row],[country]],"_",DATOS[[#This Row],[customer_since]])</f>
        <v>CUST_5946_Japan_45334</v>
      </c>
      <c r="B2757" t="s">
        <v>493</v>
      </c>
      <c r="C2757">
        <v>27</v>
      </c>
      <c r="D2757" t="s">
        <v>14</v>
      </c>
      <c r="E2757" t="s">
        <v>26</v>
      </c>
      <c r="F2757">
        <v>142.72</v>
      </c>
      <c r="G2757">
        <f>IF(DATOS[[#This Row],[avg_order_value]]="",0,DATOS[[#This Row],[avg_order_value]])</f>
        <v>142.72</v>
      </c>
      <c r="H2757">
        <v>14</v>
      </c>
      <c r="I2757">
        <f>DATOS[[#This Row],[avgValorOrdenDesc]]*DATOS[[#This Row],[total_orders]]</f>
        <v>1998.08</v>
      </c>
      <c r="J2757">
        <v>80</v>
      </c>
      <c r="K2757">
        <v>0</v>
      </c>
      <c r="L2757" t="s">
        <v>19</v>
      </c>
      <c r="M2757">
        <v>82</v>
      </c>
      <c r="N2757">
        <f>IF(DATOS[[#This Row],[email_open_rate]]="",0,DATOS[[#This Row],[email_open_rate]])</f>
        <v>82</v>
      </c>
      <c r="O2757" s="1">
        <v>45334</v>
      </c>
      <c r="P2757">
        <v>59</v>
      </c>
      <c r="Q2757">
        <v>0.33</v>
      </c>
      <c r="R2757">
        <f>IF(IFERROR(VLOOKUP(DATOS[[#This Row],[IdUnico]],A2758:$A$5002,1,FALSE),0),1,0)</f>
        <v>0</v>
      </c>
    </row>
    <row r="2758" spans="1:18" x14ac:dyDescent="0.3">
      <c r="A2758" t="str">
        <f>CONCATENATE(DATOS[[#This Row],[customer_id]],"_",DATOS[[#This Row],[country]],"_",DATOS[[#This Row],[customer_since]])</f>
        <v>CUST_5951_UK_44171</v>
      </c>
      <c r="B2758" t="s">
        <v>2947</v>
      </c>
      <c r="C2758">
        <v>48</v>
      </c>
      <c r="D2758" t="s">
        <v>21</v>
      </c>
      <c r="E2758" t="s">
        <v>52</v>
      </c>
      <c r="F2758">
        <v>96.99</v>
      </c>
      <c r="G2758">
        <f>IF(DATOS[[#This Row],[avg_order_value]]="",0,DATOS[[#This Row],[avg_order_value]])</f>
        <v>96.99</v>
      </c>
      <c r="H2758">
        <v>6</v>
      </c>
      <c r="I2758">
        <f>DATOS[[#This Row],[avgValorOrdenDesc]]*DATOS[[#This Row],[total_orders]]</f>
        <v>581.93999999999994</v>
      </c>
      <c r="J2758">
        <v>59</v>
      </c>
      <c r="K2758">
        <v>0</v>
      </c>
      <c r="L2758" t="s">
        <v>16</v>
      </c>
      <c r="N2758">
        <f>IF(DATOS[[#This Row],[email_open_rate]]="",0,DATOS[[#This Row],[email_open_rate]])</f>
        <v>0</v>
      </c>
      <c r="O2758" s="1">
        <v>44171</v>
      </c>
      <c r="P2758">
        <v>95</v>
      </c>
      <c r="Q2758">
        <v>0.49</v>
      </c>
      <c r="R2758">
        <f>IF(IFERROR(VLOOKUP(DATOS[[#This Row],[IdUnico]],A2759:$A$5002,1,FALSE),0),1,0)</f>
        <v>0</v>
      </c>
    </row>
    <row r="2759" spans="1:18" x14ac:dyDescent="0.3">
      <c r="A2759" t="str">
        <f>CONCATENATE(DATOS[[#This Row],[customer_id]],"_",DATOS[[#This Row],[country]],"_",DATOS[[#This Row],[customer_since]])</f>
        <v>CUST_5956_Canada_44990</v>
      </c>
      <c r="B2759" t="s">
        <v>2632</v>
      </c>
      <c r="C2759">
        <v>47</v>
      </c>
      <c r="D2759" t="s">
        <v>25</v>
      </c>
      <c r="E2759" t="s">
        <v>28</v>
      </c>
      <c r="G2759">
        <f>IF(DATOS[[#This Row],[avg_order_value]]="",0,DATOS[[#This Row],[avg_order_value]])</f>
        <v>0</v>
      </c>
      <c r="H2759">
        <v>12</v>
      </c>
      <c r="I2759">
        <f>DATOS[[#This Row],[avgValorOrdenDesc]]*DATOS[[#This Row],[total_orders]]</f>
        <v>0</v>
      </c>
      <c r="J2759">
        <v>62</v>
      </c>
      <c r="K2759">
        <v>0</v>
      </c>
      <c r="L2759" t="s">
        <v>29</v>
      </c>
      <c r="M2759">
        <v>1.5</v>
      </c>
      <c r="N2759">
        <f>IF(DATOS[[#This Row],[email_open_rate]]="",0,DATOS[[#This Row],[email_open_rate]])</f>
        <v>1.5</v>
      </c>
      <c r="O2759" s="1">
        <v>44990</v>
      </c>
      <c r="P2759">
        <v>82</v>
      </c>
      <c r="Q2759">
        <v>0.43</v>
      </c>
      <c r="R2759">
        <f>IF(IFERROR(VLOOKUP(DATOS[[#This Row],[IdUnico]],A2760:$A$5002,1,FALSE),0),1,0)</f>
        <v>0</v>
      </c>
    </row>
    <row r="2760" spans="1:18" x14ac:dyDescent="0.3">
      <c r="A2760" t="str">
        <f>CONCATENATE(DATOS[[#This Row],[customer_id]],"_",DATOS[[#This Row],[country]],"_",DATOS[[#This Row],[customer_since]])</f>
        <v>CUST_5958_China_45663</v>
      </c>
      <c r="B2760" t="s">
        <v>2582</v>
      </c>
      <c r="C2760">
        <v>69</v>
      </c>
      <c r="D2760" t="s">
        <v>14</v>
      </c>
      <c r="E2760" t="s">
        <v>44</v>
      </c>
      <c r="F2760">
        <v>90.65</v>
      </c>
      <c r="G2760">
        <f>IF(DATOS[[#This Row],[avg_order_value]]="",0,DATOS[[#This Row],[avg_order_value]])</f>
        <v>90.65</v>
      </c>
      <c r="H2760">
        <v>13</v>
      </c>
      <c r="I2760">
        <f>DATOS[[#This Row],[avgValorOrdenDesc]]*DATOS[[#This Row],[total_orders]]</f>
        <v>1178.45</v>
      </c>
      <c r="J2760">
        <v>188</v>
      </c>
      <c r="K2760">
        <v>0</v>
      </c>
      <c r="L2760" t="s">
        <v>29</v>
      </c>
      <c r="M2760">
        <v>23.6</v>
      </c>
      <c r="N2760">
        <f>IF(DATOS[[#This Row],[email_open_rate]]="",0,DATOS[[#This Row],[email_open_rate]])</f>
        <v>23.6</v>
      </c>
      <c r="O2760" s="1">
        <v>45663</v>
      </c>
      <c r="P2760">
        <v>72</v>
      </c>
      <c r="Q2760">
        <v>0.11</v>
      </c>
      <c r="R2760">
        <f>IF(IFERROR(VLOOKUP(DATOS[[#This Row],[IdUnico]],A2761:$A$5002,1,FALSE),0),1,0)</f>
        <v>0</v>
      </c>
    </row>
    <row r="2761" spans="1:18" x14ac:dyDescent="0.3">
      <c r="A2761" t="str">
        <f>CONCATENATE(DATOS[[#This Row],[customer_id]],"_",DATOS[[#This Row],[country]],"_",DATOS[[#This Row],[customer_since]])</f>
        <v>CUST_5958_France_44167</v>
      </c>
      <c r="B2761" t="s">
        <v>2582</v>
      </c>
      <c r="C2761">
        <v>31</v>
      </c>
      <c r="D2761" t="s">
        <v>21</v>
      </c>
      <c r="E2761" t="s">
        <v>35</v>
      </c>
      <c r="F2761">
        <v>86.8</v>
      </c>
      <c r="G2761">
        <f>IF(DATOS[[#This Row],[avg_order_value]]="",0,DATOS[[#This Row],[avg_order_value]])</f>
        <v>86.8</v>
      </c>
      <c r="H2761">
        <v>8</v>
      </c>
      <c r="I2761">
        <f>DATOS[[#This Row],[avgValorOrdenDesc]]*DATOS[[#This Row],[total_orders]]</f>
        <v>694.4</v>
      </c>
      <c r="J2761">
        <v>143</v>
      </c>
      <c r="K2761">
        <v>0</v>
      </c>
      <c r="L2761" t="s">
        <v>29</v>
      </c>
      <c r="M2761">
        <v>90.3</v>
      </c>
      <c r="N2761">
        <f>IF(DATOS[[#This Row],[email_open_rate]]="",0,DATOS[[#This Row],[email_open_rate]])</f>
        <v>90.3</v>
      </c>
      <c r="O2761" s="1">
        <v>44167</v>
      </c>
      <c r="P2761">
        <v>2</v>
      </c>
      <c r="Q2761">
        <v>0.14000000000000001</v>
      </c>
      <c r="R2761">
        <f>IF(IFERROR(VLOOKUP(DATOS[[#This Row],[IdUnico]],A2762:$A$5002,1,FALSE),0),1,0)</f>
        <v>0</v>
      </c>
    </row>
    <row r="2762" spans="1:18" x14ac:dyDescent="0.3">
      <c r="A2762" t="str">
        <f>CONCATENATE(DATOS[[#This Row],[customer_id]],"_",DATOS[[#This Row],[country]],"_",DATOS[[#This Row],[customer_since]])</f>
        <v>CUST_5964_USA_45635</v>
      </c>
      <c r="B2762" t="s">
        <v>587</v>
      </c>
      <c r="C2762">
        <v>27</v>
      </c>
      <c r="D2762" t="s">
        <v>25</v>
      </c>
      <c r="E2762" t="s">
        <v>18</v>
      </c>
      <c r="F2762">
        <v>200.68</v>
      </c>
      <c r="G2762">
        <f>IF(DATOS[[#This Row],[avg_order_value]]="",0,DATOS[[#This Row],[avg_order_value]])</f>
        <v>200.68</v>
      </c>
      <c r="H2762">
        <v>8</v>
      </c>
      <c r="I2762">
        <f>DATOS[[#This Row],[avgValorOrdenDesc]]*DATOS[[#This Row],[total_orders]]</f>
        <v>1605.44</v>
      </c>
      <c r="J2762">
        <v>0</v>
      </c>
      <c r="K2762">
        <v>0</v>
      </c>
      <c r="L2762" t="s">
        <v>23</v>
      </c>
      <c r="M2762">
        <v>6.5</v>
      </c>
      <c r="N2762">
        <f>IF(DATOS[[#This Row],[email_open_rate]]="",0,DATOS[[#This Row],[email_open_rate]])</f>
        <v>6.5</v>
      </c>
      <c r="O2762" s="1">
        <v>45635</v>
      </c>
      <c r="P2762">
        <v>68</v>
      </c>
      <c r="Q2762">
        <v>0.16</v>
      </c>
      <c r="R2762">
        <f>IF(IFERROR(VLOOKUP(DATOS[[#This Row],[IdUnico]],A2763:$A$5002,1,FALSE),0),1,0)</f>
        <v>0</v>
      </c>
    </row>
    <row r="2763" spans="1:18" x14ac:dyDescent="0.3">
      <c r="A2763" t="str">
        <f>CONCATENATE(DATOS[[#This Row],[customer_id]],"_",DATOS[[#This Row],[country]],"_",DATOS[[#This Row],[customer_since]])</f>
        <v>CUST_5966_France_44507</v>
      </c>
      <c r="B2763" t="s">
        <v>1908</v>
      </c>
      <c r="C2763">
        <v>70</v>
      </c>
      <c r="D2763" t="s">
        <v>14</v>
      </c>
      <c r="E2763" t="s">
        <v>35</v>
      </c>
      <c r="F2763">
        <v>79.989999999999995</v>
      </c>
      <c r="G2763">
        <f>IF(DATOS[[#This Row],[avg_order_value]]="",0,DATOS[[#This Row],[avg_order_value]])</f>
        <v>79.989999999999995</v>
      </c>
      <c r="H2763">
        <v>22</v>
      </c>
      <c r="I2763">
        <f>DATOS[[#This Row],[avgValorOrdenDesc]]*DATOS[[#This Row],[total_orders]]</f>
        <v>1759.78</v>
      </c>
      <c r="J2763">
        <v>67</v>
      </c>
      <c r="K2763">
        <v>0</v>
      </c>
      <c r="L2763" t="s">
        <v>29</v>
      </c>
      <c r="M2763">
        <v>88.3</v>
      </c>
      <c r="N2763">
        <f>IF(DATOS[[#This Row],[email_open_rate]]="",0,DATOS[[#This Row],[email_open_rate]])</f>
        <v>88.3</v>
      </c>
      <c r="O2763" s="1">
        <v>44507</v>
      </c>
      <c r="P2763">
        <v>65</v>
      </c>
      <c r="Q2763">
        <v>0.45</v>
      </c>
      <c r="R2763">
        <f>IF(IFERROR(VLOOKUP(DATOS[[#This Row],[IdUnico]],A2764:$A$5002,1,FALSE),0),1,0)</f>
        <v>0</v>
      </c>
    </row>
    <row r="2764" spans="1:18" x14ac:dyDescent="0.3">
      <c r="A2764" t="str">
        <f>CONCATENATE(DATOS[[#This Row],[customer_id]],"_",DATOS[[#This Row],[country]],"_",DATOS[[#This Row],[customer_since]])</f>
        <v>CUST_5967_Canada_44530</v>
      </c>
      <c r="B2764" t="s">
        <v>2609</v>
      </c>
      <c r="C2764">
        <v>52</v>
      </c>
      <c r="D2764" t="s">
        <v>21</v>
      </c>
      <c r="E2764" t="s">
        <v>28</v>
      </c>
      <c r="F2764">
        <v>59.65</v>
      </c>
      <c r="G2764">
        <f>IF(DATOS[[#This Row],[avg_order_value]]="",0,DATOS[[#This Row],[avg_order_value]])</f>
        <v>59.65</v>
      </c>
      <c r="H2764">
        <v>7</v>
      </c>
      <c r="I2764">
        <f>DATOS[[#This Row],[avgValorOrdenDesc]]*DATOS[[#This Row],[total_orders]]</f>
        <v>417.55</v>
      </c>
      <c r="J2764">
        <v>318</v>
      </c>
      <c r="K2764">
        <v>0</v>
      </c>
      <c r="L2764" t="s">
        <v>16</v>
      </c>
      <c r="M2764">
        <v>2.2999999999999998</v>
      </c>
      <c r="N2764">
        <f>IF(DATOS[[#This Row],[email_open_rate]]="",0,DATOS[[#This Row],[email_open_rate]])</f>
        <v>2.2999999999999998</v>
      </c>
      <c r="O2764" s="1">
        <v>44530</v>
      </c>
      <c r="P2764">
        <v>74</v>
      </c>
      <c r="Q2764">
        <v>0.34</v>
      </c>
      <c r="R2764">
        <f>IF(IFERROR(VLOOKUP(DATOS[[#This Row],[IdUnico]],A2765:$A$5002,1,FALSE),0),1,0)</f>
        <v>0</v>
      </c>
    </row>
    <row r="2765" spans="1:18" x14ac:dyDescent="0.3">
      <c r="A2765" t="str">
        <f>CONCATENATE(DATOS[[#This Row],[customer_id]],"_",DATOS[[#This Row],[country]],"_",DATOS[[#This Row],[customer_since]])</f>
        <v>CUST_5968_UK_44524</v>
      </c>
      <c r="B2765" t="s">
        <v>480</v>
      </c>
      <c r="C2765">
        <v>68</v>
      </c>
      <c r="D2765" t="s">
        <v>14</v>
      </c>
      <c r="E2765" t="s">
        <v>52</v>
      </c>
      <c r="F2765">
        <v>18.84</v>
      </c>
      <c r="G2765">
        <f>IF(DATOS[[#This Row],[avg_order_value]]="",0,DATOS[[#This Row],[avg_order_value]])</f>
        <v>18.84</v>
      </c>
      <c r="H2765">
        <v>9</v>
      </c>
      <c r="I2765">
        <f>DATOS[[#This Row],[avgValorOrdenDesc]]*DATOS[[#This Row],[total_orders]]</f>
        <v>169.56</v>
      </c>
      <c r="J2765">
        <v>303</v>
      </c>
      <c r="K2765">
        <v>0</v>
      </c>
      <c r="L2765" t="s">
        <v>23</v>
      </c>
      <c r="M2765">
        <v>8.5</v>
      </c>
      <c r="N2765">
        <f>IF(DATOS[[#This Row],[email_open_rate]]="",0,DATOS[[#This Row],[email_open_rate]])</f>
        <v>8.5</v>
      </c>
      <c r="O2765" s="1">
        <v>44524</v>
      </c>
      <c r="P2765">
        <v>35</v>
      </c>
      <c r="Q2765">
        <v>0.14000000000000001</v>
      </c>
      <c r="R2765">
        <f>IF(IFERROR(VLOOKUP(DATOS[[#This Row],[IdUnico]],A2766:$A$5002,1,FALSE),0),1,0)</f>
        <v>0</v>
      </c>
    </row>
    <row r="2766" spans="1:18" x14ac:dyDescent="0.3">
      <c r="A2766" t="str">
        <f>CONCATENATE(DATOS[[#This Row],[customer_id]],"_",DATOS[[#This Row],[country]],"_",DATOS[[#This Row],[customer_since]])</f>
        <v>CUST_5968_UK_45197</v>
      </c>
      <c r="B2766" t="s">
        <v>480</v>
      </c>
      <c r="C2766">
        <v>66</v>
      </c>
      <c r="D2766" t="s">
        <v>21</v>
      </c>
      <c r="E2766" t="s">
        <v>52</v>
      </c>
      <c r="F2766">
        <v>133.02000000000001</v>
      </c>
      <c r="G2766">
        <f>IF(DATOS[[#This Row],[avg_order_value]]="",0,DATOS[[#This Row],[avg_order_value]])</f>
        <v>133.02000000000001</v>
      </c>
      <c r="H2766">
        <v>11</v>
      </c>
      <c r="I2766">
        <f>DATOS[[#This Row],[avgValorOrdenDesc]]*DATOS[[#This Row],[total_orders]]</f>
        <v>1463.22</v>
      </c>
      <c r="J2766">
        <v>312</v>
      </c>
      <c r="K2766">
        <v>0</v>
      </c>
      <c r="L2766" t="s">
        <v>19</v>
      </c>
      <c r="M2766">
        <v>32.4</v>
      </c>
      <c r="N2766">
        <f>IF(DATOS[[#This Row],[email_open_rate]]="",0,DATOS[[#This Row],[email_open_rate]])</f>
        <v>32.4</v>
      </c>
      <c r="O2766" s="1">
        <v>45197</v>
      </c>
      <c r="P2766">
        <v>75</v>
      </c>
      <c r="Q2766">
        <v>0.31</v>
      </c>
      <c r="R2766">
        <f>IF(IFERROR(VLOOKUP(DATOS[[#This Row],[IdUnico]],A2767:$A$5002,1,FALSE),0),1,0)</f>
        <v>0</v>
      </c>
    </row>
    <row r="2767" spans="1:18" x14ac:dyDescent="0.3">
      <c r="A2767" t="str">
        <f>CONCATENATE(DATOS[[#This Row],[customer_id]],"_",DATOS[[#This Row],[country]],"_",DATOS[[#This Row],[customer_since]])</f>
        <v>CUST_5970_Canada_45750</v>
      </c>
      <c r="B2767" t="s">
        <v>2881</v>
      </c>
      <c r="C2767">
        <v>34</v>
      </c>
      <c r="D2767" t="s">
        <v>14</v>
      </c>
      <c r="E2767" t="s">
        <v>28</v>
      </c>
      <c r="F2767">
        <v>101.44</v>
      </c>
      <c r="G2767">
        <f>IF(DATOS[[#This Row],[avg_order_value]]="",0,DATOS[[#This Row],[avg_order_value]])</f>
        <v>101.44</v>
      </c>
      <c r="H2767">
        <v>11</v>
      </c>
      <c r="I2767">
        <f>DATOS[[#This Row],[avgValorOrdenDesc]]*DATOS[[#This Row],[total_orders]]</f>
        <v>1115.8399999999999</v>
      </c>
      <c r="J2767">
        <v>242</v>
      </c>
      <c r="K2767">
        <v>0</v>
      </c>
      <c r="L2767" t="s">
        <v>16</v>
      </c>
      <c r="M2767">
        <v>38.4</v>
      </c>
      <c r="N2767">
        <f>IF(DATOS[[#This Row],[email_open_rate]]="",0,DATOS[[#This Row],[email_open_rate]])</f>
        <v>38.4</v>
      </c>
      <c r="O2767" s="1">
        <v>45750</v>
      </c>
      <c r="P2767">
        <v>24</v>
      </c>
      <c r="Q2767">
        <v>0.21</v>
      </c>
      <c r="R2767">
        <f>IF(IFERROR(VLOOKUP(DATOS[[#This Row],[IdUnico]],A2768:$A$5002,1,FALSE),0),1,0)</f>
        <v>0</v>
      </c>
    </row>
    <row r="2768" spans="1:18" x14ac:dyDescent="0.3">
      <c r="A2768" t="str">
        <f>CONCATENATE(DATOS[[#This Row],[customer_id]],"_",DATOS[[#This Row],[country]],"_",DATOS[[#This Row],[customer_since]])</f>
        <v>CUST_5971_India_44946</v>
      </c>
      <c r="B2768" t="s">
        <v>940</v>
      </c>
      <c r="C2768">
        <v>55</v>
      </c>
      <c r="D2768" t="s">
        <v>14</v>
      </c>
      <c r="E2768" t="s">
        <v>37</v>
      </c>
      <c r="F2768">
        <v>146.16999999999999</v>
      </c>
      <c r="G2768">
        <f>IF(DATOS[[#This Row],[avg_order_value]]="",0,DATOS[[#This Row],[avg_order_value]])</f>
        <v>146.16999999999999</v>
      </c>
      <c r="H2768">
        <v>9</v>
      </c>
      <c r="I2768">
        <f>DATOS[[#This Row],[avgValorOrdenDesc]]*DATOS[[#This Row],[total_orders]]</f>
        <v>1315.53</v>
      </c>
      <c r="J2768">
        <v>87</v>
      </c>
      <c r="K2768">
        <v>0</v>
      </c>
      <c r="L2768" t="s">
        <v>29</v>
      </c>
      <c r="M2768">
        <v>4.4000000000000004</v>
      </c>
      <c r="N2768">
        <f>IF(DATOS[[#This Row],[email_open_rate]]="",0,DATOS[[#This Row],[email_open_rate]])</f>
        <v>4.4000000000000004</v>
      </c>
      <c r="O2768" s="1">
        <v>44946</v>
      </c>
      <c r="P2768">
        <v>76</v>
      </c>
      <c r="Q2768">
        <v>0.17</v>
      </c>
      <c r="R2768">
        <f>IF(IFERROR(VLOOKUP(DATOS[[#This Row],[IdUnico]],A2769:$A$5002,1,FALSE),0),1,0)</f>
        <v>0</v>
      </c>
    </row>
    <row r="2769" spans="1:18" x14ac:dyDescent="0.3">
      <c r="A2769" t="str">
        <f>CONCATENATE(DATOS[[#This Row],[customer_id]],"_",DATOS[[#This Row],[country]],"_",DATOS[[#This Row],[customer_since]])</f>
        <v>CUST_5973_Germany_44755</v>
      </c>
      <c r="B2769" t="s">
        <v>266</v>
      </c>
      <c r="C2769">
        <v>51</v>
      </c>
      <c r="D2769" t="s">
        <v>25</v>
      </c>
      <c r="E2769" t="s">
        <v>50</v>
      </c>
      <c r="F2769">
        <v>352.1</v>
      </c>
      <c r="G2769">
        <f>IF(DATOS[[#This Row],[avg_order_value]]="",0,DATOS[[#This Row],[avg_order_value]])</f>
        <v>352.1</v>
      </c>
      <c r="H2769">
        <v>5</v>
      </c>
      <c r="I2769">
        <f>DATOS[[#This Row],[avgValorOrdenDesc]]*DATOS[[#This Row],[total_orders]]</f>
        <v>1760.5</v>
      </c>
      <c r="J2769">
        <v>310</v>
      </c>
      <c r="K2769">
        <v>0</v>
      </c>
      <c r="L2769" t="s">
        <v>40</v>
      </c>
      <c r="M2769">
        <v>50.2</v>
      </c>
      <c r="N2769">
        <f>IF(DATOS[[#This Row],[email_open_rate]]="",0,DATOS[[#This Row],[email_open_rate]])</f>
        <v>50.2</v>
      </c>
      <c r="O2769" s="1">
        <v>44755</v>
      </c>
      <c r="P2769">
        <v>77</v>
      </c>
      <c r="Q2769">
        <v>0.49</v>
      </c>
      <c r="R2769">
        <f>IF(IFERROR(VLOOKUP(DATOS[[#This Row],[IdUnico]],A2770:$A$5002,1,FALSE),0),1,0)</f>
        <v>0</v>
      </c>
    </row>
    <row r="2770" spans="1:18" x14ac:dyDescent="0.3">
      <c r="A2770" t="str">
        <f>CONCATENATE(DATOS[[#This Row],[customer_id]],"_",DATOS[[#This Row],[country]],"_",DATOS[[#This Row],[customer_since]])</f>
        <v>CUST_5976_Australia_44043</v>
      </c>
      <c r="B2770" t="s">
        <v>639</v>
      </c>
      <c r="C2770">
        <v>41</v>
      </c>
      <c r="D2770" t="s">
        <v>14</v>
      </c>
      <c r="E2770" t="s">
        <v>22</v>
      </c>
      <c r="F2770">
        <v>418.24</v>
      </c>
      <c r="G2770">
        <f>IF(DATOS[[#This Row],[avg_order_value]]="",0,DATOS[[#This Row],[avg_order_value]])</f>
        <v>418.24</v>
      </c>
      <c r="H2770">
        <v>8</v>
      </c>
      <c r="I2770">
        <f>DATOS[[#This Row],[avgValorOrdenDesc]]*DATOS[[#This Row],[total_orders]]</f>
        <v>3345.92</v>
      </c>
      <c r="J2770">
        <v>48</v>
      </c>
      <c r="K2770">
        <v>0</v>
      </c>
      <c r="L2770" t="s">
        <v>40</v>
      </c>
      <c r="M2770">
        <v>61.6</v>
      </c>
      <c r="N2770">
        <f>IF(DATOS[[#This Row],[email_open_rate]]="",0,DATOS[[#This Row],[email_open_rate]])</f>
        <v>61.6</v>
      </c>
      <c r="O2770" s="1">
        <v>44043</v>
      </c>
      <c r="P2770">
        <v>74</v>
      </c>
      <c r="Q2770">
        <v>0.21</v>
      </c>
      <c r="R2770">
        <f>IF(IFERROR(VLOOKUP(DATOS[[#This Row],[IdUnico]],A2771:$A$5002,1,FALSE),0),1,0)</f>
        <v>0</v>
      </c>
    </row>
    <row r="2771" spans="1:18" x14ac:dyDescent="0.3">
      <c r="A2771" t="str">
        <f>CONCATENATE(DATOS[[#This Row],[customer_id]],"_",DATOS[[#This Row],[country]],"_",DATOS[[#This Row],[customer_since]])</f>
        <v>CUST_5976_Germany_45047</v>
      </c>
      <c r="B2771" t="s">
        <v>639</v>
      </c>
      <c r="C2771">
        <v>50</v>
      </c>
      <c r="D2771" t="s">
        <v>21</v>
      </c>
      <c r="E2771" t="s">
        <v>50</v>
      </c>
      <c r="G2771">
        <f>IF(DATOS[[#This Row],[avg_order_value]]="",0,DATOS[[#This Row],[avg_order_value]])</f>
        <v>0</v>
      </c>
      <c r="H2771">
        <v>8</v>
      </c>
      <c r="I2771">
        <f>DATOS[[#This Row],[avgValorOrdenDesc]]*DATOS[[#This Row],[total_orders]]</f>
        <v>0</v>
      </c>
      <c r="J2771">
        <v>114</v>
      </c>
      <c r="K2771">
        <v>0</v>
      </c>
      <c r="L2771" t="s">
        <v>40</v>
      </c>
      <c r="M2771">
        <v>24.2</v>
      </c>
      <c r="N2771">
        <f>IF(DATOS[[#This Row],[email_open_rate]]="",0,DATOS[[#This Row],[email_open_rate]])</f>
        <v>24.2</v>
      </c>
      <c r="O2771" s="1">
        <v>45047</v>
      </c>
      <c r="P2771">
        <v>12</v>
      </c>
      <c r="Q2771">
        <v>0.33</v>
      </c>
      <c r="R2771">
        <f>IF(IFERROR(VLOOKUP(DATOS[[#This Row],[IdUnico]],A2772:$A$5002,1,FALSE),0),1,0)</f>
        <v>0</v>
      </c>
    </row>
    <row r="2772" spans="1:18" x14ac:dyDescent="0.3">
      <c r="A2772" t="str">
        <f>CONCATENATE(DATOS[[#This Row],[customer_id]],"_",DATOS[[#This Row],[country]],"_",DATOS[[#This Row],[customer_since]])</f>
        <v>CUST_5976_USA_44352</v>
      </c>
      <c r="B2772" t="s">
        <v>639</v>
      </c>
      <c r="C2772">
        <v>63</v>
      </c>
      <c r="D2772" t="s">
        <v>14</v>
      </c>
      <c r="E2772" t="s">
        <v>18</v>
      </c>
      <c r="F2772">
        <v>18.920000000000002</v>
      </c>
      <c r="G2772">
        <f>IF(DATOS[[#This Row],[avg_order_value]]="",0,DATOS[[#This Row],[avg_order_value]])</f>
        <v>18.920000000000002</v>
      </c>
      <c r="H2772">
        <v>5</v>
      </c>
      <c r="I2772">
        <f>DATOS[[#This Row],[avgValorOrdenDesc]]*DATOS[[#This Row],[total_orders]]</f>
        <v>94.600000000000009</v>
      </c>
      <c r="J2772">
        <v>359</v>
      </c>
      <c r="K2772">
        <v>0</v>
      </c>
      <c r="L2772" t="s">
        <v>29</v>
      </c>
      <c r="M2772">
        <v>68.7</v>
      </c>
      <c r="N2772">
        <f>IF(DATOS[[#This Row],[email_open_rate]]="",0,DATOS[[#This Row],[email_open_rate]])</f>
        <v>68.7</v>
      </c>
      <c r="O2772" s="1">
        <v>44352</v>
      </c>
      <c r="P2772">
        <v>75</v>
      </c>
      <c r="Q2772">
        <v>0.33</v>
      </c>
      <c r="R2772">
        <f>IF(IFERROR(VLOOKUP(DATOS[[#This Row],[IdUnico]],A2773:$A$5002,1,FALSE),0),1,0)</f>
        <v>0</v>
      </c>
    </row>
    <row r="2773" spans="1:18" x14ac:dyDescent="0.3">
      <c r="A2773" t="str">
        <f>CONCATENATE(DATOS[[#This Row],[customer_id]],"_",DATOS[[#This Row],[country]],"_",DATOS[[#This Row],[customer_since]])</f>
        <v>CUST_5979_France_45697</v>
      </c>
      <c r="B2773" t="s">
        <v>2518</v>
      </c>
      <c r="C2773">
        <v>43</v>
      </c>
      <c r="D2773" t="s">
        <v>21</v>
      </c>
      <c r="E2773" t="s">
        <v>35</v>
      </c>
      <c r="F2773">
        <v>71.989999999999995</v>
      </c>
      <c r="G2773">
        <f>IF(DATOS[[#This Row],[avg_order_value]]="",0,DATOS[[#This Row],[avg_order_value]])</f>
        <v>71.989999999999995</v>
      </c>
      <c r="H2773">
        <v>12</v>
      </c>
      <c r="I2773">
        <f>DATOS[[#This Row],[avgValorOrdenDesc]]*DATOS[[#This Row],[total_orders]]</f>
        <v>863.87999999999988</v>
      </c>
      <c r="J2773">
        <v>268</v>
      </c>
      <c r="K2773">
        <v>0</v>
      </c>
      <c r="L2773" t="s">
        <v>19</v>
      </c>
      <c r="M2773">
        <v>49.6</v>
      </c>
      <c r="N2773">
        <f>IF(DATOS[[#This Row],[email_open_rate]]="",0,DATOS[[#This Row],[email_open_rate]])</f>
        <v>49.6</v>
      </c>
      <c r="O2773" s="1">
        <v>45697</v>
      </c>
      <c r="P2773">
        <v>12</v>
      </c>
      <c r="Q2773">
        <v>0.47</v>
      </c>
      <c r="R2773">
        <f>IF(IFERROR(VLOOKUP(DATOS[[#This Row],[IdUnico]],A2774:$A$5002,1,FALSE),0),1,0)</f>
        <v>0</v>
      </c>
    </row>
    <row r="2774" spans="1:18" x14ac:dyDescent="0.3">
      <c r="A2774" t="str">
        <f>CONCATENATE(DATOS[[#This Row],[customer_id]],"_",DATOS[[#This Row],[country]],"_",DATOS[[#This Row],[customer_since]])</f>
        <v>CUST_5980_Canada_44623</v>
      </c>
      <c r="B2774" t="s">
        <v>495</v>
      </c>
      <c r="C2774">
        <v>74</v>
      </c>
      <c r="D2774" t="s">
        <v>14</v>
      </c>
      <c r="E2774" t="s">
        <v>28</v>
      </c>
      <c r="F2774">
        <v>63.94</v>
      </c>
      <c r="G2774">
        <f>IF(DATOS[[#This Row],[avg_order_value]]="",0,DATOS[[#This Row],[avg_order_value]])</f>
        <v>63.94</v>
      </c>
      <c r="H2774">
        <v>4</v>
      </c>
      <c r="I2774">
        <f>DATOS[[#This Row],[avgValorOrdenDesc]]*DATOS[[#This Row],[total_orders]]</f>
        <v>255.76</v>
      </c>
      <c r="J2774">
        <v>209</v>
      </c>
      <c r="K2774">
        <v>0</v>
      </c>
      <c r="L2774" t="s">
        <v>16</v>
      </c>
      <c r="M2774">
        <v>24</v>
      </c>
      <c r="N2774">
        <f>IF(DATOS[[#This Row],[email_open_rate]]="",0,DATOS[[#This Row],[email_open_rate]])</f>
        <v>24</v>
      </c>
      <c r="O2774" s="1">
        <v>44623</v>
      </c>
      <c r="P2774">
        <v>60</v>
      </c>
      <c r="Q2774">
        <v>0.5</v>
      </c>
      <c r="R2774">
        <f>IF(IFERROR(VLOOKUP(DATOS[[#This Row],[IdUnico]],A2775:$A$5002,1,FALSE),0),1,0)</f>
        <v>0</v>
      </c>
    </row>
    <row r="2775" spans="1:18" x14ac:dyDescent="0.3">
      <c r="A2775" t="str">
        <f>CONCATENATE(DATOS[[#This Row],[customer_id]],"_",DATOS[[#This Row],[country]],"_",DATOS[[#This Row],[customer_since]])</f>
        <v>CUST_5986_Canada_45195</v>
      </c>
      <c r="B2775" t="s">
        <v>2743</v>
      </c>
      <c r="C2775">
        <v>28</v>
      </c>
      <c r="D2775" t="s">
        <v>21</v>
      </c>
      <c r="E2775" t="s">
        <v>28</v>
      </c>
      <c r="F2775">
        <v>107.46</v>
      </c>
      <c r="G2775">
        <f>IF(DATOS[[#This Row],[avg_order_value]]="",0,DATOS[[#This Row],[avg_order_value]])</f>
        <v>107.46</v>
      </c>
      <c r="H2775">
        <v>10</v>
      </c>
      <c r="I2775">
        <f>DATOS[[#This Row],[avgValorOrdenDesc]]*DATOS[[#This Row],[total_orders]]</f>
        <v>1074.5999999999999</v>
      </c>
      <c r="J2775">
        <v>171</v>
      </c>
      <c r="K2775">
        <v>0</v>
      </c>
      <c r="L2775" t="s">
        <v>40</v>
      </c>
      <c r="M2775">
        <v>20.3</v>
      </c>
      <c r="N2775">
        <f>IF(DATOS[[#This Row],[email_open_rate]]="",0,DATOS[[#This Row],[email_open_rate]])</f>
        <v>20.3</v>
      </c>
      <c r="O2775" s="1">
        <v>45195</v>
      </c>
      <c r="P2775">
        <v>50</v>
      </c>
      <c r="Q2775">
        <v>0.2</v>
      </c>
      <c r="R2775">
        <f>IF(IFERROR(VLOOKUP(DATOS[[#This Row],[IdUnico]],A2776:$A$5002,1,FALSE),0),1,0)</f>
        <v>0</v>
      </c>
    </row>
    <row r="2776" spans="1:18" x14ac:dyDescent="0.3">
      <c r="A2776" t="str">
        <f>CONCATENATE(DATOS[[#This Row],[customer_id]],"_",DATOS[[#This Row],[country]],"_",DATOS[[#This Row],[customer_since]])</f>
        <v>CUST_5987_India_44180</v>
      </c>
      <c r="B2776" t="s">
        <v>2196</v>
      </c>
      <c r="C2776">
        <v>36</v>
      </c>
      <c r="D2776" t="s">
        <v>14</v>
      </c>
      <c r="E2776" t="s">
        <v>37</v>
      </c>
      <c r="F2776">
        <v>178.96</v>
      </c>
      <c r="G2776">
        <f>IF(DATOS[[#This Row],[avg_order_value]]="",0,DATOS[[#This Row],[avg_order_value]])</f>
        <v>178.96</v>
      </c>
      <c r="H2776">
        <v>9</v>
      </c>
      <c r="I2776">
        <f>DATOS[[#This Row],[avgValorOrdenDesc]]*DATOS[[#This Row],[total_orders]]</f>
        <v>1610.64</v>
      </c>
      <c r="J2776">
        <v>333</v>
      </c>
      <c r="K2776">
        <v>0</v>
      </c>
      <c r="L2776" t="s">
        <v>40</v>
      </c>
      <c r="M2776">
        <v>43.8</v>
      </c>
      <c r="N2776">
        <f>IF(DATOS[[#This Row],[email_open_rate]]="",0,DATOS[[#This Row],[email_open_rate]])</f>
        <v>43.8</v>
      </c>
      <c r="O2776" s="1">
        <v>44180</v>
      </c>
      <c r="P2776">
        <v>64</v>
      </c>
      <c r="Q2776">
        <v>0.33</v>
      </c>
      <c r="R2776">
        <f>IF(IFERROR(VLOOKUP(DATOS[[#This Row],[IdUnico]],A2777:$A$5002,1,FALSE),0),1,0)</f>
        <v>0</v>
      </c>
    </row>
    <row r="2777" spans="1:18" x14ac:dyDescent="0.3">
      <c r="A2777" t="str">
        <f>CONCATENATE(DATOS[[#This Row],[customer_id]],"_",DATOS[[#This Row],[country]],"_",DATOS[[#This Row],[customer_since]])</f>
        <v>CUST_5988_India_45048</v>
      </c>
      <c r="B2777" t="s">
        <v>3049</v>
      </c>
      <c r="C2777">
        <v>29</v>
      </c>
      <c r="D2777" t="s">
        <v>14</v>
      </c>
      <c r="E2777" t="s">
        <v>37</v>
      </c>
      <c r="F2777">
        <v>102.18</v>
      </c>
      <c r="G2777">
        <f>IF(DATOS[[#This Row],[avg_order_value]]="",0,DATOS[[#This Row],[avg_order_value]])</f>
        <v>102.18</v>
      </c>
      <c r="H2777">
        <v>15</v>
      </c>
      <c r="I2777">
        <f>DATOS[[#This Row],[avgValorOrdenDesc]]*DATOS[[#This Row],[total_orders]]</f>
        <v>1532.7</v>
      </c>
      <c r="J2777">
        <v>222</v>
      </c>
      <c r="K2777">
        <v>0</v>
      </c>
      <c r="L2777" t="s">
        <v>40</v>
      </c>
      <c r="M2777">
        <v>62.2</v>
      </c>
      <c r="N2777">
        <f>IF(DATOS[[#This Row],[email_open_rate]]="",0,DATOS[[#This Row],[email_open_rate]])</f>
        <v>62.2</v>
      </c>
      <c r="O2777" s="1">
        <v>45048</v>
      </c>
      <c r="P2777">
        <v>32</v>
      </c>
      <c r="Q2777">
        <v>0.11</v>
      </c>
      <c r="R2777">
        <f>IF(IFERROR(VLOOKUP(DATOS[[#This Row],[IdUnico]],A2778:$A$5002,1,FALSE),0),1,0)</f>
        <v>0</v>
      </c>
    </row>
    <row r="2778" spans="1:18" x14ac:dyDescent="0.3">
      <c r="A2778" t="str">
        <f>CONCATENATE(DATOS[[#This Row],[customer_id]],"_",DATOS[[#This Row],[country]],"_",DATOS[[#This Row],[customer_since]])</f>
        <v>CUST_5992_Japan_45015</v>
      </c>
      <c r="B2778" t="s">
        <v>3271</v>
      </c>
      <c r="C2778">
        <v>79</v>
      </c>
      <c r="D2778" t="s">
        <v>21</v>
      </c>
      <c r="E2778" t="s">
        <v>26</v>
      </c>
      <c r="G2778">
        <f>IF(DATOS[[#This Row],[avg_order_value]]="",0,DATOS[[#This Row],[avg_order_value]])</f>
        <v>0</v>
      </c>
      <c r="H2778">
        <v>7</v>
      </c>
      <c r="I2778">
        <f>DATOS[[#This Row],[avgValorOrdenDesc]]*DATOS[[#This Row],[total_orders]]</f>
        <v>0</v>
      </c>
      <c r="J2778">
        <v>115</v>
      </c>
      <c r="K2778">
        <v>0</v>
      </c>
      <c r="L2778" t="s">
        <v>16</v>
      </c>
      <c r="M2778">
        <v>68</v>
      </c>
      <c r="N2778">
        <f>IF(DATOS[[#This Row],[email_open_rate]]="",0,DATOS[[#This Row],[email_open_rate]])</f>
        <v>68</v>
      </c>
      <c r="O2778" s="1">
        <v>45015</v>
      </c>
      <c r="P2778">
        <v>76</v>
      </c>
      <c r="Q2778">
        <v>0.27</v>
      </c>
      <c r="R2778">
        <f>IF(IFERROR(VLOOKUP(DATOS[[#This Row],[IdUnico]],A2779:$A$5002,1,FALSE),0),1,0)</f>
        <v>0</v>
      </c>
    </row>
    <row r="2779" spans="1:18" x14ac:dyDescent="0.3">
      <c r="A2779" t="str">
        <f>CONCATENATE(DATOS[[#This Row],[customer_id]],"_",DATOS[[#This Row],[country]],"_",DATOS[[#This Row],[customer_since]])</f>
        <v>CUST_5994_USA_44220</v>
      </c>
      <c r="B2779" t="s">
        <v>2963</v>
      </c>
      <c r="C2779">
        <v>73</v>
      </c>
      <c r="D2779" t="s">
        <v>14</v>
      </c>
      <c r="E2779" t="s">
        <v>18</v>
      </c>
      <c r="F2779">
        <v>25.49</v>
      </c>
      <c r="G2779">
        <f>IF(DATOS[[#This Row],[avg_order_value]]="",0,DATOS[[#This Row],[avg_order_value]])</f>
        <v>25.49</v>
      </c>
      <c r="H2779">
        <v>11</v>
      </c>
      <c r="I2779">
        <f>DATOS[[#This Row],[avgValorOrdenDesc]]*DATOS[[#This Row],[total_orders]]</f>
        <v>280.39</v>
      </c>
      <c r="J2779">
        <v>175</v>
      </c>
      <c r="K2779">
        <v>1</v>
      </c>
      <c r="L2779" t="s">
        <v>19</v>
      </c>
      <c r="M2779">
        <v>6.5</v>
      </c>
      <c r="N2779">
        <f>IF(DATOS[[#This Row],[email_open_rate]]="",0,DATOS[[#This Row],[email_open_rate]])</f>
        <v>6.5</v>
      </c>
      <c r="O2779" s="1">
        <v>44220</v>
      </c>
      <c r="P2779">
        <v>86</v>
      </c>
      <c r="Q2779">
        <v>0.27</v>
      </c>
      <c r="R2779">
        <f>IF(IFERROR(VLOOKUP(DATOS[[#This Row],[IdUnico]],A2780:$A$5002,1,FALSE),0),1,0)</f>
        <v>0</v>
      </c>
    </row>
    <row r="2780" spans="1:18" x14ac:dyDescent="0.3">
      <c r="A2780" t="str">
        <f>CONCATENATE(DATOS[[#This Row],[customer_id]],"_",DATOS[[#This Row],[country]],"_",DATOS[[#This Row],[customer_since]])</f>
        <v>CUST_5996_India_45272</v>
      </c>
      <c r="B2780" t="s">
        <v>3078</v>
      </c>
      <c r="C2780">
        <v>28</v>
      </c>
      <c r="D2780" t="s">
        <v>21</v>
      </c>
      <c r="E2780" t="s">
        <v>37</v>
      </c>
      <c r="F2780">
        <v>87.24</v>
      </c>
      <c r="G2780">
        <f>IF(DATOS[[#This Row],[avg_order_value]]="",0,DATOS[[#This Row],[avg_order_value]])</f>
        <v>87.24</v>
      </c>
      <c r="H2780">
        <v>8</v>
      </c>
      <c r="I2780">
        <f>DATOS[[#This Row],[avgValorOrdenDesc]]*DATOS[[#This Row],[total_orders]]</f>
        <v>697.92</v>
      </c>
      <c r="J2780">
        <v>1</v>
      </c>
      <c r="K2780">
        <v>0</v>
      </c>
      <c r="L2780" t="s">
        <v>29</v>
      </c>
      <c r="M2780">
        <v>64.7</v>
      </c>
      <c r="N2780">
        <f>IF(DATOS[[#This Row],[email_open_rate]]="",0,DATOS[[#This Row],[email_open_rate]])</f>
        <v>64.7</v>
      </c>
      <c r="O2780" s="1">
        <v>45272</v>
      </c>
      <c r="P2780">
        <v>30</v>
      </c>
      <c r="Q2780">
        <v>0.38</v>
      </c>
      <c r="R2780">
        <f>IF(IFERROR(VLOOKUP(DATOS[[#This Row],[IdUnico]],A2781:$A$5002,1,FALSE),0),1,0)</f>
        <v>0</v>
      </c>
    </row>
    <row r="2781" spans="1:18" x14ac:dyDescent="0.3">
      <c r="A2781" t="str">
        <f>CONCATENATE(DATOS[[#This Row],[customer_id]],"_",DATOS[[#This Row],[country]],"_",DATOS[[#This Row],[customer_since]])</f>
        <v>CUST_5997_China_44080</v>
      </c>
      <c r="B2781" t="s">
        <v>2730</v>
      </c>
      <c r="C2781">
        <v>45</v>
      </c>
      <c r="D2781" t="s">
        <v>14</v>
      </c>
      <c r="E2781" t="s">
        <v>44</v>
      </c>
      <c r="F2781">
        <v>130.41999999999999</v>
      </c>
      <c r="G2781">
        <f>IF(DATOS[[#This Row],[avg_order_value]]="",0,DATOS[[#This Row],[avg_order_value]])</f>
        <v>130.41999999999999</v>
      </c>
      <c r="H2781">
        <v>11</v>
      </c>
      <c r="I2781">
        <f>DATOS[[#This Row],[avgValorOrdenDesc]]*DATOS[[#This Row],[total_orders]]</f>
        <v>1434.62</v>
      </c>
      <c r="J2781">
        <v>295</v>
      </c>
      <c r="K2781">
        <v>0</v>
      </c>
      <c r="L2781" t="s">
        <v>16</v>
      </c>
      <c r="M2781">
        <v>9.6999999999999993</v>
      </c>
      <c r="N2781">
        <f>IF(DATOS[[#This Row],[email_open_rate]]="",0,DATOS[[#This Row],[email_open_rate]])</f>
        <v>9.6999999999999993</v>
      </c>
      <c r="O2781" s="1">
        <v>44080</v>
      </c>
      <c r="P2781">
        <v>66</v>
      </c>
      <c r="Q2781">
        <v>0.03</v>
      </c>
      <c r="R2781">
        <f>IF(IFERROR(VLOOKUP(DATOS[[#This Row],[IdUnico]],A2782:$A$5002,1,FALSE),0),1,0)</f>
        <v>0</v>
      </c>
    </row>
    <row r="2782" spans="1:18" x14ac:dyDescent="0.3">
      <c r="A2782" t="str">
        <f>CONCATENATE(DATOS[[#This Row],[customer_id]],"_",DATOS[[#This Row],[country]],"_",DATOS[[#This Row],[customer_since]])</f>
        <v>CUST_5998_France_44080</v>
      </c>
      <c r="B2782" t="s">
        <v>1963</v>
      </c>
      <c r="C2782">
        <v>56</v>
      </c>
      <c r="D2782" t="s">
        <v>14</v>
      </c>
      <c r="E2782" t="s">
        <v>35</v>
      </c>
      <c r="F2782">
        <v>69.680000000000007</v>
      </c>
      <c r="G2782">
        <f>IF(DATOS[[#This Row],[avg_order_value]]="",0,DATOS[[#This Row],[avg_order_value]])</f>
        <v>69.680000000000007</v>
      </c>
      <c r="H2782">
        <v>11</v>
      </c>
      <c r="I2782">
        <f>DATOS[[#This Row],[avgValorOrdenDesc]]*DATOS[[#This Row],[total_orders]]</f>
        <v>766.48</v>
      </c>
      <c r="J2782">
        <v>99</v>
      </c>
      <c r="K2782">
        <v>0</v>
      </c>
      <c r="L2782" t="s">
        <v>19</v>
      </c>
      <c r="M2782">
        <v>41.2</v>
      </c>
      <c r="N2782">
        <f>IF(DATOS[[#This Row],[email_open_rate]]="",0,DATOS[[#This Row],[email_open_rate]])</f>
        <v>41.2</v>
      </c>
      <c r="O2782" s="1">
        <v>44080</v>
      </c>
      <c r="P2782">
        <v>32</v>
      </c>
      <c r="Q2782">
        <v>0.32</v>
      </c>
      <c r="R2782">
        <f>IF(IFERROR(VLOOKUP(DATOS[[#This Row],[IdUnico]],A2783:$A$5002,1,FALSE),0),1,0)</f>
        <v>0</v>
      </c>
    </row>
    <row r="2783" spans="1:18" x14ac:dyDescent="0.3">
      <c r="A2783" t="str">
        <f>CONCATENATE(DATOS[[#This Row],[customer_id]],"_",DATOS[[#This Row],[country]],"_",DATOS[[#This Row],[customer_since]])</f>
        <v>CUST_6000_Japan_44286</v>
      </c>
      <c r="B2783" t="s">
        <v>2043</v>
      </c>
      <c r="C2783">
        <v>24</v>
      </c>
      <c r="D2783" t="s">
        <v>14</v>
      </c>
      <c r="E2783" t="s">
        <v>26</v>
      </c>
      <c r="F2783">
        <v>138.87</v>
      </c>
      <c r="G2783">
        <f>IF(DATOS[[#This Row],[avg_order_value]]="",0,DATOS[[#This Row],[avg_order_value]])</f>
        <v>138.87</v>
      </c>
      <c r="H2783">
        <v>8</v>
      </c>
      <c r="I2783">
        <f>DATOS[[#This Row],[avgValorOrdenDesc]]*DATOS[[#This Row],[total_orders]]</f>
        <v>1110.96</v>
      </c>
      <c r="J2783">
        <v>58</v>
      </c>
      <c r="K2783">
        <v>0</v>
      </c>
      <c r="L2783" t="s">
        <v>16</v>
      </c>
      <c r="M2783">
        <v>86.1</v>
      </c>
      <c r="N2783">
        <f>IF(DATOS[[#This Row],[email_open_rate]]="",0,DATOS[[#This Row],[email_open_rate]])</f>
        <v>86.1</v>
      </c>
      <c r="O2783" s="1">
        <v>44286</v>
      </c>
      <c r="P2783">
        <v>13</v>
      </c>
      <c r="Q2783">
        <v>0.33</v>
      </c>
      <c r="R2783">
        <f>IF(IFERROR(VLOOKUP(DATOS[[#This Row],[IdUnico]],A2784:$A$5002,1,FALSE),0),1,0)</f>
        <v>0</v>
      </c>
    </row>
    <row r="2784" spans="1:18" x14ac:dyDescent="0.3">
      <c r="A2784" t="str">
        <f>CONCATENATE(DATOS[[#This Row],[customer_id]],"_",DATOS[[#This Row],[country]],"_",DATOS[[#This Row],[customer_since]])</f>
        <v>CUST_6002_China_44597</v>
      </c>
      <c r="B2784" t="s">
        <v>2207</v>
      </c>
      <c r="C2784">
        <v>30</v>
      </c>
      <c r="D2784" t="s">
        <v>14</v>
      </c>
      <c r="E2784" t="s">
        <v>44</v>
      </c>
      <c r="F2784">
        <v>140.62</v>
      </c>
      <c r="G2784">
        <f>IF(DATOS[[#This Row],[avg_order_value]]="",0,DATOS[[#This Row],[avg_order_value]])</f>
        <v>140.62</v>
      </c>
      <c r="H2784">
        <v>7</v>
      </c>
      <c r="I2784">
        <f>DATOS[[#This Row],[avgValorOrdenDesc]]*DATOS[[#This Row],[total_orders]]</f>
        <v>984.34</v>
      </c>
      <c r="J2784">
        <v>107</v>
      </c>
      <c r="K2784">
        <v>0</v>
      </c>
      <c r="L2784" t="s">
        <v>19</v>
      </c>
      <c r="M2784">
        <v>76.099999999999994</v>
      </c>
      <c r="N2784">
        <f>IF(DATOS[[#This Row],[email_open_rate]]="",0,DATOS[[#This Row],[email_open_rate]])</f>
        <v>76.099999999999994</v>
      </c>
      <c r="O2784" s="1">
        <v>44597</v>
      </c>
      <c r="P2784">
        <v>5</v>
      </c>
      <c r="Q2784">
        <v>7.0000000000000007E-2</v>
      </c>
      <c r="R2784">
        <f>IF(IFERROR(VLOOKUP(DATOS[[#This Row],[IdUnico]],A2785:$A$5002,1,FALSE),0),1,0)</f>
        <v>0</v>
      </c>
    </row>
    <row r="2785" spans="1:18" x14ac:dyDescent="0.3">
      <c r="A2785" t="str">
        <f>CONCATENATE(DATOS[[#This Row],[customer_id]],"_",DATOS[[#This Row],[country]],"_",DATOS[[#This Row],[customer_since]])</f>
        <v>CUST_6002_Germany_44620</v>
      </c>
      <c r="B2785" t="s">
        <v>2207</v>
      </c>
      <c r="C2785">
        <v>28</v>
      </c>
      <c r="D2785" t="s">
        <v>14</v>
      </c>
      <c r="E2785" t="s">
        <v>50</v>
      </c>
      <c r="F2785">
        <v>43.27</v>
      </c>
      <c r="G2785">
        <f>IF(DATOS[[#This Row],[avg_order_value]]="",0,DATOS[[#This Row],[avg_order_value]])</f>
        <v>43.27</v>
      </c>
      <c r="H2785">
        <v>8</v>
      </c>
      <c r="I2785">
        <f>DATOS[[#This Row],[avgValorOrdenDesc]]*DATOS[[#This Row],[total_orders]]</f>
        <v>346.16</v>
      </c>
      <c r="J2785">
        <v>94</v>
      </c>
      <c r="K2785">
        <v>0</v>
      </c>
      <c r="L2785" t="s">
        <v>40</v>
      </c>
      <c r="M2785">
        <v>67.8</v>
      </c>
      <c r="N2785">
        <f>IF(DATOS[[#This Row],[email_open_rate]]="",0,DATOS[[#This Row],[email_open_rate]])</f>
        <v>67.8</v>
      </c>
      <c r="O2785" s="1">
        <v>44620</v>
      </c>
      <c r="P2785">
        <v>89</v>
      </c>
      <c r="Q2785">
        <v>0.34</v>
      </c>
      <c r="R2785">
        <f>IF(IFERROR(VLOOKUP(DATOS[[#This Row],[IdUnico]],A2786:$A$5002,1,FALSE),0),1,0)</f>
        <v>0</v>
      </c>
    </row>
    <row r="2786" spans="1:18" x14ac:dyDescent="0.3">
      <c r="A2786" t="str">
        <f>CONCATENATE(DATOS[[#This Row],[customer_id]],"_",DATOS[[#This Row],[country]],"_",DATOS[[#This Row],[customer_since]])</f>
        <v>CUST_6004_Germany_45696</v>
      </c>
      <c r="B2786" t="s">
        <v>2323</v>
      </c>
      <c r="C2786">
        <v>38</v>
      </c>
      <c r="D2786" t="s">
        <v>21</v>
      </c>
      <c r="E2786" t="s">
        <v>50</v>
      </c>
      <c r="F2786">
        <v>72.430000000000007</v>
      </c>
      <c r="G2786">
        <f>IF(DATOS[[#This Row],[avg_order_value]]="",0,DATOS[[#This Row],[avg_order_value]])</f>
        <v>72.430000000000007</v>
      </c>
      <c r="H2786">
        <v>12</v>
      </c>
      <c r="I2786">
        <f>DATOS[[#This Row],[avgValorOrdenDesc]]*DATOS[[#This Row],[total_orders]]</f>
        <v>869.16000000000008</v>
      </c>
      <c r="J2786">
        <v>146</v>
      </c>
      <c r="K2786">
        <v>0</v>
      </c>
      <c r="L2786" t="s">
        <v>40</v>
      </c>
      <c r="M2786">
        <v>18.7</v>
      </c>
      <c r="N2786">
        <f>IF(DATOS[[#This Row],[email_open_rate]]="",0,DATOS[[#This Row],[email_open_rate]])</f>
        <v>18.7</v>
      </c>
      <c r="O2786" s="1">
        <v>45696</v>
      </c>
      <c r="P2786">
        <v>31</v>
      </c>
      <c r="Q2786">
        <v>0.55000000000000004</v>
      </c>
      <c r="R2786">
        <f>IF(IFERROR(VLOOKUP(DATOS[[#This Row],[IdUnico]],A2787:$A$5002,1,FALSE),0),1,0)</f>
        <v>0</v>
      </c>
    </row>
    <row r="2787" spans="1:18" x14ac:dyDescent="0.3">
      <c r="A2787" t="str">
        <f>CONCATENATE(DATOS[[#This Row],[customer_id]],"_",DATOS[[#This Row],[country]],"_",DATOS[[#This Row],[customer_since]])</f>
        <v>CUST_6005_Canada_44356</v>
      </c>
      <c r="B2787" t="s">
        <v>1003</v>
      </c>
      <c r="C2787">
        <v>37</v>
      </c>
      <c r="D2787" t="s">
        <v>21</v>
      </c>
      <c r="E2787" t="s">
        <v>28</v>
      </c>
      <c r="F2787">
        <v>77.33</v>
      </c>
      <c r="G2787">
        <f>IF(DATOS[[#This Row],[avg_order_value]]="",0,DATOS[[#This Row],[avg_order_value]])</f>
        <v>77.33</v>
      </c>
      <c r="H2787">
        <v>13</v>
      </c>
      <c r="I2787">
        <f>DATOS[[#This Row],[avgValorOrdenDesc]]*DATOS[[#This Row],[total_orders]]</f>
        <v>1005.29</v>
      </c>
      <c r="J2787">
        <v>353</v>
      </c>
      <c r="K2787">
        <v>0</v>
      </c>
      <c r="L2787" t="s">
        <v>19</v>
      </c>
      <c r="M2787">
        <v>21.4</v>
      </c>
      <c r="N2787">
        <f>IF(DATOS[[#This Row],[email_open_rate]]="",0,DATOS[[#This Row],[email_open_rate]])</f>
        <v>21.4</v>
      </c>
      <c r="O2787" s="1">
        <v>44356</v>
      </c>
      <c r="P2787">
        <v>95</v>
      </c>
      <c r="Q2787">
        <v>0.05</v>
      </c>
      <c r="R2787">
        <f>IF(IFERROR(VLOOKUP(DATOS[[#This Row],[IdUnico]],A2788:$A$5002,1,FALSE),0),1,0)</f>
        <v>0</v>
      </c>
    </row>
    <row r="2788" spans="1:18" x14ac:dyDescent="0.3">
      <c r="A2788" t="str">
        <f>CONCATENATE(DATOS[[#This Row],[customer_id]],"_",DATOS[[#This Row],[country]],"_",DATOS[[#This Row],[customer_since]])</f>
        <v>CUST_6010_Australia_44872</v>
      </c>
      <c r="B2788" t="s">
        <v>1611</v>
      </c>
      <c r="C2788">
        <v>63</v>
      </c>
      <c r="D2788" t="s">
        <v>25</v>
      </c>
      <c r="E2788" t="s">
        <v>22</v>
      </c>
      <c r="G2788">
        <f>IF(DATOS[[#This Row],[avg_order_value]]="",0,DATOS[[#This Row],[avg_order_value]])</f>
        <v>0</v>
      </c>
      <c r="H2788">
        <v>12</v>
      </c>
      <c r="I2788">
        <f>DATOS[[#This Row],[avgValorOrdenDesc]]*DATOS[[#This Row],[total_orders]]</f>
        <v>0</v>
      </c>
      <c r="J2788">
        <v>86</v>
      </c>
      <c r="K2788">
        <v>0</v>
      </c>
      <c r="L2788" t="s">
        <v>19</v>
      </c>
      <c r="M2788">
        <v>53.8</v>
      </c>
      <c r="N2788">
        <f>IF(DATOS[[#This Row],[email_open_rate]]="",0,DATOS[[#This Row],[email_open_rate]])</f>
        <v>53.8</v>
      </c>
      <c r="O2788" s="1">
        <v>44872</v>
      </c>
      <c r="P2788">
        <v>76</v>
      </c>
      <c r="Q2788">
        <v>0.31</v>
      </c>
      <c r="R2788">
        <f>IF(IFERROR(VLOOKUP(DATOS[[#This Row],[IdUnico]],A2789:$A$5002,1,FALSE),0),1,0)</f>
        <v>0</v>
      </c>
    </row>
    <row r="2789" spans="1:18" x14ac:dyDescent="0.3">
      <c r="A2789" t="str">
        <f>CONCATENATE(DATOS[[#This Row],[customer_id]],"_",DATOS[[#This Row],[country]],"_",DATOS[[#This Row],[customer_since]])</f>
        <v>CUST_6014_Brazil_44804</v>
      </c>
      <c r="B2789" t="s">
        <v>3775</v>
      </c>
      <c r="C2789">
        <v>69</v>
      </c>
      <c r="D2789" t="s">
        <v>14</v>
      </c>
      <c r="E2789" t="s">
        <v>15</v>
      </c>
      <c r="F2789">
        <v>131.38999999999999</v>
      </c>
      <c r="G2789">
        <f>IF(DATOS[[#This Row],[avg_order_value]]="",0,DATOS[[#This Row],[avg_order_value]])</f>
        <v>131.38999999999999</v>
      </c>
      <c r="H2789">
        <v>9</v>
      </c>
      <c r="I2789">
        <f>DATOS[[#This Row],[avgValorOrdenDesc]]*DATOS[[#This Row],[total_orders]]</f>
        <v>1182.5099999999998</v>
      </c>
      <c r="J2789">
        <v>212</v>
      </c>
      <c r="K2789">
        <v>0</v>
      </c>
      <c r="L2789" t="s">
        <v>40</v>
      </c>
      <c r="M2789">
        <v>78.3</v>
      </c>
      <c r="N2789">
        <f>IF(DATOS[[#This Row],[email_open_rate]]="",0,DATOS[[#This Row],[email_open_rate]])</f>
        <v>78.3</v>
      </c>
      <c r="O2789" s="1">
        <v>44804</v>
      </c>
      <c r="P2789">
        <v>69</v>
      </c>
      <c r="Q2789">
        <v>0.13</v>
      </c>
      <c r="R2789">
        <f>IF(IFERROR(VLOOKUP(DATOS[[#This Row],[IdUnico]],A2790:$A$5002,1,FALSE),0),1,0)</f>
        <v>0</v>
      </c>
    </row>
    <row r="2790" spans="1:18" x14ac:dyDescent="0.3">
      <c r="A2790" t="str">
        <f>CONCATENATE(DATOS[[#This Row],[customer_id]],"_",DATOS[[#This Row],[country]],"_",DATOS[[#This Row],[customer_since]])</f>
        <v>CUST_6014_India_44626</v>
      </c>
      <c r="B2790" t="s">
        <v>3775</v>
      </c>
      <c r="C2790">
        <v>35</v>
      </c>
      <c r="D2790" t="s">
        <v>25</v>
      </c>
      <c r="E2790" t="s">
        <v>37</v>
      </c>
      <c r="F2790">
        <v>102.46</v>
      </c>
      <c r="G2790">
        <f>IF(DATOS[[#This Row],[avg_order_value]]="",0,DATOS[[#This Row],[avg_order_value]])</f>
        <v>102.46</v>
      </c>
      <c r="H2790">
        <v>15</v>
      </c>
      <c r="I2790">
        <f>DATOS[[#This Row],[avgValorOrdenDesc]]*DATOS[[#This Row],[total_orders]]</f>
        <v>1536.8999999999999</v>
      </c>
      <c r="J2790">
        <v>316</v>
      </c>
      <c r="K2790">
        <v>0</v>
      </c>
      <c r="L2790" t="s">
        <v>16</v>
      </c>
      <c r="M2790">
        <v>89.5</v>
      </c>
      <c r="N2790">
        <f>IF(DATOS[[#This Row],[email_open_rate]]="",0,DATOS[[#This Row],[email_open_rate]])</f>
        <v>89.5</v>
      </c>
      <c r="O2790" s="1">
        <v>44626</v>
      </c>
      <c r="P2790">
        <v>28</v>
      </c>
      <c r="Q2790">
        <v>0.56999999999999995</v>
      </c>
      <c r="R2790">
        <f>IF(IFERROR(VLOOKUP(DATOS[[#This Row],[IdUnico]],A2791:$A$5002,1,FALSE),0),1,0)</f>
        <v>0</v>
      </c>
    </row>
    <row r="2791" spans="1:18" x14ac:dyDescent="0.3">
      <c r="A2791" t="str">
        <f>CONCATENATE(DATOS[[#This Row],[customer_id]],"_",DATOS[[#This Row],[country]],"_",DATOS[[#This Row],[customer_since]])</f>
        <v>CUST_6016_Brazil_45417</v>
      </c>
      <c r="B2791" t="s">
        <v>1219</v>
      </c>
      <c r="C2791">
        <v>66</v>
      </c>
      <c r="D2791" t="s">
        <v>21</v>
      </c>
      <c r="E2791" t="s">
        <v>15</v>
      </c>
      <c r="F2791">
        <v>107.25</v>
      </c>
      <c r="G2791">
        <f>IF(DATOS[[#This Row],[avg_order_value]]="",0,DATOS[[#This Row],[avg_order_value]])</f>
        <v>107.25</v>
      </c>
      <c r="H2791">
        <v>12</v>
      </c>
      <c r="I2791">
        <f>DATOS[[#This Row],[avgValorOrdenDesc]]*DATOS[[#This Row],[total_orders]]</f>
        <v>1287</v>
      </c>
      <c r="J2791">
        <v>267</v>
      </c>
      <c r="K2791">
        <v>0</v>
      </c>
      <c r="L2791" t="s">
        <v>23</v>
      </c>
      <c r="M2791">
        <v>50.3</v>
      </c>
      <c r="N2791">
        <f>IF(DATOS[[#This Row],[email_open_rate]]="",0,DATOS[[#This Row],[email_open_rate]])</f>
        <v>50.3</v>
      </c>
      <c r="O2791" s="1">
        <v>45417</v>
      </c>
      <c r="P2791">
        <v>28</v>
      </c>
      <c r="Q2791">
        <v>0.18</v>
      </c>
      <c r="R2791">
        <f>IF(IFERROR(VLOOKUP(DATOS[[#This Row],[IdUnico]],A2792:$A$5002,1,FALSE),0),1,0)</f>
        <v>0</v>
      </c>
    </row>
    <row r="2792" spans="1:18" x14ac:dyDescent="0.3">
      <c r="A2792" t="str">
        <f>CONCATENATE(DATOS[[#This Row],[customer_id]],"_",DATOS[[#This Row],[country]],"_",DATOS[[#This Row],[customer_since]])</f>
        <v>CUST_6016_Germany_45215</v>
      </c>
      <c r="B2792" t="s">
        <v>1219</v>
      </c>
      <c r="C2792">
        <v>19</v>
      </c>
      <c r="D2792" t="s">
        <v>14</v>
      </c>
      <c r="E2792" t="s">
        <v>50</v>
      </c>
      <c r="F2792">
        <v>68.52</v>
      </c>
      <c r="G2792">
        <f>IF(DATOS[[#This Row],[avg_order_value]]="",0,DATOS[[#This Row],[avg_order_value]])</f>
        <v>68.52</v>
      </c>
      <c r="H2792">
        <v>11</v>
      </c>
      <c r="I2792">
        <f>DATOS[[#This Row],[avgValorOrdenDesc]]*DATOS[[#This Row],[total_orders]]</f>
        <v>753.71999999999991</v>
      </c>
      <c r="J2792">
        <v>330</v>
      </c>
      <c r="K2792">
        <v>0</v>
      </c>
      <c r="L2792" t="s">
        <v>40</v>
      </c>
      <c r="M2792">
        <v>46.6</v>
      </c>
      <c r="N2792">
        <f>IF(DATOS[[#This Row],[email_open_rate]]="",0,DATOS[[#This Row],[email_open_rate]])</f>
        <v>46.6</v>
      </c>
      <c r="O2792" s="1">
        <v>45215</v>
      </c>
      <c r="P2792">
        <v>37</v>
      </c>
      <c r="Q2792">
        <v>0.09</v>
      </c>
      <c r="R2792">
        <f>IF(IFERROR(VLOOKUP(DATOS[[#This Row],[IdUnico]],A2793:$A$5002,1,FALSE),0),1,0)</f>
        <v>0</v>
      </c>
    </row>
    <row r="2793" spans="1:18" x14ac:dyDescent="0.3">
      <c r="A2793" t="str">
        <f>CONCATENATE(DATOS[[#This Row],[customer_id]],"_",DATOS[[#This Row],[country]],"_",DATOS[[#This Row],[customer_since]])</f>
        <v>CUST_6017_Brazil_45665</v>
      </c>
      <c r="B2793" t="s">
        <v>1948</v>
      </c>
      <c r="C2793">
        <v>28</v>
      </c>
      <c r="D2793" t="s">
        <v>14</v>
      </c>
      <c r="E2793" t="s">
        <v>15</v>
      </c>
      <c r="F2793">
        <v>48.5</v>
      </c>
      <c r="G2793">
        <f>IF(DATOS[[#This Row],[avg_order_value]]="",0,DATOS[[#This Row],[avg_order_value]])</f>
        <v>48.5</v>
      </c>
      <c r="H2793">
        <v>11</v>
      </c>
      <c r="I2793">
        <f>DATOS[[#This Row],[avgValorOrdenDesc]]*DATOS[[#This Row],[total_orders]]</f>
        <v>533.5</v>
      </c>
      <c r="J2793">
        <v>149</v>
      </c>
      <c r="K2793">
        <v>0</v>
      </c>
      <c r="L2793" t="s">
        <v>16</v>
      </c>
      <c r="M2793">
        <v>44.6</v>
      </c>
      <c r="N2793">
        <f>IF(DATOS[[#This Row],[email_open_rate]]="",0,DATOS[[#This Row],[email_open_rate]])</f>
        <v>44.6</v>
      </c>
      <c r="O2793" s="1">
        <v>45665</v>
      </c>
      <c r="P2793">
        <v>78</v>
      </c>
      <c r="Q2793">
        <v>0.57999999999999996</v>
      </c>
      <c r="R2793">
        <f>IF(IFERROR(VLOOKUP(DATOS[[#This Row],[IdUnico]],A2794:$A$5002,1,FALSE),0),1,0)</f>
        <v>0</v>
      </c>
    </row>
    <row r="2794" spans="1:18" x14ac:dyDescent="0.3">
      <c r="A2794" t="str">
        <f>CONCATENATE(DATOS[[#This Row],[customer_id]],"_",DATOS[[#This Row],[country]],"_",DATOS[[#This Row],[customer_since]])</f>
        <v>CUST_6021_France_44529</v>
      </c>
      <c r="B2794" t="s">
        <v>3114</v>
      </c>
      <c r="C2794">
        <v>74</v>
      </c>
      <c r="D2794" t="s">
        <v>25</v>
      </c>
      <c r="E2794" t="s">
        <v>35</v>
      </c>
      <c r="F2794">
        <v>100.64</v>
      </c>
      <c r="G2794">
        <f>IF(DATOS[[#This Row],[avg_order_value]]="",0,DATOS[[#This Row],[avg_order_value]])</f>
        <v>100.64</v>
      </c>
      <c r="H2794">
        <v>7</v>
      </c>
      <c r="I2794">
        <f>DATOS[[#This Row],[avgValorOrdenDesc]]*DATOS[[#This Row],[total_orders]]</f>
        <v>704.48</v>
      </c>
      <c r="J2794">
        <v>301</v>
      </c>
      <c r="K2794">
        <v>0</v>
      </c>
      <c r="L2794" t="s">
        <v>19</v>
      </c>
      <c r="M2794">
        <v>39.9</v>
      </c>
      <c r="N2794">
        <f>IF(DATOS[[#This Row],[email_open_rate]]="",0,DATOS[[#This Row],[email_open_rate]])</f>
        <v>39.9</v>
      </c>
      <c r="O2794" s="1">
        <v>44529</v>
      </c>
      <c r="P2794">
        <v>75</v>
      </c>
      <c r="Q2794">
        <v>0.06</v>
      </c>
      <c r="R2794">
        <f>IF(IFERROR(VLOOKUP(DATOS[[#This Row],[IdUnico]],A2795:$A$5002,1,FALSE),0),1,0)</f>
        <v>0</v>
      </c>
    </row>
    <row r="2795" spans="1:18" x14ac:dyDescent="0.3">
      <c r="A2795" t="str">
        <f>CONCATENATE(DATOS[[#This Row],[customer_id]],"_",DATOS[[#This Row],[country]],"_",DATOS[[#This Row],[customer_since]])</f>
        <v>CUST_6029_Australia_44977</v>
      </c>
      <c r="B2795" t="s">
        <v>558</v>
      </c>
      <c r="C2795">
        <v>55</v>
      </c>
      <c r="D2795" t="s">
        <v>21</v>
      </c>
      <c r="E2795" t="s">
        <v>22</v>
      </c>
      <c r="F2795">
        <v>144.03</v>
      </c>
      <c r="G2795">
        <f>IF(DATOS[[#This Row],[avg_order_value]]="",0,DATOS[[#This Row],[avg_order_value]])</f>
        <v>144.03</v>
      </c>
      <c r="H2795">
        <v>15</v>
      </c>
      <c r="I2795">
        <f>DATOS[[#This Row],[avgValorOrdenDesc]]*DATOS[[#This Row],[total_orders]]</f>
        <v>2160.4499999999998</v>
      </c>
      <c r="J2795">
        <v>85</v>
      </c>
      <c r="K2795">
        <v>1</v>
      </c>
      <c r="L2795" t="s">
        <v>19</v>
      </c>
      <c r="M2795">
        <v>16.2</v>
      </c>
      <c r="N2795">
        <f>IF(DATOS[[#This Row],[email_open_rate]]="",0,DATOS[[#This Row],[email_open_rate]])</f>
        <v>16.2</v>
      </c>
      <c r="O2795" s="1">
        <v>44977</v>
      </c>
      <c r="P2795">
        <v>96</v>
      </c>
      <c r="Q2795">
        <v>0.27</v>
      </c>
      <c r="R2795">
        <f>IF(IFERROR(VLOOKUP(DATOS[[#This Row],[IdUnico]],A2796:$A$5002,1,FALSE),0),1,0)</f>
        <v>0</v>
      </c>
    </row>
    <row r="2796" spans="1:18" x14ac:dyDescent="0.3">
      <c r="A2796" t="str">
        <f>CONCATENATE(DATOS[[#This Row],[customer_id]],"_",DATOS[[#This Row],[country]],"_",DATOS[[#This Row],[customer_since]])</f>
        <v>CUST_6031_UK_45071</v>
      </c>
      <c r="B2796" t="s">
        <v>922</v>
      </c>
      <c r="C2796">
        <v>31</v>
      </c>
      <c r="D2796" t="s">
        <v>21</v>
      </c>
      <c r="E2796" t="s">
        <v>52</v>
      </c>
      <c r="F2796">
        <v>71.180000000000007</v>
      </c>
      <c r="G2796">
        <f>IF(DATOS[[#This Row],[avg_order_value]]="",0,DATOS[[#This Row],[avg_order_value]])</f>
        <v>71.180000000000007</v>
      </c>
      <c r="H2796">
        <v>6</v>
      </c>
      <c r="I2796">
        <f>DATOS[[#This Row],[avgValorOrdenDesc]]*DATOS[[#This Row],[total_orders]]</f>
        <v>427.08000000000004</v>
      </c>
      <c r="J2796">
        <v>15</v>
      </c>
      <c r="K2796">
        <v>0</v>
      </c>
      <c r="L2796" t="s">
        <v>23</v>
      </c>
      <c r="M2796">
        <v>46.2</v>
      </c>
      <c r="N2796">
        <f>IF(DATOS[[#This Row],[email_open_rate]]="",0,DATOS[[#This Row],[email_open_rate]])</f>
        <v>46.2</v>
      </c>
      <c r="O2796" s="1">
        <v>45071</v>
      </c>
      <c r="P2796">
        <v>90</v>
      </c>
      <c r="Q2796">
        <v>0.36</v>
      </c>
      <c r="R2796">
        <f>IF(IFERROR(VLOOKUP(DATOS[[#This Row],[IdUnico]],A2797:$A$5002,1,FALSE),0),1,0)</f>
        <v>0</v>
      </c>
    </row>
    <row r="2797" spans="1:18" x14ac:dyDescent="0.3">
      <c r="A2797" t="str">
        <f>CONCATENATE(DATOS[[#This Row],[customer_id]],"_",DATOS[[#This Row],[country]],"_",DATOS[[#This Row],[customer_since]])</f>
        <v>CUST_6033_Germany_44740</v>
      </c>
      <c r="B2797" t="s">
        <v>3834</v>
      </c>
      <c r="C2797">
        <v>49</v>
      </c>
      <c r="D2797" t="s">
        <v>14</v>
      </c>
      <c r="E2797" t="s">
        <v>50</v>
      </c>
      <c r="F2797">
        <v>85.67</v>
      </c>
      <c r="G2797">
        <f>IF(DATOS[[#This Row],[avg_order_value]]="",0,DATOS[[#This Row],[avg_order_value]])</f>
        <v>85.67</v>
      </c>
      <c r="H2797">
        <v>11</v>
      </c>
      <c r="I2797">
        <f>DATOS[[#This Row],[avgValorOrdenDesc]]*DATOS[[#This Row],[total_orders]]</f>
        <v>942.37</v>
      </c>
      <c r="J2797">
        <v>108</v>
      </c>
      <c r="K2797">
        <v>0</v>
      </c>
      <c r="L2797" t="s">
        <v>29</v>
      </c>
      <c r="M2797">
        <v>95.1</v>
      </c>
      <c r="N2797">
        <f>IF(DATOS[[#This Row],[email_open_rate]]="",0,DATOS[[#This Row],[email_open_rate]])</f>
        <v>95.1</v>
      </c>
      <c r="O2797" s="1">
        <v>44740</v>
      </c>
      <c r="P2797">
        <v>43</v>
      </c>
      <c r="Q2797">
        <v>0.32</v>
      </c>
      <c r="R2797">
        <f>IF(IFERROR(VLOOKUP(DATOS[[#This Row],[IdUnico]],A2798:$A$5002,1,FALSE),0),1,0)</f>
        <v>0</v>
      </c>
    </row>
    <row r="2798" spans="1:18" x14ac:dyDescent="0.3">
      <c r="A2798" t="str">
        <f>CONCATENATE(DATOS[[#This Row],[customer_id]],"_",DATOS[[#This Row],[country]],"_",DATOS[[#This Row],[customer_since]])</f>
        <v>CUST_6036_France_45647</v>
      </c>
      <c r="B2798" t="s">
        <v>1911</v>
      </c>
      <c r="C2798">
        <v>75</v>
      </c>
      <c r="D2798" t="s">
        <v>14</v>
      </c>
      <c r="E2798" t="s">
        <v>35</v>
      </c>
      <c r="F2798">
        <v>41.16</v>
      </c>
      <c r="G2798">
        <f>IF(DATOS[[#This Row],[avg_order_value]]="",0,DATOS[[#This Row],[avg_order_value]])</f>
        <v>41.16</v>
      </c>
      <c r="H2798">
        <v>15</v>
      </c>
      <c r="I2798">
        <f>DATOS[[#This Row],[avgValorOrdenDesc]]*DATOS[[#This Row],[total_orders]]</f>
        <v>617.4</v>
      </c>
      <c r="J2798">
        <v>91</v>
      </c>
      <c r="K2798">
        <v>0</v>
      </c>
      <c r="L2798" t="s">
        <v>19</v>
      </c>
      <c r="M2798">
        <v>83.9</v>
      </c>
      <c r="N2798">
        <f>IF(DATOS[[#This Row],[email_open_rate]]="",0,DATOS[[#This Row],[email_open_rate]])</f>
        <v>83.9</v>
      </c>
      <c r="O2798" s="1">
        <v>45647</v>
      </c>
      <c r="P2798">
        <v>84</v>
      </c>
      <c r="Q2798">
        <v>0.1</v>
      </c>
      <c r="R2798">
        <f>IF(IFERROR(VLOOKUP(DATOS[[#This Row],[IdUnico]],A2799:$A$5002,1,FALSE),0),1,0)</f>
        <v>0</v>
      </c>
    </row>
    <row r="2799" spans="1:18" x14ac:dyDescent="0.3">
      <c r="A2799" t="str">
        <f>CONCATENATE(DATOS[[#This Row],[customer_id]],"_",DATOS[[#This Row],[country]],"_",DATOS[[#This Row],[customer_since]])</f>
        <v>CUST_6037_Germany_44354</v>
      </c>
      <c r="B2799" t="s">
        <v>2398</v>
      </c>
      <c r="C2799">
        <v>48</v>
      </c>
      <c r="D2799" t="s">
        <v>21</v>
      </c>
      <c r="E2799" t="s">
        <v>50</v>
      </c>
      <c r="F2799">
        <v>228.7</v>
      </c>
      <c r="G2799">
        <f>IF(DATOS[[#This Row],[avg_order_value]]="",0,DATOS[[#This Row],[avg_order_value]])</f>
        <v>228.7</v>
      </c>
      <c r="H2799">
        <v>6</v>
      </c>
      <c r="I2799">
        <f>DATOS[[#This Row],[avgValorOrdenDesc]]*DATOS[[#This Row],[total_orders]]</f>
        <v>1372.1999999999998</v>
      </c>
      <c r="J2799">
        <v>262</v>
      </c>
      <c r="K2799">
        <v>0</v>
      </c>
      <c r="L2799" t="s">
        <v>16</v>
      </c>
      <c r="M2799">
        <v>68.5</v>
      </c>
      <c r="N2799">
        <f>IF(DATOS[[#This Row],[email_open_rate]]="",0,DATOS[[#This Row],[email_open_rate]])</f>
        <v>68.5</v>
      </c>
      <c r="O2799" s="1">
        <v>44354</v>
      </c>
      <c r="P2799">
        <v>53</v>
      </c>
      <c r="Q2799">
        <v>0.35</v>
      </c>
      <c r="R2799">
        <f>IF(IFERROR(VLOOKUP(DATOS[[#This Row],[IdUnico]],A2800:$A$5002,1,FALSE),0),1,0)</f>
        <v>0</v>
      </c>
    </row>
    <row r="2800" spans="1:18" x14ac:dyDescent="0.3">
      <c r="A2800" t="str">
        <f>CONCATENATE(DATOS[[#This Row],[customer_id]],"_",DATOS[[#This Row],[country]],"_",DATOS[[#This Row],[customer_since]])</f>
        <v>CUST_6037_USA_45635</v>
      </c>
      <c r="B2800" t="s">
        <v>2398</v>
      </c>
      <c r="C2800">
        <v>53</v>
      </c>
      <c r="D2800" t="s">
        <v>14</v>
      </c>
      <c r="E2800" t="s">
        <v>18</v>
      </c>
      <c r="F2800">
        <v>73.87</v>
      </c>
      <c r="G2800">
        <f>IF(DATOS[[#This Row],[avg_order_value]]="",0,DATOS[[#This Row],[avg_order_value]])</f>
        <v>73.87</v>
      </c>
      <c r="H2800">
        <v>9</v>
      </c>
      <c r="I2800">
        <f>DATOS[[#This Row],[avgValorOrdenDesc]]*DATOS[[#This Row],[total_orders]]</f>
        <v>664.83</v>
      </c>
      <c r="J2800">
        <v>68</v>
      </c>
      <c r="K2800">
        <v>0</v>
      </c>
      <c r="L2800" t="s">
        <v>23</v>
      </c>
      <c r="M2800">
        <v>99.8</v>
      </c>
      <c r="N2800">
        <f>IF(DATOS[[#This Row],[email_open_rate]]="",0,DATOS[[#This Row],[email_open_rate]])</f>
        <v>99.8</v>
      </c>
      <c r="O2800" s="1">
        <v>45635</v>
      </c>
      <c r="P2800">
        <v>41</v>
      </c>
      <c r="Q2800">
        <v>0.34</v>
      </c>
      <c r="R2800">
        <f>IF(IFERROR(VLOOKUP(DATOS[[#This Row],[IdUnico]],A2801:$A$5002,1,FALSE),0),1,0)</f>
        <v>0</v>
      </c>
    </row>
    <row r="2801" spans="1:18" x14ac:dyDescent="0.3">
      <c r="A2801" t="str">
        <f>CONCATENATE(DATOS[[#This Row],[customer_id]],"_",DATOS[[#This Row],[country]],"_",DATOS[[#This Row],[customer_since]])</f>
        <v>CUST_6039_Australia_44865</v>
      </c>
      <c r="B2801" t="s">
        <v>2844</v>
      </c>
      <c r="C2801">
        <v>73</v>
      </c>
      <c r="D2801" t="s">
        <v>14</v>
      </c>
      <c r="E2801" t="s">
        <v>22</v>
      </c>
      <c r="F2801">
        <v>173.72</v>
      </c>
      <c r="G2801">
        <f>IF(DATOS[[#This Row],[avg_order_value]]="",0,DATOS[[#This Row],[avg_order_value]])</f>
        <v>173.72</v>
      </c>
      <c r="H2801">
        <v>6</v>
      </c>
      <c r="I2801">
        <f>DATOS[[#This Row],[avgValorOrdenDesc]]*DATOS[[#This Row],[total_orders]]</f>
        <v>1042.32</v>
      </c>
      <c r="J2801">
        <v>135</v>
      </c>
      <c r="K2801">
        <v>0</v>
      </c>
      <c r="L2801" t="s">
        <v>23</v>
      </c>
      <c r="M2801">
        <v>20.2</v>
      </c>
      <c r="N2801">
        <f>IF(DATOS[[#This Row],[email_open_rate]]="",0,DATOS[[#This Row],[email_open_rate]])</f>
        <v>20.2</v>
      </c>
      <c r="O2801" s="1">
        <v>44865</v>
      </c>
      <c r="P2801">
        <v>8</v>
      </c>
      <c r="Q2801">
        <v>0.13</v>
      </c>
      <c r="R2801">
        <f>IF(IFERROR(VLOOKUP(DATOS[[#This Row],[IdUnico]],A2802:$A$5002,1,FALSE),0),1,0)</f>
        <v>0</v>
      </c>
    </row>
    <row r="2802" spans="1:18" x14ac:dyDescent="0.3">
      <c r="A2802" t="str">
        <f>CONCATENATE(DATOS[[#This Row],[customer_id]],"_",DATOS[[#This Row],[country]],"_",DATOS[[#This Row],[customer_since]])</f>
        <v>CUST_6041_Japan_45226</v>
      </c>
      <c r="B2802" t="s">
        <v>2846</v>
      </c>
      <c r="C2802">
        <v>73</v>
      </c>
      <c r="D2802" t="s">
        <v>25</v>
      </c>
      <c r="E2802" t="s">
        <v>26</v>
      </c>
      <c r="F2802">
        <v>91.07</v>
      </c>
      <c r="G2802">
        <f>IF(DATOS[[#This Row],[avg_order_value]]="",0,DATOS[[#This Row],[avg_order_value]])</f>
        <v>91.07</v>
      </c>
      <c r="H2802">
        <v>12</v>
      </c>
      <c r="I2802">
        <f>DATOS[[#This Row],[avgValorOrdenDesc]]*DATOS[[#This Row],[total_orders]]</f>
        <v>1092.8399999999999</v>
      </c>
      <c r="J2802">
        <v>203</v>
      </c>
      <c r="K2802">
        <v>0</v>
      </c>
      <c r="L2802" t="s">
        <v>29</v>
      </c>
      <c r="M2802">
        <v>97.2</v>
      </c>
      <c r="N2802">
        <f>IF(DATOS[[#This Row],[email_open_rate]]="",0,DATOS[[#This Row],[email_open_rate]])</f>
        <v>97.2</v>
      </c>
      <c r="O2802" s="1">
        <v>45226</v>
      </c>
      <c r="P2802">
        <v>66</v>
      </c>
      <c r="Q2802">
        <v>0.55000000000000004</v>
      </c>
      <c r="R2802">
        <f>IF(IFERROR(VLOOKUP(DATOS[[#This Row],[IdUnico]],A2803:$A$5002,1,FALSE),0),1,0)</f>
        <v>0</v>
      </c>
    </row>
    <row r="2803" spans="1:18" x14ac:dyDescent="0.3">
      <c r="A2803" t="str">
        <f>CONCATENATE(DATOS[[#This Row],[customer_id]],"_",DATOS[[#This Row],[country]],"_",DATOS[[#This Row],[customer_since]])</f>
        <v>CUST_6043_Japan_45778</v>
      </c>
      <c r="B2803" t="s">
        <v>1291</v>
      </c>
      <c r="C2803">
        <v>53</v>
      </c>
      <c r="D2803" t="s">
        <v>14</v>
      </c>
      <c r="E2803" t="s">
        <v>26</v>
      </c>
      <c r="F2803">
        <v>18.690000000000001</v>
      </c>
      <c r="G2803">
        <f>IF(DATOS[[#This Row],[avg_order_value]]="",0,DATOS[[#This Row],[avg_order_value]])</f>
        <v>18.690000000000001</v>
      </c>
      <c r="H2803">
        <v>12</v>
      </c>
      <c r="I2803">
        <f>DATOS[[#This Row],[avgValorOrdenDesc]]*DATOS[[#This Row],[total_orders]]</f>
        <v>224.28000000000003</v>
      </c>
      <c r="J2803">
        <v>284</v>
      </c>
      <c r="K2803">
        <v>0</v>
      </c>
      <c r="L2803" t="s">
        <v>23</v>
      </c>
      <c r="M2803">
        <v>73.7</v>
      </c>
      <c r="N2803">
        <f>IF(DATOS[[#This Row],[email_open_rate]]="",0,DATOS[[#This Row],[email_open_rate]])</f>
        <v>73.7</v>
      </c>
      <c r="O2803" s="1">
        <v>45778</v>
      </c>
      <c r="P2803">
        <v>33</v>
      </c>
      <c r="Q2803">
        <v>0.08</v>
      </c>
      <c r="R2803">
        <f>IF(IFERROR(VLOOKUP(DATOS[[#This Row],[IdUnico]],A2804:$A$5002,1,FALSE),0),1,0)</f>
        <v>0</v>
      </c>
    </row>
    <row r="2804" spans="1:18" x14ac:dyDescent="0.3">
      <c r="A2804" t="str">
        <f>CONCATENATE(DATOS[[#This Row],[customer_id]],"_",DATOS[[#This Row],[country]],"_",DATOS[[#This Row],[customer_since]])</f>
        <v>CUST_6043_USA_44944</v>
      </c>
      <c r="B2804" t="s">
        <v>1291</v>
      </c>
      <c r="C2804">
        <v>64</v>
      </c>
      <c r="D2804" t="s">
        <v>14</v>
      </c>
      <c r="E2804" t="s">
        <v>18</v>
      </c>
      <c r="F2804">
        <v>187.04</v>
      </c>
      <c r="G2804">
        <f>IF(DATOS[[#This Row],[avg_order_value]]="",0,DATOS[[#This Row],[avg_order_value]])</f>
        <v>187.04</v>
      </c>
      <c r="H2804">
        <v>10</v>
      </c>
      <c r="I2804">
        <f>DATOS[[#This Row],[avgValorOrdenDesc]]*DATOS[[#This Row],[total_orders]]</f>
        <v>1870.3999999999999</v>
      </c>
      <c r="J2804">
        <v>30</v>
      </c>
      <c r="K2804">
        <v>0</v>
      </c>
      <c r="L2804" t="s">
        <v>29</v>
      </c>
      <c r="M2804">
        <v>43.6</v>
      </c>
      <c r="N2804">
        <f>IF(DATOS[[#This Row],[email_open_rate]]="",0,DATOS[[#This Row],[email_open_rate]])</f>
        <v>43.6</v>
      </c>
      <c r="O2804" s="1">
        <v>44944</v>
      </c>
      <c r="P2804">
        <v>68</v>
      </c>
      <c r="Q2804">
        <v>0.06</v>
      </c>
      <c r="R2804">
        <f>IF(IFERROR(VLOOKUP(DATOS[[#This Row],[IdUnico]],A2805:$A$5002,1,FALSE),0),1,0)</f>
        <v>0</v>
      </c>
    </row>
    <row r="2805" spans="1:18" x14ac:dyDescent="0.3">
      <c r="A2805" t="str">
        <f>CONCATENATE(DATOS[[#This Row],[customer_id]],"_",DATOS[[#This Row],[country]],"_",DATOS[[#This Row],[customer_since]])</f>
        <v>CUST_6047_France_44518</v>
      </c>
      <c r="B2805" t="s">
        <v>1588</v>
      </c>
      <c r="C2805">
        <v>27</v>
      </c>
      <c r="D2805" t="s">
        <v>14</v>
      </c>
      <c r="E2805" t="s">
        <v>35</v>
      </c>
      <c r="F2805">
        <v>149.02000000000001</v>
      </c>
      <c r="G2805">
        <f>IF(DATOS[[#This Row],[avg_order_value]]="",0,DATOS[[#This Row],[avg_order_value]])</f>
        <v>149.02000000000001</v>
      </c>
      <c r="H2805">
        <v>12</v>
      </c>
      <c r="I2805">
        <f>DATOS[[#This Row],[avgValorOrdenDesc]]*DATOS[[#This Row],[total_orders]]</f>
        <v>1788.2400000000002</v>
      </c>
      <c r="J2805">
        <v>341</v>
      </c>
      <c r="K2805">
        <v>0</v>
      </c>
      <c r="L2805" t="s">
        <v>29</v>
      </c>
      <c r="M2805">
        <v>11.5</v>
      </c>
      <c r="N2805">
        <f>IF(DATOS[[#This Row],[email_open_rate]]="",0,DATOS[[#This Row],[email_open_rate]])</f>
        <v>11.5</v>
      </c>
      <c r="O2805" s="1">
        <v>44518</v>
      </c>
      <c r="P2805">
        <v>87</v>
      </c>
      <c r="Q2805">
        <v>0.34</v>
      </c>
      <c r="R2805">
        <f>IF(IFERROR(VLOOKUP(DATOS[[#This Row],[IdUnico]],A2806:$A$5002,1,FALSE),0),1,0)</f>
        <v>0</v>
      </c>
    </row>
    <row r="2806" spans="1:18" x14ac:dyDescent="0.3">
      <c r="A2806" t="str">
        <f>CONCATENATE(DATOS[[#This Row],[customer_id]],"_",DATOS[[#This Row],[country]],"_",DATOS[[#This Row],[customer_since]])</f>
        <v>CUST_6047_UK_45596</v>
      </c>
      <c r="B2806" t="s">
        <v>1588</v>
      </c>
      <c r="C2806">
        <v>18</v>
      </c>
      <c r="D2806" t="s">
        <v>14</v>
      </c>
      <c r="E2806" t="s">
        <v>52</v>
      </c>
      <c r="G2806">
        <f>IF(DATOS[[#This Row],[avg_order_value]]="",0,DATOS[[#This Row],[avg_order_value]])</f>
        <v>0</v>
      </c>
      <c r="H2806">
        <v>7</v>
      </c>
      <c r="I2806">
        <f>DATOS[[#This Row],[avgValorOrdenDesc]]*DATOS[[#This Row],[total_orders]]</f>
        <v>0</v>
      </c>
      <c r="J2806">
        <v>223</v>
      </c>
      <c r="K2806">
        <v>0</v>
      </c>
      <c r="L2806" t="s">
        <v>16</v>
      </c>
      <c r="M2806">
        <v>32.4</v>
      </c>
      <c r="N2806">
        <f>IF(DATOS[[#This Row],[email_open_rate]]="",0,DATOS[[#This Row],[email_open_rate]])</f>
        <v>32.4</v>
      </c>
      <c r="O2806" s="1">
        <v>45596</v>
      </c>
      <c r="P2806">
        <v>95</v>
      </c>
      <c r="Q2806">
        <v>0.21</v>
      </c>
      <c r="R2806">
        <f>IF(IFERROR(VLOOKUP(DATOS[[#This Row],[IdUnico]],A2807:$A$5002,1,FALSE),0),1,0)</f>
        <v>0</v>
      </c>
    </row>
    <row r="2807" spans="1:18" x14ac:dyDescent="0.3">
      <c r="A2807" t="str">
        <f>CONCATENATE(DATOS[[#This Row],[customer_id]],"_",DATOS[[#This Row],[country]],"_",DATOS[[#This Row],[customer_since]])</f>
        <v>CUST_6048_Brazil_45556</v>
      </c>
      <c r="B2807" t="s">
        <v>3247</v>
      </c>
      <c r="C2807">
        <v>74</v>
      </c>
      <c r="D2807" t="s">
        <v>14</v>
      </c>
      <c r="E2807" t="s">
        <v>15</v>
      </c>
      <c r="F2807">
        <v>85.84</v>
      </c>
      <c r="G2807">
        <f>IF(DATOS[[#This Row],[avg_order_value]]="",0,DATOS[[#This Row],[avg_order_value]])</f>
        <v>85.84</v>
      </c>
      <c r="H2807">
        <v>7</v>
      </c>
      <c r="I2807">
        <f>DATOS[[#This Row],[avgValorOrdenDesc]]*DATOS[[#This Row],[total_orders]]</f>
        <v>600.88</v>
      </c>
      <c r="J2807">
        <v>89</v>
      </c>
      <c r="K2807">
        <v>0</v>
      </c>
      <c r="L2807" t="s">
        <v>29</v>
      </c>
      <c r="M2807">
        <v>18</v>
      </c>
      <c r="N2807">
        <f>IF(DATOS[[#This Row],[email_open_rate]]="",0,DATOS[[#This Row],[email_open_rate]])</f>
        <v>18</v>
      </c>
      <c r="O2807" s="1">
        <v>45556</v>
      </c>
      <c r="P2807">
        <v>87</v>
      </c>
      <c r="Q2807">
        <v>0.84</v>
      </c>
      <c r="R2807">
        <f>IF(IFERROR(VLOOKUP(DATOS[[#This Row],[IdUnico]],A2808:$A$5002,1,FALSE),0),1,0)</f>
        <v>0</v>
      </c>
    </row>
    <row r="2808" spans="1:18" x14ac:dyDescent="0.3">
      <c r="A2808" t="str">
        <f>CONCATENATE(DATOS[[#This Row],[customer_id]],"_",DATOS[[#This Row],[country]],"_",DATOS[[#This Row],[customer_since]])</f>
        <v>CUST_6051_China_44312</v>
      </c>
      <c r="B2808" t="s">
        <v>43</v>
      </c>
      <c r="C2808">
        <v>77</v>
      </c>
      <c r="D2808" t="s">
        <v>14</v>
      </c>
      <c r="E2808" t="s">
        <v>44</v>
      </c>
      <c r="F2808">
        <v>95.89</v>
      </c>
      <c r="G2808">
        <f>IF(DATOS[[#This Row],[avg_order_value]]="",0,DATOS[[#This Row],[avg_order_value]])</f>
        <v>95.89</v>
      </c>
      <c r="H2808">
        <v>9</v>
      </c>
      <c r="I2808">
        <f>DATOS[[#This Row],[avgValorOrdenDesc]]*DATOS[[#This Row],[total_orders]]</f>
        <v>863.01</v>
      </c>
      <c r="J2808">
        <v>317</v>
      </c>
      <c r="K2808">
        <v>0</v>
      </c>
      <c r="L2808" t="s">
        <v>16</v>
      </c>
      <c r="M2808">
        <v>44.4</v>
      </c>
      <c r="N2808">
        <f>IF(DATOS[[#This Row],[email_open_rate]]="",0,DATOS[[#This Row],[email_open_rate]])</f>
        <v>44.4</v>
      </c>
      <c r="O2808" s="1">
        <v>44312</v>
      </c>
      <c r="P2808">
        <v>78</v>
      </c>
      <c r="Q2808">
        <v>0.23</v>
      </c>
      <c r="R2808">
        <f>IF(IFERROR(VLOOKUP(DATOS[[#This Row],[IdUnico]],A2809:$A$5002,1,FALSE),0),1,0)</f>
        <v>0</v>
      </c>
    </row>
    <row r="2809" spans="1:18" x14ac:dyDescent="0.3">
      <c r="A2809" t="str">
        <f>CONCATENATE(DATOS[[#This Row],[customer_id]],"_",DATOS[[#This Row],[country]],"_",DATOS[[#This Row],[customer_since]])</f>
        <v>CUST_6051_China_44678</v>
      </c>
      <c r="B2809" t="s">
        <v>43</v>
      </c>
      <c r="C2809">
        <v>49</v>
      </c>
      <c r="D2809" t="s">
        <v>21</v>
      </c>
      <c r="E2809" t="s">
        <v>44</v>
      </c>
      <c r="F2809">
        <v>87.68</v>
      </c>
      <c r="G2809">
        <f>IF(DATOS[[#This Row],[avg_order_value]]="",0,DATOS[[#This Row],[avg_order_value]])</f>
        <v>87.68</v>
      </c>
      <c r="H2809">
        <v>7</v>
      </c>
      <c r="I2809">
        <f>DATOS[[#This Row],[avgValorOrdenDesc]]*DATOS[[#This Row],[total_orders]]</f>
        <v>613.76</v>
      </c>
      <c r="J2809">
        <v>42</v>
      </c>
      <c r="K2809">
        <v>0</v>
      </c>
      <c r="L2809" t="s">
        <v>19</v>
      </c>
      <c r="M2809">
        <v>56.4</v>
      </c>
      <c r="N2809">
        <f>IF(DATOS[[#This Row],[email_open_rate]]="",0,DATOS[[#This Row],[email_open_rate]])</f>
        <v>56.4</v>
      </c>
      <c r="O2809" s="1">
        <v>44678</v>
      </c>
      <c r="P2809">
        <v>73</v>
      </c>
      <c r="Q2809">
        <v>0.32</v>
      </c>
      <c r="R2809">
        <f>IF(IFERROR(VLOOKUP(DATOS[[#This Row],[IdUnico]],A2810:$A$5002,1,FALSE),0),1,0)</f>
        <v>0</v>
      </c>
    </row>
    <row r="2810" spans="1:18" x14ac:dyDescent="0.3">
      <c r="A2810" t="str">
        <f>CONCATENATE(DATOS[[#This Row],[customer_id]],"_",DATOS[[#This Row],[country]],"_",DATOS[[#This Row],[customer_since]])</f>
        <v>CUST_6051_France_45104</v>
      </c>
      <c r="B2810" t="s">
        <v>43</v>
      </c>
      <c r="C2810">
        <v>58</v>
      </c>
      <c r="D2810" t="s">
        <v>25</v>
      </c>
      <c r="E2810" t="s">
        <v>35</v>
      </c>
      <c r="F2810">
        <v>99.85</v>
      </c>
      <c r="G2810">
        <f>IF(DATOS[[#This Row],[avg_order_value]]="",0,DATOS[[#This Row],[avg_order_value]])</f>
        <v>99.85</v>
      </c>
      <c r="H2810">
        <v>8</v>
      </c>
      <c r="I2810">
        <f>DATOS[[#This Row],[avgValorOrdenDesc]]*DATOS[[#This Row],[total_orders]]</f>
        <v>798.8</v>
      </c>
      <c r="J2810">
        <v>191</v>
      </c>
      <c r="K2810">
        <v>0</v>
      </c>
      <c r="L2810" t="s">
        <v>29</v>
      </c>
      <c r="M2810">
        <v>63.9</v>
      </c>
      <c r="N2810">
        <f>IF(DATOS[[#This Row],[email_open_rate]]="",0,DATOS[[#This Row],[email_open_rate]])</f>
        <v>63.9</v>
      </c>
      <c r="O2810" s="1">
        <v>45104</v>
      </c>
      <c r="P2810">
        <v>68</v>
      </c>
      <c r="Q2810">
        <v>0.22</v>
      </c>
      <c r="R2810">
        <f>IF(IFERROR(VLOOKUP(DATOS[[#This Row],[IdUnico]],A2811:$A$5002,1,FALSE),0),1,0)</f>
        <v>0</v>
      </c>
    </row>
    <row r="2811" spans="1:18" x14ac:dyDescent="0.3">
      <c r="A2811" t="str">
        <f>CONCATENATE(DATOS[[#This Row],[customer_id]],"_",DATOS[[#This Row],[country]],"_",DATOS[[#This Row],[customer_since]])</f>
        <v>CUST_6052_Brazil_44984</v>
      </c>
      <c r="B2811" t="s">
        <v>433</v>
      </c>
      <c r="C2811">
        <v>77</v>
      </c>
      <c r="D2811" t="s">
        <v>14</v>
      </c>
      <c r="E2811" t="s">
        <v>15</v>
      </c>
      <c r="F2811">
        <v>167.31</v>
      </c>
      <c r="G2811">
        <f>IF(DATOS[[#This Row],[avg_order_value]]="",0,DATOS[[#This Row],[avg_order_value]])</f>
        <v>167.31</v>
      </c>
      <c r="H2811">
        <v>8</v>
      </c>
      <c r="I2811">
        <f>DATOS[[#This Row],[avgValorOrdenDesc]]*DATOS[[#This Row],[total_orders]]</f>
        <v>1338.48</v>
      </c>
      <c r="J2811">
        <v>63</v>
      </c>
      <c r="K2811">
        <v>0</v>
      </c>
      <c r="L2811" t="s">
        <v>40</v>
      </c>
      <c r="M2811">
        <v>92.9</v>
      </c>
      <c r="N2811">
        <f>IF(DATOS[[#This Row],[email_open_rate]]="",0,DATOS[[#This Row],[email_open_rate]])</f>
        <v>92.9</v>
      </c>
      <c r="O2811" s="1">
        <v>44984</v>
      </c>
      <c r="P2811">
        <v>16</v>
      </c>
      <c r="Q2811">
        <v>0.45</v>
      </c>
      <c r="R2811">
        <f>IF(IFERROR(VLOOKUP(DATOS[[#This Row],[IdUnico]],A2812:$A$5002,1,FALSE),0),1,0)</f>
        <v>0</v>
      </c>
    </row>
    <row r="2812" spans="1:18" x14ac:dyDescent="0.3">
      <c r="A2812" t="str">
        <f>CONCATENATE(DATOS[[#This Row],[customer_id]],"_",DATOS[[#This Row],[country]],"_",DATOS[[#This Row],[customer_since]])</f>
        <v>CUST_6054_Canada_44270</v>
      </c>
      <c r="B2812" t="s">
        <v>2231</v>
      </c>
      <c r="C2812">
        <v>34</v>
      </c>
      <c r="D2812" t="s">
        <v>14</v>
      </c>
      <c r="E2812" t="s">
        <v>28</v>
      </c>
      <c r="F2812">
        <v>121.34</v>
      </c>
      <c r="G2812">
        <f>IF(DATOS[[#This Row],[avg_order_value]]="",0,DATOS[[#This Row],[avg_order_value]])</f>
        <v>121.34</v>
      </c>
      <c r="H2812">
        <v>11</v>
      </c>
      <c r="I2812">
        <f>DATOS[[#This Row],[avgValorOrdenDesc]]*DATOS[[#This Row],[total_orders]]</f>
        <v>1334.74</v>
      </c>
      <c r="J2812">
        <v>119</v>
      </c>
      <c r="K2812">
        <v>0</v>
      </c>
      <c r="L2812" t="s">
        <v>40</v>
      </c>
      <c r="M2812">
        <v>39.700000000000003</v>
      </c>
      <c r="N2812">
        <f>IF(DATOS[[#This Row],[email_open_rate]]="",0,DATOS[[#This Row],[email_open_rate]])</f>
        <v>39.700000000000003</v>
      </c>
      <c r="O2812" s="1">
        <v>44270</v>
      </c>
      <c r="P2812">
        <v>57</v>
      </c>
      <c r="Q2812">
        <v>0.28000000000000003</v>
      </c>
      <c r="R2812">
        <f>IF(IFERROR(VLOOKUP(DATOS[[#This Row],[IdUnico]],A2813:$A$5002,1,FALSE),0),1,0)</f>
        <v>0</v>
      </c>
    </row>
    <row r="2813" spans="1:18" x14ac:dyDescent="0.3">
      <c r="A2813" t="str">
        <f>CONCATENATE(DATOS[[#This Row],[customer_id]],"_",DATOS[[#This Row],[country]],"_",DATOS[[#This Row],[customer_since]])</f>
        <v>CUST_6054_USA_44912</v>
      </c>
      <c r="B2813" t="s">
        <v>2231</v>
      </c>
      <c r="C2813">
        <v>59</v>
      </c>
      <c r="D2813" t="s">
        <v>14</v>
      </c>
      <c r="E2813" t="s">
        <v>18</v>
      </c>
      <c r="F2813">
        <v>22.64</v>
      </c>
      <c r="G2813">
        <f>IF(DATOS[[#This Row],[avg_order_value]]="",0,DATOS[[#This Row],[avg_order_value]])</f>
        <v>22.64</v>
      </c>
      <c r="H2813">
        <v>6</v>
      </c>
      <c r="I2813">
        <f>DATOS[[#This Row],[avgValorOrdenDesc]]*DATOS[[#This Row],[total_orders]]</f>
        <v>135.84</v>
      </c>
      <c r="J2813">
        <v>158</v>
      </c>
      <c r="K2813">
        <v>0</v>
      </c>
      <c r="L2813" t="s">
        <v>23</v>
      </c>
      <c r="M2813">
        <v>79.5</v>
      </c>
      <c r="N2813">
        <f>IF(DATOS[[#This Row],[email_open_rate]]="",0,DATOS[[#This Row],[email_open_rate]])</f>
        <v>79.5</v>
      </c>
      <c r="O2813" s="1">
        <v>44912</v>
      </c>
      <c r="P2813">
        <v>11</v>
      </c>
      <c r="Q2813">
        <v>0.25</v>
      </c>
      <c r="R2813">
        <f>IF(IFERROR(VLOOKUP(DATOS[[#This Row],[IdUnico]],A2814:$A$5002,1,FALSE),0),1,0)</f>
        <v>0</v>
      </c>
    </row>
    <row r="2814" spans="1:18" x14ac:dyDescent="0.3">
      <c r="A2814" t="str">
        <f>CONCATENATE(DATOS[[#This Row],[customer_id]],"_",DATOS[[#This Row],[country]],"_",DATOS[[#This Row],[customer_since]])</f>
        <v>CUST_6055_Japan_45673</v>
      </c>
      <c r="B2814" t="s">
        <v>2017</v>
      </c>
      <c r="C2814">
        <v>77</v>
      </c>
      <c r="D2814" t="s">
        <v>14</v>
      </c>
      <c r="E2814" t="s">
        <v>26</v>
      </c>
      <c r="F2814">
        <v>105.07</v>
      </c>
      <c r="G2814">
        <f>IF(DATOS[[#This Row],[avg_order_value]]="",0,DATOS[[#This Row],[avg_order_value]])</f>
        <v>105.07</v>
      </c>
      <c r="H2814">
        <v>13</v>
      </c>
      <c r="I2814">
        <f>DATOS[[#This Row],[avgValorOrdenDesc]]*DATOS[[#This Row],[total_orders]]</f>
        <v>1365.9099999999999</v>
      </c>
      <c r="J2814">
        <v>120</v>
      </c>
      <c r="K2814">
        <v>0</v>
      </c>
      <c r="L2814" t="s">
        <v>23</v>
      </c>
      <c r="M2814">
        <v>31.4</v>
      </c>
      <c r="N2814">
        <f>IF(DATOS[[#This Row],[email_open_rate]]="",0,DATOS[[#This Row],[email_open_rate]])</f>
        <v>31.4</v>
      </c>
      <c r="O2814" s="1">
        <v>45673</v>
      </c>
      <c r="P2814">
        <v>66</v>
      </c>
      <c r="Q2814">
        <v>0.41</v>
      </c>
      <c r="R2814">
        <f>IF(IFERROR(VLOOKUP(DATOS[[#This Row],[IdUnico]],A2815:$A$5002,1,FALSE),0),1,0)</f>
        <v>0</v>
      </c>
    </row>
    <row r="2815" spans="1:18" x14ac:dyDescent="0.3">
      <c r="A2815" t="str">
        <f>CONCATENATE(DATOS[[#This Row],[customer_id]],"_",DATOS[[#This Row],[country]],"_",DATOS[[#This Row],[customer_since]])</f>
        <v>CUST_6056_Brazil_44798</v>
      </c>
      <c r="B2815" t="s">
        <v>131</v>
      </c>
      <c r="C2815">
        <v>51</v>
      </c>
      <c r="D2815" t="s">
        <v>14</v>
      </c>
      <c r="E2815" t="s">
        <v>15</v>
      </c>
      <c r="F2815">
        <v>26.76</v>
      </c>
      <c r="G2815">
        <f>IF(DATOS[[#This Row],[avg_order_value]]="",0,DATOS[[#This Row],[avg_order_value]])</f>
        <v>26.76</v>
      </c>
      <c r="H2815">
        <v>8</v>
      </c>
      <c r="I2815">
        <f>DATOS[[#This Row],[avgValorOrdenDesc]]*DATOS[[#This Row],[total_orders]]</f>
        <v>214.08</v>
      </c>
      <c r="J2815">
        <v>119</v>
      </c>
      <c r="K2815">
        <v>0</v>
      </c>
      <c r="L2815" t="s">
        <v>23</v>
      </c>
      <c r="M2815">
        <v>90.8</v>
      </c>
      <c r="N2815">
        <f>IF(DATOS[[#This Row],[email_open_rate]]="",0,DATOS[[#This Row],[email_open_rate]])</f>
        <v>90.8</v>
      </c>
      <c r="O2815" s="1">
        <v>44798</v>
      </c>
      <c r="P2815">
        <v>71</v>
      </c>
      <c r="Q2815">
        <v>0.2</v>
      </c>
      <c r="R2815">
        <f>IF(IFERROR(VLOOKUP(DATOS[[#This Row],[IdUnico]],A2816:$A$5002,1,FALSE),0),1,0)</f>
        <v>0</v>
      </c>
    </row>
    <row r="2816" spans="1:18" x14ac:dyDescent="0.3">
      <c r="A2816" t="str">
        <f>CONCATENATE(DATOS[[#This Row],[customer_id]],"_",DATOS[[#This Row],[country]],"_",DATOS[[#This Row],[customer_since]])</f>
        <v>CUST_6057_France_45782</v>
      </c>
      <c r="B2816" t="s">
        <v>2962</v>
      </c>
      <c r="C2816">
        <v>51</v>
      </c>
      <c r="D2816" t="s">
        <v>21</v>
      </c>
      <c r="E2816" t="s">
        <v>35</v>
      </c>
      <c r="F2816">
        <v>55.76</v>
      </c>
      <c r="G2816">
        <f>IF(DATOS[[#This Row],[avg_order_value]]="",0,DATOS[[#This Row],[avg_order_value]])</f>
        <v>55.76</v>
      </c>
      <c r="H2816">
        <v>7</v>
      </c>
      <c r="I2816">
        <f>DATOS[[#This Row],[avgValorOrdenDesc]]*DATOS[[#This Row],[total_orders]]</f>
        <v>390.32</v>
      </c>
      <c r="J2816">
        <v>256</v>
      </c>
      <c r="K2816">
        <v>0</v>
      </c>
      <c r="L2816" t="s">
        <v>23</v>
      </c>
      <c r="M2816">
        <v>61.7</v>
      </c>
      <c r="N2816">
        <f>IF(DATOS[[#This Row],[email_open_rate]]="",0,DATOS[[#This Row],[email_open_rate]])</f>
        <v>61.7</v>
      </c>
      <c r="O2816" s="1">
        <v>45782</v>
      </c>
      <c r="P2816">
        <v>38</v>
      </c>
      <c r="Q2816">
        <v>0.67</v>
      </c>
      <c r="R2816">
        <f>IF(IFERROR(VLOOKUP(DATOS[[#This Row],[IdUnico]],A2817:$A$5002,1,FALSE),0),1,0)</f>
        <v>0</v>
      </c>
    </row>
    <row r="2817" spans="1:18" x14ac:dyDescent="0.3">
      <c r="A2817" t="str">
        <f>CONCATENATE(DATOS[[#This Row],[customer_id]],"_",DATOS[[#This Row],[country]],"_",DATOS[[#This Row],[customer_since]])</f>
        <v>CUST_6059_Japan_45772</v>
      </c>
      <c r="B2817" t="s">
        <v>2895</v>
      </c>
      <c r="C2817">
        <v>29</v>
      </c>
      <c r="D2817" t="s">
        <v>14</v>
      </c>
      <c r="E2817" t="s">
        <v>26</v>
      </c>
      <c r="F2817">
        <v>110.61</v>
      </c>
      <c r="G2817">
        <f>IF(DATOS[[#This Row],[avg_order_value]]="",0,DATOS[[#This Row],[avg_order_value]])</f>
        <v>110.61</v>
      </c>
      <c r="H2817">
        <v>9</v>
      </c>
      <c r="I2817">
        <f>DATOS[[#This Row],[avgValorOrdenDesc]]*DATOS[[#This Row],[total_orders]]</f>
        <v>995.49</v>
      </c>
      <c r="J2817">
        <v>333</v>
      </c>
      <c r="K2817">
        <v>0</v>
      </c>
      <c r="L2817" t="s">
        <v>23</v>
      </c>
      <c r="M2817">
        <v>1.4</v>
      </c>
      <c r="N2817">
        <f>IF(DATOS[[#This Row],[email_open_rate]]="",0,DATOS[[#This Row],[email_open_rate]])</f>
        <v>1.4</v>
      </c>
      <c r="O2817" s="1">
        <v>45772</v>
      </c>
      <c r="P2817">
        <v>85</v>
      </c>
      <c r="Q2817">
        <v>0.14000000000000001</v>
      </c>
      <c r="R2817">
        <f>IF(IFERROR(VLOOKUP(DATOS[[#This Row],[IdUnico]],A2818:$A$5002,1,FALSE),0),1,0)</f>
        <v>0</v>
      </c>
    </row>
    <row r="2818" spans="1:18" x14ac:dyDescent="0.3">
      <c r="A2818" t="str">
        <f>CONCATENATE(DATOS[[#This Row],[customer_id]],"_",DATOS[[#This Row],[country]],"_",DATOS[[#This Row],[customer_since]])</f>
        <v>CUST_6060_India_44723</v>
      </c>
      <c r="B2818" t="s">
        <v>3545</v>
      </c>
      <c r="C2818">
        <v>35</v>
      </c>
      <c r="D2818" t="s">
        <v>14</v>
      </c>
      <c r="E2818" t="s">
        <v>37</v>
      </c>
      <c r="F2818">
        <v>113.4</v>
      </c>
      <c r="G2818">
        <f>IF(DATOS[[#This Row],[avg_order_value]]="",0,DATOS[[#This Row],[avg_order_value]])</f>
        <v>113.4</v>
      </c>
      <c r="H2818">
        <v>14</v>
      </c>
      <c r="I2818">
        <f>DATOS[[#This Row],[avgValorOrdenDesc]]*DATOS[[#This Row],[total_orders]]</f>
        <v>1587.6000000000001</v>
      </c>
      <c r="J2818">
        <v>355</v>
      </c>
      <c r="K2818">
        <v>0</v>
      </c>
      <c r="L2818" t="s">
        <v>16</v>
      </c>
      <c r="M2818">
        <v>77.8</v>
      </c>
      <c r="N2818">
        <f>IF(DATOS[[#This Row],[email_open_rate]]="",0,DATOS[[#This Row],[email_open_rate]])</f>
        <v>77.8</v>
      </c>
      <c r="O2818" s="1">
        <v>44723</v>
      </c>
      <c r="P2818">
        <v>54</v>
      </c>
      <c r="Q2818">
        <v>0.22</v>
      </c>
      <c r="R2818">
        <f>IF(IFERROR(VLOOKUP(DATOS[[#This Row],[IdUnico]],A2819:$A$5002,1,FALSE),0),1,0)</f>
        <v>0</v>
      </c>
    </row>
    <row r="2819" spans="1:18" x14ac:dyDescent="0.3">
      <c r="A2819" t="str">
        <f>CONCATENATE(DATOS[[#This Row],[customer_id]],"_",DATOS[[#This Row],[country]],"_",DATOS[[#This Row],[customer_since]])</f>
        <v>CUST_6063_China_45145</v>
      </c>
      <c r="B2819" t="s">
        <v>577</v>
      </c>
      <c r="C2819">
        <v>60</v>
      </c>
      <c r="D2819" t="s">
        <v>21</v>
      </c>
      <c r="E2819" t="s">
        <v>44</v>
      </c>
      <c r="F2819">
        <v>337.91</v>
      </c>
      <c r="G2819">
        <f>IF(DATOS[[#This Row],[avg_order_value]]="",0,DATOS[[#This Row],[avg_order_value]])</f>
        <v>337.91</v>
      </c>
      <c r="H2819">
        <v>8</v>
      </c>
      <c r="I2819">
        <f>DATOS[[#This Row],[avgValorOrdenDesc]]*DATOS[[#This Row],[total_orders]]</f>
        <v>2703.28</v>
      </c>
      <c r="J2819">
        <v>175</v>
      </c>
      <c r="K2819">
        <v>0</v>
      </c>
      <c r="L2819" t="s">
        <v>19</v>
      </c>
      <c r="M2819">
        <v>74.599999999999994</v>
      </c>
      <c r="N2819">
        <f>IF(DATOS[[#This Row],[email_open_rate]]="",0,DATOS[[#This Row],[email_open_rate]])</f>
        <v>74.599999999999994</v>
      </c>
      <c r="O2819" s="1">
        <v>45145</v>
      </c>
      <c r="P2819">
        <v>35</v>
      </c>
      <c r="Q2819">
        <v>0.1</v>
      </c>
      <c r="R2819">
        <f>IF(IFERROR(VLOOKUP(DATOS[[#This Row],[IdUnico]],A2820:$A$5002,1,FALSE),0),1,0)</f>
        <v>0</v>
      </c>
    </row>
    <row r="2820" spans="1:18" x14ac:dyDescent="0.3">
      <c r="A2820" t="str">
        <f>CONCATENATE(DATOS[[#This Row],[customer_id]],"_",DATOS[[#This Row],[country]],"_",DATOS[[#This Row],[customer_since]])</f>
        <v>CUST_6063_France_44828</v>
      </c>
      <c r="B2820" t="s">
        <v>577</v>
      </c>
      <c r="C2820">
        <v>26</v>
      </c>
      <c r="D2820" t="s">
        <v>25</v>
      </c>
      <c r="E2820" t="s">
        <v>35</v>
      </c>
      <c r="F2820">
        <v>66.05</v>
      </c>
      <c r="G2820">
        <f>IF(DATOS[[#This Row],[avg_order_value]]="",0,DATOS[[#This Row],[avg_order_value]])</f>
        <v>66.05</v>
      </c>
      <c r="H2820">
        <v>12</v>
      </c>
      <c r="I2820">
        <f>DATOS[[#This Row],[avgValorOrdenDesc]]*DATOS[[#This Row],[total_orders]]</f>
        <v>792.59999999999991</v>
      </c>
      <c r="J2820">
        <v>125</v>
      </c>
      <c r="K2820">
        <v>0</v>
      </c>
      <c r="L2820" t="s">
        <v>19</v>
      </c>
      <c r="M2820">
        <v>92.2</v>
      </c>
      <c r="N2820">
        <f>IF(DATOS[[#This Row],[email_open_rate]]="",0,DATOS[[#This Row],[email_open_rate]])</f>
        <v>92.2</v>
      </c>
      <c r="O2820" s="1">
        <v>44828</v>
      </c>
      <c r="P2820">
        <v>45</v>
      </c>
      <c r="Q2820">
        <v>0.11</v>
      </c>
      <c r="R2820">
        <f>IF(IFERROR(VLOOKUP(DATOS[[#This Row],[IdUnico]],A2821:$A$5002,1,FALSE),0),1,0)</f>
        <v>0</v>
      </c>
    </row>
    <row r="2821" spans="1:18" x14ac:dyDescent="0.3">
      <c r="A2821" t="str">
        <f>CONCATENATE(DATOS[[#This Row],[customer_id]],"_",DATOS[[#This Row],[country]],"_",DATOS[[#This Row],[customer_since]])</f>
        <v>CUST_6067_France_44439</v>
      </c>
      <c r="B2821" t="s">
        <v>3171</v>
      </c>
      <c r="C2821">
        <v>63</v>
      </c>
      <c r="D2821" t="s">
        <v>25</v>
      </c>
      <c r="E2821" t="s">
        <v>35</v>
      </c>
      <c r="F2821">
        <v>47.26</v>
      </c>
      <c r="G2821">
        <f>IF(DATOS[[#This Row],[avg_order_value]]="",0,DATOS[[#This Row],[avg_order_value]])</f>
        <v>47.26</v>
      </c>
      <c r="H2821">
        <v>10</v>
      </c>
      <c r="I2821">
        <f>DATOS[[#This Row],[avgValorOrdenDesc]]*DATOS[[#This Row],[total_orders]]</f>
        <v>472.59999999999997</v>
      </c>
      <c r="J2821">
        <v>78</v>
      </c>
      <c r="K2821">
        <v>0</v>
      </c>
      <c r="L2821" t="s">
        <v>29</v>
      </c>
      <c r="M2821">
        <v>84.8</v>
      </c>
      <c r="N2821">
        <f>IF(DATOS[[#This Row],[email_open_rate]]="",0,DATOS[[#This Row],[email_open_rate]])</f>
        <v>84.8</v>
      </c>
      <c r="O2821" s="1">
        <v>44439</v>
      </c>
      <c r="P2821">
        <v>84</v>
      </c>
      <c r="Q2821">
        <v>0.09</v>
      </c>
      <c r="R2821">
        <f>IF(IFERROR(VLOOKUP(DATOS[[#This Row],[IdUnico]],A2822:$A$5002,1,FALSE),0),1,0)</f>
        <v>0</v>
      </c>
    </row>
    <row r="2822" spans="1:18" x14ac:dyDescent="0.3">
      <c r="A2822" t="str">
        <f>CONCATENATE(DATOS[[#This Row],[customer_id]],"_",DATOS[[#This Row],[country]],"_",DATOS[[#This Row],[customer_since]])</f>
        <v>CUST_6068_Brazil_44895</v>
      </c>
      <c r="B2822" t="s">
        <v>1231</v>
      </c>
      <c r="C2822">
        <v>33</v>
      </c>
      <c r="D2822" t="s">
        <v>14</v>
      </c>
      <c r="E2822" t="s">
        <v>15</v>
      </c>
      <c r="F2822">
        <v>141.53</v>
      </c>
      <c r="G2822">
        <f>IF(DATOS[[#This Row],[avg_order_value]]="",0,DATOS[[#This Row],[avg_order_value]])</f>
        <v>141.53</v>
      </c>
      <c r="H2822">
        <v>12</v>
      </c>
      <c r="I2822">
        <f>DATOS[[#This Row],[avgValorOrdenDesc]]*DATOS[[#This Row],[total_orders]]</f>
        <v>1698.3600000000001</v>
      </c>
      <c r="J2822">
        <v>313</v>
      </c>
      <c r="K2822">
        <v>0</v>
      </c>
      <c r="L2822" t="s">
        <v>16</v>
      </c>
      <c r="M2822">
        <v>71.2</v>
      </c>
      <c r="N2822">
        <f>IF(DATOS[[#This Row],[email_open_rate]]="",0,DATOS[[#This Row],[email_open_rate]])</f>
        <v>71.2</v>
      </c>
      <c r="O2822" s="1">
        <v>44895</v>
      </c>
      <c r="P2822">
        <v>41</v>
      </c>
      <c r="Q2822">
        <v>0.1</v>
      </c>
      <c r="R2822">
        <f>IF(IFERROR(VLOOKUP(DATOS[[#This Row],[IdUnico]],A2823:$A$5002,1,FALSE),0),1,0)</f>
        <v>0</v>
      </c>
    </row>
    <row r="2823" spans="1:18" x14ac:dyDescent="0.3">
      <c r="A2823" t="str">
        <f>CONCATENATE(DATOS[[#This Row],[customer_id]],"_",DATOS[[#This Row],[country]],"_",DATOS[[#This Row],[customer_since]])</f>
        <v>CUST_6068_China_45495</v>
      </c>
      <c r="B2823" t="s">
        <v>1231</v>
      </c>
      <c r="C2823">
        <v>64</v>
      </c>
      <c r="D2823" t="s">
        <v>14</v>
      </c>
      <c r="E2823" t="s">
        <v>44</v>
      </c>
      <c r="F2823">
        <v>111.87</v>
      </c>
      <c r="G2823">
        <f>IF(DATOS[[#This Row],[avg_order_value]]="",0,DATOS[[#This Row],[avg_order_value]])</f>
        <v>111.87</v>
      </c>
      <c r="H2823">
        <v>7</v>
      </c>
      <c r="I2823">
        <f>DATOS[[#This Row],[avgValorOrdenDesc]]*DATOS[[#This Row],[total_orders]]</f>
        <v>783.09</v>
      </c>
      <c r="J2823">
        <v>122</v>
      </c>
      <c r="K2823">
        <v>0</v>
      </c>
      <c r="L2823" t="s">
        <v>19</v>
      </c>
      <c r="M2823">
        <v>91.4</v>
      </c>
      <c r="N2823">
        <f>IF(DATOS[[#This Row],[email_open_rate]]="",0,DATOS[[#This Row],[email_open_rate]])</f>
        <v>91.4</v>
      </c>
      <c r="O2823" s="1">
        <v>45495</v>
      </c>
      <c r="P2823">
        <v>70</v>
      </c>
      <c r="Q2823">
        <v>0.18</v>
      </c>
      <c r="R2823">
        <f>IF(IFERROR(VLOOKUP(DATOS[[#This Row],[IdUnico]],A2824:$A$5002,1,FALSE),0),1,0)</f>
        <v>0</v>
      </c>
    </row>
    <row r="2824" spans="1:18" x14ac:dyDescent="0.3">
      <c r="A2824" t="str">
        <f>CONCATENATE(DATOS[[#This Row],[customer_id]],"_",DATOS[[#This Row],[country]],"_",DATOS[[#This Row],[customer_since]])</f>
        <v>CUST_6073_India_45131</v>
      </c>
      <c r="B2824" t="s">
        <v>471</v>
      </c>
      <c r="C2824">
        <v>67</v>
      </c>
      <c r="D2824" t="s">
        <v>25</v>
      </c>
      <c r="E2824" t="s">
        <v>37</v>
      </c>
      <c r="F2824">
        <v>85.92</v>
      </c>
      <c r="G2824">
        <f>IF(DATOS[[#This Row],[avg_order_value]]="",0,DATOS[[#This Row],[avg_order_value]])</f>
        <v>85.92</v>
      </c>
      <c r="H2824">
        <v>12</v>
      </c>
      <c r="I2824">
        <f>DATOS[[#This Row],[avgValorOrdenDesc]]*DATOS[[#This Row],[total_orders]]</f>
        <v>1031.04</v>
      </c>
      <c r="J2824">
        <v>237</v>
      </c>
      <c r="K2824">
        <v>0</v>
      </c>
      <c r="L2824" t="s">
        <v>29</v>
      </c>
      <c r="M2824">
        <v>44</v>
      </c>
      <c r="N2824">
        <f>IF(DATOS[[#This Row],[email_open_rate]]="",0,DATOS[[#This Row],[email_open_rate]])</f>
        <v>44</v>
      </c>
      <c r="O2824" s="1">
        <v>45131</v>
      </c>
      <c r="P2824">
        <v>33</v>
      </c>
      <c r="Q2824">
        <v>0.28999999999999998</v>
      </c>
      <c r="R2824">
        <f>IF(IFERROR(VLOOKUP(DATOS[[#This Row],[IdUnico]],A2825:$A$5002,1,FALSE),0),1,0)</f>
        <v>0</v>
      </c>
    </row>
    <row r="2825" spans="1:18" x14ac:dyDescent="0.3">
      <c r="A2825" t="str">
        <f>CONCATENATE(DATOS[[#This Row],[customer_id]],"_",DATOS[[#This Row],[country]],"_",DATOS[[#This Row],[customer_since]])</f>
        <v>CUST_6074_Australia_45167</v>
      </c>
      <c r="B2825" t="s">
        <v>3190</v>
      </c>
      <c r="C2825">
        <v>74</v>
      </c>
      <c r="D2825" t="s">
        <v>25</v>
      </c>
      <c r="E2825" t="s">
        <v>22</v>
      </c>
      <c r="F2825">
        <v>64.95</v>
      </c>
      <c r="G2825">
        <f>IF(DATOS[[#This Row],[avg_order_value]]="",0,DATOS[[#This Row],[avg_order_value]])</f>
        <v>64.95</v>
      </c>
      <c r="H2825">
        <v>9</v>
      </c>
      <c r="I2825">
        <f>DATOS[[#This Row],[avgValorOrdenDesc]]*DATOS[[#This Row],[total_orders]]</f>
        <v>584.55000000000007</v>
      </c>
      <c r="J2825">
        <v>150</v>
      </c>
      <c r="K2825">
        <v>0</v>
      </c>
      <c r="L2825" t="s">
        <v>23</v>
      </c>
      <c r="M2825">
        <v>46.2</v>
      </c>
      <c r="N2825">
        <f>IF(DATOS[[#This Row],[email_open_rate]]="",0,DATOS[[#This Row],[email_open_rate]])</f>
        <v>46.2</v>
      </c>
      <c r="O2825" s="1">
        <v>45167</v>
      </c>
      <c r="P2825">
        <v>36</v>
      </c>
      <c r="Q2825">
        <v>0.32</v>
      </c>
      <c r="R2825">
        <f>IF(IFERROR(VLOOKUP(DATOS[[#This Row],[IdUnico]],A2826:$A$5002,1,FALSE),0),1,0)</f>
        <v>0</v>
      </c>
    </row>
    <row r="2826" spans="1:18" x14ac:dyDescent="0.3">
      <c r="A2826" t="str">
        <f>CONCATENATE(DATOS[[#This Row],[customer_id]],"_",DATOS[[#This Row],[country]],"_",DATOS[[#This Row],[customer_since]])</f>
        <v>CUST_6075_Germany_44916</v>
      </c>
      <c r="B2826" t="s">
        <v>2140</v>
      </c>
      <c r="C2826">
        <v>27</v>
      </c>
      <c r="D2826" t="s">
        <v>21</v>
      </c>
      <c r="E2826" t="s">
        <v>50</v>
      </c>
      <c r="F2826">
        <v>217.03</v>
      </c>
      <c r="G2826">
        <f>IF(DATOS[[#This Row],[avg_order_value]]="",0,DATOS[[#This Row],[avg_order_value]])</f>
        <v>217.03</v>
      </c>
      <c r="H2826">
        <v>15</v>
      </c>
      <c r="I2826">
        <f>DATOS[[#This Row],[avgValorOrdenDesc]]*DATOS[[#This Row],[total_orders]]</f>
        <v>3255.45</v>
      </c>
      <c r="J2826">
        <v>156</v>
      </c>
      <c r="K2826">
        <v>0</v>
      </c>
      <c r="L2826" t="s">
        <v>23</v>
      </c>
      <c r="M2826">
        <v>33.1</v>
      </c>
      <c r="N2826">
        <f>IF(DATOS[[#This Row],[email_open_rate]]="",0,DATOS[[#This Row],[email_open_rate]])</f>
        <v>33.1</v>
      </c>
      <c r="O2826" s="1">
        <v>44916</v>
      </c>
      <c r="P2826">
        <v>50</v>
      </c>
      <c r="Q2826">
        <v>0.35</v>
      </c>
      <c r="R2826">
        <f>IF(IFERROR(VLOOKUP(DATOS[[#This Row],[IdUnico]],A2827:$A$5002,1,FALSE),0),1,0)</f>
        <v>0</v>
      </c>
    </row>
    <row r="2827" spans="1:18" x14ac:dyDescent="0.3">
      <c r="A2827" t="str">
        <f>CONCATENATE(DATOS[[#This Row],[customer_id]],"_",DATOS[[#This Row],[country]],"_",DATOS[[#This Row],[customer_since]])</f>
        <v>CUST_6078_UK_44813</v>
      </c>
      <c r="B2827" t="s">
        <v>1729</v>
      </c>
      <c r="C2827">
        <v>59</v>
      </c>
      <c r="D2827" t="s">
        <v>14</v>
      </c>
      <c r="E2827" t="s">
        <v>52</v>
      </c>
      <c r="F2827">
        <v>56.06</v>
      </c>
      <c r="G2827">
        <f>IF(DATOS[[#This Row],[avg_order_value]]="",0,DATOS[[#This Row],[avg_order_value]])</f>
        <v>56.06</v>
      </c>
      <c r="H2827">
        <v>6</v>
      </c>
      <c r="I2827">
        <f>DATOS[[#This Row],[avgValorOrdenDesc]]*DATOS[[#This Row],[total_orders]]</f>
        <v>336.36</v>
      </c>
      <c r="J2827">
        <v>160</v>
      </c>
      <c r="K2827">
        <v>0</v>
      </c>
      <c r="L2827" t="s">
        <v>29</v>
      </c>
      <c r="M2827">
        <v>73.7</v>
      </c>
      <c r="N2827">
        <f>IF(DATOS[[#This Row],[email_open_rate]]="",0,DATOS[[#This Row],[email_open_rate]])</f>
        <v>73.7</v>
      </c>
      <c r="O2827" s="1">
        <v>44813</v>
      </c>
      <c r="P2827">
        <v>65</v>
      </c>
      <c r="Q2827">
        <v>0.16</v>
      </c>
      <c r="R2827">
        <f>IF(IFERROR(VLOOKUP(DATOS[[#This Row],[IdUnico]],A2828:$A$5002,1,FALSE),0),1,0)</f>
        <v>0</v>
      </c>
    </row>
    <row r="2828" spans="1:18" x14ac:dyDescent="0.3">
      <c r="A2828" t="str">
        <f>CONCATENATE(DATOS[[#This Row],[customer_id]],"_",DATOS[[#This Row],[country]],"_",DATOS[[#This Row],[customer_since]])</f>
        <v>CUST_6083_India_44762</v>
      </c>
      <c r="B2828" t="s">
        <v>973</v>
      </c>
      <c r="C2828">
        <v>29</v>
      </c>
      <c r="D2828" t="s">
        <v>21</v>
      </c>
      <c r="E2828" t="s">
        <v>37</v>
      </c>
      <c r="F2828">
        <v>18.07</v>
      </c>
      <c r="G2828">
        <f>IF(DATOS[[#This Row],[avg_order_value]]="",0,DATOS[[#This Row],[avg_order_value]])</f>
        <v>18.07</v>
      </c>
      <c r="H2828">
        <v>7</v>
      </c>
      <c r="I2828">
        <f>DATOS[[#This Row],[avgValorOrdenDesc]]*DATOS[[#This Row],[total_orders]]</f>
        <v>126.49000000000001</v>
      </c>
      <c r="J2828">
        <v>152</v>
      </c>
      <c r="K2828">
        <v>0</v>
      </c>
      <c r="L2828" t="s">
        <v>19</v>
      </c>
      <c r="M2828">
        <v>25.2</v>
      </c>
      <c r="N2828">
        <f>IF(DATOS[[#This Row],[email_open_rate]]="",0,DATOS[[#This Row],[email_open_rate]])</f>
        <v>25.2</v>
      </c>
      <c r="O2828" s="1">
        <v>44762</v>
      </c>
      <c r="P2828">
        <v>8</v>
      </c>
      <c r="Q2828">
        <v>0.43</v>
      </c>
      <c r="R2828">
        <f>IF(IFERROR(VLOOKUP(DATOS[[#This Row],[IdUnico]],A2829:$A$5002,1,FALSE),0),1,0)</f>
        <v>0</v>
      </c>
    </row>
    <row r="2829" spans="1:18" x14ac:dyDescent="0.3">
      <c r="A2829" t="str">
        <f>CONCATENATE(DATOS[[#This Row],[customer_id]],"_",DATOS[[#This Row],[country]],"_",DATOS[[#This Row],[customer_since]])</f>
        <v>CUST_6084_Canada_44165</v>
      </c>
      <c r="B2829" t="s">
        <v>1272</v>
      </c>
      <c r="C2829">
        <v>70</v>
      </c>
      <c r="D2829" t="s">
        <v>21</v>
      </c>
      <c r="E2829" t="s">
        <v>28</v>
      </c>
      <c r="G2829">
        <f>IF(DATOS[[#This Row],[avg_order_value]]="",0,DATOS[[#This Row],[avg_order_value]])</f>
        <v>0</v>
      </c>
      <c r="H2829">
        <v>9</v>
      </c>
      <c r="I2829">
        <f>DATOS[[#This Row],[avgValorOrdenDesc]]*DATOS[[#This Row],[total_orders]]</f>
        <v>0</v>
      </c>
      <c r="J2829">
        <v>278</v>
      </c>
      <c r="K2829">
        <v>0</v>
      </c>
      <c r="L2829" t="s">
        <v>29</v>
      </c>
      <c r="M2829">
        <v>20.399999999999999</v>
      </c>
      <c r="N2829">
        <f>IF(DATOS[[#This Row],[email_open_rate]]="",0,DATOS[[#This Row],[email_open_rate]])</f>
        <v>20.399999999999999</v>
      </c>
      <c r="O2829" s="1">
        <v>44165</v>
      </c>
      <c r="P2829">
        <v>76</v>
      </c>
      <c r="Q2829">
        <v>0.33</v>
      </c>
      <c r="R2829">
        <f>IF(IFERROR(VLOOKUP(DATOS[[#This Row],[IdUnico]],A2830:$A$5002,1,FALSE),0),1,0)</f>
        <v>0</v>
      </c>
    </row>
    <row r="2830" spans="1:18" x14ac:dyDescent="0.3">
      <c r="A2830" t="str">
        <f>CONCATENATE(DATOS[[#This Row],[customer_id]],"_",DATOS[[#This Row],[country]],"_",DATOS[[#This Row],[customer_since]])</f>
        <v>CUST_6085_Australia_44895</v>
      </c>
      <c r="B2830" t="s">
        <v>1132</v>
      </c>
      <c r="C2830">
        <v>46</v>
      </c>
      <c r="D2830" t="s">
        <v>25</v>
      </c>
      <c r="E2830" t="s">
        <v>22</v>
      </c>
      <c r="F2830">
        <v>179.56</v>
      </c>
      <c r="G2830">
        <f>IF(DATOS[[#This Row],[avg_order_value]]="",0,DATOS[[#This Row],[avg_order_value]])</f>
        <v>179.56</v>
      </c>
      <c r="H2830">
        <v>10</v>
      </c>
      <c r="I2830">
        <f>DATOS[[#This Row],[avgValorOrdenDesc]]*DATOS[[#This Row],[total_orders]]</f>
        <v>1795.6</v>
      </c>
      <c r="J2830">
        <v>85</v>
      </c>
      <c r="K2830">
        <v>0</v>
      </c>
      <c r="L2830" t="s">
        <v>16</v>
      </c>
      <c r="M2830">
        <v>88.6</v>
      </c>
      <c r="N2830">
        <f>IF(DATOS[[#This Row],[email_open_rate]]="",0,DATOS[[#This Row],[email_open_rate]])</f>
        <v>88.6</v>
      </c>
      <c r="O2830" s="1">
        <v>44895</v>
      </c>
      <c r="P2830">
        <v>87</v>
      </c>
      <c r="Q2830">
        <v>0.26</v>
      </c>
      <c r="R2830">
        <f>IF(IFERROR(VLOOKUP(DATOS[[#This Row],[IdUnico]],A2831:$A$5002,1,FALSE),0),1,0)</f>
        <v>0</v>
      </c>
    </row>
    <row r="2831" spans="1:18" x14ac:dyDescent="0.3">
      <c r="A2831" t="str">
        <f>CONCATENATE(DATOS[[#This Row],[customer_id]],"_",DATOS[[#This Row],[country]],"_",DATOS[[#This Row],[customer_since]])</f>
        <v>CUST_6085_Germany_44408</v>
      </c>
      <c r="B2831" t="s">
        <v>1132</v>
      </c>
      <c r="C2831">
        <v>22</v>
      </c>
      <c r="D2831" t="s">
        <v>14</v>
      </c>
      <c r="E2831" t="s">
        <v>50</v>
      </c>
      <c r="F2831">
        <v>99.31</v>
      </c>
      <c r="G2831">
        <f>IF(DATOS[[#This Row],[avg_order_value]]="",0,DATOS[[#This Row],[avg_order_value]])</f>
        <v>99.31</v>
      </c>
      <c r="H2831">
        <v>10</v>
      </c>
      <c r="I2831">
        <f>DATOS[[#This Row],[avgValorOrdenDesc]]*DATOS[[#This Row],[total_orders]]</f>
        <v>993.1</v>
      </c>
      <c r="J2831">
        <v>119</v>
      </c>
      <c r="K2831">
        <v>0</v>
      </c>
      <c r="L2831" t="s">
        <v>19</v>
      </c>
      <c r="M2831">
        <v>1.5</v>
      </c>
      <c r="N2831">
        <f>IF(DATOS[[#This Row],[email_open_rate]]="",0,DATOS[[#This Row],[email_open_rate]])</f>
        <v>1.5</v>
      </c>
      <c r="O2831" s="1">
        <v>44408</v>
      </c>
      <c r="P2831">
        <v>64</v>
      </c>
      <c r="Q2831">
        <v>0.38</v>
      </c>
      <c r="R2831">
        <f>IF(IFERROR(VLOOKUP(DATOS[[#This Row],[IdUnico]],A2832:$A$5002,1,FALSE),0),1,0)</f>
        <v>0</v>
      </c>
    </row>
    <row r="2832" spans="1:18" x14ac:dyDescent="0.3">
      <c r="A2832" t="str">
        <f>CONCATENATE(DATOS[[#This Row],[customer_id]],"_",DATOS[[#This Row],[country]],"_",DATOS[[#This Row],[customer_since]])</f>
        <v>CUST_6086_Japan_44970</v>
      </c>
      <c r="B2832" t="s">
        <v>2445</v>
      </c>
      <c r="C2832">
        <v>42</v>
      </c>
      <c r="D2832" t="s">
        <v>14</v>
      </c>
      <c r="E2832" t="s">
        <v>26</v>
      </c>
      <c r="F2832">
        <v>228.75</v>
      </c>
      <c r="G2832">
        <f>IF(DATOS[[#This Row],[avg_order_value]]="",0,DATOS[[#This Row],[avg_order_value]])</f>
        <v>228.75</v>
      </c>
      <c r="H2832">
        <v>11</v>
      </c>
      <c r="I2832">
        <f>DATOS[[#This Row],[avgValorOrdenDesc]]*DATOS[[#This Row],[total_orders]]</f>
        <v>2516.25</v>
      </c>
      <c r="J2832">
        <v>150</v>
      </c>
      <c r="K2832">
        <v>0</v>
      </c>
      <c r="L2832" t="s">
        <v>40</v>
      </c>
      <c r="M2832">
        <v>31.4</v>
      </c>
      <c r="N2832">
        <f>IF(DATOS[[#This Row],[email_open_rate]]="",0,DATOS[[#This Row],[email_open_rate]])</f>
        <v>31.4</v>
      </c>
      <c r="O2832" s="1">
        <v>44970</v>
      </c>
      <c r="P2832">
        <v>41</v>
      </c>
      <c r="Q2832">
        <v>0.03</v>
      </c>
      <c r="R2832">
        <f>IF(IFERROR(VLOOKUP(DATOS[[#This Row],[IdUnico]],A2833:$A$5002,1,FALSE),0),1,0)</f>
        <v>0</v>
      </c>
    </row>
    <row r="2833" spans="1:18" x14ac:dyDescent="0.3">
      <c r="A2833" t="str">
        <f>CONCATENATE(DATOS[[#This Row],[customer_id]],"_",DATOS[[#This Row],[country]],"_",DATOS[[#This Row],[customer_since]])</f>
        <v>CUST_6088_China_44704</v>
      </c>
      <c r="B2833" t="s">
        <v>307</v>
      </c>
      <c r="C2833">
        <v>23</v>
      </c>
      <c r="D2833" t="s">
        <v>14</v>
      </c>
      <c r="E2833" t="s">
        <v>44</v>
      </c>
      <c r="F2833">
        <v>138.80000000000001</v>
      </c>
      <c r="G2833">
        <f>IF(DATOS[[#This Row],[avg_order_value]]="",0,DATOS[[#This Row],[avg_order_value]])</f>
        <v>138.80000000000001</v>
      </c>
      <c r="H2833">
        <v>17</v>
      </c>
      <c r="I2833">
        <f>DATOS[[#This Row],[avgValorOrdenDesc]]*DATOS[[#This Row],[total_orders]]</f>
        <v>2359.6000000000004</v>
      </c>
      <c r="J2833">
        <v>310</v>
      </c>
      <c r="K2833">
        <v>0</v>
      </c>
      <c r="L2833" t="s">
        <v>29</v>
      </c>
      <c r="M2833">
        <v>75.7</v>
      </c>
      <c r="N2833">
        <f>IF(DATOS[[#This Row],[email_open_rate]]="",0,DATOS[[#This Row],[email_open_rate]])</f>
        <v>75.7</v>
      </c>
      <c r="O2833" s="1">
        <v>44704</v>
      </c>
      <c r="P2833">
        <v>98</v>
      </c>
      <c r="Q2833">
        <v>0.4</v>
      </c>
      <c r="R2833">
        <f>IF(IFERROR(VLOOKUP(DATOS[[#This Row],[IdUnico]],A2834:$A$5002,1,FALSE),0),1,0)</f>
        <v>0</v>
      </c>
    </row>
    <row r="2834" spans="1:18" x14ac:dyDescent="0.3">
      <c r="A2834" t="str">
        <f>CONCATENATE(DATOS[[#This Row],[customer_id]],"_",DATOS[[#This Row],[country]],"_",DATOS[[#This Row],[customer_since]])</f>
        <v>CUST_6089_Japan_45650</v>
      </c>
      <c r="B2834" t="s">
        <v>3741</v>
      </c>
      <c r="C2834">
        <v>33</v>
      </c>
      <c r="D2834" t="s">
        <v>21</v>
      </c>
      <c r="E2834" t="s">
        <v>26</v>
      </c>
      <c r="F2834">
        <v>117.61</v>
      </c>
      <c r="G2834">
        <f>IF(DATOS[[#This Row],[avg_order_value]]="",0,DATOS[[#This Row],[avg_order_value]])</f>
        <v>117.61</v>
      </c>
      <c r="H2834">
        <v>10</v>
      </c>
      <c r="I2834">
        <f>DATOS[[#This Row],[avgValorOrdenDesc]]*DATOS[[#This Row],[total_orders]]</f>
        <v>1176.0999999999999</v>
      </c>
      <c r="J2834">
        <v>235</v>
      </c>
      <c r="K2834">
        <v>0</v>
      </c>
      <c r="L2834" t="s">
        <v>23</v>
      </c>
      <c r="M2834">
        <v>79.099999999999994</v>
      </c>
      <c r="N2834">
        <f>IF(DATOS[[#This Row],[email_open_rate]]="",0,DATOS[[#This Row],[email_open_rate]])</f>
        <v>79.099999999999994</v>
      </c>
      <c r="O2834" s="1">
        <v>45650</v>
      </c>
      <c r="P2834">
        <v>71</v>
      </c>
      <c r="Q2834">
        <v>0.09</v>
      </c>
      <c r="R2834">
        <f>IF(IFERROR(VLOOKUP(DATOS[[#This Row],[IdUnico]],A2835:$A$5002,1,FALSE),0),1,0)</f>
        <v>0</v>
      </c>
    </row>
    <row r="2835" spans="1:18" x14ac:dyDescent="0.3">
      <c r="A2835" t="str">
        <f>CONCATENATE(DATOS[[#This Row],[customer_id]],"_",DATOS[[#This Row],[country]],"_",DATOS[[#This Row],[customer_since]])</f>
        <v>CUST_6093_Australia_45748</v>
      </c>
      <c r="B2835" t="s">
        <v>1921</v>
      </c>
      <c r="C2835">
        <v>77</v>
      </c>
      <c r="D2835" t="s">
        <v>14</v>
      </c>
      <c r="E2835" t="s">
        <v>22</v>
      </c>
      <c r="F2835">
        <v>79.05</v>
      </c>
      <c r="G2835">
        <f>IF(DATOS[[#This Row],[avg_order_value]]="",0,DATOS[[#This Row],[avg_order_value]])</f>
        <v>79.05</v>
      </c>
      <c r="H2835">
        <v>8</v>
      </c>
      <c r="I2835">
        <f>DATOS[[#This Row],[avgValorOrdenDesc]]*DATOS[[#This Row],[total_orders]]</f>
        <v>632.4</v>
      </c>
      <c r="J2835">
        <v>58</v>
      </c>
      <c r="K2835">
        <v>1</v>
      </c>
      <c r="L2835" t="s">
        <v>19</v>
      </c>
      <c r="M2835">
        <v>41.5</v>
      </c>
      <c r="N2835">
        <f>IF(DATOS[[#This Row],[email_open_rate]]="",0,DATOS[[#This Row],[email_open_rate]])</f>
        <v>41.5</v>
      </c>
      <c r="O2835" s="1">
        <v>45748</v>
      </c>
      <c r="P2835">
        <v>9</v>
      </c>
      <c r="Q2835">
        <v>0.38</v>
      </c>
      <c r="R2835">
        <f>IF(IFERROR(VLOOKUP(DATOS[[#This Row],[IdUnico]],A2836:$A$5002,1,FALSE),0),1,0)</f>
        <v>0</v>
      </c>
    </row>
    <row r="2836" spans="1:18" x14ac:dyDescent="0.3">
      <c r="A2836" t="str">
        <f>CONCATENATE(DATOS[[#This Row],[customer_id]],"_",DATOS[[#This Row],[country]],"_",DATOS[[#This Row],[customer_since]])</f>
        <v>CUST_6093_Canada_45621</v>
      </c>
      <c r="B2836" t="s">
        <v>1921</v>
      </c>
      <c r="C2836">
        <v>18</v>
      </c>
      <c r="D2836" t="s">
        <v>14</v>
      </c>
      <c r="E2836" t="s">
        <v>28</v>
      </c>
      <c r="F2836">
        <v>160.44999999999999</v>
      </c>
      <c r="G2836">
        <f>IF(DATOS[[#This Row],[avg_order_value]]="",0,DATOS[[#This Row],[avg_order_value]])</f>
        <v>160.44999999999999</v>
      </c>
      <c r="H2836">
        <v>12</v>
      </c>
      <c r="I2836">
        <f>DATOS[[#This Row],[avgValorOrdenDesc]]*DATOS[[#This Row],[total_orders]]</f>
        <v>1925.3999999999999</v>
      </c>
      <c r="J2836">
        <v>364</v>
      </c>
      <c r="K2836">
        <v>0</v>
      </c>
      <c r="L2836" t="s">
        <v>40</v>
      </c>
      <c r="M2836">
        <v>86.5</v>
      </c>
      <c r="N2836">
        <f>IF(DATOS[[#This Row],[email_open_rate]]="",0,DATOS[[#This Row],[email_open_rate]])</f>
        <v>86.5</v>
      </c>
      <c r="O2836" s="1">
        <v>45621</v>
      </c>
      <c r="P2836">
        <v>70</v>
      </c>
      <c r="Q2836">
        <v>0.36</v>
      </c>
      <c r="R2836">
        <f>IF(IFERROR(VLOOKUP(DATOS[[#This Row],[IdUnico]],A2837:$A$5002,1,FALSE),0),1,0)</f>
        <v>0</v>
      </c>
    </row>
    <row r="2837" spans="1:18" x14ac:dyDescent="0.3">
      <c r="A2837" t="str">
        <f>CONCATENATE(DATOS[[#This Row],[customer_id]],"_",DATOS[[#This Row],[country]],"_",DATOS[[#This Row],[customer_since]])</f>
        <v>CUST_6097_Germany_44053</v>
      </c>
      <c r="B2837" t="s">
        <v>2939</v>
      </c>
      <c r="C2837">
        <v>33</v>
      </c>
      <c r="D2837" t="s">
        <v>21</v>
      </c>
      <c r="E2837" t="s">
        <v>50</v>
      </c>
      <c r="F2837">
        <v>53.71</v>
      </c>
      <c r="G2837">
        <f>IF(DATOS[[#This Row],[avg_order_value]]="",0,DATOS[[#This Row],[avg_order_value]])</f>
        <v>53.71</v>
      </c>
      <c r="H2837">
        <v>5</v>
      </c>
      <c r="I2837">
        <f>DATOS[[#This Row],[avgValorOrdenDesc]]*DATOS[[#This Row],[total_orders]]</f>
        <v>268.55</v>
      </c>
      <c r="J2837">
        <v>59</v>
      </c>
      <c r="K2837">
        <v>0</v>
      </c>
      <c r="L2837" t="s">
        <v>29</v>
      </c>
      <c r="M2837">
        <v>55.3</v>
      </c>
      <c r="N2837">
        <f>IF(DATOS[[#This Row],[email_open_rate]]="",0,DATOS[[#This Row],[email_open_rate]])</f>
        <v>55.3</v>
      </c>
      <c r="O2837" s="1">
        <v>44053</v>
      </c>
      <c r="P2837">
        <v>23</v>
      </c>
      <c r="Q2837">
        <v>0.47</v>
      </c>
      <c r="R2837">
        <f>IF(IFERROR(VLOOKUP(DATOS[[#This Row],[IdUnico]],A2838:$A$5002,1,FALSE),0),1,0)</f>
        <v>0</v>
      </c>
    </row>
    <row r="2838" spans="1:18" x14ac:dyDescent="0.3">
      <c r="A2838" t="str">
        <f>CONCATENATE(DATOS[[#This Row],[customer_id]],"_",DATOS[[#This Row],[country]],"_",DATOS[[#This Row],[customer_since]])</f>
        <v>CUST_6101_Brazil_44582</v>
      </c>
      <c r="B2838" t="s">
        <v>1634</v>
      </c>
      <c r="C2838">
        <v>52</v>
      </c>
      <c r="D2838" t="s">
        <v>14</v>
      </c>
      <c r="E2838" t="s">
        <v>15</v>
      </c>
      <c r="F2838">
        <v>225.1</v>
      </c>
      <c r="G2838">
        <f>IF(DATOS[[#This Row],[avg_order_value]]="",0,DATOS[[#This Row],[avg_order_value]])</f>
        <v>225.1</v>
      </c>
      <c r="H2838">
        <v>6</v>
      </c>
      <c r="I2838">
        <f>DATOS[[#This Row],[avgValorOrdenDesc]]*DATOS[[#This Row],[total_orders]]</f>
        <v>1350.6</v>
      </c>
      <c r="J2838">
        <v>357</v>
      </c>
      <c r="K2838">
        <v>0</v>
      </c>
      <c r="L2838" t="s">
        <v>40</v>
      </c>
      <c r="M2838">
        <v>29</v>
      </c>
      <c r="N2838">
        <f>IF(DATOS[[#This Row],[email_open_rate]]="",0,DATOS[[#This Row],[email_open_rate]])</f>
        <v>29</v>
      </c>
      <c r="O2838" s="1">
        <v>44582</v>
      </c>
      <c r="P2838">
        <v>95</v>
      </c>
      <c r="Q2838">
        <v>0.21</v>
      </c>
      <c r="R2838">
        <f>IF(IFERROR(VLOOKUP(DATOS[[#This Row],[IdUnico]],A2839:$A$5002,1,FALSE),0),1,0)</f>
        <v>0</v>
      </c>
    </row>
    <row r="2839" spans="1:18" x14ac:dyDescent="0.3">
      <c r="A2839" t="str">
        <f>CONCATENATE(DATOS[[#This Row],[customer_id]],"_",DATOS[[#This Row],[country]],"_",DATOS[[#This Row],[customer_since]])</f>
        <v>CUST_6102_Japan_44516</v>
      </c>
      <c r="B2839" t="s">
        <v>2557</v>
      </c>
      <c r="C2839">
        <v>32</v>
      </c>
      <c r="D2839" t="s">
        <v>21</v>
      </c>
      <c r="E2839" t="s">
        <v>26</v>
      </c>
      <c r="F2839">
        <v>36.78</v>
      </c>
      <c r="G2839">
        <f>IF(DATOS[[#This Row],[avg_order_value]]="",0,DATOS[[#This Row],[avg_order_value]])</f>
        <v>36.78</v>
      </c>
      <c r="H2839">
        <v>11</v>
      </c>
      <c r="I2839">
        <f>DATOS[[#This Row],[avgValorOrdenDesc]]*DATOS[[#This Row],[total_orders]]</f>
        <v>404.58000000000004</v>
      </c>
      <c r="J2839">
        <v>328</v>
      </c>
      <c r="K2839">
        <v>0</v>
      </c>
      <c r="L2839" t="s">
        <v>16</v>
      </c>
      <c r="M2839">
        <v>24.5</v>
      </c>
      <c r="N2839">
        <f>IF(DATOS[[#This Row],[email_open_rate]]="",0,DATOS[[#This Row],[email_open_rate]])</f>
        <v>24.5</v>
      </c>
      <c r="O2839" s="1">
        <v>44516</v>
      </c>
      <c r="P2839">
        <v>94</v>
      </c>
      <c r="Q2839">
        <v>0.4</v>
      </c>
      <c r="R2839">
        <f>IF(IFERROR(VLOOKUP(DATOS[[#This Row],[IdUnico]],A2840:$A$5002,1,FALSE),0),1,0)</f>
        <v>0</v>
      </c>
    </row>
    <row r="2840" spans="1:18" x14ac:dyDescent="0.3">
      <c r="A2840" t="str">
        <f>CONCATENATE(DATOS[[#This Row],[customer_id]],"_",DATOS[[#This Row],[country]],"_",DATOS[[#This Row],[customer_since]])</f>
        <v>CUST_6103_France_45239</v>
      </c>
      <c r="B2840" t="s">
        <v>2889</v>
      </c>
      <c r="C2840">
        <v>44</v>
      </c>
      <c r="D2840" t="s">
        <v>14</v>
      </c>
      <c r="E2840" t="s">
        <v>35</v>
      </c>
      <c r="F2840">
        <v>52.07</v>
      </c>
      <c r="G2840">
        <f>IF(DATOS[[#This Row],[avg_order_value]]="",0,DATOS[[#This Row],[avg_order_value]])</f>
        <v>52.07</v>
      </c>
      <c r="H2840">
        <v>8</v>
      </c>
      <c r="I2840">
        <f>DATOS[[#This Row],[avgValorOrdenDesc]]*DATOS[[#This Row],[total_orders]]</f>
        <v>416.56</v>
      </c>
      <c r="J2840">
        <v>359</v>
      </c>
      <c r="K2840">
        <v>0</v>
      </c>
      <c r="L2840" t="s">
        <v>16</v>
      </c>
      <c r="N2840">
        <f>IF(DATOS[[#This Row],[email_open_rate]]="",0,DATOS[[#This Row],[email_open_rate]])</f>
        <v>0</v>
      </c>
      <c r="O2840" s="1">
        <v>45239</v>
      </c>
      <c r="P2840">
        <v>36</v>
      </c>
      <c r="Q2840">
        <v>0.28999999999999998</v>
      </c>
      <c r="R2840">
        <f>IF(IFERROR(VLOOKUP(DATOS[[#This Row],[IdUnico]],A2841:$A$5002,1,FALSE),0),1,0)</f>
        <v>0</v>
      </c>
    </row>
    <row r="2841" spans="1:18" x14ac:dyDescent="0.3">
      <c r="A2841" t="str">
        <f>CONCATENATE(DATOS[[#This Row],[customer_id]],"_",DATOS[[#This Row],[country]],"_",DATOS[[#This Row],[customer_since]])</f>
        <v>CUST_6104_Germany_44790</v>
      </c>
      <c r="B2841" t="s">
        <v>472</v>
      </c>
      <c r="C2841">
        <v>78</v>
      </c>
      <c r="D2841" t="s">
        <v>21</v>
      </c>
      <c r="E2841" t="s">
        <v>50</v>
      </c>
      <c r="F2841">
        <v>221.97</v>
      </c>
      <c r="G2841">
        <f>IF(DATOS[[#This Row],[avg_order_value]]="",0,DATOS[[#This Row],[avg_order_value]])</f>
        <v>221.97</v>
      </c>
      <c r="H2841">
        <v>12</v>
      </c>
      <c r="I2841">
        <f>DATOS[[#This Row],[avgValorOrdenDesc]]*DATOS[[#This Row],[total_orders]]</f>
        <v>2663.64</v>
      </c>
      <c r="J2841">
        <v>318</v>
      </c>
      <c r="K2841">
        <v>0</v>
      </c>
      <c r="L2841" t="s">
        <v>16</v>
      </c>
      <c r="M2841">
        <v>19.2</v>
      </c>
      <c r="N2841">
        <f>IF(DATOS[[#This Row],[email_open_rate]]="",0,DATOS[[#This Row],[email_open_rate]])</f>
        <v>19.2</v>
      </c>
      <c r="O2841" s="1">
        <v>44790</v>
      </c>
      <c r="P2841">
        <v>64</v>
      </c>
      <c r="Q2841">
        <v>0.16</v>
      </c>
      <c r="R2841">
        <f>IF(IFERROR(VLOOKUP(DATOS[[#This Row],[IdUnico]],A2842:$A$5002,1,FALSE),0),1,0)</f>
        <v>0</v>
      </c>
    </row>
    <row r="2842" spans="1:18" x14ac:dyDescent="0.3">
      <c r="A2842" t="str">
        <f>CONCATENATE(DATOS[[#This Row],[customer_id]],"_",DATOS[[#This Row],[country]],"_",DATOS[[#This Row],[customer_since]])</f>
        <v>CUST_6105_Brazil_45836</v>
      </c>
      <c r="B2842" t="s">
        <v>1526</v>
      </c>
      <c r="C2842">
        <v>32</v>
      </c>
      <c r="D2842" t="s">
        <v>14</v>
      </c>
      <c r="E2842" t="s">
        <v>15</v>
      </c>
      <c r="F2842">
        <v>32.270000000000003</v>
      </c>
      <c r="G2842">
        <f>IF(DATOS[[#This Row],[avg_order_value]]="",0,DATOS[[#This Row],[avg_order_value]])</f>
        <v>32.270000000000003</v>
      </c>
      <c r="H2842">
        <v>8</v>
      </c>
      <c r="I2842">
        <f>DATOS[[#This Row],[avgValorOrdenDesc]]*DATOS[[#This Row],[total_orders]]</f>
        <v>258.16000000000003</v>
      </c>
      <c r="J2842">
        <v>229</v>
      </c>
      <c r="K2842">
        <v>0</v>
      </c>
      <c r="L2842" t="s">
        <v>19</v>
      </c>
      <c r="M2842">
        <v>47.1</v>
      </c>
      <c r="N2842">
        <f>IF(DATOS[[#This Row],[email_open_rate]]="",0,DATOS[[#This Row],[email_open_rate]])</f>
        <v>47.1</v>
      </c>
      <c r="O2842" s="1">
        <v>45836</v>
      </c>
      <c r="P2842">
        <v>56</v>
      </c>
      <c r="Q2842">
        <v>0.43</v>
      </c>
      <c r="R2842">
        <f>IF(IFERROR(VLOOKUP(DATOS[[#This Row],[IdUnico]],A2843:$A$5002,1,FALSE),0),1,0)</f>
        <v>0</v>
      </c>
    </row>
    <row r="2843" spans="1:18" x14ac:dyDescent="0.3">
      <c r="A2843" t="str">
        <f>CONCATENATE(DATOS[[#This Row],[customer_id]],"_",DATOS[[#This Row],[country]],"_",DATOS[[#This Row],[customer_since]])</f>
        <v>CUST_6105_France_45824</v>
      </c>
      <c r="B2843" t="s">
        <v>1526</v>
      </c>
      <c r="C2843">
        <v>52</v>
      </c>
      <c r="D2843" t="s">
        <v>21</v>
      </c>
      <c r="E2843" t="s">
        <v>35</v>
      </c>
      <c r="F2843">
        <v>38.78</v>
      </c>
      <c r="G2843">
        <f>IF(DATOS[[#This Row],[avg_order_value]]="",0,DATOS[[#This Row],[avg_order_value]])</f>
        <v>38.78</v>
      </c>
      <c r="H2843">
        <v>14</v>
      </c>
      <c r="I2843">
        <f>DATOS[[#This Row],[avgValorOrdenDesc]]*DATOS[[#This Row],[total_orders]]</f>
        <v>542.92000000000007</v>
      </c>
      <c r="J2843">
        <v>324</v>
      </c>
      <c r="K2843">
        <v>0</v>
      </c>
      <c r="L2843" t="s">
        <v>19</v>
      </c>
      <c r="M2843">
        <v>88.3</v>
      </c>
      <c r="N2843">
        <f>IF(DATOS[[#This Row],[email_open_rate]]="",0,DATOS[[#This Row],[email_open_rate]])</f>
        <v>88.3</v>
      </c>
      <c r="O2843" s="1">
        <v>45824</v>
      </c>
      <c r="P2843">
        <v>95</v>
      </c>
      <c r="Q2843">
        <v>0.41</v>
      </c>
      <c r="R2843">
        <f>IF(IFERROR(VLOOKUP(DATOS[[#This Row],[IdUnico]],A2844:$A$5002,1,FALSE),0),1,0)</f>
        <v>0</v>
      </c>
    </row>
    <row r="2844" spans="1:18" x14ac:dyDescent="0.3">
      <c r="A2844" t="str">
        <f>CONCATENATE(DATOS[[#This Row],[customer_id]],"_",DATOS[[#This Row],[country]],"_",DATOS[[#This Row],[customer_since]])</f>
        <v>CUST_6108_USA_44103</v>
      </c>
      <c r="B2844" t="s">
        <v>2070</v>
      </c>
      <c r="C2844">
        <v>23</v>
      </c>
      <c r="D2844" t="s">
        <v>14</v>
      </c>
      <c r="E2844" t="s">
        <v>18</v>
      </c>
      <c r="G2844">
        <f>IF(DATOS[[#This Row],[avg_order_value]]="",0,DATOS[[#This Row],[avg_order_value]])</f>
        <v>0</v>
      </c>
      <c r="H2844">
        <v>16</v>
      </c>
      <c r="I2844">
        <f>DATOS[[#This Row],[avgValorOrdenDesc]]*DATOS[[#This Row],[total_orders]]</f>
        <v>0</v>
      </c>
      <c r="J2844">
        <v>129</v>
      </c>
      <c r="K2844">
        <v>0</v>
      </c>
      <c r="L2844" t="s">
        <v>23</v>
      </c>
      <c r="M2844">
        <v>98.2</v>
      </c>
      <c r="N2844">
        <f>IF(DATOS[[#This Row],[email_open_rate]]="",0,DATOS[[#This Row],[email_open_rate]])</f>
        <v>98.2</v>
      </c>
      <c r="O2844" s="1">
        <v>44103</v>
      </c>
      <c r="P2844">
        <v>9</v>
      </c>
      <c r="Q2844">
        <v>0.54</v>
      </c>
      <c r="R2844">
        <f>IF(IFERROR(VLOOKUP(DATOS[[#This Row],[IdUnico]],A2845:$A$5002,1,FALSE),0),1,0)</f>
        <v>0</v>
      </c>
    </row>
    <row r="2845" spans="1:18" x14ac:dyDescent="0.3">
      <c r="A2845" t="str">
        <f>CONCATENATE(DATOS[[#This Row],[customer_id]],"_",DATOS[[#This Row],[country]],"_",DATOS[[#This Row],[customer_since]])</f>
        <v>CUST_6109_Brazil_44246</v>
      </c>
      <c r="B2845" t="s">
        <v>908</v>
      </c>
      <c r="C2845">
        <v>60</v>
      </c>
      <c r="D2845" t="s">
        <v>14</v>
      </c>
      <c r="E2845" t="s">
        <v>15</v>
      </c>
      <c r="F2845">
        <v>27.08</v>
      </c>
      <c r="G2845">
        <f>IF(DATOS[[#This Row],[avg_order_value]]="",0,DATOS[[#This Row],[avg_order_value]])</f>
        <v>27.08</v>
      </c>
      <c r="H2845">
        <v>12</v>
      </c>
      <c r="I2845">
        <f>DATOS[[#This Row],[avgValorOrdenDesc]]*DATOS[[#This Row],[total_orders]]</f>
        <v>324.95999999999998</v>
      </c>
      <c r="J2845">
        <v>156</v>
      </c>
      <c r="K2845">
        <v>0</v>
      </c>
      <c r="L2845" t="s">
        <v>40</v>
      </c>
      <c r="M2845">
        <v>49.5</v>
      </c>
      <c r="N2845">
        <f>IF(DATOS[[#This Row],[email_open_rate]]="",0,DATOS[[#This Row],[email_open_rate]])</f>
        <v>49.5</v>
      </c>
      <c r="O2845" s="1">
        <v>44246</v>
      </c>
      <c r="P2845">
        <v>68</v>
      </c>
      <c r="Q2845">
        <v>0.24</v>
      </c>
      <c r="R2845">
        <f>IF(IFERROR(VLOOKUP(DATOS[[#This Row],[IdUnico]],A2846:$A$5002,1,FALSE),0),1,0)</f>
        <v>0</v>
      </c>
    </row>
    <row r="2846" spans="1:18" x14ac:dyDescent="0.3">
      <c r="A2846" t="str">
        <f>CONCATENATE(DATOS[[#This Row],[customer_id]],"_",DATOS[[#This Row],[country]],"_",DATOS[[#This Row],[customer_since]])</f>
        <v>CUST_6109_UK_44058</v>
      </c>
      <c r="B2846" t="s">
        <v>908</v>
      </c>
      <c r="C2846">
        <v>19</v>
      </c>
      <c r="D2846" t="s">
        <v>21</v>
      </c>
      <c r="E2846" t="s">
        <v>52</v>
      </c>
      <c r="F2846">
        <v>35.979999999999997</v>
      </c>
      <c r="G2846">
        <f>IF(DATOS[[#This Row],[avg_order_value]]="",0,DATOS[[#This Row],[avg_order_value]])</f>
        <v>35.979999999999997</v>
      </c>
      <c r="H2846">
        <v>10</v>
      </c>
      <c r="I2846">
        <f>DATOS[[#This Row],[avgValorOrdenDesc]]*DATOS[[#This Row],[total_orders]]</f>
        <v>359.79999999999995</v>
      </c>
      <c r="J2846">
        <v>190</v>
      </c>
      <c r="K2846">
        <v>0</v>
      </c>
      <c r="L2846" t="s">
        <v>29</v>
      </c>
      <c r="N2846">
        <f>IF(DATOS[[#This Row],[email_open_rate]]="",0,DATOS[[#This Row],[email_open_rate]])</f>
        <v>0</v>
      </c>
      <c r="O2846" s="1">
        <v>44058</v>
      </c>
      <c r="P2846">
        <v>36</v>
      </c>
      <c r="Q2846">
        <v>0.26</v>
      </c>
      <c r="R2846">
        <f>IF(IFERROR(VLOOKUP(DATOS[[#This Row],[IdUnico]],A2847:$A$5002,1,FALSE),0),1,0)</f>
        <v>0</v>
      </c>
    </row>
    <row r="2847" spans="1:18" x14ac:dyDescent="0.3">
      <c r="A2847" t="str">
        <f>CONCATENATE(DATOS[[#This Row],[customer_id]],"_",DATOS[[#This Row],[country]],"_",DATOS[[#This Row],[customer_since]])</f>
        <v>CUST_6110_Japan_44062</v>
      </c>
      <c r="B2847" t="s">
        <v>1896</v>
      </c>
      <c r="C2847">
        <v>70</v>
      </c>
      <c r="D2847" t="s">
        <v>21</v>
      </c>
      <c r="E2847" t="s">
        <v>26</v>
      </c>
      <c r="F2847">
        <v>26.36</v>
      </c>
      <c r="G2847">
        <f>IF(DATOS[[#This Row],[avg_order_value]]="",0,DATOS[[#This Row],[avg_order_value]])</f>
        <v>26.36</v>
      </c>
      <c r="H2847">
        <v>11</v>
      </c>
      <c r="I2847">
        <f>DATOS[[#This Row],[avgValorOrdenDesc]]*DATOS[[#This Row],[total_orders]]</f>
        <v>289.95999999999998</v>
      </c>
      <c r="J2847">
        <v>97</v>
      </c>
      <c r="K2847">
        <v>0</v>
      </c>
      <c r="L2847" t="s">
        <v>19</v>
      </c>
      <c r="M2847">
        <v>16.600000000000001</v>
      </c>
      <c r="N2847">
        <f>IF(DATOS[[#This Row],[email_open_rate]]="",0,DATOS[[#This Row],[email_open_rate]])</f>
        <v>16.600000000000001</v>
      </c>
      <c r="O2847" s="1">
        <v>44062</v>
      </c>
      <c r="P2847">
        <v>2</v>
      </c>
      <c r="Q2847">
        <v>0.4</v>
      </c>
      <c r="R2847">
        <f>IF(IFERROR(VLOOKUP(DATOS[[#This Row],[IdUnico]],A2848:$A$5002,1,FALSE),0),1,0)</f>
        <v>0</v>
      </c>
    </row>
    <row r="2848" spans="1:18" x14ac:dyDescent="0.3">
      <c r="A2848" t="str">
        <f>CONCATENATE(DATOS[[#This Row],[customer_id]],"_",DATOS[[#This Row],[country]],"_",DATOS[[#This Row],[customer_since]])</f>
        <v>CUST_6110_UK_44752</v>
      </c>
      <c r="B2848" t="s">
        <v>1896</v>
      </c>
      <c r="C2848">
        <v>66</v>
      </c>
      <c r="D2848" t="s">
        <v>14</v>
      </c>
      <c r="E2848" t="s">
        <v>52</v>
      </c>
      <c r="F2848">
        <v>104.09</v>
      </c>
      <c r="G2848">
        <f>IF(DATOS[[#This Row],[avg_order_value]]="",0,DATOS[[#This Row],[avg_order_value]])</f>
        <v>104.09</v>
      </c>
      <c r="H2848">
        <v>10</v>
      </c>
      <c r="I2848">
        <f>DATOS[[#This Row],[avgValorOrdenDesc]]*DATOS[[#This Row],[total_orders]]</f>
        <v>1040.9000000000001</v>
      </c>
      <c r="J2848">
        <v>145</v>
      </c>
      <c r="K2848">
        <v>0</v>
      </c>
      <c r="L2848" t="s">
        <v>19</v>
      </c>
      <c r="M2848">
        <v>30.7</v>
      </c>
      <c r="N2848">
        <f>IF(DATOS[[#This Row],[email_open_rate]]="",0,DATOS[[#This Row],[email_open_rate]])</f>
        <v>30.7</v>
      </c>
      <c r="O2848" s="1">
        <v>44752</v>
      </c>
      <c r="P2848">
        <v>6</v>
      </c>
      <c r="Q2848">
        <v>0.23</v>
      </c>
      <c r="R2848">
        <f>IF(IFERROR(VLOOKUP(DATOS[[#This Row],[IdUnico]],A2849:$A$5002,1,FALSE),0),1,0)</f>
        <v>0</v>
      </c>
    </row>
    <row r="2849" spans="1:18" x14ac:dyDescent="0.3">
      <c r="A2849" t="str">
        <f>CONCATENATE(DATOS[[#This Row],[customer_id]],"_",DATOS[[#This Row],[country]],"_",DATOS[[#This Row],[customer_since]])</f>
        <v>CUST_6115_India_45603</v>
      </c>
      <c r="B2849" t="s">
        <v>667</v>
      </c>
      <c r="C2849">
        <v>35</v>
      </c>
      <c r="D2849" t="s">
        <v>21</v>
      </c>
      <c r="E2849" t="s">
        <v>37</v>
      </c>
      <c r="F2849">
        <v>45.74</v>
      </c>
      <c r="G2849">
        <f>IF(DATOS[[#This Row],[avg_order_value]]="",0,DATOS[[#This Row],[avg_order_value]])</f>
        <v>45.74</v>
      </c>
      <c r="H2849">
        <v>12</v>
      </c>
      <c r="I2849">
        <f>DATOS[[#This Row],[avgValorOrdenDesc]]*DATOS[[#This Row],[total_orders]]</f>
        <v>548.88</v>
      </c>
      <c r="J2849">
        <v>148</v>
      </c>
      <c r="K2849">
        <v>0</v>
      </c>
      <c r="L2849" t="s">
        <v>23</v>
      </c>
      <c r="M2849">
        <v>45.4</v>
      </c>
      <c r="N2849">
        <f>IF(DATOS[[#This Row],[email_open_rate]]="",0,DATOS[[#This Row],[email_open_rate]])</f>
        <v>45.4</v>
      </c>
      <c r="O2849" s="1">
        <v>45603</v>
      </c>
      <c r="P2849">
        <v>43</v>
      </c>
      <c r="Q2849">
        <v>0.17</v>
      </c>
      <c r="R2849">
        <f>IF(IFERROR(VLOOKUP(DATOS[[#This Row],[IdUnico]],A2850:$A$5002,1,FALSE),0),1,0)</f>
        <v>0</v>
      </c>
    </row>
    <row r="2850" spans="1:18" x14ac:dyDescent="0.3">
      <c r="A2850" t="str">
        <f>CONCATENATE(DATOS[[#This Row],[customer_id]],"_",DATOS[[#This Row],[country]],"_",DATOS[[#This Row],[customer_since]])</f>
        <v>CUST_6116_USA_45263</v>
      </c>
      <c r="B2850" t="s">
        <v>151</v>
      </c>
      <c r="C2850">
        <v>45</v>
      </c>
      <c r="D2850" t="s">
        <v>21</v>
      </c>
      <c r="E2850" t="s">
        <v>18</v>
      </c>
      <c r="F2850">
        <v>88.83</v>
      </c>
      <c r="G2850">
        <f>IF(DATOS[[#This Row],[avg_order_value]]="",0,DATOS[[#This Row],[avg_order_value]])</f>
        <v>88.83</v>
      </c>
      <c r="H2850">
        <v>6</v>
      </c>
      <c r="I2850">
        <f>DATOS[[#This Row],[avgValorOrdenDesc]]*DATOS[[#This Row],[total_orders]]</f>
        <v>532.98</v>
      </c>
      <c r="J2850">
        <v>125</v>
      </c>
      <c r="K2850">
        <v>0</v>
      </c>
      <c r="L2850" t="s">
        <v>23</v>
      </c>
      <c r="M2850">
        <v>62.1</v>
      </c>
      <c r="N2850">
        <f>IF(DATOS[[#This Row],[email_open_rate]]="",0,DATOS[[#This Row],[email_open_rate]])</f>
        <v>62.1</v>
      </c>
      <c r="O2850" s="1">
        <v>45263</v>
      </c>
      <c r="P2850">
        <v>45</v>
      </c>
      <c r="Q2850">
        <v>0.33</v>
      </c>
      <c r="R2850">
        <f>IF(IFERROR(VLOOKUP(DATOS[[#This Row],[IdUnico]],A2851:$A$5002,1,FALSE),0),1,0)</f>
        <v>0</v>
      </c>
    </row>
    <row r="2851" spans="1:18" x14ac:dyDescent="0.3">
      <c r="A2851" t="str">
        <f>CONCATENATE(DATOS[[#This Row],[customer_id]],"_",DATOS[[#This Row],[country]],"_",DATOS[[#This Row],[customer_since]])</f>
        <v>CUST_6119_Germany_44288</v>
      </c>
      <c r="B2851" t="s">
        <v>2840</v>
      </c>
      <c r="C2851">
        <v>53</v>
      </c>
      <c r="D2851" t="s">
        <v>14</v>
      </c>
      <c r="E2851" t="s">
        <v>50</v>
      </c>
      <c r="F2851">
        <v>19.84</v>
      </c>
      <c r="G2851">
        <f>IF(DATOS[[#This Row],[avg_order_value]]="",0,DATOS[[#This Row],[avg_order_value]])</f>
        <v>19.84</v>
      </c>
      <c r="H2851">
        <v>17</v>
      </c>
      <c r="I2851">
        <f>DATOS[[#This Row],[avgValorOrdenDesc]]*DATOS[[#This Row],[total_orders]]</f>
        <v>337.28</v>
      </c>
      <c r="J2851">
        <v>110</v>
      </c>
      <c r="K2851">
        <v>0</v>
      </c>
      <c r="L2851" t="s">
        <v>19</v>
      </c>
      <c r="M2851">
        <v>54.9</v>
      </c>
      <c r="N2851">
        <f>IF(DATOS[[#This Row],[email_open_rate]]="",0,DATOS[[#This Row],[email_open_rate]])</f>
        <v>54.9</v>
      </c>
      <c r="O2851" s="1">
        <v>44288</v>
      </c>
      <c r="P2851">
        <v>60</v>
      </c>
      <c r="Q2851">
        <v>0.28999999999999998</v>
      </c>
      <c r="R2851">
        <f>IF(IFERROR(VLOOKUP(DATOS[[#This Row],[IdUnico]],A2852:$A$5002,1,FALSE),0),1,0)</f>
        <v>0</v>
      </c>
    </row>
    <row r="2852" spans="1:18" x14ac:dyDescent="0.3">
      <c r="A2852" t="str">
        <f>CONCATENATE(DATOS[[#This Row],[customer_id]],"_",DATOS[[#This Row],[country]],"_",DATOS[[#This Row],[customer_since]])</f>
        <v>CUST_6122_France_44795</v>
      </c>
      <c r="B2852" t="s">
        <v>734</v>
      </c>
      <c r="C2852">
        <v>41</v>
      </c>
      <c r="D2852" t="s">
        <v>14</v>
      </c>
      <c r="E2852" t="s">
        <v>35</v>
      </c>
      <c r="F2852">
        <v>62.25</v>
      </c>
      <c r="G2852">
        <f>IF(DATOS[[#This Row],[avg_order_value]]="",0,DATOS[[#This Row],[avg_order_value]])</f>
        <v>62.25</v>
      </c>
      <c r="H2852">
        <v>16</v>
      </c>
      <c r="I2852">
        <f>DATOS[[#This Row],[avgValorOrdenDesc]]*DATOS[[#This Row],[total_orders]]</f>
        <v>996</v>
      </c>
      <c r="J2852">
        <v>178</v>
      </c>
      <c r="K2852">
        <v>0</v>
      </c>
      <c r="L2852" t="s">
        <v>16</v>
      </c>
      <c r="M2852">
        <v>98.9</v>
      </c>
      <c r="N2852">
        <f>IF(DATOS[[#This Row],[email_open_rate]]="",0,DATOS[[#This Row],[email_open_rate]])</f>
        <v>98.9</v>
      </c>
      <c r="O2852" s="1">
        <v>44795</v>
      </c>
      <c r="P2852">
        <v>43</v>
      </c>
      <c r="Q2852">
        <v>0.19</v>
      </c>
      <c r="R2852">
        <f>IF(IFERROR(VLOOKUP(DATOS[[#This Row],[IdUnico]],A2853:$A$5002,1,FALSE),0),1,0)</f>
        <v>0</v>
      </c>
    </row>
    <row r="2853" spans="1:18" x14ac:dyDescent="0.3">
      <c r="A2853" t="str">
        <f>CONCATENATE(DATOS[[#This Row],[customer_id]],"_",DATOS[[#This Row],[country]],"_",DATOS[[#This Row],[customer_since]])</f>
        <v>CUST_6124_India_44839</v>
      </c>
      <c r="B2853" t="s">
        <v>611</v>
      </c>
      <c r="C2853">
        <v>66</v>
      </c>
      <c r="D2853" t="s">
        <v>21</v>
      </c>
      <c r="E2853" t="s">
        <v>37</v>
      </c>
      <c r="F2853">
        <v>113.78</v>
      </c>
      <c r="G2853">
        <f>IF(DATOS[[#This Row],[avg_order_value]]="",0,DATOS[[#This Row],[avg_order_value]])</f>
        <v>113.78</v>
      </c>
      <c r="H2853">
        <v>7</v>
      </c>
      <c r="I2853">
        <f>DATOS[[#This Row],[avgValorOrdenDesc]]*DATOS[[#This Row],[total_orders]]</f>
        <v>796.46</v>
      </c>
      <c r="J2853">
        <v>227</v>
      </c>
      <c r="K2853">
        <v>0</v>
      </c>
      <c r="L2853" t="s">
        <v>29</v>
      </c>
      <c r="M2853">
        <v>11.4</v>
      </c>
      <c r="N2853">
        <f>IF(DATOS[[#This Row],[email_open_rate]]="",0,DATOS[[#This Row],[email_open_rate]])</f>
        <v>11.4</v>
      </c>
      <c r="O2853" s="1">
        <v>44839</v>
      </c>
      <c r="P2853">
        <v>52</v>
      </c>
      <c r="Q2853">
        <v>0.61</v>
      </c>
      <c r="R2853">
        <f>IF(IFERROR(VLOOKUP(DATOS[[#This Row],[IdUnico]],A2854:$A$5002,1,FALSE),0),1,0)</f>
        <v>0</v>
      </c>
    </row>
    <row r="2854" spans="1:18" x14ac:dyDescent="0.3">
      <c r="A2854" t="str">
        <f>CONCATENATE(DATOS[[#This Row],[customer_id]],"_",DATOS[[#This Row],[country]],"_",DATOS[[#This Row],[customer_since]])</f>
        <v>CUST_6124_USA_44626</v>
      </c>
      <c r="B2854" t="s">
        <v>611</v>
      </c>
      <c r="C2854">
        <v>45</v>
      </c>
      <c r="D2854" t="s">
        <v>21</v>
      </c>
      <c r="E2854" t="s">
        <v>18</v>
      </c>
      <c r="F2854">
        <v>54.51</v>
      </c>
      <c r="G2854">
        <f>IF(DATOS[[#This Row],[avg_order_value]]="",0,DATOS[[#This Row],[avg_order_value]])</f>
        <v>54.51</v>
      </c>
      <c r="H2854">
        <v>8</v>
      </c>
      <c r="I2854">
        <f>DATOS[[#This Row],[avgValorOrdenDesc]]*DATOS[[#This Row],[total_orders]]</f>
        <v>436.08</v>
      </c>
      <c r="J2854">
        <v>218</v>
      </c>
      <c r="K2854">
        <v>0</v>
      </c>
      <c r="L2854" t="s">
        <v>19</v>
      </c>
      <c r="M2854">
        <v>54.7</v>
      </c>
      <c r="N2854">
        <f>IF(DATOS[[#This Row],[email_open_rate]]="",0,DATOS[[#This Row],[email_open_rate]])</f>
        <v>54.7</v>
      </c>
      <c r="O2854" s="1">
        <v>44626</v>
      </c>
      <c r="P2854">
        <v>14</v>
      </c>
      <c r="Q2854">
        <v>0.28999999999999998</v>
      </c>
      <c r="R2854">
        <f>IF(IFERROR(VLOOKUP(DATOS[[#This Row],[IdUnico]],A2855:$A$5002,1,FALSE),0),1,0)</f>
        <v>0</v>
      </c>
    </row>
    <row r="2855" spans="1:18" x14ac:dyDescent="0.3">
      <c r="A2855" t="str">
        <f>CONCATENATE(DATOS[[#This Row],[customer_id]],"_",DATOS[[#This Row],[country]],"_",DATOS[[#This Row],[customer_since]])</f>
        <v>CUST_6126_China_44557</v>
      </c>
      <c r="B2855" t="s">
        <v>733</v>
      </c>
      <c r="C2855">
        <v>69</v>
      </c>
      <c r="D2855" t="s">
        <v>14</v>
      </c>
      <c r="E2855" t="s">
        <v>44</v>
      </c>
      <c r="F2855">
        <v>16.34</v>
      </c>
      <c r="G2855">
        <f>IF(DATOS[[#This Row],[avg_order_value]]="",0,DATOS[[#This Row],[avg_order_value]])</f>
        <v>16.34</v>
      </c>
      <c r="H2855">
        <v>6</v>
      </c>
      <c r="I2855">
        <f>DATOS[[#This Row],[avgValorOrdenDesc]]*DATOS[[#This Row],[total_orders]]</f>
        <v>98.039999999999992</v>
      </c>
      <c r="J2855">
        <v>42</v>
      </c>
      <c r="K2855">
        <v>0</v>
      </c>
      <c r="L2855" t="s">
        <v>40</v>
      </c>
      <c r="M2855">
        <v>1.8</v>
      </c>
      <c r="N2855">
        <f>IF(DATOS[[#This Row],[email_open_rate]]="",0,DATOS[[#This Row],[email_open_rate]])</f>
        <v>1.8</v>
      </c>
      <c r="O2855" s="1">
        <v>44557</v>
      </c>
      <c r="P2855">
        <v>84</v>
      </c>
      <c r="Q2855">
        <v>0.48</v>
      </c>
      <c r="R2855">
        <f>IF(IFERROR(VLOOKUP(DATOS[[#This Row],[IdUnico]],A2856:$A$5002,1,FALSE),0),1,0)</f>
        <v>0</v>
      </c>
    </row>
    <row r="2856" spans="1:18" x14ac:dyDescent="0.3">
      <c r="A2856" t="str">
        <f>CONCATENATE(DATOS[[#This Row],[customer_id]],"_",DATOS[[#This Row],[country]],"_",DATOS[[#This Row],[customer_since]])</f>
        <v>CUST_6126_Germany_45781</v>
      </c>
      <c r="B2856" t="s">
        <v>733</v>
      </c>
      <c r="C2856">
        <v>29</v>
      </c>
      <c r="D2856" t="s">
        <v>21</v>
      </c>
      <c r="E2856" t="s">
        <v>50</v>
      </c>
      <c r="F2856">
        <v>107.42</v>
      </c>
      <c r="G2856">
        <f>IF(DATOS[[#This Row],[avg_order_value]]="",0,DATOS[[#This Row],[avg_order_value]])</f>
        <v>107.42</v>
      </c>
      <c r="H2856">
        <v>11</v>
      </c>
      <c r="I2856">
        <f>DATOS[[#This Row],[avgValorOrdenDesc]]*DATOS[[#This Row],[total_orders]]</f>
        <v>1181.6200000000001</v>
      </c>
      <c r="J2856">
        <v>190</v>
      </c>
      <c r="K2856">
        <v>0</v>
      </c>
      <c r="L2856" t="s">
        <v>23</v>
      </c>
      <c r="M2856">
        <v>3</v>
      </c>
      <c r="N2856">
        <f>IF(DATOS[[#This Row],[email_open_rate]]="",0,DATOS[[#This Row],[email_open_rate]])</f>
        <v>3</v>
      </c>
      <c r="O2856" s="1">
        <v>45781</v>
      </c>
      <c r="P2856">
        <v>61</v>
      </c>
      <c r="Q2856">
        <v>0.48</v>
      </c>
      <c r="R2856">
        <f>IF(IFERROR(VLOOKUP(DATOS[[#This Row],[IdUnico]],A2857:$A$5002,1,FALSE),0),1,0)</f>
        <v>0</v>
      </c>
    </row>
    <row r="2857" spans="1:18" x14ac:dyDescent="0.3">
      <c r="A2857" t="str">
        <f>CONCATENATE(DATOS[[#This Row],[customer_id]],"_",DATOS[[#This Row],[country]],"_",DATOS[[#This Row],[customer_since]])</f>
        <v>CUST_6126_UK_44724</v>
      </c>
      <c r="B2857" t="s">
        <v>733</v>
      </c>
      <c r="C2857">
        <v>33</v>
      </c>
      <c r="D2857" t="s">
        <v>21</v>
      </c>
      <c r="E2857" t="s">
        <v>52</v>
      </c>
      <c r="F2857">
        <v>73.3</v>
      </c>
      <c r="G2857">
        <f>IF(DATOS[[#This Row],[avg_order_value]]="",0,DATOS[[#This Row],[avg_order_value]])</f>
        <v>73.3</v>
      </c>
      <c r="H2857">
        <v>11</v>
      </c>
      <c r="I2857">
        <f>DATOS[[#This Row],[avgValorOrdenDesc]]*DATOS[[#This Row],[total_orders]]</f>
        <v>806.3</v>
      </c>
      <c r="J2857">
        <v>65</v>
      </c>
      <c r="K2857">
        <v>0</v>
      </c>
      <c r="L2857" t="s">
        <v>40</v>
      </c>
      <c r="M2857">
        <v>69</v>
      </c>
      <c r="N2857">
        <f>IF(DATOS[[#This Row],[email_open_rate]]="",0,DATOS[[#This Row],[email_open_rate]])</f>
        <v>69</v>
      </c>
      <c r="O2857" s="1">
        <v>44724</v>
      </c>
      <c r="P2857">
        <v>33</v>
      </c>
      <c r="Q2857">
        <v>0.31</v>
      </c>
      <c r="R2857">
        <f>IF(IFERROR(VLOOKUP(DATOS[[#This Row],[IdUnico]],A2858:$A$5002,1,FALSE),0),1,0)</f>
        <v>0</v>
      </c>
    </row>
    <row r="2858" spans="1:18" x14ac:dyDescent="0.3">
      <c r="A2858" t="str">
        <f>CONCATENATE(DATOS[[#This Row],[customer_id]],"_",DATOS[[#This Row],[country]],"_",DATOS[[#This Row],[customer_since]])</f>
        <v>CUST_6131_Germany_45361</v>
      </c>
      <c r="B2858" t="s">
        <v>2757</v>
      </c>
      <c r="C2858">
        <v>27</v>
      </c>
      <c r="D2858" t="s">
        <v>25</v>
      </c>
      <c r="E2858" t="s">
        <v>50</v>
      </c>
      <c r="F2858">
        <v>161.36000000000001</v>
      </c>
      <c r="G2858">
        <f>IF(DATOS[[#This Row],[avg_order_value]]="",0,DATOS[[#This Row],[avg_order_value]])</f>
        <v>161.36000000000001</v>
      </c>
      <c r="H2858">
        <v>13</v>
      </c>
      <c r="I2858">
        <f>DATOS[[#This Row],[avgValorOrdenDesc]]*DATOS[[#This Row],[total_orders]]</f>
        <v>2097.6800000000003</v>
      </c>
      <c r="J2858">
        <v>160</v>
      </c>
      <c r="K2858">
        <v>0</v>
      </c>
      <c r="L2858" t="s">
        <v>19</v>
      </c>
      <c r="M2858">
        <v>84</v>
      </c>
      <c r="N2858">
        <f>IF(DATOS[[#This Row],[email_open_rate]]="",0,DATOS[[#This Row],[email_open_rate]])</f>
        <v>84</v>
      </c>
      <c r="O2858" s="1">
        <v>45361</v>
      </c>
      <c r="P2858">
        <v>97</v>
      </c>
      <c r="Q2858">
        <v>0.28999999999999998</v>
      </c>
      <c r="R2858">
        <f>IF(IFERROR(VLOOKUP(DATOS[[#This Row],[IdUnico]],A2859:$A$5002,1,FALSE),0),1,0)</f>
        <v>0</v>
      </c>
    </row>
    <row r="2859" spans="1:18" x14ac:dyDescent="0.3">
      <c r="A2859" t="str">
        <f>CONCATENATE(DATOS[[#This Row],[customer_id]],"_",DATOS[[#This Row],[country]],"_",DATOS[[#This Row],[customer_since]])</f>
        <v>CUST_6132_Australia_45528</v>
      </c>
      <c r="B2859" t="s">
        <v>1884</v>
      </c>
      <c r="C2859">
        <v>40</v>
      </c>
      <c r="D2859" t="s">
        <v>14</v>
      </c>
      <c r="E2859" t="s">
        <v>22</v>
      </c>
      <c r="F2859">
        <v>85.64</v>
      </c>
      <c r="G2859">
        <f>IF(DATOS[[#This Row],[avg_order_value]]="",0,DATOS[[#This Row],[avg_order_value]])</f>
        <v>85.64</v>
      </c>
      <c r="H2859">
        <v>15</v>
      </c>
      <c r="I2859">
        <f>DATOS[[#This Row],[avgValorOrdenDesc]]*DATOS[[#This Row],[total_orders]]</f>
        <v>1284.5999999999999</v>
      </c>
      <c r="J2859">
        <v>122</v>
      </c>
      <c r="K2859">
        <v>0</v>
      </c>
      <c r="L2859" t="s">
        <v>19</v>
      </c>
      <c r="M2859">
        <v>1.8</v>
      </c>
      <c r="N2859">
        <f>IF(DATOS[[#This Row],[email_open_rate]]="",0,DATOS[[#This Row],[email_open_rate]])</f>
        <v>1.8</v>
      </c>
      <c r="O2859" s="1">
        <v>45528</v>
      </c>
      <c r="P2859">
        <v>57</v>
      </c>
      <c r="Q2859">
        <v>0.42</v>
      </c>
      <c r="R2859">
        <f>IF(IFERROR(VLOOKUP(DATOS[[#This Row],[IdUnico]],A2860:$A$5002,1,FALSE),0),1,0)</f>
        <v>0</v>
      </c>
    </row>
    <row r="2860" spans="1:18" x14ac:dyDescent="0.3">
      <c r="A2860" t="str">
        <f>CONCATENATE(DATOS[[#This Row],[customer_id]],"_",DATOS[[#This Row],[country]],"_",DATOS[[#This Row],[customer_since]])</f>
        <v>CUST_6134_France_45613</v>
      </c>
      <c r="B2860" t="s">
        <v>141</v>
      </c>
      <c r="C2860">
        <v>42</v>
      </c>
      <c r="D2860" t="s">
        <v>21</v>
      </c>
      <c r="E2860" t="s">
        <v>35</v>
      </c>
      <c r="F2860">
        <v>78.319999999999993</v>
      </c>
      <c r="G2860">
        <f>IF(DATOS[[#This Row],[avg_order_value]]="",0,DATOS[[#This Row],[avg_order_value]])</f>
        <v>78.319999999999993</v>
      </c>
      <c r="H2860">
        <v>5</v>
      </c>
      <c r="I2860">
        <f>DATOS[[#This Row],[avgValorOrdenDesc]]*DATOS[[#This Row],[total_orders]]</f>
        <v>391.59999999999997</v>
      </c>
      <c r="J2860">
        <v>329</v>
      </c>
      <c r="K2860">
        <v>0</v>
      </c>
      <c r="L2860" t="s">
        <v>29</v>
      </c>
      <c r="M2860">
        <v>46.7</v>
      </c>
      <c r="N2860">
        <f>IF(DATOS[[#This Row],[email_open_rate]]="",0,DATOS[[#This Row],[email_open_rate]])</f>
        <v>46.7</v>
      </c>
      <c r="O2860" s="1">
        <v>45613</v>
      </c>
      <c r="P2860">
        <v>9</v>
      </c>
      <c r="Q2860">
        <v>0.47</v>
      </c>
      <c r="R2860">
        <f>IF(IFERROR(VLOOKUP(DATOS[[#This Row],[IdUnico]],A2861:$A$5002,1,FALSE),0),1,0)</f>
        <v>0</v>
      </c>
    </row>
    <row r="2861" spans="1:18" x14ac:dyDescent="0.3">
      <c r="A2861" t="str">
        <f>CONCATENATE(DATOS[[#This Row],[customer_id]],"_",DATOS[[#This Row],[country]],"_",DATOS[[#This Row],[customer_since]])</f>
        <v>CUST_6136_Canada_44486</v>
      </c>
      <c r="B2861" t="s">
        <v>1088</v>
      </c>
      <c r="C2861">
        <v>24</v>
      </c>
      <c r="D2861" t="s">
        <v>21</v>
      </c>
      <c r="E2861" t="s">
        <v>28</v>
      </c>
      <c r="F2861">
        <v>37.479999999999997</v>
      </c>
      <c r="G2861">
        <f>IF(DATOS[[#This Row],[avg_order_value]]="",0,DATOS[[#This Row],[avg_order_value]])</f>
        <v>37.479999999999997</v>
      </c>
      <c r="H2861">
        <v>10</v>
      </c>
      <c r="I2861">
        <f>DATOS[[#This Row],[avgValorOrdenDesc]]*DATOS[[#This Row],[total_orders]]</f>
        <v>374.79999999999995</v>
      </c>
      <c r="J2861">
        <v>83</v>
      </c>
      <c r="K2861">
        <v>0</v>
      </c>
      <c r="L2861" t="s">
        <v>19</v>
      </c>
      <c r="M2861">
        <v>99.7</v>
      </c>
      <c r="N2861">
        <f>IF(DATOS[[#This Row],[email_open_rate]]="",0,DATOS[[#This Row],[email_open_rate]])</f>
        <v>99.7</v>
      </c>
      <c r="O2861" s="1">
        <v>44486</v>
      </c>
      <c r="P2861">
        <v>85</v>
      </c>
      <c r="Q2861">
        <v>0.26</v>
      </c>
      <c r="R2861">
        <f>IF(IFERROR(VLOOKUP(DATOS[[#This Row],[IdUnico]],A2862:$A$5002,1,FALSE),0),1,0)</f>
        <v>0</v>
      </c>
    </row>
    <row r="2862" spans="1:18" x14ac:dyDescent="0.3">
      <c r="A2862" t="str">
        <f>CONCATENATE(DATOS[[#This Row],[customer_id]],"_",DATOS[[#This Row],[country]],"_",DATOS[[#This Row],[customer_since]])</f>
        <v>CUST_6136_France_44364</v>
      </c>
      <c r="B2862" t="s">
        <v>1088</v>
      </c>
      <c r="C2862">
        <v>46</v>
      </c>
      <c r="D2862" t="s">
        <v>14</v>
      </c>
      <c r="E2862" t="s">
        <v>35</v>
      </c>
      <c r="F2862">
        <v>193.83</v>
      </c>
      <c r="G2862">
        <f>IF(DATOS[[#This Row],[avg_order_value]]="",0,DATOS[[#This Row],[avg_order_value]])</f>
        <v>193.83</v>
      </c>
      <c r="H2862">
        <v>10</v>
      </c>
      <c r="I2862">
        <f>DATOS[[#This Row],[avgValorOrdenDesc]]*DATOS[[#This Row],[total_orders]]</f>
        <v>1938.3000000000002</v>
      </c>
      <c r="J2862">
        <v>151</v>
      </c>
      <c r="K2862">
        <v>0</v>
      </c>
      <c r="L2862" t="s">
        <v>40</v>
      </c>
      <c r="M2862">
        <v>18.2</v>
      </c>
      <c r="N2862">
        <f>IF(DATOS[[#This Row],[email_open_rate]]="",0,DATOS[[#This Row],[email_open_rate]])</f>
        <v>18.2</v>
      </c>
      <c r="O2862" s="1">
        <v>44364</v>
      </c>
      <c r="P2862">
        <v>31</v>
      </c>
      <c r="Q2862">
        <v>0.14000000000000001</v>
      </c>
      <c r="R2862">
        <f>IF(IFERROR(VLOOKUP(DATOS[[#This Row],[IdUnico]],A2863:$A$5002,1,FALSE),0),1,0)</f>
        <v>0</v>
      </c>
    </row>
    <row r="2863" spans="1:18" x14ac:dyDescent="0.3">
      <c r="A2863" t="str">
        <f>CONCATENATE(DATOS[[#This Row],[customer_id]],"_",DATOS[[#This Row],[country]],"_",DATOS[[#This Row],[customer_since]])</f>
        <v>CUST_6141_China_45198</v>
      </c>
      <c r="B2863" t="s">
        <v>2682</v>
      </c>
      <c r="C2863">
        <v>57</v>
      </c>
      <c r="D2863" t="s">
        <v>14</v>
      </c>
      <c r="E2863" t="s">
        <v>44</v>
      </c>
      <c r="F2863">
        <v>58.53</v>
      </c>
      <c r="G2863">
        <f>IF(DATOS[[#This Row],[avg_order_value]]="",0,DATOS[[#This Row],[avg_order_value]])</f>
        <v>58.53</v>
      </c>
      <c r="H2863">
        <v>8</v>
      </c>
      <c r="I2863">
        <f>DATOS[[#This Row],[avgValorOrdenDesc]]*DATOS[[#This Row],[total_orders]]</f>
        <v>468.24</v>
      </c>
      <c r="J2863">
        <v>278</v>
      </c>
      <c r="K2863">
        <v>0</v>
      </c>
      <c r="L2863" t="s">
        <v>16</v>
      </c>
      <c r="M2863">
        <v>61</v>
      </c>
      <c r="N2863">
        <f>IF(DATOS[[#This Row],[email_open_rate]]="",0,DATOS[[#This Row],[email_open_rate]])</f>
        <v>61</v>
      </c>
      <c r="O2863" s="1">
        <v>45198</v>
      </c>
      <c r="P2863">
        <v>45</v>
      </c>
      <c r="Q2863">
        <v>0.19</v>
      </c>
      <c r="R2863">
        <f>IF(IFERROR(VLOOKUP(DATOS[[#This Row],[IdUnico]],A2864:$A$5002,1,FALSE),0),1,0)</f>
        <v>0</v>
      </c>
    </row>
    <row r="2864" spans="1:18" x14ac:dyDescent="0.3">
      <c r="A2864" t="str">
        <f>CONCATENATE(DATOS[[#This Row],[customer_id]],"_",DATOS[[#This Row],[country]],"_",DATOS[[#This Row],[customer_since]])</f>
        <v>CUST_6142_Brazil_44162</v>
      </c>
      <c r="B2864" t="s">
        <v>844</v>
      </c>
      <c r="C2864">
        <v>54</v>
      </c>
      <c r="D2864" t="s">
        <v>14</v>
      </c>
      <c r="E2864" t="s">
        <v>15</v>
      </c>
      <c r="F2864">
        <v>74.88</v>
      </c>
      <c r="G2864">
        <f>IF(DATOS[[#This Row],[avg_order_value]]="",0,DATOS[[#This Row],[avg_order_value]])</f>
        <v>74.88</v>
      </c>
      <c r="H2864">
        <v>6</v>
      </c>
      <c r="I2864">
        <f>DATOS[[#This Row],[avgValorOrdenDesc]]*DATOS[[#This Row],[total_orders]]</f>
        <v>449.28</v>
      </c>
      <c r="J2864">
        <v>281</v>
      </c>
      <c r="K2864">
        <v>0</v>
      </c>
      <c r="L2864" t="s">
        <v>19</v>
      </c>
      <c r="M2864">
        <v>98.8</v>
      </c>
      <c r="N2864">
        <f>IF(DATOS[[#This Row],[email_open_rate]]="",0,DATOS[[#This Row],[email_open_rate]])</f>
        <v>98.8</v>
      </c>
      <c r="O2864" s="1">
        <v>44162</v>
      </c>
      <c r="P2864">
        <v>4</v>
      </c>
      <c r="Q2864">
        <v>0.11</v>
      </c>
      <c r="R2864">
        <f>IF(IFERROR(VLOOKUP(DATOS[[#This Row],[IdUnico]],A2865:$A$5002,1,FALSE),0),1,0)</f>
        <v>0</v>
      </c>
    </row>
    <row r="2865" spans="1:18" x14ac:dyDescent="0.3">
      <c r="A2865" t="str">
        <f>CONCATENATE(DATOS[[#This Row],[customer_id]],"_",DATOS[[#This Row],[country]],"_",DATOS[[#This Row],[customer_since]])</f>
        <v>CUST_6150_Brazil_45159</v>
      </c>
      <c r="B2865" t="s">
        <v>1255</v>
      </c>
      <c r="C2865">
        <v>39</v>
      </c>
      <c r="D2865" t="s">
        <v>21</v>
      </c>
      <c r="E2865" t="s">
        <v>15</v>
      </c>
      <c r="F2865">
        <v>114.4</v>
      </c>
      <c r="G2865">
        <f>IF(DATOS[[#This Row],[avg_order_value]]="",0,DATOS[[#This Row],[avg_order_value]])</f>
        <v>114.4</v>
      </c>
      <c r="H2865">
        <v>12</v>
      </c>
      <c r="I2865">
        <f>DATOS[[#This Row],[avgValorOrdenDesc]]*DATOS[[#This Row],[total_orders]]</f>
        <v>1372.8000000000002</v>
      </c>
      <c r="J2865">
        <v>3</v>
      </c>
      <c r="K2865">
        <v>0</v>
      </c>
      <c r="L2865" t="s">
        <v>19</v>
      </c>
      <c r="M2865">
        <v>39.799999999999997</v>
      </c>
      <c r="N2865">
        <f>IF(DATOS[[#This Row],[email_open_rate]]="",0,DATOS[[#This Row],[email_open_rate]])</f>
        <v>39.799999999999997</v>
      </c>
      <c r="O2865" s="1">
        <v>45159</v>
      </c>
      <c r="P2865">
        <v>79</v>
      </c>
      <c r="Q2865">
        <v>0.19</v>
      </c>
      <c r="R2865">
        <f>IF(IFERROR(VLOOKUP(DATOS[[#This Row],[IdUnico]],A2866:$A$5002,1,FALSE),0),1,0)</f>
        <v>0</v>
      </c>
    </row>
    <row r="2866" spans="1:18" x14ac:dyDescent="0.3">
      <c r="A2866" t="str">
        <f>CONCATENATE(DATOS[[#This Row],[customer_id]],"_",DATOS[[#This Row],[country]],"_",DATOS[[#This Row],[customer_since]])</f>
        <v>CUST_6154_India_44296</v>
      </c>
      <c r="B2866" t="s">
        <v>2151</v>
      </c>
      <c r="C2866">
        <v>66</v>
      </c>
      <c r="D2866" t="s">
        <v>14</v>
      </c>
      <c r="E2866" t="s">
        <v>37</v>
      </c>
      <c r="F2866">
        <v>203.83</v>
      </c>
      <c r="G2866">
        <f>IF(DATOS[[#This Row],[avg_order_value]]="",0,DATOS[[#This Row],[avg_order_value]])</f>
        <v>203.83</v>
      </c>
      <c r="H2866">
        <v>13</v>
      </c>
      <c r="I2866">
        <f>DATOS[[#This Row],[avgValorOrdenDesc]]*DATOS[[#This Row],[total_orders]]</f>
        <v>2649.79</v>
      </c>
      <c r="J2866">
        <v>327</v>
      </c>
      <c r="K2866">
        <v>0</v>
      </c>
      <c r="L2866" t="s">
        <v>23</v>
      </c>
      <c r="M2866">
        <v>10.199999999999999</v>
      </c>
      <c r="N2866">
        <f>IF(DATOS[[#This Row],[email_open_rate]]="",0,DATOS[[#This Row],[email_open_rate]])</f>
        <v>10.199999999999999</v>
      </c>
      <c r="O2866" s="1">
        <v>44296</v>
      </c>
      <c r="P2866">
        <v>59</v>
      </c>
      <c r="Q2866">
        <v>0.35</v>
      </c>
      <c r="R2866">
        <f>IF(IFERROR(VLOOKUP(DATOS[[#This Row],[IdUnico]],A2867:$A$5002,1,FALSE),0),1,0)</f>
        <v>0</v>
      </c>
    </row>
    <row r="2867" spans="1:18" x14ac:dyDescent="0.3">
      <c r="A2867" t="str">
        <f>CONCATENATE(DATOS[[#This Row],[customer_id]],"_",DATOS[[#This Row],[country]],"_",DATOS[[#This Row],[customer_since]])</f>
        <v>CUST_6158_Canada_44019</v>
      </c>
      <c r="B2867" t="s">
        <v>2598</v>
      </c>
      <c r="C2867">
        <v>77</v>
      </c>
      <c r="D2867" t="s">
        <v>21</v>
      </c>
      <c r="E2867" t="s">
        <v>28</v>
      </c>
      <c r="F2867">
        <v>92.24</v>
      </c>
      <c r="G2867">
        <f>IF(DATOS[[#This Row],[avg_order_value]]="",0,DATOS[[#This Row],[avg_order_value]])</f>
        <v>92.24</v>
      </c>
      <c r="H2867">
        <v>8</v>
      </c>
      <c r="I2867">
        <f>DATOS[[#This Row],[avgValorOrdenDesc]]*DATOS[[#This Row],[total_orders]]</f>
        <v>737.92</v>
      </c>
      <c r="J2867">
        <v>100</v>
      </c>
      <c r="K2867">
        <v>0</v>
      </c>
      <c r="L2867" t="s">
        <v>29</v>
      </c>
      <c r="M2867">
        <v>18.600000000000001</v>
      </c>
      <c r="N2867">
        <f>IF(DATOS[[#This Row],[email_open_rate]]="",0,DATOS[[#This Row],[email_open_rate]])</f>
        <v>18.600000000000001</v>
      </c>
      <c r="O2867" s="1">
        <v>44019</v>
      </c>
      <c r="P2867">
        <v>22</v>
      </c>
      <c r="Q2867">
        <v>0.13</v>
      </c>
      <c r="R2867">
        <f>IF(IFERROR(VLOOKUP(DATOS[[#This Row],[IdUnico]],A2868:$A$5002,1,FALSE),0),1,0)</f>
        <v>0</v>
      </c>
    </row>
    <row r="2868" spans="1:18" x14ac:dyDescent="0.3">
      <c r="A2868" t="str">
        <f>CONCATENATE(DATOS[[#This Row],[customer_id]],"_",DATOS[[#This Row],[country]],"_",DATOS[[#This Row],[customer_since]])</f>
        <v>CUST_6160_Germany_45389</v>
      </c>
      <c r="B2868" t="s">
        <v>2259</v>
      </c>
      <c r="C2868">
        <v>73</v>
      </c>
      <c r="D2868" t="s">
        <v>14</v>
      </c>
      <c r="E2868" t="s">
        <v>50</v>
      </c>
      <c r="F2868">
        <v>102.97</v>
      </c>
      <c r="G2868">
        <f>IF(DATOS[[#This Row],[avg_order_value]]="",0,DATOS[[#This Row],[avg_order_value]])</f>
        <v>102.97</v>
      </c>
      <c r="H2868">
        <v>7</v>
      </c>
      <c r="I2868">
        <f>DATOS[[#This Row],[avgValorOrdenDesc]]*DATOS[[#This Row],[total_orders]]</f>
        <v>720.79</v>
      </c>
      <c r="J2868">
        <v>212</v>
      </c>
      <c r="K2868">
        <v>0</v>
      </c>
      <c r="L2868" t="s">
        <v>19</v>
      </c>
      <c r="M2868">
        <v>69.3</v>
      </c>
      <c r="N2868">
        <f>IF(DATOS[[#This Row],[email_open_rate]]="",0,DATOS[[#This Row],[email_open_rate]])</f>
        <v>69.3</v>
      </c>
      <c r="O2868" s="1">
        <v>45389</v>
      </c>
      <c r="P2868">
        <v>15</v>
      </c>
      <c r="Q2868">
        <v>0.35</v>
      </c>
      <c r="R2868">
        <f>IF(IFERROR(VLOOKUP(DATOS[[#This Row],[IdUnico]],A2869:$A$5002,1,FALSE),0),1,0)</f>
        <v>0</v>
      </c>
    </row>
    <row r="2869" spans="1:18" x14ac:dyDescent="0.3">
      <c r="A2869" t="str">
        <f>CONCATENATE(DATOS[[#This Row],[customer_id]],"_",DATOS[[#This Row],[country]],"_",DATOS[[#This Row],[customer_since]])</f>
        <v>CUST_6161_Japan_45620</v>
      </c>
      <c r="B2869" t="s">
        <v>506</v>
      </c>
      <c r="C2869">
        <v>62</v>
      </c>
      <c r="D2869" t="s">
        <v>14</v>
      </c>
      <c r="E2869" t="s">
        <v>26</v>
      </c>
      <c r="F2869">
        <v>43.45</v>
      </c>
      <c r="G2869">
        <f>IF(DATOS[[#This Row],[avg_order_value]]="",0,DATOS[[#This Row],[avg_order_value]])</f>
        <v>43.45</v>
      </c>
      <c r="H2869">
        <v>12</v>
      </c>
      <c r="I2869">
        <f>DATOS[[#This Row],[avgValorOrdenDesc]]*DATOS[[#This Row],[total_orders]]</f>
        <v>521.40000000000009</v>
      </c>
      <c r="J2869">
        <v>246</v>
      </c>
      <c r="K2869">
        <v>0</v>
      </c>
      <c r="L2869" t="s">
        <v>40</v>
      </c>
      <c r="M2869">
        <v>85</v>
      </c>
      <c r="N2869">
        <f>IF(DATOS[[#This Row],[email_open_rate]]="",0,DATOS[[#This Row],[email_open_rate]])</f>
        <v>85</v>
      </c>
      <c r="O2869" s="1">
        <v>45620</v>
      </c>
      <c r="P2869">
        <v>88</v>
      </c>
      <c r="Q2869">
        <v>0.74</v>
      </c>
      <c r="R2869">
        <f>IF(IFERROR(VLOOKUP(DATOS[[#This Row],[IdUnico]],A2870:$A$5002,1,FALSE),0),1,0)</f>
        <v>0</v>
      </c>
    </row>
    <row r="2870" spans="1:18" x14ac:dyDescent="0.3">
      <c r="A2870" t="str">
        <f>CONCATENATE(DATOS[[#This Row],[customer_id]],"_",DATOS[[#This Row],[country]],"_",DATOS[[#This Row],[customer_since]])</f>
        <v>CUST_6162_Australia_44064</v>
      </c>
      <c r="B2870" t="s">
        <v>3098</v>
      </c>
      <c r="C2870">
        <v>54</v>
      </c>
      <c r="D2870" t="s">
        <v>25</v>
      </c>
      <c r="E2870" t="s">
        <v>22</v>
      </c>
      <c r="F2870">
        <v>111.33</v>
      </c>
      <c r="G2870">
        <f>IF(DATOS[[#This Row],[avg_order_value]]="",0,DATOS[[#This Row],[avg_order_value]])</f>
        <v>111.33</v>
      </c>
      <c r="H2870">
        <v>10</v>
      </c>
      <c r="I2870">
        <f>DATOS[[#This Row],[avgValorOrdenDesc]]*DATOS[[#This Row],[total_orders]]</f>
        <v>1113.3</v>
      </c>
      <c r="J2870">
        <v>66</v>
      </c>
      <c r="K2870">
        <v>0</v>
      </c>
      <c r="L2870" t="s">
        <v>29</v>
      </c>
      <c r="M2870">
        <v>85.3</v>
      </c>
      <c r="N2870">
        <f>IF(DATOS[[#This Row],[email_open_rate]]="",0,DATOS[[#This Row],[email_open_rate]])</f>
        <v>85.3</v>
      </c>
      <c r="O2870" s="1">
        <v>44064</v>
      </c>
      <c r="P2870">
        <v>5</v>
      </c>
      <c r="Q2870">
        <v>0.45</v>
      </c>
      <c r="R2870">
        <f>IF(IFERROR(VLOOKUP(DATOS[[#This Row],[IdUnico]],A2871:$A$5002,1,FALSE),0),1,0)</f>
        <v>0</v>
      </c>
    </row>
    <row r="2871" spans="1:18" x14ac:dyDescent="0.3">
      <c r="A2871" t="str">
        <f>CONCATENATE(DATOS[[#This Row],[customer_id]],"_",DATOS[[#This Row],[country]],"_",DATOS[[#This Row],[customer_since]])</f>
        <v>CUST_6162_India_44232</v>
      </c>
      <c r="B2871" t="s">
        <v>3098</v>
      </c>
      <c r="C2871">
        <v>30</v>
      </c>
      <c r="D2871" t="s">
        <v>21</v>
      </c>
      <c r="E2871" t="s">
        <v>37</v>
      </c>
      <c r="F2871">
        <v>54.11</v>
      </c>
      <c r="G2871">
        <f>IF(DATOS[[#This Row],[avg_order_value]]="",0,DATOS[[#This Row],[avg_order_value]])</f>
        <v>54.11</v>
      </c>
      <c r="H2871">
        <v>14</v>
      </c>
      <c r="I2871">
        <f>DATOS[[#This Row],[avgValorOrdenDesc]]*DATOS[[#This Row],[total_orders]]</f>
        <v>757.54</v>
      </c>
      <c r="J2871">
        <v>199</v>
      </c>
      <c r="K2871">
        <v>0</v>
      </c>
      <c r="L2871" t="s">
        <v>16</v>
      </c>
      <c r="M2871">
        <v>26.2</v>
      </c>
      <c r="N2871">
        <f>IF(DATOS[[#This Row],[email_open_rate]]="",0,DATOS[[#This Row],[email_open_rate]])</f>
        <v>26.2</v>
      </c>
      <c r="O2871" s="1">
        <v>44232</v>
      </c>
      <c r="P2871">
        <v>5</v>
      </c>
      <c r="Q2871">
        <v>0.09</v>
      </c>
      <c r="R2871">
        <f>IF(IFERROR(VLOOKUP(DATOS[[#This Row],[IdUnico]],A2872:$A$5002,1,FALSE),0),1,0)</f>
        <v>0</v>
      </c>
    </row>
    <row r="2872" spans="1:18" x14ac:dyDescent="0.3">
      <c r="A2872" t="str">
        <f>CONCATENATE(DATOS[[#This Row],[customer_id]],"_",DATOS[[#This Row],[country]],"_",DATOS[[#This Row],[customer_since]])</f>
        <v>CUST_6164_Japan_44994</v>
      </c>
      <c r="B2872" t="s">
        <v>2921</v>
      </c>
      <c r="C2872">
        <v>79</v>
      </c>
      <c r="D2872" t="s">
        <v>21</v>
      </c>
      <c r="E2872" t="s">
        <v>26</v>
      </c>
      <c r="F2872">
        <v>96.31</v>
      </c>
      <c r="G2872">
        <f>IF(DATOS[[#This Row],[avg_order_value]]="",0,DATOS[[#This Row],[avg_order_value]])</f>
        <v>96.31</v>
      </c>
      <c r="H2872">
        <v>11</v>
      </c>
      <c r="I2872">
        <f>DATOS[[#This Row],[avgValorOrdenDesc]]*DATOS[[#This Row],[total_orders]]</f>
        <v>1059.4100000000001</v>
      </c>
      <c r="J2872">
        <v>109</v>
      </c>
      <c r="K2872">
        <v>0</v>
      </c>
      <c r="L2872" t="s">
        <v>19</v>
      </c>
      <c r="M2872">
        <v>90.7</v>
      </c>
      <c r="N2872">
        <f>IF(DATOS[[#This Row],[email_open_rate]]="",0,DATOS[[#This Row],[email_open_rate]])</f>
        <v>90.7</v>
      </c>
      <c r="O2872" s="1">
        <v>44994</v>
      </c>
      <c r="P2872">
        <v>54</v>
      </c>
      <c r="Q2872">
        <v>0.53</v>
      </c>
      <c r="R2872">
        <f>IF(IFERROR(VLOOKUP(DATOS[[#This Row],[IdUnico]],A2873:$A$5002,1,FALSE),0),1,0)</f>
        <v>0</v>
      </c>
    </row>
    <row r="2873" spans="1:18" x14ac:dyDescent="0.3">
      <c r="A2873" t="str">
        <f>CONCATENATE(DATOS[[#This Row],[customer_id]],"_",DATOS[[#This Row],[country]],"_",DATOS[[#This Row],[customer_since]])</f>
        <v>CUST_6166_Australia_45234</v>
      </c>
      <c r="B2873" t="s">
        <v>2839</v>
      </c>
      <c r="C2873">
        <v>71</v>
      </c>
      <c r="D2873" t="s">
        <v>21</v>
      </c>
      <c r="E2873" t="s">
        <v>22</v>
      </c>
      <c r="F2873">
        <v>65.010000000000005</v>
      </c>
      <c r="G2873">
        <f>IF(DATOS[[#This Row],[avg_order_value]]="",0,DATOS[[#This Row],[avg_order_value]])</f>
        <v>65.010000000000005</v>
      </c>
      <c r="H2873">
        <v>12</v>
      </c>
      <c r="I2873">
        <f>DATOS[[#This Row],[avgValorOrdenDesc]]*DATOS[[#This Row],[total_orders]]</f>
        <v>780.12000000000012</v>
      </c>
      <c r="J2873">
        <v>178</v>
      </c>
      <c r="K2873">
        <v>0</v>
      </c>
      <c r="L2873" t="s">
        <v>16</v>
      </c>
      <c r="M2873">
        <v>99.7</v>
      </c>
      <c r="N2873">
        <f>IF(DATOS[[#This Row],[email_open_rate]]="",0,DATOS[[#This Row],[email_open_rate]])</f>
        <v>99.7</v>
      </c>
      <c r="O2873" s="1">
        <v>45234</v>
      </c>
      <c r="P2873">
        <v>68</v>
      </c>
      <c r="Q2873">
        <v>0.31</v>
      </c>
      <c r="R2873">
        <f>IF(IFERROR(VLOOKUP(DATOS[[#This Row],[IdUnico]],A2874:$A$5002,1,FALSE),0),1,0)</f>
        <v>0</v>
      </c>
    </row>
    <row r="2874" spans="1:18" x14ac:dyDescent="0.3">
      <c r="A2874" t="str">
        <f>CONCATENATE(DATOS[[#This Row],[customer_id]],"_",DATOS[[#This Row],[country]],"_",DATOS[[#This Row],[customer_since]])</f>
        <v>CUST_6167_UK_45693</v>
      </c>
      <c r="B2874" t="s">
        <v>2989</v>
      </c>
      <c r="C2874">
        <v>54</v>
      </c>
      <c r="D2874" t="s">
        <v>21</v>
      </c>
      <c r="E2874" t="s">
        <v>52</v>
      </c>
      <c r="F2874">
        <v>302.5</v>
      </c>
      <c r="G2874">
        <f>IF(DATOS[[#This Row],[avg_order_value]]="",0,DATOS[[#This Row],[avg_order_value]])</f>
        <v>302.5</v>
      </c>
      <c r="H2874">
        <v>13</v>
      </c>
      <c r="I2874">
        <f>DATOS[[#This Row],[avgValorOrdenDesc]]*DATOS[[#This Row],[total_orders]]</f>
        <v>3932.5</v>
      </c>
      <c r="J2874">
        <v>234</v>
      </c>
      <c r="K2874">
        <v>0</v>
      </c>
      <c r="L2874" t="s">
        <v>40</v>
      </c>
      <c r="M2874">
        <v>33.4</v>
      </c>
      <c r="N2874">
        <f>IF(DATOS[[#This Row],[email_open_rate]]="",0,DATOS[[#This Row],[email_open_rate]])</f>
        <v>33.4</v>
      </c>
      <c r="O2874" s="1">
        <v>45693</v>
      </c>
      <c r="P2874">
        <v>47</v>
      </c>
      <c r="Q2874">
        <v>0.32</v>
      </c>
      <c r="R2874">
        <f>IF(IFERROR(VLOOKUP(DATOS[[#This Row],[IdUnico]],A2875:$A$5002,1,FALSE),0),1,0)</f>
        <v>0</v>
      </c>
    </row>
    <row r="2875" spans="1:18" x14ac:dyDescent="0.3">
      <c r="A2875" t="str">
        <f>CONCATENATE(DATOS[[#This Row],[customer_id]],"_",DATOS[[#This Row],[country]],"_",DATOS[[#This Row],[customer_since]])</f>
        <v>CUST_6172_Brazil_45500</v>
      </c>
      <c r="B2875" t="s">
        <v>201</v>
      </c>
      <c r="C2875">
        <v>50</v>
      </c>
      <c r="D2875" t="s">
        <v>21</v>
      </c>
      <c r="E2875" t="s">
        <v>15</v>
      </c>
      <c r="F2875">
        <v>102.11</v>
      </c>
      <c r="G2875">
        <f>IF(DATOS[[#This Row],[avg_order_value]]="",0,DATOS[[#This Row],[avg_order_value]])</f>
        <v>102.11</v>
      </c>
      <c r="H2875">
        <v>6</v>
      </c>
      <c r="I2875">
        <f>DATOS[[#This Row],[avgValorOrdenDesc]]*DATOS[[#This Row],[total_orders]]</f>
        <v>612.66</v>
      </c>
      <c r="J2875">
        <v>175</v>
      </c>
      <c r="K2875">
        <v>0</v>
      </c>
      <c r="L2875" t="s">
        <v>19</v>
      </c>
      <c r="M2875">
        <v>60</v>
      </c>
      <c r="N2875">
        <f>IF(DATOS[[#This Row],[email_open_rate]]="",0,DATOS[[#This Row],[email_open_rate]])</f>
        <v>60</v>
      </c>
      <c r="O2875" s="1">
        <v>45500</v>
      </c>
      <c r="P2875">
        <v>24</v>
      </c>
      <c r="Q2875">
        <v>0.28999999999999998</v>
      </c>
      <c r="R2875">
        <f>IF(IFERROR(VLOOKUP(DATOS[[#This Row],[IdUnico]],A2876:$A$5002,1,FALSE),0),1,0)</f>
        <v>0</v>
      </c>
    </row>
    <row r="2876" spans="1:18" x14ac:dyDescent="0.3">
      <c r="A2876" t="str">
        <f>CONCATENATE(DATOS[[#This Row],[customer_id]],"_",DATOS[[#This Row],[country]],"_",DATOS[[#This Row],[customer_since]])</f>
        <v>CUST_6175_Japan_45158</v>
      </c>
      <c r="B2876" t="s">
        <v>1727</v>
      </c>
      <c r="C2876">
        <v>43</v>
      </c>
      <c r="D2876" t="s">
        <v>25</v>
      </c>
      <c r="E2876" t="s">
        <v>26</v>
      </c>
      <c r="F2876">
        <v>42.28</v>
      </c>
      <c r="G2876">
        <f>IF(DATOS[[#This Row],[avg_order_value]]="",0,DATOS[[#This Row],[avg_order_value]])</f>
        <v>42.28</v>
      </c>
      <c r="H2876">
        <v>11</v>
      </c>
      <c r="I2876">
        <f>DATOS[[#This Row],[avgValorOrdenDesc]]*DATOS[[#This Row],[total_orders]]</f>
        <v>465.08000000000004</v>
      </c>
      <c r="J2876">
        <v>286</v>
      </c>
      <c r="K2876">
        <v>0</v>
      </c>
      <c r="L2876" t="s">
        <v>19</v>
      </c>
      <c r="M2876">
        <v>39.9</v>
      </c>
      <c r="N2876">
        <f>IF(DATOS[[#This Row],[email_open_rate]]="",0,DATOS[[#This Row],[email_open_rate]])</f>
        <v>39.9</v>
      </c>
      <c r="O2876" s="1">
        <v>45158</v>
      </c>
      <c r="P2876">
        <v>92</v>
      </c>
      <c r="Q2876">
        <v>0.39</v>
      </c>
      <c r="R2876">
        <f>IF(IFERROR(VLOOKUP(DATOS[[#This Row],[IdUnico]],A2877:$A$5002,1,FALSE),0),1,0)</f>
        <v>0</v>
      </c>
    </row>
    <row r="2877" spans="1:18" x14ac:dyDescent="0.3">
      <c r="A2877" t="str">
        <f>CONCATENATE(DATOS[[#This Row],[customer_id]],"_",DATOS[[#This Row],[country]],"_",DATOS[[#This Row],[customer_since]])</f>
        <v>CUST_6177_Japan_45394</v>
      </c>
      <c r="B2877" t="s">
        <v>384</v>
      </c>
      <c r="C2877">
        <v>75</v>
      </c>
      <c r="D2877" t="s">
        <v>14</v>
      </c>
      <c r="E2877" t="s">
        <v>26</v>
      </c>
      <c r="F2877">
        <v>114.34</v>
      </c>
      <c r="G2877">
        <f>IF(DATOS[[#This Row],[avg_order_value]]="",0,DATOS[[#This Row],[avg_order_value]])</f>
        <v>114.34</v>
      </c>
      <c r="H2877">
        <v>7</v>
      </c>
      <c r="I2877">
        <f>DATOS[[#This Row],[avgValorOrdenDesc]]*DATOS[[#This Row],[total_orders]]</f>
        <v>800.38</v>
      </c>
      <c r="J2877">
        <v>64</v>
      </c>
      <c r="K2877">
        <v>0</v>
      </c>
      <c r="L2877" t="s">
        <v>16</v>
      </c>
      <c r="M2877">
        <v>89.9</v>
      </c>
      <c r="N2877">
        <f>IF(DATOS[[#This Row],[email_open_rate]]="",0,DATOS[[#This Row],[email_open_rate]])</f>
        <v>89.9</v>
      </c>
      <c r="O2877" s="1">
        <v>45394</v>
      </c>
      <c r="P2877">
        <v>85</v>
      </c>
      <c r="Q2877">
        <v>0.75</v>
      </c>
      <c r="R2877">
        <f>IF(IFERROR(VLOOKUP(DATOS[[#This Row],[IdUnico]],A2878:$A$5002,1,FALSE),0),1,0)</f>
        <v>0</v>
      </c>
    </row>
    <row r="2878" spans="1:18" x14ac:dyDescent="0.3">
      <c r="A2878" t="str">
        <f>CONCATENATE(DATOS[[#This Row],[customer_id]],"_",DATOS[[#This Row],[country]],"_",DATOS[[#This Row],[customer_since]])</f>
        <v>CUST_6178_Australia_45071</v>
      </c>
      <c r="B2878" t="s">
        <v>1492</v>
      </c>
      <c r="C2878">
        <v>35</v>
      </c>
      <c r="D2878" t="s">
        <v>21</v>
      </c>
      <c r="E2878" t="s">
        <v>22</v>
      </c>
      <c r="F2878">
        <v>81.61</v>
      </c>
      <c r="G2878">
        <f>IF(DATOS[[#This Row],[avg_order_value]]="",0,DATOS[[#This Row],[avg_order_value]])</f>
        <v>81.61</v>
      </c>
      <c r="H2878">
        <v>8</v>
      </c>
      <c r="I2878">
        <f>DATOS[[#This Row],[avgValorOrdenDesc]]*DATOS[[#This Row],[total_orders]]</f>
        <v>652.88</v>
      </c>
      <c r="J2878">
        <v>362</v>
      </c>
      <c r="K2878">
        <v>0</v>
      </c>
      <c r="L2878" t="s">
        <v>16</v>
      </c>
      <c r="M2878">
        <v>37.700000000000003</v>
      </c>
      <c r="N2878">
        <f>IF(DATOS[[#This Row],[email_open_rate]]="",0,DATOS[[#This Row],[email_open_rate]])</f>
        <v>37.700000000000003</v>
      </c>
      <c r="O2878" s="1">
        <v>45071</v>
      </c>
      <c r="P2878">
        <v>65</v>
      </c>
      <c r="Q2878">
        <v>0.37</v>
      </c>
      <c r="R2878">
        <f>IF(IFERROR(VLOOKUP(DATOS[[#This Row],[IdUnico]],A2879:$A$5002,1,FALSE),0),1,0)</f>
        <v>0</v>
      </c>
    </row>
    <row r="2879" spans="1:18" x14ac:dyDescent="0.3">
      <c r="A2879" t="str">
        <f>CONCATENATE(DATOS[[#This Row],[customer_id]],"_",DATOS[[#This Row],[country]],"_",DATOS[[#This Row],[customer_since]])</f>
        <v>CUST_6178_China_44113</v>
      </c>
      <c r="B2879" t="s">
        <v>1492</v>
      </c>
      <c r="C2879">
        <v>57</v>
      </c>
      <c r="D2879" t="s">
        <v>14</v>
      </c>
      <c r="E2879" t="s">
        <v>44</v>
      </c>
      <c r="F2879">
        <v>102.63</v>
      </c>
      <c r="G2879">
        <f>IF(DATOS[[#This Row],[avg_order_value]]="",0,DATOS[[#This Row],[avg_order_value]])</f>
        <v>102.63</v>
      </c>
      <c r="H2879">
        <v>19</v>
      </c>
      <c r="I2879">
        <f>DATOS[[#This Row],[avgValorOrdenDesc]]*DATOS[[#This Row],[total_orders]]</f>
        <v>1949.9699999999998</v>
      </c>
      <c r="J2879">
        <v>106</v>
      </c>
      <c r="K2879">
        <v>0</v>
      </c>
      <c r="L2879" t="s">
        <v>29</v>
      </c>
      <c r="M2879">
        <v>91.9</v>
      </c>
      <c r="N2879">
        <f>IF(DATOS[[#This Row],[email_open_rate]]="",0,DATOS[[#This Row],[email_open_rate]])</f>
        <v>91.9</v>
      </c>
      <c r="O2879" s="1">
        <v>44113</v>
      </c>
      <c r="P2879">
        <v>4</v>
      </c>
      <c r="Q2879">
        <v>0.26</v>
      </c>
      <c r="R2879">
        <f>IF(IFERROR(VLOOKUP(DATOS[[#This Row],[IdUnico]],A2880:$A$5002,1,FALSE),0),1,0)</f>
        <v>0</v>
      </c>
    </row>
    <row r="2880" spans="1:18" x14ac:dyDescent="0.3">
      <c r="A2880" t="str">
        <f>CONCATENATE(DATOS[[#This Row],[customer_id]],"_",DATOS[[#This Row],[country]],"_",DATOS[[#This Row],[customer_since]])</f>
        <v>CUST_6179_Canada_44457</v>
      </c>
      <c r="B2880" t="s">
        <v>1324</v>
      </c>
      <c r="C2880">
        <v>47</v>
      </c>
      <c r="D2880" t="s">
        <v>21</v>
      </c>
      <c r="E2880" t="s">
        <v>28</v>
      </c>
      <c r="F2880">
        <v>29.09</v>
      </c>
      <c r="G2880">
        <f>IF(DATOS[[#This Row],[avg_order_value]]="",0,DATOS[[#This Row],[avg_order_value]])</f>
        <v>29.09</v>
      </c>
      <c r="H2880">
        <v>9</v>
      </c>
      <c r="I2880">
        <f>DATOS[[#This Row],[avgValorOrdenDesc]]*DATOS[[#This Row],[total_orders]]</f>
        <v>261.81</v>
      </c>
      <c r="J2880">
        <v>112</v>
      </c>
      <c r="K2880">
        <v>0</v>
      </c>
      <c r="L2880" t="s">
        <v>16</v>
      </c>
      <c r="M2880">
        <v>62.4</v>
      </c>
      <c r="N2880">
        <f>IF(DATOS[[#This Row],[email_open_rate]]="",0,DATOS[[#This Row],[email_open_rate]])</f>
        <v>62.4</v>
      </c>
      <c r="O2880" s="1">
        <v>44457</v>
      </c>
      <c r="P2880">
        <v>21</v>
      </c>
      <c r="Q2880">
        <v>0.37</v>
      </c>
      <c r="R2880">
        <f>IF(IFERROR(VLOOKUP(DATOS[[#This Row],[IdUnico]],A2881:$A$5002,1,FALSE),0),1,0)</f>
        <v>0</v>
      </c>
    </row>
    <row r="2881" spans="1:18" x14ac:dyDescent="0.3">
      <c r="A2881" t="str">
        <f>CONCATENATE(DATOS[[#This Row],[customer_id]],"_",DATOS[[#This Row],[country]],"_",DATOS[[#This Row],[customer_since]])</f>
        <v>CUST_6179_France_44812</v>
      </c>
      <c r="B2881" t="s">
        <v>1324</v>
      </c>
      <c r="C2881">
        <v>62</v>
      </c>
      <c r="D2881" t="s">
        <v>21</v>
      </c>
      <c r="E2881" t="s">
        <v>35</v>
      </c>
      <c r="F2881">
        <v>91.5</v>
      </c>
      <c r="G2881">
        <f>IF(DATOS[[#This Row],[avg_order_value]]="",0,DATOS[[#This Row],[avg_order_value]])</f>
        <v>91.5</v>
      </c>
      <c r="H2881">
        <v>10</v>
      </c>
      <c r="I2881">
        <f>DATOS[[#This Row],[avgValorOrdenDesc]]*DATOS[[#This Row],[total_orders]]</f>
        <v>915</v>
      </c>
      <c r="J2881">
        <v>320</v>
      </c>
      <c r="K2881">
        <v>0</v>
      </c>
      <c r="L2881" t="s">
        <v>16</v>
      </c>
      <c r="M2881">
        <v>70.099999999999994</v>
      </c>
      <c r="N2881">
        <f>IF(DATOS[[#This Row],[email_open_rate]]="",0,DATOS[[#This Row],[email_open_rate]])</f>
        <v>70.099999999999994</v>
      </c>
      <c r="O2881" s="1">
        <v>44812</v>
      </c>
      <c r="P2881">
        <v>71</v>
      </c>
      <c r="Q2881">
        <v>0.33</v>
      </c>
      <c r="R2881">
        <f>IF(IFERROR(VLOOKUP(DATOS[[#This Row],[IdUnico]],A2882:$A$5002,1,FALSE),0),1,0)</f>
        <v>0</v>
      </c>
    </row>
    <row r="2882" spans="1:18" x14ac:dyDescent="0.3">
      <c r="A2882" t="str">
        <f>CONCATENATE(DATOS[[#This Row],[customer_id]],"_",DATOS[[#This Row],[country]],"_",DATOS[[#This Row],[customer_since]])</f>
        <v>CUST_6182_France_44570</v>
      </c>
      <c r="B2882" t="s">
        <v>956</v>
      </c>
      <c r="C2882">
        <v>73</v>
      </c>
      <c r="D2882" t="s">
        <v>21</v>
      </c>
      <c r="E2882" t="s">
        <v>35</v>
      </c>
      <c r="F2882">
        <v>219.84</v>
      </c>
      <c r="G2882">
        <f>IF(DATOS[[#This Row],[avg_order_value]]="",0,DATOS[[#This Row],[avg_order_value]])</f>
        <v>219.84</v>
      </c>
      <c r="H2882">
        <v>10</v>
      </c>
      <c r="I2882">
        <f>DATOS[[#This Row],[avgValorOrdenDesc]]*DATOS[[#This Row],[total_orders]]</f>
        <v>2198.4</v>
      </c>
      <c r="J2882">
        <v>214</v>
      </c>
      <c r="K2882">
        <v>0</v>
      </c>
      <c r="L2882" t="s">
        <v>29</v>
      </c>
      <c r="M2882">
        <v>89.4</v>
      </c>
      <c r="N2882">
        <f>IF(DATOS[[#This Row],[email_open_rate]]="",0,DATOS[[#This Row],[email_open_rate]])</f>
        <v>89.4</v>
      </c>
      <c r="O2882" s="1">
        <v>44570</v>
      </c>
      <c r="P2882">
        <v>84</v>
      </c>
      <c r="Q2882">
        <v>0.28000000000000003</v>
      </c>
      <c r="R2882">
        <f>IF(IFERROR(VLOOKUP(DATOS[[#This Row],[IdUnico]],A2883:$A$5002,1,FALSE),0),1,0)</f>
        <v>0</v>
      </c>
    </row>
    <row r="2883" spans="1:18" x14ac:dyDescent="0.3">
      <c r="A2883" t="str">
        <f>CONCATENATE(DATOS[[#This Row],[customer_id]],"_",DATOS[[#This Row],[country]],"_",DATOS[[#This Row],[customer_since]])</f>
        <v>CUST_6184_Brazil_44658</v>
      </c>
      <c r="B2883" t="s">
        <v>2502</v>
      </c>
      <c r="C2883">
        <v>32</v>
      </c>
      <c r="D2883" t="s">
        <v>25</v>
      </c>
      <c r="E2883" t="s">
        <v>15</v>
      </c>
      <c r="F2883">
        <v>93.97</v>
      </c>
      <c r="G2883">
        <f>IF(DATOS[[#This Row],[avg_order_value]]="",0,DATOS[[#This Row],[avg_order_value]])</f>
        <v>93.97</v>
      </c>
      <c r="H2883">
        <v>12</v>
      </c>
      <c r="I2883">
        <f>DATOS[[#This Row],[avgValorOrdenDesc]]*DATOS[[#This Row],[total_orders]]</f>
        <v>1127.6399999999999</v>
      </c>
      <c r="J2883">
        <v>292</v>
      </c>
      <c r="K2883">
        <v>0</v>
      </c>
      <c r="L2883" t="s">
        <v>40</v>
      </c>
      <c r="M2883">
        <v>60.2</v>
      </c>
      <c r="N2883">
        <f>IF(DATOS[[#This Row],[email_open_rate]]="",0,DATOS[[#This Row],[email_open_rate]])</f>
        <v>60.2</v>
      </c>
      <c r="O2883" s="1">
        <v>44658</v>
      </c>
      <c r="P2883">
        <v>79</v>
      </c>
      <c r="Q2883">
        <v>0.13</v>
      </c>
      <c r="R2883">
        <f>IF(IFERROR(VLOOKUP(DATOS[[#This Row],[IdUnico]],A2884:$A$5002,1,FALSE),0),1,0)</f>
        <v>0</v>
      </c>
    </row>
    <row r="2884" spans="1:18" x14ac:dyDescent="0.3">
      <c r="A2884" t="str">
        <f>CONCATENATE(DATOS[[#This Row],[customer_id]],"_",DATOS[[#This Row],[country]],"_",DATOS[[#This Row],[customer_since]])</f>
        <v>CUST_6184_India_45126</v>
      </c>
      <c r="B2884" t="s">
        <v>2502</v>
      </c>
      <c r="C2884">
        <v>41</v>
      </c>
      <c r="D2884" t="s">
        <v>21</v>
      </c>
      <c r="E2884" t="s">
        <v>37</v>
      </c>
      <c r="F2884">
        <v>90.51</v>
      </c>
      <c r="G2884">
        <f>IF(DATOS[[#This Row],[avg_order_value]]="",0,DATOS[[#This Row],[avg_order_value]])</f>
        <v>90.51</v>
      </c>
      <c r="H2884">
        <v>9</v>
      </c>
      <c r="I2884">
        <f>DATOS[[#This Row],[avgValorOrdenDesc]]*DATOS[[#This Row],[total_orders]]</f>
        <v>814.59</v>
      </c>
      <c r="J2884">
        <v>99</v>
      </c>
      <c r="K2884">
        <v>0</v>
      </c>
      <c r="L2884" t="s">
        <v>19</v>
      </c>
      <c r="M2884">
        <v>48.9</v>
      </c>
      <c r="N2884">
        <f>IF(DATOS[[#This Row],[email_open_rate]]="",0,DATOS[[#This Row],[email_open_rate]])</f>
        <v>48.9</v>
      </c>
      <c r="O2884" s="1">
        <v>45126</v>
      </c>
      <c r="P2884">
        <v>75</v>
      </c>
      <c r="Q2884">
        <v>0.04</v>
      </c>
      <c r="R2884">
        <f>IF(IFERROR(VLOOKUP(DATOS[[#This Row],[IdUnico]],A2885:$A$5002,1,FALSE),0),1,0)</f>
        <v>0</v>
      </c>
    </row>
    <row r="2885" spans="1:18" x14ac:dyDescent="0.3">
      <c r="A2885" t="str">
        <f>CONCATENATE(DATOS[[#This Row],[customer_id]],"_",DATOS[[#This Row],[country]],"_",DATOS[[#This Row],[customer_since]])</f>
        <v>CUST_6185_Australia_44517</v>
      </c>
      <c r="B2885" t="s">
        <v>2411</v>
      </c>
      <c r="C2885">
        <v>27</v>
      </c>
      <c r="D2885" t="s">
        <v>25</v>
      </c>
      <c r="E2885" t="s">
        <v>22</v>
      </c>
      <c r="F2885">
        <v>181.78</v>
      </c>
      <c r="G2885">
        <f>IF(DATOS[[#This Row],[avg_order_value]]="",0,DATOS[[#This Row],[avg_order_value]])</f>
        <v>181.78</v>
      </c>
      <c r="H2885">
        <v>8</v>
      </c>
      <c r="I2885">
        <f>DATOS[[#This Row],[avgValorOrdenDesc]]*DATOS[[#This Row],[total_orders]]</f>
        <v>1454.24</v>
      </c>
      <c r="J2885">
        <v>91</v>
      </c>
      <c r="K2885">
        <v>0</v>
      </c>
      <c r="L2885" t="s">
        <v>19</v>
      </c>
      <c r="M2885">
        <v>36.700000000000003</v>
      </c>
      <c r="N2885">
        <f>IF(DATOS[[#This Row],[email_open_rate]]="",0,DATOS[[#This Row],[email_open_rate]])</f>
        <v>36.700000000000003</v>
      </c>
      <c r="O2885" s="1">
        <v>44517</v>
      </c>
      <c r="P2885">
        <v>36</v>
      </c>
      <c r="Q2885">
        <v>0.7</v>
      </c>
      <c r="R2885">
        <f>IF(IFERROR(VLOOKUP(DATOS[[#This Row],[IdUnico]],A2886:$A$5002,1,FALSE),0),1,0)</f>
        <v>0</v>
      </c>
    </row>
    <row r="2886" spans="1:18" x14ac:dyDescent="0.3">
      <c r="A2886" t="str">
        <f>CONCATENATE(DATOS[[#This Row],[customer_id]],"_",DATOS[[#This Row],[country]],"_",DATOS[[#This Row],[customer_since]])</f>
        <v>CUST_6185_China_45228</v>
      </c>
      <c r="B2886" t="s">
        <v>2411</v>
      </c>
      <c r="C2886">
        <v>62</v>
      </c>
      <c r="D2886" t="s">
        <v>14</v>
      </c>
      <c r="E2886" t="s">
        <v>44</v>
      </c>
      <c r="F2886">
        <v>121.11</v>
      </c>
      <c r="G2886">
        <f>IF(DATOS[[#This Row],[avg_order_value]]="",0,DATOS[[#This Row],[avg_order_value]])</f>
        <v>121.11</v>
      </c>
      <c r="H2886">
        <v>7</v>
      </c>
      <c r="I2886">
        <f>DATOS[[#This Row],[avgValorOrdenDesc]]*DATOS[[#This Row],[total_orders]]</f>
        <v>847.77</v>
      </c>
      <c r="J2886">
        <v>86</v>
      </c>
      <c r="K2886">
        <v>0</v>
      </c>
      <c r="L2886" t="s">
        <v>23</v>
      </c>
      <c r="M2886">
        <v>5.2</v>
      </c>
      <c r="N2886">
        <f>IF(DATOS[[#This Row],[email_open_rate]]="",0,DATOS[[#This Row],[email_open_rate]])</f>
        <v>5.2</v>
      </c>
      <c r="O2886" s="1">
        <v>45228</v>
      </c>
      <c r="P2886">
        <v>65</v>
      </c>
      <c r="Q2886">
        <v>0.27</v>
      </c>
      <c r="R2886">
        <f>IF(IFERROR(VLOOKUP(DATOS[[#This Row],[IdUnico]],A2887:$A$5002,1,FALSE),0),1,0)</f>
        <v>0</v>
      </c>
    </row>
    <row r="2887" spans="1:18" x14ac:dyDescent="0.3">
      <c r="A2887" t="str">
        <f>CONCATENATE(DATOS[[#This Row],[customer_id]],"_",DATOS[[#This Row],[country]],"_",DATOS[[#This Row],[customer_since]])</f>
        <v>CUST_6188_UK_44796</v>
      </c>
      <c r="B2887" t="s">
        <v>410</v>
      </c>
      <c r="C2887">
        <v>64</v>
      </c>
      <c r="D2887" t="s">
        <v>21</v>
      </c>
      <c r="E2887" t="s">
        <v>52</v>
      </c>
      <c r="F2887">
        <v>71.290000000000006</v>
      </c>
      <c r="G2887">
        <f>IF(DATOS[[#This Row],[avg_order_value]]="",0,DATOS[[#This Row],[avg_order_value]])</f>
        <v>71.290000000000006</v>
      </c>
      <c r="H2887">
        <v>12</v>
      </c>
      <c r="I2887">
        <f>DATOS[[#This Row],[avgValorOrdenDesc]]*DATOS[[#This Row],[total_orders]]</f>
        <v>855.48</v>
      </c>
      <c r="J2887">
        <v>132</v>
      </c>
      <c r="K2887">
        <v>0</v>
      </c>
      <c r="L2887" t="s">
        <v>29</v>
      </c>
      <c r="M2887">
        <v>43.6</v>
      </c>
      <c r="N2887">
        <f>IF(DATOS[[#This Row],[email_open_rate]]="",0,DATOS[[#This Row],[email_open_rate]])</f>
        <v>43.6</v>
      </c>
      <c r="O2887" s="1">
        <v>44796</v>
      </c>
      <c r="P2887">
        <v>2</v>
      </c>
      <c r="Q2887">
        <v>0.32</v>
      </c>
      <c r="R2887">
        <f>IF(IFERROR(VLOOKUP(DATOS[[#This Row],[IdUnico]],A2888:$A$5002,1,FALSE),0),1,0)</f>
        <v>0</v>
      </c>
    </row>
    <row r="2888" spans="1:18" x14ac:dyDescent="0.3">
      <c r="A2888" t="str">
        <f>CONCATENATE(DATOS[[#This Row],[customer_id]],"_",DATOS[[#This Row],[country]],"_",DATOS[[#This Row],[customer_since]])</f>
        <v>CUST_6189_Australia_45490</v>
      </c>
      <c r="B2888" t="s">
        <v>1638</v>
      </c>
      <c r="C2888">
        <v>44</v>
      </c>
      <c r="D2888" t="s">
        <v>21</v>
      </c>
      <c r="E2888" t="s">
        <v>22</v>
      </c>
      <c r="G2888">
        <f>IF(DATOS[[#This Row],[avg_order_value]]="",0,DATOS[[#This Row],[avg_order_value]])</f>
        <v>0</v>
      </c>
      <c r="H2888">
        <v>12</v>
      </c>
      <c r="I2888">
        <f>DATOS[[#This Row],[avgValorOrdenDesc]]*DATOS[[#This Row],[total_orders]]</f>
        <v>0</v>
      </c>
      <c r="J2888">
        <v>200</v>
      </c>
      <c r="K2888">
        <v>0</v>
      </c>
      <c r="L2888" t="s">
        <v>40</v>
      </c>
      <c r="M2888">
        <v>29.4</v>
      </c>
      <c r="N2888">
        <f>IF(DATOS[[#This Row],[email_open_rate]]="",0,DATOS[[#This Row],[email_open_rate]])</f>
        <v>29.4</v>
      </c>
      <c r="O2888" s="1">
        <v>45490</v>
      </c>
      <c r="P2888">
        <v>4</v>
      </c>
      <c r="Q2888">
        <v>0.31</v>
      </c>
      <c r="R2888">
        <f>IF(IFERROR(VLOOKUP(DATOS[[#This Row],[IdUnico]],A2889:$A$5002,1,FALSE),0),1,0)</f>
        <v>0</v>
      </c>
    </row>
    <row r="2889" spans="1:18" x14ac:dyDescent="0.3">
      <c r="A2889" t="str">
        <f>CONCATENATE(DATOS[[#This Row],[customer_id]],"_",DATOS[[#This Row],[country]],"_",DATOS[[#This Row],[customer_since]])</f>
        <v>CUST_6189_France_44772</v>
      </c>
      <c r="B2889" t="s">
        <v>1638</v>
      </c>
      <c r="C2889">
        <v>41</v>
      </c>
      <c r="D2889" t="s">
        <v>14</v>
      </c>
      <c r="E2889" t="s">
        <v>35</v>
      </c>
      <c r="F2889">
        <v>405.36</v>
      </c>
      <c r="G2889">
        <f>IF(DATOS[[#This Row],[avg_order_value]]="",0,DATOS[[#This Row],[avg_order_value]])</f>
        <v>405.36</v>
      </c>
      <c r="H2889">
        <v>12</v>
      </c>
      <c r="I2889">
        <f>DATOS[[#This Row],[avgValorOrdenDesc]]*DATOS[[#This Row],[total_orders]]</f>
        <v>4864.32</v>
      </c>
      <c r="J2889">
        <v>361</v>
      </c>
      <c r="K2889">
        <v>0</v>
      </c>
      <c r="L2889" t="s">
        <v>16</v>
      </c>
      <c r="M2889">
        <v>18.600000000000001</v>
      </c>
      <c r="N2889">
        <f>IF(DATOS[[#This Row],[email_open_rate]]="",0,DATOS[[#This Row],[email_open_rate]])</f>
        <v>18.600000000000001</v>
      </c>
      <c r="O2889" s="1">
        <v>44772</v>
      </c>
      <c r="P2889">
        <v>70</v>
      </c>
      <c r="Q2889">
        <v>0.14000000000000001</v>
      </c>
      <c r="R2889">
        <f>IF(IFERROR(VLOOKUP(DATOS[[#This Row],[IdUnico]],A2890:$A$5002,1,FALSE),0),1,0)</f>
        <v>0</v>
      </c>
    </row>
    <row r="2890" spans="1:18" x14ac:dyDescent="0.3">
      <c r="A2890" t="str">
        <f>CONCATENATE(DATOS[[#This Row],[customer_id]],"_",DATOS[[#This Row],[country]],"_",DATOS[[#This Row],[customer_since]])</f>
        <v>CUST_6191_Japan_44020</v>
      </c>
      <c r="B2890" t="s">
        <v>24</v>
      </c>
      <c r="C2890">
        <v>30</v>
      </c>
      <c r="D2890" t="s">
        <v>25</v>
      </c>
      <c r="E2890" t="s">
        <v>26</v>
      </c>
      <c r="F2890">
        <v>109.9</v>
      </c>
      <c r="G2890">
        <f>IF(DATOS[[#This Row],[avg_order_value]]="",0,DATOS[[#This Row],[avg_order_value]])</f>
        <v>109.9</v>
      </c>
      <c r="H2890">
        <v>9</v>
      </c>
      <c r="I2890">
        <f>DATOS[[#This Row],[avgValorOrdenDesc]]*DATOS[[#This Row],[total_orders]]</f>
        <v>989.1</v>
      </c>
      <c r="J2890">
        <v>346</v>
      </c>
      <c r="K2890">
        <v>1</v>
      </c>
      <c r="L2890" t="s">
        <v>19</v>
      </c>
      <c r="M2890">
        <v>42.9</v>
      </c>
      <c r="N2890">
        <f>IF(DATOS[[#This Row],[email_open_rate]]="",0,DATOS[[#This Row],[email_open_rate]])</f>
        <v>42.9</v>
      </c>
      <c r="O2890" s="1">
        <v>44020</v>
      </c>
      <c r="P2890">
        <v>93</v>
      </c>
      <c r="Q2890">
        <v>0.19</v>
      </c>
      <c r="R2890">
        <f>IF(IFERROR(VLOOKUP(DATOS[[#This Row],[IdUnico]],A2891:$A$5002,1,FALSE),0),1,0)</f>
        <v>0</v>
      </c>
    </row>
    <row r="2891" spans="1:18" x14ac:dyDescent="0.3">
      <c r="A2891" t="str">
        <f>CONCATENATE(DATOS[[#This Row],[customer_id]],"_",DATOS[[#This Row],[country]],"_",DATOS[[#This Row],[customer_since]])</f>
        <v>CUST_6197_Japan_44929</v>
      </c>
      <c r="B2891" t="s">
        <v>3528</v>
      </c>
      <c r="C2891">
        <v>55</v>
      </c>
      <c r="D2891" t="s">
        <v>21</v>
      </c>
      <c r="E2891" t="s">
        <v>26</v>
      </c>
      <c r="F2891">
        <v>140.24</v>
      </c>
      <c r="G2891">
        <f>IF(DATOS[[#This Row],[avg_order_value]]="",0,DATOS[[#This Row],[avg_order_value]])</f>
        <v>140.24</v>
      </c>
      <c r="H2891">
        <v>13</v>
      </c>
      <c r="I2891">
        <f>DATOS[[#This Row],[avgValorOrdenDesc]]*DATOS[[#This Row],[total_orders]]</f>
        <v>1823.1200000000001</v>
      </c>
      <c r="J2891">
        <v>26</v>
      </c>
      <c r="K2891">
        <v>0</v>
      </c>
      <c r="L2891" t="s">
        <v>40</v>
      </c>
      <c r="M2891">
        <v>40.700000000000003</v>
      </c>
      <c r="N2891">
        <f>IF(DATOS[[#This Row],[email_open_rate]]="",0,DATOS[[#This Row],[email_open_rate]])</f>
        <v>40.700000000000003</v>
      </c>
      <c r="O2891" s="1">
        <v>44929</v>
      </c>
      <c r="P2891">
        <v>67</v>
      </c>
      <c r="Q2891">
        <v>0.08</v>
      </c>
      <c r="R2891">
        <f>IF(IFERROR(VLOOKUP(DATOS[[#This Row],[IdUnico]],A2892:$A$5002,1,FALSE),0),1,0)</f>
        <v>0</v>
      </c>
    </row>
    <row r="2892" spans="1:18" x14ac:dyDescent="0.3">
      <c r="A2892" t="str">
        <f>CONCATENATE(DATOS[[#This Row],[customer_id]],"_",DATOS[[#This Row],[country]],"_",DATOS[[#This Row],[customer_since]])</f>
        <v>CUST_6201_Brazil_44061</v>
      </c>
      <c r="B2892" t="s">
        <v>3180</v>
      </c>
      <c r="C2892">
        <v>20</v>
      </c>
      <c r="D2892" t="s">
        <v>14</v>
      </c>
      <c r="E2892" t="s">
        <v>15</v>
      </c>
      <c r="F2892">
        <v>64.709999999999994</v>
      </c>
      <c r="G2892">
        <f>IF(DATOS[[#This Row],[avg_order_value]]="",0,DATOS[[#This Row],[avg_order_value]])</f>
        <v>64.709999999999994</v>
      </c>
      <c r="H2892">
        <v>7</v>
      </c>
      <c r="I2892">
        <f>DATOS[[#This Row],[avgValorOrdenDesc]]*DATOS[[#This Row],[total_orders]]</f>
        <v>452.96999999999997</v>
      </c>
      <c r="J2892">
        <v>213</v>
      </c>
      <c r="K2892">
        <v>0</v>
      </c>
      <c r="L2892" t="s">
        <v>23</v>
      </c>
      <c r="M2892">
        <v>5.7</v>
      </c>
      <c r="N2892">
        <f>IF(DATOS[[#This Row],[email_open_rate]]="",0,DATOS[[#This Row],[email_open_rate]])</f>
        <v>5.7</v>
      </c>
      <c r="O2892" s="1">
        <v>44061</v>
      </c>
      <c r="P2892">
        <v>78</v>
      </c>
      <c r="Q2892">
        <v>0.4</v>
      </c>
      <c r="R2892">
        <f>IF(IFERROR(VLOOKUP(DATOS[[#This Row],[IdUnico]],A2893:$A$5002,1,FALSE),0),1,0)</f>
        <v>0</v>
      </c>
    </row>
    <row r="2893" spans="1:18" x14ac:dyDescent="0.3">
      <c r="A2893" t="str">
        <f>CONCATENATE(DATOS[[#This Row],[customer_id]],"_",DATOS[[#This Row],[country]],"_",DATOS[[#This Row],[customer_since]])</f>
        <v>CUST_6203_Brazil_44542</v>
      </c>
      <c r="B2893" t="s">
        <v>1590</v>
      </c>
      <c r="C2893">
        <v>44</v>
      </c>
      <c r="D2893" t="s">
        <v>14</v>
      </c>
      <c r="E2893" t="s">
        <v>15</v>
      </c>
      <c r="F2893">
        <v>42.94</v>
      </c>
      <c r="G2893">
        <f>IF(DATOS[[#This Row],[avg_order_value]]="",0,DATOS[[#This Row],[avg_order_value]])</f>
        <v>42.94</v>
      </c>
      <c r="H2893">
        <v>14</v>
      </c>
      <c r="I2893">
        <f>DATOS[[#This Row],[avgValorOrdenDesc]]*DATOS[[#This Row],[total_orders]]</f>
        <v>601.16</v>
      </c>
      <c r="J2893">
        <v>94</v>
      </c>
      <c r="K2893">
        <v>0</v>
      </c>
      <c r="L2893" t="s">
        <v>40</v>
      </c>
      <c r="M2893">
        <v>21.4</v>
      </c>
      <c r="N2893">
        <f>IF(DATOS[[#This Row],[email_open_rate]]="",0,DATOS[[#This Row],[email_open_rate]])</f>
        <v>21.4</v>
      </c>
      <c r="O2893" s="1">
        <v>44542</v>
      </c>
      <c r="P2893">
        <v>31</v>
      </c>
      <c r="Q2893">
        <v>0.23</v>
      </c>
      <c r="R2893">
        <f>IF(IFERROR(VLOOKUP(DATOS[[#This Row],[IdUnico]],A2894:$A$5002,1,FALSE),0),1,0)</f>
        <v>0</v>
      </c>
    </row>
    <row r="2894" spans="1:18" x14ac:dyDescent="0.3">
      <c r="A2894" t="str">
        <f>CONCATENATE(DATOS[[#This Row],[customer_id]],"_",DATOS[[#This Row],[country]],"_",DATOS[[#This Row],[customer_since]])</f>
        <v>CUST_6207_Australia_44471</v>
      </c>
      <c r="B2894" t="s">
        <v>997</v>
      </c>
      <c r="C2894">
        <v>19</v>
      </c>
      <c r="D2894" t="s">
        <v>14</v>
      </c>
      <c r="E2894" t="s">
        <v>22</v>
      </c>
      <c r="F2894">
        <v>74.599999999999994</v>
      </c>
      <c r="G2894">
        <f>IF(DATOS[[#This Row],[avg_order_value]]="",0,DATOS[[#This Row],[avg_order_value]])</f>
        <v>74.599999999999994</v>
      </c>
      <c r="H2894">
        <v>9</v>
      </c>
      <c r="I2894">
        <f>DATOS[[#This Row],[avgValorOrdenDesc]]*DATOS[[#This Row],[total_orders]]</f>
        <v>671.4</v>
      </c>
      <c r="J2894">
        <v>160</v>
      </c>
      <c r="K2894">
        <v>0</v>
      </c>
      <c r="L2894" t="s">
        <v>23</v>
      </c>
      <c r="M2894">
        <v>50.6</v>
      </c>
      <c r="N2894">
        <f>IF(DATOS[[#This Row],[email_open_rate]]="",0,DATOS[[#This Row],[email_open_rate]])</f>
        <v>50.6</v>
      </c>
      <c r="O2894" s="1">
        <v>44471</v>
      </c>
      <c r="P2894">
        <v>63</v>
      </c>
      <c r="Q2894">
        <v>7.0000000000000007E-2</v>
      </c>
      <c r="R2894">
        <f>IF(IFERROR(VLOOKUP(DATOS[[#This Row],[IdUnico]],A2895:$A$5002,1,FALSE),0),1,0)</f>
        <v>0</v>
      </c>
    </row>
    <row r="2895" spans="1:18" x14ac:dyDescent="0.3">
      <c r="A2895" t="str">
        <f>CONCATENATE(DATOS[[#This Row],[customer_id]],"_",DATOS[[#This Row],[country]],"_",DATOS[[#This Row],[customer_since]])</f>
        <v>CUST_6208_Brazil_44096</v>
      </c>
      <c r="B2895" t="s">
        <v>1531</v>
      </c>
      <c r="C2895">
        <v>48</v>
      </c>
      <c r="D2895" t="s">
        <v>21</v>
      </c>
      <c r="E2895" t="s">
        <v>15</v>
      </c>
      <c r="F2895">
        <v>108.38</v>
      </c>
      <c r="G2895">
        <f>IF(DATOS[[#This Row],[avg_order_value]]="",0,DATOS[[#This Row],[avg_order_value]])</f>
        <v>108.38</v>
      </c>
      <c r="H2895">
        <v>7</v>
      </c>
      <c r="I2895">
        <f>DATOS[[#This Row],[avgValorOrdenDesc]]*DATOS[[#This Row],[total_orders]]</f>
        <v>758.66</v>
      </c>
      <c r="J2895">
        <v>152</v>
      </c>
      <c r="K2895">
        <v>0</v>
      </c>
      <c r="L2895" t="s">
        <v>40</v>
      </c>
      <c r="M2895">
        <v>94.3</v>
      </c>
      <c r="N2895">
        <f>IF(DATOS[[#This Row],[email_open_rate]]="",0,DATOS[[#This Row],[email_open_rate]])</f>
        <v>94.3</v>
      </c>
      <c r="O2895" s="1">
        <v>44096</v>
      </c>
      <c r="P2895">
        <v>44</v>
      </c>
      <c r="Q2895">
        <v>0.22</v>
      </c>
      <c r="R2895">
        <f>IF(IFERROR(VLOOKUP(DATOS[[#This Row],[IdUnico]],A2896:$A$5002,1,FALSE),0),1,0)</f>
        <v>0</v>
      </c>
    </row>
    <row r="2896" spans="1:18" x14ac:dyDescent="0.3">
      <c r="A2896" t="str">
        <f>CONCATENATE(DATOS[[#This Row],[customer_id]],"_",DATOS[[#This Row],[country]],"_",DATOS[[#This Row],[customer_since]])</f>
        <v>CUST_6208_Japan_45160</v>
      </c>
      <c r="B2896" t="s">
        <v>1531</v>
      </c>
      <c r="C2896">
        <v>27</v>
      </c>
      <c r="D2896" t="s">
        <v>25</v>
      </c>
      <c r="E2896" t="s">
        <v>26</v>
      </c>
      <c r="F2896">
        <v>114.08</v>
      </c>
      <c r="G2896">
        <f>IF(DATOS[[#This Row],[avg_order_value]]="",0,DATOS[[#This Row],[avg_order_value]])</f>
        <v>114.08</v>
      </c>
      <c r="H2896">
        <v>9</v>
      </c>
      <c r="I2896">
        <f>DATOS[[#This Row],[avgValorOrdenDesc]]*DATOS[[#This Row],[total_orders]]</f>
        <v>1026.72</v>
      </c>
      <c r="J2896">
        <v>352</v>
      </c>
      <c r="K2896">
        <v>0</v>
      </c>
      <c r="L2896" t="s">
        <v>29</v>
      </c>
      <c r="M2896">
        <v>1</v>
      </c>
      <c r="N2896">
        <f>IF(DATOS[[#This Row],[email_open_rate]]="",0,DATOS[[#This Row],[email_open_rate]])</f>
        <v>1</v>
      </c>
      <c r="O2896" s="1">
        <v>45160</v>
      </c>
      <c r="P2896">
        <v>70</v>
      </c>
      <c r="Q2896">
        <v>0.55000000000000004</v>
      </c>
      <c r="R2896">
        <f>IF(IFERROR(VLOOKUP(DATOS[[#This Row],[IdUnico]],A2897:$A$5002,1,FALSE),0),1,0)</f>
        <v>0</v>
      </c>
    </row>
    <row r="2897" spans="1:18" x14ac:dyDescent="0.3">
      <c r="A2897" t="str">
        <f>CONCATENATE(DATOS[[#This Row],[customer_id]],"_",DATOS[[#This Row],[country]],"_",DATOS[[#This Row],[customer_since]])</f>
        <v>CUST_6209_China_45341</v>
      </c>
      <c r="B2897" t="s">
        <v>3675</v>
      </c>
      <c r="C2897">
        <v>22</v>
      </c>
      <c r="D2897" t="s">
        <v>25</v>
      </c>
      <c r="E2897" t="s">
        <v>44</v>
      </c>
      <c r="F2897">
        <v>225.63</v>
      </c>
      <c r="G2897">
        <f>IF(DATOS[[#This Row],[avg_order_value]]="",0,DATOS[[#This Row],[avg_order_value]])</f>
        <v>225.63</v>
      </c>
      <c r="H2897">
        <v>12</v>
      </c>
      <c r="I2897">
        <f>DATOS[[#This Row],[avgValorOrdenDesc]]*DATOS[[#This Row],[total_orders]]</f>
        <v>2707.56</v>
      </c>
      <c r="J2897">
        <v>287</v>
      </c>
      <c r="K2897">
        <v>0</v>
      </c>
      <c r="L2897" t="s">
        <v>29</v>
      </c>
      <c r="M2897">
        <v>74.7</v>
      </c>
      <c r="N2897">
        <f>IF(DATOS[[#This Row],[email_open_rate]]="",0,DATOS[[#This Row],[email_open_rate]])</f>
        <v>74.7</v>
      </c>
      <c r="O2897" s="1">
        <v>45341</v>
      </c>
      <c r="P2897">
        <v>72</v>
      </c>
      <c r="Q2897">
        <v>0.15</v>
      </c>
      <c r="R2897">
        <f>IF(IFERROR(VLOOKUP(DATOS[[#This Row],[IdUnico]],A2898:$A$5002,1,FALSE),0),1,0)</f>
        <v>0</v>
      </c>
    </row>
    <row r="2898" spans="1:18" x14ac:dyDescent="0.3">
      <c r="A2898" t="str">
        <f>CONCATENATE(DATOS[[#This Row],[customer_id]],"_",DATOS[[#This Row],[country]],"_",DATOS[[#This Row],[customer_since]])</f>
        <v>CUST_6213_Germany_44396</v>
      </c>
      <c r="B2898" t="s">
        <v>3106</v>
      </c>
      <c r="C2898">
        <v>56</v>
      </c>
      <c r="D2898" t="s">
        <v>14</v>
      </c>
      <c r="E2898" t="s">
        <v>50</v>
      </c>
      <c r="F2898">
        <v>70.41</v>
      </c>
      <c r="G2898">
        <f>IF(DATOS[[#This Row],[avg_order_value]]="",0,DATOS[[#This Row],[avg_order_value]])</f>
        <v>70.41</v>
      </c>
      <c r="H2898">
        <v>19</v>
      </c>
      <c r="I2898">
        <f>DATOS[[#This Row],[avgValorOrdenDesc]]*DATOS[[#This Row],[total_orders]]</f>
        <v>1337.79</v>
      </c>
      <c r="J2898">
        <v>351</v>
      </c>
      <c r="K2898">
        <v>1</v>
      </c>
      <c r="L2898" t="s">
        <v>29</v>
      </c>
      <c r="M2898">
        <v>84.8</v>
      </c>
      <c r="N2898">
        <f>IF(DATOS[[#This Row],[email_open_rate]]="",0,DATOS[[#This Row],[email_open_rate]])</f>
        <v>84.8</v>
      </c>
      <c r="O2898" s="1">
        <v>44396</v>
      </c>
      <c r="P2898">
        <v>16</v>
      </c>
      <c r="Q2898">
        <v>0.11</v>
      </c>
      <c r="R2898">
        <f>IF(IFERROR(VLOOKUP(DATOS[[#This Row],[IdUnico]],A2899:$A$5002,1,FALSE),0),1,0)</f>
        <v>0</v>
      </c>
    </row>
    <row r="2899" spans="1:18" x14ac:dyDescent="0.3">
      <c r="A2899" t="str">
        <f>CONCATENATE(DATOS[[#This Row],[customer_id]],"_",DATOS[[#This Row],[country]],"_",DATOS[[#This Row],[customer_since]])</f>
        <v>CUST_6214_Australia_44145</v>
      </c>
      <c r="B2899" t="s">
        <v>3835</v>
      </c>
      <c r="C2899">
        <v>52</v>
      </c>
      <c r="D2899" t="s">
        <v>25</v>
      </c>
      <c r="E2899" t="s">
        <v>22</v>
      </c>
      <c r="F2899">
        <v>143.78</v>
      </c>
      <c r="G2899">
        <f>IF(DATOS[[#This Row],[avg_order_value]]="",0,DATOS[[#This Row],[avg_order_value]])</f>
        <v>143.78</v>
      </c>
      <c r="H2899">
        <v>6</v>
      </c>
      <c r="I2899">
        <f>DATOS[[#This Row],[avgValorOrdenDesc]]*DATOS[[#This Row],[total_orders]]</f>
        <v>862.68000000000006</v>
      </c>
      <c r="J2899">
        <v>318</v>
      </c>
      <c r="K2899">
        <v>0</v>
      </c>
      <c r="L2899" t="s">
        <v>29</v>
      </c>
      <c r="M2899">
        <v>53</v>
      </c>
      <c r="N2899">
        <f>IF(DATOS[[#This Row],[email_open_rate]]="",0,DATOS[[#This Row],[email_open_rate]])</f>
        <v>53</v>
      </c>
      <c r="O2899" s="1">
        <v>44145</v>
      </c>
      <c r="P2899">
        <v>6</v>
      </c>
      <c r="Q2899">
        <v>0.63</v>
      </c>
      <c r="R2899">
        <f>IF(IFERROR(VLOOKUP(DATOS[[#This Row],[IdUnico]],A2900:$A$5002,1,FALSE),0),1,0)</f>
        <v>0</v>
      </c>
    </row>
    <row r="2900" spans="1:18" x14ac:dyDescent="0.3">
      <c r="A2900" t="str">
        <f>CONCATENATE(DATOS[[#This Row],[customer_id]],"_",DATOS[[#This Row],[country]],"_",DATOS[[#This Row],[customer_since]])</f>
        <v>CUST_6222_China_45820</v>
      </c>
      <c r="B2900" t="s">
        <v>369</v>
      </c>
      <c r="C2900">
        <v>35</v>
      </c>
      <c r="D2900" t="s">
        <v>14</v>
      </c>
      <c r="E2900" t="s">
        <v>44</v>
      </c>
      <c r="F2900">
        <v>177.45</v>
      </c>
      <c r="G2900">
        <f>IF(DATOS[[#This Row],[avg_order_value]]="",0,DATOS[[#This Row],[avg_order_value]])</f>
        <v>177.45</v>
      </c>
      <c r="H2900">
        <v>8</v>
      </c>
      <c r="I2900">
        <f>DATOS[[#This Row],[avgValorOrdenDesc]]*DATOS[[#This Row],[total_orders]]</f>
        <v>1419.6</v>
      </c>
      <c r="J2900">
        <v>324</v>
      </c>
      <c r="K2900">
        <v>0</v>
      </c>
      <c r="L2900" t="s">
        <v>19</v>
      </c>
      <c r="M2900">
        <v>71.3</v>
      </c>
      <c r="N2900">
        <f>IF(DATOS[[#This Row],[email_open_rate]]="",0,DATOS[[#This Row],[email_open_rate]])</f>
        <v>71.3</v>
      </c>
      <c r="O2900" s="1">
        <v>45820</v>
      </c>
      <c r="P2900">
        <v>97</v>
      </c>
      <c r="Q2900">
        <v>0.36</v>
      </c>
      <c r="R2900">
        <f>IF(IFERROR(VLOOKUP(DATOS[[#This Row],[IdUnico]],A2901:$A$5002,1,FALSE),0),1,0)</f>
        <v>0</v>
      </c>
    </row>
    <row r="2901" spans="1:18" x14ac:dyDescent="0.3">
      <c r="A2901" t="str">
        <f>CONCATENATE(DATOS[[#This Row],[customer_id]],"_",DATOS[[#This Row],[country]],"_",DATOS[[#This Row],[customer_since]])</f>
        <v>CUST_6223_Canada_44228</v>
      </c>
      <c r="B2901" t="s">
        <v>2048</v>
      </c>
      <c r="C2901">
        <v>22</v>
      </c>
      <c r="D2901" t="s">
        <v>21</v>
      </c>
      <c r="E2901" t="s">
        <v>28</v>
      </c>
      <c r="F2901">
        <v>70.75</v>
      </c>
      <c r="G2901">
        <f>IF(DATOS[[#This Row],[avg_order_value]]="",0,DATOS[[#This Row],[avg_order_value]])</f>
        <v>70.75</v>
      </c>
      <c r="H2901">
        <v>18</v>
      </c>
      <c r="I2901">
        <f>DATOS[[#This Row],[avgValorOrdenDesc]]*DATOS[[#This Row],[total_orders]]</f>
        <v>1273.5</v>
      </c>
      <c r="J2901">
        <v>76</v>
      </c>
      <c r="K2901">
        <v>0</v>
      </c>
      <c r="L2901" t="s">
        <v>23</v>
      </c>
      <c r="M2901">
        <v>46.4</v>
      </c>
      <c r="N2901">
        <f>IF(DATOS[[#This Row],[email_open_rate]]="",0,DATOS[[#This Row],[email_open_rate]])</f>
        <v>46.4</v>
      </c>
      <c r="O2901" s="1">
        <v>44228</v>
      </c>
      <c r="P2901">
        <v>51</v>
      </c>
      <c r="Q2901">
        <v>0.21</v>
      </c>
      <c r="R2901">
        <f>IF(IFERROR(VLOOKUP(DATOS[[#This Row],[IdUnico]],A2902:$A$5002,1,FALSE),0),1,0)</f>
        <v>0</v>
      </c>
    </row>
    <row r="2902" spans="1:18" x14ac:dyDescent="0.3">
      <c r="A2902" t="str">
        <f>CONCATENATE(DATOS[[#This Row],[customer_id]],"_",DATOS[[#This Row],[country]],"_",DATOS[[#This Row],[customer_since]])</f>
        <v>CUST_6223_UK_44083</v>
      </c>
      <c r="B2902" t="s">
        <v>2048</v>
      </c>
      <c r="C2902">
        <v>70</v>
      </c>
      <c r="D2902" t="s">
        <v>21</v>
      </c>
      <c r="E2902" t="s">
        <v>52</v>
      </c>
      <c r="F2902">
        <v>80.849999999999994</v>
      </c>
      <c r="G2902">
        <f>IF(DATOS[[#This Row],[avg_order_value]]="",0,DATOS[[#This Row],[avg_order_value]])</f>
        <v>80.849999999999994</v>
      </c>
      <c r="H2902">
        <v>11</v>
      </c>
      <c r="I2902">
        <f>DATOS[[#This Row],[avgValorOrdenDesc]]*DATOS[[#This Row],[total_orders]]</f>
        <v>889.34999999999991</v>
      </c>
      <c r="J2902">
        <v>160</v>
      </c>
      <c r="K2902">
        <v>0</v>
      </c>
      <c r="L2902" t="s">
        <v>19</v>
      </c>
      <c r="M2902">
        <v>54.7</v>
      </c>
      <c r="N2902">
        <f>IF(DATOS[[#This Row],[email_open_rate]]="",0,DATOS[[#This Row],[email_open_rate]])</f>
        <v>54.7</v>
      </c>
      <c r="O2902" s="1">
        <v>44083</v>
      </c>
      <c r="P2902">
        <v>90</v>
      </c>
      <c r="Q2902">
        <v>0.2</v>
      </c>
      <c r="R2902">
        <f>IF(IFERROR(VLOOKUP(DATOS[[#This Row],[IdUnico]],A2903:$A$5002,1,FALSE),0),1,0)</f>
        <v>0</v>
      </c>
    </row>
    <row r="2903" spans="1:18" x14ac:dyDescent="0.3">
      <c r="A2903" t="str">
        <f>CONCATENATE(DATOS[[#This Row],[customer_id]],"_",DATOS[[#This Row],[country]],"_",DATOS[[#This Row],[customer_since]])</f>
        <v>CUST_6229_France_44949</v>
      </c>
      <c r="B2903" t="s">
        <v>3566</v>
      </c>
      <c r="C2903">
        <v>64</v>
      </c>
      <c r="D2903" t="s">
        <v>25</v>
      </c>
      <c r="E2903" t="s">
        <v>35</v>
      </c>
      <c r="F2903">
        <v>270.77999999999997</v>
      </c>
      <c r="G2903">
        <f>IF(DATOS[[#This Row],[avg_order_value]]="",0,DATOS[[#This Row],[avg_order_value]])</f>
        <v>270.77999999999997</v>
      </c>
      <c r="H2903">
        <v>8</v>
      </c>
      <c r="I2903">
        <f>DATOS[[#This Row],[avgValorOrdenDesc]]*DATOS[[#This Row],[total_orders]]</f>
        <v>2166.2399999999998</v>
      </c>
      <c r="J2903">
        <v>244</v>
      </c>
      <c r="K2903">
        <v>0</v>
      </c>
      <c r="L2903" t="s">
        <v>29</v>
      </c>
      <c r="M2903">
        <v>72</v>
      </c>
      <c r="N2903">
        <f>IF(DATOS[[#This Row],[email_open_rate]]="",0,DATOS[[#This Row],[email_open_rate]])</f>
        <v>72</v>
      </c>
      <c r="O2903" s="1">
        <v>44949</v>
      </c>
      <c r="P2903">
        <v>34</v>
      </c>
      <c r="Q2903">
        <v>0.59</v>
      </c>
      <c r="R2903">
        <f>IF(IFERROR(VLOOKUP(DATOS[[#This Row],[IdUnico]],A2904:$A$5002,1,FALSE),0),1,0)</f>
        <v>0</v>
      </c>
    </row>
    <row r="2904" spans="1:18" x14ac:dyDescent="0.3">
      <c r="A2904" t="str">
        <f>CONCATENATE(DATOS[[#This Row],[customer_id]],"_",DATOS[[#This Row],[country]],"_",DATOS[[#This Row],[customer_since]])</f>
        <v>CUST_6231_India_45079</v>
      </c>
      <c r="B2904" t="s">
        <v>3586</v>
      </c>
      <c r="C2904">
        <v>43</v>
      </c>
      <c r="D2904" t="s">
        <v>14</v>
      </c>
      <c r="E2904" t="s">
        <v>37</v>
      </c>
      <c r="F2904">
        <v>171.86</v>
      </c>
      <c r="G2904">
        <f>IF(DATOS[[#This Row],[avg_order_value]]="",0,DATOS[[#This Row],[avg_order_value]])</f>
        <v>171.86</v>
      </c>
      <c r="H2904">
        <v>11</v>
      </c>
      <c r="I2904">
        <f>DATOS[[#This Row],[avgValorOrdenDesc]]*DATOS[[#This Row],[total_orders]]</f>
        <v>1890.46</v>
      </c>
      <c r="J2904">
        <v>256</v>
      </c>
      <c r="K2904">
        <v>0</v>
      </c>
      <c r="L2904" t="s">
        <v>40</v>
      </c>
      <c r="M2904">
        <v>15</v>
      </c>
      <c r="N2904">
        <f>IF(DATOS[[#This Row],[email_open_rate]]="",0,DATOS[[#This Row],[email_open_rate]])</f>
        <v>15</v>
      </c>
      <c r="O2904" s="1">
        <v>45079</v>
      </c>
      <c r="P2904">
        <v>3</v>
      </c>
      <c r="Q2904">
        <v>0.2</v>
      </c>
      <c r="R2904">
        <f>IF(IFERROR(VLOOKUP(DATOS[[#This Row],[IdUnico]],A2905:$A$5002,1,FALSE),0),1,0)</f>
        <v>0</v>
      </c>
    </row>
    <row r="2905" spans="1:18" x14ac:dyDescent="0.3">
      <c r="A2905" t="str">
        <f>CONCATENATE(DATOS[[#This Row],[customer_id]],"_",DATOS[[#This Row],[country]],"_",DATOS[[#This Row],[customer_since]])</f>
        <v>CUST_6232_Brazil_45085</v>
      </c>
      <c r="B2905" t="s">
        <v>185</v>
      </c>
      <c r="C2905">
        <v>79</v>
      </c>
      <c r="D2905" t="s">
        <v>21</v>
      </c>
      <c r="E2905" t="s">
        <v>15</v>
      </c>
      <c r="F2905">
        <v>66.069999999999993</v>
      </c>
      <c r="G2905">
        <f>IF(DATOS[[#This Row],[avg_order_value]]="",0,DATOS[[#This Row],[avg_order_value]])</f>
        <v>66.069999999999993</v>
      </c>
      <c r="H2905">
        <v>10</v>
      </c>
      <c r="I2905">
        <f>DATOS[[#This Row],[avgValorOrdenDesc]]*DATOS[[#This Row],[total_orders]]</f>
        <v>660.69999999999993</v>
      </c>
      <c r="J2905">
        <v>80</v>
      </c>
      <c r="K2905">
        <v>0</v>
      </c>
      <c r="L2905" t="s">
        <v>40</v>
      </c>
      <c r="M2905">
        <v>23</v>
      </c>
      <c r="N2905">
        <f>IF(DATOS[[#This Row],[email_open_rate]]="",0,DATOS[[#This Row],[email_open_rate]])</f>
        <v>23</v>
      </c>
      <c r="O2905" s="1">
        <v>45085</v>
      </c>
      <c r="P2905">
        <v>54</v>
      </c>
      <c r="Q2905">
        <v>0.21</v>
      </c>
      <c r="R2905">
        <f>IF(IFERROR(VLOOKUP(DATOS[[#This Row],[IdUnico]],A2906:$A$5002,1,FALSE),0),1,0)</f>
        <v>0</v>
      </c>
    </row>
    <row r="2906" spans="1:18" x14ac:dyDescent="0.3">
      <c r="A2906" t="str">
        <f>CONCATENATE(DATOS[[#This Row],[customer_id]],"_",DATOS[[#This Row],[country]],"_",DATOS[[#This Row],[customer_since]])</f>
        <v>CUST_6232_Canada_44200</v>
      </c>
      <c r="B2906" t="s">
        <v>185</v>
      </c>
      <c r="C2906">
        <v>65</v>
      </c>
      <c r="D2906" t="s">
        <v>25</v>
      </c>
      <c r="E2906" t="s">
        <v>28</v>
      </c>
      <c r="F2906">
        <v>107.1</v>
      </c>
      <c r="G2906">
        <f>IF(DATOS[[#This Row],[avg_order_value]]="",0,DATOS[[#This Row],[avg_order_value]])</f>
        <v>107.1</v>
      </c>
      <c r="H2906">
        <v>10</v>
      </c>
      <c r="I2906">
        <f>DATOS[[#This Row],[avgValorOrdenDesc]]*DATOS[[#This Row],[total_orders]]</f>
        <v>1071</v>
      </c>
      <c r="J2906">
        <v>22</v>
      </c>
      <c r="K2906">
        <v>0</v>
      </c>
      <c r="L2906" t="s">
        <v>29</v>
      </c>
      <c r="M2906">
        <v>71.3</v>
      </c>
      <c r="N2906">
        <f>IF(DATOS[[#This Row],[email_open_rate]]="",0,DATOS[[#This Row],[email_open_rate]])</f>
        <v>71.3</v>
      </c>
      <c r="O2906" s="1">
        <v>44200</v>
      </c>
      <c r="P2906">
        <v>31</v>
      </c>
      <c r="Q2906">
        <v>0.09</v>
      </c>
      <c r="R2906">
        <f>IF(IFERROR(VLOOKUP(DATOS[[#This Row],[IdUnico]],A2907:$A$5002,1,FALSE),0),1,0)</f>
        <v>0</v>
      </c>
    </row>
    <row r="2907" spans="1:18" x14ac:dyDescent="0.3">
      <c r="A2907" t="str">
        <f>CONCATENATE(DATOS[[#This Row],[customer_id]],"_",DATOS[[#This Row],[country]],"_",DATOS[[#This Row],[customer_since]])</f>
        <v>CUST_6232_Canada_44218</v>
      </c>
      <c r="B2907" t="s">
        <v>185</v>
      </c>
      <c r="C2907">
        <v>71</v>
      </c>
      <c r="D2907" t="s">
        <v>14</v>
      </c>
      <c r="E2907" t="s">
        <v>28</v>
      </c>
      <c r="F2907">
        <v>228.73</v>
      </c>
      <c r="G2907">
        <f>IF(DATOS[[#This Row],[avg_order_value]]="",0,DATOS[[#This Row],[avg_order_value]])</f>
        <v>228.73</v>
      </c>
      <c r="H2907">
        <v>10</v>
      </c>
      <c r="I2907">
        <f>DATOS[[#This Row],[avgValorOrdenDesc]]*DATOS[[#This Row],[total_orders]]</f>
        <v>2287.2999999999997</v>
      </c>
      <c r="J2907">
        <v>263</v>
      </c>
      <c r="K2907">
        <v>0</v>
      </c>
      <c r="L2907" t="s">
        <v>23</v>
      </c>
      <c r="N2907">
        <f>IF(DATOS[[#This Row],[email_open_rate]]="",0,DATOS[[#This Row],[email_open_rate]])</f>
        <v>0</v>
      </c>
      <c r="O2907" s="1">
        <v>44218</v>
      </c>
      <c r="P2907">
        <v>18</v>
      </c>
      <c r="Q2907">
        <v>0.17</v>
      </c>
      <c r="R2907">
        <f>IF(IFERROR(VLOOKUP(DATOS[[#This Row],[IdUnico]],A2908:$A$5002,1,FALSE),0),1,0)</f>
        <v>0</v>
      </c>
    </row>
    <row r="2908" spans="1:18" x14ac:dyDescent="0.3">
      <c r="A2908" t="str">
        <f>CONCATENATE(DATOS[[#This Row],[customer_id]],"_",DATOS[[#This Row],[country]],"_",DATOS[[#This Row],[customer_since]])</f>
        <v>CUST_6233_India_44345</v>
      </c>
      <c r="B2908" t="s">
        <v>1232</v>
      </c>
      <c r="C2908">
        <v>48</v>
      </c>
      <c r="D2908" t="s">
        <v>14</v>
      </c>
      <c r="E2908" t="s">
        <v>37</v>
      </c>
      <c r="F2908">
        <v>56.06</v>
      </c>
      <c r="G2908">
        <f>IF(DATOS[[#This Row],[avg_order_value]]="",0,DATOS[[#This Row],[avg_order_value]])</f>
        <v>56.06</v>
      </c>
      <c r="H2908">
        <v>9</v>
      </c>
      <c r="I2908">
        <f>DATOS[[#This Row],[avgValorOrdenDesc]]*DATOS[[#This Row],[total_orders]]</f>
        <v>504.54</v>
      </c>
      <c r="J2908">
        <v>357</v>
      </c>
      <c r="K2908">
        <v>0</v>
      </c>
      <c r="L2908" t="s">
        <v>19</v>
      </c>
      <c r="M2908">
        <v>36.4</v>
      </c>
      <c r="N2908">
        <f>IF(DATOS[[#This Row],[email_open_rate]]="",0,DATOS[[#This Row],[email_open_rate]])</f>
        <v>36.4</v>
      </c>
      <c r="O2908" s="1">
        <v>44345</v>
      </c>
      <c r="P2908">
        <v>98</v>
      </c>
      <c r="Q2908">
        <v>0.34</v>
      </c>
      <c r="R2908">
        <f>IF(IFERROR(VLOOKUP(DATOS[[#This Row],[IdUnico]],A2909:$A$5002,1,FALSE),0),1,0)</f>
        <v>0</v>
      </c>
    </row>
    <row r="2909" spans="1:18" x14ac:dyDescent="0.3">
      <c r="A2909" t="str">
        <f>CONCATENATE(DATOS[[#This Row],[customer_id]],"_",DATOS[[#This Row],[country]],"_",DATOS[[#This Row],[customer_since]])</f>
        <v>CUST_6237_Canada_45808</v>
      </c>
      <c r="B2909" t="s">
        <v>395</v>
      </c>
      <c r="C2909">
        <v>39</v>
      </c>
      <c r="D2909" t="s">
        <v>14</v>
      </c>
      <c r="E2909" t="s">
        <v>28</v>
      </c>
      <c r="F2909">
        <v>66.13</v>
      </c>
      <c r="G2909">
        <f>IF(DATOS[[#This Row],[avg_order_value]]="",0,DATOS[[#This Row],[avg_order_value]])</f>
        <v>66.13</v>
      </c>
      <c r="H2909">
        <v>13</v>
      </c>
      <c r="I2909">
        <f>DATOS[[#This Row],[avgValorOrdenDesc]]*DATOS[[#This Row],[total_orders]]</f>
        <v>859.68999999999994</v>
      </c>
      <c r="J2909">
        <v>66</v>
      </c>
      <c r="K2909">
        <v>0</v>
      </c>
      <c r="L2909" t="s">
        <v>29</v>
      </c>
      <c r="M2909">
        <v>41.6</v>
      </c>
      <c r="N2909">
        <f>IF(DATOS[[#This Row],[email_open_rate]]="",0,DATOS[[#This Row],[email_open_rate]])</f>
        <v>41.6</v>
      </c>
      <c r="O2909" s="1">
        <v>45808</v>
      </c>
      <c r="P2909">
        <v>50</v>
      </c>
      <c r="Q2909">
        <v>0.09</v>
      </c>
      <c r="R2909">
        <f>IF(IFERROR(VLOOKUP(DATOS[[#This Row],[IdUnico]],A2910:$A$5002,1,FALSE),0),1,0)</f>
        <v>0</v>
      </c>
    </row>
    <row r="2910" spans="1:18" x14ac:dyDescent="0.3">
      <c r="A2910" t="str">
        <f>CONCATENATE(DATOS[[#This Row],[customer_id]],"_",DATOS[[#This Row],[country]],"_",DATOS[[#This Row],[customer_since]])</f>
        <v>CUST_6237_UK_45765</v>
      </c>
      <c r="B2910" t="s">
        <v>395</v>
      </c>
      <c r="C2910">
        <v>39</v>
      </c>
      <c r="D2910" t="s">
        <v>14</v>
      </c>
      <c r="E2910" t="s">
        <v>52</v>
      </c>
      <c r="G2910">
        <f>IF(DATOS[[#This Row],[avg_order_value]]="",0,DATOS[[#This Row],[avg_order_value]])</f>
        <v>0</v>
      </c>
      <c r="H2910">
        <v>7</v>
      </c>
      <c r="I2910">
        <f>DATOS[[#This Row],[avgValorOrdenDesc]]*DATOS[[#This Row],[total_orders]]</f>
        <v>0</v>
      </c>
      <c r="J2910">
        <v>308</v>
      </c>
      <c r="K2910">
        <v>0</v>
      </c>
      <c r="L2910" t="s">
        <v>40</v>
      </c>
      <c r="M2910">
        <v>38.299999999999997</v>
      </c>
      <c r="N2910">
        <f>IF(DATOS[[#This Row],[email_open_rate]]="",0,DATOS[[#This Row],[email_open_rate]])</f>
        <v>38.299999999999997</v>
      </c>
      <c r="O2910" s="1">
        <v>45765</v>
      </c>
      <c r="P2910">
        <v>14</v>
      </c>
      <c r="Q2910">
        <v>0.12</v>
      </c>
      <c r="R2910">
        <f>IF(IFERROR(VLOOKUP(DATOS[[#This Row],[IdUnico]],A2911:$A$5002,1,FALSE),0),1,0)</f>
        <v>0</v>
      </c>
    </row>
    <row r="2911" spans="1:18" x14ac:dyDescent="0.3">
      <c r="A2911" t="str">
        <f>CONCATENATE(DATOS[[#This Row],[customer_id]],"_",DATOS[[#This Row],[country]],"_",DATOS[[#This Row],[customer_since]])</f>
        <v>CUST_6238_China_44946</v>
      </c>
      <c r="B2911" t="s">
        <v>1517</v>
      </c>
      <c r="C2911">
        <v>45</v>
      </c>
      <c r="D2911" t="s">
        <v>14</v>
      </c>
      <c r="E2911" t="s">
        <v>44</v>
      </c>
      <c r="F2911">
        <v>66.91</v>
      </c>
      <c r="G2911">
        <f>IF(DATOS[[#This Row],[avg_order_value]]="",0,DATOS[[#This Row],[avg_order_value]])</f>
        <v>66.91</v>
      </c>
      <c r="H2911">
        <v>8</v>
      </c>
      <c r="I2911">
        <f>DATOS[[#This Row],[avgValorOrdenDesc]]*DATOS[[#This Row],[total_orders]]</f>
        <v>535.28</v>
      </c>
      <c r="J2911">
        <v>156</v>
      </c>
      <c r="K2911">
        <v>0</v>
      </c>
      <c r="L2911" t="s">
        <v>29</v>
      </c>
      <c r="M2911">
        <v>31.8</v>
      </c>
      <c r="N2911">
        <f>IF(DATOS[[#This Row],[email_open_rate]]="",0,DATOS[[#This Row],[email_open_rate]])</f>
        <v>31.8</v>
      </c>
      <c r="O2911" s="1">
        <v>44946</v>
      </c>
      <c r="P2911">
        <v>95</v>
      </c>
      <c r="Q2911">
        <v>0.4</v>
      </c>
      <c r="R2911">
        <f>IF(IFERROR(VLOOKUP(DATOS[[#This Row],[IdUnico]],A2912:$A$5002,1,FALSE),0),1,0)</f>
        <v>0</v>
      </c>
    </row>
    <row r="2912" spans="1:18" x14ac:dyDescent="0.3">
      <c r="A2912" t="str">
        <f>CONCATENATE(DATOS[[#This Row],[customer_id]],"_",DATOS[[#This Row],[country]],"_",DATOS[[#This Row],[customer_since]])</f>
        <v>CUST_6240_India_45063</v>
      </c>
      <c r="B2912" t="s">
        <v>716</v>
      </c>
      <c r="C2912">
        <v>66</v>
      </c>
      <c r="D2912" t="s">
        <v>14</v>
      </c>
      <c r="E2912" t="s">
        <v>37</v>
      </c>
      <c r="F2912">
        <v>102.33</v>
      </c>
      <c r="G2912">
        <f>IF(DATOS[[#This Row],[avg_order_value]]="",0,DATOS[[#This Row],[avg_order_value]])</f>
        <v>102.33</v>
      </c>
      <c r="H2912">
        <v>13</v>
      </c>
      <c r="I2912">
        <f>DATOS[[#This Row],[avgValorOrdenDesc]]*DATOS[[#This Row],[total_orders]]</f>
        <v>1330.29</v>
      </c>
      <c r="J2912">
        <v>129</v>
      </c>
      <c r="K2912">
        <v>0</v>
      </c>
      <c r="L2912" t="s">
        <v>19</v>
      </c>
      <c r="M2912">
        <v>88.6</v>
      </c>
      <c r="N2912">
        <f>IF(DATOS[[#This Row],[email_open_rate]]="",0,DATOS[[#This Row],[email_open_rate]])</f>
        <v>88.6</v>
      </c>
      <c r="O2912" s="1">
        <v>45063</v>
      </c>
      <c r="P2912">
        <v>84</v>
      </c>
      <c r="Q2912">
        <v>0.47</v>
      </c>
      <c r="R2912">
        <f>IF(IFERROR(VLOOKUP(DATOS[[#This Row],[IdUnico]],A2913:$A$5002,1,FALSE),0),1,0)</f>
        <v>0</v>
      </c>
    </row>
    <row r="2913" spans="1:18" x14ac:dyDescent="0.3">
      <c r="A2913" t="str">
        <f>CONCATENATE(DATOS[[#This Row],[customer_id]],"_",DATOS[[#This Row],[country]],"_",DATOS[[#This Row],[customer_since]])</f>
        <v>CUST_6241_Australia_45223</v>
      </c>
      <c r="B2913" t="s">
        <v>2573</v>
      </c>
      <c r="C2913">
        <v>43</v>
      </c>
      <c r="D2913" t="s">
        <v>14</v>
      </c>
      <c r="E2913" t="s">
        <v>22</v>
      </c>
      <c r="F2913">
        <v>68.16</v>
      </c>
      <c r="G2913">
        <f>IF(DATOS[[#This Row],[avg_order_value]]="",0,DATOS[[#This Row],[avg_order_value]])</f>
        <v>68.16</v>
      </c>
      <c r="H2913">
        <v>8</v>
      </c>
      <c r="I2913">
        <f>DATOS[[#This Row],[avgValorOrdenDesc]]*DATOS[[#This Row],[total_orders]]</f>
        <v>545.28</v>
      </c>
      <c r="J2913">
        <v>275</v>
      </c>
      <c r="K2913">
        <v>0</v>
      </c>
      <c r="L2913" t="s">
        <v>16</v>
      </c>
      <c r="M2913">
        <v>43.2</v>
      </c>
      <c r="N2913">
        <f>IF(DATOS[[#This Row],[email_open_rate]]="",0,DATOS[[#This Row],[email_open_rate]])</f>
        <v>43.2</v>
      </c>
      <c r="O2913" s="1">
        <v>45223</v>
      </c>
      <c r="P2913">
        <v>72</v>
      </c>
      <c r="Q2913">
        <v>0.12</v>
      </c>
      <c r="R2913">
        <f>IF(IFERROR(VLOOKUP(DATOS[[#This Row],[IdUnico]],A2914:$A$5002,1,FALSE),0),1,0)</f>
        <v>0</v>
      </c>
    </row>
    <row r="2914" spans="1:18" x14ac:dyDescent="0.3">
      <c r="A2914" t="str">
        <f>CONCATENATE(DATOS[[#This Row],[customer_id]],"_",DATOS[[#This Row],[country]],"_",DATOS[[#This Row],[customer_since]])</f>
        <v>CUST_6242_Japan_44267</v>
      </c>
      <c r="B2914" t="s">
        <v>2409</v>
      </c>
      <c r="C2914">
        <v>69</v>
      </c>
      <c r="D2914" t="s">
        <v>14</v>
      </c>
      <c r="E2914" t="s">
        <v>26</v>
      </c>
      <c r="F2914">
        <v>284.10000000000002</v>
      </c>
      <c r="G2914">
        <f>IF(DATOS[[#This Row],[avg_order_value]]="",0,DATOS[[#This Row],[avg_order_value]])</f>
        <v>284.10000000000002</v>
      </c>
      <c r="H2914">
        <v>13</v>
      </c>
      <c r="I2914">
        <f>DATOS[[#This Row],[avgValorOrdenDesc]]*DATOS[[#This Row],[total_orders]]</f>
        <v>3693.3</v>
      </c>
      <c r="J2914">
        <v>190</v>
      </c>
      <c r="K2914">
        <v>0</v>
      </c>
      <c r="L2914" t="s">
        <v>23</v>
      </c>
      <c r="M2914">
        <v>73.3</v>
      </c>
      <c r="N2914">
        <f>IF(DATOS[[#This Row],[email_open_rate]]="",0,DATOS[[#This Row],[email_open_rate]])</f>
        <v>73.3</v>
      </c>
      <c r="O2914" s="1">
        <v>44267</v>
      </c>
      <c r="P2914">
        <v>6</v>
      </c>
      <c r="Q2914">
        <v>0.31</v>
      </c>
      <c r="R2914">
        <f>IF(IFERROR(VLOOKUP(DATOS[[#This Row],[IdUnico]],A2915:$A$5002,1,FALSE),0),1,0)</f>
        <v>0</v>
      </c>
    </row>
    <row r="2915" spans="1:18" x14ac:dyDescent="0.3">
      <c r="A2915" t="str">
        <f>CONCATENATE(DATOS[[#This Row],[customer_id]],"_",DATOS[[#This Row],[country]],"_",DATOS[[#This Row],[customer_since]])</f>
        <v>CUST_6243_China_45782</v>
      </c>
      <c r="B2915" t="s">
        <v>1567</v>
      </c>
      <c r="C2915">
        <v>67</v>
      </c>
      <c r="D2915" t="s">
        <v>14</v>
      </c>
      <c r="E2915" t="s">
        <v>44</v>
      </c>
      <c r="F2915">
        <v>96.68</v>
      </c>
      <c r="G2915">
        <f>IF(DATOS[[#This Row],[avg_order_value]]="",0,DATOS[[#This Row],[avg_order_value]])</f>
        <v>96.68</v>
      </c>
      <c r="H2915">
        <v>8</v>
      </c>
      <c r="I2915">
        <f>DATOS[[#This Row],[avgValorOrdenDesc]]*DATOS[[#This Row],[total_orders]]</f>
        <v>773.44</v>
      </c>
      <c r="J2915">
        <v>301</v>
      </c>
      <c r="K2915">
        <v>0</v>
      </c>
      <c r="L2915" t="s">
        <v>23</v>
      </c>
      <c r="M2915">
        <v>60.5</v>
      </c>
      <c r="N2915">
        <f>IF(DATOS[[#This Row],[email_open_rate]]="",0,DATOS[[#This Row],[email_open_rate]])</f>
        <v>60.5</v>
      </c>
      <c r="O2915" s="1">
        <v>45782</v>
      </c>
      <c r="P2915">
        <v>99</v>
      </c>
      <c r="Q2915">
        <v>0.18</v>
      </c>
      <c r="R2915">
        <f>IF(IFERROR(VLOOKUP(DATOS[[#This Row],[IdUnico]],A2916:$A$5002,1,FALSE),0),1,0)</f>
        <v>0</v>
      </c>
    </row>
    <row r="2916" spans="1:18" x14ac:dyDescent="0.3">
      <c r="A2916" t="str">
        <f>CONCATENATE(DATOS[[#This Row],[customer_id]],"_",DATOS[[#This Row],[country]],"_",DATOS[[#This Row],[customer_since]])</f>
        <v>CUST_6243_France_44470</v>
      </c>
      <c r="B2916" t="s">
        <v>1567</v>
      </c>
      <c r="C2916">
        <v>39</v>
      </c>
      <c r="D2916" t="s">
        <v>21</v>
      </c>
      <c r="E2916" t="s">
        <v>35</v>
      </c>
      <c r="F2916">
        <v>36.520000000000003</v>
      </c>
      <c r="G2916">
        <f>IF(DATOS[[#This Row],[avg_order_value]]="",0,DATOS[[#This Row],[avg_order_value]])</f>
        <v>36.520000000000003</v>
      </c>
      <c r="H2916">
        <v>10</v>
      </c>
      <c r="I2916">
        <f>DATOS[[#This Row],[avgValorOrdenDesc]]*DATOS[[#This Row],[total_orders]]</f>
        <v>365.20000000000005</v>
      </c>
      <c r="J2916">
        <v>321</v>
      </c>
      <c r="K2916">
        <v>0</v>
      </c>
      <c r="L2916" t="s">
        <v>23</v>
      </c>
      <c r="M2916">
        <v>81.2</v>
      </c>
      <c r="N2916">
        <f>IF(DATOS[[#This Row],[email_open_rate]]="",0,DATOS[[#This Row],[email_open_rate]])</f>
        <v>81.2</v>
      </c>
      <c r="O2916" s="1">
        <v>44470</v>
      </c>
      <c r="P2916">
        <v>22</v>
      </c>
      <c r="Q2916">
        <v>0.41</v>
      </c>
      <c r="R2916">
        <f>IF(IFERROR(VLOOKUP(DATOS[[#This Row],[IdUnico]],A2917:$A$5002,1,FALSE),0),1,0)</f>
        <v>0</v>
      </c>
    </row>
    <row r="2917" spans="1:18" x14ac:dyDescent="0.3">
      <c r="A2917" t="str">
        <f>CONCATENATE(DATOS[[#This Row],[customer_id]],"_",DATOS[[#This Row],[country]],"_",DATOS[[#This Row],[customer_since]])</f>
        <v>CUST_6244_India_44580</v>
      </c>
      <c r="B2917" t="s">
        <v>3375</v>
      </c>
      <c r="C2917">
        <v>68</v>
      </c>
      <c r="D2917" t="s">
        <v>21</v>
      </c>
      <c r="E2917" t="s">
        <v>37</v>
      </c>
      <c r="F2917">
        <v>62.12</v>
      </c>
      <c r="G2917">
        <f>IF(DATOS[[#This Row],[avg_order_value]]="",0,DATOS[[#This Row],[avg_order_value]])</f>
        <v>62.12</v>
      </c>
      <c r="H2917">
        <v>17</v>
      </c>
      <c r="I2917">
        <f>DATOS[[#This Row],[avgValorOrdenDesc]]*DATOS[[#This Row],[total_orders]]</f>
        <v>1056.04</v>
      </c>
      <c r="J2917">
        <v>225</v>
      </c>
      <c r="K2917">
        <v>0</v>
      </c>
      <c r="L2917" t="s">
        <v>40</v>
      </c>
      <c r="M2917">
        <v>81.7</v>
      </c>
      <c r="N2917">
        <f>IF(DATOS[[#This Row],[email_open_rate]]="",0,DATOS[[#This Row],[email_open_rate]])</f>
        <v>81.7</v>
      </c>
      <c r="O2917" s="1">
        <v>44580</v>
      </c>
      <c r="P2917">
        <v>18</v>
      </c>
      <c r="Q2917">
        <v>0.54</v>
      </c>
      <c r="R2917">
        <f>IF(IFERROR(VLOOKUP(DATOS[[#This Row],[IdUnico]],A2918:$A$5002,1,FALSE),0),1,0)</f>
        <v>0</v>
      </c>
    </row>
    <row r="2918" spans="1:18" x14ac:dyDescent="0.3">
      <c r="A2918" t="str">
        <f>CONCATENATE(DATOS[[#This Row],[customer_id]],"_",DATOS[[#This Row],[country]],"_",DATOS[[#This Row],[customer_since]])</f>
        <v>CUST_6247_India_45013</v>
      </c>
      <c r="B2918" t="s">
        <v>3536</v>
      </c>
      <c r="C2918">
        <v>20</v>
      </c>
      <c r="D2918" t="s">
        <v>14</v>
      </c>
      <c r="E2918" t="s">
        <v>37</v>
      </c>
      <c r="F2918">
        <v>50.42</v>
      </c>
      <c r="G2918">
        <f>IF(DATOS[[#This Row],[avg_order_value]]="",0,DATOS[[#This Row],[avg_order_value]])</f>
        <v>50.42</v>
      </c>
      <c r="H2918">
        <v>13</v>
      </c>
      <c r="I2918">
        <f>DATOS[[#This Row],[avgValorOrdenDesc]]*DATOS[[#This Row],[total_orders]]</f>
        <v>655.46</v>
      </c>
      <c r="J2918">
        <v>359</v>
      </c>
      <c r="K2918">
        <v>0</v>
      </c>
      <c r="L2918" t="s">
        <v>19</v>
      </c>
      <c r="M2918">
        <v>83</v>
      </c>
      <c r="N2918">
        <f>IF(DATOS[[#This Row],[email_open_rate]]="",0,DATOS[[#This Row],[email_open_rate]])</f>
        <v>83</v>
      </c>
      <c r="O2918" s="1">
        <v>45013</v>
      </c>
      <c r="P2918">
        <v>25</v>
      </c>
      <c r="Q2918">
        <v>0.1</v>
      </c>
      <c r="R2918">
        <f>IF(IFERROR(VLOOKUP(DATOS[[#This Row],[IdUnico]],A2919:$A$5002,1,FALSE),0),1,0)</f>
        <v>0</v>
      </c>
    </row>
    <row r="2919" spans="1:18" x14ac:dyDescent="0.3">
      <c r="A2919" t="str">
        <f>CONCATENATE(DATOS[[#This Row],[customer_id]],"_",DATOS[[#This Row],[country]],"_",DATOS[[#This Row],[customer_since]])</f>
        <v>CUST_6248_Australia_45062</v>
      </c>
      <c r="B2919" t="s">
        <v>2069</v>
      </c>
      <c r="C2919">
        <v>42</v>
      </c>
      <c r="D2919" t="s">
        <v>21</v>
      </c>
      <c r="E2919" t="s">
        <v>22</v>
      </c>
      <c r="F2919">
        <v>56</v>
      </c>
      <c r="G2919">
        <f>IF(DATOS[[#This Row],[avg_order_value]]="",0,DATOS[[#This Row],[avg_order_value]])</f>
        <v>56</v>
      </c>
      <c r="H2919">
        <v>12</v>
      </c>
      <c r="I2919">
        <f>DATOS[[#This Row],[avgValorOrdenDesc]]*DATOS[[#This Row],[total_orders]]</f>
        <v>672</v>
      </c>
      <c r="J2919">
        <v>89</v>
      </c>
      <c r="K2919">
        <v>0</v>
      </c>
      <c r="L2919" t="s">
        <v>23</v>
      </c>
      <c r="M2919">
        <v>3.4</v>
      </c>
      <c r="N2919">
        <f>IF(DATOS[[#This Row],[email_open_rate]]="",0,DATOS[[#This Row],[email_open_rate]])</f>
        <v>3.4</v>
      </c>
      <c r="O2919" s="1">
        <v>45062</v>
      </c>
      <c r="P2919">
        <v>8</v>
      </c>
      <c r="Q2919">
        <v>0.43</v>
      </c>
      <c r="R2919">
        <f>IF(IFERROR(VLOOKUP(DATOS[[#This Row],[IdUnico]],A2920:$A$5002,1,FALSE),0),1,0)</f>
        <v>0</v>
      </c>
    </row>
    <row r="2920" spans="1:18" x14ac:dyDescent="0.3">
      <c r="A2920" t="str">
        <f>CONCATENATE(DATOS[[#This Row],[customer_id]],"_",DATOS[[#This Row],[country]],"_",DATOS[[#This Row],[customer_since]])</f>
        <v>CUST_6249_UK_45295</v>
      </c>
      <c r="B2920" t="s">
        <v>200</v>
      </c>
      <c r="C2920">
        <v>70</v>
      </c>
      <c r="D2920" t="s">
        <v>25</v>
      </c>
      <c r="E2920" t="s">
        <v>52</v>
      </c>
      <c r="F2920">
        <v>130.44999999999999</v>
      </c>
      <c r="G2920">
        <f>IF(DATOS[[#This Row],[avg_order_value]]="",0,DATOS[[#This Row],[avg_order_value]])</f>
        <v>130.44999999999999</v>
      </c>
      <c r="H2920">
        <v>9</v>
      </c>
      <c r="I2920">
        <f>DATOS[[#This Row],[avgValorOrdenDesc]]*DATOS[[#This Row],[total_orders]]</f>
        <v>1174.05</v>
      </c>
      <c r="J2920">
        <v>148</v>
      </c>
      <c r="K2920">
        <v>0</v>
      </c>
      <c r="L2920" t="s">
        <v>16</v>
      </c>
      <c r="M2920">
        <v>73.599999999999994</v>
      </c>
      <c r="N2920">
        <f>IF(DATOS[[#This Row],[email_open_rate]]="",0,DATOS[[#This Row],[email_open_rate]])</f>
        <v>73.599999999999994</v>
      </c>
      <c r="O2920" s="1">
        <v>45295</v>
      </c>
      <c r="P2920">
        <v>83</v>
      </c>
      <c r="Q2920">
        <v>0.18</v>
      </c>
      <c r="R2920">
        <f>IF(IFERROR(VLOOKUP(DATOS[[#This Row],[IdUnico]],A2921:$A$5002,1,FALSE),0),1,0)</f>
        <v>0</v>
      </c>
    </row>
    <row r="2921" spans="1:18" x14ac:dyDescent="0.3">
      <c r="A2921" t="str">
        <f>CONCATENATE(DATOS[[#This Row],[customer_id]],"_",DATOS[[#This Row],[country]],"_",DATOS[[#This Row],[customer_since]])</f>
        <v>CUST_6249_USA_44825</v>
      </c>
      <c r="B2921" t="s">
        <v>200</v>
      </c>
      <c r="C2921">
        <v>71</v>
      </c>
      <c r="D2921" t="s">
        <v>14</v>
      </c>
      <c r="E2921" t="s">
        <v>18</v>
      </c>
      <c r="F2921">
        <v>327.06</v>
      </c>
      <c r="G2921">
        <f>IF(DATOS[[#This Row],[avg_order_value]]="",0,DATOS[[#This Row],[avg_order_value]])</f>
        <v>327.06</v>
      </c>
      <c r="H2921">
        <v>10</v>
      </c>
      <c r="I2921">
        <f>DATOS[[#This Row],[avgValorOrdenDesc]]*DATOS[[#This Row],[total_orders]]</f>
        <v>3270.6</v>
      </c>
      <c r="J2921">
        <v>339</v>
      </c>
      <c r="K2921">
        <v>0</v>
      </c>
      <c r="L2921" t="s">
        <v>23</v>
      </c>
      <c r="M2921">
        <v>13.7</v>
      </c>
      <c r="N2921">
        <f>IF(DATOS[[#This Row],[email_open_rate]]="",0,DATOS[[#This Row],[email_open_rate]])</f>
        <v>13.7</v>
      </c>
      <c r="O2921" s="1">
        <v>44825</v>
      </c>
      <c r="P2921">
        <v>69</v>
      </c>
      <c r="Q2921">
        <v>0.59</v>
      </c>
      <c r="R2921">
        <f>IF(IFERROR(VLOOKUP(DATOS[[#This Row],[IdUnico]],A2922:$A$5002,1,FALSE),0),1,0)</f>
        <v>0</v>
      </c>
    </row>
    <row r="2922" spans="1:18" x14ac:dyDescent="0.3">
      <c r="A2922" t="str">
        <f>CONCATENATE(DATOS[[#This Row],[customer_id]],"_",DATOS[[#This Row],[country]],"_",DATOS[[#This Row],[customer_since]])</f>
        <v>CUST_6251_UK_44682</v>
      </c>
      <c r="B2922" t="s">
        <v>1901</v>
      </c>
      <c r="C2922">
        <v>69</v>
      </c>
      <c r="D2922" t="s">
        <v>14</v>
      </c>
      <c r="E2922" t="s">
        <v>52</v>
      </c>
      <c r="F2922">
        <v>94.58</v>
      </c>
      <c r="G2922">
        <f>IF(DATOS[[#This Row],[avg_order_value]]="",0,DATOS[[#This Row],[avg_order_value]])</f>
        <v>94.58</v>
      </c>
      <c r="H2922">
        <v>7</v>
      </c>
      <c r="I2922">
        <f>DATOS[[#This Row],[avgValorOrdenDesc]]*DATOS[[#This Row],[total_orders]]</f>
        <v>662.06</v>
      </c>
      <c r="J2922">
        <v>116</v>
      </c>
      <c r="K2922">
        <v>0</v>
      </c>
      <c r="L2922" t="s">
        <v>29</v>
      </c>
      <c r="M2922">
        <v>0.5</v>
      </c>
      <c r="N2922">
        <f>IF(DATOS[[#This Row],[email_open_rate]]="",0,DATOS[[#This Row],[email_open_rate]])</f>
        <v>0.5</v>
      </c>
      <c r="O2922" s="1">
        <v>44682</v>
      </c>
      <c r="P2922">
        <v>72</v>
      </c>
      <c r="Q2922">
        <v>0.54</v>
      </c>
      <c r="R2922">
        <f>IF(IFERROR(VLOOKUP(DATOS[[#This Row],[IdUnico]],A2923:$A$5002,1,FALSE),0),1,0)</f>
        <v>0</v>
      </c>
    </row>
    <row r="2923" spans="1:18" x14ac:dyDescent="0.3">
      <c r="A2923" t="str">
        <f>CONCATENATE(DATOS[[#This Row],[customer_id]],"_",DATOS[[#This Row],[country]],"_",DATOS[[#This Row],[customer_since]])</f>
        <v>CUST_6252_USA_45478</v>
      </c>
      <c r="B2923" t="s">
        <v>1561</v>
      </c>
      <c r="C2923">
        <v>79</v>
      </c>
      <c r="D2923" t="s">
        <v>21</v>
      </c>
      <c r="E2923" t="s">
        <v>18</v>
      </c>
      <c r="F2923">
        <v>42.42</v>
      </c>
      <c r="G2923">
        <f>IF(DATOS[[#This Row],[avg_order_value]]="",0,DATOS[[#This Row],[avg_order_value]])</f>
        <v>42.42</v>
      </c>
      <c r="H2923">
        <v>9</v>
      </c>
      <c r="I2923">
        <f>DATOS[[#This Row],[avgValorOrdenDesc]]*DATOS[[#This Row],[total_orders]]</f>
        <v>381.78000000000003</v>
      </c>
      <c r="J2923">
        <v>296</v>
      </c>
      <c r="K2923">
        <v>0</v>
      </c>
      <c r="L2923" t="s">
        <v>29</v>
      </c>
      <c r="M2923">
        <v>79.400000000000006</v>
      </c>
      <c r="N2923">
        <f>IF(DATOS[[#This Row],[email_open_rate]]="",0,DATOS[[#This Row],[email_open_rate]])</f>
        <v>79.400000000000006</v>
      </c>
      <c r="O2923" s="1">
        <v>45478</v>
      </c>
      <c r="P2923">
        <v>77</v>
      </c>
      <c r="Q2923">
        <v>0.31</v>
      </c>
      <c r="R2923">
        <f>IF(IFERROR(VLOOKUP(DATOS[[#This Row],[IdUnico]],A2924:$A$5002,1,FALSE),0),1,0)</f>
        <v>0</v>
      </c>
    </row>
    <row r="2924" spans="1:18" x14ac:dyDescent="0.3">
      <c r="A2924" t="str">
        <f>CONCATENATE(DATOS[[#This Row],[customer_id]],"_",DATOS[[#This Row],[country]],"_",DATOS[[#This Row],[customer_since]])</f>
        <v>CUST_6254_Germany_44623</v>
      </c>
      <c r="B2924" t="s">
        <v>3790</v>
      </c>
      <c r="C2924">
        <v>70</v>
      </c>
      <c r="D2924" t="s">
        <v>14</v>
      </c>
      <c r="E2924" t="s">
        <v>50</v>
      </c>
      <c r="F2924">
        <v>136.54</v>
      </c>
      <c r="G2924">
        <f>IF(DATOS[[#This Row],[avg_order_value]]="",0,DATOS[[#This Row],[avg_order_value]])</f>
        <v>136.54</v>
      </c>
      <c r="H2924">
        <v>10</v>
      </c>
      <c r="I2924">
        <f>DATOS[[#This Row],[avgValorOrdenDesc]]*DATOS[[#This Row],[total_orders]]</f>
        <v>1365.3999999999999</v>
      </c>
      <c r="J2924">
        <v>209</v>
      </c>
      <c r="K2924">
        <v>0</v>
      </c>
      <c r="L2924" t="s">
        <v>16</v>
      </c>
      <c r="M2924">
        <v>2.2999999999999998</v>
      </c>
      <c r="N2924">
        <f>IF(DATOS[[#This Row],[email_open_rate]]="",0,DATOS[[#This Row],[email_open_rate]])</f>
        <v>2.2999999999999998</v>
      </c>
      <c r="O2924" s="1">
        <v>44623</v>
      </c>
      <c r="P2924">
        <v>29</v>
      </c>
      <c r="Q2924">
        <v>0.52</v>
      </c>
      <c r="R2924">
        <f>IF(IFERROR(VLOOKUP(DATOS[[#This Row],[IdUnico]],A2925:$A$5002,1,FALSE),0),1,0)</f>
        <v>0</v>
      </c>
    </row>
    <row r="2925" spans="1:18" x14ac:dyDescent="0.3">
      <c r="A2925" t="str">
        <f>CONCATENATE(DATOS[[#This Row],[customer_id]],"_",DATOS[[#This Row],[country]],"_",DATOS[[#This Row],[customer_since]])</f>
        <v>CUST_6255_Canada_45158</v>
      </c>
      <c r="B2925" t="s">
        <v>2990</v>
      </c>
      <c r="C2925">
        <v>67</v>
      </c>
      <c r="D2925" t="s">
        <v>21</v>
      </c>
      <c r="E2925" t="s">
        <v>28</v>
      </c>
      <c r="F2925">
        <v>94.85</v>
      </c>
      <c r="G2925">
        <f>IF(DATOS[[#This Row],[avg_order_value]]="",0,DATOS[[#This Row],[avg_order_value]])</f>
        <v>94.85</v>
      </c>
      <c r="H2925">
        <v>10</v>
      </c>
      <c r="I2925">
        <f>DATOS[[#This Row],[avgValorOrdenDesc]]*DATOS[[#This Row],[total_orders]]</f>
        <v>948.5</v>
      </c>
      <c r="J2925">
        <v>331</v>
      </c>
      <c r="K2925">
        <v>0</v>
      </c>
      <c r="L2925" t="s">
        <v>29</v>
      </c>
      <c r="M2925">
        <v>62.2</v>
      </c>
      <c r="N2925">
        <f>IF(DATOS[[#This Row],[email_open_rate]]="",0,DATOS[[#This Row],[email_open_rate]])</f>
        <v>62.2</v>
      </c>
      <c r="O2925" s="1">
        <v>45158</v>
      </c>
      <c r="P2925">
        <v>32</v>
      </c>
      <c r="Q2925">
        <v>0.18</v>
      </c>
      <c r="R2925">
        <f>IF(IFERROR(VLOOKUP(DATOS[[#This Row],[IdUnico]],A2926:$A$5002,1,FALSE),0),1,0)</f>
        <v>0</v>
      </c>
    </row>
    <row r="2926" spans="1:18" x14ac:dyDescent="0.3">
      <c r="A2926" t="str">
        <f>CONCATENATE(DATOS[[#This Row],[customer_id]],"_",DATOS[[#This Row],[country]],"_",DATOS[[#This Row],[customer_since]])</f>
        <v>CUST_6256_Brazil_45533</v>
      </c>
      <c r="B2926" t="s">
        <v>821</v>
      </c>
      <c r="C2926">
        <v>70</v>
      </c>
      <c r="D2926" t="s">
        <v>21</v>
      </c>
      <c r="E2926" t="s">
        <v>15</v>
      </c>
      <c r="F2926">
        <v>73.62</v>
      </c>
      <c r="G2926">
        <f>IF(DATOS[[#This Row],[avg_order_value]]="",0,DATOS[[#This Row],[avg_order_value]])</f>
        <v>73.62</v>
      </c>
      <c r="H2926">
        <v>9</v>
      </c>
      <c r="I2926">
        <f>DATOS[[#This Row],[avgValorOrdenDesc]]*DATOS[[#This Row],[total_orders]]</f>
        <v>662.58</v>
      </c>
      <c r="J2926">
        <v>356</v>
      </c>
      <c r="K2926">
        <v>0</v>
      </c>
      <c r="L2926" t="s">
        <v>19</v>
      </c>
      <c r="M2926">
        <v>36.4</v>
      </c>
      <c r="N2926">
        <f>IF(DATOS[[#This Row],[email_open_rate]]="",0,DATOS[[#This Row],[email_open_rate]])</f>
        <v>36.4</v>
      </c>
      <c r="O2926" s="1">
        <v>45533</v>
      </c>
      <c r="P2926">
        <v>61</v>
      </c>
      <c r="Q2926">
        <v>0.12</v>
      </c>
      <c r="R2926">
        <f>IF(IFERROR(VLOOKUP(DATOS[[#This Row],[IdUnico]],A2927:$A$5002,1,FALSE),0),1,0)</f>
        <v>0</v>
      </c>
    </row>
    <row r="2927" spans="1:18" x14ac:dyDescent="0.3">
      <c r="A2927" t="str">
        <f>CONCATENATE(DATOS[[#This Row],[customer_id]],"_",DATOS[[#This Row],[country]],"_",DATOS[[#This Row],[customer_since]])</f>
        <v>CUST_6258_Brazil_44192</v>
      </c>
      <c r="B2927" t="s">
        <v>115</v>
      </c>
      <c r="C2927">
        <v>52</v>
      </c>
      <c r="D2927" t="s">
        <v>21</v>
      </c>
      <c r="E2927" t="s">
        <v>15</v>
      </c>
      <c r="F2927">
        <v>170.39</v>
      </c>
      <c r="G2927">
        <f>IF(DATOS[[#This Row],[avg_order_value]]="",0,DATOS[[#This Row],[avg_order_value]])</f>
        <v>170.39</v>
      </c>
      <c r="H2927">
        <v>15</v>
      </c>
      <c r="I2927">
        <f>DATOS[[#This Row],[avgValorOrdenDesc]]*DATOS[[#This Row],[total_orders]]</f>
        <v>2555.85</v>
      </c>
      <c r="J2927">
        <v>285</v>
      </c>
      <c r="K2927">
        <v>0</v>
      </c>
      <c r="L2927" t="s">
        <v>40</v>
      </c>
      <c r="M2927">
        <v>15.5</v>
      </c>
      <c r="N2927">
        <f>IF(DATOS[[#This Row],[email_open_rate]]="",0,DATOS[[#This Row],[email_open_rate]])</f>
        <v>15.5</v>
      </c>
      <c r="O2927" s="1">
        <v>44192</v>
      </c>
      <c r="P2927">
        <v>1</v>
      </c>
      <c r="Q2927">
        <v>0.4</v>
      </c>
      <c r="R2927">
        <f>IF(IFERROR(VLOOKUP(DATOS[[#This Row],[IdUnico]],A2928:$A$5002,1,FALSE),0),1,0)</f>
        <v>0</v>
      </c>
    </row>
    <row r="2928" spans="1:18" x14ac:dyDescent="0.3">
      <c r="A2928" t="str">
        <f>CONCATENATE(DATOS[[#This Row],[customer_id]],"_",DATOS[[#This Row],[country]],"_",DATOS[[#This Row],[customer_since]])</f>
        <v>CUST_6258_USA_45726</v>
      </c>
      <c r="B2928" t="s">
        <v>115</v>
      </c>
      <c r="C2928">
        <v>71</v>
      </c>
      <c r="D2928" t="s">
        <v>14</v>
      </c>
      <c r="E2928" t="s">
        <v>18</v>
      </c>
      <c r="F2928">
        <v>49.42</v>
      </c>
      <c r="G2928">
        <f>IF(DATOS[[#This Row],[avg_order_value]]="",0,DATOS[[#This Row],[avg_order_value]])</f>
        <v>49.42</v>
      </c>
      <c r="H2928">
        <v>8</v>
      </c>
      <c r="I2928">
        <f>DATOS[[#This Row],[avgValorOrdenDesc]]*DATOS[[#This Row],[total_orders]]</f>
        <v>395.36</v>
      </c>
      <c r="J2928">
        <v>127</v>
      </c>
      <c r="K2928">
        <v>0</v>
      </c>
      <c r="L2928" t="s">
        <v>16</v>
      </c>
      <c r="M2928">
        <v>31.5</v>
      </c>
      <c r="N2928">
        <f>IF(DATOS[[#This Row],[email_open_rate]]="",0,DATOS[[#This Row],[email_open_rate]])</f>
        <v>31.5</v>
      </c>
      <c r="O2928" s="1">
        <v>45726</v>
      </c>
      <c r="P2928">
        <v>41</v>
      </c>
      <c r="Q2928">
        <v>0.64</v>
      </c>
      <c r="R2928">
        <f>IF(IFERROR(VLOOKUP(DATOS[[#This Row],[IdUnico]],A2929:$A$5002,1,FALSE),0),1,0)</f>
        <v>0</v>
      </c>
    </row>
    <row r="2929" spans="1:18" x14ac:dyDescent="0.3">
      <c r="A2929" t="str">
        <f>CONCATENATE(DATOS[[#This Row],[customer_id]],"_",DATOS[[#This Row],[country]],"_",DATOS[[#This Row],[customer_since]])</f>
        <v>CUST_6260_Japan_45748</v>
      </c>
      <c r="B2929" t="s">
        <v>2703</v>
      </c>
      <c r="C2929">
        <v>40</v>
      </c>
      <c r="D2929" t="s">
        <v>14</v>
      </c>
      <c r="E2929" t="s">
        <v>26</v>
      </c>
      <c r="F2929">
        <v>133.53</v>
      </c>
      <c r="G2929">
        <f>IF(DATOS[[#This Row],[avg_order_value]]="",0,DATOS[[#This Row],[avg_order_value]])</f>
        <v>133.53</v>
      </c>
      <c r="H2929">
        <v>11</v>
      </c>
      <c r="I2929">
        <f>DATOS[[#This Row],[avgValorOrdenDesc]]*DATOS[[#This Row],[total_orders]]</f>
        <v>1468.83</v>
      </c>
      <c r="J2929">
        <v>353</v>
      </c>
      <c r="K2929">
        <v>0</v>
      </c>
      <c r="L2929" t="s">
        <v>16</v>
      </c>
      <c r="M2929">
        <v>77.900000000000006</v>
      </c>
      <c r="N2929">
        <f>IF(DATOS[[#This Row],[email_open_rate]]="",0,DATOS[[#This Row],[email_open_rate]])</f>
        <v>77.900000000000006</v>
      </c>
      <c r="O2929" s="1">
        <v>45748</v>
      </c>
      <c r="P2929">
        <v>72</v>
      </c>
      <c r="Q2929">
        <v>0.44</v>
      </c>
      <c r="R2929">
        <f>IF(IFERROR(VLOOKUP(DATOS[[#This Row],[IdUnico]],A2930:$A$5002,1,FALSE),0),1,0)</f>
        <v>0</v>
      </c>
    </row>
    <row r="2930" spans="1:18" x14ac:dyDescent="0.3">
      <c r="A2930" t="str">
        <f>CONCATENATE(DATOS[[#This Row],[customer_id]],"_",DATOS[[#This Row],[country]],"_",DATOS[[#This Row],[customer_since]])</f>
        <v>CUST_6266_France_45172</v>
      </c>
      <c r="B2930" t="s">
        <v>3752</v>
      </c>
      <c r="C2930">
        <v>40</v>
      </c>
      <c r="D2930" t="s">
        <v>25</v>
      </c>
      <c r="E2930" t="s">
        <v>35</v>
      </c>
      <c r="F2930">
        <v>189.97</v>
      </c>
      <c r="G2930">
        <f>IF(DATOS[[#This Row],[avg_order_value]]="",0,DATOS[[#This Row],[avg_order_value]])</f>
        <v>189.97</v>
      </c>
      <c r="H2930">
        <v>8</v>
      </c>
      <c r="I2930">
        <f>DATOS[[#This Row],[avgValorOrdenDesc]]*DATOS[[#This Row],[total_orders]]</f>
        <v>1519.76</v>
      </c>
      <c r="J2930">
        <v>120</v>
      </c>
      <c r="K2930">
        <v>0</v>
      </c>
      <c r="L2930" t="s">
        <v>40</v>
      </c>
      <c r="M2930">
        <v>73</v>
      </c>
      <c r="N2930">
        <f>IF(DATOS[[#This Row],[email_open_rate]]="",0,DATOS[[#This Row],[email_open_rate]])</f>
        <v>73</v>
      </c>
      <c r="O2930" s="1">
        <v>45172</v>
      </c>
      <c r="P2930">
        <v>16</v>
      </c>
      <c r="Q2930">
        <v>0.28999999999999998</v>
      </c>
      <c r="R2930">
        <f>IF(IFERROR(VLOOKUP(DATOS[[#This Row],[IdUnico]],A2931:$A$5002,1,FALSE),0),1,0)</f>
        <v>0</v>
      </c>
    </row>
    <row r="2931" spans="1:18" x14ac:dyDescent="0.3">
      <c r="A2931" t="str">
        <f>CONCATENATE(DATOS[[#This Row],[customer_id]],"_",DATOS[[#This Row],[country]],"_",DATOS[[#This Row],[customer_since]])</f>
        <v>CUST_6275_France_45080</v>
      </c>
      <c r="B2931" t="s">
        <v>3661</v>
      </c>
      <c r="C2931">
        <v>78</v>
      </c>
      <c r="D2931" t="s">
        <v>25</v>
      </c>
      <c r="E2931" t="s">
        <v>35</v>
      </c>
      <c r="F2931">
        <v>108.98</v>
      </c>
      <c r="G2931">
        <f>IF(DATOS[[#This Row],[avg_order_value]]="",0,DATOS[[#This Row],[avg_order_value]])</f>
        <v>108.98</v>
      </c>
      <c r="H2931">
        <v>9</v>
      </c>
      <c r="I2931">
        <f>DATOS[[#This Row],[avgValorOrdenDesc]]*DATOS[[#This Row],[total_orders]]</f>
        <v>980.82</v>
      </c>
      <c r="J2931">
        <v>318</v>
      </c>
      <c r="K2931">
        <v>0</v>
      </c>
      <c r="L2931" t="s">
        <v>23</v>
      </c>
      <c r="M2931">
        <v>16</v>
      </c>
      <c r="N2931">
        <f>IF(DATOS[[#This Row],[email_open_rate]]="",0,DATOS[[#This Row],[email_open_rate]])</f>
        <v>16</v>
      </c>
      <c r="O2931" s="1">
        <v>45080</v>
      </c>
      <c r="P2931">
        <v>78</v>
      </c>
      <c r="Q2931">
        <v>0.39</v>
      </c>
      <c r="R2931">
        <f>IF(IFERROR(VLOOKUP(DATOS[[#This Row],[IdUnico]],A2932:$A$5002,1,FALSE),0),1,0)</f>
        <v>0</v>
      </c>
    </row>
    <row r="2932" spans="1:18" x14ac:dyDescent="0.3">
      <c r="A2932" t="str">
        <f>CONCATENATE(DATOS[[#This Row],[customer_id]],"_",DATOS[[#This Row],[country]],"_",DATOS[[#This Row],[customer_since]])</f>
        <v>CUST_6276_Australia_45144</v>
      </c>
      <c r="B2932" t="s">
        <v>107</v>
      </c>
      <c r="C2932">
        <v>53</v>
      </c>
      <c r="D2932" t="s">
        <v>25</v>
      </c>
      <c r="E2932" t="s">
        <v>22</v>
      </c>
      <c r="F2932">
        <v>194.44</v>
      </c>
      <c r="G2932">
        <f>IF(DATOS[[#This Row],[avg_order_value]]="",0,DATOS[[#This Row],[avg_order_value]])</f>
        <v>194.44</v>
      </c>
      <c r="H2932">
        <v>14</v>
      </c>
      <c r="I2932">
        <f>DATOS[[#This Row],[avgValorOrdenDesc]]*DATOS[[#This Row],[total_orders]]</f>
        <v>2722.16</v>
      </c>
      <c r="J2932">
        <v>291</v>
      </c>
      <c r="K2932">
        <v>0</v>
      </c>
      <c r="L2932" t="s">
        <v>40</v>
      </c>
      <c r="M2932">
        <v>82.3</v>
      </c>
      <c r="N2932">
        <f>IF(DATOS[[#This Row],[email_open_rate]]="",0,DATOS[[#This Row],[email_open_rate]])</f>
        <v>82.3</v>
      </c>
      <c r="O2932" s="1">
        <v>45144</v>
      </c>
      <c r="P2932">
        <v>43</v>
      </c>
      <c r="Q2932">
        <v>0.3</v>
      </c>
      <c r="R2932">
        <f>IF(IFERROR(VLOOKUP(DATOS[[#This Row],[IdUnico]],A2933:$A$5002,1,FALSE),0),1,0)</f>
        <v>0</v>
      </c>
    </row>
    <row r="2933" spans="1:18" x14ac:dyDescent="0.3">
      <c r="A2933" t="str">
        <f>CONCATENATE(DATOS[[#This Row],[customer_id]],"_",DATOS[[#This Row],[country]],"_",DATOS[[#This Row],[customer_since]])</f>
        <v>CUST_6276_France_44395</v>
      </c>
      <c r="B2933" t="s">
        <v>107</v>
      </c>
      <c r="C2933">
        <v>37</v>
      </c>
      <c r="D2933" t="s">
        <v>21</v>
      </c>
      <c r="E2933" t="s">
        <v>35</v>
      </c>
      <c r="G2933">
        <f>IF(DATOS[[#This Row],[avg_order_value]]="",0,DATOS[[#This Row],[avg_order_value]])</f>
        <v>0</v>
      </c>
      <c r="H2933">
        <v>9</v>
      </c>
      <c r="I2933">
        <f>DATOS[[#This Row],[avgValorOrdenDesc]]*DATOS[[#This Row],[total_orders]]</f>
        <v>0</v>
      </c>
      <c r="J2933">
        <v>244</v>
      </c>
      <c r="K2933">
        <v>0</v>
      </c>
      <c r="L2933" t="s">
        <v>16</v>
      </c>
      <c r="M2933">
        <v>5.0999999999999996</v>
      </c>
      <c r="N2933">
        <f>IF(DATOS[[#This Row],[email_open_rate]]="",0,DATOS[[#This Row],[email_open_rate]])</f>
        <v>5.0999999999999996</v>
      </c>
      <c r="O2933" s="1">
        <v>44395</v>
      </c>
      <c r="P2933">
        <v>11</v>
      </c>
      <c r="Q2933">
        <v>0.49</v>
      </c>
      <c r="R2933">
        <f>IF(IFERROR(VLOOKUP(DATOS[[#This Row],[IdUnico]],A2934:$A$5002,1,FALSE),0),1,0)</f>
        <v>0</v>
      </c>
    </row>
    <row r="2934" spans="1:18" x14ac:dyDescent="0.3">
      <c r="A2934" t="str">
        <f>CONCATENATE(DATOS[[#This Row],[customer_id]],"_",DATOS[[#This Row],[country]],"_",DATOS[[#This Row],[customer_since]])</f>
        <v>CUST_6280_Australia_45344</v>
      </c>
      <c r="B2934" t="s">
        <v>1667</v>
      </c>
      <c r="C2934">
        <v>74</v>
      </c>
      <c r="D2934" t="s">
        <v>21</v>
      </c>
      <c r="E2934" t="s">
        <v>22</v>
      </c>
      <c r="F2934">
        <v>120.62</v>
      </c>
      <c r="G2934">
        <f>IF(DATOS[[#This Row],[avg_order_value]]="",0,DATOS[[#This Row],[avg_order_value]])</f>
        <v>120.62</v>
      </c>
      <c r="H2934">
        <v>10</v>
      </c>
      <c r="I2934">
        <f>DATOS[[#This Row],[avgValorOrdenDesc]]*DATOS[[#This Row],[total_orders]]</f>
        <v>1206.2</v>
      </c>
      <c r="J2934">
        <v>130</v>
      </c>
      <c r="K2934">
        <v>0</v>
      </c>
      <c r="L2934" t="s">
        <v>40</v>
      </c>
      <c r="M2934">
        <v>51.1</v>
      </c>
      <c r="N2934">
        <f>IF(DATOS[[#This Row],[email_open_rate]]="",0,DATOS[[#This Row],[email_open_rate]])</f>
        <v>51.1</v>
      </c>
      <c r="O2934" s="1">
        <v>45344</v>
      </c>
      <c r="P2934">
        <v>22</v>
      </c>
      <c r="Q2934">
        <v>0.18</v>
      </c>
      <c r="R2934">
        <f>IF(IFERROR(VLOOKUP(DATOS[[#This Row],[IdUnico]],A2935:$A$5002,1,FALSE),0),1,0)</f>
        <v>0</v>
      </c>
    </row>
    <row r="2935" spans="1:18" x14ac:dyDescent="0.3">
      <c r="A2935" t="str">
        <f>CONCATENATE(DATOS[[#This Row],[customer_id]],"_",DATOS[[#This Row],[country]],"_",DATOS[[#This Row],[customer_since]])</f>
        <v>CUST_6283_France_45143</v>
      </c>
      <c r="B2935" t="s">
        <v>2854</v>
      </c>
      <c r="C2935">
        <v>48</v>
      </c>
      <c r="D2935" t="s">
        <v>14</v>
      </c>
      <c r="E2935" t="s">
        <v>35</v>
      </c>
      <c r="F2935">
        <v>55.49</v>
      </c>
      <c r="G2935">
        <f>IF(DATOS[[#This Row],[avg_order_value]]="",0,DATOS[[#This Row],[avg_order_value]])</f>
        <v>55.49</v>
      </c>
      <c r="H2935">
        <v>9</v>
      </c>
      <c r="I2935">
        <f>DATOS[[#This Row],[avgValorOrdenDesc]]*DATOS[[#This Row],[total_orders]]</f>
        <v>499.41</v>
      </c>
      <c r="J2935">
        <v>116</v>
      </c>
      <c r="K2935">
        <v>0</v>
      </c>
      <c r="L2935" t="s">
        <v>40</v>
      </c>
      <c r="M2935">
        <v>91.2</v>
      </c>
      <c r="N2935">
        <f>IF(DATOS[[#This Row],[email_open_rate]]="",0,DATOS[[#This Row],[email_open_rate]])</f>
        <v>91.2</v>
      </c>
      <c r="O2935" s="1">
        <v>45143</v>
      </c>
      <c r="P2935">
        <v>55</v>
      </c>
      <c r="Q2935">
        <v>0.26</v>
      </c>
      <c r="R2935">
        <f>IF(IFERROR(VLOOKUP(DATOS[[#This Row],[IdUnico]],A2936:$A$5002,1,FALSE),0),1,0)</f>
        <v>0</v>
      </c>
    </row>
    <row r="2936" spans="1:18" x14ac:dyDescent="0.3">
      <c r="A2936" t="str">
        <f>CONCATENATE(DATOS[[#This Row],[customer_id]],"_",DATOS[[#This Row],[country]],"_",DATOS[[#This Row],[customer_since]])</f>
        <v>CUST_6285_France_45113</v>
      </c>
      <c r="B2936" t="s">
        <v>2824</v>
      </c>
      <c r="C2936">
        <v>74</v>
      </c>
      <c r="D2936" t="s">
        <v>14</v>
      </c>
      <c r="E2936" t="s">
        <v>35</v>
      </c>
      <c r="F2936">
        <v>204.15</v>
      </c>
      <c r="G2936">
        <f>IF(DATOS[[#This Row],[avg_order_value]]="",0,DATOS[[#This Row],[avg_order_value]])</f>
        <v>204.15</v>
      </c>
      <c r="H2936">
        <v>9</v>
      </c>
      <c r="I2936">
        <f>DATOS[[#This Row],[avgValorOrdenDesc]]*DATOS[[#This Row],[total_orders]]</f>
        <v>1837.3500000000001</v>
      </c>
      <c r="J2936">
        <v>195</v>
      </c>
      <c r="K2936">
        <v>0</v>
      </c>
      <c r="L2936" t="s">
        <v>19</v>
      </c>
      <c r="N2936">
        <f>IF(DATOS[[#This Row],[email_open_rate]]="",0,DATOS[[#This Row],[email_open_rate]])</f>
        <v>0</v>
      </c>
      <c r="O2936" s="1">
        <v>45113</v>
      </c>
      <c r="P2936">
        <v>71</v>
      </c>
      <c r="Q2936">
        <v>0.62</v>
      </c>
      <c r="R2936">
        <f>IF(IFERROR(VLOOKUP(DATOS[[#This Row],[IdUnico]],A2937:$A$5002,1,FALSE),0),1,0)</f>
        <v>0</v>
      </c>
    </row>
    <row r="2937" spans="1:18" x14ac:dyDescent="0.3">
      <c r="A2937" t="str">
        <f>CONCATENATE(DATOS[[#This Row],[customer_id]],"_",DATOS[[#This Row],[country]],"_",DATOS[[#This Row],[customer_since]])</f>
        <v>CUST_6287_Japan_45102</v>
      </c>
      <c r="B2937" t="s">
        <v>808</v>
      </c>
      <c r="C2937">
        <v>51</v>
      </c>
      <c r="D2937" t="s">
        <v>21</v>
      </c>
      <c r="E2937" t="s">
        <v>26</v>
      </c>
      <c r="F2937">
        <v>104.54</v>
      </c>
      <c r="G2937">
        <f>IF(DATOS[[#This Row],[avg_order_value]]="",0,DATOS[[#This Row],[avg_order_value]])</f>
        <v>104.54</v>
      </c>
      <c r="H2937">
        <v>10</v>
      </c>
      <c r="I2937">
        <f>DATOS[[#This Row],[avgValorOrdenDesc]]*DATOS[[#This Row],[total_orders]]</f>
        <v>1045.4000000000001</v>
      </c>
      <c r="J2937">
        <v>343</v>
      </c>
      <c r="K2937">
        <v>0</v>
      </c>
      <c r="L2937" t="s">
        <v>16</v>
      </c>
      <c r="M2937">
        <v>30.3</v>
      </c>
      <c r="N2937">
        <f>IF(DATOS[[#This Row],[email_open_rate]]="",0,DATOS[[#This Row],[email_open_rate]])</f>
        <v>30.3</v>
      </c>
      <c r="O2937" s="1">
        <v>45102</v>
      </c>
      <c r="P2937">
        <v>6</v>
      </c>
      <c r="Q2937">
        <v>0.38</v>
      </c>
      <c r="R2937">
        <f>IF(IFERROR(VLOOKUP(DATOS[[#This Row],[IdUnico]],A2938:$A$5002,1,FALSE),0),1,0)</f>
        <v>0</v>
      </c>
    </row>
    <row r="2938" spans="1:18" x14ac:dyDescent="0.3">
      <c r="A2938" t="str">
        <f>CONCATENATE(DATOS[[#This Row],[customer_id]],"_",DATOS[[#This Row],[country]],"_",DATOS[[#This Row],[customer_since]])</f>
        <v>CUST_6287_USA_45587</v>
      </c>
      <c r="B2938" t="s">
        <v>808</v>
      </c>
      <c r="C2938">
        <v>31</v>
      </c>
      <c r="D2938" t="s">
        <v>14</v>
      </c>
      <c r="E2938" t="s">
        <v>18</v>
      </c>
      <c r="F2938">
        <v>109.43</v>
      </c>
      <c r="G2938">
        <f>IF(DATOS[[#This Row],[avg_order_value]]="",0,DATOS[[#This Row],[avg_order_value]])</f>
        <v>109.43</v>
      </c>
      <c r="H2938">
        <v>11</v>
      </c>
      <c r="I2938">
        <f>DATOS[[#This Row],[avgValorOrdenDesc]]*DATOS[[#This Row],[total_orders]]</f>
        <v>1203.73</v>
      </c>
      <c r="J2938">
        <v>297</v>
      </c>
      <c r="K2938">
        <v>0</v>
      </c>
      <c r="L2938" t="s">
        <v>29</v>
      </c>
      <c r="M2938">
        <v>17.2</v>
      </c>
      <c r="N2938">
        <f>IF(DATOS[[#This Row],[email_open_rate]]="",0,DATOS[[#This Row],[email_open_rate]])</f>
        <v>17.2</v>
      </c>
      <c r="O2938" s="1">
        <v>45587</v>
      </c>
      <c r="P2938">
        <v>35</v>
      </c>
      <c r="Q2938">
        <v>0.05</v>
      </c>
      <c r="R2938">
        <f>IF(IFERROR(VLOOKUP(DATOS[[#This Row],[IdUnico]],A2939:$A$5002,1,FALSE),0),1,0)</f>
        <v>0</v>
      </c>
    </row>
    <row r="2939" spans="1:18" x14ac:dyDescent="0.3">
      <c r="A2939" t="str">
        <f>CONCATENATE(DATOS[[#This Row],[customer_id]],"_",DATOS[[#This Row],[country]],"_",DATOS[[#This Row],[customer_since]])</f>
        <v>CUST_6291_Australia_44368</v>
      </c>
      <c r="B2939" t="s">
        <v>1592</v>
      </c>
      <c r="C2939">
        <v>36</v>
      </c>
      <c r="D2939" t="s">
        <v>21</v>
      </c>
      <c r="E2939" t="s">
        <v>22</v>
      </c>
      <c r="F2939">
        <v>129.76</v>
      </c>
      <c r="G2939">
        <f>IF(DATOS[[#This Row],[avg_order_value]]="",0,DATOS[[#This Row],[avg_order_value]])</f>
        <v>129.76</v>
      </c>
      <c r="H2939">
        <v>6</v>
      </c>
      <c r="I2939">
        <f>DATOS[[#This Row],[avgValorOrdenDesc]]*DATOS[[#This Row],[total_orders]]</f>
        <v>778.56</v>
      </c>
      <c r="J2939">
        <v>69</v>
      </c>
      <c r="K2939">
        <v>0</v>
      </c>
      <c r="L2939" t="s">
        <v>29</v>
      </c>
      <c r="M2939">
        <v>82.9</v>
      </c>
      <c r="N2939">
        <f>IF(DATOS[[#This Row],[email_open_rate]]="",0,DATOS[[#This Row],[email_open_rate]])</f>
        <v>82.9</v>
      </c>
      <c r="O2939" s="1">
        <v>44368</v>
      </c>
      <c r="P2939">
        <v>15</v>
      </c>
      <c r="Q2939">
        <v>0.69</v>
      </c>
      <c r="R2939">
        <f>IF(IFERROR(VLOOKUP(DATOS[[#This Row],[IdUnico]],A2940:$A$5002,1,FALSE),0),1,0)</f>
        <v>0</v>
      </c>
    </row>
    <row r="2940" spans="1:18" x14ac:dyDescent="0.3">
      <c r="A2940" t="str">
        <f>CONCATENATE(DATOS[[#This Row],[customer_id]],"_",DATOS[[#This Row],[country]],"_",DATOS[[#This Row],[customer_since]])</f>
        <v>CUST_6291_India_45769</v>
      </c>
      <c r="B2940" t="s">
        <v>1592</v>
      </c>
      <c r="C2940">
        <v>33</v>
      </c>
      <c r="D2940" t="s">
        <v>21</v>
      </c>
      <c r="E2940" t="s">
        <v>37</v>
      </c>
      <c r="F2940">
        <v>250.17</v>
      </c>
      <c r="G2940">
        <f>IF(DATOS[[#This Row],[avg_order_value]]="",0,DATOS[[#This Row],[avg_order_value]])</f>
        <v>250.17</v>
      </c>
      <c r="H2940">
        <v>11</v>
      </c>
      <c r="I2940">
        <f>DATOS[[#This Row],[avgValorOrdenDesc]]*DATOS[[#This Row],[total_orders]]</f>
        <v>2751.87</v>
      </c>
      <c r="J2940">
        <v>18</v>
      </c>
      <c r="K2940">
        <v>0</v>
      </c>
      <c r="L2940" t="s">
        <v>23</v>
      </c>
      <c r="N2940">
        <f>IF(DATOS[[#This Row],[email_open_rate]]="",0,DATOS[[#This Row],[email_open_rate]])</f>
        <v>0</v>
      </c>
      <c r="O2940" s="1">
        <v>45769</v>
      </c>
      <c r="P2940">
        <v>52</v>
      </c>
      <c r="Q2940">
        <v>0.37</v>
      </c>
      <c r="R2940">
        <f>IF(IFERROR(VLOOKUP(DATOS[[#This Row],[IdUnico]],A2941:$A$5002,1,FALSE),0),1,0)</f>
        <v>0</v>
      </c>
    </row>
    <row r="2941" spans="1:18" x14ac:dyDescent="0.3">
      <c r="A2941" t="str">
        <f>CONCATENATE(DATOS[[#This Row],[customer_id]],"_",DATOS[[#This Row],[country]],"_",DATOS[[#This Row],[customer_since]])</f>
        <v>CUST_6293_Canada_45690</v>
      </c>
      <c r="B2941" t="s">
        <v>523</v>
      </c>
      <c r="C2941">
        <v>49</v>
      </c>
      <c r="D2941" t="s">
        <v>14</v>
      </c>
      <c r="E2941" t="s">
        <v>28</v>
      </c>
      <c r="F2941">
        <v>52.23</v>
      </c>
      <c r="G2941">
        <f>IF(DATOS[[#This Row],[avg_order_value]]="",0,DATOS[[#This Row],[avg_order_value]])</f>
        <v>52.23</v>
      </c>
      <c r="H2941">
        <v>11</v>
      </c>
      <c r="I2941">
        <f>DATOS[[#This Row],[avgValorOrdenDesc]]*DATOS[[#This Row],[total_orders]]</f>
        <v>574.53</v>
      </c>
      <c r="J2941">
        <v>64</v>
      </c>
      <c r="K2941">
        <v>1</v>
      </c>
      <c r="L2941" t="s">
        <v>40</v>
      </c>
      <c r="M2941">
        <v>87.9</v>
      </c>
      <c r="N2941">
        <f>IF(DATOS[[#This Row],[email_open_rate]]="",0,DATOS[[#This Row],[email_open_rate]])</f>
        <v>87.9</v>
      </c>
      <c r="O2941" s="1">
        <v>45690</v>
      </c>
      <c r="P2941">
        <v>48</v>
      </c>
      <c r="Q2941">
        <v>0.17</v>
      </c>
      <c r="R2941">
        <f>IF(IFERROR(VLOOKUP(DATOS[[#This Row],[IdUnico]],A2942:$A$5002,1,FALSE),0),1,0)</f>
        <v>0</v>
      </c>
    </row>
    <row r="2942" spans="1:18" x14ac:dyDescent="0.3">
      <c r="A2942" t="str">
        <f>CONCATENATE(DATOS[[#This Row],[customer_id]],"_",DATOS[[#This Row],[country]],"_",DATOS[[#This Row],[customer_since]])</f>
        <v>CUST_6295_Germany_44620</v>
      </c>
      <c r="B2942" t="s">
        <v>1226</v>
      </c>
      <c r="C2942">
        <v>41</v>
      </c>
      <c r="D2942" t="s">
        <v>21</v>
      </c>
      <c r="E2942" t="s">
        <v>50</v>
      </c>
      <c r="F2942">
        <v>64.69</v>
      </c>
      <c r="G2942">
        <f>IF(DATOS[[#This Row],[avg_order_value]]="",0,DATOS[[#This Row],[avg_order_value]])</f>
        <v>64.69</v>
      </c>
      <c r="H2942">
        <v>9</v>
      </c>
      <c r="I2942">
        <f>DATOS[[#This Row],[avgValorOrdenDesc]]*DATOS[[#This Row],[total_orders]]</f>
        <v>582.21</v>
      </c>
      <c r="J2942">
        <v>188</v>
      </c>
      <c r="K2942">
        <v>0</v>
      </c>
      <c r="L2942" t="s">
        <v>19</v>
      </c>
      <c r="M2942">
        <v>91</v>
      </c>
      <c r="N2942">
        <f>IF(DATOS[[#This Row],[email_open_rate]]="",0,DATOS[[#This Row],[email_open_rate]])</f>
        <v>91</v>
      </c>
      <c r="O2942" s="1">
        <v>44620</v>
      </c>
      <c r="P2942">
        <v>33</v>
      </c>
      <c r="Q2942">
        <v>0.2</v>
      </c>
      <c r="R2942">
        <f>IF(IFERROR(VLOOKUP(DATOS[[#This Row],[IdUnico]],A2943:$A$5002,1,FALSE),0),1,0)</f>
        <v>0</v>
      </c>
    </row>
    <row r="2943" spans="1:18" x14ac:dyDescent="0.3">
      <c r="A2943" t="str">
        <f>CONCATENATE(DATOS[[#This Row],[customer_id]],"_",DATOS[[#This Row],[country]],"_",DATOS[[#This Row],[customer_since]])</f>
        <v>CUST_6296_Germany_45066</v>
      </c>
      <c r="B2943" t="s">
        <v>3761</v>
      </c>
      <c r="C2943">
        <v>56</v>
      </c>
      <c r="D2943" t="s">
        <v>14</v>
      </c>
      <c r="E2943" t="s">
        <v>50</v>
      </c>
      <c r="F2943">
        <v>106.95</v>
      </c>
      <c r="G2943">
        <f>IF(DATOS[[#This Row],[avg_order_value]]="",0,DATOS[[#This Row],[avg_order_value]])</f>
        <v>106.95</v>
      </c>
      <c r="H2943">
        <v>5</v>
      </c>
      <c r="I2943">
        <f>DATOS[[#This Row],[avgValorOrdenDesc]]*DATOS[[#This Row],[total_orders]]</f>
        <v>534.75</v>
      </c>
      <c r="J2943">
        <v>48</v>
      </c>
      <c r="K2943">
        <v>0</v>
      </c>
      <c r="L2943" t="s">
        <v>16</v>
      </c>
      <c r="M2943">
        <v>70.8</v>
      </c>
      <c r="N2943">
        <f>IF(DATOS[[#This Row],[email_open_rate]]="",0,DATOS[[#This Row],[email_open_rate]])</f>
        <v>70.8</v>
      </c>
      <c r="O2943" s="1">
        <v>45066</v>
      </c>
      <c r="P2943">
        <v>31</v>
      </c>
      <c r="Q2943">
        <v>0.55000000000000004</v>
      </c>
      <c r="R2943">
        <f>IF(IFERROR(VLOOKUP(DATOS[[#This Row],[IdUnico]],A2944:$A$5002,1,FALSE),0),1,0)</f>
        <v>0</v>
      </c>
    </row>
    <row r="2944" spans="1:18" x14ac:dyDescent="0.3">
      <c r="A2944" t="str">
        <f>CONCATENATE(DATOS[[#This Row],[customer_id]],"_",DATOS[[#This Row],[country]],"_",DATOS[[#This Row],[customer_since]])</f>
        <v>CUST_6299_UK_44395</v>
      </c>
      <c r="B2944" t="s">
        <v>943</v>
      </c>
      <c r="C2944">
        <v>78</v>
      </c>
      <c r="D2944" t="s">
        <v>14</v>
      </c>
      <c r="E2944" t="s">
        <v>52</v>
      </c>
      <c r="F2944">
        <v>35.57</v>
      </c>
      <c r="G2944">
        <f>IF(DATOS[[#This Row],[avg_order_value]]="",0,DATOS[[#This Row],[avg_order_value]])</f>
        <v>35.57</v>
      </c>
      <c r="H2944">
        <v>12</v>
      </c>
      <c r="I2944">
        <f>DATOS[[#This Row],[avgValorOrdenDesc]]*DATOS[[#This Row],[total_orders]]</f>
        <v>426.84000000000003</v>
      </c>
      <c r="J2944">
        <v>207</v>
      </c>
      <c r="K2944">
        <v>0</v>
      </c>
      <c r="L2944" t="s">
        <v>16</v>
      </c>
      <c r="M2944">
        <v>91.5</v>
      </c>
      <c r="N2944">
        <f>IF(DATOS[[#This Row],[email_open_rate]]="",0,DATOS[[#This Row],[email_open_rate]])</f>
        <v>91.5</v>
      </c>
      <c r="O2944" s="1">
        <v>44395</v>
      </c>
      <c r="P2944">
        <v>14</v>
      </c>
      <c r="Q2944">
        <v>0.25</v>
      </c>
      <c r="R2944">
        <f>IF(IFERROR(VLOOKUP(DATOS[[#This Row],[IdUnico]],A2945:$A$5002,1,FALSE),0),1,0)</f>
        <v>0</v>
      </c>
    </row>
    <row r="2945" spans="1:18" x14ac:dyDescent="0.3">
      <c r="A2945" t="str">
        <f>CONCATENATE(DATOS[[#This Row],[customer_id]],"_",DATOS[[#This Row],[country]],"_",DATOS[[#This Row],[customer_since]])</f>
        <v>CUST_6299_USA_44571</v>
      </c>
      <c r="B2945" t="s">
        <v>943</v>
      </c>
      <c r="C2945">
        <v>61</v>
      </c>
      <c r="D2945" t="s">
        <v>14</v>
      </c>
      <c r="E2945" t="s">
        <v>18</v>
      </c>
      <c r="F2945">
        <v>95.57</v>
      </c>
      <c r="G2945">
        <f>IF(DATOS[[#This Row],[avg_order_value]]="",0,DATOS[[#This Row],[avg_order_value]])</f>
        <v>95.57</v>
      </c>
      <c r="H2945">
        <v>12</v>
      </c>
      <c r="I2945">
        <f>DATOS[[#This Row],[avgValorOrdenDesc]]*DATOS[[#This Row],[total_orders]]</f>
        <v>1146.8399999999999</v>
      </c>
      <c r="J2945">
        <v>216</v>
      </c>
      <c r="K2945">
        <v>0</v>
      </c>
      <c r="L2945" t="s">
        <v>40</v>
      </c>
      <c r="M2945">
        <v>35.200000000000003</v>
      </c>
      <c r="N2945">
        <f>IF(DATOS[[#This Row],[email_open_rate]]="",0,DATOS[[#This Row],[email_open_rate]])</f>
        <v>35.200000000000003</v>
      </c>
      <c r="O2945" s="1">
        <v>44571</v>
      </c>
      <c r="P2945">
        <v>72</v>
      </c>
      <c r="Q2945">
        <v>0.27</v>
      </c>
      <c r="R2945">
        <f>IF(IFERROR(VLOOKUP(DATOS[[#This Row],[IdUnico]],A2946:$A$5002,1,FALSE),0),1,0)</f>
        <v>0</v>
      </c>
    </row>
    <row r="2946" spans="1:18" x14ac:dyDescent="0.3">
      <c r="A2946" t="str">
        <f>CONCATENATE(DATOS[[#This Row],[customer_id]],"_",DATOS[[#This Row],[country]],"_",DATOS[[#This Row],[customer_since]])</f>
        <v>CUST_6300_France_45644</v>
      </c>
      <c r="B2946" t="s">
        <v>3497</v>
      </c>
      <c r="C2946">
        <v>36</v>
      </c>
      <c r="D2946" t="s">
        <v>14</v>
      </c>
      <c r="E2946" t="s">
        <v>35</v>
      </c>
      <c r="G2946">
        <f>IF(DATOS[[#This Row],[avg_order_value]]="",0,DATOS[[#This Row],[avg_order_value]])</f>
        <v>0</v>
      </c>
      <c r="H2946">
        <v>7</v>
      </c>
      <c r="I2946">
        <f>DATOS[[#This Row],[avgValorOrdenDesc]]*DATOS[[#This Row],[total_orders]]</f>
        <v>0</v>
      </c>
      <c r="J2946">
        <v>237</v>
      </c>
      <c r="K2946">
        <v>0</v>
      </c>
      <c r="L2946" t="s">
        <v>29</v>
      </c>
      <c r="M2946">
        <v>81</v>
      </c>
      <c r="N2946">
        <f>IF(DATOS[[#This Row],[email_open_rate]]="",0,DATOS[[#This Row],[email_open_rate]])</f>
        <v>81</v>
      </c>
      <c r="O2946" s="1">
        <v>45644</v>
      </c>
      <c r="P2946">
        <v>78</v>
      </c>
      <c r="Q2946">
        <v>0.03</v>
      </c>
      <c r="R2946">
        <f>IF(IFERROR(VLOOKUP(DATOS[[#This Row],[IdUnico]],A2947:$A$5002,1,FALSE),0),1,0)</f>
        <v>0</v>
      </c>
    </row>
    <row r="2947" spans="1:18" x14ac:dyDescent="0.3">
      <c r="A2947" t="str">
        <f>CONCATENATE(DATOS[[#This Row],[customer_id]],"_",DATOS[[#This Row],[country]],"_",DATOS[[#This Row],[customer_since]])</f>
        <v>CUST_6301_Japan_44740</v>
      </c>
      <c r="B2947" t="s">
        <v>541</v>
      </c>
      <c r="C2947">
        <v>61</v>
      </c>
      <c r="D2947" t="s">
        <v>14</v>
      </c>
      <c r="E2947" t="s">
        <v>26</v>
      </c>
      <c r="F2947">
        <v>132.19</v>
      </c>
      <c r="G2947">
        <f>IF(DATOS[[#This Row],[avg_order_value]]="",0,DATOS[[#This Row],[avg_order_value]])</f>
        <v>132.19</v>
      </c>
      <c r="H2947">
        <v>13</v>
      </c>
      <c r="I2947">
        <f>DATOS[[#This Row],[avgValorOrdenDesc]]*DATOS[[#This Row],[total_orders]]</f>
        <v>1718.47</v>
      </c>
      <c r="J2947">
        <v>84</v>
      </c>
      <c r="K2947">
        <v>0</v>
      </c>
      <c r="L2947" t="s">
        <v>19</v>
      </c>
      <c r="M2947">
        <v>7.6</v>
      </c>
      <c r="N2947">
        <f>IF(DATOS[[#This Row],[email_open_rate]]="",0,DATOS[[#This Row],[email_open_rate]])</f>
        <v>7.6</v>
      </c>
      <c r="O2947" s="1">
        <v>44740</v>
      </c>
      <c r="P2947">
        <v>9</v>
      </c>
      <c r="Q2947">
        <v>0.22</v>
      </c>
      <c r="R2947">
        <f>IF(IFERROR(VLOOKUP(DATOS[[#This Row],[IdUnico]],A2948:$A$5002,1,FALSE),0),1,0)</f>
        <v>0</v>
      </c>
    </row>
    <row r="2948" spans="1:18" x14ac:dyDescent="0.3">
      <c r="A2948" t="str">
        <f>CONCATENATE(DATOS[[#This Row],[customer_id]],"_",DATOS[[#This Row],[country]],"_",DATOS[[#This Row],[customer_since]])</f>
        <v>CUST_6305_Brazil_44879</v>
      </c>
      <c r="B2948" t="s">
        <v>507</v>
      </c>
      <c r="C2948">
        <v>37</v>
      </c>
      <c r="D2948" t="s">
        <v>21</v>
      </c>
      <c r="E2948" t="s">
        <v>15</v>
      </c>
      <c r="F2948">
        <v>349.08</v>
      </c>
      <c r="G2948">
        <f>IF(DATOS[[#This Row],[avg_order_value]]="",0,DATOS[[#This Row],[avg_order_value]])</f>
        <v>349.08</v>
      </c>
      <c r="H2948">
        <v>5</v>
      </c>
      <c r="I2948">
        <f>DATOS[[#This Row],[avgValorOrdenDesc]]*DATOS[[#This Row],[total_orders]]</f>
        <v>1745.3999999999999</v>
      </c>
      <c r="J2948">
        <v>234</v>
      </c>
      <c r="K2948">
        <v>0</v>
      </c>
      <c r="L2948" t="s">
        <v>16</v>
      </c>
      <c r="M2948">
        <v>9.4</v>
      </c>
      <c r="N2948">
        <f>IF(DATOS[[#This Row],[email_open_rate]]="",0,DATOS[[#This Row],[email_open_rate]])</f>
        <v>9.4</v>
      </c>
      <c r="O2948" s="1">
        <v>44879</v>
      </c>
      <c r="P2948">
        <v>76</v>
      </c>
      <c r="Q2948">
        <v>0.69</v>
      </c>
      <c r="R2948">
        <f>IF(IFERROR(VLOOKUP(DATOS[[#This Row],[IdUnico]],A2949:$A$5002,1,FALSE),0),1,0)</f>
        <v>0</v>
      </c>
    </row>
    <row r="2949" spans="1:18" x14ac:dyDescent="0.3">
      <c r="A2949" t="str">
        <f>CONCATENATE(DATOS[[#This Row],[customer_id]],"_",DATOS[[#This Row],[country]],"_",DATOS[[#This Row],[customer_since]])</f>
        <v>CUST_6305_UK_45366</v>
      </c>
      <c r="B2949" t="s">
        <v>507</v>
      </c>
      <c r="C2949">
        <v>21</v>
      </c>
      <c r="D2949" t="s">
        <v>21</v>
      </c>
      <c r="E2949" t="s">
        <v>52</v>
      </c>
      <c r="F2949">
        <v>81.99</v>
      </c>
      <c r="G2949">
        <f>IF(DATOS[[#This Row],[avg_order_value]]="",0,DATOS[[#This Row],[avg_order_value]])</f>
        <v>81.99</v>
      </c>
      <c r="H2949">
        <v>8</v>
      </c>
      <c r="I2949">
        <f>DATOS[[#This Row],[avgValorOrdenDesc]]*DATOS[[#This Row],[total_orders]]</f>
        <v>655.92</v>
      </c>
      <c r="J2949">
        <v>5</v>
      </c>
      <c r="K2949">
        <v>1</v>
      </c>
      <c r="L2949" t="s">
        <v>23</v>
      </c>
      <c r="M2949">
        <v>1.2</v>
      </c>
      <c r="N2949">
        <f>IF(DATOS[[#This Row],[email_open_rate]]="",0,DATOS[[#This Row],[email_open_rate]])</f>
        <v>1.2</v>
      </c>
      <c r="O2949" s="1">
        <v>45366</v>
      </c>
      <c r="P2949">
        <v>75</v>
      </c>
      <c r="Q2949">
        <v>0.18</v>
      </c>
      <c r="R2949">
        <f>IF(IFERROR(VLOOKUP(DATOS[[#This Row],[IdUnico]],A2950:$A$5002,1,FALSE),0),1,0)</f>
        <v>0</v>
      </c>
    </row>
    <row r="2950" spans="1:18" x14ac:dyDescent="0.3">
      <c r="A2950" t="str">
        <f>CONCATENATE(DATOS[[#This Row],[customer_id]],"_",DATOS[[#This Row],[country]],"_",DATOS[[#This Row],[customer_since]])</f>
        <v>CUST_6307_Canada_44738</v>
      </c>
      <c r="B2950" t="s">
        <v>2873</v>
      </c>
      <c r="C2950">
        <v>65</v>
      </c>
      <c r="D2950" t="s">
        <v>14</v>
      </c>
      <c r="E2950" t="s">
        <v>28</v>
      </c>
      <c r="F2950">
        <v>55.82</v>
      </c>
      <c r="G2950">
        <f>IF(DATOS[[#This Row],[avg_order_value]]="",0,DATOS[[#This Row],[avg_order_value]])</f>
        <v>55.82</v>
      </c>
      <c r="H2950">
        <v>4</v>
      </c>
      <c r="I2950">
        <f>DATOS[[#This Row],[avgValorOrdenDesc]]*DATOS[[#This Row],[total_orders]]</f>
        <v>223.28</v>
      </c>
      <c r="J2950">
        <v>249</v>
      </c>
      <c r="K2950">
        <v>0</v>
      </c>
      <c r="L2950" t="s">
        <v>16</v>
      </c>
      <c r="M2950">
        <v>21.5</v>
      </c>
      <c r="N2950">
        <f>IF(DATOS[[#This Row],[email_open_rate]]="",0,DATOS[[#This Row],[email_open_rate]])</f>
        <v>21.5</v>
      </c>
      <c r="O2950" s="1">
        <v>44738</v>
      </c>
      <c r="P2950">
        <v>19</v>
      </c>
      <c r="Q2950">
        <v>0.19</v>
      </c>
      <c r="R2950">
        <f>IF(IFERROR(VLOOKUP(DATOS[[#This Row],[IdUnico]],A2951:$A$5002,1,FALSE),0),1,0)</f>
        <v>0</v>
      </c>
    </row>
    <row r="2951" spans="1:18" x14ac:dyDescent="0.3">
      <c r="A2951" t="str">
        <f>CONCATENATE(DATOS[[#This Row],[customer_id]],"_",DATOS[[#This Row],[country]],"_",DATOS[[#This Row],[customer_since]])</f>
        <v>CUST_6308_Japan_44664</v>
      </c>
      <c r="B2951" t="s">
        <v>3478</v>
      </c>
      <c r="C2951">
        <v>59</v>
      </c>
      <c r="D2951" t="s">
        <v>21</v>
      </c>
      <c r="E2951" t="s">
        <v>26</v>
      </c>
      <c r="F2951">
        <v>90.3</v>
      </c>
      <c r="G2951">
        <f>IF(DATOS[[#This Row],[avg_order_value]]="",0,DATOS[[#This Row],[avg_order_value]])</f>
        <v>90.3</v>
      </c>
      <c r="H2951">
        <v>16</v>
      </c>
      <c r="I2951">
        <f>DATOS[[#This Row],[avgValorOrdenDesc]]*DATOS[[#This Row],[total_orders]]</f>
        <v>1444.8</v>
      </c>
      <c r="J2951">
        <v>270</v>
      </c>
      <c r="K2951">
        <v>0</v>
      </c>
      <c r="L2951" t="s">
        <v>29</v>
      </c>
      <c r="M2951">
        <v>47.9</v>
      </c>
      <c r="N2951">
        <f>IF(DATOS[[#This Row],[email_open_rate]]="",0,DATOS[[#This Row],[email_open_rate]])</f>
        <v>47.9</v>
      </c>
      <c r="O2951" s="1">
        <v>44664</v>
      </c>
      <c r="P2951">
        <v>41</v>
      </c>
      <c r="Q2951">
        <v>0.28999999999999998</v>
      </c>
      <c r="R2951">
        <f>IF(IFERROR(VLOOKUP(DATOS[[#This Row],[IdUnico]],A2952:$A$5002,1,FALSE),0),1,0)</f>
        <v>0</v>
      </c>
    </row>
    <row r="2952" spans="1:18" x14ac:dyDescent="0.3">
      <c r="A2952" t="str">
        <f>CONCATENATE(DATOS[[#This Row],[customer_id]],"_",DATOS[[#This Row],[country]],"_",DATOS[[#This Row],[customer_since]])</f>
        <v>CUST_6310_USA_45168</v>
      </c>
      <c r="B2952" t="s">
        <v>2692</v>
      </c>
      <c r="C2952">
        <v>24</v>
      </c>
      <c r="D2952" t="s">
        <v>21</v>
      </c>
      <c r="E2952" t="s">
        <v>18</v>
      </c>
      <c r="F2952">
        <v>228.63</v>
      </c>
      <c r="G2952">
        <f>IF(DATOS[[#This Row],[avg_order_value]]="",0,DATOS[[#This Row],[avg_order_value]])</f>
        <v>228.63</v>
      </c>
      <c r="H2952">
        <v>12</v>
      </c>
      <c r="I2952">
        <f>DATOS[[#This Row],[avgValorOrdenDesc]]*DATOS[[#This Row],[total_orders]]</f>
        <v>2743.56</v>
      </c>
      <c r="J2952">
        <v>27</v>
      </c>
      <c r="K2952">
        <v>0</v>
      </c>
      <c r="L2952" t="s">
        <v>40</v>
      </c>
      <c r="M2952">
        <v>89.4</v>
      </c>
      <c r="N2952">
        <f>IF(DATOS[[#This Row],[email_open_rate]]="",0,DATOS[[#This Row],[email_open_rate]])</f>
        <v>89.4</v>
      </c>
      <c r="O2952" s="1">
        <v>45168</v>
      </c>
      <c r="P2952">
        <v>62</v>
      </c>
      <c r="Q2952">
        <v>0.3</v>
      </c>
      <c r="R2952">
        <f>IF(IFERROR(VLOOKUP(DATOS[[#This Row],[IdUnico]],A2953:$A$5002,1,FALSE),0),1,0)</f>
        <v>0</v>
      </c>
    </row>
    <row r="2953" spans="1:18" x14ac:dyDescent="0.3">
      <c r="A2953" t="str">
        <f>CONCATENATE(DATOS[[#This Row],[customer_id]],"_",DATOS[[#This Row],[country]],"_",DATOS[[#This Row],[customer_since]])</f>
        <v>CUST_6311_India_45433</v>
      </c>
      <c r="B2953" t="s">
        <v>42</v>
      </c>
      <c r="C2953">
        <v>73</v>
      </c>
      <c r="D2953" t="s">
        <v>14</v>
      </c>
      <c r="E2953" t="s">
        <v>37</v>
      </c>
      <c r="F2953">
        <v>131.22999999999999</v>
      </c>
      <c r="G2953">
        <f>IF(DATOS[[#This Row],[avg_order_value]]="",0,DATOS[[#This Row],[avg_order_value]])</f>
        <v>131.22999999999999</v>
      </c>
      <c r="H2953">
        <v>7</v>
      </c>
      <c r="I2953">
        <f>DATOS[[#This Row],[avgValorOrdenDesc]]*DATOS[[#This Row],[total_orders]]</f>
        <v>918.6099999999999</v>
      </c>
      <c r="J2953">
        <v>41</v>
      </c>
      <c r="K2953">
        <v>0</v>
      </c>
      <c r="L2953" t="s">
        <v>23</v>
      </c>
      <c r="M2953">
        <v>80.3</v>
      </c>
      <c r="N2953">
        <f>IF(DATOS[[#This Row],[email_open_rate]]="",0,DATOS[[#This Row],[email_open_rate]])</f>
        <v>80.3</v>
      </c>
      <c r="O2953" s="1">
        <v>45433</v>
      </c>
      <c r="P2953">
        <v>35</v>
      </c>
      <c r="Q2953">
        <v>0.61</v>
      </c>
      <c r="R2953">
        <f>IF(IFERROR(VLOOKUP(DATOS[[#This Row],[IdUnico]],A2954:$A$5002,1,FALSE),0),1,0)</f>
        <v>0</v>
      </c>
    </row>
    <row r="2954" spans="1:18" x14ac:dyDescent="0.3">
      <c r="A2954" t="str">
        <f>CONCATENATE(DATOS[[#This Row],[customer_id]],"_",DATOS[[#This Row],[country]],"_",DATOS[[#This Row],[customer_since]])</f>
        <v>CUST_6313_UK_44847</v>
      </c>
      <c r="B2954" t="s">
        <v>3366</v>
      </c>
      <c r="C2954">
        <v>61</v>
      </c>
      <c r="D2954" t="s">
        <v>21</v>
      </c>
      <c r="E2954" t="s">
        <v>52</v>
      </c>
      <c r="F2954">
        <v>127.73</v>
      </c>
      <c r="G2954">
        <f>IF(DATOS[[#This Row],[avg_order_value]]="",0,DATOS[[#This Row],[avg_order_value]])</f>
        <v>127.73</v>
      </c>
      <c r="H2954">
        <v>12</v>
      </c>
      <c r="I2954">
        <f>DATOS[[#This Row],[avgValorOrdenDesc]]*DATOS[[#This Row],[total_orders]]</f>
        <v>1532.76</v>
      </c>
      <c r="J2954">
        <v>92</v>
      </c>
      <c r="K2954">
        <v>0</v>
      </c>
      <c r="L2954" t="s">
        <v>40</v>
      </c>
      <c r="M2954">
        <v>59.6</v>
      </c>
      <c r="N2954">
        <f>IF(DATOS[[#This Row],[email_open_rate]]="",0,DATOS[[#This Row],[email_open_rate]])</f>
        <v>59.6</v>
      </c>
      <c r="O2954" s="1">
        <v>44847</v>
      </c>
      <c r="P2954">
        <v>57</v>
      </c>
      <c r="Q2954">
        <v>0.19</v>
      </c>
      <c r="R2954">
        <f>IF(IFERROR(VLOOKUP(DATOS[[#This Row],[IdUnico]],A2955:$A$5002,1,FALSE),0),1,0)</f>
        <v>0</v>
      </c>
    </row>
    <row r="2955" spans="1:18" x14ac:dyDescent="0.3">
      <c r="A2955" t="str">
        <f>CONCATENATE(DATOS[[#This Row],[customer_id]],"_",DATOS[[#This Row],[country]],"_",DATOS[[#This Row],[customer_since]])</f>
        <v>CUST_6314_Canada_44069</v>
      </c>
      <c r="B2955" t="s">
        <v>3287</v>
      </c>
      <c r="C2955">
        <v>55</v>
      </c>
      <c r="D2955" t="s">
        <v>21</v>
      </c>
      <c r="E2955" t="s">
        <v>28</v>
      </c>
      <c r="F2955">
        <v>156.33000000000001</v>
      </c>
      <c r="G2955">
        <f>IF(DATOS[[#This Row],[avg_order_value]]="",0,DATOS[[#This Row],[avg_order_value]])</f>
        <v>156.33000000000001</v>
      </c>
      <c r="H2955">
        <v>9</v>
      </c>
      <c r="I2955">
        <f>DATOS[[#This Row],[avgValorOrdenDesc]]*DATOS[[#This Row],[total_orders]]</f>
        <v>1406.97</v>
      </c>
      <c r="J2955">
        <v>44</v>
      </c>
      <c r="K2955">
        <v>0</v>
      </c>
      <c r="L2955" t="s">
        <v>16</v>
      </c>
      <c r="M2955">
        <v>46.7</v>
      </c>
      <c r="N2955">
        <f>IF(DATOS[[#This Row],[email_open_rate]]="",0,DATOS[[#This Row],[email_open_rate]])</f>
        <v>46.7</v>
      </c>
      <c r="O2955" s="1">
        <v>44069</v>
      </c>
      <c r="P2955">
        <v>1</v>
      </c>
      <c r="Q2955">
        <v>0.12</v>
      </c>
      <c r="R2955">
        <f>IF(IFERROR(VLOOKUP(DATOS[[#This Row],[IdUnico]],A2956:$A$5002,1,FALSE),0),1,0)</f>
        <v>0</v>
      </c>
    </row>
    <row r="2956" spans="1:18" x14ac:dyDescent="0.3">
      <c r="A2956" t="str">
        <f>CONCATENATE(DATOS[[#This Row],[customer_id]],"_",DATOS[[#This Row],[country]],"_",DATOS[[#This Row],[customer_since]])</f>
        <v>CUST_6315_Japan_45419</v>
      </c>
      <c r="B2956" t="s">
        <v>370</v>
      </c>
      <c r="C2956">
        <v>71</v>
      </c>
      <c r="D2956" t="s">
        <v>21</v>
      </c>
      <c r="E2956" t="s">
        <v>26</v>
      </c>
      <c r="F2956">
        <v>53.77</v>
      </c>
      <c r="G2956">
        <f>IF(DATOS[[#This Row],[avg_order_value]]="",0,DATOS[[#This Row],[avg_order_value]])</f>
        <v>53.77</v>
      </c>
      <c r="H2956">
        <v>13</v>
      </c>
      <c r="I2956">
        <f>DATOS[[#This Row],[avgValorOrdenDesc]]*DATOS[[#This Row],[total_orders]]</f>
        <v>699.01</v>
      </c>
      <c r="J2956">
        <v>290</v>
      </c>
      <c r="K2956">
        <v>0</v>
      </c>
      <c r="L2956" t="s">
        <v>23</v>
      </c>
      <c r="M2956">
        <v>46.9</v>
      </c>
      <c r="N2956">
        <f>IF(DATOS[[#This Row],[email_open_rate]]="",0,DATOS[[#This Row],[email_open_rate]])</f>
        <v>46.9</v>
      </c>
      <c r="O2956" s="1">
        <v>45419</v>
      </c>
      <c r="P2956">
        <v>33</v>
      </c>
      <c r="Q2956">
        <v>0.31</v>
      </c>
      <c r="R2956">
        <f>IF(IFERROR(VLOOKUP(DATOS[[#This Row],[IdUnico]],A2957:$A$5002,1,FALSE),0),1,0)</f>
        <v>0</v>
      </c>
    </row>
    <row r="2957" spans="1:18" x14ac:dyDescent="0.3">
      <c r="A2957" t="str">
        <f>CONCATENATE(DATOS[[#This Row],[customer_id]],"_",DATOS[[#This Row],[country]],"_",DATOS[[#This Row],[customer_since]])</f>
        <v>CUST_6316_France_45019</v>
      </c>
      <c r="B2957" t="s">
        <v>3379</v>
      </c>
      <c r="C2957">
        <v>51</v>
      </c>
      <c r="D2957" t="s">
        <v>21</v>
      </c>
      <c r="E2957" t="s">
        <v>35</v>
      </c>
      <c r="F2957">
        <v>60.23</v>
      </c>
      <c r="G2957">
        <f>IF(DATOS[[#This Row],[avg_order_value]]="",0,DATOS[[#This Row],[avg_order_value]])</f>
        <v>60.23</v>
      </c>
      <c r="H2957">
        <v>7</v>
      </c>
      <c r="I2957">
        <f>DATOS[[#This Row],[avgValorOrdenDesc]]*DATOS[[#This Row],[total_orders]]</f>
        <v>421.60999999999996</v>
      </c>
      <c r="J2957">
        <v>211</v>
      </c>
      <c r="K2957">
        <v>0</v>
      </c>
      <c r="L2957" t="s">
        <v>23</v>
      </c>
      <c r="M2957">
        <v>98</v>
      </c>
      <c r="N2957">
        <f>IF(DATOS[[#This Row],[email_open_rate]]="",0,DATOS[[#This Row],[email_open_rate]])</f>
        <v>98</v>
      </c>
      <c r="O2957" s="1">
        <v>45019</v>
      </c>
      <c r="P2957">
        <v>57</v>
      </c>
      <c r="Q2957">
        <v>0.12</v>
      </c>
      <c r="R2957">
        <f>IF(IFERROR(VLOOKUP(DATOS[[#This Row],[IdUnico]],A2958:$A$5002,1,FALSE),0),1,0)</f>
        <v>0</v>
      </c>
    </row>
    <row r="2958" spans="1:18" x14ac:dyDescent="0.3">
      <c r="A2958" t="str">
        <f>CONCATENATE(DATOS[[#This Row],[customer_id]],"_",DATOS[[#This Row],[country]],"_",DATOS[[#This Row],[customer_since]])</f>
        <v>CUST_6319_France_45781</v>
      </c>
      <c r="B2958" t="s">
        <v>1114</v>
      </c>
      <c r="C2958">
        <v>21</v>
      </c>
      <c r="D2958" t="s">
        <v>21</v>
      </c>
      <c r="E2958" t="s">
        <v>35</v>
      </c>
      <c r="F2958">
        <v>82.89</v>
      </c>
      <c r="G2958">
        <f>IF(DATOS[[#This Row],[avg_order_value]]="",0,DATOS[[#This Row],[avg_order_value]])</f>
        <v>82.89</v>
      </c>
      <c r="H2958">
        <v>10</v>
      </c>
      <c r="I2958">
        <f>DATOS[[#This Row],[avgValorOrdenDesc]]*DATOS[[#This Row],[total_orders]]</f>
        <v>828.9</v>
      </c>
      <c r="J2958">
        <v>191</v>
      </c>
      <c r="K2958">
        <v>0</v>
      </c>
      <c r="L2958" t="s">
        <v>23</v>
      </c>
      <c r="M2958">
        <v>35.799999999999997</v>
      </c>
      <c r="N2958">
        <f>IF(DATOS[[#This Row],[email_open_rate]]="",0,DATOS[[#This Row],[email_open_rate]])</f>
        <v>35.799999999999997</v>
      </c>
      <c r="O2958" s="1">
        <v>45781</v>
      </c>
      <c r="P2958">
        <v>1</v>
      </c>
      <c r="Q2958">
        <v>0.2</v>
      </c>
      <c r="R2958">
        <f>IF(IFERROR(VLOOKUP(DATOS[[#This Row],[IdUnico]],A2959:$A$5002,1,FALSE),0),1,0)</f>
        <v>0</v>
      </c>
    </row>
    <row r="2959" spans="1:18" x14ac:dyDescent="0.3">
      <c r="A2959" t="str">
        <f>CONCATENATE(DATOS[[#This Row],[customer_id]],"_",DATOS[[#This Row],[country]],"_",DATOS[[#This Row],[customer_since]])</f>
        <v>CUST_6320_UK_44980</v>
      </c>
      <c r="B2959" t="s">
        <v>593</v>
      </c>
      <c r="C2959">
        <v>38</v>
      </c>
      <c r="D2959" t="s">
        <v>14</v>
      </c>
      <c r="E2959" t="s">
        <v>52</v>
      </c>
      <c r="F2959">
        <v>133.1</v>
      </c>
      <c r="G2959">
        <f>IF(DATOS[[#This Row],[avg_order_value]]="",0,DATOS[[#This Row],[avg_order_value]])</f>
        <v>133.1</v>
      </c>
      <c r="H2959">
        <v>6</v>
      </c>
      <c r="I2959">
        <f>DATOS[[#This Row],[avgValorOrdenDesc]]*DATOS[[#This Row],[total_orders]]</f>
        <v>798.59999999999991</v>
      </c>
      <c r="J2959">
        <v>321</v>
      </c>
      <c r="K2959">
        <v>0</v>
      </c>
      <c r="L2959" t="s">
        <v>29</v>
      </c>
      <c r="M2959">
        <v>1.9</v>
      </c>
      <c r="N2959">
        <f>IF(DATOS[[#This Row],[email_open_rate]]="",0,DATOS[[#This Row],[email_open_rate]])</f>
        <v>1.9</v>
      </c>
      <c r="O2959" s="1">
        <v>44980</v>
      </c>
      <c r="P2959">
        <v>16</v>
      </c>
      <c r="Q2959">
        <v>0.15</v>
      </c>
      <c r="R2959">
        <f>IF(IFERROR(VLOOKUP(DATOS[[#This Row],[IdUnico]],A2960:$A$5002,1,FALSE),0),1,0)</f>
        <v>0</v>
      </c>
    </row>
    <row r="2960" spans="1:18" x14ac:dyDescent="0.3">
      <c r="A2960" t="str">
        <f>CONCATENATE(DATOS[[#This Row],[customer_id]],"_",DATOS[[#This Row],[country]],"_",DATOS[[#This Row],[customer_since]])</f>
        <v>CUST_6326_Japan_45563</v>
      </c>
      <c r="B2960" t="s">
        <v>3607</v>
      </c>
      <c r="C2960">
        <v>30</v>
      </c>
      <c r="D2960" t="s">
        <v>14</v>
      </c>
      <c r="E2960" t="s">
        <v>26</v>
      </c>
      <c r="F2960">
        <v>145.54</v>
      </c>
      <c r="G2960">
        <f>IF(DATOS[[#This Row],[avg_order_value]]="",0,DATOS[[#This Row],[avg_order_value]])</f>
        <v>145.54</v>
      </c>
      <c r="H2960">
        <v>7</v>
      </c>
      <c r="I2960">
        <f>DATOS[[#This Row],[avgValorOrdenDesc]]*DATOS[[#This Row],[total_orders]]</f>
        <v>1018.78</v>
      </c>
      <c r="J2960">
        <v>227</v>
      </c>
      <c r="K2960">
        <v>0</v>
      </c>
      <c r="L2960" t="s">
        <v>40</v>
      </c>
      <c r="M2960">
        <v>4.8</v>
      </c>
      <c r="N2960">
        <f>IF(DATOS[[#This Row],[email_open_rate]]="",0,DATOS[[#This Row],[email_open_rate]])</f>
        <v>4.8</v>
      </c>
      <c r="O2960" s="1">
        <v>45563</v>
      </c>
      <c r="P2960">
        <v>12</v>
      </c>
      <c r="Q2960">
        <v>0.14000000000000001</v>
      </c>
      <c r="R2960">
        <f>IF(IFERROR(VLOOKUP(DATOS[[#This Row],[IdUnico]],A2961:$A$5002,1,FALSE),0),1,0)</f>
        <v>0</v>
      </c>
    </row>
    <row r="2961" spans="1:18" x14ac:dyDescent="0.3">
      <c r="A2961" t="str">
        <f>CONCATENATE(DATOS[[#This Row],[customer_id]],"_",DATOS[[#This Row],[country]],"_",DATOS[[#This Row],[customer_since]])</f>
        <v>CUST_6330_Brazil_45391</v>
      </c>
      <c r="B2961" t="s">
        <v>1809</v>
      </c>
      <c r="C2961">
        <v>22</v>
      </c>
      <c r="D2961" t="s">
        <v>14</v>
      </c>
      <c r="E2961" t="s">
        <v>15</v>
      </c>
      <c r="F2961">
        <v>56.22</v>
      </c>
      <c r="G2961">
        <f>IF(DATOS[[#This Row],[avg_order_value]]="",0,DATOS[[#This Row],[avg_order_value]])</f>
        <v>56.22</v>
      </c>
      <c r="H2961">
        <v>10</v>
      </c>
      <c r="I2961">
        <f>DATOS[[#This Row],[avgValorOrdenDesc]]*DATOS[[#This Row],[total_orders]]</f>
        <v>562.20000000000005</v>
      </c>
      <c r="J2961">
        <v>95</v>
      </c>
      <c r="K2961">
        <v>0</v>
      </c>
      <c r="L2961" t="s">
        <v>29</v>
      </c>
      <c r="M2961">
        <v>21.3</v>
      </c>
      <c r="N2961">
        <f>IF(DATOS[[#This Row],[email_open_rate]]="",0,DATOS[[#This Row],[email_open_rate]])</f>
        <v>21.3</v>
      </c>
      <c r="O2961" s="1">
        <v>45391</v>
      </c>
      <c r="P2961">
        <v>55</v>
      </c>
      <c r="Q2961">
        <v>0.15</v>
      </c>
      <c r="R2961">
        <f>IF(IFERROR(VLOOKUP(DATOS[[#This Row],[IdUnico]],A2962:$A$5002,1,FALSE),0),1,0)</f>
        <v>0</v>
      </c>
    </row>
    <row r="2962" spans="1:18" x14ac:dyDescent="0.3">
      <c r="A2962" t="str">
        <f>CONCATENATE(DATOS[[#This Row],[customer_id]],"_",DATOS[[#This Row],[country]],"_",DATOS[[#This Row],[customer_since]])</f>
        <v>CUST_6330_Germany_44458</v>
      </c>
      <c r="B2962" t="s">
        <v>1809</v>
      </c>
      <c r="C2962">
        <v>76</v>
      </c>
      <c r="D2962" t="s">
        <v>21</v>
      </c>
      <c r="E2962" t="s">
        <v>50</v>
      </c>
      <c r="F2962">
        <v>67.3</v>
      </c>
      <c r="G2962">
        <f>IF(DATOS[[#This Row],[avg_order_value]]="",0,DATOS[[#This Row],[avg_order_value]])</f>
        <v>67.3</v>
      </c>
      <c r="H2962">
        <v>6</v>
      </c>
      <c r="I2962">
        <f>DATOS[[#This Row],[avgValorOrdenDesc]]*DATOS[[#This Row],[total_orders]]</f>
        <v>403.79999999999995</v>
      </c>
      <c r="J2962">
        <v>198</v>
      </c>
      <c r="K2962">
        <v>0</v>
      </c>
      <c r="L2962" t="s">
        <v>23</v>
      </c>
      <c r="M2962">
        <v>17.7</v>
      </c>
      <c r="N2962">
        <f>IF(DATOS[[#This Row],[email_open_rate]]="",0,DATOS[[#This Row],[email_open_rate]])</f>
        <v>17.7</v>
      </c>
      <c r="O2962" s="1">
        <v>44458</v>
      </c>
      <c r="P2962">
        <v>85</v>
      </c>
      <c r="Q2962">
        <v>0.43</v>
      </c>
      <c r="R2962">
        <f>IF(IFERROR(VLOOKUP(DATOS[[#This Row],[IdUnico]],A2963:$A$5002,1,FALSE),0),1,0)</f>
        <v>0</v>
      </c>
    </row>
    <row r="2963" spans="1:18" x14ac:dyDescent="0.3">
      <c r="A2963" t="str">
        <f>CONCATENATE(DATOS[[#This Row],[customer_id]],"_",DATOS[[#This Row],[country]],"_",DATOS[[#This Row],[customer_since]])</f>
        <v>CUST_6334_Canada_44965</v>
      </c>
      <c r="B2963" t="s">
        <v>511</v>
      </c>
      <c r="C2963">
        <v>24</v>
      </c>
      <c r="D2963" t="s">
        <v>21</v>
      </c>
      <c r="E2963" t="s">
        <v>28</v>
      </c>
      <c r="F2963">
        <v>42.83</v>
      </c>
      <c r="G2963">
        <f>IF(DATOS[[#This Row],[avg_order_value]]="",0,DATOS[[#This Row],[avg_order_value]])</f>
        <v>42.83</v>
      </c>
      <c r="H2963">
        <v>7</v>
      </c>
      <c r="I2963">
        <f>DATOS[[#This Row],[avgValorOrdenDesc]]*DATOS[[#This Row],[total_orders]]</f>
        <v>299.81</v>
      </c>
      <c r="J2963">
        <v>284</v>
      </c>
      <c r="K2963">
        <v>0</v>
      </c>
      <c r="L2963" t="s">
        <v>19</v>
      </c>
      <c r="M2963">
        <v>1</v>
      </c>
      <c r="N2963">
        <f>IF(DATOS[[#This Row],[email_open_rate]]="",0,DATOS[[#This Row],[email_open_rate]])</f>
        <v>1</v>
      </c>
      <c r="O2963" s="1">
        <v>44965</v>
      </c>
      <c r="P2963">
        <v>24</v>
      </c>
      <c r="Q2963">
        <v>0.31</v>
      </c>
      <c r="R2963">
        <f>IF(IFERROR(VLOOKUP(DATOS[[#This Row],[IdUnico]],A2964:$A$5002,1,FALSE),0),1,0)</f>
        <v>0</v>
      </c>
    </row>
    <row r="2964" spans="1:18" x14ac:dyDescent="0.3">
      <c r="A2964" t="str">
        <f>CONCATENATE(DATOS[[#This Row],[customer_id]],"_",DATOS[[#This Row],[country]],"_",DATOS[[#This Row],[customer_since]])</f>
        <v>CUST_6341_Canada_45450</v>
      </c>
      <c r="B2964" t="s">
        <v>1844</v>
      </c>
      <c r="C2964">
        <v>73</v>
      </c>
      <c r="D2964" t="s">
        <v>25</v>
      </c>
      <c r="E2964" t="s">
        <v>28</v>
      </c>
      <c r="F2964">
        <v>33.409999999999997</v>
      </c>
      <c r="G2964">
        <f>IF(DATOS[[#This Row],[avg_order_value]]="",0,DATOS[[#This Row],[avg_order_value]])</f>
        <v>33.409999999999997</v>
      </c>
      <c r="H2964">
        <v>6</v>
      </c>
      <c r="I2964">
        <f>DATOS[[#This Row],[avgValorOrdenDesc]]*DATOS[[#This Row],[total_orders]]</f>
        <v>200.45999999999998</v>
      </c>
      <c r="J2964">
        <v>259</v>
      </c>
      <c r="K2964">
        <v>0</v>
      </c>
      <c r="L2964" t="s">
        <v>23</v>
      </c>
      <c r="M2964">
        <v>52.4</v>
      </c>
      <c r="N2964">
        <f>IF(DATOS[[#This Row],[email_open_rate]]="",0,DATOS[[#This Row],[email_open_rate]])</f>
        <v>52.4</v>
      </c>
      <c r="O2964" s="1">
        <v>45450</v>
      </c>
      <c r="P2964">
        <v>88</v>
      </c>
      <c r="Q2964">
        <v>0.59</v>
      </c>
      <c r="R2964">
        <f>IF(IFERROR(VLOOKUP(DATOS[[#This Row],[IdUnico]],A2965:$A$5002,1,FALSE),0),1,0)</f>
        <v>0</v>
      </c>
    </row>
    <row r="2965" spans="1:18" x14ac:dyDescent="0.3">
      <c r="A2965" t="str">
        <f>CONCATENATE(DATOS[[#This Row],[customer_id]],"_",DATOS[[#This Row],[country]],"_",DATOS[[#This Row],[customer_since]])</f>
        <v>CUST_6342_Australia_45005</v>
      </c>
      <c r="B2965" t="s">
        <v>780</v>
      </c>
      <c r="C2965">
        <v>61</v>
      </c>
      <c r="D2965" t="s">
        <v>21</v>
      </c>
      <c r="E2965" t="s">
        <v>22</v>
      </c>
      <c r="F2965">
        <v>109.55</v>
      </c>
      <c r="G2965">
        <f>IF(DATOS[[#This Row],[avg_order_value]]="",0,DATOS[[#This Row],[avg_order_value]])</f>
        <v>109.55</v>
      </c>
      <c r="H2965">
        <v>8</v>
      </c>
      <c r="I2965">
        <f>DATOS[[#This Row],[avgValorOrdenDesc]]*DATOS[[#This Row],[total_orders]]</f>
        <v>876.4</v>
      </c>
      <c r="J2965">
        <v>58</v>
      </c>
      <c r="K2965">
        <v>0</v>
      </c>
      <c r="L2965" t="s">
        <v>19</v>
      </c>
      <c r="M2965">
        <v>88.7</v>
      </c>
      <c r="N2965">
        <f>IF(DATOS[[#This Row],[email_open_rate]]="",0,DATOS[[#This Row],[email_open_rate]])</f>
        <v>88.7</v>
      </c>
      <c r="O2965" s="1">
        <v>45005</v>
      </c>
      <c r="P2965">
        <v>84</v>
      </c>
      <c r="Q2965">
        <v>0.47</v>
      </c>
      <c r="R2965">
        <f>IF(IFERROR(VLOOKUP(DATOS[[#This Row],[IdUnico]],A2966:$A$5002,1,FALSE),0),1,0)</f>
        <v>0</v>
      </c>
    </row>
    <row r="2966" spans="1:18" x14ac:dyDescent="0.3">
      <c r="A2966" t="str">
        <f>CONCATENATE(DATOS[[#This Row],[customer_id]],"_",DATOS[[#This Row],[country]],"_",DATOS[[#This Row],[customer_since]])</f>
        <v>CUST_6342_USA_45192</v>
      </c>
      <c r="B2966" t="s">
        <v>780</v>
      </c>
      <c r="C2966">
        <v>55</v>
      </c>
      <c r="D2966" t="s">
        <v>25</v>
      </c>
      <c r="E2966" t="s">
        <v>18</v>
      </c>
      <c r="F2966">
        <v>138.31</v>
      </c>
      <c r="G2966">
        <f>IF(DATOS[[#This Row],[avg_order_value]]="",0,DATOS[[#This Row],[avg_order_value]])</f>
        <v>138.31</v>
      </c>
      <c r="H2966">
        <v>10</v>
      </c>
      <c r="I2966">
        <f>DATOS[[#This Row],[avgValorOrdenDesc]]*DATOS[[#This Row],[total_orders]]</f>
        <v>1383.1</v>
      </c>
      <c r="J2966">
        <v>156</v>
      </c>
      <c r="K2966">
        <v>0</v>
      </c>
      <c r="L2966" t="s">
        <v>40</v>
      </c>
      <c r="M2966">
        <v>8.9</v>
      </c>
      <c r="N2966">
        <f>IF(DATOS[[#This Row],[email_open_rate]]="",0,DATOS[[#This Row],[email_open_rate]])</f>
        <v>8.9</v>
      </c>
      <c r="O2966" s="1">
        <v>45192</v>
      </c>
      <c r="P2966">
        <v>3</v>
      </c>
      <c r="Q2966">
        <v>0.27</v>
      </c>
      <c r="R2966">
        <f>IF(IFERROR(VLOOKUP(DATOS[[#This Row],[IdUnico]],A2967:$A$5002,1,FALSE),0),1,0)</f>
        <v>0</v>
      </c>
    </row>
    <row r="2967" spans="1:18" x14ac:dyDescent="0.3">
      <c r="A2967" t="str">
        <f>CONCATENATE(DATOS[[#This Row],[customer_id]],"_",DATOS[[#This Row],[country]],"_",DATOS[[#This Row],[customer_since]])</f>
        <v>CUST_6343_Germany_44072</v>
      </c>
      <c r="B2967" t="s">
        <v>1262</v>
      </c>
      <c r="C2967">
        <v>29</v>
      </c>
      <c r="D2967" t="s">
        <v>21</v>
      </c>
      <c r="E2967" t="s">
        <v>50</v>
      </c>
      <c r="G2967">
        <f>IF(DATOS[[#This Row],[avg_order_value]]="",0,DATOS[[#This Row],[avg_order_value]])</f>
        <v>0</v>
      </c>
      <c r="H2967">
        <v>6</v>
      </c>
      <c r="I2967">
        <f>DATOS[[#This Row],[avgValorOrdenDesc]]*DATOS[[#This Row],[total_orders]]</f>
        <v>0</v>
      </c>
      <c r="J2967">
        <v>138</v>
      </c>
      <c r="K2967">
        <v>0</v>
      </c>
      <c r="L2967" t="s">
        <v>29</v>
      </c>
      <c r="N2967">
        <f>IF(DATOS[[#This Row],[email_open_rate]]="",0,DATOS[[#This Row],[email_open_rate]])</f>
        <v>0</v>
      </c>
      <c r="O2967" s="1">
        <v>44072</v>
      </c>
      <c r="P2967">
        <v>44</v>
      </c>
      <c r="Q2967">
        <v>0.25</v>
      </c>
      <c r="R2967">
        <f>IF(IFERROR(VLOOKUP(DATOS[[#This Row],[IdUnico]],A2968:$A$5002,1,FALSE),0),1,0)</f>
        <v>0</v>
      </c>
    </row>
    <row r="2968" spans="1:18" x14ac:dyDescent="0.3">
      <c r="A2968" t="str">
        <f>CONCATENATE(DATOS[[#This Row],[customer_id]],"_",DATOS[[#This Row],[country]],"_",DATOS[[#This Row],[customer_since]])</f>
        <v>CUST_6343_Japan_44104</v>
      </c>
      <c r="B2968" t="s">
        <v>1262</v>
      </c>
      <c r="C2968">
        <v>43</v>
      </c>
      <c r="D2968" t="s">
        <v>14</v>
      </c>
      <c r="E2968" t="s">
        <v>26</v>
      </c>
      <c r="F2968">
        <v>119.57</v>
      </c>
      <c r="G2968">
        <f>IF(DATOS[[#This Row],[avg_order_value]]="",0,DATOS[[#This Row],[avg_order_value]])</f>
        <v>119.57</v>
      </c>
      <c r="H2968">
        <v>4</v>
      </c>
      <c r="I2968">
        <f>DATOS[[#This Row],[avgValorOrdenDesc]]*DATOS[[#This Row],[total_orders]]</f>
        <v>478.28</v>
      </c>
      <c r="J2968">
        <v>7</v>
      </c>
      <c r="K2968">
        <v>0</v>
      </c>
      <c r="L2968" t="s">
        <v>23</v>
      </c>
      <c r="M2968">
        <v>9</v>
      </c>
      <c r="N2968">
        <f>IF(DATOS[[#This Row],[email_open_rate]]="",0,DATOS[[#This Row],[email_open_rate]])</f>
        <v>9</v>
      </c>
      <c r="O2968" s="1">
        <v>44104</v>
      </c>
      <c r="P2968">
        <v>35</v>
      </c>
      <c r="Q2968">
        <v>0.38</v>
      </c>
      <c r="R2968">
        <f>IF(IFERROR(VLOOKUP(DATOS[[#This Row],[IdUnico]],A2969:$A$5002,1,FALSE),0),1,0)</f>
        <v>0</v>
      </c>
    </row>
    <row r="2969" spans="1:18" x14ac:dyDescent="0.3">
      <c r="A2969" t="str">
        <f>CONCATENATE(DATOS[[#This Row],[customer_id]],"_",DATOS[[#This Row],[country]],"_",DATOS[[#This Row],[customer_since]])</f>
        <v>CUST_6345_Brazil_44539</v>
      </c>
      <c r="B2969" t="s">
        <v>2547</v>
      </c>
      <c r="C2969">
        <v>37</v>
      </c>
      <c r="D2969" t="s">
        <v>14</v>
      </c>
      <c r="E2969" t="s">
        <v>15</v>
      </c>
      <c r="F2969">
        <v>128.43</v>
      </c>
      <c r="G2969">
        <f>IF(DATOS[[#This Row],[avg_order_value]]="",0,DATOS[[#This Row],[avg_order_value]])</f>
        <v>128.43</v>
      </c>
      <c r="H2969">
        <v>4</v>
      </c>
      <c r="I2969">
        <f>DATOS[[#This Row],[avgValorOrdenDesc]]*DATOS[[#This Row],[total_orders]]</f>
        <v>513.72</v>
      </c>
      <c r="J2969">
        <v>129</v>
      </c>
      <c r="K2969">
        <v>0</v>
      </c>
      <c r="L2969" t="s">
        <v>40</v>
      </c>
      <c r="M2969">
        <v>34.1</v>
      </c>
      <c r="N2969">
        <f>IF(DATOS[[#This Row],[email_open_rate]]="",0,DATOS[[#This Row],[email_open_rate]])</f>
        <v>34.1</v>
      </c>
      <c r="O2969" s="1">
        <v>44539</v>
      </c>
      <c r="P2969">
        <v>75</v>
      </c>
      <c r="Q2969">
        <v>0.44</v>
      </c>
      <c r="R2969">
        <f>IF(IFERROR(VLOOKUP(DATOS[[#This Row],[IdUnico]],A2970:$A$5002,1,FALSE),0),1,0)</f>
        <v>0</v>
      </c>
    </row>
    <row r="2970" spans="1:18" x14ac:dyDescent="0.3">
      <c r="A2970" t="str">
        <f>CONCATENATE(DATOS[[#This Row],[customer_id]],"_",DATOS[[#This Row],[country]],"_",DATOS[[#This Row],[customer_since]])</f>
        <v>CUST_6346_USA_44527</v>
      </c>
      <c r="B2970" t="s">
        <v>1290</v>
      </c>
      <c r="C2970">
        <v>53</v>
      </c>
      <c r="D2970" t="s">
        <v>21</v>
      </c>
      <c r="E2970" t="s">
        <v>18</v>
      </c>
      <c r="F2970">
        <v>55.2</v>
      </c>
      <c r="G2970">
        <f>IF(DATOS[[#This Row],[avg_order_value]]="",0,DATOS[[#This Row],[avg_order_value]])</f>
        <v>55.2</v>
      </c>
      <c r="H2970">
        <v>9</v>
      </c>
      <c r="I2970">
        <f>DATOS[[#This Row],[avgValorOrdenDesc]]*DATOS[[#This Row],[total_orders]]</f>
        <v>496.8</v>
      </c>
      <c r="J2970">
        <v>65</v>
      </c>
      <c r="K2970">
        <v>0</v>
      </c>
      <c r="L2970" t="s">
        <v>19</v>
      </c>
      <c r="M2970">
        <v>46.5</v>
      </c>
      <c r="N2970">
        <f>IF(DATOS[[#This Row],[email_open_rate]]="",0,DATOS[[#This Row],[email_open_rate]])</f>
        <v>46.5</v>
      </c>
      <c r="O2970" s="1">
        <v>44527</v>
      </c>
      <c r="P2970">
        <v>67</v>
      </c>
      <c r="Q2970">
        <v>0.36</v>
      </c>
      <c r="R2970">
        <f>IF(IFERROR(VLOOKUP(DATOS[[#This Row],[IdUnico]],A2971:$A$5002,1,FALSE),0),1,0)</f>
        <v>0</v>
      </c>
    </row>
    <row r="2971" spans="1:18" x14ac:dyDescent="0.3">
      <c r="A2971" t="str">
        <f>CONCATENATE(DATOS[[#This Row],[customer_id]],"_",DATOS[[#This Row],[country]],"_",DATOS[[#This Row],[customer_since]])</f>
        <v>CUST_6347_Australia_44667</v>
      </c>
      <c r="B2971" t="s">
        <v>1973</v>
      </c>
      <c r="C2971">
        <v>19</v>
      </c>
      <c r="D2971" t="s">
        <v>21</v>
      </c>
      <c r="E2971" t="s">
        <v>22</v>
      </c>
      <c r="F2971">
        <v>77.17</v>
      </c>
      <c r="G2971">
        <f>IF(DATOS[[#This Row],[avg_order_value]]="",0,DATOS[[#This Row],[avg_order_value]])</f>
        <v>77.17</v>
      </c>
      <c r="H2971">
        <v>8</v>
      </c>
      <c r="I2971">
        <f>DATOS[[#This Row],[avgValorOrdenDesc]]*DATOS[[#This Row],[total_orders]]</f>
        <v>617.36</v>
      </c>
      <c r="J2971">
        <v>279</v>
      </c>
      <c r="K2971">
        <v>0</v>
      </c>
      <c r="L2971" t="s">
        <v>16</v>
      </c>
      <c r="M2971">
        <v>29.1</v>
      </c>
      <c r="N2971">
        <f>IF(DATOS[[#This Row],[email_open_rate]]="",0,DATOS[[#This Row],[email_open_rate]])</f>
        <v>29.1</v>
      </c>
      <c r="O2971" s="1">
        <v>44667</v>
      </c>
      <c r="P2971">
        <v>35</v>
      </c>
      <c r="Q2971">
        <v>0.61</v>
      </c>
      <c r="R2971">
        <f>IF(IFERROR(VLOOKUP(DATOS[[#This Row],[IdUnico]],A2972:$A$5002,1,FALSE),0),1,0)</f>
        <v>0</v>
      </c>
    </row>
    <row r="2972" spans="1:18" x14ac:dyDescent="0.3">
      <c r="A2972" t="str">
        <f>CONCATENATE(DATOS[[#This Row],[customer_id]],"_",DATOS[[#This Row],[country]],"_",DATOS[[#This Row],[customer_since]])</f>
        <v>CUST_6347_Germany_45160</v>
      </c>
      <c r="B2972" t="s">
        <v>1973</v>
      </c>
      <c r="C2972">
        <v>24</v>
      </c>
      <c r="D2972" t="s">
        <v>14</v>
      </c>
      <c r="E2972" t="s">
        <v>50</v>
      </c>
      <c r="F2972">
        <v>145.28</v>
      </c>
      <c r="G2972">
        <f>IF(DATOS[[#This Row],[avg_order_value]]="",0,DATOS[[#This Row],[avg_order_value]])</f>
        <v>145.28</v>
      </c>
      <c r="H2972">
        <v>6</v>
      </c>
      <c r="I2972">
        <f>DATOS[[#This Row],[avgValorOrdenDesc]]*DATOS[[#This Row],[total_orders]]</f>
        <v>871.68000000000006</v>
      </c>
      <c r="J2972">
        <v>88</v>
      </c>
      <c r="K2972">
        <v>0</v>
      </c>
      <c r="L2972" t="s">
        <v>23</v>
      </c>
      <c r="M2972">
        <v>17.8</v>
      </c>
      <c r="N2972">
        <f>IF(DATOS[[#This Row],[email_open_rate]]="",0,DATOS[[#This Row],[email_open_rate]])</f>
        <v>17.8</v>
      </c>
      <c r="O2972" s="1">
        <v>45160</v>
      </c>
      <c r="P2972">
        <v>85</v>
      </c>
      <c r="Q2972">
        <v>0.17</v>
      </c>
      <c r="R2972">
        <f>IF(IFERROR(VLOOKUP(DATOS[[#This Row],[IdUnico]],A2973:$A$5002,1,FALSE),0),1,0)</f>
        <v>0</v>
      </c>
    </row>
    <row r="2973" spans="1:18" x14ac:dyDescent="0.3">
      <c r="A2973" t="str">
        <f>CONCATENATE(DATOS[[#This Row],[customer_id]],"_",DATOS[[#This Row],[country]],"_",DATOS[[#This Row],[customer_since]])</f>
        <v>CUST_6348_Germany_45263</v>
      </c>
      <c r="B2973" t="s">
        <v>565</v>
      </c>
      <c r="C2973">
        <v>20</v>
      </c>
      <c r="D2973" t="s">
        <v>25</v>
      </c>
      <c r="E2973" t="s">
        <v>50</v>
      </c>
      <c r="F2973">
        <v>51.9</v>
      </c>
      <c r="G2973">
        <f>IF(DATOS[[#This Row],[avg_order_value]]="",0,DATOS[[#This Row],[avg_order_value]])</f>
        <v>51.9</v>
      </c>
      <c r="H2973">
        <v>10</v>
      </c>
      <c r="I2973">
        <f>DATOS[[#This Row],[avgValorOrdenDesc]]*DATOS[[#This Row],[total_orders]]</f>
        <v>519</v>
      </c>
      <c r="J2973">
        <v>222</v>
      </c>
      <c r="K2973">
        <v>0</v>
      </c>
      <c r="L2973" t="s">
        <v>29</v>
      </c>
      <c r="M2973">
        <v>44.6</v>
      </c>
      <c r="N2973">
        <f>IF(DATOS[[#This Row],[email_open_rate]]="",0,DATOS[[#This Row],[email_open_rate]])</f>
        <v>44.6</v>
      </c>
      <c r="O2973" s="1">
        <v>45263</v>
      </c>
      <c r="P2973">
        <v>59</v>
      </c>
      <c r="Q2973">
        <v>0.16</v>
      </c>
      <c r="R2973">
        <f>IF(IFERROR(VLOOKUP(DATOS[[#This Row],[IdUnico]],A2974:$A$5002,1,FALSE),0),1,0)</f>
        <v>0</v>
      </c>
    </row>
    <row r="2974" spans="1:18" x14ac:dyDescent="0.3">
      <c r="A2974" t="str">
        <f>CONCATENATE(DATOS[[#This Row],[customer_id]],"_",DATOS[[#This Row],[country]],"_",DATOS[[#This Row],[customer_since]])</f>
        <v>CUST_6352_Brazil_44248</v>
      </c>
      <c r="B2974" t="s">
        <v>1268</v>
      </c>
      <c r="C2974">
        <v>48</v>
      </c>
      <c r="D2974" t="s">
        <v>14</v>
      </c>
      <c r="E2974" t="s">
        <v>15</v>
      </c>
      <c r="F2974">
        <v>102.57</v>
      </c>
      <c r="G2974">
        <f>IF(DATOS[[#This Row],[avg_order_value]]="",0,DATOS[[#This Row],[avg_order_value]])</f>
        <v>102.57</v>
      </c>
      <c r="H2974">
        <v>12</v>
      </c>
      <c r="I2974">
        <f>DATOS[[#This Row],[avgValorOrdenDesc]]*DATOS[[#This Row],[total_orders]]</f>
        <v>1230.8399999999999</v>
      </c>
      <c r="J2974">
        <v>84</v>
      </c>
      <c r="K2974">
        <v>0</v>
      </c>
      <c r="L2974" t="s">
        <v>16</v>
      </c>
      <c r="M2974">
        <v>96.4</v>
      </c>
      <c r="N2974">
        <f>IF(DATOS[[#This Row],[email_open_rate]]="",0,DATOS[[#This Row],[email_open_rate]])</f>
        <v>96.4</v>
      </c>
      <c r="O2974" s="1">
        <v>44248</v>
      </c>
      <c r="P2974">
        <v>49</v>
      </c>
      <c r="Q2974">
        <v>0.28000000000000003</v>
      </c>
      <c r="R2974">
        <f>IF(IFERROR(VLOOKUP(DATOS[[#This Row],[IdUnico]],A2975:$A$5002,1,FALSE),0),1,0)</f>
        <v>0</v>
      </c>
    </row>
    <row r="2975" spans="1:18" x14ac:dyDescent="0.3">
      <c r="A2975" t="str">
        <f>CONCATENATE(DATOS[[#This Row],[customer_id]],"_",DATOS[[#This Row],[country]],"_",DATOS[[#This Row],[customer_since]])</f>
        <v>CUST_6355_France_45040</v>
      </c>
      <c r="B2975" t="s">
        <v>2484</v>
      </c>
      <c r="C2975">
        <v>47</v>
      </c>
      <c r="D2975" t="s">
        <v>14</v>
      </c>
      <c r="E2975" t="s">
        <v>35</v>
      </c>
      <c r="F2975">
        <v>71.19</v>
      </c>
      <c r="G2975">
        <f>IF(DATOS[[#This Row],[avg_order_value]]="",0,DATOS[[#This Row],[avg_order_value]])</f>
        <v>71.19</v>
      </c>
      <c r="H2975">
        <v>8</v>
      </c>
      <c r="I2975">
        <f>DATOS[[#This Row],[avgValorOrdenDesc]]*DATOS[[#This Row],[total_orders]]</f>
        <v>569.52</v>
      </c>
      <c r="J2975">
        <v>300</v>
      </c>
      <c r="K2975">
        <v>0</v>
      </c>
      <c r="L2975" t="s">
        <v>29</v>
      </c>
      <c r="M2975">
        <v>51.4</v>
      </c>
      <c r="N2975">
        <f>IF(DATOS[[#This Row],[email_open_rate]]="",0,DATOS[[#This Row],[email_open_rate]])</f>
        <v>51.4</v>
      </c>
      <c r="O2975" s="1">
        <v>45040</v>
      </c>
      <c r="P2975">
        <v>77</v>
      </c>
      <c r="Q2975">
        <v>0.18</v>
      </c>
      <c r="R2975">
        <f>IF(IFERROR(VLOOKUP(DATOS[[#This Row],[IdUnico]],A2976:$A$5002,1,FALSE),0),1,0)</f>
        <v>0</v>
      </c>
    </row>
    <row r="2976" spans="1:18" x14ac:dyDescent="0.3">
      <c r="A2976" t="str">
        <f>CONCATENATE(DATOS[[#This Row],[customer_id]],"_",DATOS[[#This Row],[country]],"_",DATOS[[#This Row],[customer_since]])</f>
        <v>CUST_6366_China_44787</v>
      </c>
      <c r="B2976" t="s">
        <v>2591</v>
      </c>
      <c r="C2976">
        <v>38</v>
      </c>
      <c r="D2976" t="s">
        <v>14</v>
      </c>
      <c r="E2976" t="s">
        <v>44</v>
      </c>
      <c r="F2976">
        <v>70.52</v>
      </c>
      <c r="G2976">
        <f>IF(DATOS[[#This Row],[avg_order_value]]="",0,DATOS[[#This Row],[avg_order_value]])</f>
        <v>70.52</v>
      </c>
      <c r="H2976">
        <v>13</v>
      </c>
      <c r="I2976">
        <f>DATOS[[#This Row],[avgValorOrdenDesc]]*DATOS[[#This Row],[total_orders]]</f>
        <v>916.76</v>
      </c>
      <c r="J2976">
        <v>114</v>
      </c>
      <c r="K2976">
        <v>0</v>
      </c>
      <c r="L2976" t="s">
        <v>16</v>
      </c>
      <c r="M2976">
        <v>42.8</v>
      </c>
      <c r="N2976">
        <f>IF(DATOS[[#This Row],[email_open_rate]]="",0,DATOS[[#This Row],[email_open_rate]])</f>
        <v>42.8</v>
      </c>
      <c r="O2976" s="1">
        <v>44787</v>
      </c>
      <c r="P2976">
        <v>49</v>
      </c>
      <c r="Q2976">
        <v>0.31</v>
      </c>
      <c r="R2976">
        <f>IF(IFERROR(VLOOKUP(DATOS[[#This Row],[IdUnico]],A2977:$A$5002,1,FALSE),0),1,0)</f>
        <v>0</v>
      </c>
    </row>
    <row r="2977" spans="1:18" x14ac:dyDescent="0.3">
      <c r="A2977" t="str">
        <f>CONCATENATE(DATOS[[#This Row],[customer_id]],"_",DATOS[[#This Row],[country]],"_",DATOS[[#This Row],[customer_since]])</f>
        <v>CUST_6366_USA_45243</v>
      </c>
      <c r="B2977" t="s">
        <v>2591</v>
      </c>
      <c r="C2977">
        <v>21</v>
      </c>
      <c r="D2977" t="s">
        <v>14</v>
      </c>
      <c r="E2977" t="s">
        <v>18</v>
      </c>
      <c r="F2977">
        <v>71.59</v>
      </c>
      <c r="G2977">
        <f>IF(DATOS[[#This Row],[avg_order_value]]="",0,DATOS[[#This Row],[avg_order_value]])</f>
        <v>71.59</v>
      </c>
      <c r="H2977">
        <v>8</v>
      </c>
      <c r="I2977">
        <f>DATOS[[#This Row],[avgValorOrdenDesc]]*DATOS[[#This Row],[total_orders]]</f>
        <v>572.72</v>
      </c>
      <c r="J2977">
        <v>108</v>
      </c>
      <c r="K2977">
        <v>0</v>
      </c>
      <c r="L2977" t="s">
        <v>29</v>
      </c>
      <c r="M2977">
        <v>62.6</v>
      </c>
      <c r="N2977">
        <f>IF(DATOS[[#This Row],[email_open_rate]]="",0,DATOS[[#This Row],[email_open_rate]])</f>
        <v>62.6</v>
      </c>
      <c r="O2977" s="1">
        <v>45243</v>
      </c>
      <c r="P2977">
        <v>16</v>
      </c>
      <c r="Q2977">
        <v>0.09</v>
      </c>
      <c r="R2977">
        <f>IF(IFERROR(VLOOKUP(DATOS[[#This Row],[IdUnico]],A2978:$A$5002,1,FALSE),0),1,0)</f>
        <v>0</v>
      </c>
    </row>
    <row r="2978" spans="1:18" x14ac:dyDescent="0.3">
      <c r="A2978" t="str">
        <f>CONCATENATE(DATOS[[#This Row],[customer_id]],"_",DATOS[[#This Row],[country]],"_",DATOS[[#This Row],[customer_since]])</f>
        <v>CUST_6368_Canada_45455</v>
      </c>
      <c r="B2978" t="s">
        <v>3352</v>
      </c>
      <c r="C2978">
        <v>75</v>
      </c>
      <c r="D2978" t="s">
        <v>14</v>
      </c>
      <c r="E2978" t="s">
        <v>28</v>
      </c>
      <c r="F2978">
        <v>160.57</v>
      </c>
      <c r="G2978">
        <f>IF(DATOS[[#This Row],[avg_order_value]]="",0,DATOS[[#This Row],[avg_order_value]])</f>
        <v>160.57</v>
      </c>
      <c r="H2978">
        <v>14</v>
      </c>
      <c r="I2978">
        <f>DATOS[[#This Row],[avgValorOrdenDesc]]*DATOS[[#This Row],[total_orders]]</f>
        <v>2247.98</v>
      </c>
      <c r="J2978">
        <v>125</v>
      </c>
      <c r="K2978">
        <v>0</v>
      </c>
      <c r="L2978" t="s">
        <v>23</v>
      </c>
      <c r="M2978">
        <v>28.5</v>
      </c>
      <c r="N2978">
        <f>IF(DATOS[[#This Row],[email_open_rate]]="",0,DATOS[[#This Row],[email_open_rate]])</f>
        <v>28.5</v>
      </c>
      <c r="O2978" s="1">
        <v>45455</v>
      </c>
      <c r="P2978">
        <v>51</v>
      </c>
      <c r="Q2978">
        <v>0.42</v>
      </c>
      <c r="R2978">
        <f>IF(IFERROR(VLOOKUP(DATOS[[#This Row],[IdUnico]],A2979:$A$5002,1,FALSE),0),1,0)</f>
        <v>0</v>
      </c>
    </row>
    <row r="2979" spans="1:18" x14ac:dyDescent="0.3">
      <c r="A2979" t="str">
        <f>CONCATENATE(DATOS[[#This Row],[customer_id]],"_",DATOS[[#This Row],[country]],"_",DATOS[[#This Row],[customer_since]])</f>
        <v>CUST_6370_Australia_45574</v>
      </c>
      <c r="B2979" t="s">
        <v>1224</v>
      </c>
      <c r="C2979">
        <v>19</v>
      </c>
      <c r="D2979" t="s">
        <v>14</v>
      </c>
      <c r="E2979" t="s">
        <v>22</v>
      </c>
      <c r="F2979">
        <v>90.87</v>
      </c>
      <c r="G2979">
        <f>IF(DATOS[[#This Row],[avg_order_value]]="",0,DATOS[[#This Row],[avg_order_value]])</f>
        <v>90.87</v>
      </c>
      <c r="H2979">
        <v>13</v>
      </c>
      <c r="I2979">
        <f>DATOS[[#This Row],[avgValorOrdenDesc]]*DATOS[[#This Row],[total_orders]]</f>
        <v>1181.31</v>
      </c>
      <c r="J2979">
        <v>156</v>
      </c>
      <c r="K2979">
        <v>0</v>
      </c>
      <c r="L2979" t="s">
        <v>16</v>
      </c>
      <c r="M2979">
        <v>54.7</v>
      </c>
      <c r="N2979">
        <f>IF(DATOS[[#This Row],[email_open_rate]]="",0,DATOS[[#This Row],[email_open_rate]])</f>
        <v>54.7</v>
      </c>
      <c r="O2979" s="1">
        <v>45574</v>
      </c>
      <c r="P2979">
        <v>21</v>
      </c>
      <c r="Q2979">
        <v>0.36</v>
      </c>
      <c r="R2979">
        <f>IF(IFERROR(VLOOKUP(DATOS[[#This Row],[IdUnico]],A2980:$A$5002,1,FALSE),0),1,0)</f>
        <v>0</v>
      </c>
    </row>
    <row r="2980" spans="1:18" x14ac:dyDescent="0.3">
      <c r="A2980" t="str">
        <f>CONCATENATE(DATOS[[#This Row],[customer_id]],"_",DATOS[[#This Row],[country]],"_",DATOS[[#This Row],[customer_since]])</f>
        <v>CUST_6370_China_45171</v>
      </c>
      <c r="B2980" t="s">
        <v>1224</v>
      </c>
      <c r="C2980">
        <v>53</v>
      </c>
      <c r="D2980" t="s">
        <v>21</v>
      </c>
      <c r="E2980" t="s">
        <v>44</v>
      </c>
      <c r="F2980">
        <v>53.64</v>
      </c>
      <c r="G2980">
        <f>IF(DATOS[[#This Row],[avg_order_value]]="",0,DATOS[[#This Row],[avg_order_value]])</f>
        <v>53.64</v>
      </c>
      <c r="H2980">
        <v>7</v>
      </c>
      <c r="I2980">
        <f>DATOS[[#This Row],[avgValorOrdenDesc]]*DATOS[[#This Row],[total_orders]]</f>
        <v>375.48</v>
      </c>
      <c r="J2980">
        <v>20</v>
      </c>
      <c r="K2980">
        <v>0</v>
      </c>
      <c r="L2980" t="s">
        <v>16</v>
      </c>
      <c r="M2980">
        <v>17.100000000000001</v>
      </c>
      <c r="N2980">
        <f>IF(DATOS[[#This Row],[email_open_rate]]="",0,DATOS[[#This Row],[email_open_rate]])</f>
        <v>17.100000000000001</v>
      </c>
      <c r="O2980" s="1">
        <v>45171</v>
      </c>
      <c r="P2980">
        <v>2</v>
      </c>
      <c r="Q2980">
        <v>0.33</v>
      </c>
      <c r="R2980">
        <f>IF(IFERROR(VLOOKUP(DATOS[[#This Row],[IdUnico]],A2981:$A$5002,1,FALSE),0),1,0)</f>
        <v>0</v>
      </c>
    </row>
    <row r="2981" spans="1:18" x14ac:dyDescent="0.3">
      <c r="A2981" t="str">
        <f>CONCATENATE(DATOS[[#This Row],[customer_id]],"_",DATOS[[#This Row],[country]],"_",DATOS[[#This Row],[customer_since]])</f>
        <v>CUST_6373_UK_44498</v>
      </c>
      <c r="B2981" t="s">
        <v>871</v>
      </c>
      <c r="C2981">
        <v>72</v>
      </c>
      <c r="D2981" t="s">
        <v>14</v>
      </c>
      <c r="E2981" t="s">
        <v>52</v>
      </c>
      <c r="F2981">
        <v>83.4</v>
      </c>
      <c r="G2981">
        <f>IF(DATOS[[#This Row],[avg_order_value]]="",0,DATOS[[#This Row],[avg_order_value]])</f>
        <v>83.4</v>
      </c>
      <c r="H2981">
        <v>10</v>
      </c>
      <c r="I2981">
        <f>DATOS[[#This Row],[avgValorOrdenDesc]]*DATOS[[#This Row],[total_orders]]</f>
        <v>834</v>
      </c>
      <c r="J2981">
        <v>57</v>
      </c>
      <c r="K2981">
        <v>0</v>
      </c>
      <c r="L2981" t="s">
        <v>19</v>
      </c>
      <c r="M2981">
        <v>85.2</v>
      </c>
      <c r="N2981">
        <f>IF(DATOS[[#This Row],[email_open_rate]]="",0,DATOS[[#This Row],[email_open_rate]])</f>
        <v>85.2</v>
      </c>
      <c r="O2981" s="1">
        <v>44498</v>
      </c>
      <c r="P2981">
        <v>39</v>
      </c>
      <c r="Q2981">
        <v>0.32</v>
      </c>
      <c r="R2981">
        <f>IF(IFERROR(VLOOKUP(DATOS[[#This Row],[IdUnico]],A2982:$A$5002,1,FALSE),0),1,0)</f>
        <v>0</v>
      </c>
    </row>
    <row r="2982" spans="1:18" x14ac:dyDescent="0.3">
      <c r="A2982" t="str">
        <f>CONCATENATE(DATOS[[#This Row],[customer_id]],"_",DATOS[[#This Row],[country]],"_",DATOS[[#This Row],[customer_since]])</f>
        <v>CUST_6374_Australia_45324</v>
      </c>
      <c r="B2982" t="s">
        <v>2149</v>
      </c>
      <c r="C2982">
        <v>77</v>
      </c>
      <c r="D2982" t="s">
        <v>21</v>
      </c>
      <c r="E2982" t="s">
        <v>22</v>
      </c>
      <c r="F2982">
        <v>247.32</v>
      </c>
      <c r="G2982">
        <f>IF(DATOS[[#This Row],[avg_order_value]]="",0,DATOS[[#This Row],[avg_order_value]])</f>
        <v>247.32</v>
      </c>
      <c r="H2982">
        <v>8</v>
      </c>
      <c r="I2982">
        <f>DATOS[[#This Row],[avgValorOrdenDesc]]*DATOS[[#This Row],[total_orders]]</f>
        <v>1978.56</v>
      </c>
      <c r="J2982">
        <v>87</v>
      </c>
      <c r="K2982">
        <v>0</v>
      </c>
      <c r="L2982" t="s">
        <v>29</v>
      </c>
      <c r="M2982">
        <v>48</v>
      </c>
      <c r="N2982">
        <f>IF(DATOS[[#This Row],[email_open_rate]]="",0,DATOS[[#This Row],[email_open_rate]])</f>
        <v>48</v>
      </c>
      <c r="O2982" s="1">
        <v>45324</v>
      </c>
      <c r="P2982">
        <v>87</v>
      </c>
      <c r="Q2982">
        <v>0.55000000000000004</v>
      </c>
      <c r="R2982">
        <f>IF(IFERROR(VLOOKUP(DATOS[[#This Row],[IdUnico]],A2983:$A$5002,1,FALSE),0),1,0)</f>
        <v>0</v>
      </c>
    </row>
    <row r="2983" spans="1:18" x14ac:dyDescent="0.3">
      <c r="A2983" t="str">
        <f>CONCATENATE(DATOS[[#This Row],[customer_id]],"_",DATOS[[#This Row],[country]],"_",DATOS[[#This Row],[customer_since]])</f>
        <v>CUST_6374_China_44811</v>
      </c>
      <c r="B2983" t="s">
        <v>2149</v>
      </c>
      <c r="C2983">
        <v>41</v>
      </c>
      <c r="D2983" t="s">
        <v>14</v>
      </c>
      <c r="E2983" t="s">
        <v>44</v>
      </c>
      <c r="F2983">
        <v>144.86000000000001</v>
      </c>
      <c r="G2983">
        <f>IF(DATOS[[#This Row],[avg_order_value]]="",0,DATOS[[#This Row],[avg_order_value]])</f>
        <v>144.86000000000001</v>
      </c>
      <c r="H2983">
        <v>10</v>
      </c>
      <c r="I2983">
        <f>DATOS[[#This Row],[avgValorOrdenDesc]]*DATOS[[#This Row],[total_orders]]</f>
        <v>1448.6000000000001</v>
      </c>
      <c r="J2983">
        <v>94</v>
      </c>
      <c r="K2983">
        <v>0</v>
      </c>
      <c r="L2983" t="s">
        <v>16</v>
      </c>
      <c r="M2983">
        <v>75.3</v>
      </c>
      <c r="N2983">
        <f>IF(DATOS[[#This Row],[email_open_rate]]="",0,DATOS[[#This Row],[email_open_rate]])</f>
        <v>75.3</v>
      </c>
      <c r="O2983" s="1">
        <v>44811</v>
      </c>
      <c r="P2983">
        <v>7</v>
      </c>
      <c r="Q2983">
        <v>0.17</v>
      </c>
      <c r="R2983">
        <f>IF(IFERROR(VLOOKUP(DATOS[[#This Row],[IdUnico]],A2984:$A$5002,1,FALSE),0),1,0)</f>
        <v>0</v>
      </c>
    </row>
    <row r="2984" spans="1:18" x14ac:dyDescent="0.3">
      <c r="A2984" t="str">
        <f>CONCATENATE(DATOS[[#This Row],[customer_id]],"_",DATOS[[#This Row],[country]],"_",DATOS[[#This Row],[customer_since]])</f>
        <v>CUST_6383_India_44297</v>
      </c>
      <c r="B2984" t="s">
        <v>1389</v>
      </c>
      <c r="C2984">
        <v>51</v>
      </c>
      <c r="D2984" t="s">
        <v>14</v>
      </c>
      <c r="E2984" t="s">
        <v>37</v>
      </c>
      <c r="F2984">
        <v>186.26</v>
      </c>
      <c r="G2984">
        <f>IF(DATOS[[#This Row],[avg_order_value]]="",0,DATOS[[#This Row],[avg_order_value]])</f>
        <v>186.26</v>
      </c>
      <c r="H2984">
        <v>5</v>
      </c>
      <c r="I2984">
        <f>DATOS[[#This Row],[avgValorOrdenDesc]]*DATOS[[#This Row],[total_orders]]</f>
        <v>931.3</v>
      </c>
      <c r="J2984">
        <v>330</v>
      </c>
      <c r="K2984">
        <v>0</v>
      </c>
      <c r="L2984" t="s">
        <v>19</v>
      </c>
      <c r="M2984">
        <v>97.4</v>
      </c>
      <c r="N2984">
        <f>IF(DATOS[[#This Row],[email_open_rate]]="",0,DATOS[[#This Row],[email_open_rate]])</f>
        <v>97.4</v>
      </c>
      <c r="O2984" s="1">
        <v>44297</v>
      </c>
      <c r="P2984">
        <v>43</v>
      </c>
      <c r="Q2984">
        <v>7.0000000000000007E-2</v>
      </c>
      <c r="R2984">
        <f>IF(IFERROR(VLOOKUP(DATOS[[#This Row],[IdUnico]],A2985:$A$5002,1,FALSE),0),1,0)</f>
        <v>0</v>
      </c>
    </row>
    <row r="2985" spans="1:18" x14ac:dyDescent="0.3">
      <c r="A2985" t="str">
        <f>CONCATENATE(DATOS[[#This Row],[customer_id]],"_",DATOS[[#This Row],[country]],"_",DATOS[[#This Row],[customer_since]])</f>
        <v>CUST_6387_Canada_45250</v>
      </c>
      <c r="B2985" t="s">
        <v>436</v>
      </c>
      <c r="C2985">
        <v>47</v>
      </c>
      <c r="D2985" t="s">
        <v>14</v>
      </c>
      <c r="E2985" t="s">
        <v>28</v>
      </c>
      <c r="F2985">
        <v>123.77</v>
      </c>
      <c r="G2985">
        <f>IF(DATOS[[#This Row],[avg_order_value]]="",0,DATOS[[#This Row],[avg_order_value]])</f>
        <v>123.77</v>
      </c>
      <c r="H2985">
        <v>10</v>
      </c>
      <c r="I2985">
        <f>DATOS[[#This Row],[avgValorOrdenDesc]]*DATOS[[#This Row],[total_orders]]</f>
        <v>1237.7</v>
      </c>
      <c r="J2985">
        <v>329</v>
      </c>
      <c r="K2985">
        <v>0</v>
      </c>
      <c r="L2985" t="s">
        <v>16</v>
      </c>
      <c r="M2985">
        <v>34.799999999999997</v>
      </c>
      <c r="N2985">
        <f>IF(DATOS[[#This Row],[email_open_rate]]="",0,DATOS[[#This Row],[email_open_rate]])</f>
        <v>34.799999999999997</v>
      </c>
      <c r="O2985" s="1">
        <v>45250</v>
      </c>
      <c r="P2985">
        <v>15</v>
      </c>
      <c r="Q2985">
        <v>0.09</v>
      </c>
      <c r="R2985">
        <f>IF(IFERROR(VLOOKUP(DATOS[[#This Row],[IdUnico]],A2986:$A$5002,1,FALSE),0),1,0)</f>
        <v>0</v>
      </c>
    </row>
    <row r="2986" spans="1:18" x14ac:dyDescent="0.3">
      <c r="A2986" t="str">
        <f>CONCATENATE(DATOS[[#This Row],[customer_id]],"_",DATOS[[#This Row],[country]],"_",DATOS[[#This Row],[customer_since]])</f>
        <v>CUST_6387_China_44581</v>
      </c>
      <c r="B2986" t="s">
        <v>436</v>
      </c>
      <c r="C2986">
        <v>33</v>
      </c>
      <c r="D2986" t="s">
        <v>21</v>
      </c>
      <c r="E2986" t="s">
        <v>44</v>
      </c>
      <c r="F2986">
        <v>49.53</v>
      </c>
      <c r="G2986">
        <f>IF(DATOS[[#This Row],[avg_order_value]]="",0,DATOS[[#This Row],[avg_order_value]])</f>
        <v>49.53</v>
      </c>
      <c r="H2986">
        <v>13</v>
      </c>
      <c r="I2986">
        <f>DATOS[[#This Row],[avgValorOrdenDesc]]*DATOS[[#This Row],[total_orders]]</f>
        <v>643.89</v>
      </c>
      <c r="J2986">
        <v>312</v>
      </c>
      <c r="K2986">
        <v>0</v>
      </c>
      <c r="L2986" t="s">
        <v>29</v>
      </c>
      <c r="M2986">
        <v>81</v>
      </c>
      <c r="N2986">
        <f>IF(DATOS[[#This Row],[email_open_rate]]="",0,DATOS[[#This Row],[email_open_rate]])</f>
        <v>81</v>
      </c>
      <c r="O2986" s="1">
        <v>44581</v>
      </c>
      <c r="P2986">
        <v>78</v>
      </c>
      <c r="Q2986">
        <v>0.18</v>
      </c>
      <c r="R2986">
        <f>IF(IFERROR(VLOOKUP(DATOS[[#This Row],[IdUnico]],A2987:$A$5002,1,FALSE),0),1,0)</f>
        <v>0</v>
      </c>
    </row>
    <row r="2987" spans="1:18" x14ac:dyDescent="0.3">
      <c r="A2987" t="str">
        <f>CONCATENATE(DATOS[[#This Row],[customer_id]],"_",DATOS[[#This Row],[country]],"_",DATOS[[#This Row],[customer_since]])</f>
        <v>CUST_6388_Canada_44855</v>
      </c>
      <c r="B2987" t="s">
        <v>2948</v>
      </c>
      <c r="C2987">
        <v>77</v>
      </c>
      <c r="D2987" t="s">
        <v>14</v>
      </c>
      <c r="E2987" t="s">
        <v>28</v>
      </c>
      <c r="F2987">
        <v>48.91</v>
      </c>
      <c r="G2987">
        <f>IF(DATOS[[#This Row],[avg_order_value]]="",0,DATOS[[#This Row],[avg_order_value]])</f>
        <v>48.91</v>
      </c>
      <c r="H2987">
        <v>11</v>
      </c>
      <c r="I2987">
        <f>DATOS[[#This Row],[avgValorOrdenDesc]]*DATOS[[#This Row],[total_orders]]</f>
        <v>538.01</v>
      </c>
      <c r="J2987">
        <v>78</v>
      </c>
      <c r="K2987">
        <v>0</v>
      </c>
      <c r="L2987" t="s">
        <v>16</v>
      </c>
      <c r="M2987">
        <v>67.8</v>
      </c>
      <c r="N2987">
        <f>IF(DATOS[[#This Row],[email_open_rate]]="",0,DATOS[[#This Row],[email_open_rate]])</f>
        <v>67.8</v>
      </c>
      <c r="O2987" s="1">
        <v>44855</v>
      </c>
      <c r="P2987">
        <v>63</v>
      </c>
      <c r="Q2987">
        <v>0.28000000000000003</v>
      </c>
      <c r="R2987">
        <f>IF(IFERROR(VLOOKUP(DATOS[[#This Row],[IdUnico]],A2988:$A$5002,1,FALSE),0),1,0)</f>
        <v>0</v>
      </c>
    </row>
    <row r="2988" spans="1:18" x14ac:dyDescent="0.3">
      <c r="A2988" t="str">
        <f>CONCATENATE(DATOS[[#This Row],[customer_id]],"_",DATOS[[#This Row],[country]],"_",DATOS[[#This Row],[customer_since]])</f>
        <v>CUST_6390_Australia_45398</v>
      </c>
      <c r="B2988" t="s">
        <v>20</v>
      </c>
      <c r="C2988">
        <v>73</v>
      </c>
      <c r="D2988" t="s">
        <v>21</v>
      </c>
      <c r="E2988" t="s">
        <v>22</v>
      </c>
      <c r="F2988">
        <v>83.28</v>
      </c>
      <c r="G2988">
        <f>IF(DATOS[[#This Row],[avg_order_value]]="",0,DATOS[[#This Row],[avg_order_value]])</f>
        <v>83.28</v>
      </c>
      <c r="H2988">
        <v>6</v>
      </c>
      <c r="I2988">
        <f>DATOS[[#This Row],[avgValorOrdenDesc]]*DATOS[[#This Row],[total_orders]]</f>
        <v>499.68</v>
      </c>
      <c r="J2988">
        <v>203</v>
      </c>
      <c r="K2988">
        <v>0</v>
      </c>
      <c r="L2988" t="s">
        <v>23</v>
      </c>
      <c r="N2988">
        <f>IF(DATOS[[#This Row],[email_open_rate]]="",0,DATOS[[#This Row],[email_open_rate]])</f>
        <v>0</v>
      </c>
      <c r="O2988" s="1">
        <v>45398</v>
      </c>
      <c r="P2988">
        <v>65</v>
      </c>
      <c r="Q2988">
        <v>0.05</v>
      </c>
      <c r="R2988">
        <f>IF(IFERROR(VLOOKUP(DATOS[[#This Row],[IdUnico]],A2989:$A$5002,1,FALSE),0),1,0)</f>
        <v>0</v>
      </c>
    </row>
    <row r="2989" spans="1:18" x14ac:dyDescent="0.3">
      <c r="A2989" t="str">
        <f>CONCATENATE(DATOS[[#This Row],[customer_id]],"_",DATOS[[#This Row],[country]],"_",DATOS[[#This Row],[customer_since]])</f>
        <v>CUST_6390_Germany_44055</v>
      </c>
      <c r="B2989" t="s">
        <v>20</v>
      </c>
      <c r="C2989">
        <v>45</v>
      </c>
      <c r="D2989" t="s">
        <v>21</v>
      </c>
      <c r="E2989" t="s">
        <v>50</v>
      </c>
      <c r="F2989">
        <v>149.34</v>
      </c>
      <c r="G2989">
        <f>IF(DATOS[[#This Row],[avg_order_value]]="",0,DATOS[[#This Row],[avg_order_value]])</f>
        <v>149.34</v>
      </c>
      <c r="H2989">
        <v>12</v>
      </c>
      <c r="I2989">
        <f>DATOS[[#This Row],[avgValorOrdenDesc]]*DATOS[[#This Row],[total_orders]]</f>
        <v>1792.08</v>
      </c>
      <c r="J2989">
        <v>10</v>
      </c>
      <c r="K2989">
        <v>0</v>
      </c>
      <c r="L2989" t="s">
        <v>40</v>
      </c>
      <c r="M2989">
        <v>0.8</v>
      </c>
      <c r="N2989">
        <f>IF(DATOS[[#This Row],[email_open_rate]]="",0,DATOS[[#This Row],[email_open_rate]])</f>
        <v>0.8</v>
      </c>
      <c r="O2989" s="1">
        <v>44055</v>
      </c>
      <c r="P2989">
        <v>55</v>
      </c>
      <c r="Q2989">
        <v>0.56000000000000005</v>
      </c>
      <c r="R2989">
        <f>IF(IFERROR(VLOOKUP(DATOS[[#This Row],[IdUnico]],A2990:$A$5002,1,FALSE),0),1,0)</f>
        <v>0</v>
      </c>
    </row>
    <row r="2990" spans="1:18" x14ac:dyDescent="0.3">
      <c r="A2990" t="str">
        <f>CONCATENATE(DATOS[[#This Row],[customer_id]],"_",DATOS[[#This Row],[country]],"_",DATOS[[#This Row],[customer_since]])</f>
        <v>CUST_6392_Germany_45758</v>
      </c>
      <c r="B2990" t="s">
        <v>1138</v>
      </c>
      <c r="C2990">
        <v>62</v>
      </c>
      <c r="D2990" t="s">
        <v>21</v>
      </c>
      <c r="E2990" t="s">
        <v>50</v>
      </c>
      <c r="F2990">
        <v>23.89</v>
      </c>
      <c r="G2990">
        <f>IF(DATOS[[#This Row],[avg_order_value]]="",0,DATOS[[#This Row],[avg_order_value]])</f>
        <v>23.89</v>
      </c>
      <c r="H2990">
        <v>9</v>
      </c>
      <c r="I2990">
        <f>DATOS[[#This Row],[avgValorOrdenDesc]]*DATOS[[#This Row],[total_orders]]</f>
        <v>215.01</v>
      </c>
      <c r="J2990">
        <v>117</v>
      </c>
      <c r="K2990">
        <v>0</v>
      </c>
      <c r="L2990" t="s">
        <v>23</v>
      </c>
      <c r="M2990">
        <v>88</v>
      </c>
      <c r="N2990">
        <f>IF(DATOS[[#This Row],[email_open_rate]]="",0,DATOS[[#This Row],[email_open_rate]])</f>
        <v>88</v>
      </c>
      <c r="O2990" s="1">
        <v>45758</v>
      </c>
      <c r="P2990">
        <v>39</v>
      </c>
      <c r="Q2990">
        <v>0.68</v>
      </c>
      <c r="R2990">
        <f>IF(IFERROR(VLOOKUP(DATOS[[#This Row],[IdUnico]],A2991:$A$5002,1,FALSE),0),1,0)</f>
        <v>0</v>
      </c>
    </row>
    <row r="2991" spans="1:18" x14ac:dyDescent="0.3">
      <c r="A2991" t="str">
        <f>CONCATENATE(DATOS[[#This Row],[customer_id]],"_",DATOS[[#This Row],[country]],"_",DATOS[[#This Row],[customer_since]])</f>
        <v>CUST_6393_Canada_45462</v>
      </c>
      <c r="B2991" t="s">
        <v>68</v>
      </c>
      <c r="C2991">
        <v>19</v>
      </c>
      <c r="D2991" t="s">
        <v>14</v>
      </c>
      <c r="E2991" t="s">
        <v>28</v>
      </c>
      <c r="F2991">
        <v>22.72</v>
      </c>
      <c r="G2991">
        <f>IF(DATOS[[#This Row],[avg_order_value]]="",0,DATOS[[#This Row],[avg_order_value]])</f>
        <v>22.72</v>
      </c>
      <c r="H2991">
        <v>12</v>
      </c>
      <c r="I2991">
        <f>DATOS[[#This Row],[avgValorOrdenDesc]]*DATOS[[#This Row],[total_orders]]</f>
        <v>272.64</v>
      </c>
      <c r="J2991">
        <v>166</v>
      </c>
      <c r="K2991">
        <v>0</v>
      </c>
      <c r="L2991" t="s">
        <v>23</v>
      </c>
      <c r="M2991">
        <v>66.2</v>
      </c>
      <c r="N2991">
        <f>IF(DATOS[[#This Row],[email_open_rate]]="",0,DATOS[[#This Row],[email_open_rate]])</f>
        <v>66.2</v>
      </c>
      <c r="O2991" s="1">
        <v>45462</v>
      </c>
      <c r="P2991">
        <v>71</v>
      </c>
      <c r="Q2991">
        <v>0.05</v>
      </c>
      <c r="R2991">
        <f>IF(IFERROR(VLOOKUP(DATOS[[#This Row],[IdUnico]],A2992:$A$5002,1,FALSE),0),1,0)</f>
        <v>0</v>
      </c>
    </row>
    <row r="2992" spans="1:18" x14ac:dyDescent="0.3">
      <c r="A2992" t="str">
        <f>CONCATENATE(DATOS[[#This Row],[customer_id]],"_",DATOS[[#This Row],[country]],"_",DATOS[[#This Row],[customer_since]])</f>
        <v>CUST_6394_UK_44570</v>
      </c>
      <c r="B2992" t="s">
        <v>2138</v>
      </c>
      <c r="C2992">
        <v>59</v>
      </c>
      <c r="D2992" t="s">
        <v>14</v>
      </c>
      <c r="E2992" t="s">
        <v>52</v>
      </c>
      <c r="F2992">
        <v>48.42</v>
      </c>
      <c r="G2992">
        <f>IF(DATOS[[#This Row],[avg_order_value]]="",0,DATOS[[#This Row],[avg_order_value]])</f>
        <v>48.42</v>
      </c>
      <c r="H2992">
        <v>9</v>
      </c>
      <c r="I2992">
        <f>DATOS[[#This Row],[avgValorOrdenDesc]]*DATOS[[#This Row],[total_orders]]</f>
        <v>435.78000000000003</v>
      </c>
      <c r="J2992">
        <v>21</v>
      </c>
      <c r="K2992">
        <v>0</v>
      </c>
      <c r="L2992" t="s">
        <v>40</v>
      </c>
      <c r="M2992">
        <v>6.7</v>
      </c>
      <c r="N2992">
        <f>IF(DATOS[[#This Row],[email_open_rate]]="",0,DATOS[[#This Row],[email_open_rate]])</f>
        <v>6.7</v>
      </c>
      <c r="O2992" s="1">
        <v>44570</v>
      </c>
      <c r="P2992">
        <v>95</v>
      </c>
      <c r="Q2992">
        <v>0.16</v>
      </c>
      <c r="R2992">
        <f>IF(IFERROR(VLOOKUP(DATOS[[#This Row],[IdUnico]],A2993:$A$5002,1,FALSE),0),1,0)</f>
        <v>0</v>
      </c>
    </row>
    <row r="2993" spans="1:18" x14ac:dyDescent="0.3">
      <c r="A2993" t="str">
        <f>CONCATENATE(DATOS[[#This Row],[customer_id]],"_",DATOS[[#This Row],[country]],"_",DATOS[[#This Row],[customer_since]])</f>
        <v>CUST_6395_China_44297</v>
      </c>
      <c r="B2993" t="s">
        <v>3069</v>
      </c>
      <c r="C2993">
        <v>36</v>
      </c>
      <c r="D2993" t="s">
        <v>14</v>
      </c>
      <c r="E2993" t="s">
        <v>44</v>
      </c>
      <c r="F2993">
        <v>71.010000000000005</v>
      </c>
      <c r="G2993">
        <f>IF(DATOS[[#This Row],[avg_order_value]]="",0,DATOS[[#This Row],[avg_order_value]])</f>
        <v>71.010000000000005</v>
      </c>
      <c r="H2993">
        <v>13</v>
      </c>
      <c r="I2993">
        <f>DATOS[[#This Row],[avgValorOrdenDesc]]*DATOS[[#This Row],[total_orders]]</f>
        <v>923.13000000000011</v>
      </c>
      <c r="J2993">
        <v>106</v>
      </c>
      <c r="K2993">
        <v>0</v>
      </c>
      <c r="L2993" t="s">
        <v>23</v>
      </c>
      <c r="M2993">
        <v>10</v>
      </c>
      <c r="N2993">
        <f>IF(DATOS[[#This Row],[email_open_rate]]="",0,DATOS[[#This Row],[email_open_rate]])</f>
        <v>10</v>
      </c>
      <c r="O2993" s="1">
        <v>44297</v>
      </c>
      <c r="P2993">
        <v>85</v>
      </c>
      <c r="Q2993">
        <v>0.27</v>
      </c>
      <c r="R2993">
        <f>IF(IFERROR(VLOOKUP(DATOS[[#This Row],[IdUnico]],A2994:$A$5002,1,FALSE),0),1,0)</f>
        <v>0</v>
      </c>
    </row>
    <row r="2994" spans="1:18" x14ac:dyDescent="0.3">
      <c r="A2994" t="str">
        <f>CONCATENATE(DATOS[[#This Row],[customer_id]],"_",DATOS[[#This Row],[country]],"_",DATOS[[#This Row],[customer_since]])</f>
        <v>CUST_6401_UK_45286</v>
      </c>
      <c r="B2994" t="s">
        <v>766</v>
      </c>
      <c r="C2994">
        <v>43</v>
      </c>
      <c r="D2994" t="s">
        <v>21</v>
      </c>
      <c r="E2994" t="s">
        <v>52</v>
      </c>
      <c r="F2994">
        <v>305.02</v>
      </c>
      <c r="G2994">
        <f>IF(DATOS[[#This Row],[avg_order_value]]="",0,DATOS[[#This Row],[avg_order_value]])</f>
        <v>305.02</v>
      </c>
      <c r="H2994">
        <v>13</v>
      </c>
      <c r="I2994">
        <f>DATOS[[#This Row],[avgValorOrdenDesc]]*DATOS[[#This Row],[total_orders]]</f>
        <v>3965.2599999999998</v>
      </c>
      <c r="J2994">
        <v>205</v>
      </c>
      <c r="K2994">
        <v>0</v>
      </c>
      <c r="L2994" t="s">
        <v>23</v>
      </c>
      <c r="M2994">
        <v>48.5</v>
      </c>
      <c r="N2994">
        <f>IF(DATOS[[#This Row],[email_open_rate]]="",0,DATOS[[#This Row],[email_open_rate]])</f>
        <v>48.5</v>
      </c>
      <c r="O2994" s="1">
        <v>45286</v>
      </c>
      <c r="P2994">
        <v>8</v>
      </c>
      <c r="Q2994">
        <v>0.15</v>
      </c>
      <c r="R2994">
        <f>IF(IFERROR(VLOOKUP(DATOS[[#This Row],[IdUnico]],A2995:$A$5002,1,FALSE),0),1,0)</f>
        <v>0</v>
      </c>
    </row>
    <row r="2995" spans="1:18" x14ac:dyDescent="0.3">
      <c r="A2995" t="str">
        <f>CONCATENATE(DATOS[[#This Row],[customer_id]],"_",DATOS[[#This Row],[country]],"_",DATOS[[#This Row],[customer_since]])</f>
        <v>CUST_6402_China_44077</v>
      </c>
      <c r="B2995" t="s">
        <v>3659</v>
      </c>
      <c r="C2995">
        <v>62</v>
      </c>
      <c r="D2995" t="s">
        <v>25</v>
      </c>
      <c r="E2995" t="s">
        <v>44</v>
      </c>
      <c r="F2995">
        <v>70.930000000000007</v>
      </c>
      <c r="G2995">
        <f>IF(DATOS[[#This Row],[avg_order_value]]="",0,DATOS[[#This Row],[avg_order_value]])</f>
        <v>70.930000000000007</v>
      </c>
      <c r="H2995">
        <v>10</v>
      </c>
      <c r="I2995">
        <f>DATOS[[#This Row],[avgValorOrdenDesc]]*DATOS[[#This Row],[total_orders]]</f>
        <v>709.30000000000007</v>
      </c>
      <c r="J2995">
        <v>161</v>
      </c>
      <c r="K2995">
        <v>0</v>
      </c>
      <c r="L2995" t="s">
        <v>23</v>
      </c>
      <c r="M2995">
        <v>86.2</v>
      </c>
      <c r="N2995">
        <f>IF(DATOS[[#This Row],[email_open_rate]]="",0,DATOS[[#This Row],[email_open_rate]])</f>
        <v>86.2</v>
      </c>
      <c r="O2995" s="1">
        <v>44077</v>
      </c>
      <c r="P2995">
        <v>70</v>
      </c>
      <c r="Q2995">
        <v>0.4</v>
      </c>
      <c r="R2995">
        <f>IF(IFERROR(VLOOKUP(DATOS[[#This Row],[IdUnico]],A2996:$A$5002,1,FALSE),0),1,0)</f>
        <v>0</v>
      </c>
    </row>
    <row r="2996" spans="1:18" x14ac:dyDescent="0.3">
      <c r="A2996" t="str">
        <f>CONCATENATE(DATOS[[#This Row],[customer_id]],"_",DATOS[[#This Row],[country]],"_",DATOS[[#This Row],[customer_since]])</f>
        <v>CUST_6408_UK_45672</v>
      </c>
      <c r="B2996" t="s">
        <v>863</v>
      </c>
      <c r="C2996">
        <v>30</v>
      </c>
      <c r="D2996" t="s">
        <v>14</v>
      </c>
      <c r="E2996" t="s">
        <v>52</v>
      </c>
      <c r="F2996">
        <v>185.33</v>
      </c>
      <c r="G2996">
        <f>IF(DATOS[[#This Row],[avg_order_value]]="",0,DATOS[[#This Row],[avg_order_value]])</f>
        <v>185.33</v>
      </c>
      <c r="H2996">
        <v>11</v>
      </c>
      <c r="I2996">
        <f>DATOS[[#This Row],[avgValorOrdenDesc]]*DATOS[[#This Row],[total_orders]]</f>
        <v>2038.63</v>
      </c>
      <c r="J2996">
        <v>64</v>
      </c>
      <c r="K2996">
        <v>0</v>
      </c>
      <c r="L2996" t="s">
        <v>40</v>
      </c>
      <c r="M2996">
        <v>90.5</v>
      </c>
      <c r="N2996">
        <f>IF(DATOS[[#This Row],[email_open_rate]]="",0,DATOS[[#This Row],[email_open_rate]])</f>
        <v>90.5</v>
      </c>
      <c r="O2996" s="1">
        <v>45672</v>
      </c>
      <c r="P2996">
        <v>88</v>
      </c>
      <c r="Q2996">
        <v>0.38</v>
      </c>
      <c r="R2996">
        <f>IF(IFERROR(VLOOKUP(DATOS[[#This Row],[IdUnico]],A2997:$A$5002,1,FALSE),0),1,0)</f>
        <v>0</v>
      </c>
    </row>
    <row r="2997" spans="1:18" x14ac:dyDescent="0.3">
      <c r="A2997" t="str">
        <f>CONCATENATE(DATOS[[#This Row],[customer_id]],"_",DATOS[[#This Row],[country]],"_",DATOS[[#This Row],[customer_since]])</f>
        <v>CUST_6408_USA_45188</v>
      </c>
      <c r="B2997" t="s">
        <v>863</v>
      </c>
      <c r="C2997">
        <v>72</v>
      </c>
      <c r="D2997" t="s">
        <v>21</v>
      </c>
      <c r="E2997" t="s">
        <v>18</v>
      </c>
      <c r="F2997">
        <v>165.72</v>
      </c>
      <c r="G2997">
        <f>IF(DATOS[[#This Row],[avg_order_value]]="",0,DATOS[[#This Row],[avg_order_value]])</f>
        <v>165.72</v>
      </c>
      <c r="H2997">
        <v>9</v>
      </c>
      <c r="I2997">
        <f>DATOS[[#This Row],[avgValorOrdenDesc]]*DATOS[[#This Row],[total_orders]]</f>
        <v>1491.48</v>
      </c>
      <c r="J2997">
        <v>236</v>
      </c>
      <c r="K2997">
        <v>0</v>
      </c>
      <c r="L2997" t="s">
        <v>23</v>
      </c>
      <c r="M2997">
        <v>59.1</v>
      </c>
      <c r="N2997">
        <f>IF(DATOS[[#This Row],[email_open_rate]]="",0,DATOS[[#This Row],[email_open_rate]])</f>
        <v>59.1</v>
      </c>
      <c r="O2997" s="1">
        <v>45188</v>
      </c>
      <c r="P2997">
        <v>41</v>
      </c>
      <c r="Q2997">
        <v>0.15</v>
      </c>
      <c r="R2997">
        <f>IF(IFERROR(VLOOKUP(DATOS[[#This Row],[IdUnico]],A2998:$A$5002,1,FALSE),0),1,0)</f>
        <v>0</v>
      </c>
    </row>
    <row r="2998" spans="1:18" x14ac:dyDescent="0.3">
      <c r="A2998" t="str">
        <f>CONCATENATE(DATOS[[#This Row],[customer_id]],"_",DATOS[[#This Row],[country]],"_",DATOS[[#This Row],[customer_since]])</f>
        <v>CUST_6409_Canada_44216</v>
      </c>
      <c r="B2998" t="s">
        <v>2406</v>
      </c>
      <c r="C2998">
        <v>64</v>
      </c>
      <c r="D2998" t="s">
        <v>21</v>
      </c>
      <c r="E2998" t="s">
        <v>28</v>
      </c>
      <c r="F2998">
        <v>244.98</v>
      </c>
      <c r="G2998">
        <f>IF(DATOS[[#This Row],[avg_order_value]]="",0,DATOS[[#This Row],[avg_order_value]])</f>
        <v>244.98</v>
      </c>
      <c r="H2998">
        <v>8</v>
      </c>
      <c r="I2998">
        <f>DATOS[[#This Row],[avgValorOrdenDesc]]*DATOS[[#This Row],[total_orders]]</f>
        <v>1959.84</v>
      </c>
      <c r="J2998">
        <v>70</v>
      </c>
      <c r="K2998">
        <v>0</v>
      </c>
      <c r="L2998" t="s">
        <v>16</v>
      </c>
      <c r="M2998">
        <v>25.6</v>
      </c>
      <c r="N2998">
        <f>IF(DATOS[[#This Row],[email_open_rate]]="",0,DATOS[[#This Row],[email_open_rate]])</f>
        <v>25.6</v>
      </c>
      <c r="O2998" s="1">
        <v>44216</v>
      </c>
      <c r="P2998">
        <v>29</v>
      </c>
      <c r="Q2998">
        <v>0.05</v>
      </c>
      <c r="R2998">
        <f>IF(IFERROR(VLOOKUP(DATOS[[#This Row],[IdUnico]],A2999:$A$5002,1,FALSE),0),1,0)</f>
        <v>0</v>
      </c>
    </row>
    <row r="2999" spans="1:18" x14ac:dyDescent="0.3">
      <c r="A2999" t="str">
        <f>CONCATENATE(DATOS[[#This Row],[customer_id]],"_",DATOS[[#This Row],[country]],"_",DATOS[[#This Row],[customer_since]])</f>
        <v>CUST_6409_Canada_45744</v>
      </c>
      <c r="B2999" t="s">
        <v>2406</v>
      </c>
      <c r="C2999">
        <v>77</v>
      </c>
      <c r="D2999" t="s">
        <v>21</v>
      </c>
      <c r="E2999" t="s">
        <v>28</v>
      </c>
      <c r="F2999">
        <v>214.75</v>
      </c>
      <c r="G2999">
        <f>IF(DATOS[[#This Row],[avg_order_value]]="",0,DATOS[[#This Row],[avg_order_value]])</f>
        <v>214.75</v>
      </c>
      <c r="H2999">
        <v>21</v>
      </c>
      <c r="I2999">
        <f>DATOS[[#This Row],[avgValorOrdenDesc]]*DATOS[[#This Row],[total_orders]]</f>
        <v>4509.75</v>
      </c>
      <c r="J2999">
        <v>136</v>
      </c>
      <c r="K2999">
        <v>0</v>
      </c>
      <c r="L2999" t="s">
        <v>23</v>
      </c>
      <c r="M2999">
        <v>84.8</v>
      </c>
      <c r="N2999">
        <f>IF(DATOS[[#This Row],[email_open_rate]]="",0,DATOS[[#This Row],[email_open_rate]])</f>
        <v>84.8</v>
      </c>
      <c r="O2999" s="1">
        <v>45744</v>
      </c>
      <c r="P2999">
        <v>16</v>
      </c>
      <c r="Q2999">
        <v>0.62</v>
      </c>
      <c r="R2999">
        <f>IF(IFERROR(VLOOKUP(DATOS[[#This Row],[IdUnico]],A3000:$A$5002,1,FALSE),0),1,0)</f>
        <v>0</v>
      </c>
    </row>
    <row r="3000" spans="1:18" x14ac:dyDescent="0.3">
      <c r="A3000" t="str">
        <f>CONCATENATE(DATOS[[#This Row],[customer_id]],"_",DATOS[[#This Row],[country]],"_",DATOS[[#This Row],[customer_since]])</f>
        <v>CUST_6410_Australia_44692</v>
      </c>
      <c r="B3000" t="s">
        <v>2188</v>
      </c>
      <c r="C3000">
        <v>79</v>
      </c>
      <c r="D3000" t="s">
        <v>21</v>
      </c>
      <c r="E3000" t="s">
        <v>22</v>
      </c>
      <c r="F3000">
        <v>91.95</v>
      </c>
      <c r="G3000">
        <f>IF(DATOS[[#This Row],[avg_order_value]]="",0,DATOS[[#This Row],[avg_order_value]])</f>
        <v>91.95</v>
      </c>
      <c r="H3000">
        <v>9</v>
      </c>
      <c r="I3000">
        <f>DATOS[[#This Row],[avgValorOrdenDesc]]*DATOS[[#This Row],[total_orders]]</f>
        <v>827.55000000000007</v>
      </c>
      <c r="J3000">
        <v>356</v>
      </c>
      <c r="K3000">
        <v>0</v>
      </c>
      <c r="L3000" t="s">
        <v>16</v>
      </c>
      <c r="M3000">
        <v>45.4</v>
      </c>
      <c r="N3000">
        <f>IF(DATOS[[#This Row],[email_open_rate]]="",0,DATOS[[#This Row],[email_open_rate]])</f>
        <v>45.4</v>
      </c>
      <c r="O3000" s="1">
        <v>44692</v>
      </c>
      <c r="P3000">
        <v>41</v>
      </c>
      <c r="Q3000">
        <v>0.34</v>
      </c>
      <c r="R3000">
        <f>IF(IFERROR(VLOOKUP(DATOS[[#This Row],[IdUnico]],A3001:$A$5002,1,FALSE),0),1,0)</f>
        <v>0</v>
      </c>
    </row>
    <row r="3001" spans="1:18" x14ac:dyDescent="0.3">
      <c r="A3001" t="str">
        <f>CONCATENATE(DATOS[[#This Row],[customer_id]],"_",DATOS[[#This Row],[country]],"_",DATOS[[#This Row],[customer_since]])</f>
        <v>CUST_6413_USA_44172</v>
      </c>
      <c r="B3001" t="s">
        <v>2013</v>
      </c>
      <c r="C3001">
        <v>71</v>
      </c>
      <c r="D3001" t="s">
        <v>21</v>
      </c>
      <c r="E3001" t="s">
        <v>18</v>
      </c>
      <c r="F3001">
        <v>101.4</v>
      </c>
      <c r="G3001">
        <f>IF(DATOS[[#This Row],[avg_order_value]]="",0,DATOS[[#This Row],[avg_order_value]])</f>
        <v>101.4</v>
      </c>
      <c r="H3001">
        <v>9</v>
      </c>
      <c r="I3001">
        <f>DATOS[[#This Row],[avgValorOrdenDesc]]*DATOS[[#This Row],[total_orders]]</f>
        <v>912.6</v>
      </c>
      <c r="J3001">
        <v>90</v>
      </c>
      <c r="K3001">
        <v>0</v>
      </c>
      <c r="L3001" t="s">
        <v>19</v>
      </c>
      <c r="M3001">
        <v>76.599999999999994</v>
      </c>
      <c r="N3001">
        <f>IF(DATOS[[#This Row],[email_open_rate]]="",0,DATOS[[#This Row],[email_open_rate]])</f>
        <v>76.599999999999994</v>
      </c>
      <c r="O3001" s="1">
        <v>44172</v>
      </c>
      <c r="P3001">
        <v>55</v>
      </c>
      <c r="Q3001">
        <v>0.56999999999999995</v>
      </c>
      <c r="R3001">
        <f>IF(IFERROR(VLOOKUP(DATOS[[#This Row],[IdUnico]],A3002:$A$5002,1,FALSE),0),1,0)</f>
        <v>0</v>
      </c>
    </row>
    <row r="3002" spans="1:18" x14ac:dyDescent="0.3">
      <c r="A3002" t="str">
        <f>CONCATENATE(DATOS[[#This Row],[customer_id]],"_",DATOS[[#This Row],[country]],"_",DATOS[[#This Row],[customer_since]])</f>
        <v>CUST_6415_Canada_44743</v>
      </c>
      <c r="B3002" t="s">
        <v>825</v>
      </c>
      <c r="C3002">
        <v>49</v>
      </c>
      <c r="D3002" t="s">
        <v>21</v>
      </c>
      <c r="E3002" t="s">
        <v>28</v>
      </c>
      <c r="F3002">
        <v>188.33</v>
      </c>
      <c r="G3002">
        <f>IF(DATOS[[#This Row],[avg_order_value]]="",0,DATOS[[#This Row],[avg_order_value]])</f>
        <v>188.33</v>
      </c>
      <c r="H3002">
        <v>6</v>
      </c>
      <c r="I3002">
        <f>DATOS[[#This Row],[avgValorOrdenDesc]]*DATOS[[#This Row],[total_orders]]</f>
        <v>1129.98</v>
      </c>
      <c r="J3002">
        <v>65</v>
      </c>
      <c r="K3002">
        <v>0</v>
      </c>
      <c r="L3002" t="s">
        <v>19</v>
      </c>
      <c r="M3002">
        <v>49.8</v>
      </c>
      <c r="N3002">
        <f>IF(DATOS[[#This Row],[email_open_rate]]="",0,DATOS[[#This Row],[email_open_rate]])</f>
        <v>49.8</v>
      </c>
      <c r="O3002" s="1">
        <v>44743</v>
      </c>
      <c r="P3002">
        <v>82</v>
      </c>
      <c r="Q3002">
        <v>0.14000000000000001</v>
      </c>
      <c r="R3002">
        <f>IF(IFERROR(VLOOKUP(DATOS[[#This Row],[IdUnico]],A3003:$A$5002,1,FALSE),0),1,0)</f>
        <v>0</v>
      </c>
    </row>
    <row r="3003" spans="1:18" x14ac:dyDescent="0.3">
      <c r="A3003" t="str">
        <f>CONCATENATE(DATOS[[#This Row],[customer_id]],"_",DATOS[[#This Row],[country]],"_",DATOS[[#This Row],[customer_since]])</f>
        <v>CUST_6415_Canada_45085</v>
      </c>
      <c r="B3003" t="s">
        <v>825</v>
      </c>
      <c r="C3003">
        <v>72</v>
      </c>
      <c r="D3003" t="s">
        <v>21</v>
      </c>
      <c r="E3003" t="s">
        <v>28</v>
      </c>
      <c r="F3003">
        <v>240.68</v>
      </c>
      <c r="G3003">
        <f>IF(DATOS[[#This Row],[avg_order_value]]="",0,DATOS[[#This Row],[avg_order_value]])</f>
        <v>240.68</v>
      </c>
      <c r="H3003">
        <v>13</v>
      </c>
      <c r="I3003">
        <f>DATOS[[#This Row],[avgValorOrdenDesc]]*DATOS[[#This Row],[total_orders]]</f>
        <v>3128.84</v>
      </c>
      <c r="J3003">
        <v>324</v>
      </c>
      <c r="K3003">
        <v>0</v>
      </c>
      <c r="L3003" t="s">
        <v>19</v>
      </c>
      <c r="M3003">
        <v>15.7</v>
      </c>
      <c r="N3003">
        <f>IF(DATOS[[#This Row],[email_open_rate]]="",0,DATOS[[#This Row],[email_open_rate]])</f>
        <v>15.7</v>
      </c>
      <c r="O3003" s="1">
        <v>45085</v>
      </c>
      <c r="P3003">
        <v>32</v>
      </c>
      <c r="Q3003">
        <v>0.01</v>
      </c>
      <c r="R3003">
        <f>IF(IFERROR(VLOOKUP(DATOS[[#This Row],[IdUnico]],A3004:$A$5002,1,FALSE),0),1,0)</f>
        <v>0</v>
      </c>
    </row>
    <row r="3004" spans="1:18" x14ac:dyDescent="0.3">
      <c r="A3004" t="str">
        <f>CONCATENATE(DATOS[[#This Row],[customer_id]],"_",DATOS[[#This Row],[country]],"_",DATOS[[#This Row],[customer_since]])</f>
        <v>CUST_6415_Japan_44358</v>
      </c>
      <c r="B3004" t="s">
        <v>825</v>
      </c>
      <c r="C3004">
        <v>41</v>
      </c>
      <c r="D3004" t="s">
        <v>14</v>
      </c>
      <c r="E3004" t="s">
        <v>26</v>
      </c>
      <c r="F3004">
        <v>236.24</v>
      </c>
      <c r="G3004">
        <f>IF(DATOS[[#This Row],[avg_order_value]]="",0,DATOS[[#This Row],[avg_order_value]])</f>
        <v>236.24</v>
      </c>
      <c r="H3004">
        <v>6</v>
      </c>
      <c r="I3004">
        <f>DATOS[[#This Row],[avgValorOrdenDesc]]*DATOS[[#This Row],[total_orders]]</f>
        <v>1417.44</v>
      </c>
      <c r="J3004">
        <v>362</v>
      </c>
      <c r="K3004">
        <v>0</v>
      </c>
      <c r="L3004" t="s">
        <v>23</v>
      </c>
      <c r="M3004">
        <v>47.7</v>
      </c>
      <c r="N3004">
        <f>IF(DATOS[[#This Row],[email_open_rate]]="",0,DATOS[[#This Row],[email_open_rate]])</f>
        <v>47.7</v>
      </c>
      <c r="O3004" s="1">
        <v>44358</v>
      </c>
      <c r="P3004">
        <v>90</v>
      </c>
      <c r="Q3004">
        <v>0.31</v>
      </c>
      <c r="R3004">
        <f>IF(IFERROR(VLOOKUP(DATOS[[#This Row],[IdUnico]],A3005:$A$5002,1,FALSE),0),1,0)</f>
        <v>0</v>
      </c>
    </row>
    <row r="3005" spans="1:18" x14ac:dyDescent="0.3">
      <c r="A3005" t="str">
        <f>CONCATENATE(DATOS[[#This Row],[customer_id]],"_",DATOS[[#This Row],[country]],"_",DATOS[[#This Row],[customer_since]])</f>
        <v>CUST_6416_USA_45396</v>
      </c>
      <c r="B3005" t="s">
        <v>2040</v>
      </c>
      <c r="C3005">
        <v>33</v>
      </c>
      <c r="D3005" t="s">
        <v>14</v>
      </c>
      <c r="E3005" t="s">
        <v>18</v>
      </c>
      <c r="F3005">
        <v>174.14</v>
      </c>
      <c r="G3005">
        <f>IF(DATOS[[#This Row],[avg_order_value]]="",0,DATOS[[#This Row],[avg_order_value]])</f>
        <v>174.14</v>
      </c>
      <c r="H3005">
        <v>9</v>
      </c>
      <c r="I3005">
        <f>DATOS[[#This Row],[avgValorOrdenDesc]]*DATOS[[#This Row],[total_orders]]</f>
        <v>1567.2599999999998</v>
      </c>
      <c r="J3005">
        <v>23</v>
      </c>
      <c r="K3005">
        <v>0</v>
      </c>
      <c r="L3005" t="s">
        <v>40</v>
      </c>
      <c r="M3005">
        <v>82.5</v>
      </c>
      <c r="N3005">
        <f>IF(DATOS[[#This Row],[email_open_rate]]="",0,DATOS[[#This Row],[email_open_rate]])</f>
        <v>82.5</v>
      </c>
      <c r="O3005" s="1">
        <v>45396</v>
      </c>
      <c r="P3005">
        <v>64</v>
      </c>
      <c r="Q3005">
        <v>0.28999999999999998</v>
      </c>
      <c r="R3005">
        <f>IF(IFERROR(VLOOKUP(DATOS[[#This Row],[IdUnico]],A3006:$A$5002,1,FALSE),0),1,0)</f>
        <v>0</v>
      </c>
    </row>
    <row r="3006" spans="1:18" x14ac:dyDescent="0.3">
      <c r="A3006" t="str">
        <f>CONCATENATE(DATOS[[#This Row],[customer_id]],"_",DATOS[[#This Row],[country]],"_",DATOS[[#This Row],[customer_since]])</f>
        <v>CUST_6420_India_44048</v>
      </c>
      <c r="B3006" t="s">
        <v>1355</v>
      </c>
      <c r="C3006">
        <v>38</v>
      </c>
      <c r="D3006" t="s">
        <v>14</v>
      </c>
      <c r="E3006" t="s">
        <v>37</v>
      </c>
      <c r="F3006">
        <v>128.28</v>
      </c>
      <c r="G3006">
        <f>IF(DATOS[[#This Row],[avg_order_value]]="",0,DATOS[[#This Row],[avg_order_value]])</f>
        <v>128.28</v>
      </c>
      <c r="H3006">
        <v>5</v>
      </c>
      <c r="I3006">
        <f>DATOS[[#This Row],[avgValorOrdenDesc]]*DATOS[[#This Row],[total_orders]]</f>
        <v>641.4</v>
      </c>
      <c r="J3006">
        <v>349</v>
      </c>
      <c r="K3006">
        <v>0</v>
      </c>
      <c r="L3006" t="s">
        <v>29</v>
      </c>
      <c r="M3006">
        <v>57.3</v>
      </c>
      <c r="N3006">
        <f>IF(DATOS[[#This Row],[email_open_rate]]="",0,DATOS[[#This Row],[email_open_rate]])</f>
        <v>57.3</v>
      </c>
      <c r="O3006" s="1">
        <v>44048</v>
      </c>
      <c r="P3006">
        <v>30</v>
      </c>
      <c r="Q3006">
        <v>0.15</v>
      </c>
      <c r="R3006">
        <f>IF(IFERROR(VLOOKUP(DATOS[[#This Row],[IdUnico]],A3007:$A$5002,1,FALSE),0),1,0)</f>
        <v>0</v>
      </c>
    </row>
    <row r="3007" spans="1:18" x14ac:dyDescent="0.3">
      <c r="A3007" t="str">
        <f>CONCATENATE(DATOS[[#This Row],[customer_id]],"_",DATOS[[#This Row],[country]],"_",DATOS[[#This Row],[customer_since]])</f>
        <v>CUST_6423_China_45509</v>
      </c>
      <c r="B3007" t="s">
        <v>247</v>
      </c>
      <c r="C3007">
        <v>30</v>
      </c>
      <c r="D3007" t="s">
        <v>14</v>
      </c>
      <c r="E3007" t="s">
        <v>44</v>
      </c>
      <c r="F3007">
        <v>66.97</v>
      </c>
      <c r="G3007">
        <f>IF(DATOS[[#This Row],[avg_order_value]]="",0,DATOS[[#This Row],[avg_order_value]])</f>
        <v>66.97</v>
      </c>
      <c r="H3007">
        <v>12</v>
      </c>
      <c r="I3007">
        <f>DATOS[[#This Row],[avgValorOrdenDesc]]*DATOS[[#This Row],[total_orders]]</f>
        <v>803.64</v>
      </c>
      <c r="J3007">
        <v>140</v>
      </c>
      <c r="K3007">
        <v>0</v>
      </c>
      <c r="L3007" t="s">
        <v>29</v>
      </c>
      <c r="M3007">
        <v>10</v>
      </c>
      <c r="N3007">
        <f>IF(DATOS[[#This Row],[email_open_rate]]="",0,DATOS[[#This Row],[email_open_rate]])</f>
        <v>10</v>
      </c>
      <c r="O3007" s="1">
        <v>45509</v>
      </c>
      <c r="P3007">
        <v>29</v>
      </c>
      <c r="Q3007">
        <v>0.13</v>
      </c>
      <c r="R3007">
        <f>IF(IFERROR(VLOOKUP(DATOS[[#This Row],[IdUnico]],A3008:$A$5002,1,FALSE),0),1,0)</f>
        <v>0</v>
      </c>
    </row>
    <row r="3008" spans="1:18" x14ac:dyDescent="0.3">
      <c r="A3008" t="str">
        <f>CONCATENATE(DATOS[[#This Row],[customer_id]],"_",DATOS[[#This Row],[country]],"_",DATOS[[#This Row],[customer_since]])</f>
        <v>CUST_6423_Germany_45307</v>
      </c>
      <c r="B3008" t="s">
        <v>247</v>
      </c>
      <c r="C3008">
        <v>27</v>
      </c>
      <c r="D3008" t="s">
        <v>25</v>
      </c>
      <c r="E3008" t="s">
        <v>50</v>
      </c>
      <c r="F3008">
        <v>93.27</v>
      </c>
      <c r="G3008">
        <f>IF(DATOS[[#This Row],[avg_order_value]]="",0,DATOS[[#This Row],[avg_order_value]])</f>
        <v>93.27</v>
      </c>
      <c r="H3008">
        <v>7</v>
      </c>
      <c r="I3008">
        <f>DATOS[[#This Row],[avgValorOrdenDesc]]*DATOS[[#This Row],[total_orders]]</f>
        <v>652.89</v>
      </c>
      <c r="J3008">
        <v>130</v>
      </c>
      <c r="K3008">
        <v>0</v>
      </c>
      <c r="L3008" t="s">
        <v>40</v>
      </c>
      <c r="M3008">
        <v>96.2</v>
      </c>
      <c r="N3008">
        <f>IF(DATOS[[#This Row],[email_open_rate]]="",0,DATOS[[#This Row],[email_open_rate]])</f>
        <v>96.2</v>
      </c>
      <c r="O3008" s="1">
        <v>45307</v>
      </c>
      <c r="P3008">
        <v>20</v>
      </c>
      <c r="Q3008">
        <v>0.16</v>
      </c>
      <c r="R3008">
        <f>IF(IFERROR(VLOOKUP(DATOS[[#This Row],[IdUnico]],A3009:$A$5002,1,FALSE),0),1,0)</f>
        <v>0</v>
      </c>
    </row>
    <row r="3009" spans="1:18" x14ac:dyDescent="0.3">
      <c r="A3009" t="str">
        <f>CONCATENATE(DATOS[[#This Row],[customer_id]],"_",DATOS[[#This Row],[country]],"_",DATOS[[#This Row],[customer_since]])</f>
        <v>CUST_6428_Japan_44168</v>
      </c>
      <c r="B3009" t="s">
        <v>3753</v>
      </c>
      <c r="C3009">
        <v>66</v>
      </c>
      <c r="D3009" t="s">
        <v>21</v>
      </c>
      <c r="E3009" t="s">
        <v>26</v>
      </c>
      <c r="F3009">
        <v>34.729999999999997</v>
      </c>
      <c r="G3009">
        <f>IF(DATOS[[#This Row],[avg_order_value]]="",0,DATOS[[#This Row],[avg_order_value]])</f>
        <v>34.729999999999997</v>
      </c>
      <c r="H3009">
        <v>9</v>
      </c>
      <c r="I3009">
        <f>DATOS[[#This Row],[avgValorOrdenDesc]]*DATOS[[#This Row],[total_orders]]</f>
        <v>312.57</v>
      </c>
      <c r="J3009">
        <v>1</v>
      </c>
      <c r="K3009">
        <v>0</v>
      </c>
      <c r="L3009" t="s">
        <v>29</v>
      </c>
      <c r="M3009">
        <v>63.7</v>
      </c>
      <c r="N3009">
        <f>IF(DATOS[[#This Row],[email_open_rate]]="",0,DATOS[[#This Row],[email_open_rate]])</f>
        <v>63.7</v>
      </c>
      <c r="O3009" s="1">
        <v>44168</v>
      </c>
      <c r="P3009">
        <v>96</v>
      </c>
      <c r="Q3009">
        <v>0.24</v>
      </c>
      <c r="R3009">
        <f>IF(IFERROR(VLOOKUP(DATOS[[#This Row],[IdUnico]],A3010:$A$5002,1,FALSE),0),1,0)</f>
        <v>0</v>
      </c>
    </row>
    <row r="3010" spans="1:18" x14ac:dyDescent="0.3">
      <c r="A3010" t="str">
        <f>CONCATENATE(DATOS[[#This Row],[customer_id]],"_",DATOS[[#This Row],[country]],"_",DATOS[[#This Row],[customer_since]])</f>
        <v>CUST_6429_Japan_45695</v>
      </c>
      <c r="B3010" t="s">
        <v>1191</v>
      </c>
      <c r="C3010">
        <v>32</v>
      </c>
      <c r="D3010" t="s">
        <v>14</v>
      </c>
      <c r="E3010" t="s">
        <v>26</v>
      </c>
      <c r="F3010">
        <v>211.83</v>
      </c>
      <c r="G3010">
        <f>IF(DATOS[[#This Row],[avg_order_value]]="",0,DATOS[[#This Row],[avg_order_value]])</f>
        <v>211.83</v>
      </c>
      <c r="H3010">
        <v>13</v>
      </c>
      <c r="I3010">
        <f>DATOS[[#This Row],[avgValorOrdenDesc]]*DATOS[[#This Row],[total_orders]]</f>
        <v>2753.79</v>
      </c>
      <c r="J3010">
        <v>364</v>
      </c>
      <c r="K3010">
        <v>0</v>
      </c>
      <c r="L3010" t="s">
        <v>23</v>
      </c>
      <c r="M3010">
        <v>6.8</v>
      </c>
      <c r="N3010">
        <f>IF(DATOS[[#This Row],[email_open_rate]]="",0,DATOS[[#This Row],[email_open_rate]])</f>
        <v>6.8</v>
      </c>
      <c r="O3010" s="1">
        <v>45695</v>
      </c>
      <c r="P3010">
        <v>78</v>
      </c>
      <c r="Q3010">
        <v>0.22</v>
      </c>
      <c r="R3010">
        <f>IF(IFERROR(VLOOKUP(DATOS[[#This Row],[IdUnico]],A3011:$A$5002,1,FALSE),0),1,0)</f>
        <v>0</v>
      </c>
    </row>
    <row r="3011" spans="1:18" x14ac:dyDescent="0.3">
      <c r="A3011" t="str">
        <f>CONCATENATE(DATOS[[#This Row],[customer_id]],"_",DATOS[[#This Row],[country]],"_",DATOS[[#This Row],[customer_since]])</f>
        <v>CUST_6432_USA_44707</v>
      </c>
      <c r="B3011" t="s">
        <v>1981</v>
      </c>
      <c r="C3011">
        <v>53</v>
      </c>
      <c r="D3011" t="s">
        <v>14</v>
      </c>
      <c r="E3011" t="s">
        <v>18</v>
      </c>
      <c r="F3011">
        <v>158.44</v>
      </c>
      <c r="G3011">
        <f>IF(DATOS[[#This Row],[avg_order_value]]="",0,DATOS[[#This Row],[avg_order_value]])</f>
        <v>158.44</v>
      </c>
      <c r="H3011">
        <v>15</v>
      </c>
      <c r="I3011">
        <f>DATOS[[#This Row],[avgValorOrdenDesc]]*DATOS[[#This Row],[total_orders]]</f>
        <v>2376.6</v>
      </c>
      <c r="J3011">
        <v>291</v>
      </c>
      <c r="K3011">
        <v>0</v>
      </c>
      <c r="L3011" t="s">
        <v>19</v>
      </c>
      <c r="M3011">
        <v>85.7</v>
      </c>
      <c r="N3011">
        <f>IF(DATOS[[#This Row],[email_open_rate]]="",0,DATOS[[#This Row],[email_open_rate]])</f>
        <v>85.7</v>
      </c>
      <c r="O3011" s="1">
        <v>44707</v>
      </c>
      <c r="P3011">
        <v>53</v>
      </c>
      <c r="Q3011">
        <v>7.0000000000000007E-2</v>
      </c>
      <c r="R3011">
        <f>IF(IFERROR(VLOOKUP(DATOS[[#This Row],[IdUnico]],A3012:$A$5002,1,FALSE),0),1,0)</f>
        <v>0</v>
      </c>
    </row>
    <row r="3012" spans="1:18" x14ac:dyDescent="0.3">
      <c r="A3012" t="str">
        <f>CONCATENATE(DATOS[[#This Row],[customer_id]],"_",DATOS[[#This Row],[country]],"_",DATOS[[#This Row],[customer_since]])</f>
        <v>CUST_6433_Germany_44341</v>
      </c>
      <c r="B3012" t="s">
        <v>1920</v>
      </c>
      <c r="C3012">
        <v>55</v>
      </c>
      <c r="D3012" t="s">
        <v>14</v>
      </c>
      <c r="E3012" t="s">
        <v>50</v>
      </c>
      <c r="F3012">
        <v>31.47</v>
      </c>
      <c r="G3012">
        <f>IF(DATOS[[#This Row],[avg_order_value]]="",0,DATOS[[#This Row],[avg_order_value]])</f>
        <v>31.47</v>
      </c>
      <c r="H3012">
        <v>9</v>
      </c>
      <c r="I3012">
        <f>DATOS[[#This Row],[avgValorOrdenDesc]]*DATOS[[#This Row],[total_orders]]</f>
        <v>283.23</v>
      </c>
      <c r="J3012">
        <v>315</v>
      </c>
      <c r="K3012">
        <v>0</v>
      </c>
      <c r="L3012" t="s">
        <v>29</v>
      </c>
      <c r="M3012">
        <v>83</v>
      </c>
      <c r="N3012">
        <f>IF(DATOS[[#This Row],[email_open_rate]]="",0,DATOS[[#This Row],[email_open_rate]])</f>
        <v>83</v>
      </c>
      <c r="O3012" s="1">
        <v>44341</v>
      </c>
      <c r="P3012">
        <v>35</v>
      </c>
      <c r="Q3012">
        <v>0.56000000000000005</v>
      </c>
      <c r="R3012">
        <f>IF(IFERROR(VLOOKUP(DATOS[[#This Row],[IdUnico]],A3013:$A$5002,1,FALSE),0),1,0)</f>
        <v>0</v>
      </c>
    </row>
    <row r="3013" spans="1:18" x14ac:dyDescent="0.3">
      <c r="A3013" t="str">
        <f>CONCATENATE(DATOS[[#This Row],[customer_id]],"_",DATOS[[#This Row],[country]],"_",DATOS[[#This Row],[customer_since]])</f>
        <v>CUST_6433_Japan_44265</v>
      </c>
      <c r="B3013" t="s">
        <v>1920</v>
      </c>
      <c r="C3013">
        <v>76</v>
      </c>
      <c r="D3013" t="s">
        <v>21</v>
      </c>
      <c r="E3013" t="s">
        <v>26</v>
      </c>
      <c r="F3013">
        <v>45.04</v>
      </c>
      <c r="G3013">
        <f>IF(DATOS[[#This Row],[avg_order_value]]="",0,DATOS[[#This Row],[avg_order_value]])</f>
        <v>45.04</v>
      </c>
      <c r="H3013">
        <v>12</v>
      </c>
      <c r="I3013">
        <f>DATOS[[#This Row],[avgValorOrdenDesc]]*DATOS[[#This Row],[total_orders]]</f>
        <v>540.48</v>
      </c>
      <c r="J3013">
        <v>88</v>
      </c>
      <c r="K3013">
        <v>0</v>
      </c>
      <c r="L3013" t="s">
        <v>16</v>
      </c>
      <c r="M3013">
        <v>63.5</v>
      </c>
      <c r="N3013">
        <f>IF(DATOS[[#This Row],[email_open_rate]]="",0,DATOS[[#This Row],[email_open_rate]])</f>
        <v>63.5</v>
      </c>
      <c r="O3013" s="1">
        <v>44265</v>
      </c>
      <c r="P3013">
        <v>27</v>
      </c>
      <c r="Q3013">
        <v>0.3</v>
      </c>
      <c r="R3013">
        <f>IF(IFERROR(VLOOKUP(DATOS[[#This Row],[IdUnico]],A3014:$A$5002,1,FALSE),0),1,0)</f>
        <v>0</v>
      </c>
    </row>
    <row r="3014" spans="1:18" x14ac:dyDescent="0.3">
      <c r="A3014" t="str">
        <f>CONCATENATE(DATOS[[#This Row],[customer_id]],"_",DATOS[[#This Row],[country]],"_",DATOS[[#This Row],[customer_since]])</f>
        <v>CUST_6435_France_45224</v>
      </c>
      <c r="B3014" t="s">
        <v>1683</v>
      </c>
      <c r="C3014">
        <v>42</v>
      </c>
      <c r="D3014" t="s">
        <v>21</v>
      </c>
      <c r="E3014" t="s">
        <v>35</v>
      </c>
      <c r="F3014">
        <v>107.76</v>
      </c>
      <c r="G3014">
        <f>IF(DATOS[[#This Row],[avg_order_value]]="",0,DATOS[[#This Row],[avg_order_value]])</f>
        <v>107.76</v>
      </c>
      <c r="H3014">
        <v>8</v>
      </c>
      <c r="I3014">
        <f>DATOS[[#This Row],[avgValorOrdenDesc]]*DATOS[[#This Row],[total_orders]]</f>
        <v>862.08</v>
      </c>
      <c r="J3014">
        <v>357</v>
      </c>
      <c r="K3014">
        <v>0</v>
      </c>
      <c r="L3014" t="s">
        <v>16</v>
      </c>
      <c r="N3014">
        <f>IF(DATOS[[#This Row],[email_open_rate]]="",0,DATOS[[#This Row],[email_open_rate]])</f>
        <v>0</v>
      </c>
      <c r="O3014" s="1">
        <v>45224</v>
      </c>
      <c r="P3014">
        <v>61</v>
      </c>
      <c r="Q3014">
        <v>0.28999999999999998</v>
      </c>
      <c r="R3014">
        <f>IF(IFERROR(VLOOKUP(DATOS[[#This Row],[IdUnico]],A3015:$A$5002,1,FALSE),0),1,0)</f>
        <v>0</v>
      </c>
    </row>
    <row r="3015" spans="1:18" x14ac:dyDescent="0.3">
      <c r="A3015" t="str">
        <f>CONCATENATE(DATOS[[#This Row],[customer_id]],"_",DATOS[[#This Row],[country]],"_",DATOS[[#This Row],[customer_since]])</f>
        <v>CUST_6439_Canada_45609</v>
      </c>
      <c r="B3015" t="s">
        <v>1812</v>
      </c>
      <c r="C3015">
        <v>18</v>
      </c>
      <c r="D3015" t="s">
        <v>21</v>
      </c>
      <c r="E3015" t="s">
        <v>28</v>
      </c>
      <c r="F3015">
        <v>64.95</v>
      </c>
      <c r="G3015">
        <f>IF(DATOS[[#This Row],[avg_order_value]]="",0,DATOS[[#This Row],[avg_order_value]])</f>
        <v>64.95</v>
      </c>
      <c r="H3015">
        <v>12</v>
      </c>
      <c r="I3015">
        <f>DATOS[[#This Row],[avgValorOrdenDesc]]*DATOS[[#This Row],[total_orders]]</f>
        <v>779.40000000000009</v>
      </c>
      <c r="J3015">
        <v>198</v>
      </c>
      <c r="K3015">
        <v>0</v>
      </c>
      <c r="L3015" t="s">
        <v>16</v>
      </c>
      <c r="M3015">
        <v>83.8</v>
      </c>
      <c r="N3015">
        <f>IF(DATOS[[#This Row],[email_open_rate]]="",0,DATOS[[#This Row],[email_open_rate]])</f>
        <v>83.8</v>
      </c>
      <c r="O3015" s="1">
        <v>45609</v>
      </c>
      <c r="P3015">
        <v>44</v>
      </c>
      <c r="Q3015">
        <v>0.48</v>
      </c>
      <c r="R3015">
        <f>IF(IFERROR(VLOOKUP(DATOS[[#This Row],[IdUnico]],A3016:$A$5002,1,FALSE),0),1,0)</f>
        <v>0</v>
      </c>
    </row>
    <row r="3016" spans="1:18" x14ac:dyDescent="0.3">
      <c r="A3016" t="str">
        <f>CONCATENATE(DATOS[[#This Row],[customer_id]],"_",DATOS[[#This Row],[country]],"_",DATOS[[#This Row],[customer_since]])</f>
        <v>CUST_6442_Australia_44630</v>
      </c>
      <c r="B3016" t="s">
        <v>319</v>
      </c>
      <c r="C3016">
        <v>62</v>
      </c>
      <c r="D3016" t="s">
        <v>21</v>
      </c>
      <c r="E3016" t="s">
        <v>22</v>
      </c>
      <c r="F3016">
        <v>95.83</v>
      </c>
      <c r="G3016">
        <f>IF(DATOS[[#This Row],[avg_order_value]]="",0,DATOS[[#This Row],[avg_order_value]])</f>
        <v>95.83</v>
      </c>
      <c r="H3016">
        <v>10</v>
      </c>
      <c r="I3016">
        <f>DATOS[[#This Row],[avgValorOrdenDesc]]*DATOS[[#This Row],[total_orders]]</f>
        <v>958.3</v>
      </c>
      <c r="J3016">
        <v>160</v>
      </c>
      <c r="K3016">
        <v>0</v>
      </c>
      <c r="L3016" t="s">
        <v>19</v>
      </c>
      <c r="M3016">
        <v>59.3</v>
      </c>
      <c r="N3016">
        <f>IF(DATOS[[#This Row],[email_open_rate]]="",0,DATOS[[#This Row],[email_open_rate]])</f>
        <v>59.3</v>
      </c>
      <c r="O3016" s="1">
        <v>44630</v>
      </c>
      <c r="P3016">
        <v>72</v>
      </c>
      <c r="Q3016">
        <v>0.41</v>
      </c>
      <c r="R3016">
        <f>IF(IFERROR(VLOOKUP(DATOS[[#This Row],[IdUnico]],A3017:$A$5002,1,FALSE),0),1,0)</f>
        <v>0</v>
      </c>
    </row>
    <row r="3017" spans="1:18" x14ac:dyDescent="0.3">
      <c r="A3017" t="str">
        <f>CONCATENATE(DATOS[[#This Row],[customer_id]],"_",DATOS[[#This Row],[country]],"_",DATOS[[#This Row],[customer_since]])</f>
        <v>CUST_6442_France_44610</v>
      </c>
      <c r="B3017" t="s">
        <v>319</v>
      </c>
      <c r="C3017">
        <v>22</v>
      </c>
      <c r="D3017" t="s">
        <v>21</v>
      </c>
      <c r="E3017" t="s">
        <v>35</v>
      </c>
      <c r="F3017">
        <v>267.51</v>
      </c>
      <c r="G3017">
        <f>IF(DATOS[[#This Row],[avg_order_value]]="",0,DATOS[[#This Row],[avg_order_value]])</f>
        <v>267.51</v>
      </c>
      <c r="H3017">
        <v>8</v>
      </c>
      <c r="I3017">
        <f>DATOS[[#This Row],[avgValorOrdenDesc]]*DATOS[[#This Row],[total_orders]]</f>
        <v>2140.08</v>
      </c>
      <c r="J3017">
        <v>270</v>
      </c>
      <c r="K3017">
        <v>0</v>
      </c>
      <c r="L3017" t="s">
        <v>19</v>
      </c>
      <c r="M3017">
        <v>5.4</v>
      </c>
      <c r="N3017">
        <f>IF(DATOS[[#This Row],[email_open_rate]]="",0,DATOS[[#This Row],[email_open_rate]])</f>
        <v>5.4</v>
      </c>
      <c r="O3017" s="1">
        <v>44610</v>
      </c>
      <c r="P3017">
        <v>19</v>
      </c>
      <c r="Q3017">
        <v>0.2</v>
      </c>
      <c r="R3017">
        <f>IF(IFERROR(VLOOKUP(DATOS[[#This Row],[IdUnico]],A3018:$A$5002,1,FALSE),0),1,0)</f>
        <v>0</v>
      </c>
    </row>
    <row r="3018" spans="1:18" x14ac:dyDescent="0.3">
      <c r="A3018" t="str">
        <f>CONCATENATE(DATOS[[#This Row],[customer_id]],"_",DATOS[[#This Row],[country]],"_",DATOS[[#This Row],[customer_since]])</f>
        <v>CUST_6443_Japan_44298</v>
      </c>
      <c r="B3018" t="s">
        <v>2221</v>
      </c>
      <c r="C3018">
        <v>23</v>
      </c>
      <c r="D3018" t="s">
        <v>14</v>
      </c>
      <c r="E3018" t="s">
        <v>26</v>
      </c>
      <c r="F3018">
        <v>118.34</v>
      </c>
      <c r="G3018">
        <f>IF(DATOS[[#This Row],[avg_order_value]]="",0,DATOS[[#This Row],[avg_order_value]])</f>
        <v>118.34</v>
      </c>
      <c r="H3018">
        <v>11</v>
      </c>
      <c r="I3018">
        <f>DATOS[[#This Row],[avgValorOrdenDesc]]*DATOS[[#This Row],[total_orders]]</f>
        <v>1301.74</v>
      </c>
      <c r="J3018">
        <v>260</v>
      </c>
      <c r="K3018">
        <v>0</v>
      </c>
      <c r="L3018" t="s">
        <v>16</v>
      </c>
      <c r="M3018">
        <v>96.8</v>
      </c>
      <c r="N3018">
        <f>IF(DATOS[[#This Row],[email_open_rate]]="",0,DATOS[[#This Row],[email_open_rate]])</f>
        <v>96.8</v>
      </c>
      <c r="O3018" s="1">
        <v>44298</v>
      </c>
      <c r="P3018">
        <v>75</v>
      </c>
      <c r="Q3018">
        <v>0.55000000000000004</v>
      </c>
      <c r="R3018">
        <f>IF(IFERROR(VLOOKUP(DATOS[[#This Row],[IdUnico]],A3019:$A$5002,1,FALSE),0),1,0)</f>
        <v>0</v>
      </c>
    </row>
    <row r="3019" spans="1:18" x14ac:dyDescent="0.3">
      <c r="A3019" t="str">
        <f>CONCATENATE(DATOS[[#This Row],[customer_id]],"_",DATOS[[#This Row],[country]],"_",DATOS[[#This Row],[customer_since]])</f>
        <v>CUST_6445_China_44445</v>
      </c>
      <c r="B3019" t="s">
        <v>1267</v>
      </c>
      <c r="C3019">
        <v>45</v>
      </c>
      <c r="D3019" t="s">
        <v>21</v>
      </c>
      <c r="E3019" t="s">
        <v>44</v>
      </c>
      <c r="F3019">
        <v>33.11</v>
      </c>
      <c r="G3019">
        <f>IF(DATOS[[#This Row],[avg_order_value]]="",0,DATOS[[#This Row],[avg_order_value]])</f>
        <v>33.11</v>
      </c>
      <c r="H3019">
        <v>10</v>
      </c>
      <c r="I3019">
        <f>DATOS[[#This Row],[avgValorOrdenDesc]]*DATOS[[#This Row],[total_orders]]</f>
        <v>331.1</v>
      </c>
      <c r="J3019">
        <v>161</v>
      </c>
      <c r="K3019">
        <v>0</v>
      </c>
      <c r="L3019" t="s">
        <v>40</v>
      </c>
      <c r="M3019">
        <v>95.1</v>
      </c>
      <c r="N3019">
        <f>IF(DATOS[[#This Row],[email_open_rate]]="",0,DATOS[[#This Row],[email_open_rate]])</f>
        <v>95.1</v>
      </c>
      <c r="O3019" s="1">
        <v>44445</v>
      </c>
      <c r="P3019">
        <v>82</v>
      </c>
      <c r="Q3019">
        <v>0.23</v>
      </c>
      <c r="R3019">
        <f>IF(IFERROR(VLOOKUP(DATOS[[#This Row],[IdUnico]],A3020:$A$5002,1,FALSE),0),1,0)</f>
        <v>0</v>
      </c>
    </row>
    <row r="3020" spans="1:18" x14ac:dyDescent="0.3">
      <c r="A3020" t="str">
        <f>CONCATENATE(DATOS[[#This Row],[customer_id]],"_",DATOS[[#This Row],[country]],"_",DATOS[[#This Row],[customer_since]])</f>
        <v>CUST_6445_UK_45577</v>
      </c>
      <c r="B3020" t="s">
        <v>1267</v>
      </c>
      <c r="C3020">
        <v>61</v>
      </c>
      <c r="D3020" t="s">
        <v>21</v>
      </c>
      <c r="E3020" t="s">
        <v>52</v>
      </c>
      <c r="F3020">
        <v>62.89</v>
      </c>
      <c r="G3020">
        <f>IF(DATOS[[#This Row],[avg_order_value]]="",0,DATOS[[#This Row],[avg_order_value]])</f>
        <v>62.89</v>
      </c>
      <c r="H3020">
        <v>15</v>
      </c>
      <c r="I3020">
        <f>DATOS[[#This Row],[avgValorOrdenDesc]]*DATOS[[#This Row],[total_orders]]</f>
        <v>943.35</v>
      </c>
      <c r="J3020">
        <v>66</v>
      </c>
      <c r="K3020">
        <v>0</v>
      </c>
      <c r="L3020" t="s">
        <v>40</v>
      </c>
      <c r="M3020">
        <v>22.2</v>
      </c>
      <c r="N3020">
        <f>IF(DATOS[[#This Row],[email_open_rate]]="",0,DATOS[[#This Row],[email_open_rate]])</f>
        <v>22.2</v>
      </c>
      <c r="O3020" s="1">
        <v>45577</v>
      </c>
      <c r="P3020">
        <v>30</v>
      </c>
      <c r="Q3020">
        <v>0.12</v>
      </c>
      <c r="R3020">
        <f>IF(IFERROR(VLOOKUP(DATOS[[#This Row],[IdUnico]],A3021:$A$5002,1,FALSE),0),1,0)</f>
        <v>0</v>
      </c>
    </row>
    <row r="3021" spans="1:18" x14ac:dyDescent="0.3">
      <c r="A3021" t="str">
        <f>CONCATENATE(DATOS[[#This Row],[customer_id]],"_",DATOS[[#This Row],[country]],"_",DATOS[[#This Row],[customer_since]])</f>
        <v>CUST_6445_UK_45684</v>
      </c>
      <c r="B3021" t="s">
        <v>1267</v>
      </c>
      <c r="C3021">
        <v>32</v>
      </c>
      <c r="D3021" t="s">
        <v>14</v>
      </c>
      <c r="E3021" t="s">
        <v>52</v>
      </c>
      <c r="F3021">
        <v>63.86</v>
      </c>
      <c r="G3021">
        <f>IF(DATOS[[#This Row],[avg_order_value]]="",0,DATOS[[#This Row],[avg_order_value]])</f>
        <v>63.86</v>
      </c>
      <c r="H3021">
        <v>10</v>
      </c>
      <c r="I3021">
        <f>DATOS[[#This Row],[avgValorOrdenDesc]]*DATOS[[#This Row],[total_orders]]</f>
        <v>638.6</v>
      </c>
      <c r="J3021">
        <v>341</v>
      </c>
      <c r="K3021">
        <v>0</v>
      </c>
      <c r="L3021" t="s">
        <v>16</v>
      </c>
      <c r="M3021">
        <v>96.9</v>
      </c>
      <c r="N3021">
        <f>IF(DATOS[[#This Row],[email_open_rate]]="",0,DATOS[[#This Row],[email_open_rate]])</f>
        <v>96.9</v>
      </c>
      <c r="O3021" s="1">
        <v>45684</v>
      </c>
      <c r="P3021">
        <v>70</v>
      </c>
      <c r="Q3021">
        <v>0.25</v>
      </c>
      <c r="R3021">
        <f>IF(IFERROR(VLOOKUP(DATOS[[#This Row],[IdUnico]],A3022:$A$5002,1,FALSE),0),1,0)</f>
        <v>0</v>
      </c>
    </row>
    <row r="3022" spans="1:18" x14ac:dyDescent="0.3">
      <c r="A3022" t="str">
        <f>CONCATENATE(DATOS[[#This Row],[customer_id]],"_",DATOS[[#This Row],[country]],"_",DATOS[[#This Row],[customer_since]])</f>
        <v>CUST_6447_Brazil_44719</v>
      </c>
      <c r="B3022" t="s">
        <v>3218</v>
      </c>
      <c r="C3022">
        <v>75</v>
      </c>
      <c r="D3022" t="s">
        <v>14</v>
      </c>
      <c r="E3022" t="s">
        <v>15</v>
      </c>
      <c r="F3022">
        <v>43.03</v>
      </c>
      <c r="G3022">
        <f>IF(DATOS[[#This Row],[avg_order_value]]="",0,DATOS[[#This Row],[avg_order_value]])</f>
        <v>43.03</v>
      </c>
      <c r="H3022">
        <v>15</v>
      </c>
      <c r="I3022">
        <f>DATOS[[#This Row],[avgValorOrdenDesc]]*DATOS[[#This Row],[total_orders]]</f>
        <v>645.45000000000005</v>
      </c>
      <c r="J3022">
        <v>248</v>
      </c>
      <c r="K3022">
        <v>0</v>
      </c>
      <c r="L3022" t="s">
        <v>19</v>
      </c>
      <c r="M3022">
        <v>71.7</v>
      </c>
      <c r="N3022">
        <f>IF(DATOS[[#This Row],[email_open_rate]]="",0,DATOS[[#This Row],[email_open_rate]])</f>
        <v>71.7</v>
      </c>
      <c r="O3022" s="1">
        <v>44719</v>
      </c>
      <c r="P3022">
        <v>3</v>
      </c>
      <c r="Q3022">
        <v>0.5</v>
      </c>
      <c r="R3022">
        <f>IF(IFERROR(VLOOKUP(DATOS[[#This Row],[IdUnico]],A3023:$A$5002,1,FALSE),0),1,0)</f>
        <v>0</v>
      </c>
    </row>
    <row r="3023" spans="1:18" x14ac:dyDescent="0.3">
      <c r="A3023" t="str">
        <f>CONCATENATE(DATOS[[#This Row],[customer_id]],"_",DATOS[[#This Row],[country]],"_",DATOS[[#This Row],[customer_since]])</f>
        <v>CUST_6448_India_44124</v>
      </c>
      <c r="B3023" t="s">
        <v>1730</v>
      </c>
      <c r="C3023">
        <v>64</v>
      </c>
      <c r="D3023" t="s">
        <v>14</v>
      </c>
      <c r="E3023" t="s">
        <v>37</v>
      </c>
      <c r="F3023">
        <v>50.26</v>
      </c>
      <c r="G3023">
        <f>IF(DATOS[[#This Row],[avg_order_value]]="",0,DATOS[[#This Row],[avg_order_value]])</f>
        <v>50.26</v>
      </c>
      <c r="H3023">
        <v>9</v>
      </c>
      <c r="I3023">
        <f>DATOS[[#This Row],[avgValorOrdenDesc]]*DATOS[[#This Row],[total_orders]]</f>
        <v>452.34</v>
      </c>
      <c r="J3023">
        <v>263</v>
      </c>
      <c r="K3023">
        <v>0</v>
      </c>
      <c r="L3023" t="s">
        <v>40</v>
      </c>
      <c r="M3023">
        <v>50.9</v>
      </c>
      <c r="N3023">
        <f>IF(DATOS[[#This Row],[email_open_rate]]="",0,DATOS[[#This Row],[email_open_rate]])</f>
        <v>50.9</v>
      </c>
      <c r="O3023" s="1">
        <v>44124</v>
      </c>
      <c r="P3023">
        <v>93</v>
      </c>
      <c r="Q3023">
        <v>0.11</v>
      </c>
      <c r="R3023">
        <f>IF(IFERROR(VLOOKUP(DATOS[[#This Row],[IdUnico]],A3024:$A$5002,1,FALSE),0),1,0)</f>
        <v>0</v>
      </c>
    </row>
    <row r="3024" spans="1:18" x14ac:dyDescent="0.3">
      <c r="A3024" t="str">
        <f>CONCATENATE(DATOS[[#This Row],[customer_id]],"_",DATOS[[#This Row],[country]],"_",DATOS[[#This Row],[customer_since]])</f>
        <v>CUST_6449_USA_44312</v>
      </c>
      <c r="B3024" t="s">
        <v>678</v>
      </c>
      <c r="C3024">
        <v>46</v>
      </c>
      <c r="D3024" t="s">
        <v>21</v>
      </c>
      <c r="E3024" t="s">
        <v>18</v>
      </c>
      <c r="F3024">
        <v>65.7</v>
      </c>
      <c r="G3024">
        <f>IF(DATOS[[#This Row],[avg_order_value]]="",0,DATOS[[#This Row],[avg_order_value]])</f>
        <v>65.7</v>
      </c>
      <c r="H3024">
        <v>11</v>
      </c>
      <c r="I3024">
        <f>DATOS[[#This Row],[avgValorOrdenDesc]]*DATOS[[#This Row],[total_orders]]</f>
        <v>722.7</v>
      </c>
      <c r="J3024">
        <v>121</v>
      </c>
      <c r="K3024">
        <v>1</v>
      </c>
      <c r="L3024" t="s">
        <v>23</v>
      </c>
      <c r="M3024">
        <v>59.4</v>
      </c>
      <c r="N3024">
        <f>IF(DATOS[[#This Row],[email_open_rate]]="",0,DATOS[[#This Row],[email_open_rate]])</f>
        <v>59.4</v>
      </c>
      <c r="O3024" s="1">
        <v>44312</v>
      </c>
      <c r="P3024">
        <v>38</v>
      </c>
      <c r="Q3024">
        <v>0.44</v>
      </c>
      <c r="R3024">
        <f>IF(IFERROR(VLOOKUP(DATOS[[#This Row],[IdUnico]],A3025:$A$5002,1,FALSE),0),1,0)</f>
        <v>0</v>
      </c>
    </row>
    <row r="3025" spans="1:18" x14ac:dyDescent="0.3">
      <c r="A3025" t="str">
        <f>CONCATENATE(DATOS[[#This Row],[customer_id]],"_",DATOS[[#This Row],[country]],"_",DATOS[[#This Row],[customer_since]])</f>
        <v>CUST_6450_Australia_44937</v>
      </c>
      <c r="B3025" t="s">
        <v>166</v>
      </c>
      <c r="C3025">
        <v>27</v>
      </c>
      <c r="D3025" t="s">
        <v>14</v>
      </c>
      <c r="E3025" t="s">
        <v>22</v>
      </c>
      <c r="F3025">
        <v>73.41</v>
      </c>
      <c r="G3025">
        <f>IF(DATOS[[#This Row],[avg_order_value]]="",0,DATOS[[#This Row],[avg_order_value]])</f>
        <v>73.41</v>
      </c>
      <c r="H3025">
        <v>14</v>
      </c>
      <c r="I3025">
        <f>DATOS[[#This Row],[avgValorOrdenDesc]]*DATOS[[#This Row],[total_orders]]</f>
        <v>1027.74</v>
      </c>
      <c r="J3025">
        <v>75</v>
      </c>
      <c r="K3025">
        <v>0</v>
      </c>
      <c r="L3025" t="s">
        <v>19</v>
      </c>
      <c r="M3025">
        <v>7.7</v>
      </c>
      <c r="N3025">
        <f>IF(DATOS[[#This Row],[email_open_rate]]="",0,DATOS[[#This Row],[email_open_rate]])</f>
        <v>7.7</v>
      </c>
      <c r="O3025" s="1">
        <v>44937</v>
      </c>
      <c r="P3025">
        <v>21</v>
      </c>
      <c r="Q3025">
        <v>0.24</v>
      </c>
      <c r="R3025">
        <f>IF(IFERROR(VLOOKUP(DATOS[[#This Row],[IdUnico]],A3026:$A$5002,1,FALSE),0),1,0)</f>
        <v>0</v>
      </c>
    </row>
    <row r="3026" spans="1:18" x14ac:dyDescent="0.3">
      <c r="A3026" t="str">
        <f>CONCATENATE(DATOS[[#This Row],[customer_id]],"_",DATOS[[#This Row],[country]],"_",DATOS[[#This Row],[customer_since]])</f>
        <v>CUST_6450_Australia_44960</v>
      </c>
      <c r="B3026" t="s">
        <v>166</v>
      </c>
      <c r="C3026">
        <v>30</v>
      </c>
      <c r="D3026" t="s">
        <v>21</v>
      </c>
      <c r="E3026" t="s">
        <v>22</v>
      </c>
      <c r="F3026">
        <v>31.26</v>
      </c>
      <c r="G3026">
        <f>IF(DATOS[[#This Row],[avg_order_value]]="",0,DATOS[[#This Row],[avg_order_value]])</f>
        <v>31.26</v>
      </c>
      <c r="H3026">
        <v>11</v>
      </c>
      <c r="I3026">
        <f>DATOS[[#This Row],[avgValorOrdenDesc]]*DATOS[[#This Row],[total_orders]]</f>
        <v>343.86</v>
      </c>
      <c r="J3026">
        <v>78</v>
      </c>
      <c r="K3026">
        <v>0</v>
      </c>
      <c r="L3026" t="s">
        <v>19</v>
      </c>
      <c r="M3026">
        <v>61.5</v>
      </c>
      <c r="N3026">
        <f>IF(DATOS[[#This Row],[email_open_rate]]="",0,DATOS[[#This Row],[email_open_rate]])</f>
        <v>61.5</v>
      </c>
      <c r="O3026" s="1">
        <v>44960</v>
      </c>
      <c r="P3026">
        <v>3</v>
      </c>
      <c r="Q3026">
        <v>0.23</v>
      </c>
      <c r="R3026">
        <f>IF(IFERROR(VLOOKUP(DATOS[[#This Row],[IdUnico]],A3027:$A$5002,1,FALSE),0),1,0)</f>
        <v>0</v>
      </c>
    </row>
    <row r="3027" spans="1:18" x14ac:dyDescent="0.3">
      <c r="A3027" t="str">
        <f>CONCATENATE(DATOS[[#This Row],[customer_id]],"_",DATOS[[#This Row],[country]],"_",DATOS[[#This Row],[customer_since]])</f>
        <v>CUST_6450_Germany_44360</v>
      </c>
      <c r="B3027" t="s">
        <v>166</v>
      </c>
      <c r="C3027">
        <v>25</v>
      </c>
      <c r="D3027" t="s">
        <v>21</v>
      </c>
      <c r="E3027" t="s">
        <v>50</v>
      </c>
      <c r="F3027">
        <v>50.74</v>
      </c>
      <c r="G3027">
        <f>IF(DATOS[[#This Row],[avg_order_value]]="",0,DATOS[[#This Row],[avg_order_value]])</f>
        <v>50.74</v>
      </c>
      <c r="H3027">
        <v>13</v>
      </c>
      <c r="I3027">
        <f>DATOS[[#This Row],[avgValorOrdenDesc]]*DATOS[[#This Row],[total_orders]]</f>
        <v>659.62</v>
      </c>
      <c r="J3027">
        <v>156</v>
      </c>
      <c r="K3027">
        <v>0</v>
      </c>
      <c r="L3027" t="s">
        <v>29</v>
      </c>
      <c r="M3027">
        <v>75.400000000000006</v>
      </c>
      <c r="N3027">
        <f>IF(DATOS[[#This Row],[email_open_rate]]="",0,DATOS[[#This Row],[email_open_rate]])</f>
        <v>75.400000000000006</v>
      </c>
      <c r="O3027" s="1">
        <v>44360</v>
      </c>
      <c r="P3027">
        <v>63</v>
      </c>
      <c r="Q3027">
        <v>0.1</v>
      </c>
      <c r="R3027">
        <f>IF(IFERROR(VLOOKUP(DATOS[[#This Row],[IdUnico]],A3028:$A$5002,1,FALSE),0),1,0)</f>
        <v>0</v>
      </c>
    </row>
    <row r="3028" spans="1:18" x14ac:dyDescent="0.3">
      <c r="A3028" t="str">
        <f>CONCATENATE(DATOS[[#This Row],[customer_id]],"_",DATOS[[#This Row],[country]],"_",DATOS[[#This Row],[customer_since]])</f>
        <v>CUST_6451_Brazil_44978</v>
      </c>
      <c r="B3028" t="s">
        <v>2586</v>
      </c>
      <c r="C3028">
        <v>26</v>
      </c>
      <c r="D3028" t="s">
        <v>14</v>
      </c>
      <c r="E3028" t="s">
        <v>15</v>
      </c>
      <c r="F3028">
        <v>106.22</v>
      </c>
      <c r="G3028">
        <f>IF(DATOS[[#This Row],[avg_order_value]]="",0,DATOS[[#This Row],[avg_order_value]])</f>
        <v>106.22</v>
      </c>
      <c r="H3028">
        <v>9</v>
      </c>
      <c r="I3028">
        <f>DATOS[[#This Row],[avgValorOrdenDesc]]*DATOS[[#This Row],[total_orders]]</f>
        <v>955.98</v>
      </c>
      <c r="J3028">
        <v>190</v>
      </c>
      <c r="K3028">
        <v>0</v>
      </c>
      <c r="L3028" t="s">
        <v>40</v>
      </c>
      <c r="M3028">
        <v>0.4</v>
      </c>
      <c r="N3028">
        <f>IF(DATOS[[#This Row],[email_open_rate]]="",0,DATOS[[#This Row],[email_open_rate]])</f>
        <v>0.4</v>
      </c>
      <c r="O3028" s="1">
        <v>44978</v>
      </c>
      <c r="P3028">
        <v>28</v>
      </c>
      <c r="Q3028">
        <v>7.0000000000000007E-2</v>
      </c>
      <c r="R3028">
        <f>IF(IFERROR(VLOOKUP(DATOS[[#This Row],[IdUnico]],A3029:$A$5002,1,FALSE),0),1,0)</f>
        <v>0</v>
      </c>
    </row>
    <row r="3029" spans="1:18" x14ac:dyDescent="0.3">
      <c r="A3029" t="str">
        <f>CONCATENATE(DATOS[[#This Row],[customer_id]],"_",DATOS[[#This Row],[country]],"_",DATOS[[#This Row],[customer_since]])</f>
        <v>CUST_6452_Germany_45661</v>
      </c>
      <c r="B3029" t="s">
        <v>3719</v>
      </c>
      <c r="C3029">
        <v>42</v>
      </c>
      <c r="D3029" t="s">
        <v>14</v>
      </c>
      <c r="E3029" t="s">
        <v>50</v>
      </c>
      <c r="F3029">
        <v>159.80000000000001</v>
      </c>
      <c r="G3029">
        <f>IF(DATOS[[#This Row],[avg_order_value]]="",0,DATOS[[#This Row],[avg_order_value]])</f>
        <v>159.80000000000001</v>
      </c>
      <c r="H3029">
        <v>6</v>
      </c>
      <c r="I3029">
        <f>DATOS[[#This Row],[avgValorOrdenDesc]]*DATOS[[#This Row],[total_orders]]</f>
        <v>958.80000000000007</v>
      </c>
      <c r="J3029">
        <v>1</v>
      </c>
      <c r="K3029">
        <v>0</v>
      </c>
      <c r="L3029" t="s">
        <v>16</v>
      </c>
      <c r="M3029">
        <v>22.4</v>
      </c>
      <c r="N3029">
        <f>IF(DATOS[[#This Row],[email_open_rate]]="",0,DATOS[[#This Row],[email_open_rate]])</f>
        <v>22.4</v>
      </c>
      <c r="O3029" s="1">
        <v>45661</v>
      </c>
      <c r="P3029">
        <v>42</v>
      </c>
      <c r="Q3029">
        <v>0.1</v>
      </c>
      <c r="R3029">
        <f>IF(IFERROR(VLOOKUP(DATOS[[#This Row],[IdUnico]],A3030:$A$5002,1,FALSE),0),1,0)</f>
        <v>0</v>
      </c>
    </row>
    <row r="3030" spans="1:18" x14ac:dyDescent="0.3">
      <c r="A3030" t="str">
        <f>CONCATENATE(DATOS[[#This Row],[customer_id]],"_",DATOS[[#This Row],[country]],"_",DATOS[[#This Row],[customer_since]])</f>
        <v>CUST_6454_UK_45269</v>
      </c>
      <c r="B3030" t="s">
        <v>3336</v>
      </c>
      <c r="C3030">
        <v>54</v>
      </c>
      <c r="D3030" t="s">
        <v>21</v>
      </c>
      <c r="E3030" t="s">
        <v>52</v>
      </c>
      <c r="F3030">
        <v>85.88</v>
      </c>
      <c r="G3030">
        <f>IF(DATOS[[#This Row],[avg_order_value]]="",0,DATOS[[#This Row],[avg_order_value]])</f>
        <v>85.88</v>
      </c>
      <c r="H3030">
        <v>12</v>
      </c>
      <c r="I3030">
        <f>DATOS[[#This Row],[avgValorOrdenDesc]]*DATOS[[#This Row],[total_orders]]</f>
        <v>1030.56</v>
      </c>
      <c r="J3030">
        <v>184</v>
      </c>
      <c r="K3030">
        <v>0</v>
      </c>
      <c r="L3030" t="s">
        <v>16</v>
      </c>
      <c r="M3030">
        <v>1</v>
      </c>
      <c r="N3030">
        <f>IF(DATOS[[#This Row],[email_open_rate]]="",0,DATOS[[#This Row],[email_open_rate]])</f>
        <v>1</v>
      </c>
      <c r="O3030" s="1">
        <v>45269</v>
      </c>
      <c r="P3030">
        <v>28</v>
      </c>
      <c r="Q3030">
        <v>0.34</v>
      </c>
      <c r="R3030">
        <f>IF(IFERROR(VLOOKUP(DATOS[[#This Row],[IdUnico]],A3031:$A$5002,1,FALSE),0),1,0)</f>
        <v>0</v>
      </c>
    </row>
    <row r="3031" spans="1:18" x14ac:dyDescent="0.3">
      <c r="A3031" t="str">
        <f>CONCATENATE(DATOS[[#This Row],[customer_id]],"_",DATOS[[#This Row],[country]],"_",DATOS[[#This Row],[customer_since]])</f>
        <v>CUST_6455_Canada_44442</v>
      </c>
      <c r="B3031" t="s">
        <v>3012</v>
      </c>
      <c r="C3031">
        <v>62</v>
      </c>
      <c r="D3031" t="s">
        <v>14</v>
      </c>
      <c r="E3031" t="s">
        <v>28</v>
      </c>
      <c r="F3031">
        <v>127.31</v>
      </c>
      <c r="G3031">
        <f>IF(DATOS[[#This Row],[avg_order_value]]="",0,DATOS[[#This Row],[avg_order_value]])</f>
        <v>127.31</v>
      </c>
      <c r="H3031">
        <v>7</v>
      </c>
      <c r="I3031">
        <f>DATOS[[#This Row],[avgValorOrdenDesc]]*DATOS[[#This Row],[total_orders]]</f>
        <v>891.17000000000007</v>
      </c>
      <c r="J3031">
        <v>99</v>
      </c>
      <c r="K3031">
        <v>0</v>
      </c>
      <c r="L3031" t="s">
        <v>16</v>
      </c>
      <c r="M3031">
        <v>23</v>
      </c>
      <c r="N3031">
        <f>IF(DATOS[[#This Row],[email_open_rate]]="",0,DATOS[[#This Row],[email_open_rate]])</f>
        <v>23</v>
      </c>
      <c r="O3031" s="1">
        <v>44442</v>
      </c>
      <c r="P3031">
        <v>94</v>
      </c>
      <c r="Q3031">
        <v>0.33</v>
      </c>
      <c r="R3031">
        <f>IF(IFERROR(VLOOKUP(DATOS[[#This Row],[IdUnico]],A3032:$A$5002,1,FALSE),0),1,0)</f>
        <v>0</v>
      </c>
    </row>
    <row r="3032" spans="1:18" x14ac:dyDescent="0.3">
      <c r="A3032" t="str">
        <f>CONCATENATE(DATOS[[#This Row],[customer_id]],"_",DATOS[[#This Row],[country]],"_",DATOS[[#This Row],[customer_since]])</f>
        <v>CUST_6457_India_44295</v>
      </c>
      <c r="B3032" t="s">
        <v>3158</v>
      </c>
      <c r="C3032">
        <v>56</v>
      </c>
      <c r="D3032" t="s">
        <v>14</v>
      </c>
      <c r="E3032" t="s">
        <v>37</v>
      </c>
      <c r="F3032">
        <v>46.65</v>
      </c>
      <c r="G3032">
        <f>IF(DATOS[[#This Row],[avg_order_value]]="",0,DATOS[[#This Row],[avg_order_value]])</f>
        <v>46.65</v>
      </c>
      <c r="H3032">
        <v>13</v>
      </c>
      <c r="I3032">
        <f>DATOS[[#This Row],[avgValorOrdenDesc]]*DATOS[[#This Row],[total_orders]]</f>
        <v>606.44999999999993</v>
      </c>
      <c r="J3032">
        <v>2</v>
      </c>
      <c r="K3032">
        <v>0</v>
      </c>
      <c r="L3032" t="s">
        <v>16</v>
      </c>
      <c r="M3032">
        <v>44.7</v>
      </c>
      <c r="N3032">
        <f>IF(DATOS[[#This Row],[email_open_rate]]="",0,DATOS[[#This Row],[email_open_rate]])</f>
        <v>44.7</v>
      </c>
      <c r="O3032" s="1">
        <v>44295</v>
      </c>
      <c r="P3032">
        <v>63</v>
      </c>
      <c r="Q3032">
        <v>0.36</v>
      </c>
      <c r="R3032">
        <f>IF(IFERROR(VLOOKUP(DATOS[[#This Row],[IdUnico]],A3033:$A$5002,1,FALSE),0),1,0)</f>
        <v>0</v>
      </c>
    </row>
    <row r="3033" spans="1:18" x14ac:dyDescent="0.3">
      <c r="A3033" t="str">
        <f>CONCATENATE(DATOS[[#This Row],[customer_id]],"_",DATOS[[#This Row],[country]],"_",DATOS[[#This Row],[customer_since]])</f>
        <v>CUST_6462_Japan_44146</v>
      </c>
      <c r="B3033" t="s">
        <v>3165</v>
      </c>
      <c r="C3033">
        <v>45</v>
      </c>
      <c r="D3033" t="s">
        <v>14</v>
      </c>
      <c r="E3033" t="s">
        <v>26</v>
      </c>
      <c r="F3033">
        <v>57.99</v>
      </c>
      <c r="G3033">
        <f>IF(DATOS[[#This Row],[avg_order_value]]="",0,DATOS[[#This Row],[avg_order_value]])</f>
        <v>57.99</v>
      </c>
      <c r="H3033">
        <v>12</v>
      </c>
      <c r="I3033">
        <f>DATOS[[#This Row],[avgValorOrdenDesc]]*DATOS[[#This Row],[total_orders]]</f>
        <v>695.88</v>
      </c>
      <c r="J3033">
        <v>345</v>
      </c>
      <c r="K3033">
        <v>0</v>
      </c>
      <c r="L3033" t="s">
        <v>23</v>
      </c>
      <c r="M3033">
        <v>48.3</v>
      </c>
      <c r="N3033">
        <f>IF(DATOS[[#This Row],[email_open_rate]]="",0,DATOS[[#This Row],[email_open_rate]])</f>
        <v>48.3</v>
      </c>
      <c r="O3033" s="1">
        <v>44146</v>
      </c>
      <c r="P3033">
        <v>87</v>
      </c>
      <c r="Q3033">
        <v>0.28000000000000003</v>
      </c>
      <c r="R3033">
        <f>IF(IFERROR(VLOOKUP(DATOS[[#This Row],[IdUnico]],A3034:$A$5002,1,FALSE),0),1,0)</f>
        <v>0</v>
      </c>
    </row>
    <row r="3034" spans="1:18" x14ac:dyDescent="0.3">
      <c r="A3034" t="str">
        <f>CONCATENATE(DATOS[[#This Row],[customer_id]],"_",DATOS[[#This Row],[country]],"_",DATOS[[#This Row],[customer_since]])</f>
        <v>CUST_6463_Australia_45767</v>
      </c>
      <c r="B3034" t="s">
        <v>112</v>
      </c>
      <c r="C3034">
        <v>25</v>
      </c>
      <c r="D3034" t="s">
        <v>14</v>
      </c>
      <c r="E3034" t="s">
        <v>22</v>
      </c>
      <c r="F3034">
        <v>63.5</v>
      </c>
      <c r="G3034">
        <f>IF(DATOS[[#This Row],[avg_order_value]]="",0,DATOS[[#This Row],[avg_order_value]])</f>
        <v>63.5</v>
      </c>
      <c r="H3034">
        <v>10</v>
      </c>
      <c r="I3034">
        <f>DATOS[[#This Row],[avgValorOrdenDesc]]*DATOS[[#This Row],[total_orders]]</f>
        <v>635</v>
      </c>
      <c r="J3034">
        <v>2</v>
      </c>
      <c r="K3034">
        <v>0</v>
      </c>
      <c r="L3034" t="s">
        <v>16</v>
      </c>
      <c r="M3034">
        <v>70.400000000000006</v>
      </c>
      <c r="N3034">
        <f>IF(DATOS[[#This Row],[email_open_rate]]="",0,DATOS[[#This Row],[email_open_rate]])</f>
        <v>70.400000000000006</v>
      </c>
      <c r="O3034" s="1">
        <v>45767</v>
      </c>
      <c r="P3034">
        <v>30</v>
      </c>
      <c r="Q3034">
        <v>0.15</v>
      </c>
      <c r="R3034">
        <f>IF(IFERROR(VLOOKUP(DATOS[[#This Row],[IdUnico]],A3035:$A$5002,1,FALSE),0),1,0)</f>
        <v>0</v>
      </c>
    </row>
    <row r="3035" spans="1:18" x14ac:dyDescent="0.3">
      <c r="A3035" t="str">
        <f>CONCATENATE(DATOS[[#This Row],[customer_id]],"_",DATOS[[#This Row],[country]],"_",DATOS[[#This Row],[customer_since]])</f>
        <v>CUST_6463_China_45096</v>
      </c>
      <c r="B3035" t="s">
        <v>112</v>
      </c>
      <c r="C3035">
        <v>61</v>
      </c>
      <c r="D3035" t="s">
        <v>21</v>
      </c>
      <c r="E3035" t="s">
        <v>44</v>
      </c>
      <c r="F3035">
        <v>26.41</v>
      </c>
      <c r="G3035">
        <f>IF(DATOS[[#This Row],[avg_order_value]]="",0,DATOS[[#This Row],[avg_order_value]])</f>
        <v>26.41</v>
      </c>
      <c r="H3035">
        <v>10</v>
      </c>
      <c r="I3035">
        <f>DATOS[[#This Row],[avgValorOrdenDesc]]*DATOS[[#This Row],[total_orders]]</f>
        <v>264.10000000000002</v>
      </c>
      <c r="J3035">
        <v>9</v>
      </c>
      <c r="K3035">
        <v>0</v>
      </c>
      <c r="L3035" t="s">
        <v>29</v>
      </c>
      <c r="M3035">
        <v>0.5</v>
      </c>
      <c r="N3035">
        <f>IF(DATOS[[#This Row],[email_open_rate]]="",0,DATOS[[#This Row],[email_open_rate]])</f>
        <v>0.5</v>
      </c>
      <c r="O3035" s="1">
        <v>45096</v>
      </c>
      <c r="P3035">
        <v>58</v>
      </c>
      <c r="Q3035">
        <v>0.03</v>
      </c>
      <c r="R3035">
        <f>IF(IFERROR(VLOOKUP(DATOS[[#This Row],[IdUnico]],A3036:$A$5002,1,FALSE),0),1,0)</f>
        <v>0</v>
      </c>
    </row>
    <row r="3036" spans="1:18" x14ac:dyDescent="0.3">
      <c r="A3036" t="str">
        <f>CONCATENATE(DATOS[[#This Row],[customer_id]],"_",DATOS[[#This Row],[country]],"_",DATOS[[#This Row],[customer_since]])</f>
        <v>CUST_6463_India_45588</v>
      </c>
      <c r="B3036" t="s">
        <v>112</v>
      </c>
      <c r="C3036">
        <v>42</v>
      </c>
      <c r="D3036" t="s">
        <v>21</v>
      </c>
      <c r="E3036" t="s">
        <v>37</v>
      </c>
      <c r="F3036">
        <v>150.63</v>
      </c>
      <c r="G3036">
        <f>IF(DATOS[[#This Row],[avg_order_value]]="",0,DATOS[[#This Row],[avg_order_value]])</f>
        <v>150.63</v>
      </c>
      <c r="H3036">
        <v>18</v>
      </c>
      <c r="I3036">
        <f>DATOS[[#This Row],[avgValorOrdenDesc]]*DATOS[[#This Row],[total_orders]]</f>
        <v>2711.34</v>
      </c>
      <c r="J3036">
        <v>115</v>
      </c>
      <c r="K3036">
        <v>0</v>
      </c>
      <c r="L3036" t="s">
        <v>23</v>
      </c>
      <c r="M3036">
        <v>46.3</v>
      </c>
      <c r="N3036">
        <f>IF(DATOS[[#This Row],[email_open_rate]]="",0,DATOS[[#This Row],[email_open_rate]])</f>
        <v>46.3</v>
      </c>
      <c r="O3036" s="1">
        <v>45588</v>
      </c>
      <c r="P3036">
        <v>70</v>
      </c>
      <c r="Q3036">
        <v>0.43</v>
      </c>
      <c r="R3036">
        <f>IF(IFERROR(VLOOKUP(DATOS[[#This Row],[IdUnico]],A3037:$A$5002,1,FALSE),0),1,0)</f>
        <v>0</v>
      </c>
    </row>
    <row r="3037" spans="1:18" x14ac:dyDescent="0.3">
      <c r="A3037" t="str">
        <f>CONCATENATE(DATOS[[#This Row],[customer_id]],"_",DATOS[[#This Row],[country]],"_",DATOS[[#This Row],[customer_since]])</f>
        <v>CUST_6468_Brazil_44212</v>
      </c>
      <c r="B3037" t="s">
        <v>828</v>
      </c>
      <c r="C3037">
        <v>23</v>
      </c>
      <c r="D3037" t="s">
        <v>14</v>
      </c>
      <c r="E3037" t="s">
        <v>15</v>
      </c>
      <c r="F3037">
        <v>59.21</v>
      </c>
      <c r="G3037">
        <f>IF(DATOS[[#This Row],[avg_order_value]]="",0,DATOS[[#This Row],[avg_order_value]])</f>
        <v>59.21</v>
      </c>
      <c r="H3037">
        <v>6</v>
      </c>
      <c r="I3037">
        <f>DATOS[[#This Row],[avgValorOrdenDesc]]*DATOS[[#This Row],[total_orders]]</f>
        <v>355.26</v>
      </c>
      <c r="J3037">
        <v>257</v>
      </c>
      <c r="K3037">
        <v>0</v>
      </c>
      <c r="L3037" t="s">
        <v>23</v>
      </c>
      <c r="M3037">
        <v>51.7</v>
      </c>
      <c r="N3037">
        <f>IF(DATOS[[#This Row],[email_open_rate]]="",0,DATOS[[#This Row],[email_open_rate]])</f>
        <v>51.7</v>
      </c>
      <c r="O3037" s="1">
        <v>44212</v>
      </c>
      <c r="P3037">
        <v>92</v>
      </c>
      <c r="Q3037">
        <v>0.18</v>
      </c>
      <c r="R3037">
        <f>IF(IFERROR(VLOOKUP(DATOS[[#This Row],[IdUnico]],A3038:$A$5002,1,FALSE),0),1,0)</f>
        <v>0</v>
      </c>
    </row>
    <row r="3038" spans="1:18" x14ac:dyDescent="0.3">
      <c r="A3038" t="str">
        <f>CONCATENATE(DATOS[[#This Row],[customer_id]],"_",DATOS[[#This Row],[country]],"_",DATOS[[#This Row],[customer_since]])</f>
        <v>CUST_6468_Germany_45791</v>
      </c>
      <c r="B3038" t="s">
        <v>828</v>
      </c>
      <c r="C3038">
        <v>25</v>
      </c>
      <c r="D3038" t="s">
        <v>21</v>
      </c>
      <c r="E3038" t="s">
        <v>50</v>
      </c>
      <c r="F3038">
        <v>166.67</v>
      </c>
      <c r="G3038">
        <f>IF(DATOS[[#This Row],[avg_order_value]]="",0,DATOS[[#This Row],[avg_order_value]])</f>
        <v>166.67</v>
      </c>
      <c r="H3038">
        <v>5</v>
      </c>
      <c r="I3038">
        <f>DATOS[[#This Row],[avgValorOrdenDesc]]*DATOS[[#This Row],[total_orders]]</f>
        <v>833.34999999999991</v>
      </c>
      <c r="J3038">
        <v>190</v>
      </c>
      <c r="K3038">
        <v>0</v>
      </c>
      <c r="L3038" t="s">
        <v>19</v>
      </c>
      <c r="M3038">
        <v>93.8</v>
      </c>
      <c r="N3038">
        <f>IF(DATOS[[#This Row],[email_open_rate]]="",0,DATOS[[#This Row],[email_open_rate]])</f>
        <v>93.8</v>
      </c>
      <c r="O3038" s="1">
        <v>45791</v>
      </c>
      <c r="P3038">
        <v>43</v>
      </c>
      <c r="Q3038">
        <v>0.21</v>
      </c>
      <c r="R3038">
        <f>IF(IFERROR(VLOOKUP(DATOS[[#This Row],[IdUnico]],A3039:$A$5002,1,FALSE),0),1,0)</f>
        <v>0</v>
      </c>
    </row>
    <row r="3039" spans="1:18" x14ac:dyDescent="0.3">
      <c r="A3039" t="str">
        <f>CONCATENATE(DATOS[[#This Row],[customer_id]],"_",DATOS[[#This Row],[country]],"_",DATOS[[#This Row],[customer_since]])</f>
        <v>CUST_6469_Japan_44748</v>
      </c>
      <c r="B3039" t="s">
        <v>1923</v>
      </c>
      <c r="C3039">
        <v>62</v>
      </c>
      <c r="D3039" t="s">
        <v>14</v>
      </c>
      <c r="E3039" t="s">
        <v>26</v>
      </c>
      <c r="F3039">
        <v>106.43</v>
      </c>
      <c r="G3039">
        <f>IF(DATOS[[#This Row],[avg_order_value]]="",0,DATOS[[#This Row],[avg_order_value]])</f>
        <v>106.43</v>
      </c>
      <c r="H3039">
        <v>2</v>
      </c>
      <c r="I3039">
        <f>DATOS[[#This Row],[avgValorOrdenDesc]]*DATOS[[#This Row],[total_orders]]</f>
        <v>212.86</v>
      </c>
      <c r="J3039">
        <v>50</v>
      </c>
      <c r="K3039">
        <v>0</v>
      </c>
      <c r="L3039" t="s">
        <v>19</v>
      </c>
      <c r="M3039">
        <v>52.2</v>
      </c>
      <c r="N3039">
        <f>IF(DATOS[[#This Row],[email_open_rate]]="",0,DATOS[[#This Row],[email_open_rate]])</f>
        <v>52.2</v>
      </c>
      <c r="O3039" s="1">
        <v>44748</v>
      </c>
      <c r="P3039">
        <v>9</v>
      </c>
      <c r="Q3039">
        <v>0.32</v>
      </c>
      <c r="R3039">
        <f>IF(IFERROR(VLOOKUP(DATOS[[#This Row],[IdUnico]],A3040:$A$5002,1,FALSE),0),1,0)</f>
        <v>0</v>
      </c>
    </row>
    <row r="3040" spans="1:18" x14ac:dyDescent="0.3">
      <c r="A3040" t="str">
        <f>CONCATENATE(DATOS[[#This Row],[customer_id]],"_",DATOS[[#This Row],[country]],"_",DATOS[[#This Row],[customer_since]])</f>
        <v>CUST_6472_China_45140</v>
      </c>
      <c r="B3040" t="s">
        <v>1637</v>
      </c>
      <c r="C3040">
        <v>29</v>
      </c>
      <c r="D3040" t="s">
        <v>14</v>
      </c>
      <c r="E3040" t="s">
        <v>44</v>
      </c>
      <c r="G3040">
        <f>IF(DATOS[[#This Row],[avg_order_value]]="",0,DATOS[[#This Row],[avg_order_value]])</f>
        <v>0</v>
      </c>
      <c r="H3040">
        <v>12</v>
      </c>
      <c r="I3040">
        <f>DATOS[[#This Row],[avgValorOrdenDesc]]*DATOS[[#This Row],[total_orders]]</f>
        <v>0</v>
      </c>
      <c r="J3040">
        <v>36</v>
      </c>
      <c r="K3040">
        <v>0</v>
      </c>
      <c r="L3040" t="s">
        <v>16</v>
      </c>
      <c r="M3040">
        <v>78</v>
      </c>
      <c r="N3040">
        <f>IF(DATOS[[#This Row],[email_open_rate]]="",0,DATOS[[#This Row],[email_open_rate]])</f>
        <v>78</v>
      </c>
      <c r="O3040" s="1">
        <v>45140</v>
      </c>
      <c r="P3040">
        <v>46</v>
      </c>
      <c r="Q3040">
        <v>0.53</v>
      </c>
      <c r="R3040">
        <f>IF(IFERROR(VLOOKUP(DATOS[[#This Row],[IdUnico]],A3041:$A$5002,1,FALSE),0),1,0)</f>
        <v>0</v>
      </c>
    </row>
    <row r="3041" spans="1:18" x14ac:dyDescent="0.3">
      <c r="A3041" t="str">
        <f>CONCATENATE(DATOS[[#This Row],[customer_id]],"_",DATOS[[#This Row],[country]],"_",DATOS[[#This Row],[customer_since]])</f>
        <v>CUST_6475_Germany_44379</v>
      </c>
      <c r="B3041" t="s">
        <v>1043</v>
      </c>
      <c r="C3041">
        <v>74</v>
      </c>
      <c r="D3041" t="s">
        <v>14</v>
      </c>
      <c r="E3041" t="s">
        <v>50</v>
      </c>
      <c r="F3041">
        <v>72.33</v>
      </c>
      <c r="G3041">
        <f>IF(DATOS[[#This Row],[avg_order_value]]="",0,DATOS[[#This Row],[avg_order_value]])</f>
        <v>72.33</v>
      </c>
      <c r="H3041">
        <v>8</v>
      </c>
      <c r="I3041">
        <f>DATOS[[#This Row],[avgValorOrdenDesc]]*DATOS[[#This Row],[total_orders]]</f>
        <v>578.64</v>
      </c>
      <c r="J3041">
        <v>80</v>
      </c>
      <c r="K3041">
        <v>0</v>
      </c>
      <c r="L3041" t="s">
        <v>40</v>
      </c>
      <c r="M3041">
        <v>79.099999999999994</v>
      </c>
      <c r="N3041">
        <f>IF(DATOS[[#This Row],[email_open_rate]]="",0,DATOS[[#This Row],[email_open_rate]])</f>
        <v>79.099999999999994</v>
      </c>
      <c r="O3041" s="1">
        <v>44379</v>
      </c>
      <c r="P3041">
        <v>86</v>
      </c>
      <c r="Q3041">
        <v>0.17</v>
      </c>
      <c r="R3041">
        <f>IF(IFERROR(VLOOKUP(DATOS[[#This Row],[IdUnico]],A3042:$A$5002,1,FALSE),0),1,0)</f>
        <v>0</v>
      </c>
    </row>
    <row r="3042" spans="1:18" x14ac:dyDescent="0.3">
      <c r="A3042" t="str">
        <f>CONCATENATE(DATOS[[#This Row],[customer_id]],"_",DATOS[[#This Row],[country]],"_",DATOS[[#This Row],[customer_since]])</f>
        <v>CUST_6476_UK_44072</v>
      </c>
      <c r="B3042" t="s">
        <v>2243</v>
      </c>
      <c r="C3042">
        <v>42</v>
      </c>
      <c r="D3042" t="s">
        <v>21</v>
      </c>
      <c r="E3042" t="s">
        <v>52</v>
      </c>
      <c r="F3042">
        <v>138.97</v>
      </c>
      <c r="G3042">
        <f>IF(DATOS[[#This Row],[avg_order_value]]="",0,DATOS[[#This Row],[avg_order_value]])</f>
        <v>138.97</v>
      </c>
      <c r="H3042">
        <v>16</v>
      </c>
      <c r="I3042">
        <f>DATOS[[#This Row],[avgValorOrdenDesc]]*DATOS[[#This Row],[total_orders]]</f>
        <v>2223.52</v>
      </c>
      <c r="J3042">
        <v>112</v>
      </c>
      <c r="K3042">
        <v>0</v>
      </c>
      <c r="L3042" t="s">
        <v>23</v>
      </c>
      <c r="M3042">
        <v>25.4</v>
      </c>
      <c r="N3042">
        <f>IF(DATOS[[#This Row],[email_open_rate]]="",0,DATOS[[#This Row],[email_open_rate]])</f>
        <v>25.4</v>
      </c>
      <c r="O3042" s="1">
        <v>44072</v>
      </c>
      <c r="P3042">
        <v>6</v>
      </c>
      <c r="Q3042">
        <v>0.19</v>
      </c>
      <c r="R3042">
        <f>IF(IFERROR(VLOOKUP(DATOS[[#This Row],[IdUnico]],A3043:$A$5002,1,FALSE),0),1,0)</f>
        <v>0</v>
      </c>
    </row>
    <row r="3043" spans="1:18" x14ac:dyDescent="0.3">
      <c r="A3043" t="str">
        <f>CONCATENATE(DATOS[[#This Row],[customer_id]],"_",DATOS[[#This Row],[country]],"_",DATOS[[#This Row],[customer_since]])</f>
        <v>CUST_6476_USA_44261</v>
      </c>
      <c r="B3043" t="s">
        <v>2243</v>
      </c>
      <c r="C3043">
        <v>52</v>
      </c>
      <c r="D3043" t="s">
        <v>21</v>
      </c>
      <c r="E3043" t="s">
        <v>18</v>
      </c>
      <c r="F3043">
        <v>95.83</v>
      </c>
      <c r="G3043">
        <f>IF(DATOS[[#This Row],[avg_order_value]]="",0,DATOS[[#This Row],[avg_order_value]])</f>
        <v>95.83</v>
      </c>
      <c r="H3043">
        <v>7</v>
      </c>
      <c r="I3043">
        <f>DATOS[[#This Row],[avgValorOrdenDesc]]*DATOS[[#This Row],[total_orders]]</f>
        <v>670.81</v>
      </c>
      <c r="J3043">
        <v>28</v>
      </c>
      <c r="K3043">
        <v>0</v>
      </c>
      <c r="L3043" t="s">
        <v>29</v>
      </c>
      <c r="N3043">
        <f>IF(DATOS[[#This Row],[email_open_rate]]="",0,DATOS[[#This Row],[email_open_rate]])</f>
        <v>0</v>
      </c>
      <c r="O3043" s="1">
        <v>44261</v>
      </c>
      <c r="P3043">
        <v>67</v>
      </c>
      <c r="Q3043">
        <v>0.3</v>
      </c>
      <c r="R3043">
        <f>IF(IFERROR(VLOOKUP(DATOS[[#This Row],[IdUnico]],A3044:$A$5002,1,FALSE),0),1,0)</f>
        <v>0</v>
      </c>
    </row>
    <row r="3044" spans="1:18" x14ac:dyDescent="0.3">
      <c r="A3044" t="str">
        <f>CONCATENATE(DATOS[[#This Row],[customer_id]],"_",DATOS[[#This Row],[country]],"_",DATOS[[#This Row],[customer_since]])</f>
        <v>CUST_6482_Germany_45009</v>
      </c>
      <c r="B3044" t="s">
        <v>2199</v>
      </c>
      <c r="C3044">
        <v>43</v>
      </c>
      <c r="D3044" t="s">
        <v>21</v>
      </c>
      <c r="E3044" t="s">
        <v>50</v>
      </c>
      <c r="F3044">
        <v>134.80000000000001</v>
      </c>
      <c r="G3044">
        <f>IF(DATOS[[#This Row],[avg_order_value]]="",0,DATOS[[#This Row],[avg_order_value]])</f>
        <v>134.80000000000001</v>
      </c>
      <c r="H3044">
        <v>13</v>
      </c>
      <c r="I3044">
        <f>DATOS[[#This Row],[avgValorOrdenDesc]]*DATOS[[#This Row],[total_orders]]</f>
        <v>1752.4</v>
      </c>
      <c r="J3044">
        <v>212</v>
      </c>
      <c r="K3044">
        <v>0</v>
      </c>
      <c r="L3044" t="s">
        <v>19</v>
      </c>
      <c r="M3044">
        <v>78.5</v>
      </c>
      <c r="N3044">
        <f>IF(DATOS[[#This Row],[email_open_rate]]="",0,DATOS[[#This Row],[email_open_rate]])</f>
        <v>78.5</v>
      </c>
      <c r="O3044" s="1">
        <v>45009</v>
      </c>
      <c r="P3044">
        <v>79</v>
      </c>
      <c r="Q3044">
        <v>0.45</v>
      </c>
      <c r="R3044">
        <f>IF(IFERROR(VLOOKUP(DATOS[[#This Row],[IdUnico]],A3045:$A$5002,1,FALSE),0),1,0)</f>
        <v>0</v>
      </c>
    </row>
    <row r="3045" spans="1:18" x14ac:dyDescent="0.3">
      <c r="A3045" t="str">
        <f>CONCATENATE(DATOS[[#This Row],[customer_id]],"_",DATOS[[#This Row],[country]],"_",DATOS[[#This Row],[customer_since]])</f>
        <v>CUST_6485_China_45256</v>
      </c>
      <c r="B3045" t="s">
        <v>2842</v>
      </c>
      <c r="C3045">
        <v>43</v>
      </c>
      <c r="D3045" t="s">
        <v>25</v>
      </c>
      <c r="E3045" t="s">
        <v>44</v>
      </c>
      <c r="F3045">
        <v>174.43</v>
      </c>
      <c r="G3045">
        <f>IF(DATOS[[#This Row],[avg_order_value]]="",0,DATOS[[#This Row],[avg_order_value]])</f>
        <v>174.43</v>
      </c>
      <c r="H3045">
        <v>9</v>
      </c>
      <c r="I3045">
        <f>DATOS[[#This Row],[avgValorOrdenDesc]]*DATOS[[#This Row],[total_orders]]</f>
        <v>1569.8700000000001</v>
      </c>
      <c r="J3045">
        <v>284</v>
      </c>
      <c r="K3045">
        <v>0</v>
      </c>
      <c r="L3045" t="s">
        <v>19</v>
      </c>
      <c r="M3045">
        <v>56.6</v>
      </c>
      <c r="N3045">
        <f>IF(DATOS[[#This Row],[email_open_rate]]="",0,DATOS[[#This Row],[email_open_rate]])</f>
        <v>56.6</v>
      </c>
      <c r="O3045" s="1">
        <v>45256</v>
      </c>
      <c r="P3045">
        <v>35</v>
      </c>
      <c r="Q3045">
        <v>0.1</v>
      </c>
      <c r="R3045">
        <f>IF(IFERROR(VLOOKUP(DATOS[[#This Row],[IdUnico]],A3046:$A$5002,1,FALSE),0),1,0)</f>
        <v>0</v>
      </c>
    </row>
    <row r="3046" spans="1:18" x14ac:dyDescent="0.3">
      <c r="A3046" t="str">
        <f>CONCATENATE(DATOS[[#This Row],[customer_id]],"_",DATOS[[#This Row],[country]],"_",DATOS[[#This Row],[customer_since]])</f>
        <v>CUST_6486_France_45435</v>
      </c>
      <c r="B3046" t="s">
        <v>75</v>
      </c>
      <c r="C3046">
        <v>60</v>
      </c>
      <c r="D3046" t="s">
        <v>14</v>
      </c>
      <c r="E3046" t="s">
        <v>35</v>
      </c>
      <c r="F3046">
        <v>35.299999999999997</v>
      </c>
      <c r="G3046">
        <f>IF(DATOS[[#This Row],[avg_order_value]]="",0,DATOS[[#This Row],[avg_order_value]])</f>
        <v>35.299999999999997</v>
      </c>
      <c r="H3046">
        <v>6</v>
      </c>
      <c r="I3046">
        <f>DATOS[[#This Row],[avgValorOrdenDesc]]*DATOS[[#This Row],[total_orders]]</f>
        <v>211.79999999999998</v>
      </c>
      <c r="J3046">
        <v>249</v>
      </c>
      <c r="K3046">
        <v>0</v>
      </c>
      <c r="L3046" t="s">
        <v>23</v>
      </c>
      <c r="M3046">
        <v>47.6</v>
      </c>
      <c r="N3046">
        <f>IF(DATOS[[#This Row],[email_open_rate]]="",0,DATOS[[#This Row],[email_open_rate]])</f>
        <v>47.6</v>
      </c>
      <c r="O3046" s="1">
        <v>45435</v>
      </c>
      <c r="P3046">
        <v>56</v>
      </c>
      <c r="Q3046">
        <v>0.72</v>
      </c>
      <c r="R3046">
        <f>IF(IFERROR(VLOOKUP(DATOS[[#This Row],[IdUnico]],A3047:$A$5002,1,FALSE),0),1,0)</f>
        <v>0</v>
      </c>
    </row>
    <row r="3047" spans="1:18" x14ac:dyDescent="0.3">
      <c r="A3047" t="str">
        <f>CONCATENATE(DATOS[[#This Row],[customer_id]],"_",DATOS[[#This Row],[country]],"_",DATOS[[#This Row],[customer_since]])</f>
        <v>CUST_6486_Germany_44194</v>
      </c>
      <c r="B3047" t="s">
        <v>75</v>
      </c>
      <c r="C3047">
        <v>72</v>
      </c>
      <c r="D3047" t="s">
        <v>21</v>
      </c>
      <c r="E3047" t="s">
        <v>50</v>
      </c>
      <c r="F3047">
        <v>100.28</v>
      </c>
      <c r="G3047">
        <f>IF(DATOS[[#This Row],[avg_order_value]]="",0,DATOS[[#This Row],[avg_order_value]])</f>
        <v>100.28</v>
      </c>
      <c r="H3047">
        <v>10</v>
      </c>
      <c r="I3047">
        <f>DATOS[[#This Row],[avgValorOrdenDesc]]*DATOS[[#This Row],[total_orders]]</f>
        <v>1002.8</v>
      </c>
      <c r="J3047">
        <v>77</v>
      </c>
      <c r="K3047">
        <v>0</v>
      </c>
      <c r="L3047" t="s">
        <v>40</v>
      </c>
      <c r="M3047">
        <v>9.8000000000000007</v>
      </c>
      <c r="N3047">
        <f>IF(DATOS[[#This Row],[email_open_rate]]="",0,DATOS[[#This Row],[email_open_rate]])</f>
        <v>9.8000000000000007</v>
      </c>
      <c r="O3047" s="1">
        <v>44194</v>
      </c>
      <c r="P3047">
        <v>87</v>
      </c>
      <c r="Q3047">
        <v>0.19</v>
      </c>
      <c r="R3047">
        <f>IF(IFERROR(VLOOKUP(DATOS[[#This Row],[IdUnico]],A3048:$A$5002,1,FALSE),0),1,0)</f>
        <v>0</v>
      </c>
    </row>
    <row r="3048" spans="1:18" x14ac:dyDescent="0.3">
      <c r="A3048" t="str">
        <f>CONCATENATE(DATOS[[#This Row],[customer_id]],"_",DATOS[[#This Row],[country]],"_",DATOS[[#This Row],[customer_since]])</f>
        <v>CUST_6488_India_44971</v>
      </c>
      <c r="B3048" t="s">
        <v>2866</v>
      </c>
      <c r="C3048">
        <v>46</v>
      </c>
      <c r="D3048" t="s">
        <v>21</v>
      </c>
      <c r="E3048" t="s">
        <v>37</v>
      </c>
      <c r="F3048">
        <v>74.52</v>
      </c>
      <c r="G3048">
        <f>IF(DATOS[[#This Row],[avg_order_value]]="",0,DATOS[[#This Row],[avg_order_value]])</f>
        <v>74.52</v>
      </c>
      <c r="H3048">
        <v>12</v>
      </c>
      <c r="I3048">
        <f>DATOS[[#This Row],[avgValorOrdenDesc]]*DATOS[[#This Row],[total_orders]]</f>
        <v>894.24</v>
      </c>
      <c r="J3048">
        <v>137</v>
      </c>
      <c r="K3048">
        <v>0</v>
      </c>
      <c r="L3048" t="s">
        <v>19</v>
      </c>
      <c r="M3048">
        <v>93.6</v>
      </c>
      <c r="N3048">
        <f>IF(DATOS[[#This Row],[email_open_rate]]="",0,DATOS[[#This Row],[email_open_rate]])</f>
        <v>93.6</v>
      </c>
      <c r="O3048" s="1">
        <v>44971</v>
      </c>
      <c r="P3048">
        <v>93</v>
      </c>
      <c r="Q3048">
        <v>0.27</v>
      </c>
      <c r="R3048">
        <f>IF(IFERROR(VLOOKUP(DATOS[[#This Row],[IdUnico]],A3049:$A$5002,1,FALSE),0),1,0)</f>
        <v>0</v>
      </c>
    </row>
    <row r="3049" spans="1:18" x14ac:dyDescent="0.3">
      <c r="A3049" t="str">
        <f>CONCATENATE(DATOS[[#This Row],[customer_id]],"_",DATOS[[#This Row],[country]],"_",DATOS[[#This Row],[customer_since]])</f>
        <v>CUST_6490_France_45523</v>
      </c>
      <c r="B3049" t="s">
        <v>971</v>
      </c>
      <c r="C3049">
        <v>54</v>
      </c>
      <c r="D3049" t="s">
        <v>25</v>
      </c>
      <c r="E3049" t="s">
        <v>35</v>
      </c>
      <c r="F3049">
        <v>164.11</v>
      </c>
      <c r="G3049">
        <f>IF(DATOS[[#This Row],[avg_order_value]]="",0,DATOS[[#This Row],[avg_order_value]])</f>
        <v>164.11</v>
      </c>
      <c r="H3049">
        <v>8</v>
      </c>
      <c r="I3049">
        <f>DATOS[[#This Row],[avgValorOrdenDesc]]*DATOS[[#This Row],[total_orders]]</f>
        <v>1312.88</v>
      </c>
      <c r="J3049">
        <v>55</v>
      </c>
      <c r="K3049">
        <v>0</v>
      </c>
      <c r="L3049" t="s">
        <v>23</v>
      </c>
      <c r="M3049">
        <v>67.900000000000006</v>
      </c>
      <c r="N3049">
        <f>IF(DATOS[[#This Row],[email_open_rate]]="",0,DATOS[[#This Row],[email_open_rate]])</f>
        <v>67.900000000000006</v>
      </c>
      <c r="O3049" s="1">
        <v>45523</v>
      </c>
      <c r="P3049">
        <v>10</v>
      </c>
      <c r="Q3049">
        <v>0.09</v>
      </c>
      <c r="R3049">
        <f>IF(IFERROR(VLOOKUP(DATOS[[#This Row],[IdUnico]],A3050:$A$5002,1,FALSE),0),1,0)</f>
        <v>0</v>
      </c>
    </row>
    <row r="3050" spans="1:18" x14ac:dyDescent="0.3">
      <c r="A3050" t="str">
        <f>CONCATENATE(DATOS[[#This Row],[customer_id]],"_",DATOS[[#This Row],[country]],"_",DATOS[[#This Row],[customer_since]])</f>
        <v>CUST_6490_Japan_44974</v>
      </c>
      <c r="B3050" t="s">
        <v>971</v>
      </c>
      <c r="C3050">
        <v>69</v>
      </c>
      <c r="D3050" t="s">
        <v>14</v>
      </c>
      <c r="E3050" t="s">
        <v>26</v>
      </c>
      <c r="F3050">
        <v>18.95</v>
      </c>
      <c r="G3050">
        <f>IF(DATOS[[#This Row],[avg_order_value]]="",0,DATOS[[#This Row],[avg_order_value]])</f>
        <v>18.95</v>
      </c>
      <c r="H3050">
        <v>6</v>
      </c>
      <c r="I3050">
        <f>DATOS[[#This Row],[avgValorOrdenDesc]]*DATOS[[#This Row],[total_orders]]</f>
        <v>113.69999999999999</v>
      </c>
      <c r="J3050">
        <v>62</v>
      </c>
      <c r="K3050">
        <v>0</v>
      </c>
      <c r="L3050" t="s">
        <v>16</v>
      </c>
      <c r="N3050">
        <f>IF(DATOS[[#This Row],[email_open_rate]]="",0,DATOS[[#This Row],[email_open_rate]])</f>
        <v>0</v>
      </c>
      <c r="O3050" s="1">
        <v>44974</v>
      </c>
      <c r="P3050">
        <v>17</v>
      </c>
      <c r="Q3050">
        <v>0.66</v>
      </c>
      <c r="R3050">
        <f>IF(IFERROR(VLOOKUP(DATOS[[#This Row],[IdUnico]],A3051:$A$5002,1,FALSE),0),1,0)</f>
        <v>0</v>
      </c>
    </row>
    <row r="3051" spans="1:18" x14ac:dyDescent="0.3">
      <c r="A3051" t="str">
        <f>CONCATENATE(DATOS[[#This Row],[customer_id]],"_",DATOS[[#This Row],[country]],"_",DATOS[[#This Row],[customer_since]])</f>
        <v>CUST_6495_Japan_44917</v>
      </c>
      <c r="B3051" t="s">
        <v>1593</v>
      </c>
      <c r="C3051">
        <v>38</v>
      </c>
      <c r="D3051" t="s">
        <v>25</v>
      </c>
      <c r="E3051" t="s">
        <v>26</v>
      </c>
      <c r="F3051">
        <v>33.700000000000003</v>
      </c>
      <c r="G3051">
        <f>IF(DATOS[[#This Row],[avg_order_value]]="",0,DATOS[[#This Row],[avg_order_value]])</f>
        <v>33.700000000000003</v>
      </c>
      <c r="H3051">
        <v>8</v>
      </c>
      <c r="I3051">
        <f>DATOS[[#This Row],[avgValorOrdenDesc]]*DATOS[[#This Row],[total_orders]]</f>
        <v>269.60000000000002</v>
      </c>
      <c r="J3051">
        <v>233</v>
      </c>
      <c r="K3051">
        <v>0</v>
      </c>
      <c r="L3051" t="s">
        <v>16</v>
      </c>
      <c r="M3051">
        <v>59.9</v>
      </c>
      <c r="N3051">
        <f>IF(DATOS[[#This Row],[email_open_rate]]="",0,DATOS[[#This Row],[email_open_rate]])</f>
        <v>59.9</v>
      </c>
      <c r="O3051" s="1">
        <v>44917</v>
      </c>
      <c r="P3051">
        <v>70</v>
      </c>
      <c r="Q3051">
        <v>0.22</v>
      </c>
      <c r="R3051">
        <f>IF(IFERROR(VLOOKUP(DATOS[[#This Row],[IdUnico]],A3052:$A$5002,1,FALSE),0),1,0)</f>
        <v>0</v>
      </c>
    </row>
    <row r="3052" spans="1:18" x14ac:dyDescent="0.3">
      <c r="A3052" t="str">
        <f>CONCATENATE(DATOS[[#This Row],[customer_id]],"_",DATOS[[#This Row],[country]],"_",DATOS[[#This Row],[customer_since]])</f>
        <v>CUST_6498_China_44670</v>
      </c>
      <c r="B3052" t="s">
        <v>2313</v>
      </c>
      <c r="C3052">
        <v>42</v>
      </c>
      <c r="D3052" t="s">
        <v>14</v>
      </c>
      <c r="E3052" t="s">
        <v>44</v>
      </c>
      <c r="F3052">
        <v>339.59</v>
      </c>
      <c r="G3052">
        <f>IF(DATOS[[#This Row],[avg_order_value]]="",0,DATOS[[#This Row],[avg_order_value]])</f>
        <v>339.59</v>
      </c>
      <c r="H3052">
        <v>6</v>
      </c>
      <c r="I3052">
        <f>DATOS[[#This Row],[avgValorOrdenDesc]]*DATOS[[#This Row],[total_orders]]</f>
        <v>2037.54</v>
      </c>
      <c r="J3052">
        <v>55</v>
      </c>
      <c r="K3052">
        <v>0</v>
      </c>
      <c r="L3052" t="s">
        <v>23</v>
      </c>
      <c r="M3052">
        <v>70.2</v>
      </c>
      <c r="N3052">
        <f>IF(DATOS[[#This Row],[email_open_rate]]="",0,DATOS[[#This Row],[email_open_rate]])</f>
        <v>70.2</v>
      </c>
      <c r="O3052" s="1">
        <v>44670</v>
      </c>
      <c r="P3052">
        <v>18</v>
      </c>
      <c r="Q3052">
        <v>0.18</v>
      </c>
      <c r="R3052">
        <f>IF(IFERROR(VLOOKUP(DATOS[[#This Row],[IdUnico]],A3053:$A$5002,1,FALSE),0),1,0)</f>
        <v>0</v>
      </c>
    </row>
    <row r="3053" spans="1:18" x14ac:dyDescent="0.3">
      <c r="A3053" t="str">
        <f>CONCATENATE(DATOS[[#This Row],[customer_id]],"_",DATOS[[#This Row],[country]],"_",DATOS[[#This Row],[customer_since]])</f>
        <v>CUST_6505_Japan_45606</v>
      </c>
      <c r="B3053" t="s">
        <v>3500</v>
      </c>
      <c r="C3053">
        <v>59</v>
      </c>
      <c r="D3053" t="s">
        <v>14</v>
      </c>
      <c r="E3053" t="s">
        <v>26</v>
      </c>
      <c r="F3053">
        <v>206.18</v>
      </c>
      <c r="G3053">
        <f>IF(DATOS[[#This Row],[avg_order_value]]="",0,DATOS[[#This Row],[avg_order_value]])</f>
        <v>206.18</v>
      </c>
      <c r="H3053">
        <v>10</v>
      </c>
      <c r="I3053">
        <f>DATOS[[#This Row],[avgValorOrdenDesc]]*DATOS[[#This Row],[total_orders]]</f>
        <v>2061.8000000000002</v>
      </c>
      <c r="J3053">
        <v>106</v>
      </c>
      <c r="K3053">
        <v>0</v>
      </c>
      <c r="L3053" t="s">
        <v>29</v>
      </c>
      <c r="M3053">
        <v>19</v>
      </c>
      <c r="N3053">
        <f>IF(DATOS[[#This Row],[email_open_rate]]="",0,DATOS[[#This Row],[email_open_rate]])</f>
        <v>19</v>
      </c>
      <c r="O3053" s="1">
        <v>45606</v>
      </c>
      <c r="P3053">
        <v>39</v>
      </c>
      <c r="Q3053">
        <v>0.32</v>
      </c>
      <c r="R3053">
        <f>IF(IFERROR(VLOOKUP(DATOS[[#This Row],[IdUnico]],A3054:$A$5002,1,FALSE),0),1,0)</f>
        <v>0</v>
      </c>
    </row>
    <row r="3054" spans="1:18" x14ac:dyDescent="0.3">
      <c r="A3054" t="str">
        <f>CONCATENATE(DATOS[[#This Row],[customer_id]],"_",DATOS[[#This Row],[country]],"_",DATOS[[#This Row],[customer_since]])</f>
        <v>CUST_6506_Japan_44589</v>
      </c>
      <c r="B3054" t="s">
        <v>3708</v>
      </c>
      <c r="C3054">
        <v>79</v>
      </c>
      <c r="D3054" t="s">
        <v>21</v>
      </c>
      <c r="E3054" t="s">
        <v>26</v>
      </c>
      <c r="F3054">
        <v>90.51</v>
      </c>
      <c r="G3054">
        <f>IF(DATOS[[#This Row],[avg_order_value]]="",0,DATOS[[#This Row],[avg_order_value]])</f>
        <v>90.51</v>
      </c>
      <c r="H3054">
        <v>11</v>
      </c>
      <c r="I3054">
        <f>DATOS[[#This Row],[avgValorOrdenDesc]]*DATOS[[#This Row],[total_orders]]</f>
        <v>995.61</v>
      </c>
      <c r="J3054">
        <v>334</v>
      </c>
      <c r="K3054">
        <v>0</v>
      </c>
      <c r="L3054" t="s">
        <v>29</v>
      </c>
      <c r="M3054">
        <v>6.5</v>
      </c>
      <c r="N3054">
        <f>IF(DATOS[[#This Row],[email_open_rate]]="",0,DATOS[[#This Row],[email_open_rate]])</f>
        <v>6.5</v>
      </c>
      <c r="O3054" s="1">
        <v>44589</v>
      </c>
      <c r="P3054">
        <v>86</v>
      </c>
      <c r="Q3054">
        <v>0.44</v>
      </c>
      <c r="R3054">
        <f>IF(IFERROR(VLOOKUP(DATOS[[#This Row],[IdUnico]],A3055:$A$5002,1,FALSE),0),1,0)</f>
        <v>0</v>
      </c>
    </row>
    <row r="3055" spans="1:18" x14ac:dyDescent="0.3">
      <c r="A3055" t="str">
        <f>CONCATENATE(DATOS[[#This Row],[customer_id]],"_",DATOS[[#This Row],[country]],"_",DATOS[[#This Row],[customer_since]])</f>
        <v>CUST_6509_France_44148</v>
      </c>
      <c r="B3055" t="s">
        <v>3189</v>
      </c>
      <c r="C3055">
        <v>38</v>
      </c>
      <c r="D3055" t="s">
        <v>21</v>
      </c>
      <c r="E3055" t="s">
        <v>35</v>
      </c>
      <c r="F3055">
        <v>201.33</v>
      </c>
      <c r="G3055">
        <f>IF(DATOS[[#This Row],[avg_order_value]]="",0,DATOS[[#This Row],[avg_order_value]])</f>
        <v>201.33</v>
      </c>
      <c r="H3055">
        <v>9</v>
      </c>
      <c r="I3055">
        <f>DATOS[[#This Row],[avgValorOrdenDesc]]*DATOS[[#This Row],[total_orders]]</f>
        <v>1811.97</v>
      </c>
      <c r="J3055">
        <v>239</v>
      </c>
      <c r="K3055">
        <v>0</v>
      </c>
      <c r="L3055" t="s">
        <v>19</v>
      </c>
      <c r="M3055">
        <v>24.1</v>
      </c>
      <c r="N3055">
        <f>IF(DATOS[[#This Row],[email_open_rate]]="",0,DATOS[[#This Row],[email_open_rate]])</f>
        <v>24.1</v>
      </c>
      <c r="O3055" s="1">
        <v>44148</v>
      </c>
      <c r="P3055">
        <v>38</v>
      </c>
      <c r="Q3055">
        <v>0.02</v>
      </c>
      <c r="R3055">
        <f>IF(IFERROR(VLOOKUP(DATOS[[#This Row],[IdUnico]],A3056:$A$5002,1,FALSE),0),1,0)</f>
        <v>0</v>
      </c>
    </row>
    <row r="3056" spans="1:18" x14ac:dyDescent="0.3">
      <c r="A3056" t="str">
        <f>CONCATENATE(DATOS[[#This Row],[customer_id]],"_",DATOS[[#This Row],[country]],"_",DATOS[[#This Row],[customer_since]])</f>
        <v>CUST_6510_UK_44124</v>
      </c>
      <c r="B3056" t="s">
        <v>1810</v>
      </c>
      <c r="C3056">
        <v>79</v>
      </c>
      <c r="D3056" t="s">
        <v>14</v>
      </c>
      <c r="E3056" t="s">
        <v>52</v>
      </c>
      <c r="F3056">
        <v>29.74</v>
      </c>
      <c r="G3056">
        <f>IF(DATOS[[#This Row],[avg_order_value]]="",0,DATOS[[#This Row],[avg_order_value]])</f>
        <v>29.74</v>
      </c>
      <c r="H3056">
        <v>9</v>
      </c>
      <c r="I3056">
        <f>DATOS[[#This Row],[avgValorOrdenDesc]]*DATOS[[#This Row],[total_orders]]</f>
        <v>267.65999999999997</v>
      </c>
      <c r="J3056">
        <v>354</v>
      </c>
      <c r="K3056">
        <v>0</v>
      </c>
      <c r="L3056" t="s">
        <v>23</v>
      </c>
      <c r="M3056">
        <v>23.1</v>
      </c>
      <c r="N3056">
        <f>IF(DATOS[[#This Row],[email_open_rate]]="",0,DATOS[[#This Row],[email_open_rate]])</f>
        <v>23.1</v>
      </c>
      <c r="O3056" s="1">
        <v>44124</v>
      </c>
      <c r="P3056">
        <v>78</v>
      </c>
      <c r="Q3056">
        <v>0.19</v>
      </c>
      <c r="R3056">
        <f>IF(IFERROR(VLOOKUP(DATOS[[#This Row],[IdUnico]],A3057:$A$5002,1,FALSE),0),1,0)</f>
        <v>0</v>
      </c>
    </row>
    <row r="3057" spans="1:18" x14ac:dyDescent="0.3">
      <c r="A3057" t="str">
        <f>CONCATENATE(DATOS[[#This Row],[customer_id]],"_",DATOS[[#This Row],[country]],"_",DATOS[[#This Row],[customer_since]])</f>
        <v>CUST_6515_India_45276</v>
      </c>
      <c r="B3057" t="s">
        <v>3710</v>
      </c>
      <c r="C3057">
        <v>28</v>
      </c>
      <c r="D3057" t="s">
        <v>14</v>
      </c>
      <c r="E3057" t="s">
        <v>37</v>
      </c>
      <c r="F3057">
        <v>209.25</v>
      </c>
      <c r="G3057">
        <f>IF(DATOS[[#This Row],[avg_order_value]]="",0,DATOS[[#This Row],[avg_order_value]])</f>
        <v>209.25</v>
      </c>
      <c r="H3057">
        <v>4</v>
      </c>
      <c r="I3057">
        <f>DATOS[[#This Row],[avgValorOrdenDesc]]*DATOS[[#This Row],[total_orders]]</f>
        <v>837</v>
      </c>
      <c r="J3057">
        <v>354</v>
      </c>
      <c r="K3057">
        <v>0</v>
      </c>
      <c r="L3057" t="s">
        <v>40</v>
      </c>
      <c r="M3057">
        <v>27.7</v>
      </c>
      <c r="N3057">
        <f>IF(DATOS[[#This Row],[email_open_rate]]="",0,DATOS[[#This Row],[email_open_rate]])</f>
        <v>27.7</v>
      </c>
      <c r="O3057" s="1">
        <v>45276</v>
      </c>
      <c r="P3057">
        <v>19</v>
      </c>
      <c r="Q3057">
        <v>0.11</v>
      </c>
      <c r="R3057">
        <f>IF(IFERROR(VLOOKUP(DATOS[[#This Row],[IdUnico]],A3058:$A$5002,1,FALSE),0),1,0)</f>
        <v>0</v>
      </c>
    </row>
    <row r="3058" spans="1:18" x14ac:dyDescent="0.3">
      <c r="A3058" t="str">
        <f>CONCATENATE(DATOS[[#This Row],[customer_id]],"_",DATOS[[#This Row],[country]],"_",DATOS[[#This Row],[customer_since]])</f>
        <v>CUST_6518_Germany_45683</v>
      </c>
      <c r="B3058" t="s">
        <v>3172</v>
      </c>
      <c r="C3058">
        <v>44</v>
      </c>
      <c r="D3058" t="s">
        <v>14</v>
      </c>
      <c r="E3058" t="s">
        <v>50</v>
      </c>
      <c r="F3058">
        <v>162.77000000000001</v>
      </c>
      <c r="G3058">
        <f>IF(DATOS[[#This Row],[avg_order_value]]="",0,DATOS[[#This Row],[avg_order_value]])</f>
        <v>162.77000000000001</v>
      </c>
      <c r="H3058">
        <v>12</v>
      </c>
      <c r="I3058">
        <f>DATOS[[#This Row],[avgValorOrdenDesc]]*DATOS[[#This Row],[total_orders]]</f>
        <v>1953.2400000000002</v>
      </c>
      <c r="J3058">
        <v>303</v>
      </c>
      <c r="K3058">
        <v>0</v>
      </c>
      <c r="L3058" t="s">
        <v>23</v>
      </c>
      <c r="M3058">
        <v>52.5</v>
      </c>
      <c r="N3058">
        <f>IF(DATOS[[#This Row],[email_open_rate]]="",0,DATOS[[#This Row],[email_open_rate]])</f>
        <v>52.5</v>
      </c>
      <c r="O3058" s="1">
        <v>45683</v>
      </c>
      <c r="P3058">
        <v>11</v>
      </c>
      <c r="Q3058">
        <v>0.19</v>
      </c>
      <c r="R3058">
        <f>IF(IFERROR(VLOOKUP(DATOS[[#This Row],[IdUnico]],A3059:$A$5002,1,FALSE),0),1,0)</f>
        <v>0</v>
      </c>
    </row>
    <row r="3059" spans="1:18" x14ac:dyDescent="0.3">
      <c r="A3059" t="str">
        <f>CONCATENATE(DATOS[[#This Row],[customer_id]],"_",DATOS[[#This Row],[country]],"_",DATOS[[#This Row],[customer_since]])</f>
        <v>CUST_6520_Australia_44979</v>
      </c>
      <c r="B3059" t="s">
        <v>2639</v>
      </c>
      <c r="C3059">
        <v>23</v>
      </c>
      <c r="D3059" t="s">
        <v>14</v>
      </c>
      <c r="E3059" t="s">
        <v>22</v>
      </c>
      <c r="F3059">
        <v>55.57</v>
      </c>
      <c r="G3059">
        <f>IF(DATOS[[#This Row],[avg_order_value]]="",0,DATOS[[#This Row],[avg_order_value]])</f>
        <v>55.57</v>
      </c>
      <c r="H3059">
        <v>14</v>
      </c>
      <c r="I3059">
        <f>DATOS[[#This Row],[avgValorOrdenDesc]]*DATOS[[#This Row],[total_orders]]</f>
        <v>777.98</v>
      </c>
      <c r="J3059">
        <v>315</v>
      </c>
      <c r="K3059">
        <v>0</v>
      </c>
      <c r="L3059" t="s">
        <v>19</v>
      </c>
      <c r="M3059">
        <v>63.4</v>
      </c>
      <c r="N3059">
        <f>IF(DATOS[[#This Row],[email_open_rate]]="",0,DATOS[[#This Row],[email_open_rate]])</f>
        <v>63.4</v>
      </c>
      <c r="O3059" s="1">
        <v>44979</v>
      </c>
      <c r="P3059">
        <v>95</v>
      </c>
      <c r="Q3059">
        <v>0.11</v>
      </c>
      <c r="R3059">
        <f>IF(IFERROR(VLOOKUP(DATOS[[#This Row],[IdUnico]],A3060:$A$5002,1,FALSE),0),1,0)</f>
        <v>0</v>
      </c>
    </row>
    <row r="3060" spans="1:18" x14ac:dyDescent="0.3">
      <c r="A3060" t="str">
        <f>CONCATENATE(DATOS[[#This Row],[customer_id]],"_",DATOS[[#This Row],[country]],"_",DATOS[[#This Row],[customer_since]])</f>
        <v>CUST_6520_Brazil_45816</v>
      </c>
      <c r="B3060" t="s">
        <v>2639</v>
      </c>
      <c r="C3060">
        <v>62</v>
      </c>
      <c r="D3060" t="s">
        <v>21</v>
      </c>
      <c r="E3060" t="s">
        <v>15</v>
      </c>
      <c r="F3060">
        <v>69.7</v>
      </c>
      <c r="G3060">
        <f>IF(DATOS[[#This Row],[avg_order_value]]="",0,DATOS[[#This Row],[avg_order_value]])</f>
        <v>69.7</v>
      </c>
      <c r="H3060">
        <v>9</v>
      </c>
      <c r="I3060">
        <f>DATOS[[#This Row],[avgValorOrdenDesc]]*DATOS[[#This Row],[total_orders]]</f>
        <v>627.30000000000007</v>
      </c>
      <c r="J3060">
        <v>26</v>
      </c>
      <c r="K3060">
        <v>0</v>
      </c>
      <c r="L3060" t="s">
        <v>16</v>
      </c>
      <c r="M3060">
        <v>9.5</v>
      </c>
      <c r="N3060">
        <f>IF(DATOS[[#This Row],[email_open_rate]]="",0,DATOS[[#This Row],[email_open_rate]])</f>
        <v>9.5</v>
      </c>
      <c r="O3060" s="1">
        <v>45816</v>
      </c>
      <c r="P3060">
        <v>70</v>
      </c>
      <c r="Q3060">
        <v>0.52</v>
      </c>
      <c r="R3060">
        <f>IF(IFERROR(VLOOKUP(DATOS[[#This Row],[IdUnico]],A3061:$A$5002,1,FALSE),0),1,0)</f>
        <v>0</v>
      </c>
    </row>
    <row r="3061" spans="1:18" x14ac:dyDescent="0.3">
      <c r="A3061" t="str">
        <f>CONCATENATE(DATOS[[#This Row],[customer_id]],"_",DATOS[[#This Row],[country]],"_",DATOS[[#This Row],[customer_since]])</f>
        <v>CUST_6521_UK_45052</v>
      </c>
      <c r="B3061" t="s">
        <v>3814</v>
      </c>
      <c r="C3061">
        <v>39</v>
      </c>
      <c r="D3061" t="s">
        <v>14</v>
      </c>
      <c r="E3061" t="s">
        <v>52</v>
      </c>
      <c r="F3061">
        <v>32.06</v>
      </c>
      <c r="G3061">
        <f>IF(DATOS[[#This Row],[avg_order_value]]="",0,DATOS[[#This Row],[avg_order_value]])</f>
        <v>32.06</v>
      </c>
      <c r="H3061">
        <v>5</v>
      </c>
      <c r="I3061">
        <f>DATOS[[#This Row],[avgValorOrdenDesc]]*DATOS[[#This Row],[total_orders]]</f>
        <v>160.30000000000001</v>
      </c>
      <c r="J3061">
        <v>245</v>
      </c>
      <c r="K3061">
        <v>0</v>
      </c>
      <c r="L3061" t="s">
        <v>16</v>
      </c>
      <c r="M3061">
        <v>20.6</v>
      </c>
      <c r="N3061">
        <f>IF(DATOS[[#This Row],[email_open_rate]]="",0,DATOS[[#This Row],[email_open_rate]])</f>
        <v>20.6</v>
      </c>
      <c r="O3061" s="1">
        <v>45052</v>
      </c>
      <c r="P3061">
        <v>3</v>
      </c>
      <c r="Q3061">
        <v>0.11</v>
      </c>
      <c r="R3061">
        <f>IF(IFERROR(VLOOKUP(DATOS[[#This Row],[IdUnico]],A3062:$A$5002,1,FALSE),0),1,0)</f>
        <v>0</v>
      </c>
    </row>
    <row r="3062" spans="1:18" x14ac:dyDescent="0.3">
      <c r="A3062" t="str">
        <f>CONCATENATE(DATOS[[#This Row],[customer_id]],"_",DATOS[[#This Row],[country]],"_",DATOS[[#This Row],[customer_since]])</f>
        <v>CUST_6525_India_45558</v>
      </c>
      <c r="B3062" t="s">
        <v>2171</v>
      </c>
      <c r="C3062">
        <v>74</v>
      </c>
      <c r="D3062" t="s">
        <v>21</v>
      </c>
      <c r="E3062" t="s">
        <v>37</v>
      </c>
      <c r="F3062">
        <v>64.069999999999993</v>
      </c>
      <c r="G3062">
        <f>IF(DATOS[[#This Row],[avg_order_value]]="",0,DATOS[[#This Row],[avg_order_value]])</f>
        <v>64.069999999999993</v>
      </c>
      <c r="H3062">
        <v>13</v>
      </c>
      <c r="I3062">
        <f>DATOS[[#This Row],[avgValorOrdenDesc]]*DATOS[[#This Row],[total_orders]]</f>
        <v>832.90999999999985</v>
      </c>
      <c r="J3062">
        <v>158</v>
      </c>
      <c r="K3062">
        <v>0</v>
      </c>
      <c r="L3062" t="s">
        <v>29</v>
      </c>
      <c r="M3062">
        <v>65.5</v>
      </c>
      <c r="N3062">
        <f>IF(DATOS[[#This Row],[email_open_rate]]="",0,DATOS[[#This Row],[email_open_rate]])</f>
        <v>65.5</v>
      </c>
      <c r="O3062" s="1">
        <v>45558</v>
      </c>
      <c r="P3062">
        <v>93</v>
      </c>
      <c r="Q3062">
        <v>0.28999999999999998</v>
      </c>
      <c r="R3062">
        <f>IF(IFERROR(VLOOKUP(DATOS[[#This Row],[IdUnico]],A3063:$A$5002,1,FALSE),0),1,0)</f>
        <v>0</v>
      </c>
    </row>
    <row r="3063" spans="1:18" x14ac:dyDescent="0.3">
      <c r="A3063" t="str">
        <f>CONCATENATE(DATOS[[#This Row],[customer_id]],"_",DATOS[[#This Row],[country]],"_",DATOS[[#This Row],[customer_since]])</f>
        <v>CUST_6530_Brazil_45557</v>
      </c>
      <c r="B3063" t="s">
        <v>176</v>
      </c>
      <c r="C3063">
        <v>18</v>
      </c>
      <c r="D3063" t="s">
        <v>21</v>
      </c>
      <c r="E3063" t="s">
        <v>15</v>
      </c>
      <c r="F3063">
        <v>126.84</v>
      </c>
      <c r="G3063">
        <f>IF(DATOS[[#This Row],[avg_order_value]]="",0,DATOS[[#This Row],[avg_order_value]])</f>
        <v>126.84</v>
      </c>
      <c r="H3063">
        <v>13</v>
      </c>
      <c r="I3063">
        <f>DATOS[[#This Row],[avgValorOrdenDesc]]*DATOS[[#This Row],[total_orders]]</f>
        <v>1648.92</v>
      </c>
      <c r="J3063">
        <v>32</v>
      </c>
      <c r="K3063">
        <v>0</v>
      </c>
      <c r="L3063" t="s">
        <v>19</v>
      </c>
      <c r="M3063">
        <v>62.4</v>
      </c>
      <c r="N3063">
        <f>IF(DATOS[[#This Row],[email_open_rate]]="",0,DATOS[[#This Row],[email_open_rate]])</f>
        <v>62.4</v>
      </c>
      <c r="O3063" s="1">
        <v>45557</v>
      </c>
      <c r="P3063">
        <v>85</v>
      </c>
      <c r="Q3063">
        <v>0.11</v>
      </c>
      <c r="R3063">
        <f>IF(IFERROR(VLOOKUP(DATOS[[#This Row],[IdUnico]],A3064:$A$5002,1,FALSE),0),1,0)</f>
        <v>0</v>
      </c>
    </row>
    <row r="3064" spans="1:18" x14ac:dyDescent="0.3">
      <c r="A3064" t="str">
        <f>CONCATENATE(DATOS[[#This Row],[customer_id]],"_",DATOS[[#This Row],[country]],"_",DATOS[[#This Row],[customer_since]])</f>
        <v>CUST_6534_UK_44787</v>
      </c>
      <c r="B3064" t="s">
        <v>242</v>
      </c>
      <c r="C3064">
        <v>72</v>
      </c>
      <c r="D3064" t="s">
        <v>14</v>
      </c>
      <c r="E3064" t="s">
        <v>52</v>
      </c>
      <c r="F3064">
        <v>190.31</v>
      </c>
      <c r="G3064">
        <f>IF(DATOS[[#This Row],[avg_order_value]]="",0,DATOS[[#This Row],[avg_order_value]])</f>
        <v>190.31</v>
      </c>
      <c r="H3064">
        <v>7</v>
      </c>
      <c r="I3064">
        <f>DATOS[[#This Row],[avgValorOrdenDesc]]*DATOS[[#This Row],[total_orders]]</f>
        <v>1332.17</v>
      </c>
      <c r="J3064">
        <v>292</v>
      </c>
      <c r="K3064">
        <v>0</v>
      </c>
      <c r="L3064" t="s">
        <v>16</v>
      </c>
      <c r="M3064">
        <v>92</v>
      </c>
      <c r="N3064">
        <f>IF(DATOS[[#This Row],[email_open_rate]]="",0,DATOS[[#This Row],[email_open_rate]])</f>
        <v>92</v>
      </c>
      <c r="O3064" s="1">
        <v>44787</v>
      </c>
      <c r="P3064">
        <v>66</v>
      </c>
      <c r="Q3064">
        <v>0.4</v>
      </c>
      <c r="R3064">
        <f>IF(IFERROR(VLOOKUP(DATOS[[#This Row],[IdUnico]],A3065:$A$5002,1,FALSE),0),1,0)</f>
        <v>0</v>
      </c>
    </row>
    <row r="3065" spans="1:18" x14ac:dyDescent="0.3">
      <c r="A3065" t="str">
        <f>CONCATENATE(DATOS[[#This Row],[customer_id]],"_",DATOS[[#This Row],[country]],"_",DATOS[[#This Row],[customer_since]])</f>
        <v>CUST_6535_Canada_45637</v>
      </c>
      <c r="B3065" t="s">
        <v>204</v>
      </c>
      <c r="C3065">
        <v>54</v>
      </c>
      <c r="D3065" t="s">
        <v>14</v>
      </c>
      <c r="E3065" t="s">
        <v>28</v>
      </c>
      <c r="F3065">
        <v>15.61</v>
      </c>
      <c r="G3065">
        <f>IF(DATOS[[#This Row],[avg_order_value]]="",0,DATOS[[#This Row],[avg_order_value]])</f>
        <v>15.61</v>
      </c>
      <c r="H3065">
        <v>11</v>
      </c>
      <c r="I3065">
        <f>DATOS[[#This Row],[avgValorOrdenDesc]]*DATOS[[#This Row],[total_orders]]</f>
        <v>171.70999999999998</v>
      </c>
      <c r="J3065">
        <v>4</v>
      </c>
      <c r="K3065">
        <v>0</v>
      </c>
      <c r="L3065" t="s">
        <v>23</v>
      </c>
      <c r="M3065">
        <v>54.1</v>
      </c>
      <c r="N3065">
        <f>IF(DATOS[[#This Row],[email_open_rate]]="",0,DATOS[[#This Row],[email_open_rate]])</f>
        <v>54.1</v>
      </c>
      <c r="O3065" s="1">
        <v>45637</v>
      </c>
      <c r="P3065">
        <v>20</v>
      </c>
      <c r="Q3065">
        <v>0.2</v>
      </c>
      <c r="R3065">
        <f>IF(IFERROR(VLOOKUP(DATOS[[#This Row],[IdUnico]],A3066:$A$5002,1,FALSE),0),1,0)</f>
        <v>0</v>
      </c>
    </row>
    <row r="3066" spans="1:18" x14ac:dyDescent="0.3">
      <c r="A3066" t="str">
        <f>CONCATENATE(DATOS[[#This Row],[customer_id]],"_",DATOS[[#This Row],[country]],"_",DATOS[[#This Row],[customer_since]])</f>
        <v>CUST_6536_China_44348</v>
      </c>
      <c r="B3066" t="s">
        <v>438</v>
      </c>
      <c r="C3066">
        <v>39</v>
      </c>
      <c r="D3066" t="s">
        <v>14</v>
      </c>
      <c r="E3066" t="s">
        <v>44</v>
      </c>
      <c r="F3066">
        <v>54.42</v>
      </c>
      <c r="G3066">
        <f>IF(DATOS[[#This Row],[avg_order_value]]="",0,DATOS[[#This Row],[avg_order_value]])</f>
        <v>54.42</v>
      </c>
      <c r="H3066">
        <v>5</v>
      </c>
      <c r="I3066">
        <f>DATOS[[#This Row],[avgValorOrdenDesc]]*DATOS[[#This Row],[total_orders]]</f>
        <v>272.10000000000002</v>
      </c>
      <c r="J3066">
        <v>91</v>
      </c>
      <c r="K3066">
        <v>0</v>
      </c>
      <c r="L3066" t="s">
        <v>23</v>
      </c>
      <c r="M3066">
        <v>8.1</v>
      </c>
      <c r="N3066">
        <f>IF(DATOS[[#This Row],[email_open_rate]]="",0,DATOS[[#This Row],[email_open_rate]])</f>
        <v>8.1</v>
      </c>
      <c r="O3066" s="1">
        <v>44348</v>
      </c>
      <c r="P3066">
        <v>6</v>
      </c>
      <c r="Q3066">
        <v>0.08</v>
      </c>
      <c r="R3066">
        <f>IF(IFERROR(VLOOKUP(DATOS[[#This Row],[IdUnico]],A3067:$A$5002,1,FALSE),0),1,0)</f>
        <v>0</v>
      </c>
    </row>
    <row r="3067" spans="1:18" x14ac:dyDescent="0.3">
      <c r="A3067" t="str">
        <f>CONCATENATE(DATOS[[#This Row],[customer_id]],"_",DATOS[[#This Row],[country]],"_",DATOS[[#This Row],[customer_since]])</f>
        <v>CUST_6539_Australia_44871</v>
      </c>
      <c r="B3067" t="s">
        <v>259</v>
      </c>
      <c r="C3067">
        <v>18</v>
      </c>
      <c r="D3067" t="s">
        <v>21</v>
      </c>
      <c r="E3067" t="s">
        <v>22</v>
      </c>
      <c r="F3067">
        <v>167.25</v>
      </c>
      <c r="G3067">
        <f>IF(DATOS[[#This Row],[avg_order_value]]="",0,DATOS[[#This Row],[avg_order_value]])</f>
        <v>167.25</v>
      </c>
      <c r="H3067">
        <v>15</v>
      </c>
      <c r="I3067">
        <f>DATOS[[#This Row],[avgValorOrdenDesc]]*DATOS[[#This Row],[total_orders]]</f>
        <v>2508.75</v>
      </c>
      <c r="J3067">
        <v>341</v>
      </c>
      <c r="K3067">
        <v>0</v>
      </c>
      <c r="L3067" t="s">
        <v>40</v>
      </c>
      <c r="M3067">
        <v>28.8</v>
      </c>
      <c r="N3067">
        <f>IF(DATOS[[#This Row],[email_open_rate]]="",0,DATOS[[#This Row],[email_open_rate]])</f>
        <v>28.8</v>
      </c>
      <c r="O3067" s="1">
        <v>44871</v>
      </c>
      <c r="P3067">
        <v>21</v>
      </c>
      <c r="Q3067">
        <v>0.03</v>
      </c>
      <c r="R3067">
        <f>IF(IFERROR(VLOOKUP(DATOS[[#This Row],[IdUnico]],A3068:$A$5002,1,FALSE),0),1,0)</f>
        <v>0</v>
      </c>
    </row>
    <row r="3068" spans="1:18" x14ac:dyDescent="0.3">
      <c r="A3068" t="str">
        <f>CONCATENATE(DATOS[[#This Row],[customer_id]],"_",DATOS[[#This Row],[country]],"_",DATOS[[#This Row],[customer_since]])</f>
        <v>CUST_6539_USA_45731</v>
      </c>
      <c r="B3068" t="s">
        <v>259</v>
      </c>
      <c r="C3068">
        <v>30</v>
      </c>
      <c r="D3068" t="s">
        <v>21</v>
      </c>
      <c r="E3068" t="s">
        <v>18</v>
      </c>
      <c r="F3068">
        <v>122.8</v>
      </c>
      <c r="G3068">
        <f>IF(DATOS[[#This Row],[avg_order_value]]="",0,DATOS[[#This Row],[avg_order_value]])</f>
        <v>122.8</v>
      </c>
      <c r="H3068">
        <v>12</v>
      </c>
      <c r="I3068">
        <f>DATOS[[#This Row],[avgValorOrdenDesc]]*DATOS[[#This Row],[total_orders]]</f>
        <v>1473.6</v>
      </c>
      <c r="J3068">
        <v>42</v>
      </c>
      <c r="K3068">
        <v>0</v>
      </c>
      <c r="L3068" t="s">
        <v>29</v>
      </c>
      <c r="M3068">
        <v>69.099999999999994</v>
      </c>
      <c r="N3068">
        <f>IF(DATOS[[#This Row],[email_open_rate]]="",0,DATOS[[#This Row],[email_open_rate]])</f>
        <v>69.099999999999994</v>
      </c>
      <c r="O3068" s="1">
        <v>45731</v>
      </c>
      <c r="P3068">
        <v>53</v>
      </c>
      <c r="Q3068">
        <v>0.28999999999999998</v>
      </c>
      <c r="R3068">
        <f>IF(IFERROR(VLOOKUP(DATOS[[#This Row],[IdUnico]],A3069:$A$5002,1,FALSE),0),1,0)</f>
        <v>0</v>
      </c>
    </row>
    <row r="3069" spans="1:18" x14ac:dyDescent="0.3">
      <c r="A3069" t="str">
        <f>CONCATENATE(DATOS[[#This Row],[customer_id]],"_",DATOS[[#This Row],[country]],"_",DATOS[[#This Row],[customer_since]])</f>
        <v>CUST_6540_Canada_44243</v>
      </c>
      <c r="B3069" t="s">
        <v>3621</v>
      </c>
      <c r="C3069">
        <v>60</v>
      </c>
      <c r="D3069" t="s">
        <v>14</v>
      </c>
      <c r="E3069" t="s">
        <v>28</v>
      </c>
      <c r="F3069">
        <v>128.32</v>
      </c>
      <c r="G3069">
        <f>IF(DATOS[[#This Row],[avg_order_value]]="",0,DATOS[[#This Row],[avg_order_value]])</f>
        <v>128.32</v>
      </c>
      <c r="H3069">
        <v>6</v>
      </c>
      <c r="I3069">
        <f>DATOS[[#This Row],[avgValorOrdenDesc]]*DATOS[[#This Row],[total_orders]]</f>
        <v>769.92</v>
      </c>
      <c r="J3069">
        <v>197</v>
      </c>
      <c r="K3069">
        <v>0</v>
      </c>
      <c r="L3069" t="s">
        <v>29</v>
      </c>
      <c r="M3069">
        <v>28</v>
      </c>
      <c r="N3069">
        <f>IF(DATOS[[#This Row],[email_open_rate]]="",0,DATOS[[#This Row],[email_open_rate]])</f>
        <v>28</v>
      </c>
      <c r="O3069" s="1">
        <v>44243</v>
      </c>
      <c r="P3069">
        <v>45</v>
      </c>
      <c r="Q3069">
        <v>0.5</v>
      </c>
      <c r="R3069">
        <f>IF(IFERROR(VLOOKUP(DATOS[[#This Row],[IdUnico]],A3070:$A$5002,1,FALSE),0),1,0)</f>
        <v>0</v>
      </c>
    </row>
    <row r="3070" spans="1:18" x14ac:dyDescent="0.3">
      <c r="A3070" t="str">
        <f>CONCATENATE(DATOS[[#This Row],[customer_id]],"_",DATOS[[#This Row],[country]],"_",DATOS[[#This Row],[customer_since]])</f>
        <v>CUST_6540_Japan_45225</v>
      </c>
      <c r="B3070" t="s">
        <v>3621</v>
      </c>
      <c r="C3070">
        <v>44</v>
      </c>
      <c r="D3070" t="s">
        <v>21</v>
      </c>
      <c r="E3070" t="s">
        <v>26</v>
      </c>
      <c r="F3070">
        <v>67.02</v>
      </c>
      <c r="G3070">
        <f>IF(DATOS[[#This Row],[avg_order_value]]="",0,DATOS[[#This Row],[avg_order_value]])</f>
        <v>67.02</v>
      </c>
      <c r="H3070">
        <v>9</v>
      </c>
      <c r="I3070">
        <f>DATOS[[#This Row],[avgValorOrdenDesc]]*DATOS[[#This Row],[total_orders]]</f>
        <v>603.17999999999995</v>
      </c>
      <c r="J3070">
        <v>220</v>
      </c>
      <c r="K3070">
        <v>0</v>
      </c>
      <c r="L3070" t="s">
        <v>40</v>
      </c>
      <c r="M3070">
        <v>72.8</v>
      </c>
      <c r="N3070">
        <f>IF(DATOS[[#This Row],[email_open_rate]]="",0,DATOS[[#This Row],[email_open_rate]])</f>
        <v>72.8</v>
      </c>
      <c r="O3070" s="1">
        <v>45225</v>
      </c>
      <c r="P3070">
        <v>5</v>
      </c>
      <c r="Q3070">
        <v>7.0000000000000007E-2</v>
      </c>
      <c r="R3070">
        <f>IF(IFERROR(VLOOKUP(DATOS[[#This Row],[IdUnico]],A3071:$A$5002,1,FALSE),0),1,0)</f>
        <v>0</v>
      </c>
    </row>
    <row r="3071" spans="1:18" x14ac:dyDescent="0.3">
      <c r="A3071" t="str">
        <f>CONCATENATE(DATOS[[#This Row],[customer_id]],"_",DATOS[[#This Row],[country]],"_",DATOS[[#This Row],[customer_since]])</f>
        <v>CUST_6541_Japan_45547</v>
      </c>
      <c r="B3071" t="s">
        <v>529</v>
      </c>
      <c r="C3071">
        <v>75</v>
      </c>
      <c r="D3071" t="s">
        <v>14</v>
      </c>
      <c r="E3071" t="s">
        <v>26</v>
      </c>
      <c r="F3071">
        <v>60.4</v>
      </c>
      <c r="G3071">
        <f>IF(DATOS[[#This Row],[avg_order_value]]="",0,DATOS[[#This Row],[avg_order_value]])</f>
        <v>60.4</v>
      </c>
      <c r="H3071">
        <v>10</v>
      </c>
      <c r="I3071">
        <f>DATOS[[#This Row],[avgValorOrdenDesc]]*DATOS[[#This Row],[total_orders]]</f>
        <v>604</v>
      </c>
      <c r="J3071">
        <v>245</v>
      </c>
      <c r="K3071">
        <v>0</v>
      </c>
      <c r="L3071" t="s">
        <v>16</v>
      </c>
      <c r="M3071">
        <v>77.900000000000006</v>
      </c>
      <c r="N3071">
        <f>IF(DATOS[[#This Row],[email_open_rate]]="",0,DATOS[[#This Row],[email_open_rate]])</f>
        <v>77.900000000000006</v>
      </c>
      <c r="O3071" s="1">
        <v>45547</v>
      </c>
      <c r="P3071">
        <v>9</v>
      </c>
      <c r="Q3071">
        <v>0.3</v>
      </c>
      <c r="R3071">
        <f>IF(IFERROR(VLOOKUP(DATOS[[#This Row],[IdUnico]],A3072:$A$5002,1,FALSE),0),1,0)</f>
        <v>0</v>
      </c>
    </row>
    <row r="3072" spans="1:18" x14ac:dyDescent="0.3">
      <c r="A3072" t="str">
        <f>CONCATENATE(DATOS[[#This Row],[customer_id]],"_",DATOS[[#This Row],[country]],"_",DATOS[[#This Row],[customer_since]])</f>
        <v>CUST_6542_USA_44242</v>
      </c>
      <c r="B3072" t="s">
        <v>1761</v>
      </c>
      <c r="C3072">
        <v>44</v>
      </c>
      <c r="D3072" t="s">
        <v>21</v>
      </c>
      <c r="E3072" t="s">
        <v>18</v>
      </c>
      <c r="F3072">
        <v>45.31</v>
      </c>
      <c r="G3072">
        <f>IF(DATOS[[#This Row],[avg_order_value]]="",0,DATOS[[#This Row],[avg_order_value]])</f>
        <v>45.31</v>
      </c>
      <c r="H3072">
        <v>7</v>
      </c>
      <c r="I3072">
        <f>DATOS[[#This Row],[avgValorOrdenDesc]]*DATOS[[#This Row],[total_orders]]</f>
        <v>317.17</v>
      </c>
      <c r="J3072">
        <v>84</v>
      </c>
      <c r="K3072">
        <v>0</v>
      </c>
      <c r="L3072" t="s">
        <v>19</v>
      </c>
      <c r="M3072">
        <v>65.3</v>
      </c>
      <c r="N3072">
        <f>IF(DATOS[[#This Row],[email_open_rate]]="",0,DATOS[[#This Row],[email_open_rate]])</f>
        <v>65.3</v>
      </c>
      <c r="O3072" s="1">
        <v>44242</v>
      </c>
      <c r="P3072">
        <v>38</v>
      </c>
      <c r="Q3072">
        <v>0.3</v>
      </c>
      <c r="R3072">
        <f>IF(IFERROR(VLOOKUP(DATOS[[#This Row],[IdUnico]],A3073:$A$5002,1,FALSE),0),1,0)</f>
        <v>0</v>
      </c>
    </row>
    <row r="3073" spans="1:18" x14ac:dyDescent="0.3">
      <c r="A3073" t="str">
        <f>CONCATENATE(DATOS[[#This Row],[customer_id]],"_",DATOS[[#This Row],[country]],"_",DATOS[[#This Row],[customer_since]])</f>
        <v>CUST_6543_Brazil_44748</v>
      </c>
      <c r="B3073" t="s">
        <v>1460</v>
      </c>
      <c r="C3073">
        <v>77</v>
      </c>
      <c r="D3073" t="s">
        <v>21</v>
      </c>
      <c r="E3073" t="s">
        <v>15</v>
      </c>
      <c r="F3073">
        <v>235.59</v>
      </c>
      <c r="G3073">
        <f>IF(DATOS[[#This Row],[avg_order_value]]="",0,DATOS[[#This Row],[avg_order_value]])</f>
        <v>235.59</v>
      </c>
      <c r="H3073">
        <v>11</v>
      </c>
      <c r="I3073">
        <f>DATOS[[#This Row],[avgValorOrdenDesc]]*DATOS[[#This Row],[total_orders]]</f>
        <v>2591.4900000000002</v>
      </c>
      <c r="J3073">
        <v>227</v>
      </c>
      <c r="K3073">
        <v>0</v>
      </c>
      <c r="L3073" t="s">
        <v>29</v>
      </c>
      <c r="M3073">
        <v>95.9</v>
      </c>
      <c r="N3073">
        <f>IF(DATOS[[#This Row],[email_open_rate]]="",0,DATOS[[#This Row],[email_open_rate]])</f>
        <v>95.9</v>
      </c>
      <c r="O3073" s="1">
        <v>44748</v>
      </c>
      <c r="P3073">
        <v>44</v>
      </c>
      <c r="Q3073">
        <v>0.28999999999999998</v>
      </c>
      <c r="R3073">
        <f>IF(IFERROR(VLOOKUP(DATOS[[#This Row],[IdUnico]],A3074:$A$5002,1,FALSE),0),1,0)</f>
        <v>0</v>
      </c>
    </row>
    <row r="3074" spans="1:18" x14ac:dyDescent="0.3">
      <c r="A3074" t="str">
        <f>CONCATENATE(DATOS[[#This Row],[customer_id]],"_",DATOS[[#This Row],[country]],"_",DATOS[[#This Row],[customer_since]])</f>
        <v>CUST_6543_India_45403</v>
      </c>
      <c r="B3074" t="s">
        <v>1460</v>
      </c>
      <c r="C3074">
        <v>58</v>
      </c>
      <c r="D3074" t="s">
        <v>14</v>
      </c>
      <c r="E3074" t="s">
        <v>37</v>
      </c>
      <c r="F3074">
        <v>49.22</v>
      </c>
      <c r="G3074">
        <f>IF(DATOS[[#This Row],[avg_order_value]]="",0,DATOS[[#This Row],[avg_order_value]])</f>
        <v>49.22</v>
      </c>
      <c r="H3074">
        <v>5</v>
      </c>
      <c r="I3074">
        <f>DATOS[[#This Row],[avgValorOrdenDesc]]*DATOS[[#This Row],[total_orders]]</f>
        <v>246.1</v>
      </c>
      <c r="J3074">
        <v>144</v>
      </c>
      <c r="K3074">
        <v>0</v>
      </c>
      <c r="L3074" t="s">
        <v>40</v>
      </c>
      <c r="M3074">
        <v>75</v>
      </c>
      <c r="N3074">
        <f>IF(DATOS[[#This Row],[email_open_rate]]="",0,DATOS[[#This Row],[email_open_rate]])</f>
        <v>75</v>
      </c>
      <c r="O3074" s="1">
        <v>45403</v>
      </c>
      <c r="P3074">
        <v>73</v>
      </c>
      <c r="Q3074">
        <v>0.63</v>
      </c>
      <c r="R3074">
        <f>IF(IFERROR(VLOOKUP(DATOS[[#This Row],[IdUnico]],A3075:$A$5002,1,FALSE),0),1,0)</f>
        <v>0</v>
      </c>
    </row>
    <row r="3075" spans="1:18" x14ac:dyDescent="0.3">
      <c r="A3075" t="str">
        <f>CONCATENATE(DATOS[[#This Row],[customer_id]],"_",DATOS[[#This Row],[country]],"_",DATOS[[#This Row],[customer_since]])</f>
        <v>CUST_6546_India_45660</v>
      </c>
      <c r="B3075" t="s">
        <v>2034</v>
      </c>
      <c r="C3075">
        <v>37</v>
      </c>
      <c r="D3075" t="s">
        <v>14</v>
      </c>
      <c r="E3075" t="s">
        <v>37</v>
      </c>
      <c r="F3075">
        <v>151.47999999999999</v>
      </c>
      <c r="G3075">
        <f>IF(DATOS[[#This Row],[avg_order_value]]="",0,DATOS[[#This Row],[avg_order_value]])</f>
        <v>151.47999999999999</v>
      </c>
      <c r="H3075">
        <v>13</v>
      </c>
      <c r="I3075">
        <f>DATOS[[#This Row],[avgValorOrdenDesc]]*DATOS[[#This Row],[total_orders]]</f>
        <v>1969.2399999999998</v>
      </c>
      <c r="J3075">
        <v>140</v>
      </c>
      <c r="K3075">
        <v>0</v>
      </c>
      <c r="L3075" t="s">
        <v>16</v>
      </c>
      <c r="M3075">
        <v>34.4</v>
      </c>
      <c r="N3075">
        <f>IF(DATOS[[#This Row],[email_open_rate]]="",0,DATOS[[#This Row],[email_open_rate]])</f>
        <v>34.4</v>
      </c>
      <c r="O3075" s="1">
        <v>45660</v>
      </c>
      <c r="P3075">
        <v>56</v>
      </c>
      <c r="Q3075">
        <v>0.56999999999999995</v>
      </c>
      <c r="R3075">
        <f>IF(IFERROR(VLOOKUP(DATOS[[#This Row],[IdUnico]],A3076:$A$5002,1,FALSE),0),1,0)</f>
        <v>0</v>
      </c>
    </row>
    <row r="3076" spans="1:18" x14ac:dyDescent="0.3">
      <c r="A3076" t="str">
        <f>CONCATENATE(DATOS[[#This Row],[customer_id]],"_",DATOS[[#This Row],[country]],"_",DATOS[[#This Row],[customer_since]])</f>
        <v>CUST_6546_Japan_45494</v>
      </c>
      <c r="B3076" t="s">
        <v>2034</v>
      </c>
      <c r="C3076">
        <v>44</v>
      </c>
      <c r="D3076" t="s">
        <v>21</v>
      </c>
      <c r="E3076" t="s">
        <v>26</v>
      </c>
      <c r="F3076">
        <v>44.49</v>
      </c>
      <c r="G3076">
        <f>IF(DATOS[[#This Row],[avg_order_value]]="",0,DATOS[[#This Row],[avg_order_value]])</f>
        <v>44.49</v>
      </c>
      <c r="H3076">
        <v>9</v>
      </c>
      <c r="I3076">
        <f>DATOS[[#This Row],[avgValorOrdenDesc]]*DATOS[[#This Row],[total_orders]]</f>
        <v>400.41</v>
      </c>
      <c r="J3076">
        <v>68</v>
      </c>
      <c r="K3076">
        <v>0</v>
      </c>
      <c r="L3076" t="s">
        <v>29</v>
      </c>
      <c r="M3076">
        <v>98.5</v>
      </c>
      <c r="N3076">
        <f>IF(DATOS[[#This Row],[email_open_rate]]="",0,DATOS[[#This Row],[email_open_rate]])</f>
        <v>98.5</v>
      </c>
      <c r="O3076" s="1">
        <v>45494</v>
      </c>
      <c r="P3076">
        <v>80</v>
      </c>
      <c r="Q3076">
        <v>0.22</v>
      </c>
      <c r="R3076">
        <f>IF(IFERROR(VLOOKUP(DATOS[[#This Row],[IdUnico]],A3077:$A$5002,1,FALSE),0),1,0)</f>
        <v>0</v>
      </c>
    </row>
    <row r="3077" spans="1:18" x14ac:dyDescent="0.3">
      <c r="A3077" t="str">
        <f>CONCATENATE(DATOS[[#This Row],[customer_id]],"_",DATOS[[#This Row],[country]],"_",DATOS[[#This Row],[customer_since]])</f>
        <v>CUST_6548_UK_44077</v>
      </c>
      <c r="B3077" t="s">
        <v>1687</v>
      </c>
      <c r="C3077">
        <v>25</v>
      </c>
      <c r="D3077" t="s">
        <v>14</v>
      </c>
      <c r="E3077" t="s">
        <v>52</v>
      </c>
      <c r="F3077">
        <v>99.75</v>
      </c>
      <c r="G3077">
        <f>IF(DATOS[[#This Row],[avg_order_value]]="",0,DATOS[[#This Row],[avg_order_value]])</f>
        <v>99.75</v>
      </c>
      <c r="H3077">
        <v>15</v>
      </c>
      <c r="I3077">
        <f>DATOS[[#This Row],[avgValorOrdenDesc]]*DATOS[[#This Row],[total_orders]]</f>
        <v>1496.25</v>
      </c>
      <c r="J3077">
        <v>284</v>
      </c>
      <c r="K3077">
        <v>0</v>
      </c>
      <c r="L3077" t="s">
        <v>19</v>
      </c>
      <c r="M3077">
        <v>53.8</v>
      </c>
      <c r="N3077">
        <f>IF(DATOS[[#This Row],[email_open_rate]]="",0,DATOS[[#This Row],[email_open_rate]])</f>
        <v>53.8</v>
      </c>
      <c r="O3077" s="1">
        <v>44077</v>
      </c>
      <c r="P3077">
        <v>57</v>
      </c>
      <c r="Q3077">
        <v>0.49</v>
      </c>
      <c r="R3077">
        <f>IF(IFERROR(VLOOKUP(DATOS[[#This Row],[IdUnico]],A3078:$A$5002,1,FALSE),0),1,0)</f>
        <v>0</v>
      </c>
    </row>
    <row r="3078" spans="1:18" x14ac:dyDescent="0.3">
      <c r="A3078" t="str">
        <f>CONCATENATE(DATOS[[#This Row],[customer_id]],"_",DATOS[[#This Row],[country]],"_",DATOS[[#This Row],[customer_since]])</f>
        <v>CUST_6552_Brazil_44055</v>
      </c>
      <c r="B3078" t="s">
        <v>2943</v>
      </c>
      <c r="C3078">
        <v>46</v>
      </c>
      <c r="D3078" t="s">
        <v>25</v>
      </c>
      <c r="E3078" t="s">
        <v>15</v>
      </c>
      <c r="F3078">
        <v>209.22</v>
      </c>
      <c r="G3078">
        <f>IF(DATOS[[#This Row],[avg_order_value]]="",0,DATOS[[#This Row],[avg_order_value]])</f>
        <v>209.22</v>
      </c>
      <c r="H3078">
        <v>15</v>
      </c>
      <c r="I3078">
        <f>DATOS[[#This Row],[avgValorOrdenDesc]]*DATOS[[#This Row],[total_orders]]</f>
        <v>3138.3</v>
      </c>
      <c r="J3078">
        <v>77</v>
      </c>
      <c r="K3078">
        <v>0</v>
      </c>
      <c r="L3078" t="s">
        <v>23</v>
      </c>
      <c r="M3078">
        <v>7</v>
      </c>
      <c r="N3078">
        <f>IF(DATOS[[#This Row],[email_open_rate]]="",0,DATOS[[#This Row],[email_open_rate]])</f>
        <v>7</v>
      </c>
      <c r="O3078" s="1">
        <v>44055</v>
      </c>
      <c r="P3078">
        <v>25</v>
      </c>
      <c r="Q3078">
        <v>0.23</v>
      </c>
      <c r="R3078">
        <f>IF(IFERROR(VLOOKUP(DATOS[[#This Row],[IdUnico]],A3079:$A$5002,1,FALSE),0),1,0)</f>
        <v>0</v>
      </c>
    </row>
    <row r="3079" spans="1:18" x14ac:dyDescent="0.3">
      <c r="A3079" t="str">
        <f>CONCATENATE(DATOS[[#This Row],[customer_id]],"_",DATOS[[#This Row],[country]],"_",DATOS[[#This Row],[customer_since]])</f>
        <v>CUST_6552_Canada_44070</v>
      </c>
      <c r="B3079" t="s">
        <v>2943</v>
      </c>
      <c r="C3079">
        <v>46</v>
      </c>
      <c r="D3079" t="s">
        <v>25</v>
      </c>
      <c r="E3079" t="s">
        <v>28</v>
      </c>
      <c r="F3079">
        <v>57.45</v>
      </c>
      <c r="G3079">
        <f>IF(DATOS[[#This Row],[avg_order_value]]="",0,DATOS[[#This Row],[avg_order_value]])</f>
        <v>57.45</v>
      </c>
      <c r="H3079">
        <v>9</v>
      </c>
      <c r="I3079">
        <f>DATOS[[#This Row],[avgValorOrdenDesc]]*DATOS[[#This Row],[total_orders]]</f>
        <v>517.05000000000007</v>
      </c>
      <c r="J3079">
        <v>271</v>
      </c>
      <c r="K3079">
        <v>0</v>
      </c>
      <c r="L3079" t="s">
        <v>19</v>
      </c>
      <c r="M3079">
        <v>2.6</v>
      </c>
      <c r="N3079">
        <f>IF(DATOS[[#This Row],[email_open_rate]]="",0,DATOS[[#This Row],[email_open_rate]])</f>
        <v>2.6</v>
      </c>
      <c r="O3079" s="1">
        <v>44070</v>
      </c>
      <c r="P3079">
        <v>70</v>
      </c>
      <c r="Q3079">
        <v>0.27</v>
      </c>
      <c r="R3079">
        <f>IF(IFERROR(VLOOKUP(DATOS[[#This Row],[IdUnico]],A3080:$A$5002,1,FALSE),0),1,0)</f>
        <v>0</v>
      </c>
    </row>
    <row r="3080" spans="1:18" x14ac:dyDescent="0.3">
      <c r="A3080" t="str">
        <f>CONCATENATE(DATOS[[#This Row],[customer_id]],"_",DATOS[[#This Row],[country]],"_",DATOS[[#This Row],[customer_since]])</f>
        <v>CUST_6555_Germany_44973</v>
      </c>
      <c r="B3080" t="s">
        <v>3450</v>
      </c>
      <c r="C3080">
        <v>67</v>
      </c>
      <c r="D3080" t="s">
        <v>21</v>
      </c>
      <c r="E3080" t="s">
        <v>50</v>
      </c>
      <c r="F3080">
        <v>157.66</v>
      </c>
      <c r="G3080">
        <f>IF(DATOS[[#This Row],[avg_order_value]]="",0,DATOS[[#This Row],[avg_order_value]])</f>
        <v>157.66</v>
      </c>
      <c r="H3080">
        <v>11</v>
      </c>
      <c r="I3080">
        <f>DATOS[[#This Row],[avgValorOrdenDesc]]*DATOS[[#This Row],[total_orders]]</f>
        <v>1734.26</v>
      </c>
      <c r="J3080">
        <v>286</v>
      </c>
      <c r="K3080">
        <v>0</v>
      </c>
      <c r="L3080" t="s">
        <v>19</v>
      </c>
      <c r="M3080">
        <v>97.4</v>
      </c>
      <c r="N3080">
        <f>IF(DATOS[[#This Row],[email_open_rate]]="",0,DATOS[[#This Row],[email_open_rate]])</f>
        <v>97.4</v>
      </c>
      <c r="O3080" s="1">
        <v>44973</v>
      </c>
      <c r="P3080">
        <v>21</v>
      </c>
      <c r="Q3080">
        <v>0.37</v>
      </c>
      <c r="R3080">
        <f>IF(IFERROR(VLOOKUP(DATOS[[#This Row],[IdUnico]],A3081:$A$5002,1,FALSE),0),1,0)</f>
        <v>0</v>
      </c>
    </row>
    <row r="3081" spans="1:18" x14ac:dyDescent="0.3">
      <c r="A3081" t="str">
        <f>CONCATENATE(DATOS[[#This Row],[customer_id]],"_",DATOS[[#This Row],[country]],"_",DATOS[[#This Row],[customer_since]])</f>
        <v>CUST_6558_France_45090</v>
      </c>
      <c r="B3081" t="s">
        <v>3187</v>
      </c>
      <c r="C3081">
        <v>22</v>
      </c>
      <c r="D3081" t="s">
        <v>14</v>
      </c>
      <c r="E3081" t="s">
        <v>35</v>
      </c>
      <c r="F3081">
        <v>95.22</v>
      </c>
      <c r="G3081">
        <f>IF(DATOS[[#This Row],[avg_order_value]]="",0,DATOS[[#This Row],[avg_order_value]])</f>
        <v>95.22</v>
      </c>
      <c r="H3081">
        <v>11</v>
      </c>
      <c r="I3081">
        <f>DATOS[[#This Row],[avgValorOrdenDesc]]*DATOS[[#This Row],[total_orders]]</f>
        <v>1047.42</v>
      </c>
      <c r="J3081">
        <v>355</v>
      </c>
      <c r="K3081">
        <v>0</v>
      </c>
      <c r="L3081" t="s">
        <v>23</v>
      </c>
      <c r="M3081">
        <v>84.7</v>
      </c>
      <c r="N3081">
        <f>IF(DATOS[[#This Row],[email_open_rate]]="",0,DATOS[[#This Row],[email_open_rate]])</f>
        <v>84.7</v>
      </c>
      <c r="O3081" s="1">
        <v>45090</v>
      </c>
      <c r="P3081">
        <v>44</v>
      </c>
      <c r="Q3081">
        <v>0.48</v>
      </c>
      <c r="R3081">
        <f>IF(IFERROR(VLOOKUP(DATOS[[#This Row],[IdUnico]],A3082:$A$5002,1,FALSE),0),1,0)</f>
        <v>0</v>
      </c>
    </row>
    <row r="3082" spans="1:18" x14ac:dyDescent="0.3">
      <c r="A3082" t="str">
        <f>CONCATENATE(DATOS[[#This Row],[customer_id]],"_",DATOS[[#This Row],[country]],"_",DATOS[[#This Row],[customer_since]])</f>
        <v>CUST_6558_USA_45100</v>
      </c>
      <c r="B3082" t="s">
        <v>3187</v>
      </c>
      <c r="C3082">
        <v>61</v>
      </c>
      <c r="D3082" t="s">
        <v>14</v>
      </c>
      <c r="E3082" t="s">
        <v>18</v>
      </c>
      <c r="F3082">
        <v>70.38</v>
      </c>
      <c r="G3082">
        <f>IF(DATOS[[#This Row],[avg_order_value]]="",0,DATOS[[#This Row],[avg_order_value]])</f>
        <v>70.38</v>
      </c>
      <c r="H3082">
        <v>15</v>
      </c>
      <c r="I3082">
        <f>DATOS[[#This Row],[avgValorOrdenDesc]]*DATOS[[#This Row],[total_orders]]</f>
        <v>1055.6999999999998</v>
      </c>
      <c r="J3082">
        <v>205</v>
      </c>
      <c r="K3082">
        <v>0</v>
      </c>
      <c r="L3082" t="s">
        <v>23</v>
      </c>
      <c r="M3082">
        <v>2.2000000000000002</v>
      </c>
      <c r="N3082">
        <f>IF(DATOS[[#This Row],[email_open_rate]]="",0,DATOS[[#This Row],[email_open_rate]])</f>
        <v>2.2000000000000002</v>
      </c>
      <c r="O3082" s="1">
        <v>45100</v>
      </c>
      <c r="P3082">
        <v>5</v>
      </c>
      <c r="Q3082">
        <v>0.27</v>
      </c>
      <c r="R3082">
        <f>IF(IFERROR(VLOOKUP(DATOS[[#This Row],[IdUnico]],A3083:$A$5002,1,FALSE),0),1,0)</f>
        <v>0</v>
      </c>
    </row>
    <row r="3083" spans="1:18" x14ac:dyDescent="0.3">
      <c r="A3083" t="str">
        <f>CONCATENATE(DATOS[[#This Row],[customer_id]],"_",DATOS[[#This Row],[country]],"_",DATOS[[#This Row],[customer_since]])</f>
        <v>CUST_6560_Germany_45450</v>
      </c>
      <c r="B3083" t="s">
        <v>789</v>
      </c>
      <c r="C3083">
        <v>26</v>
      </c>
      <c r="D3083" t="s">
        <v>21</v>
      </c>
      <c r="E3083" t="s">
        <v>50</v>
      </c>
      <c r="F3083">
        <v>150.47999999999999</v>
      </c>
      <c r="G3083">
        <f>IF(DATOS[[#This Row],[avg_order_value]]="",0,DATOS[[#This Row],[avg_order_value]])</f>
        <v>150.47999999999999</v>
      </c>
      <c r="H3083">
        <v>12</v>
      </c>
      <c r="I3083">
        <f>DATOS[[#This Row],[avgValorOrdenDesc]]*DATOS[[#This Row],[total_orders]]</f>
        <v>1805.7599999999998</v>
      </c>
      <c r="J3083">
        <v>105</v>
      </c>
      <c r="K3083">
        <v>0</v>
      </c>
      <c r="L3083" t="s">
        <v>29</v>
      </c>
      <c r="M3083">
        <v>63.2</v>
      </c>
      <c r="N3083">
        <f>IF(DATOS[[#This Row],[email_open_rate]]="",0,DATOS[[#This Row],[email_open_rate]])</f>
        <v>63.2</v>
      </c>
      <c r="O3083" s="1">
        <v>45450</v>
      </c>
      <c r="P3083">
        <v>86</v>
      </c>
      <c r="Q3083">
        <v>0.42</v>
      </c>
      <c r="R3083">
        <f>IF(IFERROR(VLOOKUP(DATOS[[#This Row],[IdUnico]],A3084:$A$5002,1,FALSE),0),1,0)</f>
        <v>0</v>
      </c>
    </row>
    <row r="3084" spans="1:18" x14ac:dyDescent="0.3">
      <c r="A3084" t="str">
        <f>CONCATENATE(DATOS[[#This Row],[customer_id]],"_",DATOS[[#This Row],[country]],"_",DATOS[[#This Row],[customer_since]])</f>
        <v>CUST_6560_UK_44873</v>
      </c>
      <c r="B3084" t="s">
        <v>789</v>
      </c>
      <c r="C3084">
        <v>19</v>
      </c>
      <c r="D3084" t="s">
        <v>21</v>
      </c>
      <c r="E3084" t="s">
        <v>52</v>
      </c>
      <c r="F3084">
        <v>92.09</v>
      </c>
      <c r="G3084">
        <f>IF(DATOS[[#This Row],[avg_order_value]]="",0,DATOS[[#This Row],[avg_order_value]])</f>
        <v>92.09</v>
      </c>
      <c r="H3084">
        <v>12</v>
      </c>
      <c r="I3084">
        <f>DATOS[[#This Row],[avgValorOrdenDesc]]*DATOS[[#This Row],[total_orders]]</f>
        <v>1105.08</v>
      </c>
      <c r="J3084">
        <v>96</v>
      </c>
      <c r="K3084">
        <v>0</v>
      </c>
      <c r="L3084" t="s">
        <v>29</v>
      </c>
      <c r="M3084">
        <v>70.2</v>
      </c>
      <c r="N3084">
        <f>IF(DATOS[[#This Row],[email_open_rate]]="",0,DATOS[[#This Row],[email_open_rate]])</f>
        <v>70.2</v>
      </c>
      <c r="O3084" s="1">
        <v>44873</v>
      </c>
      <c r="P3084">
        <v>4</v>
      </c>
      <c r="Q3084">
        <v>0.28000000000000003</v>
      </c>
      <c r="R3084">
        <f>IF(IFERROR(VLOOKUP(DATOS[[#This Row],[IdUnico]],A3085:$A$5002,1,FALSE),0),1,0)</f>
        <v>0</v>
      </c>
    </row>
    <row r="3085" spans="1:18" x14ac:dyDescent="0.3">
      <c r="A3085" t="str">
        <f>CONCATENATE(DATOS[[#This Row],[customer_id]],"_",DATOS[[#This Row],[country]],"_",DATOS[[#This Row],[customer_since]])</f>
        <v>CUST_6560_USA_44921</v>
      </c>
      <c r="B3085" t="s">
        <v>789</v>
      </c>
      <c r="C3085">
        <v>70</v>
      </c>
      <c r="D3085" t="s">
        <v>21</v>
      </c>
      <c r="E3085" t="s">
        <v>18</v>
      </c>
      <c r="F3085">
        <v>106.47</v>
      </c>
      <c r="G3085">
        <f>IF(DATOS[[#This Row],[avg_order_value]]="",0,DATOS[[#This Row],[avg_order_value]])</f>
        <v>106.47</v>
      </c>
      <c r="H3085">
        <v>15</v>
      </c>
      <c r="I3085">
        <f>DATOS[[#This Row],[avgValorOrdenDesc]]*DATOS[[#This Row],[total_orders]]</f>
        <v>1597.05</v>
      </c>
      <c r="J3085">
        <v>364</v>
      </c>
      <c r="K3085">
        <v>0</v>
      </c>
      <c r="L3085" t="s">
        <v>19</v>
      </c>
      <c r="M3085">
        <v>13.2</v>
      </c>
      <c r="N3085">
        <f>IF(DATOS[[#This Row],[email_open_rate]]="",0,DATOS[[#This Row],[email_open_rate]])</f>
        <v>13.2</v>
      </c>
      <c r="O3085" s="1">
        <v>44921</v>
      </c>
      <c r="P3085">
        <v>59</v>
      </c>
      <c r="Q3085">
        <v>0.1</v>
      </c>
      <c r="R3085">
        <f>IF(IFERROR(VLOOKUP(DATOS[[#This Row],[IdUnico]],A3086:$A$5002,1,FALSE),0),1,0)</f>
        <v>0</v>
      </c>
    </row>
    <row r="3086" spans="1:18" x14ac:dyDescent="0.3">
      <c r="A3086" t="str">
        <f>CONCATENATE(DATOS[[#This Row],[customer_id]],"_",DATOS[[#This Row],[country]],"_",DATOS[[#This Row],[customer_since]])</f>
        <v>CUST_6565_China_44300</v>
      </c>
      <c r="B3086" t="s">
        <v>637</v>
      </c>
      <c r="C3086">
        <v>50</v>
      </c>
      <c r="D3086" t="s">
        <v>14</v>
      </c>
      <c r="E3086" t="s">
        <v>44</v>
      </c>
      <c r="F3086">
        <v>128.19</v>
      </c>
      <c r="G3086">
        <f>IF(DATOS[[#This Row],[avg_order_value]]="",0,DATOS[[#This Row],[avg_order_value]])</f>
        <v>128.19</v>
      </c>
      <c r="H3086">
        <v>15</v>
      </c>
      <c r="I3086">
        <f>DATOS[[#This Row],[avgValorOrdenDesc]]*DATOS[[#This Row],[total_orders]]</f>
        <v>1922.85</v>
      </c>
      <c r="J3086">
        <v>295</v>
      </c>
      <c r="K3086">
        <v>0</v>
      </c>
      <c r="L3086" t="s">
        <v>16</v>
      </c>
      <c r="M3086">
        <v>5.6</v>
      </c>
      <c r="N3086">
        <f>IF(DATOS[[#This Row],[email_open_rate]]="",0,DATOS[[#This Row],[email_open_rate]])</f>
        <v>5.6</v>
      </c>
      <c r="O3086" s="1">
        <v>44300</v>
      </c>
      <c r="P3086">
        <v>2</v>
      </c>
      <c r="Q3086">
        <v>0.11</v>
      </c>
      <c r="R3086">
        <f>IF(IFERROR(VLOOKUP(DATOS[[#This Row],[IdUnico]],A3087:$A$5002,1,FALSE),0),1,0)</f>
        <v>0</v>
      </c>
    </row>
    <row r="3087" spans="1:18" x14ac:dyDescent="0.3">
      <c r="A3087" t="str">
        <f>CONCATENATE(DATOS[[#This Row],[customer_id]],"_",DATOS[[#This Row],[country]],"_",DATOS[[#This Row],[customer_since]])</f>
        <v>CUST_6565_Germany_44516</v>
      </c>
      <c r="B3087" t="s">
        <v>637</v>
      </c>
      <c r="C3087">
        <v>41</v>
      </c>
      <c r="D3087" t="s">
        <v>14</v>
      </c>
      <c r="E3087" t="s">
        <v>50</v>
      </c>
      <c r="F3087">
        <v>21.82</v>
      </c>
      <c r="G3087">
        <f>IF(DATOS[[#This Row],[avg_order_value]]="",0,DATOS[[#This Row],[avg_order_value]])</f>
        <v>21.82</v>
      </c>
      <c r="H3087">
        <v>7</v>
      </c>
      <c r="I3087">
        <f>DATOS[[#This Row],[avgValorOrdenDesc]]*DATOS[[#This Row],[total_orders]]</f>
        <v>152.74</v>
      </c>
      <c r="J3087">
        <v>157</v>
      </c>
      <c r="K3087">
        <v>0</v>
      </c>
      <c r="L3087" t="s">
        <v>40</v>
      </c>
      <c r="M3087">
        <v>93.8</v>
      </c>
      <c r="N3087">
        <f>IF(DATOS[[#This Row],[email_open_rate]]="",0,DATOS[[#This Row],[email_open_rate]])</f>
        <v>93.8</v>
      </c>
      <c r="O3087" s="1">
        <v>44516</v>
      </c>
      <c r="P3087">
        <v>47</v>
      </c>
      <c r="Q3087">
        <v>0.63</v>
      </c>
      <c r="R3087">
        <f>IF(IFERROR(VLOOKUP(DATOS[[#This Row],[IdUnico]],A3088:$A$5002,1,FALSE),0),1,0)</f>
        <v>0</v>
      </c>
    </row>
    <row r="3088" spans="1:18" x14ac:dyDescent="0.3">
      <c r="A3088" t="str">
        <f>CONCATENATE(DATOS[[#This Row],[customer_id]],"_",DATOS[[#This Row],[country]],"_",DATOS[[#This Row],[customer_since]])</f>
        <v>CUST_6567_Brazil_45141</v>
      </c>
      <c r="B3088" t="s">
        <v>859</v>
      </c>
      <c r="C3088">
        <v>59</v>
      </c>
      <c r="D3088" t="s">
        <v>14</v>
      </c>
      <c r="E3088" t="s">
        <v>15</v>
      </c>
      <c r="F3088">
        <v>31.17</v>
      </c>
      <c r="G3088">
        <f>IF(DATOS[[#This Row],[avg_order_value]]="",0,DATOS[[#This Row],[avg_order_value]])</f>
        <v>31.17</v>
      </c>
      <c r="H3088">
        <v>7</v>
      </c>
      <c r="I3088">
        <f>DATOS[[#This Row],[avgValorOrdenDesc]]*DATOS[[#This Row],[total_orders]]</f>
        <v>218.19</v>
      </c>
      <c r="J3088">
        <v>59</v>
      </c>
      <c r="K3088">
        <v>0</v>
      </c>
      <c r="L3088" t="s">
        <v>29</v>
      </c>
      <c r="M3088">
        <v>13.6</v>
      </c>
      <c r="N3088">
        <f>IF(DATOS[[#This Row],[email_open_rate]]="",0,DATOS[[#This Row],[email_open_rate]])</f>
        <v>13.6</v>
      </c>
      <c r="O3088" s="1">
        <v>45141</v>
      </c>
      <c r="P3088">
        <v>95</v>
      </c>
      <c r="Q3088">
        <v>0.3</v>
      </c>
      <c r="R3088">
        <f>IF(IFERROR(VLOOKUP(DATOS[[#This Row],[IdUnico]],A3089:$A$5002,1,FALSE),0),1,0)</f>
        <v>0</v>
      </c>
    </row>
    <row r="3089" spans="1:18" x14ac:dyDescent="0.3">
      <c r="A3089" t="str">
        <f>CONCATENATE(DATOS[[#This Row],[customer_id]],"_",DATOS[[#This Row],[country]],"_",DATOS[[#This Row],[customer_since]])</f>
        <v>CUST_6569_Japan_44348</v>
      </c>
      <c r="B3089" t="s">
        <v>684</v>
      </c>
      <c r="C3089">
        <v>59</v>
      </c>
      <c r="D3089" t="s">
        <v>14</v>
      </c>
      <c r="E3089" t="s">
        <v>26</v>
      </c>
      <c r="F3089">
        <v>44.51</v>
      </c>
      <c r="G3089">
        <f>IF(DATOS[[#This Row],[avg_order_value]]="",0,DATOS[[#This Row],[avg_order_value]])</f>
        <v>44.51</v>
      </c>
      <c r="H3089">
        <v>8</v>
      </c>
      <c r="I3089">
        <f>DATOS[[#This Row],[avgValorOrdenDesc]]*DATOS[[#This Row],[total_orders]]</f>
        <v>356.08</v>
      </c>
      <c r="J3089">
        <v>95</v>
      </c>
      <c r="K3089">
        <v>0</v>
      </c>
      <c r="L3089" t="s">
        <v>16</v>
      </c>
      <c r="M3089">
        <v>18.100000000000001</v>
      </c>
      <c r="N3089">
        <f>IF(DATOS[[#This Row],[email_open_rate]]="",0,DATOS[[#This Row],[email_open_rate]])</f>
        <v>18.100000000000001</v>
      </c>
      <c r="O3089" s="1">
        <v>44348</v>
      </c>
      <c r="P3089">
        <v>2</v>
      </c>
      <c r="Q3089">
        <v>0.26</v>
      </c>
      <c r="R3089">
        <f>IF(IFERROR(VLOOKUP(DATOS[[#This Row],[IdUnico]],A3090:$A$5002,1,FALSE),0),1,0)</f>
        <v>0</v>
      </c>
    </row>
    <row r="3090" spans="1:18" x14ac:dyDescent="0.3">
      <c r="A3090" t="str">
        <f>CONCATENATE(DATOS[[#This Row],[customer_id]],"_",DATOS[[#This Row],[country]],"_",DATOS[[#This Row],[customer_since]])</f>
        <v>CUST_6569_UK_45054</v>
      </c>
      <c r="B3090" t="s">
        <v>684</v>
      </c>
      <c r="C3090">
        <v>73</v>
      </c>
      <c r="D3090" t="s">
        <v>14</v>
      </c>
      <c r="E3090" t="s">
        <v>52</v>
      </c>
      <c r="F3090">
        <v>188.31</v>
      </c>
      <c r="G3090">
        <f>IF(DATOS[[#This Row],[avg_order_value]]="",0,DATOS[[#This Row],[avg_order_value]])</f>
        <v>188.31</v>
      </c>
      <c r="H3090">
        <v>7</v>
      </c>
      <c r="I3090">
        <f>DATOS[[#This Row],[avgValorOrdenDesc]]*DATOS[[#This Row],[total_orders]]</f>
        <v>1318.17</v>
      </c>
      <c r="J3090">
        <v>83</v>
      </c>
      <c r="K3090">
        <v>0</v>
      </c>
      <c r="L3090" t="s">
        <v>23</v>
      </c>
      <c r="M3090">
        <v>8.1</v>
      </c>
      <c r="N3090">
        <f>IF(DATOS[[#This Row],[email_open_rate]]="",0,DATOS[[#This Row],[email_open_rate]])</f>
        <v>8.1</v>
      </c>
      <c r="O3090" s="1">
        <v>45054</v>
      </c>
      <c r="P3090">
        <v>30</v>
      </c>
      <c r="Q3090">
        <v>0.45</v>
      </c>
      <c r="R3090">
        <f>IF(IFERROR(VLOOKUP(DATOS[[#This Row],[IdUnico]],A3091:$A$5002,1,FALSE),0),1,0)</f>
        <v>0</v>
      </c>
    </row>
    <row r="3091" spans="1:18" x14ac:dyDescent="0.3">
      <c r="A3091" t="str">
        <f>CONCATENATE(DATOS[[#This Row],[customer_id]],"_",DATOS[[#This Row],[country]],"_",DATOS[[#This Row],[customer_since]])</f>
        <v>CUST_6570_UK_44341</v>
      </c>
      <c r="B3091" t="s">
        <v>3199</v>
      </c>
      <c r="C3091">
        <v>29</v>
      </c>
      <c r="D3091" t="s">
        <v>21</v>
      </c>
      <c r="E3091" t="s">
        <v>52</v>
      </c>
      <c r="F3091">
        <v>49.34</v>
      </c>
      <c r="G3091">
        <f>IF(DATOS[[#This Row],[avg_order_value]]="",0,DATOS[[#This Row],[avg_order_value]])</f>
        <v>49.34</v>
      </c>
      <c r="H3091">
        <v>10</v>
      </c>
      <c r="I3091">
        <f>DATOS[[#This Row],[avgValorOrdenDesc]]*DATOS[[#This Row],[total_orders]]</f>
        <v>493.40000000000003</v>
      </c>
      <c r="J3091">
        <v>243</v>
      </c>
      <c r="K3091">
        <v>0</v>
      </c>
      <c r="L3091" t="s">
        <v>19</v>
      </c>
      <c r="M3091">
        <v>50.4</v>
      </c>
      <c r="N3091">
        <f>IF(DATOS[[#This Row],[email_open_rate]]="",0,DATOS[[#This Row],[email_open_rate]])</f>
        <v>50.4</v>
      </c>
      <c r="O3091" s="1">
        <v>44341</v>
      </c>
      <c r="P3091">
        <v>5</v>
      </c>
      <c r="Q3091">
        <v>0.14000000000000001</v>
      </c>
      <c r="R3091">
        <f>IF(IFERROR(VLOOKUP(DATOS[[#This Row],[IdUnico]],A3092:$A$5002,1,FALSE),0),1,0)</f>
        <v>0</v>
      </c>
    </row>
    <row r="3092" spans="1:18" x14ac:dyDescent="0.3">
      <c r="A3092" t="str">
        <f>CONCATENATE(DATOS[[#This Row],[customer_id]],"_",DATOS[[#This Row],[country]],"_",DATOS[[#This Row],[customer_since]])</f>
        <v>CUST_6571_India_45758</v>
      </c>
      <c r="B3092" t="s">
        <v>2459</v>
      </c>
      <c r="C3092">
        <v>79</v>
      </c>
      <c r="D3092" t="s">
        <v>21</v>
      </c>
      <c r="E3092" t="s">
        <v>37</v>
      </c>
      <c r="F3092">
        <v>98.53</v>
      </c>
      <c r="G3092">
        <f>IF(DATOS[[#This Row],[avg_order_value]]="",0,DATOS[[#This Row],[avg_order_value]])</f>
        <v>98.53</v>
      </c>
      <c r="H3092">
        <v>7</v>
      </c>
      <c r="I3092">
        <f>DATOS[[#This Row],[avgValorOrdenDesc]]*DATOS[[#This Row],[total_orders]]</f>
        <v>689.71</v>
      </c>
      <c r="J3092">
        <v>71</v>
      </c>
      <c r="K3092">
        <v>0</v>
      </c>
      <c r="L3092" t="s">
        <v>16</v>
      </c>
      <c r="M3092">
        <v>4.8</v>
      </c>
      <c r="N3092">
        <f>IF(DATOS[[#This Row],[email_open_rate]]="",0,DATOS[[#This Row],[email_open_rate]])</f>
        <v>4.8</v>
      </c>
      <c r="O3092" s="1">
        <v>45758</v>
      </c>
      <c r="P3092">
        <v>13</v>
      </c>
      <c r="Q3092">
        <v>0.25</v>
      </c>
      <c r="R3092">
        <f>IF(IFERROR(VLOOKUP(DATOS[[#This Row],[IdUnico]],A3093:$A$5002,1,FALSE),0),1,0)</f>
        <v>0</v>
      </c>
    </row>
    <row r="3093" spans="1:18" x14ac:dyDescent="0.3">
      <c r="A3093" t="str">
        <f>CONCATENATE(DATOS[[#This Row],[customer_id]],"_",DATOS[[#This Row],[country]],"_",DATOS[[#This Row],[customer_since]])</f>
        <v>CUST_6573_France_44055</v>
      </c>
      <c r="B3093" t="s">
        <v>3539</v>
      </c>
      <c r="C3093">
        <v>37</v>
      </c>
      <c r="D3093" t="s">
        <v>25</v>
      </c>
      <c r="E3093" t="s">
        <v>35</v>
      </c>
      <c r="F3093">
        <v>37.54</v>
      </c>
      <c r="G3093">
        <f>IF(DATOS[[#This Row],[avg_order_value]]="",0,DATOS[[#This Row],[avg_order_value]])</f>
        <v>37.54</v>
      </c>
      <c r="H3093">
        <v>15</v>
      </c>
      <c r="I3093">
        <f>DATOS[[#This Row],[avgValorOrdenDesc]]*DATOS[[#This Row],[total_orders]]</f>
        <v>563.1</v>
      </c>
      <c r="J3093">
        <v>28</v>
      </c>
      <c r="K3093">
        <v>0</v>
      </c>
      <c r="L3093" t="s">
        <v>19</v>
      </c>
      <c r="M3093">
        <v>14</v>
      </c>
      <c r="N3093">
        <f>IF(DATOS[[#This Row],[email_open_rate]]="",0,DATOS[[#This Row],[email_open_rate]])</f>
        <v>14</v>
      </c>
      <c r="O3093" s="1">
        <v>44055</v>
      </c>
      <c r="P3093">
        <v>95</v>
      </c>
      <c r="Q3093">
        <v>0.25</v>
      </c>
      <c r="R3093">
        <f>IF(IFERROR(VLOOKUP(DATOS[[#This Row],[IdUnico]],A3094:$A$5002,1,FALSE),0),1,0)</f>
        <v>0</v>
      </c>
    </row>
    <row r="3094" spans="1:18" x14ac:dyDescent="0.3">
      <c r="A3094" t="str">
        <f>CONCATENATE(DATOS[[#This Row],[customer_id]],"_",DATOS[[#This Row],[country]],"_",DATOS[[#This Row],[customer_since]])</f>
        <v>CUST_6574_India_44598</v>
      </c>
      <c r="B3094" t="s">
        <v>2485</v>
      </c>
      <c r="C3094">
        <v>33</v>
      </c>
      <c r="D3094" t="s">
        <v>21</v>
      </c>
      <c r="E3094" t="s">
        <v>37</v>
      </c>
      <c r="F3094">
        <v>46.78</v>
      </c>
      <c r="G3094">
        <f>IF(DATOS[[#This Row],[avg_order_value]]="",0,DATOS[[#This Row],[avg_order_value]])</f>
        <v>46.78</v>
      </c>
      <c r="H3094">
        <v>7</v>
      </c>
      <c r="I3094">
        <f>DATOS[[#This Row],[avgValorOrdenDesc]]*DATOS[[#This Row],[total_orders]]</f>
        <v>327.46000000000004</v>
      </c>
      <c r="J3094">
        <v>208</v>
      </c>
      <c r="K3094">
        <v>0</v>
      </c>
      <c r="L3094" t="s">
        <v>23</v>
      </c>
      <c r="M3094">
        <v>50.6</v>
      </c>
      <c r="N3094">
        <f>IF(DATOS[[#This Row],[email_open_rate]]="",0,DATOS[[#This Row],[email_open_rate]])</f>
        <v>50.6</v>
      </c>
      <c r="O3094" s="1">
        <v>44598</v>
      </c>
      <c r="P3094">
        <v>74</v>
      </c>
      <c r="Q3094">
        <v>0.05</v>
      </c>
      <c r="R3094">
        <f>IF(IFERROR(VLOOKUP(DATOS[[#This Row],[IdUnico]],A3095:$A$5002,1,FALSE),0),1,0)</f>
        <v>0</v>
      </c>
    </row>
    <row r="3095" spans="1:18" x14ac:dyDescent="0.3">
      <c r="A3095" t="str">
        <f>CONCATENATE(DATOS[[#This Row],[customer_id]],"_",DATOS[[#This Row],[country]],"_",DATOS[[#This Row],[customer_since]])</f>
        <v>CUST_6575_Brazil_44671</v>
      </c>
      <c r="B3095" t="s">
        <v>175</v>
      </c>
      <c r="C3095">
        <v>62</v>
      </c>
      <c r="D3095" t="s">
        <v>14</v>
      </c>
      <c r="E3095" t="s">
        <v>15</v>
      </c>
      <c r="F3095">
        <v>134.02000000000001</v>
      </c>
      <c r="G3095">
        <f>IF(DATOS[[#This Row],[avg_order_value]]="",0,DATOS[[#This Row],[avg_order_value]])</f>
        <v>134.02000000000001</v>
      </c>
      <c r="H3095">
        <v>7</v>
      </c>
      <c r="I3095">
        <f>DATOS[[#This Row],[avgValorOrdenDesc]]*DATOS[[#This Row],[total_orders]]</f>
        <v>938.1400000000001</v>
      </c>
      <c r="J3095">
        <v>2</v>
      </c>
      <c r="K3095">
        <v>1</v>
      </c>
      <c r="L3095" t="s">
        <v>16</v>
      </c>
      <c r="M3095">
        <v>48.8</v>
      </c>
      <c r="N3095">
        <f>IF(DATOS[[#This Row],[email_open_rate]]="",0,DATOS[[#This Row],[email_open_rate]])</f>
        <v>48.8</v>
      </c>
      <c r="O3095" s="1">
        <v>44671</v>
      </c>
      <c r="P3095">
        <v>16</v>
      </c>
      <c r="Q3095">
        <v>0.16</v>
      </c>
      <c r="R3095">
        <f>IF(IFERROR(VLOOKUP(DATOS[[#This Row],[IdUnico]],A3096:$A$5002,1,FALSE),0),1,0)</f>
        <v>0</v>
      </c>
    </row>
    <row r="3096" spans="1:18" x14ac:dyDescent="0.3">
      <c r="A3096" t="str">
        <f>CONCATENATE(DATOS[[#This Row],[customer_id]],"_",DATOS[[#This Row],[country]],"_",DATOS[[#This Row],[customer_since]])</f>
        <v>CUST_6575_UK_44274</v>
      </c>
      <c r="B3096" t="s">
        <v>175</v>
      </c>
      <c r="C3096">
        <v>35</v>
      </c>
      <c r="D3096" t="s">
        <v>14</v>
      </c>
      <c r="E3096" t="s">
        <v>52</v>
      </c>
      <c r="F3096">
        <v>88.33</v>
      </c>
      <c r="G3096">
        <f>IF(DATOS[[#This Row],[avg_order_value]]="",0,DATOS[[#This Row],[avg_order_value]])</f>
        <v>88.33</v>
      </c>
      <c r="H3096">
        <v>15</v>
      </c>
      <c r="I3096">
        <f>DATOS[[#This Row],[avgValorOrdenDesc]]*DATOS[[#This Row],[total_orders]]</f>
        <v>1324.95</v>
      </c>
      <c r="J3096">
        <v>19</v>
      </c>
      <c r="K3096">
        <v>0</v>
      </c>
      <c r="L3096" t="s">
        <v>23</v>
      </c>
      <c r="M3096">
        <v>25.3</v>
      </c>
      <c r="N3096">
        <f>IF(DATOS[[#This Row],[email_open_rate]]="",0,DATOS[[#This Row],[email_open_rate]])</f>
        <v>25.3</v>
      </c>
      <c r="O3096" s="1">
        <v>44274</v>
      </c>
      <c r="P3096">
        <v>62</v>
      </c>
      <c r="Q3096">
        <v>0.13</v>
      </c>
      <c r="R3096">
        <f>IF(IFERROR(VLOOKUP(DATOS[[#This Row],[IdUnico]],A3097:$A$5002,1,FALSE),0),1,0)</f>
        <v>0</v>
      </c>
    </row>
    <row r="3097" spans="1:18" x14ac:dyDescent="0.3">
      <c r="A3097" t="str">
        <f>CONCATENATE(DATOS[[#This Row],[customer_id]],"_",DATOS[[#This Row],[country]],"_",DATOS[[#This Row],[customer_since]])</f>
        <v>CUST_6578_Australia_44076</v>
      </c>
      <c r="B3097" t="s">
        <v>33</v>
      </c>
      <c r="C3097">
        <v>73</v>
      </c>
      <c r="D3097" t="s">
        <v>14</v>
      </c>
      <c r="E3097" t="s">
        <v>22</v>
      </c>
      <c r="F3097">
        <v>116.79</v>
      </c>
      <c r="G3097">
        <f>IF(DATOS[[#This Row],[avg_order_value]]="",0,DATOS[[#This Row],[avg_order_value]])</f>
        <v>116.79</v>
      </c>
      <c r="H3097">
        <v>10</v>
      </c>
      <c r="I3097">
        <f>DATOS[[#This Row],[avgValorOrdenDesc]]*DATOS[[#This Row],[total_orders]]</f>
        <v>1167.9000000000001</v>
      </c>
      <c r="J3097">
        <v>87</v>
      </c>
      <c r="K3097">
        <v>0</v>
      </c>
      <c r="L3097" t="s">
        <v>23</v>
      </c>
      <c r="M3097">
        <v>14.7</v>
      </c>
      <c r="N3097">
        <f>IF(DATOS[[#This Row],[email_open_rate]]="",0,DATOS[[#This Row],[email_open_rate]])</f>
        <v>14.7</v>
      </c>
      <c r="O3097" s="1">
        <v>44076</v>
      </c>
      <c r="P3097">
        <v>85</v>
      </c>
      <c r="Q3097">
        <v>0.37</v>
      </c>
      <c r="R3097">
        <f>IF(IFERROR(VLOOKUP(DATOS[[#This Row],[IdUnico]],A3098:$A$5002,1,FALSE),0),1,0)</f>
        <v>0</v>
      </c>
    </row>
    <row r="3098" spans="1:18" x14ac:dyDescent="0.3">
      <c r="A3098" t="str">
        <f>CONCATENATE(DATOS[[#This Row],[customer_id]],"_",DATOS[[#This Row],[country]],"_",DATOS[[#This Row],[customer_since]])</f>
        <v>CUST_6578_USA_44572</v>
      </c>
      <c r="B3098" t="s">
        <v>33</v>
      </c>
      <c r="C3098">
        <v>66</v>
      </c>
      <c r="D3098" t="s">
        <v>21</v>
      </c>
      <c r="E3098" t="s">
        <v>18</v>
      </c>
      <c r="F3098">
        <v>130.88999999999999</v>
      </c>
      <c r="G3098">
        <f>IF(DATOS[[#This Row],[avg_order_value]]="",0,DATOS[[#This Row],[avg_order_value]])</f>
        <v>130.88999999999999</v>
      </c>
      <c r="H3098">
        <v>15</v>
      </c>
      <c r="I3098">
        <f>DATOS[[#This Row],[avgValorOrdenDesc]]*DATOS[[#This Row],[total_orders]]</f>
        <v>1963.35</v>
      </c>
      <c r="J3098">
        <v>350</v>
      </c>
      <c r="K3098">
        <v>0</v>
      </c>
      <c r="L3098" t="s">
        <v>29</v>
      </c>
      <c r="M3098">
        <v>75.3</v>
      </c>
      <c r="N3098">
        <f>IF(DATOS[[#This Row],[email_open_rate]]="",0,DATOS[[#This Row],[email_open_rate]])</f>
        <v>75.3</v>
      </c>
      <c r="O3098" s="1">
        <v>44572</v>
      </c>
      <c r="P3098">
        <v>94</v>
      </c>
      <c r="Q3098">
        <v>0</v>
      </c>
      <c r="R3098">
        <f>IF(IFERROR(VLOOKUP(DATOS[[#This Row],[IdUnico]],A3099:$A$5002,1,FALSE),0),1,0)</f>
        <v>0</v>
      </c>
    </row>
    <row r="3099" spans="1:18" x14ac:dyDescent="0.3">
      <c r="A3099" t="str">
        <f>CONCATENATE(DATOS[[#This Row],[customer_id]],"_",DATOS[[#This Row],[country]],"_",DATOS[[#This Row],[customer_since]])</f>
        <v>CUST_6581_Canada_44918</v>
      </c>
      <c r="B3099" t="s">
        <v>3546</v>
      </c>
      <c r="C3099">
        <v>42</v>
      </c>
      <c r="D3099" t="s">
        <v>21</v>
      </c>
      <c r="E3099" t="s">
        <v>28</v>
      </c>
      <c r="G3099">
        <f>IF(DATOS[[#This Row],[avg_order_value]]="",0,DATOS[[#This Row],[avg_order_value]])</f>
        <v>0</v>
      </c>
      <c r="H3099">
        <v>11</v>
      </c>
      <c r="I3099">
        <f>DATOS[[#This Row],[avgValorOrdenDesc]]*DATOS[[#This Row],[total_orders]]</f>
        <v>0</v>
      </c>
      <c r="J3099">
        <v>236</v>
      </c>
      <c r="K3099">
        <v>0</v>
      </c>
      <c r="L3099" t="s">
        <v>29</v>
      </c>
      <c r="M3099">
        <v>83.5</v>
      </c>
      <c r="N3099">
        <f>IF(DATOS[[#This Row],[email_open_rate]]="",0,DATOS[[#This Row],[email_open_rate]])</f>
        <v>83.5</v>
      </c>
      <c r="O3099" s="1">
        <v>44918</v>
      </c>
      <c r="P3099">
        <v>52</v>
      </c>
      <c r="Q3099">
        <v>0.21</v>
      </c>
      <c r="R3099">
        <f>IF(IFERROR(VLOOKUP(DATOS[[#This Row],[IdUnico]],A3100:$A$5002,1,FALSE),0),1,0)</f>
        <v>0</v>
      </c>
    </row>
    <row r="3100" spans="1:18" x14ac:dyDescent="0.3">
      <c r="A3100" t="str">
        <f>CONCATENATE(DATOS[[#This Row],[customer_id]],"_",DATOS[[#This Row],[country]],"_",DATOS[[#This Row],[customer_since]])</f>
        <v>CUST_6585_Brazil_44774</v>
      </c>
      <c r="B3100" t="s">
        <v>706</v>
      </c>
      <c r="C3100">
        <v>66</v>
      </c>
      <c r="D3100" t="s">
        <v>21</v>
      </c>
      <c r="E3100" t="s">
        <v>15</v>
      </c>
      <c r="F3100">
        <v>166.91</v>
      </c>
      <c r="G3100">
        <f>IF(DATOS[[#This Row],[avg_order_value]]="",0,DATOS[[#This Row],[avg_order_value]])</f>
        <v>166.91</v>
      </c>
      <c r="H3100">
        <v>8</v>
      </c>
      <c r="I3100">
        <f>DATOS[[#This Row],[avgValorOrdenDesc]]*DATOS[[#This Row],[total_orders]]</f>
        <v>1335.28</v>
      </c>
      <c r="J3100">
        <v>83</v>
      </c>
      <c r="K3100">
        <v>0</v>
      </c>
      <c r="L3100" t="s">
        <v>40</v>
      </c>
      <c r="M3100">
        <v>74.099999999999994</v>
      </c>
      <c r="N3100">
        <f>IF(DATOS[[#This Row],[email_open_rate]]="",0,DATOS[[#This Row],[email_open_rate]])</f>
        <v>74.099999999999994</v>
      </c>
      <c r="O3100" s="1">
        <v>44774</v>
      </c>
      <c r="P3100">
        <v>10</v>
      </c>
      <c r="Q3100">
        <v>0.35</v>
      </c>
      <c r="R3100">
        <f>IF(IFERROR(VLOOKUP(DATOS[[#This Row],[IdUnico]],A3101:$A$5002,1,FALSE),0),1,0)</f>
        <v>0</v>
      </c>
    </row>
    <row r="3101" spans="1:18" x14ac:dyDescent="0.3">
      <c r="A3101" t="str">
        <f>CONCATENATE(DATOS[[#This Row],[customer_id]],"_",DATOS[[#This Row],[country]],"_",DATOS[[#This Row],[customer_since]])</f>
        <v>CUST_6585_France_44347</v>
      </c>
      <c r="B3101" t="s">
        <v>706</v>
      </c>
      <c r="C3101">
        <v>40</v>
      </c>
      <c r="D3101" t="s">
        <v>14</v>
      </c>
      <c r="E3101" t="s">
        <v>35</v>
      </c>
      <c r="F3101">
        <v>148.63</v>
      </c>
      <c r="G3101">
        <f>IF(DATOS[[#This Row],[avg_order_value]]="",0,DATOS[[#This Row],[avg_order_value]])</f>
        <v>148.63</v>
      </c>
      <c r="H3101">
        <v>11</v>
      </c>
      <c r="I3101">
        <f>DATOS[[#This Row],[avgValorOrdenDesc]]*DATOS[[#This Row],[total_orders]]</f>
        <v>1634.9299999999998</v>
      </c>
      <c r="J3101">
        <v>20</v>
      </c>
      <c r="K3101">
        <v>0</v>
      </c>
      <c r="L3101" t="s">
        <v>40</v>
      </c>
      <c r="M3101">
        <v>36.700000000000003</v>
      </c>
      <c r="N3101">
        <f>IF(DATOS[[#This Row],[email_open_rate]]="",0,DATOS[[#This Row],[email_open_rate]])</f>
        <v>36.700000000000003</v>
      </c>
      <c r="O3101" s="1">
        <v>44347</v>
      </c>
      <c r="P3101">
        <v>88</v>
      </c>
      <c r="Q3101">
        <v>0.12</v>
      </c>
      <c r="R3101">
        <f>IF(IFERROR(VLOOKUP(DATOS[[#This Row],[IdUnico]],A3102:$A$5002,1,FALSE),0),1,0)</f>
        <v>0</v>
      </c>
    </row>
    <row r="3102" spans="1:18" x14ac:dyDescent="0.3">
      <c r="A3102" t="str">
        <f>CONCATENATE(DATOS[[#This Row],[customer_id]],"_",DATOS[[#This Row],[country]],"_",DATOS[[#This Row],[customer_since]])</f>
        <v>CUST_6585_UK_44693</v>
      </c>
      <c r="B3102" t="s">
        <v>706</v>
      </c>
      <c r="C3102">
        <v>35</v>
      </c>
      <c r="D3102" t="s">
        <v>14</v>
      </c>
      <c r="E3102" t="s">
        <v>52</v>
      </c>
      <c r="F3102">
        <v>152.93</v>
      </c>
      <c r="G3102">
        <f>IF(DATOS[[#This Row],[avg_order_value]]="",0,DATOS[[#This Row],[avg_order_value]])</f>
        <v>152.93</v>
      </c>
      <c r="H3102">
        <v>6</v>
      </c>
      <c r="I3102">
        <f>DATOS[[#This Row],[avgValorOrdenDesc]]*DATOS[[#This Row],[total_orders]]</f>
        <v>917.58</v>
      </c>
      <c r="J3102">
        <v>213</v>
      </c>
      <c r="K3102">
        <v>0</v>
      </c>
      <c r="L3102" t="s">
        <v>23</v>
      </c>
      <c r="M3102">
        <v>24.8</v>
      </c>
      <c r="N3102">
        <f>IF(DATOS[[#This Row],[email_open_rate]]="",0,DATOS[[#This Row],[email_open_rate]])</f>
        <v>24.8</v>
      </c>
      <c r="O3102" s="1">
        <v>44693</v>
      </c>
      <c r="P3102">
        <v>24</v>
      </c>
      <c r="Q3102">
        <v>0.24</v>
      </c>
      <c r="R3102">
        <f>IF(IFERROR(VLOOKUP(DATOS[[#This Row],[IdUnico]],A3103:$A$5002,1,FALSE),0),1,0)</f>
        <v>0</v>
      </c>
    </row>
    <row r="3103" spans="1:18" x14ac:dyDescent="0.3">
      <c r="A3103" t="str">
        <f>CONCATENATE(DATOS[[#This Row],[customer_id]],"_",DATOS[[#This Row],[country]],"_",DATOS[[#This Row],[customer_since]])</f>
        <v>CUST_6588_China_45036</v>
      </c>
      <c r="B3103" t="s">
        <v>499</v>
      </c>
      <c r="C3103">
        <v>23</v>
      </c>
      <c r="D3103" t="s">
        <v>21</v>
      </c>
      <c r="E3103" t="s">
        <v>44</v>
      </c>
      <c r="F3103">
        <v>315.51</v>
      </c>
      <c r="G3103">
        <f>IF(DATOS[[#This Row],[avg_order_value]]="",0,DATOS[[#This Row],[avg_order_value]])</f>
        <v>315.51</v>
      </c>
      <c r="H3103">
        <v>7</v>
      </c>
      <c r="I3103">
        <f>DATOS[[#This Row],[avgValorOrdenDesc]]*DATOS[[#This Row],[total_orders]]</f>
        <v>2208.5699999999997</v>
      </c>
      <c r="J3103">
        <v>82</v>
      </c>
      <c r="K3103">
        <v>0</v>
      </c>
      <c r="L3103" t="s">
        <v>23</v>
      </c>
      <c r="M3103">
        <v>98</v>
      </c>
      <c r="N3103">
        <f>IF(DATOS[[#This Row],[email_open_rate]]="",0,DATOS[[#This Row],[email_open_rate]])</f>
        <v>98</v>
      </c>
      <c r="O3103" s="1">
        <v>45036</v>
      </c>
      <c r="P3103">
        <v>56</v>
      </c>
      <c r="Q3103">
        <v>0.22</v>
      </c>
      <c r="R3103">
        <f>IF(IFERROR(VLOOKUP(DATOS[[#This Row],[IdUnico]],A3104:$A$5002,1,FALSE),0),1,0)</f>
        <v>0</v>
      </c>
    </row>
    <row r="3104" spans="1:18" x14ac:dyDescent="0.3">
      <c r="A3104" t="str">
        <f>CONCATENATE(DATOS[[#This Row],[customer_id]],"_",DATOS[[#This Row],[country]],"_",DATOS[[#This Row],[customer_since]])</f>
        <v>CUST_6588_China_45127</v>
      </c>
      <c r="B3104" t="s">
        <v>499</v>
      </c>
      <c r="C3104">
        <v>75</v>
      </c>
      <c r="D3104" t="s">
        <v>21</v>
      </c>
      <c r="E3104" t="s">
        <v>44</v>
      </c>
      <c r="F3104">
        <v>42.13</v>
      </c>
      <c r="G3104">
        <f>IF(DATOS[[#This Row],[avg_order_value]]="",0,DATOS[[#This Row],[avg_order_value]])</f>
        <v>42.13</v>
      </c>
      <c r="H3104">
        <v>10</v>
      </c>
      <c r="I3104">
        <f>DATOS[[#This Row],[avgValorOrdenDesc]]*DATOS[[#This Row],[total_orders]]</f>
        <v>421.3</v>
      </c>
      <c r="J3104">
        <v>217</v>
      </c>
      <c r="K3104">
        <v>0</v>
      </c>
      <c r="L3104" t="s">
        <v>40</v>
      </c>
      <c r="M3104">
        <v>35.9</v>
      </c>
      <c r="N3104">
        <f>IF(DATOS[[#This Row],[email_open_rate]]="",0,DATOS[[#This Row],[email_open_rate]])</f>
        <v>35.9</v>
      </c>
      <c r="O3104" s="1">
        <v>45127</v>
      </c>
      <c r="P3104">
        <v>74</v>
      </c>
      <c r="Q3104">
        <v>0.25</v>
      </c>
      <c r="R3104">
        <f>IF(IFERROR(VLOOKUP(DATOS[[#This Row],[IdUnico]],A3105:$A$5002,1,FALSE),0),1,0)</f>
        <v>0</v>
      </c>
    </row>
    <row r="3105" spans="1:18" x14ac:dyDescent="0.3">
      <c r="A3105" t="str">
        <f>CONCATENATE(DATOS[[#This Row],[customer_id]],"_",DATOS[[#This Row],[country]],"_",DATOS[[#This Row],[customer_since]])</f>
        <v>CUST_6588_Japan_44371</v>
      </c>
      <c r="B3105" t="s">
        <v>499</v>
      </c>
      <c r="C3105">
        <v>61</v>
      </c>
      <c r="D3105" t="s">
        <v>14</v>
      </c>
      <c r="E3105" t="s">
        <v>26</v>
      </c>
      <c r="F3105">
        <v>110.71</v>
      </c>
      <c r="G3105">
        <f>IF(DATOS[[#This Row],[avg_order_value]]="",0,DATOS[[#This Row],[avg_order_value]])</f>
        <v>110.71</v>
      </c>
      <c r="H3105">
        <v>9</v>
      </c>
      <c r="I3105">
        <f>DATOS[[#This Row],[avgValorOrdenDesc]]*DATOS[[#This Row],[total_orders]]</f>
        <v>996.39</v>
      </c>
      <c r="J3105">
        <v>56</v>
      </c>
      <c r="K3105">
        <v>0</v>
      </c>
      <c r="L3105" t="s">
        <v>29</v>
      </c>
      <c r="M3105">
        <v>45.8</v>
      </c>
      <c r="N3105">
        <f>IF(DATOS[[#This Row],[email_open_rate]]="",0,DATOS[[#This Row],[email_open_rate]])</f>
        <v>45.8</v>
      </c>
      <c r="O3105" s="1">
        <v>44371</v>
      </c>
      <c r="P3105">
        <v>27</v>
      </c>
      <c r="Q3105">
        <v>0.4</v>
      </c>
      <c r="R3105">
        <f>IF(IFERROR(VLOOKUP(DATOS[[#This Row],[IdUnico]],A3106:$A$5002,1,FALSE),0),1,0)</f>
        <v>0</v>
      </c>
    </row>
    <row r="3106" spans="1:18" x14ac:dyDescent="0.3">
      <c r="A3106" t="str">
        <f>CONCATENATE(DATOS[[#This Row],[customer_id]],"_",DATOS[[#This Row],[country]],"_",DATOS[[#This Row],[customer_since]])</f>
        <v>CUST_6590_India_45517</v>
      </c>
      <c r="B3106" t="s">
        <v>2440</v>
      </c>
      <c r="C3106">
        <v>35</v>
      </c>
      <c r="D3106" t="s">
        <v>14</v>
      </c>
      <c r="E3106" t="s">
        <v>37</v>
      </c>
      <c r="F3106">
        <v>70.61</v>
      </c>
      <c r="G3106">
        <f>IF(DATOS[[#This Row],[avg_order_value]]="",0,DATOS[[#This Row],[avg_order_value]])</f>
        <v>70.61</v>
      </c>
      <c r="H3106">
        <v>13</v>
      </c>
      <c r="I3106">
        <f>DATOS[[#This Row],[avgValorOrdenDesc]]*DATOS[[#This Row],[total_orders]]</f>
        <v>917.93</v>
      </c>
      <c r="J3106">
        <v>101</v>
      </c>
      <c r="K3106">
        <v>0</v>
      </c>
      <c r="L3106" t="s">
        <v>19</v>
      </c>
      <c r="N3106">
        <f>IF(DATOS[[#This Row],[email_open_rate]]="",0,DATOS[[#This Row],[email_open_rate]])</f>
        <v>0</v>
      </c>
      <c r="O3106" s="1">
        <v>45517</v>
      </c>
      <c r="P3106">
        <v>8</v>
      </c>
      <c r="Q3106">
        <v>0.52</v>
      </c>
      <c r="R3106">
        <f>IF(IFERROR(VLOOKUP(DATOS[[#This Row],[IdUnico]],A3107:$A$5002,1,FALSE),0),1,0)</f>
        <v>0</v>
      </c>
    </row>
    <row r="3107" spans="1:18" x14ac:dyDescent="0.3">
      <c r="A3107" t="str">
        <f>CONCATENATE(DATOS[[#This Row],[customer_id]],"_",DATOS[[#This Row],[country]],"_",DATOS[[#This Row],[customer_since]])</f>
        <v>CUST_6591_USA_45403</v>
      </c>
      <c r="B3107" t="s">
        <v>1979</v>
      </c>
      <c r="C3107">
        <v>77</v>
      </c>
      <c r="D3107" t="s">
        <v>14</v>
      </c>
      <c r="E3107" t="s">
        <v>18</v>
      </c>
      <c r="F3107">
        <v>24.43</v>
      </c>
      <c r="G3107">
        <f>IF(DATOS[[#This Row],[avg_order_value]]="",0,DATOS[[#This Row],[avg_order_value]])</f>
        <v>24.43</v>
      </c>
      <c r="H3107">
        <v>13</v>
      </c>
      <c r="I3107">
        <f>DATOS[[#This Row],[avgValorOrdenDesc]]*DATOS[[#This Row],[total_orders]]</f>
        <v>317.58999999999997</v>
      </c>
      <c r="J3107">
        <v>308</v>
      </c>
      <c r="K3107">
        <v>0</v>
      </c>
      <c r="L3107" t="s">
        <v>23</v>
      </c>
      <c r="M3107">
        <v>25.1</v>
      </c>
      <c r="N3107">
        <f>IF(DATOS[[#This Row],[email_open_rate]]="",0,DATOS[[#This Row],[email_open_rate]])</f>
        <v>25.1</v>
      </c>
      <c r="O3107" s="1">
        <v>45403</v>
      </c>
      <c r="P3107">
        <v>3</v>
      </c>
      <c r="Q3107">
        <v>0.24</v>
      </c>
      <c r="R3107">
        <f>IF(IFERROR(VLOOKUP(DATOS[[#This Row],[IdUnico]],A3108:$A$5002,1,FALSE),0),1,0)</f>
        <v>0</v>
      </c>
    </row>
    <row r="3108" spans="1:18" x14ac:dyDescent="0.3">
      <c r="A3108" t="str">
        <f>CONCATENATE(DATOS[[#This Row],[customer_id]],"_",DATOS[[#This Row],[country]],"_",DATOS[[#This Row],[customer_since]])</f>
        <v>CUST_6592_Australia_44812</v>
      </c>
      <c r="B3108" t="s">
        <v>168</v>
      </c>
      <c r="C3108">
        <v>61</v>
      </c>
      <c r="D3108" t="s">
        <v>14</v>
      </c>
      <c r="E3108" t="s">
        <v>22</v>
      </c>
      <c r="F3108">
        <v>216.57</v>
      </c>
      <c r="G3108">
        <f>IF(DATOS[[#This Row],[avg_order_value]]="",0,DATOS[[#This Row],[avg_order_value]])</f>
        <v>216.57</v>
      </c>
      <c r="H3108">
        <v>13</v>
      </c>
      <c r="I3108">
        <f>DATOS[[#This Row],[avgValorOrdenDesc]]*DATOS[[#This Row],[total_orders]]</f>
        <v>2815.41</v>
      </c>
      <c r="J3108">
        <v>123</v>
      </c>
      <c r="K3108">
        <v>0</v>
      </c>
      <c r="L3108" t="s">
        <v>19</v>
      </c>
      <c r="M3108">
        <v>68.7</v>
      </c>
      <c r="N3108">
        <f>IF(DATOS[[#This Row],[email_open_rate]]="",0,DATOS[[#This Row],[email_open_rate]])</f>
        <v>68.7</v>
      </c>
      <c r="O3108" s="1">
        <v>44812</v>
      </c>
      <c r="P3108">
        <v>12</v>
      </c>
      <c r="Q3108">
        <v>0.41</v>
      </c>
      <c r="R3108">
        <f>IF(IFERROR(VLOOKUP(DATOS[[#This Row],[IdUnico]],A3109:$A$5002,1,FALSE),0),1,0)</f>
        <v>0</v>
      </c>
    </row>
    <row r="3109" spans="1:18" x14ac:dyDescent="0.3">
      <c r="A3109" t="str">
        <f>CONCATENATE(DATOS[[#This Row],[customer_id]],"_",DATOS[[#This Row],[country]],"_",DATOS[[#This Row],[customer_since]])</f>
        <v>CUST_6592_Brazil_45088</v>
      </c>
      <c r="B3109" t="s">
        <v>168</v>
      </c>
      <c r="C3109">
        <v>68</v>
      </c>
      <c r="D3109" t="s">
        <v>14</v>
      </c>
      <c r="E3109" t="s">
        <v>15</v>
      </c>
      <c r="F3109">
        <v>80.569999999999993</v>
      </c>
      <c r="G3109">
        <f>IF(DATOS[[#This Row],[avg_order_value]]="",0,DATOS[[#This Row],[avg_order_value]])</f>
        <v>80.569999999999993</v>
      </c>
      <c r="H3109">
        <v>9</v>
      </c>
      <c r="I3109">
        <f>DATOS[[#This Row],[avgValorOrdenDesc]]*DATOS[[#This Row],[total_orders]]</f>
        <v>725.12999999999988</v>
      </c>
      <c r="J3109">
        <v>214</v>
      </c>
      <c r="K3109">
        <v>0</v>
      </c>
      <c r="L3109" t="s">
        <v>19</v>
      </c>
      <c r="M3109">
        <v>98.7</v>
      </c>
      <c r="N3109">
        <f>IF(DATOS[[#This Row],[email_open_rate]]="",0,DATOS[[#This Row],[email_open_rate]])</f>
        <v>98.7</v>
      </c>
      <c r="O3109" s="1">
        <v>45088</v>
      </c>
      <c r="P3109">
        <v>43</v>
      </c>
      <c r="Q3109">
        <v>0.28999999999999998</v>
      </c>
      <c r="R3109">
        <f>IF(IFERROR(VLOOKUP(DATOS[[#This Row],[IdUnico]],A3110:$A$5002,1,FALSE),0),1,0)</f>
        <v>0</v>
      </c>
    </row>
    <row r="3110" spans="1:18" x14ac:dyDescent="0.3">
      <c r="A3110" t="str">
        <f>CONCATENATE(DATOS[[#This Row],[customer_id]],"_",DATOS[[#This Row],[country]],"_",DATOS[[#This Row],[customer_since]])</f>
        <v>CUST_6592_Canada_45423</v>
      </c>
      <c r="B3110" t="s">
        <v>168</v>
      </c>
      <c r="C3110">
        <v>69</v>
      </c>
      <c r="D3110" t="s">
        <v>14</v>
      </c>
      <c r="E3110" t="s">
        <v>28</v>
      </c>
      <c r="F3110">
        <v>43.49</v>
      </c>
      <c r="G3110">
        <f>IF(DATOS[[#This Row],[avg_order_value]]="",0,DATOS[[#This Row],[avg_order_value]])</f>
        <v>43.49</v>
      </c>
      <c r="H3110">
        <v>13</v>
      </c>
      <c r="I3110">
        <f>DATOS[[#This Row],[avgValorOrdenDesc]]*DATOS[[#This Row],[total_orders]]</f>
        <v>565.37</v>
      </c>
      <c r="J3110">
        <v>340</v>
      </c>
      <c r="K3110">
        <v>0</v>
      </c>
      <c r="L3110" t="s">
        <v>19</v>
      </c>
      <c r="M3110">
        <v>66.900000000000006</v>
      </c>
      <c r="N3110">
        <f>IF(DATOS[[#This Row],[email_open_rate]]="",0,DATOS[[#This Row],[email_open_rate]])</f>
        <v>66.900000000000006</v>
      </c>
      <c r="O3110" s="1">
        <v>45423</v>
      </c>
      <c r="P3110">
        <v>69</v>
      </c>
      <c r="Q3110">
        <v>0.17</v>
      </c>
      <c r="R3110">
        <f>IF(IFERROR(VLOOKUP(DATOS[[#This Row],[IdUnico]],A3111:$A$5002,1,FALSE),0),1,0)</f>
        <v>0</v>
      </c>
    </row>
    <row r="3111" spans="1:18" x14ac:dyDescent="0.3">
      <c r="A3111" t="str">
        <f>CONCATENATE(DATOS[[#This Row],[customer_id]],"_",DATOS[[#This Row],[country]],"_",DATOS[[#This Row],[customer_since]])</f>
        <v>CUST_6592_France_44313</v>
      </c>
      <c r="B3111" t="s">
        <v>168</v>
      </c>
      <c r="C3111">
        <v>37</v>
      </c>
      <c r="D3111" t="s">
        <v>14</v>
      </c>
      <c r="E3111" t="s">
        <v>35</v>
      </c>
      <c r="F3111">
        <v>98.89</v>
      </c>
      <c r="G3111">
        <f>IF(DATOS[[#This Row],[avg_order_value]]="",0,DATOS[[#This Row],[avg_order_value]])</f>
        <v>98.89</v>
      </c>
      <c r="H3111">
        <v>11</v>
      </c>
      <c r="I3111">
        <f>DATOS[[#This Row],[avgValorOrdenDesc]]*DATOS[[#This Row],[total_orders]]</f>
        <v>1087.79</v>
      </c>
      <c r="J3111">
        <v>180</v>
      </c>
      <c r="K3111">
        <v>0</v>
      </c>
      <c r="L3111" t="s">
        <v>40</v>
      </c>
      <c r="M3111">
        <v>22.1</v>
      </c>
      <c r="N3111">
        <f>IF(DATOS[[#This Row],[email_open_rate]]="",0,DATOS[[#This Row],[email_open_rate]])</f>
        <v>22.1</v>
      </c>
      <c r="O3111" s="1">
        <v>44313</v>
      </c>
      <c r="P3111">
        <v>46</v>
      </c>
      <c r="Q3111">
        <v>0.18</v>
      </c>
      <c r="R3111">
        <f>IF(IFERROR(VLOOKUP(DATOS[[#This Row],[IdUnico]],A3112:$A$5002,1,FALSE),0),1,0)</f>
        <v>0</v>
      </c>
    </row>
    <row r="3112" spans="1:18" x14ac:dyDescent="0.3">
      <c r="A3112" t="str">
        <f>CONCATENATE(DATOS[[#This Row],[customer_id]],"_",DATOS[[#This Row],[country]],"_",DATOS[[#This Row],[customer_since]])</f>
        <v>CUST_6593_China_44202</v>
      </c>
      <c r="B3112" t="s">
        <v>3521</v>
      </c>
      <c r="C3112">
        <v>45</v>
      </c>
      <c r="D3112" t="s">
        <v>25</v>
      </c>
      <c r="E3112" t="s">
        <v>44</v>
      </c>
      <c r="F3112">
        <v>39.58</v>
      </c>
      <c r="G3112">
        <f>IF(DATOS[[#This Row],[avg_order_value]]="",0,DATOS[[#This Row],[avg_order_value]])</f>
        <v>39.58</v>
      </c>
      <c r="H3112">
        <v>17</v>
      </c>
      <c r="I3112">
        <f>DATOS[[#This Row],[avgValorOrdenDesc]]*DATOS[[#This Row],[total_orders]]</f>
        <v>672.86</v>
      </c>
      <c r="J3112">
        <v>334</v>
      </c>
      <c r="K3112">
        <v>0</v>
      </c>
      <c r="L3112" t="s">
        <v>16</v>
      </c>
      <c r="M3112">
        <v>0.6</v>
      </c>
      <c r="N3112">
        <f>IF(DATOS[[#This Row],[email_open_rate]]="",0,DATOS[[#This Row],[email_open_rate]])</f>
        <v>0.6</v>
      </c>
      <c r="O3112" s="1">
        <v>44202</v>
      </c>
      <c r="P3112">
        <v>61</v>
      </c>
      <c r="Q3112">
        <v>0.38</v>
      </c>
      <c r="R3112">
        <f>IF(IFERROR(VLOOKUP(DATOS[[#This Row],[IdUnico]],A3113:$A$5002,1,FALSE),0),1,0)</f>
        <v>0</v>
      </c>
    </row>
    <row r="3113" spans="1:18" x14ac:dyDescent="0.3">
      <c r="A3113" t="str">
        <f>CONCATENATE(DATOS[[#This Row],[customer_id]],"_",DATOS[[#This Row],[country]],"_",DATOS[[#This Row],[customer_since]])</f>
        <v>CUST_6594_Canada_44793</v>
      </c>
      <c r="B3113" t="s">
        <v>3587</v>
      </c>
      <c r="C3113">
        <v>30</v>
      </c>
      <c r="D3113" t="s">
        <v>14</v>
      </c>
      <c r="E3113" t="s">
        <v>28</v>
      </c>
      <c r="F3113">
        <v>124.86</v>
      </c>
      <c r="G3113">
        <f>IF(DATOS[[#This Row],[avg_order_value]]="",0,DATOS[[#This Row],[avg_order_value]])</f>
        <v>124.86</v>
      </c>
      <c r="H3113">
        <v>10</v>
      </c>
      <c r="I3113">
        <f>DATOS[[#This Row],[avgValorOrdenDesc]]*DATOS[[#This Row],[total_orders]]</f>
        <v>1248.5999999999999</v>
      </c>
      <c r="J3113">
        <v>147</v>
      </c>
      <c r="K3113">
        <v>0</v>
      </c>
      <c r="L3113" t="s">
        <v>23</v>
      </c>
      <c r="M3113">
        <v>54.8</v>
      </c>
      <c r="N3113">
        <f>IF(DATOS[[#This Row],[email_open_rate]]="",0,DATOS[[#This Row],[email_open_rate]])</f>
        <v>54.8</v>
      </c>
      <c r="O3113" s="1">
        <v>44793</v>
      </c>
      <c r="P3113">
        <v>3</v>
      </c>
      <c r="Q3113">
        <v>0.22</v>
      </c>
      <c r="R3113">
        <f>IF(IFERROR(VLOOKUP(DATOS[[#This Row],[IdUnico]],A3114:$A$5002,1,FALSE),0),1,0)</f>
        <v>0</v>
      </c>
    </row>
    <row r="3114" spans="1:18" x14ac:dyDescent="0.3">
      <c r="A3114" t="str">
        <f>CONCATENATE(DATOS[[#This Row],[customer_id]],"_",DATOS[[#This Row],[country]],"_",DATOS[[#This Row],[customer_since]])</f>
        <v>CUST_6596_India_44837</v>
      </c>
      <c r="B3114" t="s">
        <v>335</v>
      </c>
      <c r="C3114">
        <v>50</v>
      </c>
      <c r="D3114" t="s">
        <v>14</v>
      </c>
      <c r="E3114" t="s">
        <v>37</v>
      </c>
      <c r="F3114">
        <v>86.28</v>
      </c>
      <c r="G3114">
        <f>IF(DATOS[[#This Row],[avg_order_value]]="",0,DATOS[[#This Row],[avg_order_value]])</f>
        <v>86.28</v>
      </c>
      <c r="H3114">
        <v>13</v>
      </c>
      <c r="I3114">
        <f>DATOS[[#This Row],[avgValorOrdenDesc]]*DATOS[[#This Row],[total_orders]]</f>
        <v>1121.6400000000001</v>
      </c>
      <c r="J3114">
        <v>233</v>
      </c>
      <c r="K3114">
        <v>0</v>
      </c>
      <c r="L3114" t="s">
        <v>23</v>
      </c>
      <c r="M3114">
        <v>84.3</v>
      </c>
      <c r="N3114">
        <f>IF(DATOS[[#This Row],[email_open_rate]]="",0,DATOS[[#This Row],[email_open_rate]])</f>
        <v>84.3</v>
      </c>
      <c r="O3114" s="1">
        <v>44837</v>
      </c>
      <c r="P3114">
        <v>79</v>
      </c>
      <c r="Q3114">
        <v>0.24</v>
      </c>
      <c r="R3114">
        <f>IF(IFERROR(VLOOKUP(DATOS[[#This Row],[IdUnico]],A3115:$A$5002,1,FALSE),0),1,0)</f>
        <v>0</v>
      </c>
    </row>
    <row r="3115" spans="1:18" x14ac:dyDescent="0.3">
      <c r="A3115" t="str">
        <f>CONCATENATE(DATOS[[#This Row],[customer_id]],"_",DATOS[[#This Row],[country]],"_",DATOS[[#This Row],[customer_since]])</f>
        <v>CUST_6599_Canada_44704</v>
      </c>
      <c r="B3115" t="s">
        <v>3626</v>
      </c>
      <c r="C3115">
        <v>35</v>
      </c>
      <c r="D3115" t="s">
        <v>14</v>
      </c>
      <c r="E3115" t="s">
        <v>28</v>
      </c>
      <c r="F3115">
        <v>87.98</v>
      </c>
      <c r="G3115">
        <f>IF(DATOS[[#This Row],[avg_order_value]]="",0,DATOS[[#This Row],[avg_order_value]])</f>
        <v>87.98</v>
      </c>
      <c r="H3115">
        <v>4</v>
      </c>
      <c r="I3115">
        <f>DATOS[[#This Row],[avgValorOrdenDesc]]*DATOS[[#This Row],[total_orders]]</f>
        <v>351.92</v>
      </c>
      <c r="J3115">
        <v>142</v>
      </c>
      <c r="K3115">
        <v>1</v>
      </c>
      <c r="L3115" t="s">
        <v>19</v>
      </c>
      <c r="M3115">
        <v>87.6</v>
      </c>
      <c r="N3115">
        <f>IF(DATOS[[#This Row],[email_open_rate]]="",0,DATOS[[#This Row],[email_open_rate]])</f>
        <v>87.6</v>
      </c>
      <c r="O3115" s="1">
        <v>44704</v>
      </c>
      <c r="P3115">
        <v>5</v>
      </c>
      <c r="Q3115">
        <v>0.22</v>
      </c>
      <c r="R3115">
        <f>IF(IFERROR(VLOOKUP(DATOS[[#This Row],[IdUnico]],A3116:$A$5002,1,FALSE),0),1,0)</f>
        <v>0</v>
      </c>
    </row>
    <row r="3116" spans="1:18" x14ac:dyDescent="0.3">
      <c r="A3116" t="str">
        <f>CONCATENATE(DATOS[[#This Row],[customer_id]],"_",DATOS[[#This Row],[country]],"_",DATOS[[#This Row],[customer_since]])</f>
        <v>CUST_6600_USA_45323</v>
      </c>
      <c r="B3116" t="s">
        <v>292</v>
      </c>
      <c r="C3116">
        <v>52</v>
      </c>
      <c r="D3116" t="s">
        <v>14</v>
      </c>
      <c r="E3116" t="s">
        <v>18</v>
      </c>
      <c r="G3116">
        <f>IF(DATOS[[#This Row],[avg_order_value]]="",0,DATOS[[#This Row],[avg_order_value]])</f>
        <v>0</v>
      </c>
      <c r="H3116">
        <v>7</v>
      </c>
      <c r="I3116">
        <f>DATOS[[#This Row],[avgValorOrdenDesc]]*DATOS[[#This Row],[total_orders]]</f>
        <v>0</v>
      </c>
      <c r="J3116">
        <v>276</v>
      </c>
      <c r="K3116">
        <v>0</v>
      </c>
      <c r="L3116" t="s">
        <v>23</v>
      </c>
      <c r="M3116">
        <v>70.2</v>
      </c>
      <c r="N3116">
        <f>IF(DATOS[[#This Row],[email_open_rate]]="",0,DATOS[[#This Row],[email_open_rate]])</f>
        <v>70.2</v>
      </c>
      <c r="O3116" s="1">
        <v>45323</v>
      </c>
      <c r="P3116">
        <v>5</v>
      </c>
      <c r="Q3116">
        <v>0.21</v>
      </c>
      <c r="R3116">
        <f>IF(IFERROR(VLOOKUP(DATOS[[#This Row],[IdUnico]],A3117:$A$5002,1,FALSE),0),1,0)</f>
        <v>0</v>
      </c>
    </row>
    <row r="3117" spans="1:18" x14ac:dyDescent="0.3">
      <c r="A3117" t="str">
        <f>CONCATENATE(DATOS[[#This Row],[customer_id]],"_",DATOS[[#This Row],[country]],"_",DATOS[[#This Row],[customer_since]])</f>
        <v>CUST_6602_Brazil_45832</v>
      </c>
      <c r="B3117" t="s">
        <v>3764</v>
      </c>
      <c r="C3117">
        <v>32</v>
      </c>
      <c r="D3117" t="s">
        <v>21</v>
      </c>
      <c r="E3117" t="s">
        <v>15</v>
      </c>
      <c r="F3117">
        <v>243.01</v>
      </c>
      <c r="G3117">
        <f>IF(DATOS[[#This Row],[avg_order_value]]="",0,DATOS[[#This Row],[avg_order_value]])</f>
        <v>243.01</v>
      </c>
      <c r="H3117">
        <v>8</v>
      </c>
      <c r="I3117">
        <f>DATOS[[#This Row],[avgValorOrdenDesc]]*DATOS[[#This Row],[total_orders]]</f>
        <v>1944.08</v>
      </c>
      <c r="J3117">
        <v>291</v>
      </c>
      <c r="K3117">
        <v>0</v>
      </c>
      <c r="L3117" t="s">
        <v>23</v>
      </c>
      <c r="M3117">
        <v>70.400000000000006</v>
      </c>
      <c r="N3117">
        <f>IF(DATOS[[#This Row],[email_open_rate]]="",0,DATOS[[#This Row],[email_open_rate]])</f>
        <v>70.400000000000006</v>
      </c>
      <c r="O3117" s="1">
        <v>45832</v>
      </c>
      <c r="P3117">
        <v>66</v>
      </c>
      <c r="Q3117">
        <v>0.03</v>
      </c>
      <c r="R3117">
        <f>IF(IFERROR(VLOOKUP(DATOS[[#This Row],[IdUnico]],A3118:$A$5002,1,FALSE),0),1,0)</f>
        <v>0</v>
      </c>
    </row>
    <row r="3118" spans="1:18" x14ac:dyDescent="0.3">
      <c r="A3118" t="str">
        <f>CONCATENATE(DATOS[[#This Row],[customer_id]],"_",DATOS[[#This Row],[country]],"_",DATOS[[#This Row],[customer_since]])</f>
        <v>CUST_6604_Germany_45776</v>
      </c>
      <c r="B3118" t="s">
        <v>1111</v>
      </c>
      <c r="C3118">
        <v>76</v>
      </c>
      <c r="D3118" t="s">
        <v>21</v>
      </c>
      <c r="E3118" t="s">
        <v>50</v>
      </c>
      <c r="F3118">
        <v>108.52</v>
      </c>
      <c r="G3118">
        <f>IF(DATOS[[#This Row],[avg_order_value]]="",0,DATOS[[#This Row],[avg_order_value]])</f>
        <v>108.52</v>
      </c>
      <c r="H3118">
        <v>5</v>
      </c>
      <c r="I3118">
        <f>DATOS[[#This Row],[avgValorOrdenDesc]]*DATOS[[#This Row],[total_orders]]</f>
        <v>542.6</v>
      </c>
      <c r="J3118">
        <v>100</v>
      </c>
      <c r="K3118">
        <v>0</v>
      </c>
      <c r="L3118" t="s">
        <v>23</v>
      </c>
      <c r="M3118">
        <v>68</v>
      </c>
      <c r="N3118">
        <f>IF(DATOS[[#This Row],[email_open_rate]]="",0,DATOS[[#This Row],[email_open_rate]])</f>
        <v>68</v>
      </c>
      <c r="O3118" s="1">
        <v>45776</v>
      </c>
      <c r="P3118">
        <v>59</v>
      </c>
      <c r="Q3118">
        <v>0.36</v>
      </c>
      <c r="R3118">
        <f>IF(IFERROR(VLOOKUP(DATOS[[#This Row],[IdUnico]],A3119:$A$5002,1,FALSE),0),1,0)</f>
        <v>0</v>
      </c>
    </row>
    <row r="3119" spans="1:18" x14ac:dyDescent="0.3">
      <c r="A3119" t="str">
        <f>CONCATENATE(DATOS[[#This Row],[customer_id]],"_",DATOS[[#This Row],[country]],"_",DATOS[[#This Row],[customer_since]])</f>
        <v>CUST_6606_Canada_44878</v>
      </c>
      <c r="B3119" t="s">
        <v>3690</v>
      </c>
      <c r="C3119">
        <v>76</v>
      </c>
      <c r="D3119" t="s">
        <v>21</v>
      </c>
      <c r="E3119" t="s">
        <v>28</v>
      </c>
      <c r="G3119">
        <f>IF(DATOS[[#This Row],[avg_order_value]]="",0,DATOS[[#This Row],[avg_order_value]])</f>
        <v>0</v>
      </c>
      <c r="H3119">
        <v>12</v>
      </c>
      <c r="I3119">
        <f>DATOS[[#This Row],[avgValorOrdenDesc]]*DATOS[[#This Row],[total_orders]]</f>
        <v>0</v>
      </c>
      <c r="J3119">
        <v>359</v>
      </c>
      <c r="K3119">
        <v>0</v>
      </c>
      <c r="L3119" t="s">
        <v>16</v>
      </c>
      <c r="M3119">
        <v>90.8</v>
      </c>
      <c r="N3119">
        <f>IF(DATOS[[#This Row],[email_open_rate]]="",0,DATOS[[#This Row],[email_open_rate]])</f>
        <v>90.8</v>
      </c>
      <c r="O3119" s="1">
        <v>44878</v>
      </c>
      <c r="P3119">
        <v>69</v>
      </c>
      <c r="Q3119">
        <v>0.12</v>
      </c>
      <c r="R3119">
        <f>IF(IFERROR(VLOOKUP(DATOS[[#This Row],[IdUnico]],A3120:$A$5002,1,FALSE),0),1,0)</f>
        <v>0</v>
      </c>
    </row>
    <row r="3120" spans="1:18" x14ac:dyDescent="0.3">
      <c r="A3120" t="str">
        <f>CONCATENATE(DATOS[[#This Row],[customer_id]],"_",DATOS[[#This Row],[country]],"_",DATOS[[#This Row],[customer_since]])</f>
        <v>CUST_6607_USA_44875</v>
      </c>
      <c r="B3120" t="s">
        <v>1828</v>
      </c>
      <c r="C3120">
        <v>75</v>
      </c>
      <c r="D3120" t="s">
        <v>21</v>
      </c>
      <c r="E3120" t="s">
        <v>18</v>
      </c>
      <c r="F3120">
        <v>226.54</v>
      </c>
      <c r="G3120">
        <f>IF(DATOS[[#This Row],[avg_order_value]]="",0,DATOS[[#This Row],[avg_order_value]])</f>
        <v>226.54</v>
      </c>
      <c r="H3120">
        <v>9</v>
      </c>
      <c r="I3120">
        <f>DATOS[[#This Row],[avgValorOrdenDesc]]*DATOS[[#This Row],[total_orders]]</f>
        <v>2038.86</v>
      </c>
      <c r="J3120">
        <v>194</v>
      </c>
      <c r="K3120">
        <v>0</v>
      </c>
      <c r="L3120" t="s">
        <v>40</v>
      </c>
      <c r="M3120">
        <v>40.5</v>
      </c>
      <c r="N3120">
        <f>IF(DATOS[[#This Row],[email_open_rate]]="",0,DATOS[[#This Row],[email_open_rate]])</f>
        <v>40.5</v>
      </c>
      <c r="O3120" s="1">
        <v>44875</v>
      </c>
      <c r="P3120">
        <v>85</v>
      </c>
      <c r="Q3120">
        <v>0.28000000000000003</v>
      </c>
      <c r="R3120">
        <f>IF(IFERROR(VLOOKUP(DATOS[[#This Row],[IdUnico]],A3121:$A$5002,1,FALSE),0),1,0)</f>
        <v>0</v>
      </c>
    </row>
    <row r="3121" spans="1:18" x14ac:dyDescent="0.3">
      <c r="A3121" t="str">
        <f>CONCATENATE(DATOS[[#This Row],[customer_id]],"_",DATOS[[#This Row],[country]],"_",DATOS[[#This Row],[customer_since]])</f>
        <v>CUST_6615_Germany_44034</v>
      </c>
      <c r="B3121" t="s">
        <v>3647</v>
      </c>
      <c r="C3121">
        <v>39</v>
      </c>
      <c r="D3121" t="s">
        <v>21</v>
      </c>
      <c r="E3121" t="s">
        <v>50</v>
      </c>
      <c r="F3121">
        <v>75.349999999999994</v>
      </c>
      <c r="G3121">
        <f>IF(DATOS[[#This Row],[avg_order_value]]="",0,DATOS[[#This Row],[avg_order_value]])</f>
        <v>75.349999999999994</v>
      </c>
      <c r="H3121">
        <v>11</v>
      </c>
      <c r="I3121">
        <f>DATOS[[#This Row],[avgValorOrdenDesc]]*DATOS[[#This Row],[total_orders]]</f>
        <v>828.84999999999991</v>
      </c>
      <c r="J3121">
        <v>261</v>
      </c>
      <c r="K3121">
        <v>0</v>
      </c>
      <c r="L3121" t="s">
        <v>29</v>
      </c>
      <c r="M3121">
        <v>15.4</v>
      </c>
      <c r="N3121">
        <f>IF(DATOS[[#This Row],[email_open_rate]]="",0,DATOS[[#This Row],[email_open_rate]])</f>
        <v>15.4</v>
      </c>
      <c r="O3121" s="1">
        <v>44034</v>
      </c>
      <c r="P3121">
        <v>83</v>
      </c>
      <c r="Q3121">
        <v>7.0000000000000007E-2</v>
      </c>
      <c r="R3121">
        <f>IF(IFERROR(VLOOKUP(DATOS[[#This Row],[IdUnico]],A3122:$A$5002,1,FALSE),0),1,0)</f>
        <v>0</v>
      </c>
    </row>
    <row r="3122" spans="1:18" x14ac:dyDescent="0.3">
      <c r="A3122" t="str">
        <f>CONCATENATE(DATOS[[#This Row],[customer_id]],"_",DATOS[[#This Row],[country]],"_",DATOS[[#This Row],[customer_since]])</f>
        <v>CUST_6618_Canada_44355</v>
      </c>
      <c r="B3122" t="s">
        <v>116</v>
      </c>
      <c r="C3122">
        <v>57</v>
      </c>
      <c r="D3122" t="s">
        <v>21</v>
      </c>
      <c r="E3122" t="s">
        <v>28</v>
      </c>
      <c r="F3122">
        <v>237.22</v>
      </c>
      <c r="G3122">
        <f>IF(DATOS[[#This Row],[avg_order_value]]="",0,DATOS[[#This Row],[avg_order_value]])</f>
        <v>237.22</v>
      </c>
      <c r="H3122">
        <v>11</v>
      </c>
      <c r="I3122">
        <f>DATOS[[#This Row],[avgValorOrdenDesc]]*DATOS[[#This Row],[total_orders]]</f>
        <v>2609.42</v>
      </c>
      <c r="J3122">
        <v>4</v>
      </c>
      <c r="K3122">
        <v>0</v>
      </c>
      <c r="L3122" t="s">
        <v>16</v>
      </c>
      <c r="M3122">
        <v>72.3</v>
      </c>
      <c r="N3122">
        <f>IF(DATOS[[#This Row],[email_open_rate]]="",0,DATOS[[#This Row],[email_open_rate]])</f>
        <v>72.3</v>
      </c>
      <c r="O3122" s="1">
        <v>44355</v>
      </c>
      <c r="P3122">
        <v>15</v>
      </c>
      <c r="Q3122">
        <v>0.21</v>
      </c>
      <c r="R3122">
        <f>IF(IFERROR(VLOOKUP(DATOS[[#This Row],[IdUnico]],A3123:$A$5002,1,FALSE),0),1,0)</f>
        <v>0</v>
      </c>
    </row>
    <row r="3123" spans="1:18" x14ac:dyDescent="0.3">
      <c r="A3123" t="str">
        <f>CONCATENATE(DATOS[[#This Row],[customer_id]],"_",DATOS[[#This Row],[country]],"_",DATOS[[#This Row],[customer_since]])</f>
        <v>CUST_6618_Japan_44927</v>
      </c>
      <c r="B3123" t="s">
        <v>116</v>
      </c>
      <c r="C3123">
        <v>68</v>
      </c>
      <c r="D3123" t="s">
        <v>14</v>
      </c>
      <c r="E3123" t="s">
        <v>26</v>
      </c>
      <c r="F3123">
        <v>226.63</v>
      </c>
      <c r="G3123">
        <f>IF(DATOS[[#This Row],[avg_order_value]]="",0,DATOS[[#This Row],[avg_order_value]])</f>
        <v>226.63</v>
      </c>
      <c r="H3123">
        <v>13</v>
      </c>
      <c r="I3123">
        <f>DATOS[[#This Row],[avgValorOrdenDesc]]*DATOS[[#This Row],[total_orders]]</f>
        <v>2946.19</v>
      </c>
      <c r="J3123">
        <v>334</v>
      </c>
      <c r="K3123">
        <v>0</v>
      </c>
      <c r="L3123" t="s">
        <v>19</v>
      </c>
      <c r="M3123">
        <v>64.5</v>
      </c>
      <c r="N3123">
        <f>IF(DATOS[[#This Row],[email_open_rate]]="",0,DATOS[[#This Row],[email_open_rate]])</f>
        <v>64.5</v>
      </c>
      <c r="O3123" s="1">
        <v>44927</v>
      </c>
      <c r="P3123">
        <v>65</v>
      </c>
      <c r="Q3123">
        <v>0.57999999999999996</v>
      </c>
      <c r="R3123">
        <f>IF(IFERROR(VLOOKUP(DATOS[[#This Row],[IdUnico]],A3124:$A$5002,1,FALSE),0),1,0)</f>
        <v>0</v>
      </c>
    </row>
    <row r="3124" spans="1:18" x14ac:dyDescent="0.3">
      <c r="A3124" t="str">
        <f>CONCATENATE(DATOS[[#This Row],[customer_id]],"_",DATOS[[#This Row],[country]],"_",DATOS[[#This Row],[customer_since]])</f>
        <v>CUST_6618_USA_44688</v>
      </c>
      <c r="B3124" t="s">
        <v>116</v>
      </c>
      <c r="C3124">
        <v>36</v>
      </c>
      <c r="D3124" t="s">
        <v>14</v>
      </c>
      <c r="E3124" t="s">
        <v>18</v>
      </c>
      <c r="F3124">
        <v>112.42</v>
      </c>
      <c r="G3124">
        <f>IF(DATOS[[#This Row],[avg_order_value]]="",0,DATOS[[#This Row],[avg_order_value]])</f>
        <v>112.42</v>
      </c>
      <c r="H3124">
        <v>10</v>
      </c>
      <c r="I3124">
        <f>DATOS[[#This Row],[avgValorOrdenDesc]]*DATOS[[#This Row],[total_orders]]</f>
        <v>1124.2</v>
      </c>
      <c r="J3124">
        <v>329</v>
      </c>
      <c r="K3124">
        <v>0</v>
      </c>
      <c r="L3124" t="s">
        <v>16</v>
      </c>
      <c r="M3124">
        <v>80.900000000000006</v>
      </c>
      <c r="N3124">
        <f>IF(DATOS[[#This Row],[email_open_rate]]="",0,DATOS[[#This Row],[email_open_rate]])</f>
        <v>80.900000000000006</v>
      </c>
      <c r="O3124" s="1">
        <v>44688</v>
      </c>
      <c r="P3124">
        <v>31</v>
      </c>
      <c r="Q3124">
        <v>0.79</v>
      </c>
      <c r="R3124">
        <f>IF(IFERROR(VLOOKUP(DATOS[[#This Row],[IdUnico]],A3125:$A$5002,1,FALSE),0),1,0)</f>
        <v>0</v>
      </c>
    </row>
    <row r="3125" spans="1:18" x14ac:dyDescent="0.3">
      <c r="A3125" t="str">
        <f>CONCATENATE(DATOS[[#This Row],[customer_id]],"_",DATOS[[#This Row],[country]],"_",DATOS[[#This Row],[customer_since]])</f>
        <v>CUST_6619_Brazil_45392</v>
      </c>
      <c r="B3125" t="s">
        <v>1000</v>
      </c>
      <c r="C3125">
        <v>50</v>
      </c>
      <c r="D3125" t="s">
        <v>21</v>
      </c>
      <c r="E3125" t="s">
        <v>15</v>
      </c>
      <c r="F3125">
        <v>84.51</v>
      </c>
      <c r="G3125">
        <f>IF(DATOS[[#This Row],[avg_order_value]]="",0,DATOS[[#This Row],[avg_order_value]])</f>
        <v>84.51</v>
      </c>
      <c r="H3125">
        <v>20</v>
      </c>
      <c r="I3125">
        <f>DATOS[[#This Row],[avgValorOrdenDesc]]*DATOS[[#This Row],[total_orders]]</f>
        <v>1690.2</v>
      </c>
      <c r="J3125">
        <v>261</v>
      </c>
      <c r="K3125">
        <v>0</v>
      </c>
      <c r="L3125" t="s">
        <v>23</v>
      </c>
      <c r="M3125">
        <v>6.7</v>
      </c>
      <c r="N3125">
        <f>IF(DATOS[[#This Row],[email_open_rate]]="",0,DATOS[[#This Row],[email_open_rate]])</f>
        <v>6.7</v>
      </c>
      <c r="O3125" s="1">
        <v>45392</v>
      </c>
      <c r="P3125">
        <v>81</v>
      </c>
      <c r="Q3125">
        <v>0.41</v>
      </c>
      <c r="R3125">
        <f>IF(IFERROR(VLOOKUP(DATOS[[#This Row],[IdUnico]],A3126:$A$5002,1,FALSE),0),1,0)</f>
        <v>0</v>
      </c>
    </row>
    <row r="3126" spans="1:18" x14ac:dyDescent="0.3">
      <c r="A3126" t="str">
        <f>CONCATENATE(DATOS[[#This Row],[customer_id]],"_",DATOS[[#This Row],[country]],"_",DATOS[[#This Row],[customer_since]])</f>
        <v>CUST_6619_Brazil_45627</v>
      </c>
      <c r="B3126" t="s">
        <v>1000</v>
      </c>
      <c r="C3126">
        <v>64</v>
      </c>
      <c r="D3126" t="s">
        <v>21</v>
      </c>
      <c r="E3126" t="s">
        <v>15</v>
      </c>
      <c r="F3126">
        <v>50.93</v>
      </c>
      <c r="G3126">
        <f>IF(DATOS[[#This Row],[avg_order_value]]="",0,DATOS[[#This Row],[avg_order_value]])</f>
        <v>50.93</v>
      </c>
      <c r="H3126">
        <v>11</v>
      </c>
      <c r="I3126">
        <f>DATOS[[#This Row],[avgValorOrdenDesc]]*DATOS[[#This Row],[total_orders]]</f>
        <v>560.23</v>
      </c>
      <c r="J3126">
        <v>299</v>
      </c>
      <c r="K3126">
        <v>0</v>
      </c>
      <c r="L3126" t="s">
        <v>19</v>
      </c>
      <c r="M3126">
        <v>75.7</v>
      </c>
      <c r="N3126">
        <f>IF(DATOS[[#This Row],[email_open_rate]]="",0,DATOS[[#This Row],[email_open_rate]])</f>
        <v>75.7</v>
      </c>
      <c r="O3126" s="1">
        <v>45627</v>
      </c>
      <c r="P3126">
        <v>79</v>
      </c>
      <c r="Q3126">
        <v>0.04</v>
      </c>
      <c r="R3126">
        <f>IF(IFERROR(VLOOKUP(DATOS[[#This Row],[IdUnico]],A3127:$A$5002,1,FALSE),0),1,0)</f>
        <v>0</v>
      </c>
    </row>
    <row r="3127" spans="1:18" x14ac:dyDescent="0.3">
      <c r="A3127" t="str">
        <f>CONCATENATE(DATOS[[#This Row],[customer_id]],"_",DATOS[[#This Row],[country]],"_",DATOS[[#This Row],[customer_since]])</f>
        <v>CUST_6619_Canada_44940</v>
      </c>
      <c r="B3127" t="s">
        <v>1000</v>
      </c>
      <c r="C3127">
        <v>55</v>
      </c>
      <c r="D3127" t="s">
        <v>21</v>
      </c>
      <c r="E3127" t="s">
        <v>28</v>
      </c>
      <c r="F3127">
        <v>81.47</v>
      </c>
      <c r="G3127">
        <f>IF(DATOS[[#This Row],[avg_order_value]]="",0,DATOS[[#This Row],[avg_order_value]])</f>
        <v>81.47</v>
      </c>
      <c r="H3127">
        <v>9</v>
      </c>
      <c r="I3127">
        <f>DATOS[[#This Row],[avgValorOrdenDesc]]*DATOS[[#This Row],[total_orders]]</f>
        <v>733.23</v>
      </c>
      <c r="J3127">
        <v>194</v>
      </c>
      <c r="K3127">
        <v>0</v>
      </c>
      <c r="L3127" t="s">
        <v>23</v>
      </c>
      <c r="M3127">
        <v>27.3</v>
      </c>
      <c r="N3127">
        <f>IF(DATOS[[#This Row],[email_open_rate]]="",0,DATOS[[#This Row],[email_open_rate]])</f>
        <v>27.3</v>
      </c>
      <c r="O3127" s="1">
        <v>44940</v>
      </c>
      <c r="P3127">
        <v>14</v>
      </c>
      <c r="Q3127">
        <v>0.3</v>
      </c>
      <c r="R3127">
        <f>IF(IFERROR(VLOOKUP(DATOS[[#This Row],[IdUnico]],A3128:$A$5002,1,FALSE),0),1,0)</f>
        <v>0</v>
      </c>
    </row>
    <row r="3128" spans="1:18" x14ac:dyDescent="0.3">
      <c r="A3128" t="str">
        <f>CONCATENATE(DATOS[[#This Row],[customer_id]],"_",DATOS[[#This Row],[country]],"_",DATOS[[#This Row],[customer_since]])</f>
        <v>CUST_6621_Canada_45505</v>
      </c>
      <c r="B3128" t="s">
        <v>2476</v>
      </c>
      <c r="C3128">
        <v>21</v>
      </c>
      <c r="D3128" t="s">
        <v>14</v>
      </c>
      <c r="E3128" t="s">
        <v>28</v>
      </c>
      <c r="F3128">
        <v>97.01</v>
      </c>
      <c r="G3128">
        <f>IF(DATOS[[#This Row],[avg_order_value]]="",0,DATOS[[#This Row],[avg_order_value]])</f>
        <v>97.01</v>
      </c>
      <c r="H3128">
        <v>10</v>
      </c>
      <c r="I3128">
        <f>DATOS[[#This Row],[avgValorOrdenDesc]]*DATOS[[#This Row],[total_orders]]</f>
        <v>970.1</v>
      </c>
      <c r="J3128">
        <v>171</v>
      </c>
      <c r="K3128">
        <v>0</v>
      </c>
      <c r="L3128" t="s">
        <v>29</v>
      </c>
      <c r="M3128">
        <v>40.1</v>
      </c>
      <c r="N3128">
        <f>IF(DATOS[[#This Row],[email_open_rate]]="",0,DATOS[[#This Row],[email_open_rate]])</f>
        <v>40.1</v>
      </c>
      <c r="O3128" s="1">
        <v>45505</v>
      </c>
      <c r="P3128">
        <v>60</v>
      </c>
      <c r="Q3128">
        <v>0.31</v>
      </c>
      <c r="R3128">
        <f>IF(IFERROR(VLOOKUP(DATOS[[#This Row],[IdUnico]],A3129:$A$5002,1,FALSE),0),1,0)</f>
        <v>0</v>
      </c>
    </row>
    <row r="3129" spans="1:18" x14ac:dyDescent="0.3">
      <c r="A3129" t="str">
        <f>CONCATENATE(DATOS[[#This Row],[customer_id]],"_",DATOS[[#This Row],[country]],"_",DATOS[[#This Row],[customer_since]])</f>
        <v>CUST_6622_India_45769</v>
      </c>
      <c r="B3129" t="s">
        <v>771</v>
      </c>
      <c r="C3129">
        <v>32</v>
      </c>
      <c r="D3129" t="s">
        <v>14</v>
      </c>
      <c r="E3129" t="s">
        <v>37</v>
      </c>
      <c r="G3129">
        <f>IF(DATOS[[#This Row],[avg_order_value]]="",0,DATOS[[#This Row],[avg_order_value]])</f>
        <v>0</v>
      </c>
      <c r="H3129">
        <v>11</v>
      </c>
      <c r="I3129">
        <f>DATOS[[#This Row],[avgValorOrdenDesc]]*DATOS[[#This Row],[total_orders]]</f>
        <v>0</v>
      </c>
      <c r="J3129">
        <v>40</v>
      </c>
      <c r="K3129">
        <v>1</v>
      </c>
      <c r="L3129" t="s">
        <v>40</v>
      </c>
      <c r="M3129">
        <v>97.6</v>
      </c>
      <c r="N3129">
        <f>IF(DATOS[[#This Row],[email_open_rate]]="",0,DATOS[[#This Row],[email_open_rate]])</f>
        <v>97.6</v>
      </c>
      <c r="O3129" s="1">
        <v>45769</v>
      </c>
      <c r="P3129">
        <v>58</v>
      </c>
      <c r="Q3129">
        <v>0.21</v>
      </c>
      <c r="R3129">
        <f>IF(IFERROR(VLOOKUP(DATOS[[#This Row],[IdUnico]],A3130:$A$5002,1,FALSE),0),1,0)</f>
        <v>0</v>
      </c>
    </row>
    <row r="3130" spans="1:18" x14ac:dyDescent="0.3">
      <c r="A3130" t="str">
        <f>CONCATENATE(DATOS[[#This Row],[customer_id]],"_",DATOS[[#This Row],[country]],"_",DATOS[[#This Row],[customer_since]])</f>
        <v>CUST_6622_Japan_45438</v>
      </c>
      <c r="B3130" t="s">
        <v>771</v>
      </c>
      <c r="C3130">
        <v>29</v>
      </c>
      <c r="D3130" t="s">
        <v>21</v>
      </c>
      <c r="E3130" t="s">
        <v>26</v>
      </c>
      <c r="F3130">
        <v>29.76</v>
      </c>
      <c r="G3130">
        <f>IF(DATOS[[#This Row],[avg_order_value]]="",0,DATOS[[#This Row],[avg_order_value]])</f>
        <v>29.76</v>
      </c>
      <c r="H3130">
        <v>11</v>
      </c>
      <c r="I3130">
        <f>DATOS[[#This Row],[avgValorOrdenDesc]]*DATOS[[#This Row],[total_orders]]</f>
        <v>327.36</v>
      </c>
      <c r="J3130">
        <v>256</v>
      </c>
      <c r="K3130">
        <v>0</v>
      </c>
      <c r="L3130" t="s">
        <v>19</v>
      </c>
      <c r="M3130">
        <v>49.1</v>
      </c>
      <c r="N3130">
        <f>IF(DATOS[[#This Row],[email_open_rate]]="",0,DATOS[[#This Row],[email_open_rate]])</f>
        <v>49.1</v>
      </c>
      <c r="O3130" s="1">
        <v>45438</v>
      </c>
      <c r="P3130">
        <v>62</v>
      </c>
      <c r="Q3130">
        <v>0.2</v>
      </c>
      <c r="R3130">
        <f>IF(IFERROR(VLOOKUP(DATOS[[#This Row],[IdUnico]],A3131:$A$5002,1,FALSE),0),1,0)</f>
        <v>0</v>
      </c>
    </row>
    <row r="3131" spans="1:18" x14ac:dyDescent="0.3">
      <c r="A3131" t="str">
        <f>CONCATENATE(DATOS[[#This Row],[customer_id]],"_",DATOS[[#This Row],[country]],"_",DATOS[[#This Row],[customer_since]])</f>
        <v>CUST_6624_Australia_45472</v>
      </c>
      <c r="B3131" t="s">
        <v>1936</v>
      </c>
      <c r="C3131">
        <v>72</v>
      </c>
      <c r="D3131" t="s">
        <v>14</v>
      </c>
      <c r="E3131" t="s">
        <v>22</v>
      </c>
      <c r="F3131">
        <v>39.24</v>
      </c>
      <c r="G3131">
        <f>IF(DATOS[[#This Row],[avg_order_value]]="",0,DATOS[[#This Row],[avg_order_value]])</f>
        <v>39.24</v>
      </c>
      <c r="H3131">
        <v>11</v>
      </c>
      <c r="I3131">
        <f>DATOS[[#This Row],[avgValorOrdenDesc]]*DATOS[[#This Row],[total_orders]]</f>
        <v>431.64000000000004</v>
      </c>
      <c r="J3131">
        <v>10</v>
      </c>
      <c r="K3131">
        <v>0</v>
      </c>
      <c r="L3131" t="s">
        <v>23</v>
      </c>
      <c r="M3131">
        <v>84</v>
      </c>
      <c r="N3131">
        <f>IF(DATOS[[#This Row],[email_open_rate]]="",0,DATOS[[#This Row],[email_open_rate]])</f>
        <v>84</v>
      </c>
      <c r="O3131" s="1">
        <v>45472</v>
      </c>
      <c r="P3131">
        <v>27</v>
      </c>
      <c r="Q3131">
        <v>0.23</v>
      </c>
      <c r="R3131">
        <f>IF(IFERROR(VLOOKUP(DATOS[[#This Row],[IdUnico]],A3132:$A$5002,1,FALSE),0),1,0)</f>
        <v>0</v>
      </c>
    </row>
    <row r="3132" spans="1:18" x14ac:dyDescent="0.3">
      <c r="A3132" t="str">
        <f>CONCATENATE(DATOS[[#This Row],[customer_id]],"_",DATOS[[#This Row],[country]],"_",DATOS[[#This Row],[customer_since]])</f>
        <v>CUST_6624_China_45453</v>
      </c>
      <c r="B3132" t="s">
        <v>1936</v>
      </c>
      <c r="C3132">
        <v>45</v>
      </c>
      <c r="D3132" t="s">
        <v>14</v>
      </c>
      <c r="E3132" t="s">
        <v>44</v>
      </c>
      <c r="F3132">
        <v>48.44</v>
      </c>
      <c r="G3132">
        <f>IF(DATOS[[#This Row],[avg_order_value]]="",0,DATOS[[#This Row],[avg_order_value]])</f>
        <v>48.44</v>
      </c>
      <c r="H3132">
        <v>11</v>
      </c>
      <c r="I3132">
        <f>DATOS[[#This Row],[avgValorOrdenDesc]]*DATOS[[#This Row],[total_orders]]</f>
        <v>532.83999999999992</v>
      </c>
      <c r="J3132">
        <v>255</v>
      </c>
      <c r="K3132">
        <v>0</v>
      </c>
      <c r="L3132" t="s">
        <v>23</v>
      </c>
      <c r="M3132">
        <v>80.400000000000006</v>
      </c>
      <c r="N3132">
        <f>IF(DATOS[[#This Row],[email_open_rate]]="",0,DATOS[[#This Row],[email_open_rate]])</f>
        <v>80.400000000000006</v>
      </c>
      <c r="O3132" s="1">
        <v>45453</v>
      </c>
      <c r="P3132">
        <v>89</v>
      </c>
      <c r="Q3132">
        <v>0.42</v>
      </c>
      <c r="R3132">
        <f>IF(IFERROR(VLOOKUP(DATOS[[#This Row],[IdUnico]],A3133:$A$5002,1,FALSE),0),1,0)</f>
        <v>0</v>
      </c>
    </row>
    <row r="3133" spans="1:18" x14ac:dyDescent="0.3">
      <c r="A3133" t="str">
        <f>CONCATENATE(DATOS[[#This Row],[customer_id]],"_",DATOS[[#This Row],[country]],"_",DATOS[[#This Row],[customer_since]])</f>
        <v>CUST_6625_USA_44778</v>
      </c>
      <c r="B3133" t="s">
        <v>343</v>
      </c>
      <c r="C3133">
        <v>21</v>
      </c>
      <c r="D3133" t="s">
        <v>14</v>
      </c>
      <c r="E3133" t="s">
        <v>18</v>
      </c>
      <c r="F3133">
        <v>98.38</v>
      </c>
      <c r="G3133">
        <f>IF(DATOS[[#This Row],[avg_order_value]]="",0,DATOS[[#This Row],[avg_order_value]])</f>
        <v>98.38</v>
      </c>
      <c r="H3133">
        <v>10</v>
      </c>
      <c r="I3133">
        <f>DATOS[[#This Row],[avgValorOrdenDesc]]*DATOS[[#This Row],[total_orders]]</f>
        <v>983.8</v>
      </c>
      <c r="J3133">
        <v>364</v>
      </c>
      <c r="K3133">
        <v>0</v>
      </c>
      <c r="L3133" t="s">
        <v>29</v>
      </c>
      <c r="M3133">
        <v>94.9</v>
      </c>
      <c r="N3133">
        <f>IF(DATOS[[#This Row],[email_open_rate]]="",0,DATOS[[#This Row],[email_open_rate]])</f>
        <v>94.9</v>
      </c>
      <c r="O3133" s="1">
        <v>44778</v>
      </c>
      <c r="P3133">
        <v>40</v>
      </c>
      <c r="Q3133">
        <v>0.32</v>
      </c>
      <c r="R3133">
        <f>IF(IFERROR(VLOOKUP(DATOS[[#This Row],[IdUnico]],A3134:$A$5002,1,FALSE),0),1,0)</f>
        <v>0</v>
      </c>
    </row>
    <row r="3134" spans="1:18" x14ac:dyDescent="0.3">
      <c r="A3134" t="str">
        <f>CONCATENATE(DATOS[[#This Row],[customer_id]],"_",DATOS[[#This Row],[country]],"_",DATOS[[#This Row],[customer_since]])</f>
        <v>CUST_6626_Australia_44524</v>
      </c>
      <c r="B3134" t="s">
        <v>1313</v>
      </c>
      <c r="C3134">
        <v>27</v>
      </c>
      <c r="D3134" t="s">
        <v>21</v>
      </c>
      <c r="E3134" t="s">
        <v>22</v>
      </c>
      <c r="F3134">
        <v>60.73</v>
      </c>
      <c r="G3134">
        <f>IF(DATOS[[#This Row],[avg_order_value]]="",0,DATOS[[#This Row],[avg_order_value]])</f>
        <v>60.73</v>
      </c>
      <c r="H3134">
        <v>11</v>
      </c>
      <c r="I3134">
        <f>DATOS[[#This Row],[avgValorOrdenDesc]]*DATOS[[#This Row],[total_orders]]</f>
        <v>668.03</v>
      </c>
      <c r="J3134">
        <v>306</v>
      </c>
      <c r="K3134">
        <v>0</v>
      </c>
      <c r="L3134" t="s">
        <v>40</v>
      </c>
      <c r="M3134">
        <v>77.8</v>
      </c>
      <c r="N3134">
        <f>IF(DATOS[[#This Row],[email_open_rate]]="",0,DATOS[[#This Row],[email_open_rate]])</f>
        <v>77.8</v>
      </c>
      <c r="O3134" s="1">
        <v>44524</v>
      </c>
      <c r="P3134">
        <v>37</v>
      </c>
      <c r="Q3134">
        <v>0.46</v>
      </c>
      <c r="R3134">
        <f>IF(IFERROR(VLOOKUP(DATOS[[#This Row],[IdUnico]],A3135:$A$5002,1,FALSE),0),1,0)</f>
        <v>0</v>
      </c>
    </row>
    <row r="3135" spans="1:18" x14ac:dyDescent="0.3">
      <c r="A3135" t="str">
        <f>CONCATENATE(DATOS[[#This Row],[customer_id]],"_",DATOS[[#This Row],[country]],"_",DATOS[[#This Row],[customer_since]])</f>
        <v>CUST_6626_Australia_45103</v>
      </c>
      <c r="B3135" t="s">
        <v>1313</v>
      </c>
      <c r="C3135">
        <v>71</v>
      </c>
      <c r="D3135" t="s">
        <v>21</v>
      </c>
      <c r="E3135" t="s">
        <v>22</v>
      </c>
      <c r="F3135">
        <v>54.47</v>
      </c>
      <c r="G3135">
        <f>IF(DATOS[[#This Row],[avg_order_value]]="",0,DATOS[[#This Row],[avg_order_value]])</f>
        <v>54.47</v>
      </c>
      <c r="H3135">
        <v>9</v>
      </c>
      <c r="I3135">
        <f>DATOS[[#This Row],[avgValorOrdenDesc]]*DATOS[[#This Row],[total_orders]]</f>
        <v>490.23</v>
      </c>
      <c r="J3135">
        <v>347</v>
      </c>
      <c r="K3135">
        <v>0</v>
      </c>
      <c r="L3135" t="s">
        <v>16</v>
      </c>
      <c r="M3135">
        <v>33.1</v>
      </c>
      <c r="N3135">
        <f>IF(DATOS[[#This Row],[email_open_rate]]="",0,DATOS[[#This Row],[email_open_rate]])</f>
        <v>33.1</v>
      </c>
      <c r="O3135" s="1">
        <v>45103</v>
      </c>
      <c r="P3135">
        <v>96</v>
      </c>
      <c r="Q3135">
        <v>0.59</v>
      </c>
      <c r="R3135">
        <f>IF(IFERROR(VLOOKUP(DATOS[[#This Row],[IdUnico]],A3136:$A$5002,1,FALSE),0),1,0)</f>
        <v>0</v>
      </c>
    </row>
    <row r="3136" spans="1:18" x14ac:dyDescent="0.3">
      <c r="A3136" t="str">
        <f>CONCATENATE(DATOS[[#This Row],[customer_id]],"_",DATOS[[#This Row],[country]],"_",DATOS[[#This Row],[customer_since]])</f>
        <v>CUST_6626_Germany_44428</v>
      </c>
      <c r="B3136" t="s">
        <v>1313</v>
      </c>
      <c r="C3136">
        <v>76</v>
      </c>
      <c r="D3136" t="s">
        <v>21</v>
      </c>
      <c r="E3136" t="s">
        <v>50</v>
      </c>
      <c r="F3136">
        <v>61.1</v>
      </c>
      <c r="G3136">
        <f>IF(DATOS[[#This Row],[avg_order_value]]="",0,DATOS[[#This Row],[avg_order_value]])</f>
        <v>61.1</v>
      </c>
      <c r="H3136">
        <v>13</v>
      </c>
      <c r="I3136">
        <f>DATOS[[#This Row],[avgValorOrdenDesc]]*DATOS[[#This Row],[total_orders]]</f>
        <v>794.30000000000007</v>
      </c>
      <c r="J3136">
        <v>173</v>
      </c>
      <c r="K3136">
        <v>0</v>
      </c>
      <c r="L3136" t="s">
        <v>29</v>
      </c>
      <c r="M3136">
        <v>20.8</v>
      </c>
      <c r="N3136">
        <f>IF(DATOS[[#This Row],[email_open_rate]]="",0,DATOS[[#This Row],[email_open_rate]])</f>
        <v>20.8</v>
      </c>
      <c r="O3136" s="1">
        <v>44428</v>
      </c>
      <c r="P3136">
        <v>18</v>
      </c>
      <c r="Q3136">
        <v>0.48</v>
      </c>
      <c r="R3136">
        <f>IF(IFERROR(VLOOKUP(DATOS[[#This Row],[IdUnico]],A3137:$A$5002,1,FALSE),0),1,0)</f>
        <v>0</v>
      </c>
    </row>
    <row r="3137" spans="1:18" x14ac:dyDescent="0.3">
      <c r="A3137" t="str">
        <f>CONCATENATE(DATOS[[#This Row],[customer_id]],"_",DATOS[[#This Row],[country]],"_",DATOS[[#This Row],[customer_since]])</f>
        <v>CUST_6628_France_44823</v>
      </c>
      <c r="B3137" t="s">
        <v>2935</v>
      </c>
      <c r="C3137">
        <v>59</v>
      </c>
      <c r="D3137" t="s">
        <v>25</v>
      </c>
      <c r="E3137" t="s">
        <v>35</v>
      </c>
      <c r="F3137">
        <v>77.45</v>
      </c>
      <c r="G3137">
        <f>IF(DATOS[[#This Row],[avg_order_value]]="",0,DATOS[[#This Row],[avg_order_value]])</f>
        <v>77.45</v>
      </c>
      <c r="H3137">
        <v>10</v>
      </c>
      <c r="I3137">
        <f>DATOS[[#This Row],[avgValorOrdenDesc]]*DATOS[[#This Row],[total_orders]]</f>
        <v>774.5</v>
      </c>
      <c r="J3137">
        <v>102</v>
      </c>
      <c r="K3137">
        <v>0</v>
      </c>
      <c r="L3137" t="s">
        <v>40</v>
      </c>
      <c r="M3137">
        <v>46.7</v>
      </c>
      <c r="N3137">
        <f>IF(DATOS[[#This Row],[email_open_rate]]="",0,DATOS[[#This Row],[email_open_rate]])</f>
        <v>46.7</v>
      </c>
      <c r="O3137" s="1">
        <v>44823</v>
      </c>
      <c r="P3137">
        <v>69</v>
      </c>
      <c r="Q3137">
        <v>0.47</v>
      </c>
      <c r="R3137">
        <f>IF(IFERROR(VLOOKUP(DATOS[[#This Row],[IdUnico]],A3138:$A$5002,1,FALSE),0),1,0)</f>
        <v>0</v>
      </c>
    </row>
    <row r="3138" spans="1:18" x14ac:dyDescent="0.3">
      <c r="A3138" t="str">
        <f>CONCATENATE(DATOS[[#This Row],[customer_id]],"_",DATOS[[#This Row],[country]],"_",DATOS[[#This Row],[customer_since]])</f>
        <v>CUST_6630_France_45806</v>
      </c>
      <c r="B3138" t="s">
        <v>3123</v>
      </c>
      <c r="C3138">
        <v>27</v>
      </c>
      <c r="D3138" t="s">
        <v>21</v>
      </c>
      <c r="E3138" t="s">
        <v>35</v>
      </c>
      <c r="F3138">
        <v>190.82</v>
      </c>
      <c r="G3138">
        <f>IF(DATOS[[#This Row],[avg_order_value]]="",0,DATOS[[#This Row],[avg_order_value]])</f>
        <v>190.82</v>
      </c>
      <c r="H3138">
        <v>10</v>
      </c>
      <c r="I3138">
        <f>DATOS[[#This Row],[avgValorOrdenDesc]]*DATOS[[#This Row],[total_orders]]</f>
        <v>1908.1999999999998</v>
      </c>
      <c r="J3138">
        <v>335</v>
      </c>
      <c r="K3138">
        <v>0</v>
      </c>
      <c r="L3138" t="s">
        <v>19</v>
      </c>
      <c r="M3138">
        <v>41.8</v>
      </c>
      <c r="N3138">
        <f>IF(DATOS[[#This Row],[email_open_rate]]="",0,DATOS[[#This Row],[email_open_rate]])</f>
        <v>41.8</v>
      </c>
      <c r="O3138" s="1">
        <v>45806</v>
      </c>
      <c r="P3138">
        <v>62</v>
      </c>
      <c r="Q3138">
        <v>0.17</v>
      </c>
      <c r="R3138">
        <f>IF(IFERROR(VLOOKUP(DATOS[[#This Row],[IdUnico]],A3139:$A$5002,1,FALSE),0),1,0)</f>
        <v>0</v>
      </c>
    </row>
    <row r="3139" spans="1:18" x14ac:dyDescent="0.3">
      <c r="A3139" t="str">
        <f>CONCATENATE(DATOS[[#This Row],[customer_id]],"_",DATOS[[#This Row],[country]],"_",DATOS[[#This Row],[customer_since]])</f>
        <v>CUST_6631_Australia_44089</v>
      </c>
      <c r="B3139" t="s">
        <v>1436</v>
      </c>
      <c r="C3139">
        <v>47</v>
      </c>
      <c r="D3139" t="s">
        <v>14</v>
      </c>
      <c r="E3139" t="s">
        <v>22</v>
      </c>
      <c r="F3139">
        <v>317.57</v>
      </c>
      <c r="G3139">
        <f>IF(DATOS[[#This Row],[avg_order_value]]="",0,DATOS[[#This Row],[avg_order_value]])</f>
        <v>317.57</v>
      </c>
      <c r="H3139">
        <v>12</v>
      </c>
      <c r="I3139">
        <f>DATOS[[#This Row],[avgValorOrdenDesc]]*DATOS[[#This Row],[total_orders]]</f>
        <v>3810.84</v>
      </c>
      <c r="J3139">
        <v>223</v>
      </c>
      <c r="K3139">
        <v>0</v>
      </c>
      <c r="L3139" t="s">
        <v>16</v>
      </c>
      <c r="M3139">
        <v>3.7</v>
      </c>
      <c r="N3139">
        <f>IF(DATOS[[#This Row],[email_open_rate]]="",0,DATOS[[#This Row],[email_open_rate]])</f>
        <v>3.7</v>
      </c>
      <c r="O3139" s="1">
        <v>44089</v>
      </c>
      <c r="P3139">
        <v>24</v>
      </c>
      <c r="Q3139">
        <v>0.04</v>
      </c>
      <c r="R3139">
        <f>IF(IFERROR(VLOOKUP(DATOS[[#This Row],[IdUnico]],A3140:$A$5002,1,FALSE),0),1,0)</f>
        <v>0</v>
      </c>
    </row>
    <row r="3140" spans="1:18" x14ac:dyDescent="0.3">
      <c r="A3140" t="str">
        <f>CONCATENATE(DATOS[[#This Row],[customer_id]],"_",DATOS[[#This Row],[country]],"_",DATOS[[#This Row],[customer_since]])</f>
        <v>CUST_6633_Australia_45537</v>
      </c>
      <c r="B3140" t="s">
        <v>2794</v>
      </c>
      <c r="C3140">
        <v>63</v>
      </c>
      <c r="D3140" t="s">
        <v>21</v>
      </c>
      <c r="E3140" t="s">
        <v>22</v>
      </c>
      <c r="F3140">
        <v>44.63</v>
      </c>
      <c r="G3140">
        <f>IF(DATOS[[#This Row],[avg_order_value]]="",0,DATOS[[#This Row],[avg_order_value]])</f>
        <v>44.63</v>
      </c>
      <c r="H3140">
        <v>8</v>
      </c>
      <c r="I3140">
        <f>DATOS[[#This Row],[avgValorOrdenDesc]]*DATOS[[#This Row],[total_orders]]</f>
        <v>357.04</v>
      </c>
      <c r="J3140">
        <v>117</v>
      </c>
      <c r="K3140">
        <v>0</v>
      </c>
      <c r="L3140" t="s">
        <v>19</v>
      </c>
      <c r="M3140">
        <v>89</v>
      </c>
      <c r="N3140">
        <f>IF(DATOS[[#This Row],[email_open_rate]]="",0,DATOS[[#This Row],[email_open_rate]])</f>
        <v>89</v>
      </c>
      <c r="O3140" s="1">
        <v>45537</v>
      </c>
      <c r="P3140">
        <v>21</v>
      </c>
      <c r="Q3140">
        <v>0.2</v>
      </c>
      <c r="R3140">
        <f>IF(IFERROR(VLOOKUP(DATOS[[#This Row],[IdUnico]],A3141:$A$5002,1,FALSE),0),1,0)</f>
        <v>0</v>
      </c>
    </row>
    <row r="3141" spans="1:18" x14ac:dyDescent="0.3">
      <c r="A3141" t="str">
        <f>CONCATENATE(DATOS[[#This Row],[customer_id]],"_",DATOS[[#This Row],[country]],"_",DATOS[[#This Row],[customer_since]])</f>
        <v>CUST_6634_Brazil_44337</v>
      </c>
      <c r="B3141" t="s">
        <v>2667</v>
      </c>
      <c r="C3141">
        <v>78</v>
      </c>
      <c r="D3141" t="s">
        <v>21</v>
      </c>
      <c r="E3141" t="s">
        <v>15</v>
      </c>
      <c r="F3141">
        <v>60.46</v>
      </c>
      <c r="G3141">
        <f>IF(DATOS[[#This Row],[avg_order_value]]="",0,DATOS[[#This Row],[avg_order_value]])</f>
        <v>60.46</v>
      </c>
      <c r="H3141">
        <v>8</v>
      </c>
      <c r="I3141">
        <f>DATOS[[#This Row],[avgValorOrdenDesc]]*DATOS[[#This Row],[total_orders]]</f>
        <v>483.68</v>
      </c>
      <c r="J3141">
        <v>342</v>
      </c>
      <c r="K3141">
        <v>0</v>
      </c>
      <c r="L3141" t="s">
        <v>40</v>
      </c>
      <c r="M3141">
        <v>3.7</v>
      </c>
      <c r="N3141">
        <f>IF(DATOS[[#This Row],[email_open_rate]]="",0,DATOS[[#This Row],[email_open_rate]])</f>
        <v>3.7</v>
      </c>
      <c r="O3141" s="1">
        <v>44337</v>
      </c>
      <c r="P3141">
        <v>27</v>
      </c>
      <c r="Q3141">
        <v>0.51</v>
      </c>
      <c r="R3141">
        <f>IF(IFERROR(VLOOKUP(DATOS[[#This Row],[IdUnico]],A3142:$A$5002,1,FALSE),0),1,0)</f>
        <v>0</v>
      </c>
    </row>
    <row r="3142" spans="1:18" x14ac:dyDescent="0.3">
      <c r="A3142" t="str">
        <f>CONCATENATE(DATOS[[#This Row],[customer_id]],"_",DATOS[[#This Row],[country]],"_",DATOS[[#This Row],[customer_since]])</f>
        <v>CUST_6634_Canada_44515</v>
      </c>
      <c r="B3142" t="s">
        <v>2667</v>
      </c>
      <c r="C3142">
        <v>62</v>
      </c>
      <c r="D3142" t="s">
        <v>14</v>
      </c>
      <c r="E3142" t="s">
        <v>28</v>
      </c>
      <c r="F3142">
        <v>179.32</v>
      </c>
      <c r="G3142">
        <f>IF(DATOS[[#This Row],[avg_order_value]]="",0,DATOS[[#This Row],[avg_order_value]])</f>
        <v>179.32</v>
      </c>
      <c r="H3142">
        <v>19</v>
      </c>
      <c r="I3142">
        <f>DATOS[[#This Row],[avgValorOrdenDesc]]*DATOS[[#This Row],[total_orders]]</f>
        <v>3407.08</v>
      </c>
      <c r="J3142">
        <v>182</v>
      </c>
      <c r="K3142">
        <v>0</v>
      </c>
      <c r="L3142" t="s">
        <v>40</v>
      </c>
      <c r="M3142">
        <v>89.9</v>
      </c>
      <c r="N3142">
        <f>IF(DATOS[[#This Row],[email_open_rate]]="",0,DATOS[[#This Row],[email_open_rate]])</f>
        <v>89.9</v>
      </c>
      <c r="O3142" s="1">
        <v>44515</v>
      </c>
      <c r="P3142">
        <v>80</v>
      </c>
      <c r="Q3142">
        <v>0.3</v>
      </c>
      <c r="R3142">
        <f>IF(IFERROR(VLOOKUP(DATOS[[#This Row],[IdUnico]],A3143:$A$5002,1,FALSE),0),1,0)</f>
        <v>0</v>
      </c>
    </row>
    <row r="3143" spans="1:18" x14ac:dyDescent="0.3">
      <c r="A3143" t="str">
        <f>CONCATENATE(DATOS[[#This Row],[customer_id]],"_",DATOS[[#This Row],[country]],"_",DATOS[[#This Row],[customer_since]])</f>
        <v>CUST_6637_India_44405</v>
      </c>
      <c r="B3143" t="s">
        <v>2576</v>
      </c>
      <c r="C3143">
        <v>28</v>
      </c>
      <c r="D3143" t="s">
        <v>14</v>
      </c>
      <c r="E3143" t="s">
        <v>37</v>
      </c>
      <c r="F3143">
        <v>218.09</v>
      </c>
      <c r="G3143">
        <f>IF(DATOS[[#This Row],[avg_order_value]]="",0,DATOS[[#This Row],[avg_order_value]])</f>
        <v>218.09</v>
      </c>
      <c r="H3143">
        <v>6</v>
      </c>
      <c r="I3143">
        <f>DATOS[[#This Row],[avgValorOrdenDesc]]*DATOS[[#This Row],[total_orders]]</f>
        <v>1308.54</v>
      </c>
      <c r="J3143">
        <v>153</v>
      </c>
      <c r="K3143">
        <v>0</v>
      </c>
      <c r="L3143" t="s">
        <v>29</v>
      </c>
      <c r="M3143">
        <v>64.900000000000006</v>
      </c>
      <c r="N3143">
        <f>IF(DATOS[[#This Row],[email_open_rate]]="",0,DATOS[[#This Row],[email_open_rate]])</f>
        <v>64.900000000000006</v>
      </c>
      <c r="O3143" s="1">
        <v>44405</v>
      </c>
      <c r="P3143">
        <v>10</v>
      </c>
      <c r="Q3143">
        <v>0.22</v>
      </c>
      <c r="R3143">
        <f>IF(IFERROR(VLOOKUP(DATOS[[#This Row],[IdUnico]],A3144:$A$5002,1,FALSE),0),1,0)</f>
        <v>0</v>
      </c>
    </row>
    <row r="3144" spans="1:18" x14ac:dyDescent="0.3">
      <c r="A3144" t="str">
        <f>CONCATENATE(DATOS[[#This Row],[customer_id]],"_",DATOS[[#This Row],[country]],"_",DATOS[[#This Row],[customer_since]])</f>
        <v>CUST_6644_Australia_44444</v>
      </c>
      <c r="B3144" t="s">
        <v>478</v>
      </c>
      <c r="C3144">
        <v>54</v>
      </c>
      <c r="D3144" t="s">
        <v>14</v>
      </c>
      <c r="E3144" t="s">
        <v>22</v>
      </c>
      <c r="F3144">
        <v>55.71</v>
      </c>
      <c r="G3144">
        <f>IF(DATOS[[#This Row],[avg_order_value]]="",0,DATOS[[#This Row],[avg_order_value]])</f>
        <v>55.71</v>
      </c>
      <c r="H3144">
        <v>15</v>
      </c>
      <c r="I3144">
        <f>DATOS[[#This Row],[avgValorOrdenDesc]]*DATOS[[#This Row],[total_orders]]</f>
        <v>835.65</v>
      </c>
      <c r="J3144">
        <v>143</v>
      </c>
      <c r="K3144">
        <v>0</v>
      </c>
      <c r="L3144" t="s">
        <v>19</v>
      </c>
      <c r="M3144">
        <v>12.2</v>
      </c>
      <c r="N3144">
        <f>IF(DATOS[[#This Row],[email_open_rate]]="",0,DATOS[[#This Row],[email_open_rate]])</f>
        <v>12.2</v>
      </c>
      <c r="O3144" s="1">
        <v>44444</v>
      </c>
      <c r="P3144">
        <v>14</v>
      </c>
      <c r="Q3144">
        <v>0.13</v>
      </c>
      <c r="R3144">
        <f>IF(IFERROR(VLOOKUP(DATOS[[#This Row],[IdUnico]],A3145:$A$5002,1,FALSE),0),1,0)</f>
        <v>0</v>
      </c>
    </row>
    <row r="3145" spans="1:18" x14ac:dyDescent="0.3">
      <c r="A3145" t="str">
        <f>CONCATENATE(DATOS[[#This Row],[customer_id]],"_",DATOS[[#This Row],[country]],"_",DATOS[[#This Row],[customer_since]])</f>
        <v>CUST_6645_Brazil_45273</v>
      </c>
      <c r="B3145" t="s">
        <v>569</v>
      </c>
      <c r="C3145">
        <v>50</v>
      </c>
      <c r="D3145" t="s">
        <v>21</v>
      </c>
      <c r="E3145" t="s">
        <v>15</v>
      </c>
      <c r="F3145">
        <v>79.430000000000007</v>
      </c>
      <c r="G3145">
        <f>IF(DATOS[[#This Row],[avg_order_value]]="",0,DATOS[[#This Row],[avg_order_value]])</f>
        <v>79.430000000000007</v>
      </c>
      <c r="H3145">
        <v>9</v>
      </c>
      <c r="I3145">
        <f>DATOS[[#This Row],[avgValorOrdenDesc]]*DATOS[[#This Row],[total_orders]]</f>
        <v>714.87000000000012</v>
      </c>
      <c r="J3145">
        <v>203</v>
      </c>
      <c r="K3145">
        <v>0</v>
      </c>
      <c r="L3145" t="s">
        <v>23</v>
      </c>
      <c r="M3145">
        <v>51.8</v>
      </c>
      <c r="N3145">
        <f>IF(DATOS[[#This Row],[email_open_rate]]="",0,DATOS[[#This Row],[email_open_rate]])</f>
        <v>51.8</v>
      </c>
      <c r="O3145" s="1">
        <v>45273</v>
      </c>
      <c r="P3145">
        <v>22</v>
      </c>
      <c r="Q3145">
        <v>0.28999999999999998</v>
      </c>
      <c r="R3145">
        <f>IF(IFERROR(VLOOKUP(DATOS[[#This Row],[IdUnico]],A3146:$A$5002,1,FALSE),0),1,0)</f>
        <v>0</v>
      </c>
    </row>
    <row r="3146" spans="1:18" x14ac:dyDescent="0.3">
      <c r="A3146" t="str">
        <f>CONCATENATE(DATOS[[#This Row],[customer_id]],"_",DATOS[[#This Row],[country]],"_",DATOS[[#This Row],[customer_since]])</f>
        <v>CUST_6647_Brazil_44461</v>
      </c>
      <c r="B3146" t="s">
        <v>2410</v>
      </c>
      <c r="C3146">
        <v>30</v>
      </c>
      <c r="D3146" t="s">
        <v>14</v>
      </c>
      <c r="E3146" t="s">
        <v>15</v>
      </c>
      <c r="F3146">
        <v>82.88</v>
      </c>
      <c r="G3146">
        <f>IF(DATOS[[#This Row],[avg_order_value]]="",0,DATOS[[#This Row],[avg_order_value]])</f>
        <v>82.88</v>
      </c>
      <c r="H3146">
        <v>10</v>
      </c>
      <c r="I3146">
        <f>DATOS[[#This Row],[avgValorOrdenDesc]]*DATOS[[#This Row],[total_orders]]</f>
        <v>828.8</v>
      </c>
      <c r="J3146">
        <v>249</v>
      </c>
      <c r="K3146">
        <v>0</v>
      </c>
      <c r="L3146" t="s">
        <v>29</v>
      </c>
      <c r="M3146">
        <v>21</v>
      </c>
      <c r="N3146">
        <f>IF(DATOS[[#This Row],[email_open_rate]]="",0,DATOS[[#This Row],[email_open_rate]])</f>
        <v>21</v>
      </c>
      <c r="O3146" s="1">
        <v>44461</v>
      </c>
      <c r="P3146">
        <v>4</v>
      </c>
      <c r="Q3146">
        <v>0.12</v>
      </c>
      <c r="R3146">
        <f>IF(IFERROR(VLOOKUP(DATOS[[#This Row],[IdUnico]],A3147:$A$5002,1,FALSE),0),1,0)</f>
        <v>0</v>
      </c>
    </row>
    <row r="3147" spans="1:18" x14ac:dyDescent="0.3">
      <c r="A3147" t="str">
        <f>CONCATENATE(DATOS[[#This Row],[customer_id]],"_",DATOS[[#This Row],[country]],"_",DATOS[[#This Row],[customer_since]])</f>
        <v>CUST_6649_Japan_44251</v>
      </c>
      <c r="B3147" t="s">
        <v>3734</v>
      </c>
      <c r="C3147">
        <v>47</v>
      </c>
      <c r="D3147" t="s">
        <v>21</v>
      </c>
      <c r="E3147" t="s">
        <v>26</v>
      </c>
      <c r="G3147">
        <f>IF(DATOS[[#This Row],[avg_order_value]]="",0,DATOS[[#This Row],[avg_order_value]])</f>
        <v>0</v>
      </c>
      <c r="H3147">
        <v>13</v>
      </c>
      <c r="I3147">
        <f>DATOS[[#This Row],[avgValorOrdenDesc]]*DATOS[[#This Row],[total_orders]]</f>
        <v>0</v>
      </c>
      <c r="J3147">
        <v>129</v>
      </c>
      <c r="K3147">
        <v>0</v>
      </c>
      <c r="L3147" t="s">
        <v>16</v>
      </c>
      <c r="M3147">
        <v>81</v>
      </c>
      <c r="N3147">
        <f>IF(DATOS[[#This Row],[email_open_rate]]="",0,DATOS[[#This Row],[email_open_rate]])</f>
        <v>81</v>
      </c>
      <c r="O3147" s="1">
        <v>44251</v>
      </c>
      <c r="P3147">
        <v>61</v>
      </c>
      <c r="Q3147">
        <v>0.16</v>
      </c>
      <c r="R3147">
        <f>IF(IFERROR(VLOOKUP(DATOS[[#This Row],[IdUnico]],A3148:$A$5002,1,FALSE),0),1,0)</f>
        <v>0</v>
      </c>
    </row>
    <row r="3148" spans="1:18" x14ac:dyDescent="0.3">
      <c r="A3148" t="str">
        <f>CONCATENATE(DATOS[[#This Row],[customer_id]],"_",DATOS[[#This Row],[country]],"_",DATOS[[#This Row],[customer_since]])</f>
        <v>CUST_6650_China_45363</v>
      </c>
      <c r="B3148" t="s">
        <v>3802</v>
      </c>
      <c r="C3148">
        <v>73</v>
      </c>
      <c r="D3148" t="s">
        <v>21</v>
      </c>
      <c r="E3148" t="s">
        <v>44</v>
      </c>
      <c r="F3148">
        <v>94.37</v>
      </c>
      <c r="G3148">
        <f>IF(DATOS[[#This Row],[avg_order_value]]="",0,DATOS[[#This Row],[avg_order_value]])</f>
        <v>94.37</v>
      </c>
      <c r="H3148">
        <v>10</v>
      </c>
      <c r="I3148">
        <f>DATOS[[#This Row],[avgValorOrdenDesc]]*DATOS[[#This Row],[total_orders]]</f>
        <v>943.7</v>
      </c>
      <c r="J3148">
        <v>44</v>
      </c>
      <c r="K3148">
        <v>0</v>
      </c>
      <c r="L3148" t="s">
        <v>29</v>
      </c>
      <c r="M3148">
        <v>18</v>
      </c>
      <c r="N3148">
        <f>IF(DATOS[[#This Row],[email_open_rate]]="",0,DATOS[[#This Row],[email_open_rate]])</f>
        <v>18</v>
      </c>
      <c r="O3148" s="1">
        <v>45363</v>
      </c>
      <c r="P3148">
        <v>13</v>
      </c>
      <c r="Q3148">
        <v>0.48</v>
      </c>
      <c r="R3148">
        <f>IF(IFERROR(VLOOKUP(DATOS[[#This Row],[IdUnico]],A3149:$A$5002,1,FALSE),0),1,0)</f>
        <v>0</v>
      </c>
    </row>
    <row r="3149" spans="1:18" x14ac:dyDescent="0.3">
      <c r="A3149" t="str">
        <f>CONCATENATE(DATOS[[#This Row],[customer_id]],"_",DATOS[[#This Row],[country]],"_",DATOS[[#This Row],[customer_since]])</f>
        <v>CUST_6655_India_44031</v>
      </c>
      <c r="B3149" t="s">
        <v>1337</v>
      </c>
      <c r="C3149">
        <v>60</v>
      </c>
      <c r="D3149" t="s">
        <v>14</v>
      </c>
      <c r="E3149" t="s">
        <v>37</v>
      </c>
      <c r="F3149">
        <v>157.37</v>
      </c>
      <c r="G3149">
        <f>IF(DATOS[[#This Row],[avg_order_value]]="",0,DATOS[[#This Row],[avg_order_value]])</f>
        <v>157.37</v>
      </c>
      <c r="H3149">
        <v>8</v>
      </c>
      <c r="I3149">
        <f>DATOS[[#This Row],[avgValorOrdenDesc]]*DATOS[[#This Row],[total_orders]]</f>
        <v>1258.96</v>
      </c>
      <c r="J3149">
        <v>121</v>
      </c>
      <c r="K3149">
        <v>0</v>
      </c>
      <c r="L3149" t="s">
        <v>19</v>
      </c>
      <c r="M3149">
        <v>27.2</v>
      </c>
      <c r="N3149">
        <f>IF(DATOS[[#This Row],[email_open_rate]]="",0,DATOS[[#This Row],[email_open_rate]])</f>
        <v>27.2</v>
      </c>
      <c r="O3149" s="1">
        <v>44031</v>
      </c>
      <c r="P3149">
        <v>65</v>
      </c>
      <c r="Q3149">
        <v>0.34</v>
      </c>
      <c r="R3149">
        <f>IF(IFERROR(VLOOKUP(DATOS[[#This Row],[IdUnico]],A3150:$A$5002,1,FALSE),0),1,0)</f>
        <v>0</v>
      </c>
    </row>
    <row r="3150" spans="1:18" x14ac:dyDescent="0.3">
      <c r="A3150" t="str">
        <f>CONCATENATE(DATOS[[#This Row],[customer_id]],"_",DATOS[[#This Row],[country]],"_",DATOS[[#This Row],[customer_since]])</f>
        <v>CUST_6656_Germany_45300</v>
      </c>
      <c r="B3150" t="s">
        <v>1698</v>
      </c>
      <c r="C3150">
        <v>47</v>
      </c>
      <c r="D3150" t="s">
        <v>21</v>
      </c>
      <c r="E3150" t="s">
        <v>50</v>
      </c>
      <c r="F3150">
        <v>131.85</v>
      </c>
      <c r="G3150">
        <f>IF(DATOS[[#This Row],[avg_order_value]]="",0,DATOS[[#This Row],[avg_order_value]])</f>
        <v>131.85</v>
      </c>
      <c r="H3150">
        <v>10</v>
      </c>
      <c r="I3150">
        <f>DATOS[[#This Row],[avgValorOrdenDesc]]*DATOS[[#This Row],[total_orders]]</f>
        <v>1318.5</v>
      </c>
      <c r="J3150">
        <v>256</v>
      </c>
      <c r="K3150">
        <v>0</v>
      </c>
      <c r="L3150" t="s">
        <v>19</v>
      </c>
      <c r="M3150">
        <v>55.8</v>
      </c>
      <c r="N3150">
        <f>IF(DATOS[[#This Row],[email_open_rate]]="",0,DATOS[[#This Row],[email_open_rate]])</f>
        <v>55.8</v>
      </c>
      <c r="O3150" s="1">
        <v>45300</v>
      </c>
      <c r="P3150">
        <v>98</v>
      </c>
      <c r="Q3150">
        <v>0.5</v>
      </c>
      <c r="R3150">
        <f>IF(IFERROR(VLOOKUP(DATOS[[#This Row],[IdUnico]],A3151:$A$5002,1,FALSE),0),1,0)</f>
        <v>0</v>
      </c>
    </row>
    <row r="3151" spans="1:18" x14ac:dyDescent="0.3">
      <c r="A3151" t="str">
        <f>CONCATENATE(DATOS[[#This Row],[customer_id]],"_",DATOS[[#This Row],[country]],"_",DATOS[[#This Row],[customer_since]])</f>
        <v>CUST_6658_Brazil_44727</v>
      </c>
      <c r="B3151" t="s">
        <v>1305</v>
      </c>
      <c r="C3151">
        <v>49</v>
      </c>
      <c r="D3151" t="s">
        <v>14</v>
      </c>
      <c r="E3151" t="s">
        <v>15</v>
      </c>
      <c r="F3151">
        <v>55.1</v>
      </c>
      <c r="G3151">
        <f>IF(DATOS[[#This Row],[avg_order_value]]="",0,DATOS[[#This Row],[avg_order_value]])</f>
        <v>55.1</v>
      </c>
      <c r="H3151">
        <v>14</v>
      </c>
      <c r="I3151">
        <f>DATOS[[#This Row],[avgValorOrdenDesc]]*DATOS[[#This Row],[total_orders]]</f>
        <v>771.4</v>
      </c>
      <c r="J3151">
        <v>136</v>
      </c>
      <c r="K3151">
        <v>0</v>
      </c>
      <c r="L3151" t="s">
        <v>40</v>
      </c>
      <c r="M3151">
        <v>57.3</v>
      </c>
      <c r="N3151">
        <f>IF(DATOS[[#This Row],[email_open_rate]]="",0,DATOS[[#This Row],[email_open_rate]])</f>
        <v>57.3</v>
      </c>
      <c r="O3151" s="1">
        <v>44727</v>
      </c>
      <c r="P3151">
        <v>23</v>
      </c>
      <c r="Q3151">
        <v>0.26</v>
      </c>
      <c r="R3151">
        <f>IF(IFERROR(VLOOKUP(DATOS[[#This Row],[IdUnico]],A3152:$A$5002,1,FALSE),0),1,0)</f>
        <v>0</v>
      </c>
    </row>
    <row r="3152" spans="1:18" x14ac:dyDescent="0.3">
      <c r="A3152" t="str">
        <f>CONCATENATE(DATOS[[#This Row],[customer_id]],"_",DATOS[[#This Row],[country]],"_",DATOS[[#This Row],[customer_since]])</f>
        <v>CUST_6660_India_44265</v>
      </c>
      <c r="B3152" t="s">
        <v>3065</v>
      </c>
      <c r="C3152">
        <v>52</v>
      </c>
      <c r="D3152" t="s">
        <v>21</v>
      </c>
      <c r="E3152" t="s">
        <v>37</v>
      </c>
      <c r="F3152">
        <v>73.069999999999993</v>
      </c>
      <c r="G3152">
        <f>IF(DATOS[[#This Row],[avg_order_value]]="",0,DATOS[[#This Row],[avg_order_value]])</f>
        <v>73.069999999999993</v>
      </c>
      <c r="H3152">
        <v>15</v>
      </c>
      <c r="I3152">
        <f>DATOS[[#This Row],[avgValorOrdenDesc]]*DATOS[[#This Row],[total_orders]]</f>
        <v>1096.05</v>
      </c>
      <c r="J3152">
        <v>70</v>
      </c>
      <c r="K3152">
        <v>0</v>
      </c>
      <c r="L3152" t="s">
        <v>16</v>
      </c>
      <c r="M3152">
        <v>41.4</v>
      </c>
      <c r="N3152">
        <f>IF(DATOS[[#This Row],[email_open_rate]]="",0,DATOS[[#This Row],[email_open_rate]])</f>
        <v>41.4</v>
      </c>
      <c r="O3152" s="1">
        <v>44265</v>
      </c>
      <c r="P3152">
        <v>57</v>
      </c>
      <c r="Q3152">
        <v>0.4</v>
      </c>
      <c r="R3152">
        <f>IF(IFERROR(VLOOKUP(DATOS[[#This Row],[IdUnico]],A3153:$A$5002,1,FALSE),0),1,0)</f>
        <v>0</v>
      </c>
    </row>
    <row r="3153" spans="1:18" x14ac:dyDescent="0.3">
      <c r="A3153" t="str">
        <f>CONCATENATE(DATOS[[#This Row],[customer_id]],"_",DATOS[[#This Row],[country]],"_",DATOS[[#This Row],[customer_since]])</f>
        <v>CUST_6661_Australia_44021</v>
      </c>
      <c r="B3153" t="s">
        <v>2131</v>
      </c>
      <c r="C3153">
        <v>19</v>
      </c>
      <c r="D3153" t="s">
        <v>14</v>
      </c>
      <c r="E3153" t="s">
        <v>22</v>
      </c>
      <c r="F3153">
        <v>58.71</v>
      </c>
      <c r="G3153">
        <f>IF(DATOS[[#This Row],[avg_order_value]]="",0,DATOS[[#This Row],[avg_order_value]])</f>
        <v>58.71</v>
      </c>
      <c r="H3153">
        <v>14</v>
      </c>
      <c r="I3153">
        <f>DATOS[[#This Row],[avgValorOrdenDesc]]*DATOS[[#This Row],[total_orders]]</f>
        <v>821.94</v>
      </c>
      <c r="J3153">
        <v>308</v>
      </c>
      <c r="K3153">
        <v>0</v>
      </c>
      <c r="L3153" t="s">
        <v>23</v>
      </c>
      <c r="M3153">
        <v>87.5</v>
      </c>
      <c r="N3153">
        <f>IF(DATOS[[#This Row],[email_open_rate]]="",0,DATOS[[#This Row],[email_open_rate]])</f>
        <v>87.5</v>
      </c>
      <c r="O3153" s="1">
        <v>44021</v>
      </c>
      <c r="P3153">
        <v>20</v>
      </c>
      <c r="Q3153">
        <v>0.18</v>
      </c>
      <c r="R3153">
        <f>IF(IFERROR(VLOOKUP(DATOS[[#This Row],[IdUnico]],A3154:$A$5002,1,FALSE),0),1,0)</f>
        <v>0</v>
      </c>
    </row>
    <row r="3154" spans="1:18" x14ac:dyDescent="0.3">
      <c r="A3154" t="str">
        <f>CONCATENATE(DATOS[[#This Row],[customer_id]],"_",DATOS[[#This Row],[country]],"_",DATOS[[#This Row],[customer_since]])</f>
        <v>CUST_6663_Australia_45417</v>
      </c>
      <c r="B3154" t="s">
        <v>3660</v>
      </c>
      <c r="C3154">
        <v>69</v>
      </c>
      <c r="D3154" t="s">
        <v>21</v>
      </c>
      <c r="E3154" t="s">
        <v>22</v>
      </c>
      <c r="F3154">
        <v>200.63</v>
      </c>
      <c r="G3154">
        <f>IF(DATOS[[#This Row],[avg_order_value]]="",0,DATOS[[#This Row],[avg_order_value]])</f>
        <v>200.63</v>
      </c>
      <c r="H3154">
        <v>12</v>
      </c>
      <c r="I3154">
        <f>DATOS[[#This Row],[avgValorOrdenDesc]]*DATOS[[#This Row],[total_orders]]</f>
        <v>2407.56</v>
      </c>
      <c r="J3154">
        <v>44</v>
      </c>
      <c r="K3154">
        <v>0</v>
      </c>
      <c r="L3154" t="s">
        <v>23</v>
      </c>
      <c r="M3154">
        <v>35.6</v>
      </c>
      <c r="N3154">
        <f>IF(DATOS[[#This Row],[email_open_rate]]="",0,DATOS[[#This Row],[email_open_rate]])</f>
        <v>35.6</v>
      </c>
      <c r="O3154" s="1">
        <v>45417</v>
      </c>
      <c r="P3154">
        <v>17</v>
      </c>
      <c r="Q3154">
        <v>0.09</v>
      </c>
      <c r="R3154">
        <f>IF(IFERROR(VLOOKUP(DATOS[[#This Row],[IdUnico]],A3155:$A$5002,1,FALSE),0),1,0)</f>
        <v>0</v>
      </c>
    </row>
    <row r="3155" spans="1:18" x14ac:dyDescent="0.3">
      <c r="A3155" t="str">
        <f>CONCATENATE(DATOS[[#This Row],[customer_id]],"_",DATOS[[#This Row],[country]],"_",DATOS[[#This Row],[customer_since]])</f>
        <v>CUST_6668_Australia_45403</v>
      </c>
      <c r="B3155" t="s">
        <v>2297</v>
      </c>
      <c r="C3155">
        <v>58</v>
      </c>
      <c r="D3155" t="s">
        <v>25</v>
      </c>
      <c r="E3155" t="s">
        <v>22</v>
      </c>
      <c r="F3155">
        <v>78.63</v>
      </c>
      <c r="G3155">
        <f>IF(DATOS[[#This Row],[avg_order_value]]="",0,DATOS[[#This Row],[avg_order_value]])</f>
        <v>78.63</v>
      </c>
      <c r="H3155">
        <v>9</v>
      </c>
      <c r="I3155">
        <f>DATOS[[#This Row],[avgValorOrdenDesc]]*DATOS[[#This Row],[total_orders]]</f>
        <v>707.67</v>
      </c>
      <c r="J3155">
        <v>65</v>
      </c>
      <c r="K3155">
        <v>0</v>
      </c>
      <c r="L3155" t="s">
        <v>16</v>
      </c>
      <c r="M3155">
        <v>67</v>
      </c>
      <c r="N3155">
        <f>IF(DATOS[[#This Row],[email_open_rate]]="",0,DATOS[[#This Row],[email_open_rate]])</f>
        <v>67</v>
      </c>
      <c r="O3155" s="1">
        <v>45403</v>
      </c>
      <c r="P3155">
        <v>94</v>
      </c>
      <c r="Q3155">
        <v>0.42</v>
      </c>
      <c r="R3155">
        <f>IF(IFERROR(VLOOKUP(DATOS[[#This Row],[IdUnico]],A3156:$A$5002,1,FALSE),0),1,0)</f>
        <v>0</v>
      </c>
    </row>
    <row r="3156" spans="1:18" x14ac:dyDescent="0.3">
      <c r="A3156" t="str">
        <f>CONCATENATE(DATOS[[#This Row],[customer_id]],"_",DATOS[[#This Row],[country]],"_",DATOS[[#This Row],[customer_since]])</f>
        <v>CUST_6668_Brazil_44381</v>
      </c>
      <c r="B3156" t="s">
        <v>2297</v>
      </c>
      <c r="C3156">
        <v>39</v>
      </c>
      <c r="D3156" t="s">
        <v>21</v>
      </c>
      <c r="E3156" t="s">
        <v>15</v>
      </c>
      <c r="F3156">
        <v>159.46</v>
      </c>
      <c r="G3156">
        <f>IF(DATOS[[#This Row],[avg_order_value]]="",0,DATOS[[#This Row],[avg_order_value]])</f>
        <v>159.46</v>
      </c>
      <c r="H3156">
        <v>14</v>
      </c>
      <c r="I3156">
        <f>DATOS[[#This Row],[avgValorOrdenDesc]]*DATOS[[#This Row],[total_orders]]</f>
        <v>2232.44</v>
      </c>
      <c r="J3156">
        <v>283</v>
      </c>
      <c r="K3156">
        <v>0</v>
      </c>
      <c r="L3156" t="s">
        <v>23</v>
      </c>
      <c r="M3156">
        <v>46.4</v>
      </c>
      <c r="N3156">
        <f>IF(DATOS[[#This Row],[email_open_rate]]="",0,DATOS[[#This Row],[email_open_rate]])</f>
        <v>46.4</v>
      </c>
      <c r="O3156" s="1">
        <v>44381</v>
      </c>
      <c r="P3156">
        <v>45</v>
      </c>
      <c r="Q3156">
        <v>0.28999999999999998</v>
      </c>
      <c r="R3156">
        <f>IF(IFERROR(VLOOKUP(DATOS[[#This Row],[IdUnico]],A3157:$A$5002,1,FALSE),0),1,0)</f>
        <v>0</v>
      </c>
    </row>
    <row r="3157" spans="1:18" x14ac:dyDescent="0.3">
      <c r="A3157" t="str">
        <f>CONCATENATE(DATOS[[#This Row],[customer_id]],"_",DATOS[[#This Row],[country]],"_",DATOS[[#This Row],[customer_since]])</f>
        <v>CUST_6668_USA_45290</v>
      </c>
      <c r="B3157" t="s">
        <v>2297</v>
      </c>
      <c r="C3157">
        <v>51</v>
      </c>
      <c r="D3157" t="s">
        <v>21</v>
      </c>
      <c r="E3157" t="s">
        <v>18</v>
      </c>
      <c r="F3157">
        <v>105.2</v>
      </c>
      <c r="G3157">
        <f>IF(DATOS[[#This Row],[avg_order_value]]="",0,DATOS[[#This Row],[avg_order_value]])</f>
        <v>105.2</v>
      </c>
      <c r="H3157">
        <v>9</v>
      </c>
      <c r="I3157">
        <f>DATOS[[#This Row],[avgValorOrdenDesc]]*DATOS[[#This Row],[total_orders]]</f>
        <v>946.80000000000007</v>
      </c>
      <c r="J3157">
        <v>362</v>
      </c>
      <c r="K3157">
        <v>0</v>
      </c>
      <c r="L3157" t="s">
        <v>40</v>
      </c>
      <c r="M3157">
        <v>75.2</v>
      </c>
      <c r="N3157">
        <f>IF(DATOS[[#This Row],[email_open_rate]]="",0,DATOS[[#This Row],[email_open_rate]])</f>
        <v>75.2</v>
      </c>
      <c r="O3157" s="1">
        <v>45290</v>
      </c>
      <c r="P3157">
        <v>2</v>
      </c>
      <c r="Q3157">
        <v>0.39</v>
      </c>
      <c r="R3157">
        <f>IF(IFERROR(VLOOKUP(DATOS[[#This Row],[IdUnico]],A3158:$A$5002,1,FALSE),0),1,0)</f>
        <v>0</v>
      </c>
    </row>
    <row r="3158" spans="1:18" x14ac:dyDescent="0.3">
      <c r="A3158" t="str">
        <f>CONCATENATE(DATOS[[#This Row],[customer_id]],"_",DATOS[[#This Row],[country]],"_",DATOS[[#This Row],[customer_since]])</f>
        <v>CUST_6669_USA_45724</v>
      </c>
      <c r="B3158" t="s">
        <v>3050</v>
      </c>
      <c r="C3158">
        <v>62</v>
      </c>
      <c r="D3158" t="s">
        <v>14</v>
      </c>
      <c r="E3158" t="s">
        <v>18</v>
      </c>
      <c r="F3158">
        <v>249.68</v>
      </c>
      <c r="G3158">
        <f>IF(DATOS[[#This Row],[avg_order_value]]="",0,DATOS[[#This Row],[avg_order_value]])</f>
        <v>249.68</v>
      </c>
      <c r="H3158">
        <v>10</v>
      </c>
      <c r="I3158">
        <f>DATOS[[#This Row],[avgValorOrdenDesc]]*DATOS[[#This Row],[total_orders]]</f>
        <v>2496.8000000000002</v>
      </c>
      <c r="J3158">
        <v>352</v>
      </c>
      <c r="K3158">
        <v>0</v>
      </c>
      <c r="L3158" t="s">
        <v>19</v>
      </c>
      <c r="M3158">
        <v>31.8</v>
      </c>
      <c r="N3158">
        <f>IF(DATOS[[#This Row],[email_open_rate]]="",0,DATOS[[#This Row],[email_open_rate]])</f>
        <v>31.8</v>
      </c>
      <c r="O3158" s="1">
        <v>45724</v>
      </c>
      <c r="P3158">
        <v>87</v>
      </c>
      <c r="Q3158">
        <v>0.4</v>
      </c>
      <c r="R3158">
        <f>IF(IFERROR(VLOOKUP(DATOS[[#This Row],[IdUnico]],A3159:$A$5002,1,FALSE),0),1,0)</f>
        <v>0</v>
      </c>
    </row>
    <row r="3159" spans="1:18" x14ac:dyDescent="0.3">
      <c r="A3159" t="str">
        <f>CONCATENATE(DATOS[[#This Row],[customer_id]],"_",DATOS[[#This Row],[country]],"_",DATOS[[#This Row],[customer_since]])</f>
        <v>CUST_6670_China_44399</v>
      </c>
      <c r="B3159" t="s">
        <v>2205</v>
      </c>
      <c r="C3159">
        <v>43</v>
      </c>
      <c r="D3159" t="s">
        <v>25</v>
      </c>
      <c r="E3159" t="s">
        <v>44</v>
      </c>
      <c r="G3159">
        <f>IF(DATOS[[#This Row],[avg_order_value]]="",0,DATOS[[#This Row],[avg_order_value]])</f>
        <v>0</v>
      </c>
      <c r="H3159">
        <v>4</v>
      </c>
      <c r="I3159">
        <f>DATOS[[#This Row],[avgValorOrdenDesc]]*DATOS[[#This Row],[total_orders]]</f>
        <v>0</v>
      </c>
      <c r="J3159">
        <v>83</v>
      </c>
      <c r="K3159">
        <v>0</v>
      </c>
      <c r="L3159" t="s">
        <v>40</v>
      </c>
      <c r="M3159">
        <v>96.9</v>
      </c>
      <c r="N3159">
        <f>IF(DATOS[[#This Row],[email_open_rate]]="",0,DATOS[[#This Row],[email_open_rate]])</f>
        <v>96.9</v>
      </c>
      <c r="O3159" s="1">
        <v>44399</v>
      </c>
      <c r="P3159">
        <v>70</v>
      </c>
      <c r="Q3159">
        <v>0.15</v>
      </c>
      <c r="R3159">
        <f>IF(IFERROR(VLOOKUP(DATOS[[#This Row],[IdUnico]],A3160:$A$5002,1,FALSE),0),1,0)</f>
        <v>0</v>
      </c>
    </row>
    <row r="3160" spans="1:18" x14ac:dyDescent="0.3">
      <c r="A3160" t="str">
        <f>CONCATENATE(DATOS[[#This Row],[customer_id]],"_",DATOS[[#This Row],[country]],"_",DATOS[[#This Row],[customer_since]])</f>
        <v>CUST_6671_China_44032</v>
      </c>
      <c r="B3160" t="s">
        <v>1736</v>
      </c>
      <c r="C3160">
        <v>51</v>
      </c>
      <c r="D3160" t="s">
        <v>21</v>
      </c>
      <c r="E3160" t="s">
        <v>44</v>
      </c>
      <c r="F3160">
        <v>138.4</v>
      </c>
      <c r="G3160">
        <f>IF(DATOS[[#This Row],[avg_order_value]]="",0,DATOS[[#This Row],[avg_order_value]])</f>
        <v>138.4</v>
      </c>
      <c r="H3160">
        <v>8</v>
      </c>
      <c r="I3160">
        <f>DATOS[[#This Row],[avgValorOrdenDesc]]*DATOS[[#This Row],[total_orders]]</f>
        <v>1107.2</v>
      </c>
      <c r="J3160">
        <v>11</v>
      </c>
      <c r="K3160">
        <v>0</v>
      </c>
      <c r="L3160" t="s">
        <v>40</v>
      </c>
      <c r="M3160">
        <v>49.4</v>
      </c>
      <c r="N3160">
        <f>IF(DATOS[[#This Row],[email_open_rate]]="",0,DATOS[[#This Row],[email_open_rate]])</f>
        <v>49.4</v>
      </c>
      <c r="O3160" s="1">
        <v>44032</v>
      </c>
      <c r="P3160">
        <v>44</v>
      </c>
      <c r="Q3160">
        <v>0.35</v>
      </c>
      <c r="R3160">
        <f>IF(IFERROR(VLOOKUP(DATOS[[#This Row],[IdUnico]],A3161:$A$5002,1,FALSE),0),1,0)</f>
        <v>0</v>
      </c>
    </row>
    <row r="3161" spans="1:18" x14ac:dyDescent="0.3">
      <c r="A3161" t="str">
        <f>CONCATENATE(DATOS[[#This Row],[customer_id]],"_",DATOS[[#This Row],[country]],"_",DATOS[[#This Row],[customer_since]])</f>
        <v>CUST_6672_Japan_45596</v>
      </c>
      <c r="B3161" t="s">
        <v>2478</v>
      </c>
      <c r="C3161">
        <v>41</v>
      </c>
      <c r="D3161" t="s">
        <v>14</v>
      </c>
      <c r="E3161" t="s">
        <v>26</v>
      </c>
      <c r="F3161">
        <v>121.74</v>
      </c>
      <c r="G3161">
        <f>IF(DATOS[[#This Row],[avg_order_value]]="",0,DATOS[[#This Row],[avg_order_value]])</f>
        <v>121.74</v>
      </c>
      <c r="H3161">
        <v>13</v>
      </c>
      <c r="I3161">
        <f>DATOS[[#This Row],[avgValorOrdenDesc]]*DATOS[[#This Row],[total_orders]]</f>
        <v>1582.62</v>
      </c>
      <c r="J3161">
        <v>55</v>
      </c>
      <c r="K3161">
        <v>0</v>
      </c>
      <c r="L3161" t="s">
        <v>29</v>
      </c>
      <c r="M3161">
        <v>82.7</v>
      </c>
      <c r="N3161">
        <f>IF(DATOS[[#This Row],[email_open_rate]]="",0,DATOS[[#This Row],[email_open_rate]])</f>
        <v>82.7</v>
      </c>
      <c r="O3161" s="1">
        <v>45596</v>
      </c>
      <c r="P3161">
        <v>69</v>
      </c>
      <c r="Q3161">
        <v>0.22</v>
      </c>
      <c r="R3161">
        <f>IF(IFERROR(VLOOKUP(DATOS[[#This Row],[IdUnico]],A3162:$A$5002,1,FALSE),0),1,0)</f>
        <v>0</v>
      </c>
    </row>
    <row r="3162" spans="1:18" x14ac:dyDescent="0.3">
      <c r="A3162" t="str">
        <f>CONCATENATE(DATOS[[#This Row],[customer_id]],"_",DATOS[[#This Row],[country]],"_",DATOS[[#This Row],[customer_since]])</f>
        <v>CUST_6672_USA_45433</v>
      </c>
      <c r="B3162" t="s">
        <v>2478</v>
      </c>
      <c r="C3162">
        <v>75</v>
      </c>
      <c r="D3162" t="s">
        <v>21</v>
      </c>
      <c r="E3162" t="s">
        <v>18</v>
      </c>
      <c r="F3162">
        <v>52.94</v>
      </c>
      <c r="G3162">
        <f>IF(DATOS[[#This Row],[avg_order_value]]="",0,DATOS[[#This Row],[avg_order_value]])</f>
        <v>52.94</v>
      </c>
      <c r="H3162">
        <v>8</v>
      </c>
      <c r="I3162">
        <f>DATOS[[#This Row],[avgValorOrdenDesc]]*DATOS[[#This Row],[total_orders]]</f>
        <v>423.52</v>
      </c>
      <c r="J3162">
        <v>237</v>
      </c>
      <c r="K3162">
        <v>0</v>
      </c>
      <c r="L3162" t="s">
        <v>16</v>
      </c>
      <c r="M3162">
        <v>0.5</v>
      </c>
      <c r="N3162">
        <f>IF(DATOS[[#This Row],[email_open_rate]]="",0,DATOS[[#This Row],[email_open_rate]])</f>
        <v>0.5</v>
      </c>
      <c r="O3162" s="1">
        <v>45433</v>
      </c>
      <c r="P3162">
        <v>3</v>
      </c>
      <c r="Q3162">
        <v>0.22</v>
      </c>
      <c r="R3162">
        <f>IF(IFERROR(VLOOKUP(DATOS[[#This Row],[IdUnico]],A3163:$A$5002,1,FALSE),0),1,0)</f>
        <v>0</v>
      </c>
    </row>
    <row r="3163" spans="1:18" x14ac:dyDescent="0.3">
      <c r="A3163" t="str">
        <f>CONCATENATE(DATOS[[#This Row],[customer_id]],"_",DATOS[[#This Row],[country]],"_",DATOS[[#This Row],[customer_since]])</f>
        <v>CUST_6673_France_45531</v>
      </c>
      <c r="B3163" t="s">
        <v>3705</v>
      </c>
      <c r="C3163">
        <v>50</v>
      </c>
      <c r="D3163" t="s">
        <v>14</v>
      </c>
      <c r="E3163" t="s">
        <v>35</v>
      </c>
      <c r="F3163">
        <v>104.56</v>
      </c>
      <c r="G3163">
        <f>IF(DATOS[[#This Row],[avg_order_value]]="",0,DATOS[[#This Row],[avg_order_value]])</f>
        <v>104.56</v>
      </c>
      <c r="H3163">
        <v>4</v>
      </c>
      <c r="I3163">
        <f>DATOS[[#This Row],[avgValorOrdenDesc]]*DATOS[[#This Row],[total_orders]]</f>
        <v>418.24</v>
      </c>
      <c r="J3163">
        <v>187</v>
      </c>
      <c r="K3163">
        <v>0</v>
      </c>
      <c r="L3163" t="s">
        <v>29</v>
      </c>
      <c r="M3163">
        <v>63.6</v>
      </c>
      <c r="N3163">
        <f>IF(DATOS[[#This Row],[email_open_rate]]="",0,DATOS[[#This Row],[email_open_rate]])</f>
        <v>63.6</v>
      </c>
      <c r="O3163" s="1">
        <v>45531</v>
      </c>
      <c r="P3163">
        <v>95</v>
      </c>
      <c r="Q3163">
        <v>0.34</v>
      </c>
      <c r="R3163">
        <f>IF(IFERROR(VLOOKUP(DATOS[[#This Row],[IdUnico]],A3164:$A$5002,1,FALSE),0),1,0)</f>
        <v>0</v>
      </c>
    </row>
    <row r="3164" spans="1:18" x14ac:dyDescent="0.3">
      <c r="A3164" t="str">
        <f>CONCATENATE(DATOS[[#This Row],[customer_id]],"_",DATOS[[#This Row],[country]],"_",DATOS[[#This Row],[customer_since]])</f>
        <v>CUST_6675_Canada_44389</v>
      </c>
      <c r="B3164" t="s">
        <v>88</v>
      </c>
      <c r="C3164">
        <v>77</v>
      </c>
      <c r="D3164" t="s">
        <v>21</v>
      </c>
      <c r="E3164" t="s">
        <v>28</v>
      </c>
      <c r="F3164">
        <v>142.52000000000001</v>
      </c>
      <c r="G3164">
        <f>IF(DATOS[[#This Row],[avg_order_value]]="",0,DATOS[[#This Row],[avg_order_value]])</f>
        <v>142.52000000000001</v>
      </c>
      <c r="H3164">
        <v>10</v>
      </c>
      <c r="I3164">
        <f>DATOS[[#This Row],[avgValorOrdenDesc]]*DATOS[[#This Row],[total_orders]]</f>
        <v>1425.2</v>
      </c>
      <c r="J3164">
        <v>201</v>
      </c>
      <c r="K3164">
        <v>0</v>
      </c>
      <c r="L3164" t="s">
        <v>40</v>
      </c>
      <c r="M3164">
        <v>4</v>
      </c>
      <c r="N3164">
        <f>IF(DATOS[[#This Row],[email_open_rate]]="",0,DATOS[[#This Row],[email_open_rate]])</f>
        <v>4</v>
      </c>
      <c r="O3164" s="1">
        <v>44389</v>
      </c>
      <c r="P3164">
        <v>93</v>
      </c>
      <c r="Q3164">
        <v>0.31</v>
      </c>
      <c r="R3164">
        <f>IF(IFERROR(VLOOKUP(DATOS[[#This Row],[IdUnico]],A3165:$A$5002,1,FALSE),0),1,0)</f>
        <v>0</v>
      </c>
    </row>
    <row r="3165" spans="1:18" x14ac:dyDescent="0.3">
      <c r="A3165" t="str">
        <f>CONCATENATE(DATOS[[#This Row],[customer_id]],"_",DATOS[[#This Row],[country]],"_",DATOS[[#This Row],[customer_since]])</f>
        <v>CUST_6675_China_45081</v>
      </c>
      <c r="B3165" t="s">
        <v>88</v>
      </c>
      <c r="C3165">
        <v>20</v>
      </c>
      <c r="D3165" t="s">
        <v>14</v>
      </c>
      <c r="E3165" t="s">
        <v>44</v>
      </c>
      <c r="F3165">
        <v>36</v>
      </c>
      <c r="G3165">
        <f>IF(DATOS[[#This Row],[avg_order_value]]="",0,DATOS[[#This Row],[avg_order_value]])</f>
        <v>36</v>
      </c>
      <c r="H3165">
        <v>11</v>
      </c>
      <c r="I3165">
        <f>DATOS[[#This Row],[avgValorOrdenDesc]]*DATOS[[#This Row],[total_orders]]</f>
        <v>396</v>
      </c>
      <c r="J3165">
        <v>98</v>
      </c>
      <c r="K3165">
        <v>0</v>
      </c>
      <c r="L3165" t="s">
        <v>23</v>
      </c>
      <c r="M3165">
        <v>17.3</v>
      </c>
      <c r="N3165">
        <f>IF(DATOS[[#This Row],[email_open_rate]]="",0,DATOS[[#This Row],[email_open_rate]])</f>
        <v>17.3</v>
      </c>
      <c r="O3165" s="1">
        <v>45081</v>
      </c>
      <c r="P3165">
        <v>65</v>
      </c>
      <c r="Q3165">
        <v>0.32</v>
      </c>
      <c r="R3165">
        <f>IF(IFERROR(VLOOKUP(DATOS[[#This Row],[IdUnico]],A3166:$A$5002,1,FALSE),0),1,0)</f>
        <v>0</v>
      </c>
    </row>
    <row r="3166" spans="1:18" x14ac:dyDescent="0.3">
      <c r="A3166" t="str">
        <f>CONCATENATE(DATOS[[#This Row],[customer_id]],"_",DATOS[[#This Row],[country]],"_",DATOS[[#This Row],[customer_since]])</f>
        <v>CUST_6675_India_44683</v>
      </c>
      <c r="B3166" t="s">
        <v>88</v>
      </c>
      <c r="C3166">
        <v>58</v>
      </c>
      <c r="D3166" t="s">
        <v>14</v>
      </c>
      <c r="E3166" t="s">
        <v>37</v>
      </c>
      <c r="F3166">
        <v>65.55</v>
      </c>
      <c r="G3166">
        <f>IF(DATOS[[#This Row],[avg_order_value]]="",0,DATOS[[#This Row],[avg_order_value]])</f>
        <v>65.55</v>
      </c>
      <c r="H3166">
        <v>11</v>
      </c>
      <c r="I3166">
        <f>DATOS[[#This Row],[avgValorOrdenDesc]]*DATOS[[#This Row],[total_orders]]</f>
        <v>721.05</v>
      </c>
      <c r="J3166">
        <v>61</v>
      </c>
      <c r="K3166">
        <v>0</v>
      </c>
      <c r="L3166" t="s">
        <v>40</v>
      </c>
      <c r="M3166">
        <v>63.7</v>
      </c>
      <c r="N3166">
        <f>IF(DATOS[[#This Row],[email_open_rate]]="",0,DATOS[[#This Row],[email_open_rate]])</f>
        <v>63.7</v>
      </c>
      <c r="O3166" s="1">
        <v>44683</v>
      </c>
      <c r="P3166">
        <v>34</v>
      </c>
      <c r="Q3166">
        <v>7.0000000000000007E-2</v>
      </c>
      <c r="R3166">
        <f>IF(IFERROR(VLOOKUP(DATOS[[#This Row],[IdUnico]],A3167:$A$5002,1,FALSE),0),1,0)</f>
        <v>0</v>
      </c>
    </row>
    <row r="3167" spans="1:18" x14ac:dyDescent="0.3">
      <c r="A3167" t="str">
        <f>CONCATENATE(DATOS[[#This Row],[customer_id]],"_",DATOS[[#This Row],[country]],"_",DATOS[[#This Row],[customer_since]])</f>
        <v>CUST_6679_Brazil_44657</v>
      </c>
      <c r="B3167" t="s">
        <v>2689</v>
      </c>
      <c r="C3167">
        <v>59</v>
      </c>
      <c r="D3167" t="s">
        <v>14</v>
      </c>
      <c r="E3167" t="s">
        <v>15</v>
      </c>
      <c r="F3167">
        <v>53.37</v>
      </c>
      <c r="G3167">
        <f>IF(DATOS[[#This Row],[avg_order_value]]="",0,DATOS[[#This Row],[avg_order_value]])</f>
        <v>53.37</v>
      </c>
      <c r="H3167">
        <v>8</v>
      </c>
      <c r="I3167">
        <f>DATOS[[#This Row],[avgValorOrdenDesc]]*DATOS[[#This Row],[total_orders]]</f>
        <v>426.96</v>
      </c>
      <c r="J3167">
        <v>96</v>
      </c>
      <c r="K3167">
        <v>0</v>
      </c>
      <c r="L3167" t="s">
        <v>23</v>
      </c>
      <c r="M3167">
        <v>33.6</v>
      </c>
      <c r="N3167">
        <f>IF(DATOS[[#This Row],[email_open_rate]]="",0,DATOS[[#This Row],[email_open_rate]])</f>
        <v>33.6</v>
      </c>
      <c r="O3167" s="1">
        <v>44657</v>
      </c>
      <c r="P3167">
        <v>86</v>
      </c>
      <c r="Q3167">
        <v>0.76</v>
      </c>
      <c r="R3167">
        <f>IF(IFERROR(VLOOKUP(DATOS[[#This Row],[IdUnico]],A3168:$A$5002,1,FALSE),0),1,0)</f>
        <v>0</v>
      </c>
    </row>
    <row r="3168" spans="1:18" x14ac:dyDescent="0.3">
      <c r="A3168" t="str">
        <f>CONCATENATE(DATOS[[#This Row],[customer_id]],"_",DATOS[[#This Row],[country]],"_",DATOS[[#This Row],[customer_since]])</f>
        <v>CUST_6685_China_44947</v>
      </c>
      <c r="B3168" t="s">
        <v>2570</v>
      </c>
      <c r="C3168">
        <v>39</v>
      </c>
      <c r="D3168" t="s">
        <v>21</v>
      </c>
      <c r="E3168" t="s">
        <v>44</v>
      </c>
      <c r="F3168">
        <v>21.67</v>
      </c>
      <c r="G3168">
        <f>IF(DATOS[[#This Row],[avg_order_value]]="",0,DATOS[[#This Row],[avg_order_value]])</f>
        <v>21.67</v>
      </c>
      <c r="H3168">
        <v>13</v>
      </c>
      <c r="I3168">
        <f>DATOS[[#This Row],[avgValorOrdenDesc]]*DATOS[[#This Row],[total_orders]]</f>
        <v>281.71000000000004</v>
      </c>
      <c r="J3168">
        <v>287</v>
      </c>
      <c r="K3168">
        <v>0</v>
      </c>
      <c r="L3168" t="s">
        <v>16</v>
      </c>
      <c r="M3168">
        <v>40.1</v>
      </c>
      <c r="N3168">
        <f>IF(DATOS[[#This Row],[email_open_rate]]="",0,DATOS[[#This Row],[email_open_rate]])</f>
        <v>40.1</v>
      </c>
      <c r="O3168" s="1">
        <v>44947</v>
      </c>
      <c r="P3168">
        <v>62</v>
      </c>
      <c r="Q3168">
        <v>0.08</v>
      </c>
      <c r="R3168">
        <f>IF(IFERROR(VLOOKUP(DATOS[[#This Row],[IdUnico]],A3169:$A$5002,1,FALSE),0),1,0)</f>
        <v>0</v>
      </c>
    </row>
    <row r="3169" spans="1:18" x14ac:dyDescent="0.3">
      <c r="A3169" t="str">
        <f>CONCATENATE(DATOS[[#This Row],[customer_id]],"_",DATOS[[#This Row],[country]],"_",DATOS[[#This Row],[customer_since]])</f>
        <v>CUST_6686_Australia_45642</v>
      </c>
      <c r="B3169" t="s">
        <v>2422</v>
      </c>
      <c r="C3169">
        <v>40</v>
      </c>
      <c r="D3169" t="s">
        <v>21</v>
      </c>
      <c r="E3169" t="s">
        <v>22</v>
      </c>
      <c r="F3169">
        <v>21.19</v>
      </c>
      <c r="G3169">
        <f>IF(DATOS[[#This Row],[avg_order_value]]="",0,DATOS[[#This Row],[avg_order_value]])</f>
        <v>21.19</v>
      </c>
      <c r="H3169">
        <v>4</v>
      </c>
      <c r="I3169">
        <f>DATOS[[#This Row],[avgValorOrdenDesc]]*DATOS[[#This Row],[total_orders]]</f>
        <v>84.76</v>
      </c>
      <c r="J3169">
        <v>297</v>
      </c>
      <c r="K3169">
        <v>0</v>
      </c>
      <c r="L3169" t="s">
        <v>29</v>
      </c>
      <c r="M3169">
        <v>92.8</v>
      </c>
      <c r="N3169">
        <f>IF(DATOS[[#This Row],[email_open_rate]]="",0,DATOS[[#This Row],[email_open_rate]])</f>
        <v>92.8</v>
      </c>
      <c r="O3169" s="1">
        <v>45642</v>
      </c>
      <c r="P3169">
        <v>6</v>
      </c>
      <c r="Q3169">
        <v>0.64</v>
      </c>
      <c r="R3169">
        <f>IF(IFERROR(VLOOKUP(DATOS[[#This Row],[IdUnico]],A3170:$A$5002,1,FALSE),0),1,0)</f>
        <v>0</v>
      </c>
    </row>
    <row r="3170" spans="1:18" x14ac:dyDescent="0.3">
      <c r="A3170" t="str">
        <f>CONCATENATE(DATOS[[#This Row],[customer_id]],"_",DATOS[[#This Row],[country]],"_",DATOS[[#This Row],[customer_since]])</f>
        <v>CUST_6690_Canada_45261</v>
      </c>
      <c r="B3170" t="s">
        <v>1189</v>
      </c>
      <c r="C3170">
        <v>66</v>
      </c>
      <c r="D3170" t="s">
        <v>25</v>
      </c>
      <c r="E3170" t="s">
        <v>28</v>
      </c>
      <c r="F3170">
        <v>123.31</v>
      </c>
      <c r="G3170">
        <f>IF(DATOS[[#This Row],[avg_order_value]]="",0,DATOS[[#This Row],[avg_order_value]])</f>
        <v>123.31</v>
      </c>
      <c r="H3170">
        <v>8</v>
      </c>
      <c r="I3170">
        <f>DATOS[[#This Row],[avgValorOrdenDesc]]*DATOS[[#This Row],[total_orders]]</f>
        <v>986.48</v>
      </c>
      <c r="J3170">
        <v>270</v>
      </c>
      <c r="K3170">
        <v>0</v>
      </c>
      <c r="L3170" t="s">
        <v>23</v>
      </c>
      <c r="M3170">
        <v>44</v>
      </c>
      <c r="N3170">
        <f>IF(DATOS[[#This Row],[email_open_rate]]="",0,DATOS[[#This Row],[email_open_rate]])</f>
        <v>44</v>
      </c>
      <c r="O3170" s="1">
        <v>45261</v>
      </c>
      <c r="P3170">
        <v>63</v>
      </c>
      <c r="Q3170">
        <v>0.23</v>
      </c>
      <c r="R3170">
        <f>IF(IFERROR(VLOOKUP(DATOS[[#This Row],[IdUnico]],A3171:$A$5002,1,FALSE),0),1,0)</f>
        <v>0</v>
      </c>
    </row>
    <row r="3171" spans="1:18" x14ac:dyDescent="0.3">
      <c r="A3171" t="str">
        <f>CONCATENATE(DATOS[[#This Row],[customer_id]],"_",DATOS[[#This Row],[country]],"_",DATOS[[#This Row],[customer_since]])</f>
        <v>CUST_6690_India_45589</v>
      </c>
      <c r="B3171" t="s">
        <v>1189</v>
      </c>
      <c r="C3171">
        <v>62</v>
      </c>
      <c r="D3171" t="s">
        <v>14</v>
      </c>
      <c r="E3171" t="s">
        <v>37</v>
      </c>
      <c r="F3171">
        <v>43.96</v>
      </c>
      <c r="G3171">
        <f>IF(DATOS[[#This Row],[avg_order_value]]="",0,DATOS[[#This Row],[avg_order_value]])</f>
        <v>43.96</v>
      </c>
      <c r="H3171">
        <v>11</v>
      </c>
      <c r="I3171">
        <f>DATOS[[#This Row],[avgValorOrdenDesc]]*DATOS[[#This Row],[total_orders]]</f>
        <v>483.56</v>
      </c>
      <c r="J3171">
        <v>120</v>
      </c>
      <c r="K3171">
        <v>0</v>
      </c>
      <c r="L3171" t="s">
        <v>29</v>
      </c>
      <c r="M3171">
        <v>90.9</v>
      </c>
      <c r="N3171">
        <f>IF(DATOS[[#This Row],[email_open_rate]]="",0,DATOS[[#This Row],[email_open_rate]])</f>
        <v>90.9</v>
      </c>
      <c r="O3171" s="1">
        <v>45589</v>
      </c>
      <c r="P3171">
        <v>96</v>
      </c>
      <c r="Q3171">
        <v>0.43</v>
      </c>
      <c r="R3171">
        <f>IF(IFERROR(VLOOKUP(DATOS[[#This Row],[IdUnico]],A3172:$A$5002,1,FALSE),0),1,0)</f>
        <v>0</v>
      </c>
    </row>
    <row r="3172" spans="1:18" x14ac:dyDescent="0.3">
      <c r="A3172" t="str">
        <f>CONCATENATE(DATOS[[#This Row],[customer_id]],"_",DATOS[[#This Row],[country]],"_",DATOS[[#This Row],[customer_since]])</f>
        <v>CUST_6691_UK_44948</v>
      </c>
      <c r="B3172" t="s">
        <v>366</v>
      </c>
      <c r="C3172">
        <v>66</v>
      </c>
      <c r="D3172" t="s">
        <v>21</v>
      </c>
      <c r="E3172" t="s">
        <v>52</v>
      </c>
      <c r="F3172">
        <v>168.12</v>
      </c>
      <c r="G3172">
        <f>IF(DATOS[[#This Row],[avg_order_value]]="",0,DATOS[[#This Row],[avg_order_value]])</f>
        <v>168.12</v>
      </c>
      <c r="H3172">
        <v>12</v>
      </c>
      <c r="I3172">
        <f>DATOS[[#This Row],[avgValorOrdenDesc]]*DATOS[[#This Row],[total_orders]]</f>
        <v>2017.44</v>
      </c>
      <c r="J3172">
        <v>185</v>
      </c>
      <c r="K3172">
        <v>0</v>
      </c>
      <c r="L3172" t="s">
        <v>29</v>
      </c>
      <c r="M3172">
        <v>85.7</v>
      </c>
      <c r="N3172">
        <f>IF(DATOS[[#This Row],[email_open_rate]]="",0,DATOS[[#This Row],[email_open_rate]])</f>
        <v>85.7</v>
      </c>
      <c r="O3172" s="1">
        <v>44948</v>
      </c>
      <c r="P3172">
        <v>21</v>
      </c>
      <c r="Q3172">
        <v>0.04</v>
      </c>
      <c r="R3172">
        <f>IF(IFERROR(VLOOKUP(DATOS[[#This Row],[IdUnico]],A3173:$A$5002,1,FALSE),0),1,0)</f>
        <v>0</v>
      </c>
    </row>
    <row r="3173" spans="1:18" x14ac:dyDescent="0.3">
      <c r="A3173" t="str">
        <f>CONCATENATE(DATOS[[#This Row],[customer_id]],"_",DATOS[[#This Row],[country]],"_",DATOS[[#This Row],[customer_since]])</f>
        <v>CUST_6693_Brazil_44723</v>
      </c>
      <c r="B3173" t="s">
        <v>1745</v>
      </c>
      <c r="C3173">
        <v>71</v>
      </c>
      <c r="D3173" t="s">
        <v>21</v>
      </c>
      <c r="E3173" t="s">
        <v>15</v>
      </c>
      <c r="F3173">
        <v>68.680000000000007</v>
      </c>
      <c r="G3173">
        <f>IF(DATOS[[#This Row],[avg_order_value]]="",0,DATOS[[#This Row],[avg_order_value]])</f>
        <v>68.680000000000007</v>
      </c>
      <c r="H3173">
        <v>17</v>
      </c>
      <c r="I3173">
        <f>DATOS[[#This Row],[avgValorOrdenDesc]]*DATOS[[#This Row],[total_orders]]</f>
        <v>1167.5600000000002</v>
      </c>
      <c r="J3173">
        <v>174</v>
      </c>
      <c r="K3173">
        <v>0</v>
      </c>
      <c r="L3173" t="s">
        <v>16</v>
      </c>
      <c r="M3173">
        <v>68.7</v>
      </c>
      <c r="N3173">
        <f>IF(DATOS[[#This Row],[email_open_rate]]="",0,DATOS[[#This Row],[email_open_rate]])</f>
        <v>68.7</v>
      </c>
      <c r="O3173" s="1">
        <v>44723</v>
      </c>
      <c r="P3173">
        <v>83</v>
      </c>
      <c r="Q3173">
        <v>0.45</v>
      </c>
      <c r="R3173">
        <f>IF(IFERROR(VLOOKUP(DATOS[[#This Row],[IdUnico]],A3174:$A$5002,1,FALSE),0),1,0)</f>
        <v>0</v>
      </c>
    </row>
    <row r="3174" spans="1:18" x14ac:dyDescent="0.3">
      <c r="A3174" t="str">
        <f>CONCATENATE(DATOS[[#This Row],[customer_id]],"_",DATOS[[#This Row],[country]],"_",DATOS[[#This Row],[customer_since]])</f>
        <v>CUST_6693_Canada_44826</v>
      </c>
      <c r="B3174" t="s">
        <v>1745</v>
      </c>
      <c r="C3174">
        <v>70</v>
      </c>
      <c r="D3174" t="s">
        <v>25</v>
      </c>
      <c r="E3174" t="s">
        <v>28</v>
      </c>
      <c r="F3174">
        <v>182.45</v>
      </c>
      <c r="G3174">
        <f>IF(DATOS[[#This Row],[avg_order_value]]="",0,DATOS[[#This Row],[avg_order_value]])</f>
        <v>182.45</v>
      </c>
      <c r="H3174">
        <v>15</v>
      </c>
      <c r="I3174">
        <f>DATOS[[#This Row],[avgValorOrdenDesc]]*DATOS[[#This Row],[total_orders]]</f>
        <v>2736.75</v>
      </c>
      <c r="J3174">
        <v>31</v>
      </c>
      <c r="K3174">
        <v>0</v>
      </c>
      <c r="L3174" t="s">
        <v>29</v>
      </c>
      <c r="M3174">
        <v>31.8</v>
      </c>
      <c r="N3174">
        <f>IF(DATOS[[#This Row],[email_open_rate]]="",0,DATOS[[#This Row],[email_open_rate]])</f>
        <v>31.8</v>
      </c>
      <c r="O3174" s="1">
        <v>44826</v>
      </c>
      <c r="P3174">
        <v>95</v>
      </c>
      <c r="Q3174">
        <v>0.31</v>
      </c>
      <c r="R3174">
        <f>IF(IFERROR(VLOOKUP(DATOS[[#This Row],[IdUnico]],A3175:$A$5002,1,FALSE),0),1,0)</f>
        <v>0</v>
      </c>
    </row>
    <row r="3175" spans="1:18" x14ac:dyDescent="0.3">
      <c r="A3175" t="str">
        <f>CONCATENATE(DATOS[[#This Row],[customer_id]],"_",DATOS[[#This Row],[country]],"_",DATOS[[#This Row],[customer_since]])</f>
        <v>CUST_6694_UK_45819</v>
      </c>
      <c r="B3175" t="s">
        <v>2841</v>
      </c>
      <c r="C3175">
        <v>56</v>
      </c>
      <c r="D3175" t="s">
        <v>14</v>
      </c>
      <c r="E3175" t="s">
        <v>52</v>
      </c>
      <c r="F3175">
        <v>55.34</v>
      </c>
      <c r="G3175">
        <f>IF(DATOS[[#This Row],[avg_order_value]]="",0,DATOS[[#This Row],[avg_order_value]])</f>
        <v>55.34</v>
      </c>
      <c r="H3175">
        <v>10</v>
      </c>
      <c r="I3175">
        <f>DATOS[[#This Row],[avgValorOrdenDesc]]*DATOS[[#This Row],[total_orders]]</f>
        <v>553.40000000000009</v>
      </c>
      <c r="J3175">
        <v>8</v>
      </c>
      <c r="K3175">
        <v>0</v>
      </c>
      <c r="L3175" t="s">
        <v>40</v>
      </c>
      <c r="M3175">
        <v>53.1</v>
      </c>
      <c r="N3175">
        <f>IF(DATOS[[#This Row],[email_open_rate]]="",0,DATOS[[#This Row],[email_open_rate]])</f>
        <v>53.1</v>
      </c>
      <c r="O3175" s="1">
        <v>45819</v>
      </c>
      <c r="P3175">
        <v>83</v>
      </c>
      <c r="Q3175">
        <v>0.21</v>
      </c>
      <c r="R3175">
        <f>IF(IFERROR(VLOOKUP(DATOS[[#This Row],[IdUnico]],A3176:$A$5002,1,FALSE),0),1,0)</f>
        <v>0</v>
      </c>
    </row>
    <row r="3176" spans="1:18" x14ac:dyDescent="0.3">
      <c r="A3176" t="str">
        <f>CONCATENATE(DATOS[[#This Row],[customer_id]],"_",DATOS[[#This Row],[country]],"_",DATOS[[#This Row],[customer_since]])</f>
        <v>CUST_6695_USA_45742</v>
      </c>
      <c r="B3176" t="s">
        <v>3421</v>
      </c>
      <c r="C3176">
        <v>34</v>
      </c>
      <c r="D3176" t="s">
        <v>25</v>
      </c>
      <c r="E3176" t="s">
        <v>18</v>
      </c>
      <c r="F3176">
        <v>141.32</v>
      </c>
      <c r="G3176">
        <f>IF(DATOS[[#This Row],[avg_order_value]]="",0,DATOS[[#This Row],[avg_order_value]])</f>
        <v>141.32</v>
      </c>
      <c r="H3176">
        <v>7</v>
      </c>
      <c r="I3176">
        <f>DATOS[[#This Row],[avgValorOrdenDesc]]*DATOS[[#This Row],[total_orders]]</f>
        <v>989.24</v>
      </c>
      <c r="J3176">
        <v>21</v>
      </c>
      <c r="K3176">
        <v>0</v>
      </c>
      <c r="L3176" t="s">
        <v>23</v>
      </c>
      <c r="M3176">
        <v>9.8000000000000007</v>
      </c>
      <c r="N3176">
        <f>IF(DATOS[[#This Row],[email_open_rate]]="",0,DATOS[[#This Row],[email_open_rate]])</f>
        <v>9.8000000000000007</v>
      </c>
      <c r="O3176" s="1">
        <v>45742</v>
      </c>
      <c r="P3176">
        <v>42</v>
      </c>
      <c r="Q3176">
        <v>0.56000000000000005</v>
      </c>
      <c r="R3176">
        <f>IF(IFERROR(VLOOKUP(DATOS[[#This Row],[IdUnico]],A3177:$A$5002,1,FALSE),0),1,0)</f>
        <v>0</v>
      </c>
    </row>
    <row r="3177" spans="1:18" x14ac:dyDescent="0.3">
      <c r="A3177" t="str">
        <f>CONCATENATE(DATOS[[#This Row],[customer_id]],"_",DATOS[[#This Row],[country]],"_",DATOS[[#This Row],[customer_since]])</f>
        <v>CUST_6696_France_44710</v>
      </c>
      <c r="B3177" t="s">
        <v>3612</v>
      </c>
      <c r="C3177">
        <v>69</v>
      </c>
      <c r="D3177" t="s">
        <v>21</v>
      </c>
      <c r="E3177" t="s">
        <v>35</v>
      </c>
      <c r="F3177">
        <v>206.75</v>
      </c>
      <c r="G3177">
        <f>IF(DATOS[[#This Row],[avg_order_value]]="",0,DATOS[[#This Row],[avg_order_value]])</f>
        <v>206.75</v>
      </c>
      <c r="H3177">
        <v>13</v>
      </c>
      <c r="I3177">
        <f>DATOS[[#This Row],[avgValorOrdenDesc]]*DATOS[[#This Row],[total_orders]]</f>
        <v>2687.75</v>
      </c>
      <c r="J3177">
        <v>266</v>
      </c>
      <c r="K3177">
        <v>0</v>
      </c>
      <c r="L3177" t="s">
        <v>19</v>
      </c>
      <c r="M3177">
        <v>7.7</v>
      </c>
      <c r="N3177">
        <f>IF(DATOS[[#This Row],[email_open_rate]]="",0,DATOS[[#This Row],[email_open_rate]])</f>
        <v>7.7</v>
      </c>
      <c r="O3177" s="1">
        <v>44710</v>
      </c>
      <c r="P3177">
        <v>92</v>
      </c>
      <c r="Q3177">
        <v>0.23</v>
      </c>
      <c r="R3177">
        <f>IF(IFERROR(VLOOKUP(DATOS[[#This Row],[IdUnico]],A3178:$A$5002,1,FALSE),0),1,0)</f>
        <v>0</v>
      </c>
    </row>
    <row r="3178" spans="1:18" x14ac:dyDescent="0.3">
      <c r="A3178" t="str">
        <f>CONCATENATE(DATOS[[#This Row],[customer_id]],"_",DATOS[[#This Row],[country]],"_",DATOS[[#This Row],[customer_since]])</f>
        <v>CUST_6698_Canada_44757</v>
      </c>
      <c r="B3178" t="s">
        <v>3282</v>
      </c>
      <c r="C3178">
        <v>30</v>
      </c>
      <c r="D3178" t="s">
        <v>14</v>
      </c>
      <c r="E3178" t="s">
        <v>28</v>
      </c>
      <c r="F3178">
        <v>78.34</v>
      </c>
      <c r="G3178">
        <f>IF(DATOS[[#This Row],[avg_order_value]]="",0,DATOS[[#This Row],[avg_order_value]])</f>
        <v>78.34</v>
      </c>
      <c r="H3178">
        <v>10</v>
      </c>
      <c r="I3178">
        <f>DATOS[[#This Row],[avgValorOrdenDesc]]*DATOS[[#This Row],[total_orders]]</f>
        <v>783.40000000000009</v>
      </c>
      <c r="J3178">
        <v>178</v>
      </c>
      <c r="K3178">
        <v>0</v>
      </c>
      <c r="L3178" t="s">
        <v>23</v>
      </c>
      <c r="M3178">
        <v>63</v>
      </c>
      <c r="N3178">
        <f>IF(DATOS[[#This Row],[email_open_rate]]="",0,DATOS[[#This Row],[email_open_rate]])</f>
        <v>63</v>
      </c>
      <c r="O3178" s="1">
        <v>44757</v>
      </c>
      <c r="P3178">
        <v>15</v>
      </c>
      <c r="Q3178">
        <v>0.19</v>
      </c>
      <c r="R3178">
        <f>IF(IFERROR(VLOOKUP(DATOS[[#This Row],[IdUnico]],A3179:$A$5002,1,FALSE),0),1,0)</f>
        <v>0</v>
      </c>
    </row>
    <row r="3179" spans="1:18" x14ac:dyDescent="0.3">
      <c r="A3179" t="str">
        <f>CONCATENATE(DATOS[[#This Row],[customer_id]],"_",DATOS[[#This Row],[country]],"_",DATOS[[#This Row],[customer_since]])</f>
        <v>CUST_6699_India_45353</v>
      </c>
      <c r="B3179" t="s">
        <v>271</v>
      </c>
      <c r="C3179">
        <v>52</v>
      </c>
      <c r="D3179" t="s">
        <v>14</v>
      </c>
      <c r="E3179" t="s">
        <v>37</v>
      </c>
      <c r="F3179">
        <v>257.70999999999998</v>
      </c>
      <c r="G3179">
        <f>IF(DATOS[[#This Row],[avg_order_value]]="",0,DATOS[[#This Row],[avg_order_value]])</f>
        <v>257.70999999999998</v>
      </c>
      <c r="H3179">
        <v>11</v>
      </c>
      <c r="I3179">
        <f>DATOS[[#This Row],[avgValorOrdenDesc]]*DATOS[[#This Row],[total_orders]]</f>
        <v>2834.81</v>
      </c>
      <c r="J3179">
        <v>286</v>
      </c>
      <c r="K3179">
        <v>0</v>
      </c>
      <c r="L3179" t="s">
        <v>23</v>
      </c>
      <c r="M3179">
        <v>18</v>
      </c>
      <c r="N3179">
        <f>IF(DATOS[[#This Row],[email_open_rate]]="",0,DATOS[[#This Row],[email_open_rate]])</f>
        <v>18</v>
      </c>
      <c r="O3179" s="1">
        <v>45353</v>
      </c>
      <c r="P3179">
        <v>87</v>
      </c>
      <c r="Q3179">
        <v>0.23</v>
      </c>
      <c r="R3179">
        <f>IF(IFERROR(VLOOKUP(DATOS[[#This Row],[IdUnico]],A3180:$A$5002,1,FALSE),0),1,0)</f>
        <v>0</v>
      </c>
    </row>
    <row r="3180" spans="1:18" x14ac:dyDescent="0.3">
      <c r="A3180" t="str">
        <f>CONCATENATE(DATOS[[#This Row],[customer_id]],"_",DATOS[[#This Row],[country]],"_",DATOS[[#This Row],[customer_since]])</f>
        <v>CUST_6699_Japan_44954</v>
      </c>
      <c r="B3180" t="s">
        <v>271</v>
      </c>
      <c r="C3180">
        <v>64</v>
      </c>
      <c r="D3180" t="s">
        <v>14</v>
      </c>
      <c r="E3180" t="s">
        <v>26</v>
      </c>
      <c r="G3180">
        <f>IF(DATOS[[#This Row],[avg_order_value]]="",0,DATOS[[#This Row],[avg_order_value]])</f>
        <v>0</v>
      </c>
      <c r="H3180">
        <v>15</v>
      </c>
      <c r="I3180">
        <f>DATOS[[#This Row],[avgValorOrdenDesc]]*DATOS[[#This Row],[total_orders]]</f>
        <v>0</v>
      </c>
      <c r="J3180">
        <v>339</v>
      </c>
      <c r="K3180">
        <v>0</v>
      </c>
      <c r="L3180" t="s">
        <v>40</v>
      </c>
      <c r="M3180">
        <v>28.1</v>
      </c>
      <c r="N3180">
        <f>IF(DATOS[[#This Row],[email_open_rate]]="",0,DATOS[[#This Row],[email_open_rate]])</f>
        <v>28.1</v>
      </c>
      <c r="O3180" s="1">
        <v>44954</v>
      </c>
      <c r="P3180">
        <v>86</v>
      </c>
      <c r="Q3180">
        <v>0.4</v>
      </c>
      <c r="R3180">
        <f>IF(IFERROR(VLOOKUP(DATOS[[#This Row],[IdUnico]],A3181:$A$5002,1,FALSE),0),1,0)</f>
        <v>0</v>
      </c>
    </row>
    <row r="3181" spans="1:18" x14ac:dyDescent="0.3">
      <c r="A3181" t="str">
        <f>CONCATENATE(DATOS[[#This Row],[customer_id]],"_",DATOS[[#This Row],[country]],"_",DATOS[[#This Row],[customer_since]])</f>
        <v>CUST_6699_USA_44534</v>
      </c>
      <c r="B3181" t="s">
        <v>271</v>
      </c>
      <c r="C3181">
        <v>72</v>
      </c>
      <c r="D3181" t="s">
        <v>14</v>
      </c>
      <c r="E3181" t="s">
        <v>18</v>
      </c>
      <c r="F3181">
        <v>144.02000000000001</v>
      </c>
      <c r="G3181">
        <f>IF(DATOS[[#This Row],[avg_order_value]]="",0,DATOS[[#This Row],[avg_order_value]])</f>
        <v>144.02000000000001</v>
      </c>
      <c r="H3181">
        <v>17</v>
      </c>
      <c r="I3181">
        <f>DATOS[[#This Row],[avgValorOrdenDesc]]*DATOS[[#This Row],[total_orders]]</f>
        <v>2448.34</v>
      </c>
      <c r="J3181">
        <v>311</v>
      </c>
      <c r="K3181">
        <v>0</v>
      </c>
      <c r="L3181" t="s">
        <v>19</v>
      </c>
      <c r="M3181">
        <v>88.7</v>
      </c>
      <c r="N3181">
        <f>IF(DATOS[[#This Row],[email_open_rate]]="",0,DATOS[[#This Row],[email_open_rate]])</f>
        <v>88.7</v>
      </c>
      <c r="O3181" s="1">
        <v>44534</v>
      </c>
      <c r="P3181">
        <v>99</v>
      </c>
      <c r="Q3181">
        <v>0.16</v>
      </c>
      <c r="R3181">
        <f>IF(IFERROR(VLOOKUP(DATOS[[#This Row],[IdUnico]],A3182:$A$5002,1,FALSE),0),1,0)</f>
        <v>0</v>
      </c>
    </row>
    <row r="3182" spans="1:18" x14ac:dyDescent="0.3">
      <c r="A3182" t="str">
        <f>CONCATENATE(DATOS[[#This Row],[customer_id]],"_",DATOS[[#This Row],[country]],"_",DATOS[[#This Row],[customer_since]])</f>
        <v>CUST_6704_Japan_44785</v>
      </c>
      <c r="B3182" t="s">
        <v>1529</v>
      </c>
      <c r="C3182">
        <v>24</v>
      </c>
      <c r="D3182" t="s">
        <v>14</v>
      </c>
      <c r="E3182" t="s">
        <v>26</v>
      </c>
      <c r="F3182">
        <v>48.71</v>
      </c>
      <c r="G3182">
        <f>IF(DATOS[[#This Row],[avg_order_value]]="",0,DATOS[[#This Row],[avg_order_value]])</f>
        <v>48.71</v>
      </c>
      <c r="H3182">
        <v>12</v>
      </c>
      <c r="I3182">
        <f>DATOS[[#This Row],[avgValorOrdenDesc]]*DATOS[[#This Row],[total_orders]]</f>
        <v>584.52</v>
      </c>
      <c r="J3182">
        <v>92</v>
      </c>
      <c r="K3182">
        <v>0</v>
      </c>
      <c r="L3182" t="s">
        <v>19</v>
      </c>
      <c r="M3182">
        <v>91.3</v>
      </c>
      <c r="N3182">
        <f>IF(DATOS[[#This Row],[email_open_rate]]="",0,DATOS[[#This Row],[email_open_rate]])</f>
        <v>91.3</v>
      </c>
      <c r="O3182" s="1">
        <v>44785</v>
      </c>
      <c r="P3182">
        <v>4</v>
      </c>
      <c r="Q3182">
        <v>0.68</v>
      </c>
      <c r="R3182">
        <f>IF(IFERROR(VLOOKUP(DATOS[[#This Row],[IdUnico]],A3183:$A$5002,1,FALSE),0),1,0)</f>
        <v>0</v>
      </c>
    </row>
    <row r="3183" spans="1:18" x14ac:dyDescent="0.3">
      <c r="A3183" t="str">
        <f>CONCATENATE(DATOS[[#This Row],[customer_id]],"_",DATOS[[#This Row],[country]],"_",DATOS[[#This Row],[customer_since]])</f>
        <v>CUST_6708_Australia_44529</v>
      </c>
      <c r="B3183" t="s">
        <v>3778</v>
      </c>
      <c r="C3183">
        <v>34</v>
      </c>
      <c r="D3183" t="s">
        <v>14</v>
      </c>
      <c r="E3183" t="s">
        <v>22</v>
      </c>
      <c r="F3183">
        <v>102.29</v>
      </c>
      <c r="G3183">
        <f>IF(DATOS[[#This Row],[avg_order_value]]="",0,DATOS[[#This Row],[avg_order_value]])</f>
        <v>102.29</v>
      </c>
      <c r="H3183">
        <v>4</v>
      </c>
      <c r="I3183">
        <f>DATOS[[#This Row],[avgValorOrdenDesc]]*DATOS[[#This Row],[total_orders]]</f>
        <v>409.16</v>
      </c>
      <c r="J3183">
        <v>320</v>
      </c>
      <c r="K3183">
        <v>0</v>
      </c>
      <c r="L3183" t="s">
        <v>16</v>
      </c>
      <c r="M3183">
        <v>14.5</v>
      </c>
      <c r="N3183">
        <f>IF(DATOS[[#This Row],[email_open_rate]]="",0,DATOS[[#This Row],[email_open_rate]])</f>
        <v>14.5</v>
      </c>
      <c r="O3183" s="1">
        <v>44529</v>
      </c>
      <c r="P3183">
        <v>68</v>
      </c>
      <c r="Q3183">
        <v>0.09</v>
      </c>
      <c r="R3183">
        <f>IF(IFERROR(VLOOKUP(DATOS[[#This Row],[IdUnico]],A3184:$A$5002,1,FALSE),0),1,0)</f>
        <v>0</v>
      </c>
    </row>
    <row r="3184" spans="1:18" x14ac:dyDescent="0.3">
      <c r="A3184" t="str">
        <f>CONCATENATE(DATOS[[#This Row],[customer_id]],"_",DATOS[[#This Row],[country]],"_",DATOS[[#This Row],[customer_since]])</f>
        <v>CUST_6710_France_45139</v>
      </c>
      <c r="B3184" t="s">
        <v>3042</v>
      </c>
      <c r="C3184">
        <v>36</v>
      </c>
      <c r="D3184" t="s">
        <v>14</v>
      </c>
      <c r="E3184" t="s">
        <v>35</v>
      </c>
      <c r="F3184">
        <v>140.44999999999999</v>
      </c>
      <c r="G3184">
        <f>IF(DATOS[[#This Row],[avg_order_value]]="",0,DATOS[[#This Row],[avg_order_value]])</f>
        <v>140.44999999999999</v>
      </c>
      <c r="H3184">
        <v>4</v>
      </c>
      <c r="I3184">
        <f>DATOS[[#This Row],[avgValorOrdenDesc]]*DATOS[[#This Row],[total_orders]]</f>
        <v>561.79999999999995</v>
      </c>
      <c r="J3184">
        <v>356</v>
      </c>
      <c r="K3184">
        <v>0</v>
      </c>
      <c r="L3184" t="s">
        <v>19</v>
      </c>
      <c r="M3184">
        <v>77.900000000000006</v>
      </c>
      <c r="N3184">
        <f>IF(DATOS[[#This Row],[email_open_rate]]="",0,DATOS[[#This Row],[email_open_rate]])</f>
        <v>77.900000000000006</v>
      </c>
      <c r="O3184" s="1">
        <v>45139</v>
      </c>
      <c r="P3184">
        <v>31</v>
      </c>
      <c r="Q3184">
        <v>0.24</v>
      </c>
      <c r="R3184">
        <f>IF(IFERROR(VLOOKUP(DATOS[[#This Row],[IdUnico]],A3185:$A$5002,1,FALSE),0),1,0)</f>
        <v>0</v>
      </c>
    </row>
    <row r="3185" spans="1:18" x14ac:dyDescent="0.3">
      <c r="A3185" t="str">
        <f>CONCATENATE(DATOS[[#This Row],[customer_id]],"_",DATOS[[#This Row],[country]],"_",DATOS[[#This Row],[customer_since]])</f>
        <v>CUST_6713_USA_45621</v>
      </c>
      <c r="B3185" t="s">
        <v>601</v>
      </c>
      <c r="C3185">
        <v>59</v>
      </c>
      <c r="D3185" t="s">
        <v>14</v>
      </c>
      <c r="E3185" t="s">
        <v>18</v>
      </c>
      <c r="F3185">
        <v>288.63</v>
      </c>
      <c r="G3185">
        <f>IF(DATOS[[#This Row],[avg_order_value]]="",0,DATOS[[#This Row],[avg_order_value]])</f>
        <v>288.63</v>
      </c>
      <c r="H3185">
        <v>15</v>
      </c>
      <c r="I3185">
        <f>DATOS[[#This Row],[avgValorOrdenDesc]]*DATOS[[#This Row],[total_orders]]</f>
        <v>4329.45</v>
      </c>
      <c r="J3185">
        <v>217</v>
      </c>
      <c r="K3185">
        <v>0</v>
      </c>
      <c r="L3185" t="s">
        <v>19</v>
      </c>
      <c r="M3185">
        <v>55.6</v>
      </c>
      <c r="N3185">
        <f>IF(DATOS[[#This Row],[email_open_rate]]="",0,DATOS[[#This Row],[email_open_rate]])</f>
        <v>55.6</v>
      </c>
      <c r="O3185" s="1">
        <v>45621</v>
      </c>
      <c r="P3185">
        <v>51</v>
      </c>
      <c r="Q3185">
        <v>0.24</v>
      </c>
      <c r="R3185">
        <f>IF(IFERROR(VLOOKUP(DATOS[[#This Row],[IdUnico]],A3186:$A$5002,1,FALSE),0),1,0)</f>
        <v>0</v>
      </c>
    </row>
    <row r="3186" spans="1:18" x14ac:dyDescent="0.3">
      <c r="A3186" t="str">
        <f>CONCATENATE(DATOS[[#This Row],[customer_id]],"_",DATOS[[#This Row],[country]],"_",DATOS[[#This Row],[customer_since]])</f>
        <v>CUST_6717_India_45067</v>
      </c>
      <c r="B3186" t="s">
        <v>2147</v>
      </c>
      <c r="C3186">
        <v>23</v>
      </c>
      <c r="D3186" t="s">
        <v>21</v>
      </c>
      <c r="E3186" t="s">
        <v>37</v>
      </c>
      <c r="F3186">
        <v>44.85</v>
      </c>
      <c r="G3186">
        <f>IF(DATOS[[#This Row],[avg_order_value]]="",0,DATOS[[#This Row],[avg_order_value]])</f>
        <v>44.85</v>
      </c>
      <c r="H3186">
        <v>9</v>
      </c>
      <c r="I3186">
        <f>DATOS[[#This Row],[avgValorOrdenDesc]]*DATOS[[#This Row],[total_orders]]</f>
        <v>403.65000000000003</v>
      </c>
      <c r="J3186">
        <v>10</v>
      </c>
      <c r="K3186">
        <v>0</v>
      </c>
      <c r="L3186" t="s">
        <v>29</v>
      </c>
      <c r="M3186">
        <v>90.6</v>
      </c>
      <c r="N3186">
        <f>IF(DATOS[[#This Row],[email_open_rate]]="",0,DATOS[[#This Row],[email_open_rate]])</f>
        <v>90.6</v>
      </c>
      <c r="O3186" s="1">
        <v>45067</v>
      </c>
      <c r="P3186">
        <v>69</v>
      </c>
      <c r="Q3186">
        <v>0.13</v>
      </c>
      <c r="R3186">
        <f>IF(IFERROR(VLOOKUP(DATOS[[#This Row],[IdUnico]],A3187:$A$5002,1,FALSE),0),1,0)</f>
        <v>0</v>
      </c>
    </row>
    <row r="3187" spans="1:18" x14ac:dyDescent="0.3">
      <c r="A3187" t="str">
        <f>CONCATENATE(DATOS[[#This Row],[customer_id]],"_",DATOS[[#This Row],[country]],"_",DATOS[[#This Row],[customer_since]])</f>
        <v>CUST_6722_Canada_45441</v>
      </c>
      <c r="B3187" t="s">
        <v>2611</v>
      </c>
      <c r="C3187">
        <v>75</v>
      </c>
      <c r="D3187" t="s">
        <v>21</v>
      </c>
      <c r="E3187" t="s">
        <v>28</v>
      </c>
      <c r="F3187">
        <v>133.54</v>
      </c>
      <c r="G3187">
        <f>IF(DATOS[[#This Row],[avg_order_value]]="",0,DATOS[[#This Row],[avg_order_value]])</f>
        <v>133.54</v>
      </c>
      <c r="H3187">
        <v>11</v>
      </c>
      <c r="I3187">
        <f>DATOS[[#This Row],[avgValorOrdenDesc]]*DATOS[[#This Row],[total_orders]]</f>
        <v>1468.9399999999998</v>
      </c>
      <c r="J3187">
        <v>350</v>
      </c>
      <c r="K3187">
        <v>0</v>
      </c>
      <c r="L3187" t="s">
        <v>19</v>
      </c>
      <c r="M3187">
        <v>32.700000000000003</v>
      </c>
      <c r="N3187">
        <f>IF(DATOS[[#This Row],[email_open_rate]]="",0,DATOS[[#This Row],[email_open_rate]])</f>
        <v>32.700000000000003</v>
      </c>
      <c r="O3187" s="1">
        <v>45441</v>
      </c>
      <c r="P3187">
        <v>42</v>
      </c>
      <c r="Q3187">
        <v>0.28999999999999998</v>
      </c>
      <c r="R3187">
        <f>IF(IFERROR(VLOOKUP(DATOS[[#This Row],[IdUnico]],A3188:$A$5002,1,FALSE),0),1,0)</f>
        <v>0</v>
      </c>
    </row>
    <row r="3188" spans="1:18" x14ac:dyDescent="0.3">
      <c r="A3188" t="str">
        <f>CONCATENATE(DATOS[[#This Row],[customer_id]],"_",DATOS[[#This Row],[country]],"_",DATOS[[#This Row],[customer_since]])</f>
        <v>CUST_6724_USA_45784</v>
      </c>
      <c r="B3188" t="s">
        <v>1467</v>
      </c>
      <c r="C3188">
        <v>44</v>
      </c>
      <c r="D3188" t="s">
        <v>21</v>
      </c>
      <c r="E3188" t="s">
        <v>18</v>
      </c>
      <c r="F3188">
        <v>180.06</v>
      </c>
      <c r="G3188">
        <f>IF(DATOS[[#This Row],[avg_order_value]]="",0,DATOS[[#This Row],[avg_order_value]])</f>
        <v>180.06</v>
      </c>
      <c r="H3188">
        <v>5</v>
      </c>
      <c r="I3188">
        <f>DATOS[[#This Row],[avgValorOrdenDesc]]*DATOS[[#This Row],[total_orders]]</f>
        <v>900.3</v>
      </c>
      <c r="J3188">
        <v>223</v>
      </c>
      <c r="K3188">
        <v>0</v>
      </c>
      <c r="L3188" t="s">
        <v>23</v>
      </c>
      <c r="M3188">
        <v>69.5</v>
      </c>
      <c r="N3188">
        <f>IF(DATOS[[#This Row],[email_open_rate]]="",0,DATOS[[#This Row],[email_open_rate]])</f>
        <v>69.5</v>
      </c>
      <c r="O3188" s="1">
        <v>45784</v>
      </c>
      <c r="P3188">
        <v>74</v>
      </c>
      <c r="Q3188">
        <v>0.18</v>
      </c>
      <c r="R3188">
        <f>IF(IFERROR(VLOOKUP(DATOS[[#This Row],[IdUnico]],A3189:$A$5002,1,FALSE),0),1,0)</f>
        <v>0</v>
      </c>
    </row>
    <row r="3189" spans="1:18" x14ac:dyDescent="0.3">
      <c r="A3189" t="str">
        <f>CONCATENATE(DATOS[[#This Row],[customer_id]],"_",DATOS[[#This Row],[country]],"_",DATOS[[#This Row],[customer_since]])</f>
        <v>CUST_6726_UK_44011</v>
      </c>
      <c r="B3189" t="s">
        <v>444</v>
      </c>
      <c r="C3189">
        <v>58</v>
      </c>
      <c r="D3189" t="s">
        <v>14</v>
      </c>
      <c r="E3189" t="s">
        <v>52</v>
      </c>
      <c r="F3189">
        <v>34.270000000000003</v>
      </c>
      <c r="G3189">
        <f>IF(DATOS[[#This Row],[avg_order_value]]="",0,DATOS[[#This Row],[avg_order_value]])</f>
        <v>34.270000000000003</v>
      </c>
      <c r="H3189">
        <v>12</v>
      </c>
      <c r="I3189">
        <f>DATOS[[#This Row],[avgValorOrdenDesc]]*DATOS[[#This Row],[total_orders]]</f>
        <v>411.24</v>
      </c>
      <c r="J3189">
        <v>257</v>
      </c>
      <c r="K3189">
        <v>0</v>
      </c>
      <c r="L3189" t="s">
        <v>40</v>
      </c>
      <c r="M3189">
        <v>43.4</v>
      </c>
      <c r="N3189">
        <f>IF(DATOS[[#This Row],[email_open_rate]]="",0,DATOS[[#This Row],[email_open_rate]])</f>
        <v>43.4</v>
      </c>
      <c r="O3189" s="1">
        <v>44011</v>
      </c>
      <c r="P3189">
        <v>93</v>
      </c>
      <c r="Q3189">
        <v>0.14000000000000001</v>
      </c>
      <c r="R3189">
        <f>IF(IFERROR(VLOOKUP(DATOS[[#This Row],[IdUnico]],A3190:$A$5002,1,FALSE),0),1,0)</f>
        <v>0</v>
      </c>
    </row>
    <row r="3190" spans="1:18" x14ac:dyDescent="0.3">
      <c r="A3190" t="str">
        <f>CONCATENATE(DATOS[[#This Row],[customer_id]],"_",DATOS[[#This Row],[country]],"_",DATOS[[#This Row],[customer_since]])</f>
        <v>CUST_6730_China_44615</v>
      </c>
      <c r="B3190" t="s">
        <v>3763</v>
      </c>
      <c r="C3190">
        <v>49</v>
      </c>
      <c r="D3190" t="s">
        <v>14</v>
      </c>
      <c r="E3190" t="s">
        <v>44</v>
      </c>
      <c r="F3190">
        <v>29.81</v>
      </c>
      <c r="G3190">
        <f>IF(DATOS[[#This Row],[avg_order_value]]="",0,DATOS[[#This Row],[avg_order_value]])</f>
        <v>29.81</v>
      </c>
      <c r="H3190">
        <v>11</v>
      </c>
      <c r="I3190">
        <f>DATOS[[#This Row],[avgValorOrdenDesc]]*DATOS[[#This Row],[total_orders]]</f>
        <v>327.90999999999997</v>
      </c>
      <c r="J3190">
        <v>2</v>
      </c>
      <c r="K3190">
        <v>0</v>
      </c>
      <c r="L3190" t="s">
        <v>16</v>
      </c>
      <c r="M3190">
        <v>87</v>
      </c>
      <c r="N3190">
        <f>IF(DATOS[[#This Row],[email_open_rate]]="",0,DATOS[[#This Row],[email_open_rate]])</f>
        <v>87</v>
      </c>
      <c r="O3190" s="1">
        <v>44615</v>
      </c>
      <c r="P3190">
        <v>81</v>
      </c>
      <c r="Q3190">
        <v>0.23</v>
      </c>
      <c r="R3190">
        <f>IF(IFERROR(VLOOKUP(DATOS[[#This Row],[IdUnico]],A3191:$A$5002,1,FALSE),0),1,0)</f>
        <v>0</v>
      </c>
    </row>
    <row r="3191" spans="1:18" x14ac:dyDescent="0.3">
      <c r="A3191" t="str">
        <f>CONCATENATE(DATOS[[#This Row],[customer_id]],"_",DATOS[[#This Row],[country]],"_",DATOS[[#This Row],[customer_since]])</f>
        <v>CUST_6730_USA_45075</v>
      </c>
      <c r="B3191" t="s">
        <v>3763</v>
      </c>
      <c r="C3191">
        <v>62</v>
      </c>
      <c r="D3191" t="s">
        <v>21</v>
      </c>
      <c r="E3191" t="s">
        <v>18</v>
      </c>
      <c r="F3191">
        <v>220.33</v>
      </c>
      <c r="G3191">
        <f>IF(DATOS[[#This Row],[avg_order_value]]="",0,DATOS[[#This Row],[avg_order_value]])</f>
        <v>220.33</v>
      </c>
      <c r="H3191">
        <v>8</v>
      </c>
      <c r="I3191">
        <f>DATOS[[#This Row],[avgValorOrdenDesc]]*DATOS[[#This Row],[total_orders]]</f>
        <v>1762.64</v>
      </c>
      <c r="J3191">
        <v>254</v>
      </c>
      <c r="K3191">
        <v>0</v>
      </c>
      <c r="L3191" t="s">
        <v>29</v>
      </c>
      <c r="M3191">
        <v>83.8</v>
      </c>
      <c r="N3191">
        <f>IF(DATOS[[#This Row],[email_open_rate]]="",0,DATOS[[#This Row],[email_open_rate]])</f>
        <v>83.8</v>
      </c>
      <c r="O3191" s="1">
        <v>45075</v>
      </c>
      <c r="P3191">
        <v>47</v>
      </c>
      <c r="Q3191">
        <v>0.09</v>
      </c>
      <c r="R3191">
        <f>IF(IFERROR(VLOOKUP(DATOS[[#This Row],[IdUnico]],A3192:$A$5002,1,FALSE),0),1,0)</f>
        <v>0</v>
      </c>
    </row>
    <row r="3192" spans="1:18" x14ac:dyDescent="0.3">
      <c r="A3192" t="str">
        <f>CONCATENATE(DATOS[[#This Row],[customer_id]],"_",DATOS[[#This Row],[country]],"_",DATOS[[#This Row],[customer_since]])</f>
        <v>CUST_6732_Brazil_44051</v>
      </c>
      <c r="B3192" t="s">
        <v>435</v>
      </c>
      <c r="C3192">
        <v>79</v>
      </c>
      <c r="D3192" t="s">
        <v>21</v>
      </c>
      <c r="E3192" t="s">
        <v>15</v>
      </c>
      <c r="F3192">
        <v>94.02</v>
      </c>
      <c r="G3192">
        <f>IF(DATOS[[#This Row],[avg_order_value]]="",0,DATOS[[#This Row],[avg_order_value]])</f>
        <v>94.02</v>
      </c>
      <c r="H3192">
        <v>11</v>
      </c>
      <c r="I3192">
        <f>DATOS[[#This Row],[avgValorOrdenDesc]]*DATOS[[#This Row],[total_orders]]</f>
        <v>1034.22</v>
      </c>
      <c r="J3192">
        <v>4</v>
      </c>
      <c r="K3192">
        <v>0</v>
      </c>
      <c r="L3192" t="s">
        <v>19</v>
      </c>
      <c r="M3192">
        <v>12</v>
      </c>
      <c r="N3192">
        <f>IF(DATOS[[#This Row],[email_open_rate]]="",0,DATOS[[#This Row],[email_open_rate]])</f>
        <v>12</v>
      </c>
      <c r="O3192" s="1">
        <v>44051</v>
      </c>
      <c r="P3192">
        <v>27</v>
      </c>
      <c r="Q3192">
        <v>0.18</v>
      </c>
      <c r="R3192">
        <f>IF(IFERROR(VLOOKUP(DATOS[[#This Row],[IdUnico]],A3193:$A$5002,1,FALSE),0),1,0)</f>
        <v>0</v>
      </c>
    </row>
    <row r="3193" spans="1:18" x14ac:dyDescent="0.3">
      <c r="A3193" t="str">
        <f>CONCATENATE(DATOS[[#This Row],[customer_id]],"_",DATOS[[#This Row],[country]],"_",DATOS[[#This Row],[customer_since]])</f>
        <v>CUST_6732_France_45332</v>
      </c>
      <c r="B3193" t="s">
        <v>435</v>
      </c>
      <c r="C3193">
        <v>53</v>
      </c>
      <c r="D3193" t="s">
        <v>14</v>
      </c>
      <c r="E3193" t="s">
        <v>35</v>
      </c>
      <c r="F3193">
        <v>130.02000000000001</v>
      </c>
      <c r="G3193">
        <f>IF(DATOS[[#This Row],[avg_order_value]]="",0,DATOS[[#This Row],[avg_order_value]])</f>
        <v>130.02000000000001</v>
      </c>
      <c r="H3193">
        <v>7</v>
      </c>
      <c r="I3193">
        <f>DATOS[[#This Row],[avgValorOrdenDesc]]*DATOS[[#This Row],[total_orders]]</f>
        <v>910.1400000000001</v>
      </c>
      <c r="J3193">
        <v>120</v>
      </c>
      <c r="K3193">
        <v>0</v>
      </c>
      <c r="L3193" t="s">
        <v>19</v>
      </c>
      <c r="M3193">
        <v>77.2</v>
      </c>
      <c r="N3193">
        <f>IF(DATOS[[#This Row],[email_open_rate]]="",0,DATOS[[#This Row],[email_open_rate]])</f>
        <v>77.2</v>
      </c>
      <c r="O3193" s="1">
        <v>45332</v>
      </c>
      <c r="P3193">
        <v>40</v>
      </c>
      <c r="Q3193">
        <v>0.14000000000000001</v>
      </c>
      <c r="R3193">
        <f>IF(IFERROR(VLOOKUP(DATOS[[#This Row],[IdUnico]],A3194:$A$5002,1,FALSE),0),1,0)</f>
        <v>0</v>
      </c>
    </row>
    <row r="3194" spans="1:18" x14ac:dyDescent="0.3">
      <c r="A3194" t="str">
        <f>CONCATENATE(DATOS[[#This Row],[customer_id]],"_",DATOS[[#This Row],[country]],"_",DATOS[[#This Row],[customer_since]])</f>
        <v>CUST_6734_Canada_45756</v>
      </c>
      <c r="B3194" t="s">
        <v>27</v>
      </c>
      <c r="C3194">
        <v>29</v>
      </c>
      <c r="D3194" t="s">
        <v>14</v>
      </c>
      <c r="E3194" t="s">
        <v>28</v>
      </c>
      <c r="F3194">
        <v>269.38</v>
      </c>
      <c r="G3194">
        <f>IF(DATOS[[#This Row],[avg_order_value]]="",0,DATOS[[#This Row],[avg_order_value]])</f>
        <v>269.38</v>
      </c>
      <c r="H3194">
        <v>16</v>
      </c>
      <c r="I3194">
        <f>DATOS[[#This Row],[avgValorOrdenDesc]]*DATOS[[#This Row],[total_orders]]</f>
        <v>4310.08</v>
      </c>
      <c r="J3194">
        <v>342</v>
      </c>
      <c r="K3194">
        <v>0</v>
      </c>
      <c r="L3194" t="s">
        <v>29</v>
      </c>
      <c r="M3194">
        <v>5.3</v>
      </c>
      <c r="N3194">
        <f>IF(DATOS[[#This Row],[email_open_rate]]="",0,DATOS[[#This Row],[email_open_rate]])</f>
        <v>5.3</v>
      </c>
      <c r="O3194" s="1">
        <v>45756</v>
      </c>
      <c r="P3194">
        <v>79</v>
      </c>
      <c r="Q3194">
        <v>0.15</v>
      </c>
      <c r="R3194">
        <f>IF(IFERROR(VLOOKUP(DATOS[[#This Row],[IdUnico]],A3195:$A$5002,1,FALSE),0),1,0)</f>
        <v>0</v>
      </c>
    </row>
    <row r="3195" spans="1:18" x14ac:dyDescent="0.3">
      <c r="A3195" t="str">
        <f>CONCATENATE(DATOS[[#This Row],[customer_id]],"_",DATOS[[#This Row],[country]],"_",DATOS[[#This Row],[customer_since]])</f>
        <v>CUST_6737_USA_44497</v>
      </c>
      <c r="B3195" t="s">
        <v>3391</v>
      </c>
      <c r="C3195">
        <v>21</v>
      </c>
      <c r="D3195" t="s">
        <v>14</v>
      </c>
      <c r="E3195" t="s">
        <v>18</v>
      </c>
      <c r="F3195">
        <v>77.75</v>
      </c>
      <c r="G3195">
        <f>IF(DATOS[[#This Row],[avg_order_value]]="",0,DATOS[[#This Row],[avg_order_value]])</f>
        <v>77.75</v>
      </c>
      <c r="H3195">
        <v>7</v>
      </c>
      <c r="I3195">
        <f>DATOS[[#This Row],[avgValorOrdenDesc]]*DATOS[[#This Row],[total_orders]]</f>
        <v>544.25</v>
      </c>
      <c r="J3195">
        <v>26</v>
      </c>
      <c r="K3195">
        <v>0</v>
      </c>
      <c r="L3195" t="s">
        <v>16</v>
      </c>
      <c r="N3195">
        <f>IF(DATOS[[#This Row],[email_open_rate]]="",0,DATOS[[#This Row],[email_open_rate]])</f>
        <v>0</v>
      </c>
      <c r="O3195" s="1">
        <v>44497</v>
      </c>
      <c r="P3195">
        <v>57</v>
      </c>
      <c r="Q3195">
        <v>0.1</v>
      </c>
      <c r="R3195">
        <f>IF(IFERROR(VLOOKUP(DATOS[[#This Row],[IdUnico]],A3196:$A$5002,1,FALSE),0),1,0)</f>
        <v>0</v>
      </c>
    </row>
    <row r="3196" spans="1:18" x14ac:dyDescent="0.3">
      <c r="A3196" t="str">
        <f>CONCATENATE(DATOS[[#This Row],[customer_id]],"_",DATOS[[#This Row],[country]],"_",DATOS[[#This Row],[customer_since]])</f>
        <v>CUST_6738_Germany_44942</v>
      </c>
      <c r="B3196" t="s">
        <v>2456</v>
      </c>
      <c r="C3196">
        <v>73</v>
      </c>
      <c r="D3196" t="s">
        <v>25</v>
      </c>
      <c r="E3196" t="s">
        <v>50</v>
      </c>
      <c r="G3196">
        <f>IF(DATOS[[#This Row],[avg_order_value]]="",0,DATOS[[#This Row],[avg_order_value]])</f>
        <v>0</v>
      </c>
      <c r="H3196">
        <v>14</v>
      </c>
      <c r="I3196">
        <f>DATOS[[#This Row],[avgValorOrdenDesc]]*DATOS[[#This Row],[total_orders]]</f>
        <v>0</v>
      </c>
      <c r="J3196">
        <v>325</v>
      </c>
      <c r="K3196">
        <v>0</v>
      </c>
      <c r="L3196" t="s">
        <v>23</v>
      </c>
      <c r="M3196">
        <v>24.6</v>
      </c>
      <c r="N3196">
        <f>IF(DATOS[[#This Row],[email_open_rate]]="",0,DATOS[[#This Row],[email_open_rate]])</f>
        <v>24.6</v>
      </c>
      <c r="O3196" s="1">
        <v>44942</v>
      </c>
      <c r="P3196">
        <v>11</v>
      </c>
      <c r="Q3196">
        <v>0.06</v>
      </c>
      <c r="R3196">
        <f>IF(IFERROR(VLOOKUP(DATOS[[#This Row],[IdUnico]],A3197:$A$5002,1,FALSE),0),1,0)</f>
        <v>0</v>
      </c>
    </row>
    <row r="3197" spans="1:18" x14ac:dyDescent="0.3">
      <c r="A3197" t="str">
        <f>CONCATENATE(DATOS[[#This Row],[customer_id]],"_",DATOS[[#This Row],[country]],"_",DATOS[[#This Row],[customer_since]])</f>
        <v>CUST_6738_UK_44613</v>
      </c>
      <c r="B3197" t="s">
        <v>2456</v>
      </c>
      <c r="C3197">
        <v>58</v>
      </c>
      <c r="D3197" t="s">
        <v>21</v>
      </c>
      <c r="E3197" t="s">
        <v>52</v>
      </c>
      <c r="F3197">
        <v>59.69</v>
      </c>
      <c r="G3197">
        <f>IF(DATOS[[#This Row],[avg_order_value]]="",0,DATOS[[#This Row],[avg_order_value]])</f>
        <v>59.69</v>
      </c>
      <c r="H3197">
        <v>4</v>
      </c>
      <c r="I3197">
        <f>DATOS[[#This Row],[avgValorOrdenDesc]]*DATOS[[#This Row],[total_orders]]</f>
        <v>238.76</v>
      </c>
      <c r="J3197">
        <v>54</v>
      </c>
      <c r="K3197">
        <v>0</v>
      </c>
      <c r="L3197" t="s">
        <v>19</v>
      </c>
      <c r="M3197">
        <v>8.6999999999999993</v>
      </c>
      <c r="N3197">
        <f>IF(DATOS[[#This Row],[email_open_rate]]="",0,DATOS[[#This Row],[email_open_rate]])</f>
        <v>8.6999999999999993</v>
      </c>
      <c r="O3197" s="1">
        <v>44613</v>
      </c>
      <c r="P3197">
        <v>99</v>
      </c>
      <c r="Q3197">
        <v>0.38</v>
      </c>
      <c r="R3197">
        <f>IF(IFERROR(VLOOKUP(DATOS[[#This Row],[IdUnico]],A3198:$A$5002,1,FALSE),0),1,0)</f>
        <v>0</v>
      </c>
    </row>
    <row r="3198" spans="1:18" x14ac:dyDescent="0.3">
      <c r="A3198" t="str">
        <f>CONCATENATE(DATOS[[#This Row],[customer_id]],"_",DATOS[[#This Row],[country]],"_",DATOS[[#This Row],[customer_since]])</f>
        <v>CUST_6741_France_45404</v>
      </c>
      <c r="B3198" t="s">
        <v>3073</v>
      </c>
      <c r="C3198">
        <v>41</v>
      </c>
      <c r="D3198" t="s">
        <v>21</v>
      </c>
      <c r="E3198" t="s">
        <v>35</v>
      </c>
      <c r="F3198">
        <v>32.409999999999997</v>
      </c>
      <c r="G3198">
        <f>IF(DATOS[[#This Row],[avg_order_value]]="",0,DATOS[[#This Row],[avg_order_value]])</f>
        <v>32.409999999999997</v>
      </c>
      <c r="H3198">
        <v>15</v>
      </c>
      <c r="I3198">
        <f>DATOS[[#This Row],[avgValorOrdenDesc]]*DATOS[[#This Row],[total_orders]]</f>
        <v>486.15</v>
      </c>
      <c r="J3198">
        <v>106</v>
      </c>
      <c r="K3198">
        <v>0</v>
      </c>
      <c r="L3198" t="s">
        <v>29</v>
      </c>
      <c r="M3198">
        <v>82.4</v>
      </c>
      <c r="N3198">
        <f>IF(DATOS[[#This Row],[email_open_rate]]="",0,DATOS[[#This Row],[email_open_rate]])</f>
        <v>82.4</v>
      </c>
      <c r="O3198" s="1">
        <v>45404</v>
      </c>
      <c r="P3198">
        <v>26</v>
      </c>
      <c r="Q3198">
        <v>0.18</v>
      </c>
      <c r="R3198">
        <f>IF(IFERROR(VLOOKUP(DATOS[[#This Row],[IdUnico]],A3199:$A$5002,1,FALSE),0),1,0)</f>
        <v>0</v>
      </c>
    </row>
    <row r="3199" spans="1:18" x14ac:dyDescent="0.3">
      <c r="A3199" t="str">
        <f>CONCATENATE(DATOS[[#This Row],[customer_id]],"_",DATOS[[#This Row],[country]],"_",DATOS[[#This Row],[customer_since]])</f>
        <v>CUST_6742_Brazil_44765</v>
      </c>
      <c r="B3199" t="s">
        <v>861</v>
      </c>
      <c r="C3199">
        <v>78</v>
      </c>
      <c r="D3199" t="s">
        <v>14</v>
      </c>
      <c r="E3199" t="s">
        <v>15</v>
      </c>
      <c r="F3199">
        <v>59.97</v>
      </c>
      <c r="G3199">
        <f>IF(DATOS[[#This Row],[avg_order_value]]="",0,DATOS[[#This Row],[avg_order_value]])</f>
        <v>59.97</v>
      </c>
      <c r="H3199">
        <v>11</v>
      </c>
      <c r="I3199">
        <f>DATOS[[#This Row],[avgValorOrdenDesc]]*DATOS[[#This Row],[total_orders]]</f>
        <v>659.67</v>
      </c>
      <c r="J3199">
        <v>317</v>
      </c>
      <c r="K3199">
        <v>0</v>
      </c>
      <c r="L3199" t="s">
        <v>23</v>
      </c>
      <c r="M3199">
        <v>88.5</v>
      </c>
      <c r="N3199">
        <f>IF(DATOS[[#This Row],[email_open_rate]]="",0,DATOS[[#This Row],[email_open_rate]])</f>
        <v>88.5</v>
      </c>
      <c r="O3199" s="1">
        <v>44765</v>
      </c>
      <c r="P3199">
        <v>40</v>
      </c>
      <c r="Q3199">
        <v>0.22</v>
      </c>
      <c r="R3199">
        <f>IF(IFERROR(VLOOKUP(DATOS[[#This Row],[IdUnico]],A3200:$A$5002,1,FALSE),0),1,0)</f>
        <v>0</v>
      </c>
    </row>
    <row r="3200" spans="1:18" x14ac:dyDescent="0.3">
      <c r="A3200" t="str">
        <f>CONCATENATE(DATOS[[#This Row],[customer_id]],"_",DATOS[[#This Row],[country]],"_",DATOS[[#This Row],[customer_since]])</f>
        <v>CUST_6744_China_44214</v>
      </c>
      <c r="B3200" t="s">
        <v>2281</v>
      </c>
      <c r="C3200">
        <v>19</v>
      </c>
      <c r="D3200" t="s">
        <v>21</v>
      </c>
      <c r="E3200" t="s">
        <v>44</v>
      </c>
      <c r="F3200">
        <v>30.07</v>
      </c>
      <c r="G3200">
        <f>IF(DATOS[[#This Row],[avg_order_value]]="",0,DATOS[[#This Row],[avg_order_value]])</f>
        <v>30.07</v>
      </c>
      <c r="H3200">
        <v>13</v>
      </c>
      <c r="I3200">
        <f>DATOS[[#This Row],[avgValorOrdenDesc]]*DATOS[[#This Row],[total_orders]]</f>
        <v>390.91</v>
      </c>
      <c r="J3200">
        <v>15</v>
      </c>
      <c r="K3200">
        <v>0</v>
      </c>
      <c r="L3200" t="s">
        <v>40</v>
      </c>
      <c r="M3200">
        <v>45.1</v>
      </c>
      <c r="N3200">
        <f>IF(DATOS[[#This Row],[email_open_rate]]="",0,DATOS[[#This Row],[email_open_rate]])</f>
        <v>45.1</v>
      </c>
      <c r="O3200" s="1">
        <v>44214</v>
      </c>
      <c r="P3200">
        <v>5</v>
      </c>
      <c r="Q3200">
        <v>0.43</v>
      </c>
      <c r="R3200">
        <f>IF(IFERROR(VLOOKUP(DATOS[[#This Row],[IdUnico]],A3201:$A$5002,1,FALSE),0),1,0)</f>
        <v>0</v>
      </c>
    </row>
    <row r="3201" spans="1:18" x14ac:dyDescent="0.3">
      <c r="A3201" t="str">
        <f>CONCATENATE(DATOS[[#This Row],[customer_id]],"_",DATOS[[#This Row],[country]],"_",DATOS[[#This Row],[customer_since]])</f>
        <v>CUST_6745_Canada_45429</v>
      </c>
      <c r="B3201" t="s">
        <v>457</v>
      </c>
      <c r="C3201">
        <v>40</v>
      </c>
      <c r="D3201" t="s">
        <v>14</v>
      </c>
      <c r="E3201" t="s">
        <v>28</v>
      </c>
      <c r="F3201">
        <v>64.680000000000007</v>
      </c>
      <c r="G3201">
        <f>IF(DATOS[[#This Row],[avg_order_value]]="",0,DATOS[[#This Row],[avg_order_value]])</f>
        <v>64.680000000000007</v>
      </c>
      <c r="H3201">
        <v>8</v>
      </c>
      <c r="I3201">
        <f>DATOS[[#This Row],[avgValorOrdenDesc]]*DATOS[[#This Row],[total_orders]]</f>
        <v>517.44000000000005</v>
      </c>
      <c r="J3201">
        <v>180</v>
      </c>
      <c r="K3201">
        <v>0</v>
      </c>
      <c r="L3201" t="s">
        <v>16</v>
      </c>
      <c r="M3201">
        <v>55.4</v>
      </c>
      <c r="N3201">
        <f>IF(DATOS[[#This Row],[email_open_rate]]="",0,DATOS[[#This Row],[email_open_rate]])</f>
        <v>55.4</v>
      </c>
      <c r="O3201" s="1">
        <v>45429</v>
      </c>
      <c r="P3201">
        <v>80</v>
      </c>
      <c r="Q3201">
        <v>0.71</v>
      </c>
      <c r="R3201">
        <f>IF(IFERROR(VLOOKUP(DATOS[[#This Row],[IdUnico]],A3202:$A$5002,1,FALSE),0),1,0)</f>
        <v>0</v>
      </c>
    </row>
    <row r="3202" spans="1:18" x14ac:dyDescent="0.3">
      <c r="A3202" t="str">
        <f>CONCATENATE(DATOS[[#This Row],[customer_id]],"_",DATOS[[#This Row],[country]],"_",DATOS[[#This Row],[customer_since]])</f>
        <v>CUST_6750_China_44804</v>
      </c>
      <c r="B3202" t="s">
        <v>746</v>
      </c>
      <c r="C3202">
        <v>20</v>
      </c>
      <c r="D3202" t="s">
        <v>14</v>
      </c>
      <c r="E3202" t="s">
        <v>44</v>
      </c>
      <c r="F3202">
        <v>236.19</v>
      </c>
      <c r="G3202">
        <f>IF(DATOS[[#This Row],[avg_order_value]]="",0,DATOS[[#This Row],[avg_order_value]])</f>
        <v>236.19</v>
      </c>
      <c r="H3202">
        <v>8</v>
      </c>
      <c r="I3202">
        <f>DATOS[[#This Row],[avgValorOrdenDesc]]*DATOS[[#This Row],[total_orders]]</f>
        <v>1889.52</v>
      </c>
      <c r="J3202">
        <v>214</v>
      </c>
      <c r="K3202">
        <v>0</v>
      </c>
      <c r="L3202" t="s">
        <v>40</v>
      </c>
      <c r="N3202">
        <f>IF(DATOS[[#This Row],[email_open_rate]]="",0,DATOS[[#This Row],[email_open_rate]])</f>
        <v>0</v>
      </c>
      <c r="O3202" s="1">
        <v>44804</v>
      </c>
      <c r="P3202">
        <v>21</v>
      </c>
      <c r="Q3202">
        <v>0.56999999999999995</v>
      </c>
      <c r="R3202">
        <f>IF(IFERROR(VLOOKUP(DATOS[[#This Row],[IdUnico]],A3203:$A$5002,1,FALSE),0),1,0)</f>
        <v>0</v>
      </c>
    </row>
    <row r="3203" spans="1:18" x14ac:dyDescent="0.3">
      <c r="A3203" t="str">
        <f>CONCATENATE(DATOS[[#This Row],[customer_id]],"_",DATOS[[#This Row],[country]],"_",DATOS[[#This Row],[customer_since]])</f>
        <v>CUST_6750_India_44413</v>
      </c>
      <c r="B3203" t="s">
        <v>746</v>
      </c>
      <c r="C3203">
        <v>45</v>
      </c>
      <c r="D3203" t="s">
        <v>14</v>
      </c>
      <c r="E3203" t="s">
        <v>37</v>
      </c>
      <c r="F3203">
        <v>235.18</v>
      </c>
      <c r="G3203">
        <f>IF(DATOS[[#This Row],[avg_order_value]]="",0,DATOS[[#This Row],[avg_order_value]])</f>
        <v>235.18</v>
      </c>
      <c r="H3203">
        <v>13</v>
      </c>
      <c r="I3203">
        <f>DATOS[[#This Row],[avgValorOrdenDesc]]*DATOS[[#This Row],[total_orders]]</f>
        <v>3057.34</v>
      </c>
      <c r="J3203">
        <v>98</v>
      </c>
      <c r="K3203">
        <v>0</v>
      </c>
      <c r="L3203" t="s">
        <v>19</v>
      </c>
      <c r="M3203">
        <v>37</v>
      </c>
      <c r="N3203">
        <f>IF(DATOS[[#This Row],[email_open_rate]]="",0,DATOS[[#This Row],[email_open_rate]])</f>
        <v>37</v>
      </c>
      <c r="O3203" s="1">
        <v>44413</v>
      </c>
      <c r="P3203">
        <v>41</v>
      </c>
      <c r="Q3203">
        <v>0.13</v>
      </c>
      <c r="R3203">
        <f>IF(IFERROR(VLOOKUP(DATOS[[#This Row],[IdUnico]],A3204:$A$5002,1,FALSE),0),1,0)</f>
        <v>0</v>
      </c>
    </row>
    <row r="3204" spans="1:18" x14ac:dyDescent="0.3">
      <c r="A3204" t="str">
        <f>CONCATENATE(DATOS[[#This Row],[customer_id]],"_",DATOS[[#This Row],[country]],"_",DATOS[[#This Row],[customer_since]])</f>
        <v>CUST_6752_India_44420</v>
      </c>
      <c r="B3204" t="s">
        <v>1600</v>
      </c>
      <c r="C3204">
        <v>21</v>
      </c>
      <c r="D3204" t="s">
        <v>21</v>
      </c>
      <c r="E3204" t="s">
        <v>37</v>
      </c>
      <c r="F3204">
        <v>113.97</v>
      </c>
      <c r="G3204">
        <f>IF(DATOS[[#This Row],[avg_order_value]]="",0,DATOS[[#This Row],[avg_order_value]])</f>
        <v>113.97</v>
      </c>
      <c r="H3204">
        <v>9</v>
      </c>
      <c r="I3204">
        <f>DATOS[[#This Row],[avgValorOrdenDesc]]*DATOS[[#This Row],[total_orders]]</f>
        <v>1025.73</v>
      </c>
      <c r="J3204">
        <v>177</v>
      </c>
      <c r="K3204">
        <v>0</v>
      </c>
      <c r="L3204" t="s">
        <v>40</v>
      </c>
      <c r="M3204">
        <v>6.5</v>
      </c>
      <c r="N3204">
        <f>IF(DATOS[[#This Row],[email_open_rate]]="",0,DATOS[[#This Row],[email_open_rate]])</f>
        <v>6.5</v>
      </c>
      <c r="O3204" s="1">
        <v>44420</v>
      </c>
      <c r="P3204">
        <v>11</v>
      </c>
      <c r="Q3204">
        <v>0.25</v>
      </c>
      <c r="R3204">
        <f>IF(IFERROR(VLOOKUP(DATOS[[#This Row],[IdUnico]],A3205:$A$5002,1,FALSE),0),1,0)</f>
        <v>0</v>
      </c>
    </row>
    <row r="3205" spans="1:18" x14ac:dyDescent="0.3">
      <c r="A3205" t="str">
        <f>CONCATENATE(DATOS[[#This Row],[customer_id]],"_",DATOS[[#This Row],[country]],"_",DATOS[[#This Row],[customer_since]])</f>
        <v>CUST_6753_Japan_44519</v>
      </c>
      <c r="B3205" t="s">
        <v>3817</v>
      </c>
      <c r="C3205">
        <v>60</v>
      </c>
      <c r="D3205" t="s">
        <v>21</v>
      </c>
      <c r="E3205" t="s">
        <v>26</v>
      </c>
      <c r="F3205">
        <v>73.03</v>
      </c>
      <c r="G3205">
        <f>IF(DATOS[[#This Row],[avg_order_value]]="",0,DATOS[[#This Row],[avg_order_value]])</f>
        <v>73.03</v>
      </c>
      <c r="H3205">
        <v>10</v>
      </c>
      <c r="I3205">
        <f>DATOS[[#This Row],[avgValorOrdenDesc]]*DATOS[[#This Row],[total_orders]]</f>
        <v>730.3</v>
      </c>
      <c r="J3205">
        <v>104</v>
      </c>
      <c r="K3205">
        <v>0</v>
      </c>
      <c r="L3205" t="s">
        <v>29</v>
      </c>
      <c r="M3205">
        <v>98.2</v>
      </c>
      <c r="N3205">
        <f>IF(DATOS[[#This Row],[email_open_rate]]="",0,DATOS[[#This Row],[email_open_rate]])</f>
        <v>98.2</v>
      </c>
      <c r="O3205" s="1">
        <v>44519</v>
      </c>
      <c r="P3205">
        <v>10</v>
      </c>
      <c r="Q3205">
        <v>0.25</v>
      </c>
      <c r="R3205">
        <f>IF(IFERROR(VLOOKUP(DATOS[[#This Row],[IdUnico]],A3206:$A$5002,1,FALSE),0),1,0)</f>
        <v>0</v>
      </c>
    </row>
    <row r="3206" spans="1:18" x14ac:dyDescent="0.3">
      <c r="A3206" t="str">
        <f>CONCATENATE(DATOS[[#This Row],[customer_id]],"_",DATOS[[#This Row],[country]],"_",DATOS[[#This Row],[customer_since]])</f>
        <v>CUST_6754_India_44928</v>
      </c>
      <c r="B3206" t="s">
        <v>2691</v>
      </c>
      <c r="C3206">
        <v>65</v>
      </c>
      <c r="D3206" t="s">
        <v>25</v>
      </c>
      <c r="E3206" t="s">
        <v>37</v>
      </c>
      <c r="F3206">
        <v>77.94</v>
      </c>
      <c r="G3206">
        <f>IF(DATOS[[#This Row],[avg_order_value]]="",0,DATOS[[#This Row],[avg_order_value]])</f>
        <v>77.94</v>
      </c>
      <c r="H3206">
        <v>9</v>
      </c>
      <c r="I3206">
        <f>DATOS[[#This Row],[avgValorOrdenDesc]]*DATOS[[#This Row],[total_orders]]</f>
        <v>701.46</v>
      </c>
      <c r="J3206">
        <v>41</v>
      </c>
      <c r="K3206">
        <v>0</v>
      </c>
      <c r="L3206" t="s">
        <v>23</v>
      </c>
      <c r="M3206">
        <v>20.7</v>
      </c>
      <c r="N3206">
        <f>IF(DATOS[[#This Row],[email_open_rate]]="",0,DATOS[[#This Row],[email_open_rate]])</f>
        <v>20.7</v>
      </c>
      <c r="O3206" s="1">
        <v>44928</v>
      </c>
      <c r="P3206">
        <v>70</v>
      </c>
      <c r="Q3206">
        <v>0.11</v>
      </c>
      <c r="R3206">
        <f>IF(IFERROR(VLOOKUP(DATOS[[#This Row],[IdUnico]],A3207:$A$5002,1,FALSE),0),1,0)</f>
        <v>0</v>
      </c>
    </row>
    <row r="3207" spans="1:18" x14ac:dyDescent="0.3">
      <c r="A3207" t="str">
        <f>CONCATENATE(DATOS[[#This Row],[customer_id]],"_",DATOS[[#This Row],[country]],"_",DATOS[[#This Row],[customer_since]])</f>
        <v>CUST_6755_Australia_45453</v>
      </c>
      <c r="B3207" t="s">
        <v>2795</v>
      </c>
      <c r="C3207">
        <v>39</v>
      </c>
      <c r="D3207" t="s">
        <v>21</v>
      </c>
      <c r="E3207" t="s">
        <v>22</v>
      </c>
      <c r="F3207">
        <v>75.02</v>
      </c>
      <c r="G3207">
        <f>IF(DATOS[[#This Row],[avg_order_value]]="",0,DATOS[[#This Row],[avg_order_value]])</f>
        <v>75.02</v>
      </c>
      <c r="H3207">
        <v>6</v>
      </c>
      <c r="I3207">
        <f>DATOS[[#This Row],[avgValorOrdenDesc]]*DATOS[[#This Row],[total_orders]]</f>
        <v>450.12</v>
      </c>
      <c r="J3207">
        <v>267</v>
      </c>
      <c r="K3207">
        <v>0</v>
      </c>
      <c r="L3207" t="s">
        <v>29</v>
      </c>
      <c r="N3207">
        <f>IF(DATOS[[#This Row],[email_open_rate]]="",0,DATOS[[#This Row],[email_open_rate]])</f>
        <v>0</v>
      </c>
      <c r="O3207" s="1">
        <v>45453</v>
      </c>
      <c r="P3207">
        <v>31</v>
      </c>
      <c r="Q3207">
        <v>0.57999999999999996</v>
      </c>
      <c r="R3207">
        <f>IF(IFERROR(VLOOKUP(DATOS[[#This Row],[IdUnico]],A3208:$A$5002,1,FALSE),0),1,0)</f>
        <v>0</v>
      </c>
    </row>
    <row r="3208" spans="1:18" x14ac:dyDescent="0.3">
      <c r="A3208" t="str">
        <f>CONCATENATE(DATOS[[#This Row],[customer_id]],"_",DATOS[[#This Row],[country]],"_",DATOS[[#This Row],[customer_since]])</f>
        <v>CUST_6757_Japan_44184</v>
      </c>
      <c r="B3208" t="s">
        <v>1508</v>
      </c>
      <c r="C3208">
        <v>52</v>
      </c>
      <c r="D3208" t="s">
        <v>14</v>
      </c>
      <c r="E3208" t="s">
        <v>26</v>
      </c>
      <c r="F3208">
        <v>75.81</v>
      </c>
      <c r="G3208">
        <f>IF(DATOS[[#This Row],[avg_order_value]]="",0,DATOS[[#This Row],[avg_order_value]])</f>
        <v>75.81</v>
      </c>
      <c r="H3208">
        <v>4</v>
      </c>
      <c r="I3208">
        <f>DATOS[[#This Row],[avgValorOrdenDesc]]*DATOS[[#This Row],[total_orders]]</f>
        <v>303.24</v>
      </c>
      <c r="J3208">
        <v>1</v>
      </c>
      <c r="K3208">
        <v>0</v>
      </c>
      <c r="L3208" t="s">
        <v>23</v>
      </c>
      <c r="M3208">
        <v>32.9</v>
      </c>
      <c r="N3208">
        <f>IF(DATOS[[#This Row],[email_open_rate]]="",0,DATOS[[#This Row],[email_open_rate]])</f>
        <v>32.9</v>
      </c>
      <c r="O3208" s="1">
        <v>44184</v>
      </c>
      <c r="P3208">
        <v>47</v>
      </c>
      <c r="Q3208">
        <v>0.23</v>
      </c>
      <c r="R3208">
        <f>IF(IFERROR(VLOOKUP(DATOS[[#This Row],[IdUnico]],A3209:$A$5002,1,FALSE),0),1,0)</f>
        <v>0</v>
      </c>
    </row>
    <row r="3209" spans="1:18" x14ac:dyDescent="0.3">
      <c r="A3209" t="str">
        <f>CONCATENATE(DATOS[[#This Row],[customer_id]],"_",DATOS[[#This Row],[country]],"_",DATOS[[#This Row],[customer_since]])</f>
        <v>CUST_6759_Germany_45039</v>
      </c>
      <c r="B3209" t="s">
        <v>234</v>
      </c>
      <c r="C3209">
        <v>67</v>
      </c>
      <c r="D3209" t="s">
        <v>14</v>
      </c>
      <c r="E3209" t="s">
        <v>50</v>
      </c>
      <c r="G3209">
        <f>IF(DATOS[[#This Row],[avg_order_value]]="",0,DATOS[[#This Row],[avg_order_value]])</f>
        <v>0</v>
      </c>
      <c r="H3209">
        <v>7</v>
      </c>
      <c r="I3209">
        <f>DATOS[[#This Row],[avgValorOrdenDesc]]*DATOS[[#This Row],[total_orders]]</f>
        <v>0</v>
      </c>
      <c r="J3209">
        <v>64</v>
      </c>
      <c r="K3209">
        <v>0</v>
      </c>
      <c r="L3209" t="s">
        <v>29</v>
      </c>
      <c r="N3209">
        <f>IF(DATOS[[#This Row],[email_open_rate]]="",0,DATOS[[#This Row],[email_open_rate]])</f>
        <v>0</v>
      </c>
      <c r="O3209" s="1">
        <v>45039</v>
      </c>
      <c r="P3209">
        <v>36</v>
      </c>
      <c r="Q3209">
        <v>0.6</v>
      </c>
      <c r="R3209">
        <f>IF(IFERROR(VLOOKUP(DATOS[[#This Row],[IdUnico]],A3210:$A$5002,1,FALSE),0),1,0)</f>
        <v>0</v>
      </c>
    </row>
    <row r="3210" spans="1:18" x14ac:dyDescent="0.3">
      <c r="A3210" t="str">
        <f>CONCATENATE(DATOS[[#This Row],[customer_id]],"_",DATOS[[#This Row],[country]],"_",DATOS[[#This Row],[customer_since]])</f>
        <v>CUST_6760_USA_44376</v>
      </c>
      <c r="B3210" t="s">
        <v>1089</v>
      </c>
      <c r="C3210">
        <v>57</v>
      </c>
      <c r="D3210" t="s">
        <v>21</v>
      </c>
      <c r="E3210" t="s">
        <v>18</v>
      </c>
      <c r="F3210">
        <v>26.32</v>
      </c>
      <c r="G3210">
        <f>IF(DATOS[[#This Row],[avg_order_value]]="",0,DATOS[[#This Row],[avg_order_value]])</f>
        <v>26.32</v>
      </c>
      <c r="H3210">
        <v>10</v>
      </c>
      <c r="I3210">
        <f>DATOS[[#This Row],[avgValorOrdenDesc]]*DATOS[[#This Row],[total_orders]]</f>
        <v>263.2</v>
      </c>
      <c r="J3210">
        <v>233</v>
      </c>
      <c r="K3210">
        <v>0</v>
      </c>
      <c r="L3210" t="s">
        <v>16</v>
      </c>
      <c r="M3210">
        <v>88.6</v>
      </c>
      <c r="N3210">
        <f>IF(DATOS[[#This Row],[email_open_rate]]="",0,DATOS[[#This Row],[email_open_rate]])</f>
        <v>88.6</v>
      </c>
      <c r="O3210" s="1">
        <v>44376</v>
      </c>
      <c r="P3210">
        <v>98</v>
      </c>
      <c r="Q3210">
        <v>0.31</v>
      </c>
      <c r="R3210">
        <f>IF(IFERROR(VLOOKUP(DATOS[[#This Row],[IdUnico]],A3211:$A$5002,1,FALSE),0),1,0)</f>
        <v>0</v>
      </c>
    </row>
    <row r="3211" spans="1:18" x14ac:dyDescent="0.3">
      <c r="A3211" t="str">
        <f>CONCATENATE(DATOS[[#This Row],[customer_id]],"_",DATOS[[#This Row],[country]],"_",DATOS[[#This Row],[customer_since]])</f>
        <v>CUST_6765_Japan_45554</v>
      </c>
      <c r="B3211" t="s">
        <v>856</v>
      </c>
      <c r="C3211">
        <v>28</v>
      </c>
      <c r="D3211" t="s">
        <v>14</v>
      </c>
      <c r="E3211" t="s">
        <v>26</v>
      </c>
      <c r="G3211">
        <f>IF(DATOS[[#This Row],[avg_order_value]]="",0,DATOS[[#This Row],[avg_order_value]])</f>
        <v>0</v>
      </c>
      <c r="H3211">
        <v>12</v>
      </c>
      <c r="I3211">
        <f>DATOS[[#This Row],[avgValorOrdenDesc]]*DATOS[[#This Row],[total_orders]]</f>
        <v>0</v>
      </c>
      <c r="J3211">
        <v>288</v>
      </c>
      <c r="K3211">
        <v>0</v>
      </c>
      <c r="L3211" t="s">
        <v>19</v>
      </c>
      <c r="M3211">
        <v>90.6</v>
      </c>
      <c r="N3211">
        <f>IF(DATOS[[#This Row],[email_open_rate]]="",0,DATOS[[#This Row],[email_open_rate]])</f>
        <v>90.6</v>
      </c>
      <c r="O3211" s="1">
        <v>45554</v>
      </c>
      <c r="P3211">
        <v>52</v>
      </c>
      <c r="Q3211">
        <v>0.28999999999999998</v>
      </c>
      <c r="R3211">
        <f>IF(IFERROR(VLOOKUP(DATOS[[#This Row],[IdUnico]],A3212:$A$5002,1,FALSE),0),1,0)</f>
        <v>0</v>
      </c>
    </row>
    <row r="3212" spans="1:18" x14ac:dyDescent="0.3">
      <c r="A3212" t="str">
        <f>CONCATENATE(DATOS[[#This Row],[customer_id]],"_",DATOS[[#This Row],[country]],"_",DATOS[[#This Row],[customer_since]])</f>
        <v>CUST_6772_UK_44479</v>
      </c>
      <c r="B3212" t="s">
        <v>1708</v>
      </c>
      <c r="C3212">
        <v>50</v>
      </c>
      <c r="D3212" t="s">
        <v>14</v>
      </c>
      <c r="E3212" t="s">
        <v>52</v>
      </c>
      <c r="F3212">
        <v>79.77</v>
      </c>
      <c r="G3212">
        <f>IF(DATOS[[#This Row],[avg_order_value]]="",0,DATOS[[#This Row],[avg_order_value]])</f>
        <v>79.77</v>
      </c>
      <c r="H3212">
        <v>15</v>
      </c>
      <c r="I3212">
        <f>DATOS[[#This Row],[avgValorOrdenDesc]]*DATOS[[#This Row],[total_orders]]</f>
        <v>1196.55</v>
      </c>
      <c r="J3212">
        <v>19</v>
      </c>
      <c r="K3212">
        <v>0</v>
      </c>
      <c r="L3212" t="s">
        <v>29</v>
      </c>
      <c r="M3212">
        <v>67.2</v>
      </c>
      <c r="N3212">
        <f>IF(DATOS[[#This Row],[email_open_rate]]="",0,DATOS[[#This Row],[email_open_rate]])</f>
        <v>67.2</v>
      </c>
      <c r="O3212" s="1">
        <v>44479</v>
      </c>
      <c r="P3212">
        <v>84</v>
      </c>
      <c r="Q3212">
        <v>0.56999999999999995</v>
      </c>
      <c r="R3212">
        <f>IF(IFERROR(VLOOKUP(DATOS[[#This Row],[IdUnico]],A3213:$A$5002,1,FALSE),0),1,0)</f>
        <v>0</v>
      </c>
    </row>
    <row r="3213" spans="1:18" x14ac:dyDescent="0.3">
      <c r="A3213" t="str">
        <f>CONCATENATE(DATOS[[#This Row],[customer_id]],"_",DATOS[[#This Row],[country]],"_",DATOS[[#This Row],[customer_since]])</f>
        <v>CUST_6774_China_44269</v>
      </c>
      <c r="B3213" t="s">
        <v>2019</v>
      </c>
      <c r="C3213">
        <v>68</v>
      </c>
      <c r="D3213" t="s">
        <v>25</v>
      </c>
      <c r="E3213" t="s">
        <v>44</v>
      </c>
      <c r="F3213">
        <v>181.72</v>
      </c>
      <c r="G3213">
        <f>IF(DATOS[[#This Row],[avg_order_value]]="",0,DATOS[[#This Row],[avg_order_value]])</f>
        <v>181.72</v>
      </c>
      <c r="H3213">
        <v>8</v>
      </c>
      <c r="I3213">
        <f>DATOS[[#This Row],[avgValorOrdenDesc]]*DATOS[[#This Row],[total_orders]]</f>
        <v>1453.76</v>
      </c>
      <c r="J3213">
        <v>65</v>
      </c>
      <c r="K3213">
        <v>0</v>
      </c>
      <c r="L3213" t="s">
        <v>16</v>
      </c>
      <c r="N3213">
        <f>IF(DATOS[[#This Row],[email_open_rate]]="",0,DATOS[[#This Row],[email_open_rate]])</f>
        <v>0</v>
      </c>
      <c r="O3213" s="1">
        <v>44269</v>
      </c>
      <c r="P3213">
        <v>31</v>
      </c>
      <c r="Q3213">
        <v>0.49</v>
      </c>
      <c r="R3213">
        <f>IF(IFERROR(VLOOKUP(DATOS[[#This Row],[IdUnico]],A3214:$A$5002,1,FALSE),0),1,0)</f>
        <v>0</v>
      </c>
    </row>
    <row r="3214" spans="1:18" x14ac:dyDescent="0.3">
      <c r="A3214" t="str">
        <f>CONCATENATE(DATOS[[#This Row],[customer_id]],"_",DATOS[[#This Row],[country]],"_",DATOS[[#This Row],[customer_since]])</f>
        <v>CUST_6776_Brazil_45254</v>
      </c>
      <c r="B3214" t="s">
        <v>1326</v>
      </c>
      <c r="C3214">
        <v>26</v>
      </c>
      <c r="D3214" t="s">
        <v>14</v>
      </c>
      <c r="E3214" t="s">
        <v>15</v>
      </c>
      <c r="F3214">
        <v>67.73</v>
      </c>
      <c r="G3214">
        <f>IF(DATOS[[#This Row],[avg_order_value]]="",0,DATOS[[#This Row],[avg_order_value]])</f>
        <v>67.73</v>
      </c>
      <c r="H3214">
        <v>7</v>
      </c>
      <c r="I3214">
        <f>DATOS[[#This Row],[avgValorOrdenDesc]]*DATOS[[#This Row],[total_orders]]</f>
        <v>474.11</v>
      </c>
      <c r="J3214">
        <v>10</v>
      </c>
      <c r="K3214">
        <v>0</v>
      </c>
      <c r="L3214" t="s">
        <v>23</v>
      </c>
      <c r="M3214">
        <v>94.2</v>
      </c>
      <c r="N3214">
        <f>IF(DATOS[[#This Row],[email_open_rate]]="",0,DATOS[[#This Row],[email_open_rate]])</f>
        <v>94.2</v>
      </c>
      <c r="O3214" s="1">
        <v>45254</v>
      </c>
      <c r="P3214">
        <v>36</v>
      </c>
      <c r="Q3214">
        <v>0.56999999999999995</v>
      </c>
      <c r="R3214">
        <f>IF(IFERROR(VLOOKUP(DATOS[[#This Row],[IdUnico]],A3215:$A$5002,1,FALSE),0),1,0)</f>
        <v>0</v>
      </c>
    </row>
    <row r="3215" spans="1:18" x14ac:dyDescent="0.3">
      <c r="A3215" t="str">
        <f>CONCATENATE(DATOS[[#This Row],[customer_id]],"_",DATOS[[#This Row],[country]],"_",DATOS[[#This Row],[customer_since]])</f>
        <v>CUST_6776_India_45785</v>
      </c>
      <c r="B3215" t="s">
        <v>1326</v>
      </c>
      <c r="C3215">
        <v>59</v>
      </c>
      <c r="D3215" t="s">
        <v>14</v>
      </c>
      <c r="E3215" t="s">
        <v>37</v>
      </c>
      <c r="F3215">
        <v>164.36</v>
      </c>
      <c r="G3215">
        <f>IF(DATOS[[#This Row],[avg_order_value]]="",0,DATOS[[#This Row],[avg_order_value]])</f>
        <v>164.36</v>
      </c>
      <c r="H3215">
        <v>12</v>
      </c>
      <c r="I3215">
        <f>DATOS[[#This Row],[avgValorOrdenDesc]]*DATOS[[#This Row],[total_orders]]</f>
        <v>1972.3200000000002</v>
      </c>
      <c r="J3215">
        <v>73</v>
      </c>
      <c r="K3215">
        <v>0</v>
      </c>
      <c r="L3215" t="s">
        <v>16</v>
      </c>
      <c r="N3215">
        <f>IF(DATOS[[#This Row],[email_open_rate]]="",0,DATOS[[#This Row],[email_open_rate]])</f>
        <v>0</v>
      </c>
      <c r="O3215" s="1">
        <v>45785</v>
      </c>
      <c r="P3215">
        <v>8</v>
      </c>
      <c r="Q3215">
        <v>0.5</v>
      </c>
      <c r="R3215">
        <f>IF(IFERROR(VLOOKUP(DATOS[[#This Row],[IdUnico]],A3216:$A$5002,1,FALSE),0),1,0)</f>
        <v>0</v>
      </c>
    </row>
    <row r="3216" spans="1:18" x14ac:dyDescent="0.3">
      <c r="A3216" t="str">
        <f>CONCATENATE(DATOS[[#This Row],[customer_id]],"_",DATOS[[#This Row],[country]],"_",DATOS[[#This Row],[customer_since]])</f>
        <v>CUST_6777_Australia_44182</v>
      </c>
      <c r="B3216" t="s">
        <v>1716</v>
      </c>
      <c r="C3216">
        <v>33</v>
      </c>
      <c r="D3216" t="s">
        <v>21</v>
      </c>
      <c r="E3216" t="s">
        <v>22</v>
      </c>
      <c r="G3216">
        <f>IF(DATOS[[#This Row],[avg_order_value]]="",0,DATOS[[#This Row],[avg_order_value]])</f>
        <v>0</v>
      </c>
      <c r="H3216">
        <v>11</v>
      </c>
      <c r="I3216">
        <f>DATOS[[#This Row],[avgValorOrdenDesc]]*DATOS[[#This Row],[total_orders]]</f>
        <v>0</v>
      </c>
      <c r="J3216">
        <v>281</v>
      </c>
      <c r="K3216">
        <v>0</v>
      </c>
      <c r="L3216" t="s">
        <v>29</v>
      </c>
      <c r="M3216">
        <v>64.5</v>
      </c>
      <c r="N3216">
        <f>IF(DATOS[[#This Row],[email_open_rate]]="",0,DATOS[[#This Row],[email_open_rate]])</f>
        <v>64.5</v>
      </c>
      <c r="O3216" s="1">
        <v>44182</v>
      </c>
      <c r="P3216">
        <v>57</v>
      </c>
      <c r="Q3216">
        <v>0.25</v>
      </c>
      <c r="R3216">
        <f>IF(IFERROR(VLOOKUP(DATOS[[#This Row],[IdUnico]],A3217:$A$5002,1,FALSE),0),1,0)</f>
        <v>0</v>
      </c>
    </row>
    <row r="3217" spans="1:18" x14ac:dyDescent="0.3">
      <c r="A3217" t="str">
        <f>CONCATENATE(DATOS[[#This Row],[customer_id]],"_",DATOS[[#This Row],[country]],"_",DATOS[[#This Row],[customer_since]])</f>
        <v>CUST_6777_Japan_45370</v>
      </c>
      <c r="B3217" t="s">
        <v>1716</v>
      </c>
      <c r="C3217">
        <v>33</v>
      </c>
      <c r="D3217" t="s">
        <v>14</v>
      </c>
      <c r="E3217" t="s">
        <v>26</v>
      </c>
      <c r="F3217">
        <v>271.70999999999998</v>
      </c>
      <c r="G3217">
        <f>IF(DATOS[[#This Row],[avg_order_value]]="",0,DATOS[[#This Row],[avg_order_value]])</f>
        <v>271.70999999999998</v>
      </c>
      <c r="H3217">
        <v>9</v>
      </c>
      <c r="I3217">
        <f>DATOS[[#This Row],[avgValorOrdenDesc]]*DATOS[[#This Row],[total_orders]]</f>
        <v>2445.39</v>
      </c>
      <c r="J3217">
        <v>227</v>
      </c>
      <c r="K3217">
        <v>0</v>
      </c>
      <c r="L3217" t="s">
        <v>23</v>
      </c>
      <c r="M3217">
        <v>7.7</v>
      </c>
      <c r="N3217">
        <f>IF(DATOS[[#This Row],[email_open_rate]]="",0,DATOS[[#This Row],[email_open_rate]])</f>
        <v>7.7</v>
      </c>
      <c r="O3217" s="1">
        <v>45370</v>
      </c>
      <c r="P3217">
        <v>37</v>
      </c>
      <c r="Q3217">
        <v>0.24</v>
      </c>
      <c r="R3217">
        <f>IF(IFERROR(VLOOKUP(DATOS[[#This Row],[IdUnico]],A3218:$A$5002,1,FALSE),0),1,0)</f>
        <v>0</v>
      </c>
    </row>
    <row r="3218" spans="1:18" x14ac:dyDescent="0.3">
      <c r="A3218" t="str">
        <f>CONCATENATE(DATOS[[#This Row],[customer_id]],"_",DATOS[[#This Row],[country]],"_",DATOS[[#This Row],[customer_since]])</f>
        <v>CUST_6779_China_44318</v>
      </c>
      <c r="B3218" t="s">
        <v>890</v>
      </c>
      <c r="C3218">
        <v>48</v>
      </c>
      <c r="D3218" t="s">
        <v>25</v>
      </c>
      <c r="E3218" t="s">
        <v>44</v>
      </c>
      <c r="F3218">
        <v>85.07</v>
      </c>
      <c r="G3218">
        <f>IF(DATOS[[#This Row],[avg_order_value]]="",0,DATOS[[#This Row],[avg_order_value]])</f>
        <v>85.07</v>
      </c>
      <c r="H3218">
        <v>12</v>
      </c>
      <c r="I3218">
        <f>DATOS[[#This Row],[avgValorOrdenDesc]]*DATOS[[#This Row],[total_orders]]</f>
        <v>1020.8399999999999</v>
      </c>
      <c r="J3218">
        <v>341</v>
      </c>
      <c r="K3218">
        <v>0</v>
      </c>
      <c r="L3218" t="s">
        <v>19</v>
      </c>
      <c r="M3218">
        <v>21.5</v>
      </c>
      <c r="N3218">
        <f>IF(DATOS[[#This Row],[email_open_rate]]="",0,DATOS[[#This Row],[email_open_rate]])</f>
        <v>21.5</v>
      </c>
      <c r="O3218" s="1">
        <v>44318</v>
      </c>
      <c r="P3218">
        <v>4</v>
      </c>
      <c r="Q3218">
        <v>0.18</v>
      </c>
      <c r="R3218">
        <f>IF(IFERROR(VLOOKUP(DATOS[[#This Row],[IdUnico]],A3219:$A$5002,1,FALSE),0),1,0)</f>
        <v>0</v>
      </c>
    </row>
    <row r="3219" spans="1:18" x14ac:dyDescent="0.3">
      <c r="A3219" t="str">
        <f>CONCATENATE(DATOS[[#This Row],[customer_id]],"_",DATOS[[#This Row],[country]],"_",DATOS[[#This Row],[customer_since]])</f>
        <v>CUST_6779_Japan_45096</v>
      </c>
      <c r="B3219" t="s">
        <v>890</v>
      </c>
      <c r="C3219">
        <v>39</v>
      </c>
      <c r="D3219" t="s">
        <v>25</v>
      </c>
      <c r="E3219" t="s">
        <v>26</v>
      </c>
      <c r="F3219">
        <v>73.81</v>
      </c>
      <c r="G3219">
        <f>IF(DATOS[[#This Row],[avg_order_value]]="",0,DATOS[[#This Row],[avg_order_value]])</f>
        <v>73.81</v>
      </c>
      <c r="H3219">
        <v>13</v>
      </c>
      <c r="I3219">
        <f>DATOS[[#This Row],[avgValorOrdenDesc]]*DATOS[[#This Row],[total_orders]]</f>
        <v>959.53</v>
      </c>
      <c r="J3219">
        <v>334</v>
      </c>
      <c r="K3219">
        <v>0</v>
      </c>
      <c r="L3219" t="s">
        <v>40</v>
      </c>
      <c r="M3219">
        <v>93.1</v>
      </c>
      <c r="N3219">
        <f>IF(DATOS[[#This Row],[email_open_rate]]="",0,DATOS[[#This Row],[email_open_rate]])</f>
        <v>93.1</v>
      </c>
      <c r="O3219" s="1">
        <v>45096</v>
      </c>
      <c r="P3219">
        <v>59</v>
      </c>
      <c r="Q3219">
        <v>0.08</v>
      </c>
      <c r="R3219">
        <f>IF(IFERROR(VLOOKUP(DATOS[[#This Row],[IdUnico]],A3220:$A$5002,1,FALSE),0),1,0)</f>
        <v>0</v>
      </c>
    </row>
    <row r="3220" spans="1:18" x14ac:dyDescent="0.3">
      <c r="A3220" t="str">
        <f>CONCATENATE(DATOS[[#This Row],[customer_id]],"_",DATOS[[#This Row],[country]],"_",DATOS[[#This Row],[customer_since]])</f>
        <v>CUST_6780_China_44695</v>
      </c>
      <c r="B3220" t="s">
        <v>3079</v>
      </c>
      <c r="C3220">
        <v>48</v>
      </c>
      <c r="D3220" t="s">
        <v>14</v>
      </c>
      <c r="E3220" t="s">
        <v>44</v>
      </c>
      <c r="F3220">
        <v>77.489999999999995</v>
      </c>
      <c r="G3220">
        <f>IF(DATOS[[#This Row],[avg_order_value]]="",0,DATOS[[#This Row],[avg_order_value]])</f>
        <v>77.489999999999995</v>
      </c>
      <c r="H3220">
        <v>8</v>
      </c>
      <c r="I3220">
        <f>DATOS[[#This Row],[avgValorOrdenDesc]]*DATOS[[#This Row],[total_orders]]</f>
        <v>619.91999999999996</v>
      </c>
      <c r="J3220">
        <v>250</v>
      </c>
      <c r="K3220">
        <v>0</v>
      </c>
      <c r="L3220" t="s">
        <v>29</v>
      </c>
      <c r="M3220">
        <v>1.6</v>
      </c>
      <c r="N3220">
        <f>IF(DATOS[[#This Row],[email_open_rate]]="",0,DATOS[[#This Row],[email_open_rate]])</f>
        <v>1.6</v>
      </c>
      <c r="O3220" s="1">
        <v>44695</v>
      </c>
      <c r="P3220">
        <v>26</v>
      </c>
      <c r="Q3220">
        <v>0.17</v>
      </c>
      <c r="R3220">
        <f>IF(IFERROR(VLOOKUP(DATOS[[#This Row],[IdUnico]],A3221:$A$5002,1,FALSE),0),1,0)</f>
        <v>0</v>
      </c>
    </row>
    <row r="3221" spans="1:18" x14ac:dyDescent="0.3">
      <c r="A3221" t="str">
        <f>CONCATENATE(DATOS[[#This Row],[customer_id]],"_",DATOS[[#This Row],[country]],"_",DATOS[[#This Row],[customer_since]])</f>
        <v>CUST_6782_Australia_45634</v>
      </c>
      <c r="B3221" t="s">
        <v>1672</v>
      </c>
      <c r="C3221">
        <v>29</v>
      </c>
      <c r="D3221" t="s">
        <v>21</v>
      </c>
      <c r="E3221" t="s">
        <v>22</v>
      </c>
      <c r="F3221">
        <v>52.61</v>
      </c>
      <c r="G3221">
        <f>IF(DATOS[[#This Row],[avg_order_value]]="",0,DATOS[[#This Row],[avg_order_value]])</f>
        <v>52.61</v>
      </c>
      <c r="H3221">
        <v>14</v>
      </c>
      <c r="I3221">
        <f>DATOS[[#This Row],[avgValorOrdenDesc]]*DATOS[[#This Row],[total_orders]]</f>
        <v>736.54</v>
      </c>
      <c r="J3221">
        <v>274</v>
      </c>
      <c r="K3221">
        <v>0</v>
      </c>
      <c r="L3221" t="s">
        <v>23</v>
      </c>
      <c r="M3221">
        <v>78</v>
      </c>
      <c r="N3221">
        <f>IF(DATOS[[#This Row],[email_open_rate]]="",0,DATOS[[#This Row],[email_open_rate]])</f>
        <v>78</v>
      </c>
      <c r="O3221" s="1">
        <v>45634</v>
      </c>
      <c r="P3221">
        <v>63</v>
      </c>
      <c r="Q3221">
        <v>0.31</v>
      </c>
      <c r="R3221">
        <f>IF(IFERROR(VLOOKUP(DATOS[[#This Row],[IdUnico]],A3222:$A$5002,1,FALSE),0),1,0)</f>
        <v>0</v>
      </c>
    </row>
    <row r="3222" spans="1:18" x14ac:dyDescent="0.3">
      <c r="A3222" t="str">
        <f>CONCATENATE(DATOS[[#This Row],[customer_id]],"_",DATOS[[#This Row],[country]],"_",DATOS[[#This Row],[customer_since]])</f>
        <v>CUST_6783_UK_44529</v>
      </c>
      <c r="B3222" t="s">
        <v>2933</v>
      </c>
      <c r="C3222">
        <v>40</v>
      </c>
      <c r="D3222" t="s">
        <v>14</v>
      </c>
      <c r="E3222" t="s">
        <v>52</v>
      </c>
      <c r="F3222">
        <v>107.6</v>
      </c>
      <c r="G3222">
        <f>IF(DATOS[[#This Row],[avg_order_value]]="",0,DATOS[[#This Row],[avg_order_value]])</f>
        <v>107.6</v>
      </c>
      <c r="H3222">
        <v>14</v>
      </c>
      <c r="I3222">
        <f>DATOS[[#This Row],[avgValorOrdenDesc]]*DATOS[[#This Row],[total_orders]]</f>
        <v>1506.3999999999999</v>
      </c>
      <c r="J3222">
        <v>329</v>
      </c>
      <c r="K3222">
        <v>0</v>
      </c>
      <c r="L3222" t="s">
        <v>19</v>
      </c>
      <c r="M3222">
        <v>23</v>
      </c>
      <c r="N3222">
        <f>IF(DATOS[[#This Row],[email_open_rate]]="",0,DATOS[[#This Row],[email_open_rate]])</f>
        <v>23</v>
      </c>
      <c r="O3222" s="1">
        <v>44529</v>
      </c>
      <c r="P3222">
        <v>56</v>
      </c>
      <c r="Q3222">
        <v>0.52</v>
      </c>
      <c r="R3222">
        <f>IF(IFERROR(VLOOKUP(DATOS[[#This Row],[IdUnico]],A3223:$A$5002,1,FALSE),0),1,0)</f>
        <v>0</v>
      </c>
    </row>
    <row r="3223" spans="1:18" x14ac:dyDescent="0.3">
      <c r="A3223" t="str">
        <f>CONCATENATE(DATOS[[#This Row],[customer_id]],"_",DATOS[[#This Row],[country]],"_",DATOS[[#This Row],[customer_since]])</f>
        <v>CUST_6784_India_44998</v>
      </c>
      <c r="B3223" t="s">
        <v>1834</v>
      </c>
      <c r="C3223">
        <v>25</v>
      </c>
      <c r="D3223" t="s">
        <v>21</v>
      </c>
      <c r="E3223" t="s">
        <v>37</v>
      </c>
      <c r="F3223">
        <v>38.1</v>
      </c>
      <c r="G3223">
        <f>IF(DATOS[[#This Row],[avg_order_value]]="",0,DATOS[[#This Row],[avg_order_value]])</f>
        <v>38.1</v>
      </c>
      <c r="H3223">
        <v>17</v>
      </c>
      <c r="I3223">
        <f>DATOS[[#This Row],[avgValorOrdenDesc]]*DATOS[[#This Row],[total_orders]]</f>
        <v>647.70000000000005</v>
      </c>
      <c r="J3223">
        <v>63</v>
      </c>
      <c r="K3223">
        <v>0</v>
      </c>
      <c r="L3223" t="s">
        <v>16</v>
      </c>
      <c r="M3223">
        <v>90.8</v>
      </c>
      <c r="N3223">
        <f>IF(DATOS[[#This Row],[email_open_rate]]="",0,DATOS[[#This Row],[email_open_rate]])</f>
        <v>90.8</v>
      </c>
      <c r="O3223" s="1">
        <v>44998</v>
      </c>
      <c r="P3223">
        <v>61</v>
      </c>
      <c r="Q3223">
        <v>0.35</v>
      </c>
      <c r="R3223">
        <f>IF(IFERROR(VLOOKUP(DATOS[[#This Row],[IdUnico]],A3224:$A$5002,1,FALSE),0),1,0)</f>
        <v>0</v>
      </c>
    </row>
    <row r="3224" spans="1:18" x14ac:dyDescent="0.3">
      <c r="A3224" t="str">
        <f>CONCATENATE(DATOS[[#This Row],[customer_id]],"_",DATOS[[#This Row],[country]],"_",DATOS[[#This Row],[customer_since]])</f>
        <v>CUST_6788_Australia_44761</v>
      </c>
      <c r="B3224" t="s">
        <v>862</v>
      </c>
      <c r="C3224">
        <v>71</v>
      </c>
      <c r="D3224" t="s">
        <v>14</v>
      </c>
      <c r="E3224" t="s">
        <v>22</v>
      </c>
      <c r="F3224">
        <v>72.81</v>
      </c>
      <c r="G3224">
        <f>IF(DATOS[[#This Row],[avg_order_value]]="",0,DATOS[[#This Row],[avg_order_value]])</f>
        <v>72.81</v>
      </c>
      <c r="H3224">
        <v>13</v>
      </c>
      <c r="I3224">
        <f>DATOS[[#This Row],[avgValorOrdenDesc]]*DATOS[[#This Row],[total_orders]]</f>
        <v>946.53</v>
      </c>
      <c r="J3224">
        <v>141</v>
      </c>
      <c r="K3224">
        <v>0</v>
      </c>
      <c r="L3224" t="s">
        <v>29</v>
      </c>
      <c r="M3224">
        <v>95</v>
      </c>
      <c r="N3224">
        <f>IF(DATOS[[#This Row],[email_open_rate]]="",0,DATOS[[#This Row],[email_open_rate]])</f>
        <v>95</v>
      </c>
      <c r="O3224" s="1">
        <v>44761</v>
      </c>
      <c r="P3224">
        <v>46</v>
      </c>
      <c r="Q3224">
        <v>0.47</v>
      </c>
      <c r="R3224">
        <f>IF(IFERROR(VLOOKUP(DATOS[[#This Row],[IdUnico]],A3225:$A$5002,1,FALSE),0),1,0)</f>
        <v>0</v>
      </c>
    </row>
    <row r="3225" spans="1:18" x14ac:dyDescent="0.3">
      <c r="A3225" t="str">
        <f>CONCATENATE(DATOS[[#This Row],[customer_id]],"_",DATOS[[#This Row],[country]],"_",DATOS[[#This Row],[customer_since]])</f>
        <v>CUST_6788_Canada_44516</v>
      </c>
      <c r="B3225" t="s">
        <v>862</v>
      </c>
      <c r="C3225">
        <v>52</v>
      </c>
      <c r="D3225" t="s">
        <v>14</v>
      </c>
      <c r="E3225" t="s">
        <v>28</v>
      </c>
      <c r="F3225">
        <v>174.55</v>
      </c>
      <c r="G3225">
        <f>IF(DATOS[[#This Row],[avg_order_value]]="",0,DATOS[[#This Row],[avg_order_value]])</f>
        <v>174.55</v>
      </c>
      <c r="H3225">
        <v>6</v>
      </c>
      <c r="I3225">
        <f>DATOS[[#This Row],[avgValorOrdenDesc]]*DATOS[[#This Row],[total_orders]]</f>
        <v>1047.3000000000002</v>
      </c>
      <c r="J3225">
        <v>334</v>
      </c>
      <c r="K3225">
        <v>0</v>
      </c>
      <c r="L3225" t="s">
        <v>29</v>
      </c>
      <c r="M3225">
        <v>47.1</v>
      </c>
      <c r="N3225">
        <f>IF(DATOS[[#This Row],[email_open_rate]]="",0,DATOS[[#This Row],[email_open_rate]])</f>
        <v>47.1</v>
      </c>
      <c r="O3225" s="1">
        <v>44516</v>
      </c>
      <c r="P3225">
        <v>38</v>
      </c>
      <c r="Q3225">
        <v>0.79</v>
      </c>
      <c r="R3225">
        <f>IF(IFERROR(VLOOKUP(DATOS[[#This Row],[IdUnico]],A3226:$A$5002,1,FALSE),0),1,0)</f>
        <v>0</v>
      </c>
    </row>
    <row r="3226" spans="1:18" x14ac:dyDescent="0.3">
      <c r="A3226" t="str">
        <f>CONCATENATE(DATOS[[#This Row],[customer_id]],"_",DATOS[[#This Row],[country]],"_",DATOS[[#This Row],[customer_since]])</f>
        <v>CUST_6789_Germany_45792</v>
      </c>
      <c r="B3226" t="s">
        <v>2426</v>
      </c>
      <c r="C3226">
        <v>67</v>
      </c>
      <c r="D3226" t="s">
        <v>14</v>
      </c>
      <c r="E3226" t="s">
        <v>50</v>
      </c>
      <c r="F3226">
        <v>185.57</v>
      </c>
      <c r="G3226">
        <f>IF(DATOS[[#This Row],[avg_order_value]]="",0,DATOS[[#This Row],[avg_order_value]])</f>
        <v>185.57</v>
      </c>
      <c r="H3226">
        <v>14</v>
      </c>
      <c r="I3226">
        <f>DATOS[[#This Row],[avgValorOrdenDesc]]*DATOS[[#This Row],[total_orders]]</f>
        <v>2597.98</v>
      </c>
      <c r="J3226">
        <v>56</v>
      </c>
      <c r="K3226">
        <v>0</v>
      </c>
      <c r="L3226" t="s">
        <v>19</v>
      </c>
      <c r="M3226">
        <v>17.7</v>
      </c>
      <c r="N3226">
        <f>IF(DATOS[[#This Row],[email_open_rate]]="",0,DATOS[[#This Row],[email_open_rate]])</f>
        <v>17.7</v>
      </c>
      <c r="O3226" s="1">
        <v>45792</v>
      </c>
      <c r="P3226">
        <v>64</v>
      </c>
      <c r="Q3226">
        <v>0.15</v>
      </c>
      <c r="R3226">
        <f>IF(IFERROR(VLOOKUP(DATOS[[#This Row],[IdUnico]],A3227:$A$5002,1,FALSE),0),1,0)</f>
        <v>0</v>
      </c>
    </row>
    <row r="3227" spans="1:18" x14ac:dyDescent="0.3">
      <c r="A3227" t="str">
        <f>CONCATENATE(DATOS[[#This Row],[customer_id]],"_",DATOS[[#This Row],[country]],"_",DATOS[[#This Row],[customer_since]])</f>
        <v>CUST_6791_Australia_44328</v>
      </c>
      <c r="B3227" t="s">
        <v>203</v>
      </c>
      <c r="C3227">
        <v>42</v>
      </c>
      <c r="D3227" t="s">
        <v>21</v>
      </c>
      <c r="E3227" t="s">
        <v>22</v>
      </c>
      <c r="F3227">
        <v>136.47999999999999</v>
      </c>
      <c r="G3227">
        <f>IF(DATOS[[#This Row],[avg_order_value]]="",0,DATOS[[#This Row],[avg_order_value]])</f>
        <v>136.47999999999999</v>
      </c>
      <c r="H3227">
        <v>17</v>
      </c>
      <c r="I3227">
        <f>DATOS[[#This Row],[avgValorOrdenDesc]]*DATOS[[#This Row],[total_orders]]</f>
        <v>2320.16</v>
      </c>
      <c r="J3227">
        <v>69</v>
      </c>
      <c r="K3227">
        <v>0</v>
      </c>
      <c r="L3227" t="s">
        <v>23</v>
      </c>
      <c r="M3227">
        <v>41.2</v>
      </c>
      <c r="N3227">
        <f>IF(DATOS[[#This Row],[email_open_rate]]="",0,DATOS[[#This Row],[email_open_rate]])</f>
        <v>41.2</v>
      </c>
      <c r="O3227" s="1">
        <v>44328</v>
      </c>
      <c r="P3227">
        <v>8</v>
      </c>
      <c r="Q3227">
        <v>0.25</v>
      </c>
      <c r="R3227">
        <f>IF(IFERROR(VLOOKUP(DATOS[[#This Row],[IdUnico]],A3228:$A$5002,1,FALSE),0),1,0)</f>
        <v>0</v>
      </c>
    </row>
    <row r="3228" spans="1:18" x14ac:dyDescent="0.3">
      <c r="A3228" t="str">
        <f>CONCATENATE(DATOS[[#This Row],[customer_id]],"_",DATOS[[#This Row],[country]],"_",DATOS[[#This Row],[customer_since]])</f>
        <v>CUST_6791_USA_45665</v>
      </c>
      <c r="B3228" t="s">
        <v>203</v>
      </c>
      <c r="C3228">
        <v>53</v>
      </c>
      <c r="D3228" t="s">
        <v>14</v>
      </c>
      <c r="E3228" t="s">
        <v>18</v>
      </c>
      <c r="F3228">
        <v>122.19</v>
      </c>
      <c r="G3228">
        <f>IF(DATOS[[#This Row],[avg_order_value]]="",0,DATOS[[#This Row],[avg_order_value]])</f>
        <v>122.19</v>
      </c>
      <c r="H3228">
        <v>10</v>
      </c>
      <c r="I3228">
        <f>DATOS[[#This Row],[avgValorOrdenDesc]]*DATOS[[#This Row],[total_orders]]</f>
        <v>1221.9000000000001</v>
      </c>
      <c r="J3228">
        <v>319</v>
      </c>
      <c r="K3228">
        <v>0</v>
      </c>
      <c r="L3228" t="s">
        <v>23</v>
      </c>
      <c r="M3228">
        <v>41.2</v>
      </c>
      <c r="N3228">
        <f>IF(DATOS[[#This Row],[email_open_rate]]="",0,DATOS[[#This Row],[email_open_rate]])</f>
        <v>41.2</v>
      </c>
      <c r="O3228" s="1">
        <v>45665</v>
      </c>
      <c r="P3228">
        <v>8</v>
      </c>
      <c r="Q3228">
        <v>0.26</v>
      </c>
      <c r="R3228">
        <f>IF(IFERROR(VLOOKUP(DATOS[[#This Row],[IdUnico]],A3229:$A$5002,1,FALSE),0),1,0)</f>
        <v>0</v>
      </c>
    </row>
    <row r="3229" spans="1:18" x14ac:dyDescent="0.3">
      <c r="A3229" t="str">
        <f>CONCATENATE(DATOS[[#This Row],[customer_id]],"_",DATOS[[#This Row],[country]],"_",DATOS[[#This Row],[customer_since]])</f>
        <v>CUST_6793_Australia_44663</v>
      </c>
      <c r="B3229" t="s">
        <v>2457</v>
      </c>
      <c r="C3229">
        <v>35</v>
      </c>
      <c r="D3229" t="s">
        <v>14</v>
      </c>
      <c r="E3229" t="s">
        <v>22</v>
      </c>
      <c r="F3229">
        <v>60.1</v>
      </c>
      <c r="G3229">
        <f>IF(DATOS[[#This Row],[avg_order_value]]="",0,DATOS[[#This Row],[avg_order_value]])</f>
        <v>60.1</v>
      </c>
      <c r="H3229">
        <v>11</v>
      </c>
      <c r="I3229">
        <f>DATOS[[#This Row],[avgValorOrdenDesc]]*DATOS[[#This Row],[total_orders]]</f>
        <v>661.1</v>
      </c>
      <c r="J3229">
        <v>214</v>
      </c>
      <c r="K3229">
        <v>0</v>
      </c>
      <c r="L3229" t="s">
        <v>29</v>
      </c>
      <c r="N3229">
        <f>IF(DATOS[[#This Row],[email_open_rate]]="",0,DATOS[[#This Row],[email_open_rate]])</f>
        <v>0</v>
      </c>
      <c r="O3229" s="1">
        <v>44663</v>
      </c>
      <c r="P3229">
        <v>27</v>
      </c>
      <c r="Q3229">
        <v>0.19</v>
      </c>
      <c r="R3229">
        <f>IF(IFERROR(VLOOKUP(DATOS[[#This Row],[IdUnico]],A3230:$A$5002,1,FALSE),0),1,0)</f>
        <v>0</v>
      </c>
    </row>
    <row r="3230" spans="1:18" x14ac:dyDescent="0.3">
      <c r="A3230" t="str">
        <f>CONCATENATE(DATOS[[#This Row],[customer_id]],"_",DATOS[[#This Row],[country]],"_",DATOS[[#This Row],[customer_since]])</f>
        <v>CUST_6796_USA_44755</v>
      </c>
      <c r="B3230" t="s">
        <v>1046</v>
      </c>
      <c r="C3230">
        <v>43</v>
      </c>
      <c r="D3230" t="s">
        <v>14</v>
      </c>
      <c r="E3230" t="s">
        <v>18</v>
      </c>
      <c r="F3230">
        <v>47.41</v>
      </c>
      <c r="G3230">
        <f>IF(DATOS[[#This Row],[avg_order_value]]="",0,DATOS[[#This Row],[avg_order_value]])</f>
        <v>47.41</v>
      </c>
      <c r="H3230">
        <v>6</v>
      </c>
      <c r="I3230">
        <f>DATOS[[#This Row],[avgValorOrdenDesc]]*DATOS[[#This Row],[total_orders]]</f>
        <v>284.45999999999998</v>
      </c>
      <c r="J3230">
        <v>147</v>
      </c>
      <c r="K3230">
        <v>0</v>
      </c>
      <c r="L3230" t="s">
        <v>23</v>
      </c>
      <c r="M3230">
        <v>40.299999999999997</v>
      </c>
      <c r="N3230">
        <f>IF(DATOS[[#This Row],[email_open_rate]]="",0,DATOS[[#This Row],[email_open_rate]])</f>
        <v>40.299999999999997</v>
      </c>
      <c r="O3230" s="1">
        <v>44755</v>
      </c>
      <c r="P3230">
        <v>88</v>
      </c>
      <c r="Q3230">
        <v>0.2</v>
      </c>
      <c r="R3230">
        <f>IF(IFERROR(VLOOKUP(DATOS[[#This Row],[IdUnico]],A3231:$A$5002,1,FALSE),0),1,0)</f>
        <v>0</v>
      </c>
    </row>
    <row r="3231" spans="1:18" x14ac:dyDescent="0.3">
      <c r="A3231" t="str">
        <f>CONCATENATE(DATOS[[#This Row],[customer_id]],"_",DATOS[[#This Row],[country]],"_",DATOS[[#This Row],[customer_since]])</f>
        <v>CUST_6797_France_45563</v>
      </c>
      <c r="B3231" t="s">
        <v>974</v>
      </c>
      <c r="C3231">
        <v>79</v>
      </c>
      <c r="D3231" t="s">
        <v>21</v>
      </c>
      <c r="E3231" t="s">
        <v>35</v>
      </c>
      <c r="F3231">
        <v>143.75</v>
      </c>
      <c r="G3231">
        <f>IF(DATOS[[#This Row],[avg_order_value]]="",0,DATOS[[#This Row],[avg_order_value]])</f>
        <v>143.75</v>
      </c>
      <c r="H3231">
        <v>8</v>
      </c>
      <c r="I3231">
        <f>DATOS[[#This Row],[avgValorOrdenDesc]]*DATOS[[#This Row],[total_orders]]</f>
        <v>1150</v>
      </c>
      <c r="J3231">
        <v>85</v>
      </c>
      <c r="K3231">
        <v>0</v>
      </c>
      <c r="L3231" t="s">
        <v>16</v>
      </c>
      <c r="M3231">
        <v>37.4</v>
      </c>
      <c r="N3231">
        <f>IF(DATOS[[#This Row],[email_open_rate]]="",0,DATOS[[#This Row],[email_open_rate]])</f>
        <v>37.4</v>
      </c>
      <c r="O3231" s="1">
        <v>45563</v>
      </c>
      <c r="P3231">
        <v>59</v>
      </c>
      <c r="Q3231">
        <v>0.33</v>
      </c>
      <c r="R3231">
        <f>IF(IFERROR(VLOOKUP(DATOS[[#This Row],[IdUnico]],A3232:$A$5002,1,FALSE),0),1,0)</f>
        <v>0</v>
      </c>
    </row>
    <row r="3232" spans="1:18" x14ac:dyDescent="0.3">
      <c r="A3232" t="str">
        <f>CONCATENATE(DATOS[[#This Row],[customer_id]],"_",DATOS[[#This Row],[country]],"_",DATOS[[#This Row],[customer_since]])</f>
        <v>CUST_6797_UK_44817</v>
      </c>
      <c r="B3232" t="s">
        <v>974</v>
      </c>
      <c r="C3232">
        <v>59</v>
      </c>
      <c r="D3232" t="s">
        <v>21</v>
      </c>
      <c r="E3232" t="s">
        <v>52</v>
      </c>
      <c r="G3232">
        <f>IF(DATOS[[#This Row],[avg_order_value]]="",0,DATOS[[#This Row],[avg_order_value]])</f>
        <v>0</v>
      </c>
      <c r="H3232">
        <v>10</v>
      </c>
      <c r="I3232">
        <f>DATOS[[#This Row],[avgValorOrdenDesc]]*DATOS[[#This Row],[total_orders]]</f>
        <v>0</v>
      </c>
      <c r="J3232">
        <v>29</v>
      </c>
      <c r="K3232">
        <v>0</v>
      </c>
      <c r="L3232" t="s">
        <v>19</v>
      </c>
      <c r="M3232">
        <v>83.1</v>
      </c>
      <c r="N3232">
        <f>IF(DATOS[[#This Row],[email_open_rate]]="",0,DATOS[[#This Row],[email_open_rate]])</f>
        <v>83.1</v>
      </c>
      <c r="O3232" s="1">
        <v>44817</v>
      </c>
      <c r="P3232">
        <v>49</v>
      </c>
      <c r="Q3232">
        <v>0.28000000000000003</v>
      </c>
      <c r="R3232">
        <f>IF(IFERROR(VLOOKUP(DATOS[[#This Row],[IdUnico]],A3233:$A$5002,1,FALSE),0),1,0)</f>
        <v>0</v>
      </c>
    </row>
    <row r="3233" spans="1:18" x14ac:dyDescent="0.3">
      <c r="A3233" t="str">
        <f>CONCATENATE(DATOS[[#This Row],[customer_id]],"_",DATOS[[#This Row],[country]],"_",DATOS[[#This Row],[customer_since]])</f>
        <v>CUST_6798_UK_44497</v>
      </c>
      <c r="B3233" t="s">
        <v>3700</v>
      </c>
      <c r="C3233">
        <v>57</v>
      </c>
      <c r="D3233" t="s">
        <v>14</v>
      </c>
      <c r="E3233" t="s">
        <v>52</v>
      </c>
      <c r="F3233">
        <v>79.3</v>
      </c>
      <c r="G3233">
        <f>IF(DATOS[[#This Row],[avg_order_value]]="",0,DATOS[[#This Row],[avg_order_value]])</f>
        <v>79.3</v>
      </c>
      <c r="H3233">
        <v>14</v>
      </c>
      <c r="I3233">
        <f>DATOS[[#This Row],[avgValorOrdenDesc]]*DATOS[[#This Row],[total_orders]]</f>
        <v>1110.2</v>
      </c>
      <c r="J3233">
        <v>142</v>
      </c>
      <c r="K3233">
        <v>0</v>
      </c>
      <c r="L3233" t="s">
        <v>40</v>
      </c>
      <c r="M3233">
        <v>73.3</v>
      </c>
      <c r="N3233">
        <f>IF(DATOS[[#This Row],[email_open_rate]]="",0,DATOS[[#This Row],[email_open_rate]])</f>
        <v>73.3</v>
      </c>
      <c r="O3233" s="1">
        <v>44497</v>
      </c>
      <c r="P3233">
        <v>6</v>
      </c>
      <c r="Q3233">
        <v>0.28000000000000003</v>
      </c>
      <c r="R3233">
        <f>IF(IFERROR(VLOOKUP(DATOS[[#This Row],[IdUnico]],A3234:$A$5002,1,FALSE),0),1,0)</f>
        <v>0</v>
      </c>
    </row>
    <row r="3234" spans="1:18" x14ac:dyDescent="0.3">
      <c r="A3234" t="str">
        <f>CONCATENATE(DATOS[[#This Row],[customer_id]],"_",DATOS[[#This Row],[country]],"_",DATOS[[#This Row],[customer_since]])</f>
        <v>CUST_6801_China_45060</v>
      </c>
      <c r="B3234" t="s">
        <v>336</v>
      </c>
      <c r="C3234">
        <v>35</v>
      </c>
      <c r="D3234" t="s">
        <v>21</v>
      </c>
      <c r="E3234" t="s">
        <v>44</v>
      </c>
      <c r="F3234">
        <v>69.290000000000006</v>
      </c>
      <c r="G3234">
        <f>IF(DATOS[[#This Row],[avg_order_value]]="",0,DATOS[[#This Row],[avg_order_value]])</f>
        <v>69.290000000000006</v>
      </c>
      <c r="H3234">
        <v>14</v>
      </c>
      <c r="I3234">
        <f>DATOS[[#This Row],[avgValorOrdenDesc]]*DATOS[[#This Row],[total_orders]]</f>
        <v>970.06000000000006</v>
      </c>
      <c r="J3234">
        <v>244</v>
      </c>
      <c r="K3234">
        <v>0</v>
      </c>
      <c r="L3234" t="s">
        <v>23</v>
      </c>
      <c r="M3234">
        <v>86.5</v>
      </c>
      <c r="N3234">
        <f>IF(DATOS[[#This Row],[email_open_rate]]="",0,DATOS[[#This Row],[email_open_rate]])</f>
        <v>86.5</v>
      </c>
      <c r="O3234" s="1">
        <v>45060</v>
      </c>
      <c r="P3234">
        <v>44</v>
      </c>
      <c r="Q3234">
        <v>0.35</v>
      </c>
      <c r="R3234">
        <f>IF(IFERROR(VLOOKUP(DATOS[[#This Row],[IdUnico]],A3235:$A$5002,1,FALSE),0),1,0)</f>
        <v>0</v>
      </c>
    </row>
    <row r="3235" spans="1:18" x14ac:dyDescent="0.3">
      <c r="A3235" t="str">
        <f>CONCATENATE(DATOS[[#This Row],[customer_id]],"_",DATOS[[#This Row],[country]],"_",DATOS[[#This Row],[customer_since]])</f>
        <v>CUST_6806_France_45228</v>
      </c>
      <c r="B3235" t="s">
        <v>2219</v>
      </c>
      <c r="C3235">
        <v>66</v>
      </c>
      <c r="D3235" t="s">
        <v>14</v>
      </c>
      <c r="E3235" t="s">
        <v>35</v>
      </c>
      <c r="F3235">
        <v>68.260000000000005</v>
      </c>
      <c r="G3235">
        <f>IF(DATOS[[#This Row],[avg_order_value]]="",0,DATOS[[#This Row],[avg_order_value]])</f>
        <v>68.260000000000005</v>
      </c>
      <c r="H3235">
        <v>6</v>
      </c>
      <c r="I3235">
        <f>DATOS[[#This Row],[avgValorOrdenDesc]]*DATOS[[#This Row],[total_orders]]</f>
        <v>409.56000000000006</v>
      </c>
      <c r="J3235">
        <v>179</v>
      </c>
      <c r="K3235">
        <v>0</v>
      </c>
      <c r="L3235" t="s">
        <v>19</v>
      </c>
      <c r="M3235">
        <v>54.7</v>
      </c>
      <c r="N3235">
        <f>IF(DATOS[[#This Row],[email_open_rate]]="",0,DATOS[[#This Row],[email_open_rate]])</f>
        <v>54.7</v>
      </c>
      <c r="O3235" s="1">
        <v>45228</v>
      </c>
      <c r="P3235">
        <v>13</v>
      </c>
      <c r="Q3235">
        <v>0.35</v>
      </c>
      <c r="R3235">
        <f>IF(IFERROR(VLOOKUP(DATOS[[#This Row],[IdUnico]],A3236:$A$5002,1,FALSE),0),1,0)</f>
        <v>0</v>
      </c>
    </row>
    <row r="3236" spans="1:18" x14ac:dyDescent="0.3">
      <c r="A3236" t="str">
        <f>CONCATENATE(DATOS[[#This Row],[customer_id]],"_",DATOS[[#This Row],[country]],"_",DATOS[[#This Row],[customer_since]])</f>
        <v>CUST_6806_UK_45378</v>
      </c>
      <c r="B3236" t="s">
        <v>2219</v>
      </c>
      <c r="C3236">
        <v>74</v>
      </c>
      <c r="D3236" t="s">
        <v>21</v>
      </c>
      <c r="E3236" t="s">
        <v>52</v>
      </c>
      <c r="F3236">
        <v>137.54</v>
      </c>
      <c r="G3236">
        <f>IF(DATOS[[#This Row],[avg_order_value]]="",0,DATOS[[#This Row],[avg_order_value]])</f>
        <v>137.54</v>
      </c>
      <c r="H3236">
        <v>9</v>
      </c>
      <c r="I3236">
        <f>DATOS[[#This Row],[avgValorOrdenDesc]]*DATOS[[#This Row],[total_orders]]</f>
        <v>1237.8599999999999</v>
      </c>
      <c r="J3236">
        <v>145</v>
      </c>
      <c r="K3236">
        <v>0</v>
      </c>
      <c r="L3236" t="s">
        <v>40</v>
      </c>
      <c r="M3236">
        <v>9.8000000000000007</v>
      </c>
      <c r="N3236">
        <f>IF(DATOS[[#This Row],[email_open_rate]]="",0,DATOS[[#This Row],[email_open_rate]])</f>
        <v>9.8000000000000007</v>
      </c>
      <c r="O3236" s="1">
        <v>45378</v>
      </c>
      <c r="P3236">
        <v>85</v>
      </c>
      <c r="Q3236">
        <v>0.08</v>
      </c>
      <c r="R3236">
        <f>IF(IFERROR(VLOOKUP(DATOS[[#This Row],[IdUnico]],A3237:$A$5002,1,FALSE),0),1,0)</f>
        <v>0</v>
      </c>
    </row>
    <row r="3237" spans="1:18" x14ac:dyDescent="0.3">
      <c r="A3237" t="str">
        <f>CONCATENATE(DATOS[[#This Row],[customer_id]],"_",DATOS[[#This Row],[country]],"_",DATOS[[#This Row],[customer_since]])</f>
        <v>CUST_6807_Brazil_44756</v>
      </c>
      <c r="B3237" t="s">
        <v>3525</v>
      </c>
      <c r="C3237">
        <v>52</v>
      </c>
      <c r="D3237" t="s">
        <v>14</v>
      </c>
      <c r="E3237" t="s">
        <v>15</v>
      </c>
      <c r="G3237">
        <f>IF(DATOS[[#This Row],[avg_order_value]]="",0,DATOS[[#This Row],[avg_order_value]])</f>
        <v>0</v>
      </c>
      <c r="H3237">
        <v>9</v>
      </c>
      <c r="I3237">
        <f>DATOS[[#This Row],[avgValorOrdenDesc]]*DATOS[[#This Row],[total_orders]]</f>
        <v>0</v>
      </c>
      <c r="J3237">
        <v>78</v>
      </c>
      <c r="K3237">
        <v>0</v>
      </c>
      <c r="L3237" t="s">
        <v>40</v>
      </c>
      <c r="M3237">
        <v>56.2</v>
      </c>
      <c r="N3237">
        <f>IF(DATOS[[#This Row],[email_open_rate]]="",0,DATOS[[#This Row],[email_open_rate]])</f>
        <v>56.2</v>
      </c>
      <c r="O3237" s="1">
        <v>44756</v>
      </c>
      <c r="P3237">
        <v>32</v>
      </c>
      <c r="Q3237">
        <v>7.0000000000000007E-2</v>
      </c>
      <c r="R3237">
        <f>IF(IFERROR(VLOOKUP(DATOS[[#This Row],[IdUnico]],A3238:$A$5002,1,FALSE),0),1,0)</f>
        <v>0</v>
      </c>
    </row>
    <row r="3238" spans="1:18" x14ac:dyDescent="0.3">
      <c r="A3238" t="str">
        <f>CONCATENATE(DATOS[[#This Row],[customer_id]],"_",DATOS[[#This Row],[country]],"_",DATOS[[#This Row],[customer_since]])</f>
        <v>CUST_6808_Brazil_44289</v>
      </c>
      <c r="B3238" t="s">
        <v>2190</v>
      </c>
      <c r="C3238">
        <v>59</v>
      </c>
      <c r="D3238" t="s">
        <v>21</v>
      </c>
      <c r="E3238" t="s">
        <v>15</v>
      </c>
      <c r="F3238">
        <v>159.08000000000001</v>
      </c>
      <c r="G3238">
        <f>IF(DATOS[[#This Row],[avg_order_value]]="",0,DATOS[[#This Row],[avg_order_value]])</f>
        <v>159.08000000000001</v>
      </c>
      <c r="H3238">
        <v>13</v>
      </c>
      <c r="I3238">
        <f>DATOS[[#This Row],[avgValorOrdenDesc]]*DATOS[[#This Row],[total_orders]]</f>
        <v>2068.04</v>
      </c>
      <c r="J3238">
        <v>161</v>
      </c>
      <c r="K3238">
        <v>0</v>
      </c>
      <c r="L3238" t="s">
        <v>23</v>
      </c>
      <c r="M3238">
        <v>41.5</v>
      </c>
      <c r="N3238">
        <f>IF(DATOS[[#This Row],[email_open_rate]]="",0,DATOS[[#This Row],[email_open_rate]])</f>
        <v>41.5</v>
      </c>
      <c r="O3238" s="1">
        <v>44289</v>
      </c>
      <c r="P3238">
        <v>90</v>
      </c>
      <c r="Q3238">
        <v>0.13</v>
      </c>
      <c r="R3238">
        <f>IF(IFERROR(VLOOKUP(DATOS[[#This Row],[IdUnico]],A3239:$A$5002,1,FALSE),0),1,0)</f>
        <v>0</v>
      </c>
    </row>
    <row r="3239" spans="1:18" x14ac:dyDescent="0.3">
      <c r="A3239" t="str">
        <f>CONCATENATE(DATOS[[#This Row],[customer_id]],"_",DATOS[[#This Row],[country]],"_",DATOS[[#This Row],[customer_since]])</f>
        <v>CUST_6808_USA_45023</v>
      </c>
      <c r="B3239" t="s">
        <v>2190</v>
      </c>
      <c r="C3239">
        <v>72</v>
      </c>
      <c r="D3239" t="s">
        <v>21</v>
      </c>
      <c r="E3239" t="s">
        <v>18</v>
      </c>
      <c r="F3239">
        <v>234.95</v>
      </c>
      <c r="G3239">
        <f>IF(DATOS[[#This Row],[avg_order_value]]="",0,DATOS[[#This Row],[avg_order_value]])</f>
        <v>234.95</v>
      </c>
      <c r="H3239">
        <v>13</v>
      </c>
      <c r="I3239">
        <f>DATOS[[#This Row],[avgValorOrdenDesc]]*DATOS[[#This Row],[total_orders]]</f>
        <v>3054.35</v>
      </c>
      <c r="J3239">
        <v>358</v>
      </c>
      <c r="K3239">
        <v>0</v>
      </c>
      <c r="L3239" t="s">
        <v>40</v>
      </c>
      <c r="M3239">
        <v>91.3</v>
      </c>
      <c r="N3239">
        <f>IF(DATOS[[#This Row],[email_open_rate]]="",0,DATOS[[#This Row],[email_open_rate]])</f>
        <v>91.3</v>
      </c>
      <c r="O3239" s="1">
        <v>45023</v>
      </c>
      <c r="P3239">
        <v>7</v>
      </c>
      <c r="Q3239">
        <v>0.31</v>
      </c>
      <c r="R3239">
        <f>IF(IFERROR(VLOOKUP(DATOS[[#This Row],[IdUnico]],A3240:$A$5002,1,FALSE),0),1,0)</f>
        <v>0</v>
      </c>
    </row>
    <row r="3240" spans="1:18" x14ac:dyDescent="0.3">
      <c r="A3240" t="str">
        <f>CONCATENATE(DATOS[[#This Row],[customer_id]],"_",DATOS[[#This Row],[country]],"_",DATOS[[#This Row],[customer_since]])</f>
        <v>CUST_6810_Brazil_45562</v>
      </c>
      <c r="B3240" t="s">
        <v>2669</v>
      </c>
      <c r="C3240">
        <v>25</v>
      </c>
      <c r="D3240" t="s">
        <v>14</v>
      </c>
      <c r="E3240" t="s">
        <v>15</v>
      </c>
      <c r="F3240">
        <v>213.05</v>
      </c>
      <c r="G3240">
        <f>IF(DATOS[[#This Row],[avg_order_value]]="",0,DATOS[[#This Row],[avg_order_value]])</f>
        <v>213.05</v>
      </c>
      <c r="H3240">
        <v>12</v>
      </c>
      <c r="I3240">
        <f>DATOS[[#This Row],[avgValorOrdenDesc]]*DATOS[[#This Row],[total_orders]]</f>
        <v>2556.6000000000004</v>
      </c>
      <c r="J3240">
        <v>96</v>
      </c>
      <c r="K3240">
        <v>0</v>
      </c>
      <c r="L3240" t="s">
        <v>16</v>
      </c>
      <c r="M3240">
        <v>32.5</v>
      </c>
      <c r="N3240">
        <f>IF(DATOS[[#This Row],[email_open_rate]]="",0,DATOS[[#This Row],[email_open_rate]])</f>
        <v>32.5</v>
      </c>
      <c r="O3240" s="1">
        <v>45562</v>
      </c>
      <c r="P3240">
        <v>62</v>
      </c>
      <c r="Q3240">
        <v>0.34</v>
      </c>
      <c r="R3240">
        <f>IF(IFERROR(VLOOKUP(DATOS[[#This Row],[IdUnico]],A3241:$A$5002,1,FALSE),0),1,0)</f>
        <v>0</v>
      </c>
    </row>
    <row r="3241" spans="1:18" x14ac:dyDescent="0.3">
      <c r="A3241" t="str">
        <f>CONCATENATE(DATOS[[#This Row],[customer_id]],"_",DATOS[[#This Row],[country]],"_",DATOS[[#This Row],[customer_since]])</f>
        <v>CUST_6811_Canada_44400</v>
      </c>
      <c r="B3241" t="s">
        <v>723</v>
      </c>
      <c r="C3241">
        <v>40</v>
      </c>
      <c r="D3241" t="s">
        <v>14</v>
      </c>
      <c r="E3241" t="s">
        <v>28</v>
      </c>
      <c r="F3241">
        <v>30.35</v>
      </c>
      <c r="G3241">
        <f>IF(DATOS[[#This Row],[avg_order_value]]="",0,DATOS[[#This Row],[avg_order_value]])</f>
        <v>30.35</v>
      </c>
      <c r="H3241">
        <v>8</v>
      </c>
      <c r="I3241">
        <f>DATOS[[#This Row],[avgValorOrdenDesc]]*DATOS[[#This Row],[total_orders]]</f>
        <v>242.8</v>
      </c>
      <c r="J3241">
        <v>4</v>
      </c>
      <c r="K3241">
        <v>0</v>
      </c>
      <c r="L3241" t="s">
        <v>16</v>
      </c>
      <c r="M3241">
        <v>14.3</v>
      </c>
      <c r="N3241">
        <f>IF(DATOS[[#This Row],[email_open_rate]]="",0,DATOS[[#This Row],[email_open_rate]])</f>
        <v>14.3</v>
      </c>
      <c r="O3241" s="1">
        <v>44400</v>
      </c>
      <c r="P3241">
        <v>25</v>
      </c>
      <c r="Q3241">
        <v>0.3</v>
      </c>
      <c r="R3241">
        <f>IF(IFERROR(VLOOKUP(DATOS[[#This Row],[IdUnico]],A3242:$A$5002,1,FALSE),0),1,0)</f>
        <v>0</v>
      </c>
    </row>
    <row r="3242" spans="1:18" x14ac:dyDescent="0.3">
      <c r="A3242" t="str">
        <f>CONCATENATE(DATOS[[#This Row],[customer_id]],"_",DATOS[[#This Row],[country]],"_",DATOS[[#This Row],[customer_since]])</f>
        <v>CUST_6811_China_44576</v>
      </c>
      <c r="B3242" t="s">
        <v>723</v>
      </c>
      <c r="C3242">
        <v>52</v>
      </c>
      <c r="D3242" t="s">
        <v>14</v>
      </c>
      <c r="E3242" t="s">
        <v>44</v>
      </c>
      <c r="F3242">
        <v>62.77</v>
      </c>
      <c r="G3242">
        <f>IF(DATOS[[#This Row],[avg_order_value]]="",0,DATOS[[#This Row],[avg_order_value]])</f>
        <v>62.77</v>
      </c>
      <c r="H3242">
        <v>10</v>
      </c>
      <c r="I3242">
        <f>DATOS[[#This Row],[avgValorOrdenDesc]]*DATOS[[#This Row],[total_orders]]</f>
        <v>627.70000000000005</v>
      </c>
      <c r="J3242">
        <v>308</v>
      </c>
      <c r="K3242">
        <v>0</v>
      </c>
      <c r="L3242" t="s">
        <v>23</v>
      </c>
      <c r="N3242">
        <f>IF(DATOS[[#This Row],[email_open_rate]]="",0,DATOS[[#This Row],[email_open_rate]])</f>
        <v>0</v>
      </c>
      <c r="O3242" s="1">
        <v>44576</v>
      </c>
      <c r="P3242">
        <v>2</v>
      </c>
      <c r="Q3242">
        <v>0.38</v>
      </c>
      <c r="R3242">
        <f>IF(IFERROR(VLOOKUP(DATOS[[#This Row],[IdUnico]],A3243:$A$5002,1,FALSE),0),1,0)</f>
        <v>0</v>
      </c>
    </row>
    <row r="3243" spans="1:18" x14ac:dyDescent="0.3">
      <c r="A3243" t="str">
        <f>CONCATENATE(DATOS[[#This Row],[customer_id]],"_",DATOS[[#This Row],[country]],"_",DATOS[[#This Row],[customer_since]])</f>
        <v>CUST_6818_USA_45615</v>
      </c>
      <c r="B3243" t="s">
        <v>2526</v>
      </c>
      <c r="C3243">
        <v>48</v>
      </c>
      <c r="D3243" t="s">
        <v>14</v>
      </c>
      <c r="E3243" t="s">
        <v>18</v>
      </c>
      <c r="F3243">
        <v>65.03</v>
      </c>
      <c r="G3243">
        <f>IF(DATOS[[#This Row],[avg_order_value]]="",0,DATOS[[#This Row],[avg_order_value]])</f>
        <v>65.03</v>
      </c>
      <c r="H3243">
        <v>8</v>
      </c>
      <c r="I3243">
        <f>DATOS[[#This Row],[avgValorOrdenDesc]]*DATOS[[#This Row],[total_orders]]</f>
        <v>520.24</v>
      </c>
      <c r="J3243">
        <v>233</v>
      </c>
      <c r="K3243">
        <v>1</v>
      </c>
      <c r="L3243" t="s">
        <v>40</v>
      </c>
      <c r="M3243">
        <v>8.8000000000000007</v>
      </c>
      <c r="N3243">
        <f>IF(DATOS[[#This Row],[email_open_rate]]="",0,DATOS[[#This Row],[email_open_rate]])</f>
        <v>8.8000000000000007</v>
      </c>
      <c r="O3243" s="1">
        <v>45615</v>
      </c>
      <c r="P3243">
        <v>42</v>
      </c>
      <c r="Q3243">
        <v>0.12</v>
      </c>
      <c r="R3243">
        <f>IF(IFERROR(VLOOKUP(DATOS[[#This Row],[IdUnico]],A3244:$A$5002,1,FALSE),0),1,0)</f>
        <v>0</v>
      </c>
    </row>
    <row r="3244" spans="1:18" x14ac:dyDescent="0.3">
      <c r="A3244" t="str">
        <f>CONCATENATE(DATOS[[#This Row],[customer_id]],"_",DATOS[[#This Row],[country]],"_",DATOS[[#This Row],[customer_since]])</f>
        <v>CUST_6823_Canada_44404</v>
      </c>
      <c r="B3244" t="s">
        <v>2206</v>
      </c>
      <c r="C3244">
        <v>39</v>
      </c>
      <c r="D3244" t="s">
        <v>14</v>
      </c>
      <c r="E3244" t="s">
        <v>28</v>
      </c>
      <c r="F3244">
        <v>196.36</v>
      </c>
      <c r="G3244">
        <f>IF(DATOS[[#This Row],[avg_order_value]]="",0,DATOS[[#This Row],[avg_order_value]])</f>
        <v>196.36</v>
      </c>
      <c r="H3244">
        <v>8</v>
      </c>
      <c r="I3244">
        <f>DATOS[[#This Row],[avgValorOrdenDesc]]*DATOS[[#This Row],[total_orders]]</f>
        <v>1570.88</v>
      </c>
      <c r="J3244">
        <v>168</v>
      </c>
      <c r="K3244">
        <v>0</v>
      </c>
      <c r="L3244" t="s">
        <v>29</v>
      </c>
      <c r="M3244">
        <v>35.299999999999997</v>
      </c>
      <c r="N3244">
        <f>IF(DATOS[[#This Row],[email_open_rate]]="",0,DATOS[[#This Row],[email_open_rate]])</f>
        <v>35.299999999999997</v>
      </c>
      <c r="O3244" s="1">
        <v>44404</v>
      </c>
      <c r="P3244">
        <v>92</v>
      </c>
      <c r="Q3244">
        <v>0.09</v>
      </c>
      <c r="R3244">
        <f>IF(IFERROR(VLOOKUP(DATOS[[#This Row],[IdUnico]],A3245:$A$5002,1,FALSE),0),1,0)</f>
        <v>0</v>
      </c>
    </row>
    <row r="3245" spans="1:18" x14ac:dyDescent="0.3">
      <c r="A3245" t="str">
        <f>CONCATENATE(DATOS[[#This Row],[customer_id]],"_",DATOS[[#This Row],[country]],"_",DATOS[[#This Row],[customer_since]])</f>
        <v>CUST_6827_Canada_45374</v>
      </c>
      <c r="B3245" t="s">
        <v>1772</v>
      </c>
      <c r="C3245">
        <v>52</v>
      </c>
      <c r="D3245" t="s">
        <v>14</v>
      </c>
      <c r="E3245" t="s">
        <v>28</v>
      </c>
      <c r="F3245">
        <v>105.85</v>
      </c>
      <c r="G3245">
        <f>IF(DATOS[[#This Row],[avg_order_value]]="",0,DATOS[[#This Row],[avg_order_value]])</f>
        <v>105.85</v>
      </c>
      <c r="H3245">
        <v>9</v>
      </c>
      <c r="I3245">
        <f>DATOS[[#This Row],[avgValorOrdenDesc]]*DATOS[[#This Row],[total_orders]]</f>
        <v>952.65</v>
      </c>
      <c r="J3245">
        <v>101</v>
      </c>
      <c r="K3245">
        <v>0</v>
      </c>
      <c r="L3245" t="s">
        <v>29</v>
      </c>
      <c r="M3245">
        <v>8.9</v>
      </c>
      <c r="N3245">
        <f>IF(DATOS[[#This Row],[email_open_rate]]="",0,DATOS[[#This Row],[email_open_rate]])</f>
        <v>8.9</v>
      </c>
      <c r="O3245" s="1">
        <v>45374</v>
      </c>
      <c r="P3245">
        <v>51</v>
      </c>
      <c r="Q3245">
        <v>0.18</v>
      </c>
      <c r="R3245">
        <f>IF(IFERROR(VLOOKUP(DATOS[[#This Row],[IdUnico]],A3246:$A$5002,1,FALSE),0),1,0)</f>
        <v>0</v>
      </c>
    </row>
    <row r="3246" spans="1:18" x14ac:dyDescent="0.3">
      <c r="A3246" t="str">
        <f>CONCATENATE(DATOS[[#This Row],[customer_id]],"_",DATOS[[#This Row],[country]],"_",DATOS[[#This Row],[customer_since]])</f>
        <v>CUST_6827_USA_45182</v>
      </c>
      <c r="B3246" t="s">
        <v>1772</v>
      </c>
      <c r="C3246">
        <v>43</v>
      </c>
      <c r="D3246" t="s">
        <v>21</v>
      </c>
      <c r="E3246" t="s">
        <v>18</v>
      </c>
      <c r="F3246">
        <v>56.83</v>
      </c>
      <c r="G3246">
        <f>IF(DATOS[[#This Row],[avg_order_value]]="",0,DATOS[[#This Row],[avg_order_value]])</f>
        <v>56.83</v>
      </c>
      <c r="H3246">
        <v>8</v>
      </c>
      <c r="I3246">
        <f>DATOS[[#This Row],[avgValorOrdenDesc]]*DATOS[[#This Row],[total_orders]]</f>
        <v>454.64</v>
      </c>
      <c r="J3246">
        <v>237</v>
      </c>
      <c r="K3246">
        <v>0</v>
      </c>
      <c r="L3246" t="s">
        <v>19</v>
      </c>
      <c r="M3246">
        <v>81.2</v>
      </c>
      <c r="N3246">
        <f>IF(DATOS[[#This Row],[email_open_rate]]="",0,DATOS[[#This Row],[email_open_rate]])</f>
        <v>81.2</v>
      </c>
      <c r="O3246" s="1">
        <v>45182</v>
      </c>
      <c r="P3246">
        <v>65</v>
      </c>
      <c r="Q3246">
        <v>0.25</v>
      </c>
      <c r="R3246">
        <f>IF(IFERROR(VLOOKUP(DATOS[[#This Row],[IdUnico]],A3247:$A$5002,1,FALSE),0),1,0)</f>
        <v>0</v>
      </c>
    </row>
    <row r="3247" spans="1:18" x14ac:dyDescent="0.3">
      <c r="A3247" t="str">
        <f>CONCATENATE(DATOS[[#This Row],[customer_id]],"_",DATOS[[#This Row],[country]],"_",DATOS[[#This Row],[customer_since]])</f>
        <v>CUST_6831_Germany_44515</v>
      </c>
      <c r="B3247" t="s">
        <v>3255</v>
      </c>
      <c r="C3247">
        <v>55</v>
      </c>
      <c r="D3247" t="s">
        <v>21</v>
      </c>
      <c r="E3247" t="s">
        <v>50</v>
      </c>
      <c r="F3247">
        <v>136.30000000000001</v>
      </c>
      <c r="G3247">
        <f>IF(DATOS[[#This Row],[avg_order_value]]="",0,DATOS[[#This Row],[avg_order_value]])</f>
        <v>136.30000000000001</v>
      </c>
      <c r="H3247">
        <v>9</v>
      </c>
      <c r="I3247">
        <f>DATOS[[#This Row],[avgValorOrdenDesc]]*DATOS[[#This Row],[total_orders]]</f>
        <v>1226.7</v>
      </c>
      <c r="J3247">
        <v>51</v>
      </c>
      <c r="K3247">
        <v>0</v>
      </c>
      <c r="L3247" t="s">
        <v>19</v>
      </c>
      <c r="M3247">
        <v>63.9</v>
      </c>
      <c r="N3247">
        <f>IF(DATOS[[#This Row],[email_open_rate]]="",0,DATOS[[#This Row],[email_open_rate]])</f>
        <v>63.9</v>
      </c>
      <c r="O3247" s="1">
        <v>44515</v>
      </c>
      <c r="P3247">
        <v>17</v>
      </c>
      <c r="Q3247">
        <v>0.38</v>
      </c>
      <c r="R3247">
        <f>IF(IFERROR(VLOOKUP(DATOS[[#This Row],[IdUnico]],A3248:$A$5002,1,FALSE),0),1,0)</f>
        <v>0</v>
      </c>
    </row>
    <row r="3248" spans="1:18" x14ac:dyDescent="0.3">
      <c r="A3248" t="str">
        <f>CONCATENATE(DATOS[[#This Row],[customer_id]],"_",DATOS[[#This Row],[country]],"_",DATOS[[#This Row],[customer_since]])</f>
        <v>CUST_6831_Japan_45808</v>
      </c>
      <c r="B3248" t="s">
        <v>3255</v>
      </c>
      <c r="C3248">
        <v>42</v>
      </c>
      <c r="D3248" t="s">
        <v>25</v>
      </c>
      <c r="E3248" t="s">
        <v>26</v>
      </c>
      <c r="F3248">
        <v>95.82</v>
      </c>
      <c r="G3248">
        <f>IF(DATOS[[#This Row],[avg_order_value]]="",0,DATOS[[#This Row],[avg_order_value]])</f>
        <v>95.82</v>
      </c>
      <c r="H3248">
        <v>8</v>
      </c>
      <c r="I3248">
        <f>DATOS[[#This Row],[avgValorOrdenDesc]]*DATOS[[#This Row],[total_orders]]</f>
        <v>766.56</v>
      </c>
      <c r="J3248">
        <v>115</v>
      </c>
      <c r="K3248">
        <v>0</v>
      </c>
      <c r="L3248" t="s">
        <v>16</v>
      </c>
      <c r="M3248">
        <v>5.4</v>
      </c>
      <c r="N3248">
        <f>IF(DATOS[[#This Row],[email_open_rate]]="",0,DATOS[[#This Row],[email_open_rate]])</f>
        <v>5.4</v>
      </c>
      <c r="O3248" s="1">
        <v>45808</v>
      </c>
      <c r="P3248">
        <v>91</v>
      </c>
      <c r="Q3248">
        <v>0.03</v>
      </c>
      <c r="R3248">
        <f>IF(IFERROR(VLOOKUP(DATOS[[#This Row],[IdUnico]],A3249:$A$5002,1,FALSE),0),1,0)</f>
        <v>0</v>
      </c>
    </row>
    <row r="3249" spans="1:18" x14ac:dyDescent="0.3">
      <c r="A3249" t="str">
        <f>CONCATENATE(DATOS[[#This Row],[customer_id]],"_",DATOS[[#This Row],[country]],"_",DATOS[[#This Row],[customer_since]])</f>
        <v>CUST_6832_Japan_44709</v>
      </c>
      <c r="B3249" t="s">
        <v>2473</v>
      </c>
      <c r="C3249">
        <v>73</v>
      </c>
      <c r="D3249" t="s">
        <v>21</v>
      </c>
      <c r="E3249" t="s">
        <v>26</v>
      </c>
      <c r="F3249">
        <v>101.24</v>
      </c>
      <c r="G3249">
        <f>IF(DATOS[[#This Row],[avg_order_value]]="",0,DATOS[[#This Row],[avg_order_value]])</f>
        <v>101.24</v>
      </c>
      <c r="H3249">
        <v>10</v>
      </c>
      <c r="I3249">
        <f>DATOS[[#This Row],[avgValorOrdenDesc]]*DATOS[[#This Row],[total_orders]]</f>
        <v>1012.4</v>
      </c>
      <c r="J3249">
        <v>242</v>
      </c>
      <c r="K3249">
        <v>0</v>
      </c>
      <c r="L3249" t="s">
        <v>19</v>
      </c>
      <c r="M3249">
        <v>8.4</v>
      </c>
      <c r="N3249">
        <f>IF(DATOS[[#This Row],[email_open_rate]]="",0,DATOS[[#This Row],[email_open_rate]])</f>
        <v>8.4</v>
      </c>
      <c r="O3249" s="1">
        <v>44709</v>
      </c>
      <c r="P3249">
        <v>94</v>
      </c>
      <c r="Q3249">
        <v>0.43</v>
      </c>
      <c r="R3249">
        <f>IF(IFERROR(VLOOKUP(DATOS[[#This Row],[IdUnico]],A3250:$A$5002,1,FALSE),0),1,0)</f>
        <v>0</v>
      </c>
    </row>
    <row r="3250" spans="1:18" x14ac:dyDescent="0.3">
      <c r="A3250" t="str">
        <f>CONCATENATE(DATOS[[#This Row],[customer_id]],"_",DATOS[[#This Row],[country]],"_",DATOS[[#This Row],[customer_since]])</f>
        <v>CUST_6842_China_45068</v>
      </c>
      <c r="B3250" t="s">
        <v>2475</v>
      </c>
      <c r="C3250">
        <v>51</v>
      </c>
      <c r="D3250" t="s">
        <v>14</v>
      </c>
      <c r="E3250" t="s">
        <v>44</v>
      </c>
      <c r="F3250">
        <v>254.39</v>
      </c>
      <c r="G3250">
        <f>IF(DATOS[[#This Row],[avg_order_value]]="",0,DATOS[[#This Row],[avg_order_value]])</f>
        <v>254.39</v>
      </c>
      <c r="H3250">
        <v>10</v>
      </c>
      <c r="I3250">
        <f>DATOS[[#This Row],[avgValorOrdenDesc]]*DATOS[[#This Row],[total_orders]]</f>
        <v>2543.8999999999996</v>
      </c>
      <c r="J3250">
        <v>292</v>
      </c>
      <c r="K3250">
        <v>0</v>
      </c>
      <c r="L3250" t="s">
        <v>40</v>
      </c>
      <c r="M3250">
        <v>90</v>
      </c>
      <c r="N3250">
        <f>IF(DATOS[[#This Row],[email_open_rate]]="",0,DATOS[[#This Row],[email_open_rate]])</f>
        <v>90</v>
      </c>
      <c r="O3250" s="1">
        <v>45068</v>
      </c>
      <c r="P3250">
        <v>37</v>
      </c>
      <c r="Q3250">
        <v>0.11</v>
      </c>
      <c r="R3250">
        <f>IF(IFERROR(VLOOKUP(DATOS[[#This Row],[IdUnico]],A3251:$A$5002,1,FALSE),0),1,0)</f>
        <v>0</v>
      </c>
    </row>
    <row r="3251" spans="1:18" x14ac:dyDescent="0.3">
      <c r="A3251" t="str">
        <f>CONCATENATE(DATOS[[#This Row],[customer_id]],"_",DATOS[[#This Row],[country]],"_",DATOS[[#This Row],[customer_since]])</f>
        <v>CUST_6845_Brazil_45656</v>
      </c>
      <c r="B3251" t="s">
        <v>2373</v>
      </c>
      <c r="C3251">
        <v>74</v>
      </c>
      <c r="D3251" t="s">
        <v>21</v>
      </c>
      <c r="E3251" t="s">
        <v>15</v>
      </c>
      <c r="F3251">
        <v>36.119999999999997</v>
      </c>
      <c r="G3251">
        <f>IF(DATOS[[#This Row],[avg_order_value]]="",0,DATOS[[#This Row],[avg_order_value]])</f>
        <v>36.119999999999997</v>
      </c>
      <c r="H3251">
        <v>12</v>
      </c>
      <c r="I3251">
        <f>DATOS[[#This Row],[avgValorOrdenDesc]]*DATOS[[#This Row],[total_orders]]</f>
        <v>433.43999999999994</v>
      </c>
      <c r="J3251">
        <v>44</v>
      </c>
      <c r="K3251">
        <v>0</v>
      </c>
      <c r="L3251" t="s">
        <v>29</v>
      </c>
      <c r="N3251">
        <f>IF(DATOS[[#This Row],[email_open_rate]]="",0,DATOS[[#This Row],[email_open_rate]])</f>
        <v>0</v>
      </c>
      <c r="O3251" s="1">
        <v>45656</v>
      </c>
      <c r="P3251">
        <v>20</v>
      </c>
      <c r="Q3251">
        <v>0.26</v>
      </c>
      <c r="R3251">
        <f>IF(IFERROR(VLOOKUP(DATOS[[#This Row],[IdUnico]],A3252:$A$5002,1,FALSE),0),1,0)</f>
        <v>0</v>
      </c>
    </row>
    <row r="3252" spans="1:18" x14ac:dyDescent="0.3">
      <c r="A3252" t="str">
        <f>CONCATENATE(DATOS[[#This Row],[customer_id]],"_",DATOS[[#This Row],[country]],"_",DATOS[[#This Row],[customer_since]])</f>
        <v>CUST_6850_Brazil_45135</v>
      </c>
      <c r="B3252" t="s">
        <v>3220</v>
      </c>
      <c r="C3252">
        <v>55</v>
      </c>
      <c r="D3252" t="s">
        <v>21</v>
      </c>
      <c r="E3252" t="s">
        <v>15</v>
      </c>
      <c r="F3252">
        <v>106.59</v>
      </c>
      <c r="G3252">
        <f>IF(DATOS[[#This Row],[avg_order_value]]="",0,DATOS[[#This Row],[avg_order_value]])</f>
        <v>106.59</v>
      </c>
      <c r="H3252">
        <v>9</v>
      </c>
      <c r="I3252">
        <f>DATOS[[#This Row],[avgValorOrdenDesc]]*DATOS[[#This Row],[total_orders]]</f>
        <v>959.31000000000006</v>
      </c>
      <c r="J3252">
        <v>102</v>
      </c>
      <c r="K3252">
        <v>0</v>
      </c>
      <c r="L3252" t="s">
        <v>16</v>
      </c>
      <c r="M3252">
        <v>58</v>
      </c>
      <c r="N3252">
        <f>IF(DATOS[[#This Row],[email_open_rate]]="",0,DATOS[[#This Row],[email_open_rate]])</f>
        <v>58</v>
      </c>
      <c r="O3252" s="1">
        <v>45135</v>
      </c>
      <c r="P3252">
        <v>19</v>
      </c>
      <c r="Q3252">
        <v>0.37</v>
      </c>
      <c r="R3252">
        <f>IF(IFERROR(VLOOKUP(DATOS[[#This Row],[IdUnico]],A3253:$A$5002,1,FALSE),0),1,0)</f>
        <v>0</v>
      </c>
    </row>
    <row r="3253" spans="1:18" x14ac:dyDescent="0.3">
      <c r="A3253" t="str">
        <f>CONCATENATE(DATOS[[#This Row],[customer_id]],"_",DATOS[[#This Row],[country]],"_",DATOS[[#This Row],[customer_since]])</f>
        <v>CUST_6854_Australia_45172</v>
      </c>
      <c r="B3253" t="s">
        <v>316</v>
      </c>
      <c r="C3253">
        <v>54</v>
      </c>
      <c r="D3253" t="s">
        <v>21</v>
      </c>
      <c r="E3253" t="s">
        <v>22</v>
      </c>
      <c r="F3253">
        <v>88.69</v>
      </c>
      <c r="G3253">
        <f>IF(DATOS[[#This Row],[avg_order_value]]="",0,DATOS[[#This Row],[avg_order_value]])</f>
        <v>88.69</v>
      </c>
      <c r="H3253">
        <v>4</v>
      </c>
      <c r="I3253">
        <f>DATOS[[#This Row],[avgValorOrdenDesc]]*DATOS[[#This Row],[total_orders]]</f>
        <v>354.76</v>
      </c>
      <c r="J3253">
        <v>107</v>
      </c>
      <c r="K3253">
        <v>0</v>
      </c>
      <c r="L3253" t="s">
        <v>23</v>
      </c>
      <c r="M3253">
        <v>85.7</v>
      </c>
      <c r="N3253">
        <f>IF(DATOS[[#This Row],[email_open_rate]]="",0,DATOS[[#This Row],[email_open_rate]])</f>
        <v>85.7</v>
      </c>
      <c r="O3253" s="1">
        <v>45172</v>
      </c>
      <c r="P3253">
        <v>92</v>
      </c>
      <c r="Q3253">
        <v>0.09</v>
      </c>
      <c r="R3253">
        <f>IF(IFERROR(VLOOKUP(DATOS[[#This Row],[IdUnico]],A3254:$A$5002,1,FALSE),0),1,0)</f>
        <v>0</v>
      </c>
    </row>
    <row r="3254" spans="1:18" x14ac:dyDescent="0.3">
      <c r="A3254" t="str">
        <f>CONCATENATE(DATOS[[#This Row],[customer_id]],"_",DATOS[[#This Row],[country]],"_",DATOS[[#This Row],[customer_since]])</f>
        <v>CUST_6855_China_44103</v>
      </c>
      <c r="B3254" t="s">
        <v>198</v>
      </c>
      <c r="C3254">
        <v>76</v>
      </c>
      <c r="D3254" t="s">
        <v>21</v>
      </c>
      <c r="E3254" t="s">
        <v>44</v>
      </c>
      <c r="F3254">
        <v>49.17</v>
      </c>
      <c r="G3254">
        <f>IF(DATOS[[#This Row],[avg_order_value]]="",0,DATOS[[#This Row],[avg_order_value]])</f>
        <v>49.17</v>
      </c>
      <c r="H3254">
        <v>5</v>
      </c>
      <c r="I3254">
        <f>DATOS[[#This Row],[avgValorOrdenDesc]]*DATOS[[#This Row],[total_orders]]</f>
        <v>245.85000000000002</v>
      </c>
      <c r="J3254">
        <v>329</v>
      </c>
      <c r="K3254">
        <v>0</v>
      </c>
      <c r="L3254" t="s">
        <v>16</v>
      </c>
      <c r="M3254">
        <v>65.7</v>
      </c>
      <c r="N3254">
        <f>IF(DATOS[[#This Row],[email_open_rate]]="",0,DATOS[[#This Row],[email_open_rate]])</f>
        <v>65.7</v>
      </c>
      <c r="O3254" s="1">
        <v>44103</v>
      </c>
      <c r="P3254">
        <v>60</v>
      </c>
      <c r="Q3254">
        <v>0.36</v>
      </c>
      <c r="R3254">
        <f>IF(IFERROR(VLOOKUP(DATOS[[#This Row],[IdUnico]],A3255:$A$5002,1,FALSE),0),1,0)</f>
        <v>0</v>
      </c>
    </row>
    <row r="3255" spans="1:18" x14ac:dyDescent="0.3">
      <c r="A3255" t="str">
        <f>CONCATENATE(DATOS[[#This Row],[customer_id]],"_",DATOS[[#This Row],[country]],"_",DATOS[[#This Row],[customer_since]])</f>
        <v>CUST_6856_China_44659</v>
      </c>
      <c r="B3255" t="s">
        <v>3513</v>
      </c>
      <c r="C3255">
        <v>71</v>
      </c>
      <c r="D3255" t="s">
        <v>25</v>
      </c>
      <c r="E3255" t="s">
        <v>44</v>
      </c>
      <c r="F3255">
        <v>97.92</v>
      </c>
      <c r="G3255">
        <f>IF(DATOS[[#This Row],[avg_order_value]]="",0,DATOS[[#This Row],[avg_order_value]])</f>
        <v>97.92</v>
      </c>
      <c r="H3255">
        <v>5</v>
      </c>
      <c r="I3255">
        <f>DATOS[[#This Row],[avgValorOrdenDesc]]*DATOS[[#This Row],[total_orders]]</f>
        <v>489.6</v>
      </c>
      <c r="J3255">
        <v>118</v>
      </c>
      <c r="K3255">
        <v>0</v>
      </c>
      <c r="L3255" t="s">
        <v>16</v>
      </c>
      <c r="M3255">
        <v>79.900000000000006</v>
      </c>
      <c r="N3255">
        <f>IF(DATOS[[#This Row],[email_open_rate]]="",0,DATOS[[#This Row],[email_open_rate]])</f>
        <v>79.900000000000006</v>
      </c>
      <c r="O3255" s="1">
        <v>44659</v>
      </c>
      <c r="P3255">
        <v>13</v>
      </c>
      <c r="Q3255">
        <v>0.14000000000000001</v>
      </c>
      <c r="R3255">
        <f>IF(IFERROR(VLOOKUP(DATOS[[#This Row],[IdUnico]],A3256:$A$5002,1,FALSE),0),1,0)</f>
        <v>0</v>
      </c>
    </row>
    <row r="3256" spans="1:18" x14ac:dyDescent="0.3">
      <c r="A3256" t="str">
        <f>CONCATENATE(DATOS[[#This Row],[customer_id]],"_",DATOS[[#This Row],[country]],"_",DATOS[[#This Row],[customer_since]])</f>
        <v>CUST_6864_Canada_45760</v>
      </c>
      <c r="B3256" t="s">
        <v>172</v>
      </c>
      <c r="C3256">
        <v>76</v>
      </c>
      <c r="D3256" t="s">
        <v>14</v>
      </c>
      <c r="E3256" t="s">
        <v>28</v>
      </c>
      <c r="F3256">
        <v>83.46</v>
      </c>
      <c r="G3256">
        <f>IF(DATOS[[#This Row],[avg_order_value]]="",0,DATOS[[#This Row],[avg_order_value]])</f>
        <v>83.46</v>
      </c>
      <c r="H3256">
        <v>15</v>
      </c>
      <c r="I3256">
        <f>DATOS[[#This Row],[avgValorOrdenDesc]]*DATOS[[#This Row],[total_orders]]</f>
        <v>1251.8999999999999</v>
      </c>
      <c r="J3256">
        <v>150</v>
      </c>
      <c r="K3256">
        <v>0</v>
      </c>
      <c r="L3256" t="s">
        <v>19</v>
      </c>
      <c r="M3256">
        <v>56.2</v>
      </c>
      <c r="N3256">
        <f>IF(DATOS[[#This Row],[email_open_rate]]="",0,DATOS[[#This Row],[email_open_rate]])</f>
        <v>56.2</v>
      </c>
      <c r="O3256" s="1">
        <v>45760</v>
      </c>
      <c r="P3256">
        <v>43</v>
      </c>
      <c r="Q3256">
        <v>0.18</v>
      </c>
      <c r="R3256">
        <f>IF(IFERROR(VLOOKUP(DATOS[[#This Row],[IdUnico]],A3257:$A$5002,1,FALSE),0),1,0)</f>
        <v>0</v>
      </c>
    </row>
    <row r="3257" spans="1:18" x14ac:dyDescent="0.3">
      <c r="A3257" t="str">
        <f>CONCATENATE(DATOS[[#This Row],[customer_id]],"_",DATOS[[#This Row],[country]],"_",DATOS[[#This Row],[customer_since]])</f>
        <v>CUST_6866_UK_44805</v>
      </c>
      <c r="B3257" t="s">
        <v>3117</v>
      </c>
      <c r="C3257">
        <v>47</v>
      </c>
      <c r="D3257" t="s">
        <v>21</v>
      </c>
      <c r="E3257" t="s">
        <v>52</v>
      </c>
      <c r="F3257">
        <v>44.98</v>
      </c>
      <c r="G3257">
        <f>IF(DATOS[[#This Row],[avg_order_value]]="",0,DATOS[[#This Row],[avg_order_value]])</f>
        <v>44.98</v>
      </c>
      <c r="H3257">
        <v>15</v>
      </c>
      <c r="I3257">
        <f>DATOS[[#This Row],[avgValorOrdenDesc]]*DATOS[[#This Row],[total_orders]]</f>
        <v>674.69999999999993</v>
      </c>
      <c r="J3257">
        <v>166</v>
      </c>
      <c r="K3257">
        <v>0</v>
      </c>
      <c r="L3257" t="s">
        <v>16</v>
      </c>
      <c r="M3257">
        <v>93.3</v>
      </c>
      <c r="N3257">
        <f>IF(DATOS[[#This Row],[email_open_rate]]="",0,DATOS[[#This Row],[email_open_rate]])</f>
        <v>93.3</v>
      </c>
      <c r="O3257" s="1">
        <v>44805</v>
      </c>
      <c r="P3257">
        <v>6</v>
      </c>
      <c r="Q3257">
        <v>0.28999999999999998</v>
      </c>
      <c r="R3257">
        <f>IF(IFERROR(VLOOKUP(DATOS[[#This Row],[IdUnico]],A3258:$A$5002,1,FALSE),0),1,0)</f>
        <v>0</v>
      </c>
    </row>
    <row r="3258" spans="1:18" x14ac:dyDescent="0.3">
      <c r="A3258" t="str">
        <f>CONCATENATE(DATOS[[#This Row],[customer_id]],"_",DATOS[[#This Row],[country]],"_",DATOS[[#This Row],[customer_since]])</f>
        <v>CUST_6867_France_44358</v>
      </c>
      <c r="B3258" t="s">
        <v>2345</v>
      </c>
      <c r="C3258">
        <v>22</v>
      </c>
      <c r="D3258" t="s">
        <v>14</v>
      </c>
      <c r="E3258" t="s">
        <v>35</v>
      </c>
      <c r="F3258">
        <v>66.709999999999994</v>
      </c>
      <c r="G3258">
        <f>IF(DATOS[[#This Row],[avg_order_value]]="",0,DATOS[[#This Row],[avg_order_value]])</f>
        <v>66.709999999999994</v>
      </c>
      <c r="H3258">
        <v>11</v>
      </c>
      <c r="I3258">
        <f>DATOS[[#This Row],[avgValorOrdenDesc]]*DATOS[[#This Row],[total_orders]]</f>
        <v>733.81</v>
      </c>
      <c r="J3258">
        <v>294</v>
      </c>
      <c r="K3258">
        <v>0</v>
      </c>
      <c r="L3258" t="s">
        <v>19</v>
      </c>
      <c r="M3258">
        <v>20.3</v>
      </c>
      <c r="N3258">
        <f>IF(DATOS[[#This Row],[email_open_rate]]="",0,DATOS[[#This Row],[email_open_rate]])</f>
        <v>20.3</v>
      </c>
      <c r="O3258" s="1">
        <v>44358</v>
      </c>
      <c r="P3258">
        <v>97</v>
      </c>
      <c r="Q3258">
        <v>0.26</v>
      </c>
      <c r="R3258">
        <f>IF(IFERROR(VLOOKUP(DATOS[[#This Row],[IdUnico]],A3259:$A$5002,1,FALSE),0),1,0)</f>
        <v>0</v>
      </c>
    </row>
    <row r="3259" spans="1:18" x14ac:dyDescent="0.3">
      <c r="A3259" t="str">
        <f>CONCATENATE(DATOS[[#This Row],[customer_id]],"_",DATOS[[#This Row],[country]],"_",DATOS[[#This Row],[customer_since]])</f>
        <v>CUST_6867_UK_44725</v>
      </c>
      <c r="B3259" t="s">
        <v>2345</v>
      </c>
      <c r="C3259">
        <v>42</v>
      </c>
      <c r="D3259" t="s">
        <v>14</v>
      </c>
      <c r="E3259" t="s">
        <v>52</v>
      </c>
      <c r="F3259">
        <v>88.4</v>
      </c>
      <c r="G3259">
        <f>IF(DATOS[[#This Row],[avg_order_value]]="",0,DATOS[[#This Row],[avg_order_value]])</f>
        <v>88.4</v>
      </c>
      <c r="H3259">
        <v>7</v>
      </c>
      <c r="I3259">
        <f>DATOS[[#This Row],[avgValorOrdenDesc]]*DATOS[[#This Row],[total_orders]]</f>
        <v>618.80000000000007</v>
      </c>
      <c r="J3259">
        <v>63</v>
      </c>
      <c r="K3259">
        <v>0</v>
      </c>
      <c r="L3259" t="s">
        <v>29</v>
      </c>
      <c r="M3259">
        <v>25.6</v>
      </c>
      <c r="N3259">
        <f>IF(DATOS[[#This Row],[email_open_rate]]="",0,DATOS[[#This Row],[email_open_rate]])</f>
        <v>25.6</v>
      </c>
      <c r="O3259" s="1">
        <v>44725</v>
      </c>
      <c r="P3259">
        <v>15</v>
      </c>
      <c r="Q3259">
        <v>0.08</v>
      </c>
      <c r="R3259">
        <f>IF(IFERROR(VLOOKUP(DATOS[[#This Row],[IdUnico]],A3260:$A$5002,1,FALSE),0),1,0)</f>
        <v>0</v>
      </c>
    </row>
    <row r="3260" spans="1:18" x14ac:dyDescent="0.3">
      <c r="A3260" t="str">
        <f>CONCATENATE(DATOS[[#This Row],[customer_id]],"_",DATOS[[#This Row],[country]],"_",DATOS[[#This Row],[customer_since]])</f>
        <v>CUST_6869_USA_45139</v>
      </c>
      <c r="B3260" t="s">
        <v>3268</v>
      </c>
      <c r="C3260">
        <v>35</v>
      </c>
      <c r="D3260" t="s">
        <v>21</v>
      </c>
      <c r="E3260" t="s">
        <v>18</v>
      </c>
      <c r="F3260">
        <v>165.99</v>
      </c>
      <c r="G3260">
        <f>IF(DATOS[[#This Row],[avg_order_value]]="",0,DATOS[[#This Row],[avg_order_value]])</f>
        <v>165.99</v>
      </c>
      <c r="H3260">
        <v>14</v>
      </c>
      <c r="I3260">
        <f>DATOS[[#This Row],[avgValorOrdenDesc]]*DATOS[[#This Row],[total_orders]]</f>
        <v>2323.86</v>
      </c>
      <c r="J3260">
        <v>72</v>
      </c>
      <c r="K3260">
        <v>0</v>
      </c>
      <c r="L3260" t="s">
        <v>23</v>
      </c>
      <c r="M3260">
        <v>38.299999999999997</v>
      </c>
      <c r="N3260">
        <f>IF(DATOS[[#This Row],[email_open_rate]]="",0,DATOS[[#This Row],[email_open_rate]])</f>
        <v>38.299999999999997</v>
      </c>
      <c r="O3260" s="1">
        <v>45139</v>
      </c>
      <c r="P3260">
        <v>28</v>
      </c>
      <c r="Q3260">
        <v>0.23</v>
      </c>
      <c r="R3260">
        <f>IF(IFERROR(VLOOKUP(DATOS[[#This Row],[IdUnico]],A3261:$A$5002,1,FALSE),0),1,0)</f>
        <v>0</v>
      </c>
    </row>
    <row r="3261" spans="1:18" x14ac:dyDescent="0.3">
      <c r="A3261" t="str">
        <f>CONCATENATE(DATOS[[#This Row],[customer_id]],"_",DATOS[[#This Row],[country]],"_",DATOS[[#This Row],[customer_since]])</f>
        <v>CUST_6870_China_44204</v>
      </c>
      <c r="B3261" t="s">
        <v>739</v>
      </c>
      <c r="C3261">
        <v>66</v>
      </c>
      <c r="D3261" t="s">
        <v>21</v>
      </c>
      <c r="E3261" t="s">
        <v>44</v>
      </c>
      <c r="F3261">
        <v>175.06</v>
      </c>
      <c r="G3261">
        <f>IF(DATOS[[#This Row],[avg_order_value]]="",0,DATOS[[#This Row],[avg_order_value]])</f>
        <v>175.06</v>
      </c>
      <c r="H3261">
        <v>8</v>
      </c>
      <c r="I3261">
        <f>DATOS[[#This Row],[avgValorOrdenDesc]]*DATOS[[#This Row],[total_orders]]</f>
        <v>1400.48</v>
      </c>
      <c r="J3261">
        <v>119</v>
      </c>
      <c r="K3261">
        <v>0</v>
      </c>
      <c r="L3261" t="s">
        <v>40</v>
      </c>
      <c r="M3261">
        <v>4.3</v>
      </c>
      <c r="N3261">
        <f>IF(DATOS[[#This Row],[email_open_rate]]="",0,DATOS[[#This Row],[email_open_rate]])</f>
        <v>4.3</v>
      </c>
      <c r="O3261" s="1">
        <v>44204</v>
      </c>
      <c r="P3261">
        <v>37</v>
      </c>
      <c r="Q3261">
        <v>0.2</v>
      </c>
      <c r="R3261">
        <f>IF(IFERROR(VLOOKUP(DATOS[[#This Row],[IdUnico]],A3262:$A$5002,1,FALSE),0),1,0)</f>
        <v>0</v>
      </c>
    </row>
    <row r="3262" spans="1:18" x14ac:dyDescent="0.3">
      <c r="A3262" t="str">
        <f>CONCATENATE(DATOS[[#This Row],[customer_id]],"_",DATOS[[#This Row],[country]],"_",DATOS[[#This Row],[customer_since]])</f>
        <v>CUST_6874_Australia_45277</v>
      </c>
      <c r="B3262" t="s">
        <v>3424</v>
      </c>
      <c r="C3262">
        <v>47</v>
      </c>
      <c r="D3262" t="s">
        <v>21</v>
      </c>
      <c r="E3262" t="s">
        <v>22</v>
      </c>
      <c r="F3262">
        <v>99.45</v>
      </c>
      <c r="G3262">
        <f>IF(DATOS[[#This Row],[avg_order_value]]="",0,DATOS[[#This Row],[avg_order_value]])</f>
        <v>99.45</v>
      </c>
      <c r="H3262">
        <v>10</v>
      </c>
      <c r="I3262">
        <f>DATOS[[#This Row],[avgValorOrdenDesc]]*DATOS[[#This Row],[total_orders]]</f>
        <v>994.5</v>
      </c>
      <c r="J3262">
        <v>185</v>
      </c>
      <c r="K3262">
        <v>1</v>
      </c>
      <c r="L3262" t="s">
        <v>23</v>
      </c>
      <c r="M3262">
        <v>77.5</v>
      </c>
      <c r="N3262">
        <f>IF(DATOS[[#This Row],[email_open_rate]]="",0,DATOS[[#This Row],[email_open_rate]])</f>
        <v>77.5</v>
      </c>
      <c r="O3262" s="1">
        <v>45277</v>
      </c>
      <c r="P3262">
        <v>47</v>
      </c>
      <c r="Q3262">
        <v>0.03</v>
      </c>
      <c r="R3262">
        <f>IF(IFERROR(VLOOKUP(DATOS[[#This Row],[IdUnico]],A3263:$A$5002,1,FALSE),0),1,0)</f>
        <v>0</v>
      </c>
    </row>
    <row r="3263" spans="1:18" x14ac:dyDescent="0.3">
      <c r="A3263" t="str">
        <f>CONCATENATE(DATOS[[#This Row],[customer_id]],"_",DATOS[[#This Row],[country]],"_",DATOS[[#This Row],[customer_since]])</f>
        <v>CUST_6874_China_45128</v>
      </c>
      <c r="B3263" t="s">
        <v>3424</v>
      </c>
      <c r="C3263">
        <v>45</v>
      </c>
      <c r="D3263" t="s">
        <v>21</v>
      </c>
      <c r="E3263" t="s">
        <v>44</v>
      </c>
      <c r="F3263">
        <v>23.16</v>
      </c>
      <c r="G3263">
        <f>IF(DATOS[[#This Row],[avg_order_value]]="",0,DATOS[[#This Row],[avg_order_value]])</f>
        <v>23.16</v>
      </c>
      <c r="H3263">
        <v>9</v>
      </c>
      <c r="I3263">
        <f>DATOS[[#This Row],[avgValorOrdenDesc]]*DATOS[[#This Row],[total_orders]]</f>
        <v>208.44</v>
      </c>
      <c r="J3263">
        <v>175</v>
      </c>
      <c r="K3263">
        <v>0</v>
      </c>
      <c r="L3263" t="s">
        <v>29</v>
      </c>
      <c r="M3263">
        <v>78.3</v>
      </c>
      <c r="N3263">
        <f>IF(DATOS[[#This Row],[email_open_rate]]="",0,DATOS[[#This Row],[email_open_rate]])</f>
        <v>78.3</v>
      </c>
      <c r="O3263" s="1">
        <v>45128</v>
      </c>
      <c r="P3263">
        <v>39</v>
      </c>
      <c r="Q3263">
        <v>0.36</v>
      </c>
      <c r="R3263">
        <f>IF(IFERROR(VLOOKUP(DATOS[[#This Row],[IdUnico]],A3264:$A$5002,1,FALSE),0),1,0)</f>
        <v>0</v>
      </c>
    </row>
    <row r="3264" spans="1:18" x14ac:dyDescent="0.3">
      <c r="A3264" t="str">
        <f>CONCATENATE(DATOS[[#This Row],[customer_id]],"_",DATOS[[#This Row],[country]],"_",DATOS[[#This Row],[customer_since]])</f>
        <v>CUST_6876_Japan_45221</v>
      </c>
      <c r="B3264" t="s">
        <v>3005</v>
      </c>
      <c r="C3264">
        <v>42</v>
      </c>
      <c r="D3264" t="s">
        <v>14</v>
      </c>
      <c r="E3264" t="s">
        <v>26</v>
      </c>
      <c r="F3264">
        <v>19.96</v>
      </c>
      <c r="G3264">
        <f>IF(DATOS[[#This Row],[avg_order_value]]="",0,DATOS[[#This Row],[avg_order_value]])</f>
        <v>19.96</v>
      </c>
      <c r="H3264">
        <v>9</v>
      </c>
      <c r="I3264">
        <f>DATOS[[#This Row],[avgValorOrdenDesc]]*DATOS[[#This Row],[total_orders]]</f>
        <v>179.64000000000001</v>
      </c>
      <c r="J3264">
        <v>133</v>
      </c>
      <c r="K3264">
        <v>0</v>
      </c>
      <c r="L3264" t="s">
        <v>19</v>
      </c>
      <c r="M3264">
        <v>51</v>
      </c>
      <c r="N3264">
        <f>IF(DATOS[[#This Row],[email_open_rate]]="",0,DATOS[[#This Row],[email_open_rate]])</f>
        <v>51</v>
      </c>
      <c r="O3264" s="1">
        <v>45221</v>
      </c>
      <c r="P3264">
        <v>47</v>
      </c>
      <c r="Q3264">
        <v>0.25</v>
      </c>
      <c r="R3264">
        <f>IF(IFERROR(VLOOKUP(DATOS[[#This Row],[IdUnico]],A3265:$A$5002,1,FALSE),0),1,0)</f>
        <v>0</v>
      </c>
    </row>
    <row r="3265" spans="1:18" x14ac:dyDescent="0.3">
      <c r="A3265" t="str">
        <f>CONCATENATE(DATOS[[#This Row],[customer_id]],"_",DATOS[[#This Row],[country]],"_",DATOS[[#This Row],[customer_since]])</f>
        <v>CUST_6877_Canada_45734</v>
      </c>
      <c r="B3265" t="s">
        <v>1037</v>
      </c>
      <c r="C3265">
        <v>33</v>
      </c>
      <c r="D3265" t="s">
        <v>14</v>
      </c>
      <c r="E3265" t="s">
        <v>28</v>
      </c>
      <c r="F3265">
        <v>195.69</v>
      </c>
      <c r="G3265">
        <f>IF(DATOS[[#This Row],[avg_order_value]]="",0,DATOS[[#This Row],[avg_order_value]])</f>
        <v>195.69</v>
      </c>
      <c r="H3265">
        <v>6</v>
      </c>
      <c r="I3265">
        <f>DATOS[[#This Row],[avgValorOrdenDesc]]*DATOS[[#This Row],[total_orders]]</f>
        <v>1174.1399999999999</v>
      </c>
      <c r="J3265">
        <v>232</v>
      </c>
      <c r="K3265">
        <v>0</v>
      </c>
      <c r="L3265" t="s">
        <v>23</v>
      </c>
      <c r="M3265">
        <v>60.3</v>
      </c>
      <c r="N3265">
        <f>IF(DATOS[[#This Row],[email_open_rate]]="",0,DATOS[[#This Row],[email_open_rate]])</f>
        <v>60.3</v>
      </c>
      <c r="O3265" s="1">
        <v>45734</v>
      </c>
      <c r="P3265">
        <v>73</v>
      </c>
      <c r="Q3265">
        <v>0.42</v>
      </c>
      <c r="R3265">
        <f>IF(IFERROR(VLOOKUP(DATOS[[#This Row],[IdUnico]],A3266:$A$5002,1,FALSE),0),1,0)</f>
        <v>0</v>
      </c>
    </row>
    <row r="3266" spans="1:18" x14ac:dyDescent="0.3">
      <c r="A3266" t="str">
        <f>CONCATENATE(DATOS[[#This Row],[customer_id]],"_",DATOS[[#This Row],[country]],"_",DATOS[[#This Row],[customer_since]])</f>
        <v>CUST_6877_China_44301</v>
      </c>
      <c r="B3266" t="s">
        <v>1037</v>
      </c>
      <c r="C3266">
        <v>38</v>
      </c>
      <c r="D3266" t="s">
        <v>25</v>
      </c>
      <c r="E3266" t="s">
        <v>44</v>
      </c>
      <c r="F3266">
        <v>62.34</v>
      </c>
      <c r="G3266">
        <f>IF(DATOS[[#This Row],[avg_order_value]]="",0,DATOS[[#This Row],[avg_order_value]])</f>
        <v>62.34</v>
      </c>
      <c r="H3266">
        <v>8</v>
      </c>
      <c r="I3266">
        <f>DATOS[[#This Row],[avgValorOrdenDesc]]*DATOS[[#This Row],[total_orders]]</f>
        <v>498.72</v>
      </c>
      <c r="J3266">
        <v>128</v>
      </c>
      <c r="K3266">
        <v>0</v>
      </c>
      <c r="L3266" t="s">
        <v>40</v>
      </c>
      <c r="M3266">
        <v>67.900000000000006</v>
      </c>
      <c r="N3266">
        <f>IF(DATOS[[#This Row],[email_open_rate]]="",0,DATOS[[#This Row],[email_open_rate]])</f>
        <v>67.900000000000006</v>
      </c>
      <c r="O3266" s="1">
        <v>44301</v>
      </c>
      <c r="P3266">
        <v>44</v>
      </c>
      <c r="Q3266">
        <v>0.72</v>
      </c>
      <c r="R3266">
        <f>IF(IFERROR(VLOOKUP(DATOS[[#This Row],[IdUnico]],A3267:$A$5002,1,FALSE),0),1,0)</f>
        <v>0</v>
      </c>
    </row>
    <row r="3267" spans="1:18" x14ac:dyDescent="0.3">
      <c r="A3267" t="str">
        <f>CONCATENATE(DATOS[[#This Row],[customer_id]],"_",DATOS[[#This Row],[country]],"_",DATOS[[#This Row],[customer_since]])</f>
        <v>CUST_6878_UK_44812</v>
      </c>
      <c r="B3267" t="s">
        <v>426</v>
      </c>
      <c r="C3267">
        <v>41</v>
      </c>
      <c r="D3267" t="s">
        <v>14</v>
      </c>
      <c r="E3267" t="s">
        <v>52</v>
      </c>
      <c r="F3267">
        <v>142.37</v>
      </c>
      <c r="G3267">
        <f>IF(DATOS[[#This Row],[avg_order_value]]="",0,DATOS[[#This Row],[avg_order_value]])</f>
        <v>142.37</v>
      </c>
      <c r="H3267">
        <v>16</v>
      </c>
      <c r="I3267">
        <f>DATOS[[#This Row],[avgValorOrdenDesc]]*DATOS[[#This Row],[total_orders]]</f>
        <v>2277.92</v>
      </c>
      <c r="J3267">
        <v>86</v>
      </c>
      <c r="K3267">
        <v>0</v>
      </c>
      <c r="L3267" t="s">
        <v>16</v>
      </c>
      <c r="M3267">
        <v>78.3</v>
      </c>
      <c r="N3267">
        <f>IF(DATOS[[#This Row],[email_open_rate]]="",0,DATOS[[#This Row],[email_open_rate]])</f>
        <v>78.3</v>
      </c>
      <c r="O3267" s="1">
        <v>44812</v>
      </c>
      <c r="P3267">
        <v>71</v>
      </c>
      <c r="Q3267">
        <v>0.37</v>
      </c>
      <c r="R3267">
        <f>IF(IFERROR(VLOOKUP(DATOS[[#This Row],[IdUnico]],A3268:$A$5002,1,FALSE),0),1,0)</f>
        <v>0</v>
      </c>
    </row>
    <row r="3268" spans="1:18" x14ac:dyDescent="0.3">
      <c r="A3268" t="str">
        <f>CONCATENATE(DATOS[[#This Row],[customer_id]],"_",DATOS[[#This Row],[country]],"_",DATOS[[#This Row],[customer_since]])</f>
        <v>CUST_6879_UK_45284</v>
      </c>
      <c r="B3268" t="s">
        <v>2027</v>
      </c>
      <c r="C3268">
        <v>76</v>
      </c>
      <c r="D3268" t="s">
        <v>21</v>
      </c>
      <c r="E3268" t="s">
        <v>52</v>
      </c>
      <c r="F3268">
        <v>104.53</v>
      </c>
      <c r="G3268">
        <f>IF(DATOS[[#This Row],[avg_order_value]]="",0,DATOS[[#This Row],[avg_order_value]])</f>
        <v>104.53</v>
      </c>
      <c r="H3268">
        <v>10</v>
      </c>
      <c r="I3268">
        <f>DATOS[[#This Row],[avgValorOrdenDesc]]*DATOS[[#This Row],[total_orders]]</f>
        <v>1045.3</v>
      </c>
      <c r="J3268">
        <v>140</v>
      </c>
      <c r="K3268">
        <v>0</v>
      </c>
      <c r="L3268" t="s">
        <v>40</v>
      </c>
      <c r="M3268">
        <v>17.5</v>
      </c>
      <c r="N3268">
        <f>IF(DATOS[[#This Row],[email_open_rate]]="",0,DATOS[[#This Row],[email_open_rate]])</f>
        <v>17.5</v>
      </c>
      <c r="O3268" s="1">
        <v>45284</v>
      </c>
      <c r="P3268">
        <v>14</v>
      </c>
      <c r="Q3268">
        <v>0.55000000000000004</v>
      </c>
      <c r="R3268">
        <f>IF(IFERROR(VLOOKUP(DATOS[[#This Row],[IdUnico]],A3269:$A$5002,1,FALSE),0),1,0)</f>
        <v>0</v>
      </c>
    </row>
    <row r="3269" spans="1:18" x14ac:dyDescent="0.3">
      <c r="A3269" t="str">
        <f>CONCATENATE(DATOS[[#This Row],[customer_id]],"_",DATOS[[#This Row],[country]],"_",DATOS[[#This Row],[customer_since]])</f>
        <v>CUST_6881_Canada_44742</v>
      </c>
      <c r="B3269" t="s">
        <v>417</v>
      </c>
      <c r="C3269">
        <v>37</v>
      </c>
      <c r="D3269" t="s">
        <v>21</v>
      </c>
      <c r="E3269" t="s">
        <v>28</v>
      </c>
      <c r="F3269">
        <v>543.29999999999995</v>
      </c>
      <c r="G3269">
        <f>IF(DATOS[[#This Row],[avg_order_value]]="",0,DATOS[[#This Row],[avg_order_value]])</f>
        <v>543.29999999999995</v>
      </c>
      <c r="H3269">
        <v>11</v>
      </c>
      <c r="I3269">
        <f>DATOS[[#This Row],[avgValorOrdenDesc]]*DATOS[[#This Row],[total_orders]]</f>
        <v>5976.2999999999993</v>
      </c>
      <c r="J3269">
        <v>164</v>
      </c>
      <c r="K3269">
        <v>0</v>
      </c>
      <c r="L3269" t="s">
        <v>40</v>
      </c>
      <c r="M3269">
        <v>79.099999999999994</v>
      </c>
      <c r="N3269">
        <f>IF(DATOS[[#This Row],[email_open_rate]]="",0,DATOS[[#This Row],[email_open_rate]])</f>
        <v>79.099999999999994</v>
      </c>
      <c r="O3269" s="1">
        <v>44742</v>
      </c>
      <c r="P3269">
        <v>25</v>
      </c>
      <c r="Q3269">
        <v>0.36</v>
      </c>
      <c r="R3269">
        <f>IF(IFERROR(VLOOKUP(DATOS[[#This Row],[IdUnico]],A3270:$A$5002,1,FALSE),0),1,0)</f>
        <v>0</v>
      </c>
    </row>
    <row r="3270" spans="1:18" x14ac:dyDescent="0.3">
      <c r="A3270" t="str">
        <f>CONCATENATE(DATOS[[#This Row],[customer_id]],"_",DATOS[[#This Row],[country]],"_",DATOS[[#This Row],[customer_since]])</f>
        <v>CUST_6882_Canada_45284</v>
      </c>
      <c r="B3270" t="s">
        <v>3698</v>
      </c>
      <c r="C3270">
        <v>26</v>
      </c>
      <c r="D3270" t="s">
        <v>21</v>
      </c>
      <c r="E3270" t="s">
        <v>28</v>
      </c>
      <c r="F3270">
        <v>24.54</v>
      </c>
      <c r="G3270">
        <f>IF(DATOS[[#This Row],[avg_order_value]]="",0,DATOS[[#This Row],[avg_order_value]])</f>
        <v>24.54</v>
      </c>
      <c r="H3270">
        <v>8</v>
      </c>
      <c r="I3270">
        <f>DATOS[[#This Row],[avgValorOrdenDesc]]*DATOS[[#This Row],[total_orders]]</f>
        <v>196.32</v>
      </c>
      <c r="J3270">
        <v>242</v>
      </c>
      <c r="K3270">
        <v>0</v>
      </c>
      <c r="L3270" t="s">
        <v>19</v>
      </c>
      <c r="M3270">
        <v>40.700000000000003</v>
      </c>
      <c r="N3270">
        <f>IF(DATOS[[#This Row],[email_open_rate]]="",0,DATOS[[#This Row],[email_open_rate]])</f>
        <v>40.700000000000003</v>
      </c>
      <c r="O3270" s="1">
        <v>45284</v>
      </c>
      <c r="P3270">
        <v>23</v>
      </c>
      <c r="Q3270">
        <v>0.22</v>
      </c>
      <c r="R3270">
        <f>IF(IFERROR(VLOOKUP(DATOS[[#This Row],[IdUnico]],A3271:$A$5002,1,FALSE),0),1,0)</f>
        <v>0</v>
      </c>
    </row>
    <row r="3271" spans="1:18" x14ac:dyDescent="0.3">
      <c r="A3271" t="str">
        <f>CONCATENATE(DATOS[[#This Row],[customer_id]],"_",DATOS[[#This Row],[country]],"_",DATOS[[#This Row],[customer_since]])</f>
        <v>CUST_6884_India_44449</v>
      </c>
      <c r="B3271" t="s">
        <v>3298</v>
      </c>
      <c r="C3271">
        <v>76</v>
      </c>
      <c r="D3271" t="s">
        <v>21</v>
      </c>
      <c r="E3271" t="s">
        <v>37</v>
      </c>
      <c r="F3271">
        <v>116.05</v>
      </c>
      <c r="G3271">
        <f>IF(DATOS[[#This Row],[avg_order_value]]="",0,DATOS[[#This Row],[avg_order_value]])</f>
        <v>116.05</v>
      </c>
      <c r="H3271">
        <v>12</v>
      </c>
      <c r="I3271">
        <f>DATOS[[#This Row],[avgValorOrdenDesc]]*DATOS[[#This Row],[total_orders]]</f>
        <v>1392.6</v>
      </c>
      <c r="J3271">
        <v>120</v>
      </c>
      <c r="K3271">
        <v>0</v>
      </c>
      <c r="L3271" t="s">
        <v>19</v>
      </c>
      <c r="M3271">
        <v>32</v>
      </c>
      <c r="N3271">
        <f>IF(DATOS[[#This Row],[email_open_rate]]="",0,DATOS[[#This Row],[email_open_rate]])</f>
        <v>32</v>
      </c>
      <c r="O3271" s="1">
        <v>44449</v>
      </c>
      <c r="P3271">
        <v>40</v>
      </c>
      <c r="Q3271">
        <v>0.17</v>
      </c>
      <c r="R3271">
        <f>IF(IFERROR(VLOOKUP(DATOS[[#This Row],[IdUnico]],A3272:$A$5002,1,FALSE),0),1,0)</f>
        <v>0</v>
      </c>
    </row>
    <row r="3272" spans="1:18" x14ac:dyDescent="0.3">
      <c r="A3272" t="str">
        <f>CONCATENATE(DATOS[[#This Row],[customer_id]],"_",DATOS[[#This Row],[country]],"_",DATOS[[#This Row],[customer_since]])</f>
        <v>CUST_6887_Japan_44424</v>
      </c>
      <c r="B3272" t="s">
        <v>1770</v>
      </c>
      <c r="C3272">
        <v>18</v>
      </c>
      <c r="D3272" t="s">
        <v>25</v>
      </c>
      <c r="E3272" t="s">
        <v>26</v>
      </c>
      <c r="F3272">
        <v>85.36</v>
      </c>
      <c r="G3272">
        <f>IF(DATOS[[#This Row],[avg_order_value]]="",0,DATOS[[#This Row],[avg_order_value]])</f>
        <v>85.36</v>
      </c>
      <c r="H3272">
        <v>10</v>
      </c>
      <c r="I3272">
        <f>DATOS[[#This Row],[avgValorOrdenDesc]]*DATOS[[#This Row],[total_orders]]</f>
        <v>853.6</v>
      </c>
      <c r="J3272">
        <v>340</v>
      </c>
      <c r="K3272">
        <v>0</v>
      </c>
      <c r="L3272" t="s">
        <v>19</v>
      </c>
      <c r="M3272">
        <v>64.900000000000006</v>
      </c>
      <c r="N3272">
        <f>IF(DATOS[[#This Row],[email_open_rate]]="",0,DATOS[[#This Row],[email_open_rate]])</f>
        <v>64.900000000000006</v>
      </c>
      <c r="O3272" s="1">
        <v>44424</v>
      </c>
      <c r="P3272">
        <v>21</v>
      </c>
      <c r="Q3272">
        <v>0.25</v>
      </c>
      <c r="R3272">
        <f>IF(IFERROR(VLOOKUP(DATOS[[#This Row],[IdUnico]],A3273:$A$5002,1,FALSE),0),1,0)</f>
        <v>0</v>
      </c>
    </row>
    <row r="3273" spans="1:18" x14ac:dyDescent="0.3">
      <c r="A3273" t="str">
        <f>CONCATENATE(DATOS[[#This Row],[customer_id]],"_",DATOS[[#This Row],[country]],"_",DATOS[[#This Row],[customer_since]])</f>
        <v>CUST_6889_Australia_44339</v>
      </c>
      <c r="B3273" t="s">
        <v>2230</v>
      </c>
      <c r="C3273">
        <v>27</v>
      </c>
      <c r="D3273" t="s">
        <v>14</v>
      </c>
      <c r="E3273" t="s">
        <v>22</v>
      </c>
      <c r="F3273">
        <v>71.680000000000007</v>
      </c>
      <c r="G3273">
        <f>IF(DATOS[[#This Row],[avg_order_value]]="",0,DATOS[[#This Row],[avg_order_value]])</f>
        <v>71.680000000000007</v>
      </c>
      <c r="H3273">
        <v>9</v>
      </c>
      <c r="I3273">
        <f>DATOS[[#This Row],[avgValorOrdenDesc]]*DATOS[[#This Row],[total_orders]]</f>
        <v>645.12000000000012</v>
      </c>
      <c r="J3273">
        <v>315</v>
      </c>
      <c r="K3273">
        <v>1</v>
      </c>
      <c r="L3273" t="s">
        <v>29</v>
      </c>
      <c r="M3273">
        <v>30</v>
      </c>
      <c r="N3273">
        <f>IF(DATOS[[#This Row],[email_open_rate]]="",0,DATOS[[#This Row],[email_open_rate]])</f>
        <v>30</v>
      </c>
      <c r="O3273" s="1">
        <v>44339</v>
      </c>
      <c r="P3273">
        <v>66</v>
      </c>
      <c r="Q3273">
        <v>0.27</v>
      </c>
      <c r="R3273">
        <f>IF(IFERROR(VLOOKUP(DATOS[[#This Row],[IdUnico]],A3274:$A$5002,1,FALSE),0),1,0)</f>
        <v>0</v>
      </c>
    </row>
    <row r="3274" spans="1:18" x14ac:dyDescent="0.3">
      <c r="A3274" t="str">
        <f>CONCATENATE(DATOS[[#This Row],[customer_id]],"_",DATOS[[#This Row],[country]],"_",DATOS[[#This Row],[customer_since]])</f>
        <v>CUST_6891_Germany_44535</v>
      </c>
      <c r="B3274" t="s">
        <v>1909</v>
      </c>
      <c r="C3274">
        <v>19</v>
      </c>
      <c r="D3274" t="s">
        <v>14</v>
      </c>
      <c r="E3274" t="s">
        <v>50</v>
      </c>
      <c r="F3274">
        <v>231.48</v>
      </c>
      <c r="G3274">
        <f>IF(DATOS[[#This Row],[avg_order_value]]="",0,DATOS[[#This Row],[avg_order_value]])</f>
        <v>231.48</v>
      </c>
      <c r="H3274">
        <v>7</v>
      </c>
      <c r="I3274">
        <f>DATOS[[#This Row],[avgValorOrdenDesc]]*DATOS[[#This Row],[total_orders]]</f>
        <v>1620.36</v>
      </c>
      <c r="J3274">
        <v>230</v>
      </c>
      <c r="K3274">
        <v>0</v>
      </c>
      <c r="L3274" t="s">
        <v>29</v>
      </c>
      <c r="M3274">
        <v>20.6</v>
      </c>
      <c r="N3274">
        <f>IF(DATOS[[#This Row],[email_open_rate]]="",0,DATOS[[#This Row],[email_open_rate]])</f>
        <v>20.6</v>
      </c>
      <c r="O3274" s="1">
        <v>44535</v>
      </c>
      <c r="P3274">
        <v>76</v>
      </c>
      <c r="Q3274">
        <v>0.4</v>
      </c>
      <c r="R3274">
        <f>IF(IFERROR(VLOOKUP(DATOS[[#This Row],[IdUnico]],A3275:$A$5002,1,FALSE),0),1,0)</f>
        <v>0</v>
      </c>
    </row>
    <row r="3275" spans="1:18" x14ac:dyDescent="0.3">
      <c r="A3275" t="str">
        <f>CONCATENATE(DATOS[[#This Row],[customer_id]],"_",DATOS[[#This Row],[country]],"_",DATOS[[#This Row],[customer_since]])</f>
        <v>CUST_6892_Germany_44693</v>
      </c>
      <c r="B3275" t="s">
        <v>119</v>
      </c>
      <c r="C3275">
        <v>35</v>
      </c>
      <c r="D3275" t="s">
        <v>14</v>
      </c>
      <c r="E3275" t="s">
        <v>50</v>
      </c>
      <c r="F3275">
        <v>219.17</v>
      </c>
      <c r="G3275">
        <f>IF(DATOS[[#This Row],[avg_order_value]]="",0,DATOS[[#This Row],[avg_order_value]])</f>
        <v>219.17</v>
      </c>
      <c r="H3275">
        <v>8</v>
      </c>
      <c r="I3275">
        <f>DATOS[[#This Row],[avgValorOrdenDesc]]*DATOS[[#This Row],[total_orders]]</f>
        <v>1753.36</v>
      </c>
      <c r="J3275">
        <v>171</v>
      </c>
      <c r="K3275">
        <v>0</v>
      </c>
      <c r="L3275" t="s">
        <v>19</v>
      </c>
      <c r="M3275">
        <v>95.1</v>
      </c>
      <c r="N3275">
        <f>IF(DATOS[[#This Row],[email_open_rate]]="",0,DATOS[[#This Row],[email_open_rate]])</f>
        <v>95.1</v>
      </c>
      <c r="O3275" s="1">
        <v>44693</v>
      </c>
      <c r="P3275">
        <v>59</v>
      </c>
      <c r="Q3275">
        <v>0.2</v>
      </c>
      <c r="R3275">
        <f>IF(IFERROR(VLOOKUP(DATOS[[#This Row],[IdUnico]],A3276:$A$5002,1,FALSE),0),1,0)</f>
        <v>0</v>
      </c>
    </row>
    <row r="3276" spans="1:18" x14ac:dyDescent="0.3">
      <c r="A3276" t="str">
        <f>CONCATENATE(DATOS[[#This Row],[customer_id]],"_",DATOS[[#This Row],[country]],"_",DATOS[[#This Row],[customer_since]])</f>
        <v>CUST_6895_Brazil_45793</v>
      </c>
      <c r="B3276" t="s">
        <v>287</v>
      </c>
      <c r="C3276">
        <v>57</v>
      </c>
      <c r="D3276" t="s">
        <v>21</v>
      </c>
      <c r="E3276" t="s">
        <v>15</v>
      </c>
      <c r="F3276">
        <v>75.77</v>
      </c>
      <c r="G3276">
        <f>IF(DATOS[[#This Row],[avg_order_value]]="",0,DATOS[[#This Row],[avg_order_value]])</f>
        <v>75.77</v>
      </c>
      <c r="H3276">
        <v>10</v>
      </c>
      <c r="I3276">
        <f>DATOS[[#This Row],[avgValorOrdenDesc]]*DATOS[[#This Row],[total_orders]]</f>
        <v>757.69999999999993</v>
      </c>
      <c r="J3276">
        <v>131</v>
      </c>
      <c r="K3276">
        <v>0</v>
      </c>
      <c r="L3276" t="s">
        <v>23</v>
      </c>
      <c r="M3276">
        <v>77.099999999999994</v>
      </c>
      <c r="N3276">
        <f>IF(DATOS[[#This Row],[email_open_rate]]="",0,DATOS[[#This Row],[email_open_rate]])</f>
        <v>77.099999999999994</v>
      </c>
      <c r="O3276" s="1">
        <v>45793</v>
      </c>
      <c r="P3276">
        <v>17</v>
      </c>
      <c r="Q3276">
        <v>0.27</v>
      </c>
      <c r="R3276">
        <f>IF(IFERROR(VLOOKUP(DATOS[[#This Row],[IdUnico]],A3277:$A$5002,1,FALSE),0),1,0)</f>
        <v>0</v>
      </c>
    </row>
    <row r="3277" spans="1:18" x14ac:dyDescent="0.3">
      <c r="A3277" t="str">
        <f>CONCATENATE(DATOS[[#This Row],[customer_id]],"_",DATOS[[#This Row],[country]],"_",DATOS[[#This Row],[customer_since]])</f>
        <v>CUST_6895_Germany_45582</v>
      </c>
      <c r="B3277" t="s">
        <v>287</v>
      </c>
      <c r="C3277">
        <v>37</v>
      </c>
      <c r="D3277" t="s">
        <v>14</v>
      </c>
      <c r="E3277" t="s">
        <v>50</v>
      </c>
      <c r="F3277">
        <v>130.07</v>
      </c>
      <c r="G3277">
        <f>IF(DATOS[[#This Row],[avg_order_value]]="",0,DATOS[[#This Row],[avg_order_value]])</f>
        <v>130.07</v>
      </c>
      <c r="H3277">
        <v>11</v>
      </c>
      <c r="I3277">
        <f>DATOS[[#This Row],[avgValorOrdenDesc]]*DATOS[[#This Row],[total_orders]]</f>
        <v>1430.77</v>
      </c>
      <c r="J3277">
        <v>92</v>
      </c>
      <c r="K3277">
        <v>0</v>
      </c>
      <c r="L3277" t="s">
        <v>29</v>
      </c>
      <c r="M3277">
        <v>85.1</v>
      </c>
      <c r="N3277">
        <f>IF(DATOS[[#This Row],[email_open_rate]]="",0,DATOS[[#This Row],[email_open_rate]])</f>
        <v>85.1</v>
      </c>
      <c r="O3277" s="1">
        <v>45582</v>
      </c>
      <c r="P3277">
        <v>43</v>
      </c>
      <c r="Q3277">
        <v>0.42</v>
      </c>
      <c r="R3277">
        <f>IF(IFERROR(VLOOKUP(DATOS[[#This Row],[IdUnico]],A3278:$A$5002,1,FALSE),0),1,0)</f>
        <v>0</v>
      </c>
    </row>
    <row r="3278" spans="1:18" x14ac:dyDescent="0.3">
      <c r="A3278" t="str">
        <f>CONCATENATE(DATOS[[#This Row],[customer_id]],"_",DATOS[[#This Row],[country]],"_",DATOS[[#This Row],[customer_since]])</f>
        <v>CUST_6895_USA_44618</v>
      </c>
      <c r="B3278" t="s">
        <v>287</v>
      </c>
      <c r="C3278">
        <v>37</v>
      </c>
      <c r="D3278" t="s">
        <v>14</v>
      </c>
      <c r="E3278" t="s">
        <v>18</v>
      </c>
      <c r="F3278">
        <v>59.63</v>
      </c>
      <c r="G3278">
        <f>IF(DATOS[[#This Row],[avg_order_value]]="",0,DATOS[[#This Row],[avg_order_value]])</f>
        <v>59.63</v>
      </c>
      <c r="H3278">
        <v>12</v>
      </c>
      <c r="I3278">
        <f>DATOS[[#This Row],[avgValorOrdenDesc]]*DATOS[[#This Row],[total_orders]]</f>
        <v>715.56000000000006</v>
      </c>
      <c r="J3278">
        <v>53</v>
      </c>
      <c r="K3278">
        <v>0</v>
      </c>
      <c r="L3278" t="s">
        <v>23</v>
      </c>
      <c r="M3278">
        <v>91.8</v>
      </c>
      <c r="N3278">
        <f>IF(DATOS[[#This Row],[email_open_rate]]="",0,DATOS[[#This Row],[email_open_rate]])</f>
        <v>91.8</v>
      </c>
      <c r="O3278" s="1">
        <v>44618</v>
      </c>
      <c r="P3278">
        <v>81</v>
      </c>
      <c r="Q3278">
        <v>0.19</v>
      </c>
      <c r="R3278">
        <f>IF(IFERROR(VLOOKUP(DATOS[[#This Row],[IdUnico]],A3279:$A$5002,1,FALSE),0),1,0)</f>
        <v>0</v>
      </c>
    </row>
    <row r="3279" spans="1:18" x14ac:dyDescent="0.3">
      <c r="A3279" t="str">
        <f>CONCATENATE(DATOS[[#This Row],[customer_id]],"_",DATOS[[#This Row],[country]],"_",DATOS[[#This Row],[customer_since]])</f>
        <v>CUST_6897_Australia_45099</v>
      </c>
      <c r="B3279" t="s">
        <v>1468</v>
      </c>
      <c r="C3279">
        <v>36</v>
      </c>
      <c r="D3279" t="s">
        <v>14</v>
      </c>
      <c r="E3279" t="s">
        <v>22</v>
      </c>
      <c r="F3279">
        <v>65.12</v>
      </c>
      <c r="G3279">
        <f>IF(DATOS[[#This Row],[avg_order_value]]="",0,DATOS[[#This Row],[avg_order_value]])</f>
        <v>65.12</v>
      </c>
      <c r="H3279">
        <v>15</v>
      </c>
      <c r="I3279">
        <f>DATOS[[#This Row],[avgValorOrdenDesc]]*DATOS[[#This Row],[total_orders]]</f>
        <v>976.80000000000007</v>
      </c>
      <c r="J3279">
        <v>22</v>
      </c>
      <c r="K3279">
        <v>0</v>
      </c>
      <c r="L3279" t="s">
        <v>40</v>
      </c>
      <c r="M3279">
        <v>96.5</v>
      </c>
      <c r="N3279">
        <f>IF(DATOS[[#This Row],[email_open_rate]]="",0,DATOS[[#This Row],[email_open_rate]])</f>
        <v>96.5</v>
      </c>
      <c r="O3279" s="1">
        <v>45099</v>
      </c>
      <c r="P3279">
        <v>55</v>
      </c>
      <c r="Q3279">
        <v>0.08</v>
      </c>
      <c r="R3279">
        <f>IF(IFERROR(VLOOKUP(DATOS[[#This Row],[IdUnico]],A3280:$A$5002,1,FALSE),0),1,0)</f>
        <v>0</v>
      </c>
    </row>
    <row r="3280" spans="1:18" x14ac:dyDescent="0.3">
      <c r="A3280" t="str">
        <f>CONCATENATE(DATOS[[#This Row],[customer_id]],"_",DATOS[[#This Row],[country]],"_",DATOS[[#This Row],[customer_since]])</f>
        <v>CUST_6898_China_45330</v>
      </c>
      <c r="B3280" t="s">
        <v>3320</v>
      </c>
      <c r="C3280">
        <v>77</v>
      </c>
      <c r="D3280" t="s">
        <v>21</v>
      </c>
      <c r="E3280" t="s">
        <v>44</v>
      </c>
      <c r="F3280">
        <v>157.1</v>
      </c>
      <c r="G3280">
        <f>IF(DATOS[[#This Row],[avg_order_value]]="",0,DATOS[[#This Row],[avg_order_value]])</f>
        <v>157.1</v>
      </c>
      <c r="H3280">
        <v>17</v>
      </c>
      <c r="I3280">
        <f>DATOS[[#This Row],[avgValorOrdenDesc]]*DATOS[[#This Row],[total_orders]]</f>
        <v>2670.7</v>
      </c>
      <c r="J3280">
        <v>135</v>
      </c>
      <c r="K3280">
        <v>0</v>
      </c>
      <c r="L3280" t="s">
        <v>40</v>
      </c>
      <c r="M3280">
        <v>81</v>
      </c>
      <c r="N3280">
        <f>IF(DATOS[[#This Row],[email_open_rate]]="",0,DATOS[[#This Row],[email_open_rate]])</f>
        <v>81</v>
      </c>
      <c r="O3280" s="1">
        <v>45330</v>
      </c>
      <c r="P3280">
        <v>84</v>
      </c>
      <c r="Q3280">
        <v>0.06</v>
      </c>
      <c r="R3280">
        <f>IF(IFERROR(VLOOKUP(DATOS[[#This Row],[IdUnico]],A3281:$A$5002,1,FALSE),0),1,0)</f>
        <v>0</v>
      </c>
    </row>
    <row r="3281" spans="1:18" x14ac:dyDescent="0.3">
      <c r="A3281" t="str">
        <f>CONCATENATE(DATOS[[#This Row],[customer_id]],"_",DATOS[[#This Row],[country]],"_",DATOS[[#This Row],[customer_since]])</f>
        <v>CUST_6901_India_45281</v>
      </c>
      <c r="B3281" t="s">
        <v>1701</v>
      </c>
      <c r="C3281">
        <v>32</v>
      </c>
      <c r="D3281" t="s">
        <v>21</v>
      </c>
      <c r="E3281" t="s">
        <v>37</v>
      </c>
      <c r="F3281">
        <v>88.56</v>
      </c>
      <c r="G3281">
        <f>IF(DATOS[[#This Row],[avg_order_value]]="",0,DATOS[[#This Row],[avg_order_value]])</f>
        <v>88.56</v>
      </c>
      <c r="H3281">
        <v>16</v>
      </c>
      <c r="I3281">
        <f>DATOS[[#This Row],[avgValorOrdenDesc]]*DATOS[[#This Row],[total_orders]]</f>
        <v>1416.96</v>
      </c>
      <c r="J3281">
        <v>244</v>
      </c>
      <c r="K3281">
        <v>0</v>
      </c>
      <c r="L3281" t="s">
        <v>16</v>
      </c>
      <c r="M3281">
        <v>76.8</v>
      </c>
      <c r="N3281">
        <f>IF(DATOS[[#This Row],[email_open_rate]]="",0,DATOS[[#This Row],[email_open_rate]])</f>
        <v>76.8</v>
      </c>
      <c r="O3281" s="1">
        <v>45281</v>
      </c>
      <c r="P3281">
        <v>92</v>
      </c>
      <c r="Q3281">
        <v>0.05</v>
      </c>
      <c r="R3281">
        <f>IF(IFERROR(VLOOKUP(DATOS[[#This Row],[IdUnico]],A3282:$A$5002,1,FALSE),0),1,0)</f>
        <v>0</v>
      </c>
    </row>
    <row r="3282" spans="1:18" x14ac:dyDescent="0.3">
      <c r="A3282" t="str">
        <f>CONCATENATE(DATOS[[#This Row],[customer_id]],"_",DATOS[[#This Row],[country]],"_",DATOS[[#This Row],[customer_since]])</f>
        <v>CUST_6901_Japan_44241</v>
      </c>
      <c r="B3282" t="s">
        <v>1701</v>
      </c>
      <c r="C3282">
        <v>39</v>
      </c>
      <c r="D3282" t="s">
        <v>21</v>
      </c>
      <c r="E3282" t="s">
        <v>26</v>
      </c>
      <c r="F3282">
        <v>55.09</v>
      </c>
      <c r="G3282">
        <f>IF(DATOS[[#This Row],[avg_order_value]]="",0,DATOS[[#This Row],[avg_order_value]])</f>
        <v>55.09</v>
      </c>
      <c r="H3282">
        <v>9</v>
      </c>
      <c r="I3282">
        <f>DATOS[[#This Row],[avgValorOrdenDesc]]*DATOS[[#This Row],[total_orders]]</f>
        <v>495.81000000000006</v>
      </c>
      <c r="J3282">
        <v>213</v>
      </c>
      <c r="K3282">
        <v>0</v>
      </c>
      <c r="L3282" t="s">
        <v>29</v>
      </c>
      <c r="M3282">
        <v>97.4</v>
      </c>
      <c r="N3282">
        <f>IF(DATOS[[#This Row],[email_open_rate]]="",0,DATOS[[#This Row],[email_open_rate]])</f>
        <v>97.4</v>
      </c>
      <c r="O3282" s="1">
        <v>44241</v>
      </c>
      <c r="P3282">
        <v>93</v>
      </c>
      <c r="Q3282">
        <v>7.0000000000000007E-2</v>
      </c>
      <c r="R3282">
        <f>IF(IFERROR(VLOOKUP(DATOS[[#This Row],[IdUnico]],A3283:$A$5002,1,FALSE),0),1,0)</f>
        <v>0</v>
      </c>
    </row>
    <row r="3283" spans="1:18" x14ac:dyDescent="0.3">
      <c r="A3283" t="str">
        <f>CONCATENATE(DATOS[[#This Row],[customer_id]],"_",DATOS[[#This Row],[country]],"_",DATOS[[#This Row],[customer_since]])</f>
        <v>CUST_6904_Brazil_45765</v>
      </c>
      <c r="B3283" t="s">
        <v>2471</v>
      </c>
      <c r="C3283">
        <v>25</v>
      </c>
      <c r="D3283" t="s">
        <v>21</v>
      </c>
      <c r="E3283" t="s">
        <v>15</v>
      </c>
      <c r="F3283">
        <v>316</v>
      </c>
      <c r="G3283">
        <f>IF(DATOS[[#This Row],[avg_order_value]]="",0,DATOS[[#This Row],[avg_order_value]])</f>
        <v>316</v>
      </c>
      <c r="H3283">
        <v>8</v>
      </c>
      <c r="I3283">
        <f>DATOS[[#This Row],[avgValorOrdenDesc]]*DATOS[[#This Row],[total_orders]]</f>
        <v>2528</v>
      </c>
      <c r="J3283">
        <v>224</v>
      </c>
      <c r="K3283">
        <v>0</v>
      </c>
      <c r="L3283" t="s">
        <v>29</v>
      </c>
      <c r="M3283">
        <v>72.900000000000006</v>
      </c>
      <c r="N3283">
        <f>IF(DATOS[[#This Row],[email_open_rate]]="",0,DATOS[[#This Row],[email_open_rate]])</f>
        <v>72.900000000000006</v>
      </c>
      <c r="O3283" s="1">
        <v>45765</v>
      </c>
      <c r="P3283">
        <v>26</v>
      </c>
      <c r="Q3283">
        <v>0.5</v>
      </c>
      <c r="R3283">
        <f>IF(IFERROR(VLOOKUP(DATOS[[#This Row],[IdUnico]],A3284:$A$5002,1,FALSE),0),1,0)</f>
        <v>0</v>
      </c>
    </row>
    <row r="3284" spans="1:18" x14ac:dyDescent="0.3">
      <c r="A3284" t="str">
        <f>CONCATENATE(DATOS[[#This Row],[customer_id]],"_",DATOS[[#This Row],[country]],"_",DATOS[[#This Row],[customer_since]])</f>
        <v>CUST_6904_China_45472</v>
      </c>
      <c r="B3284" t="s">
        <v>2471</v>
      </c>
      <c r="C3284">
        <v>23</v>
      </c>
      <c r="D3284" t="s">
        <v>14</v>
      </c>
      <c r="E3284" t="s">
        <v>44</v>
      </c>
      <c r="G3284">
        <f>IF(DATOS[[#This Row],[avg_order_value]]="",0,DATOS[[#This Row],[avg_order_value]])</f>
        <v>0</v>
      </c>
      <c r="H3284">
        <v>8</v>
      </c>
      <c r="I3284">
        <f>DATOS[[#This Row],[avgValorOrdenDesc]]*DATOS[[#This Row],[total_orders]]</f>
        <v>0</v>
      </c>
      <c r="J3284">
        <v>98</v>
      </c>
      <c r="K3284">
        <v>0</v>
      </c>
      <c r="L3284" t="s">
        <v>16</v>
      </c>
      <c r="M3284">
        <v>19.100000000000001</v>
      </c>
      <c r="N3284">
        <f>IF(DATOS[[#This Row],[email_open_rate]]="",0,DATOS[[#This Row],[email_open_rate]])</f>
        <v>19.100000000000001</v>
      </c>
      <c r="O3284" s="1">
        <v>45472</v>
      </c>
      <c r="P3284">
        <v>22</v>
      </c>
      <c r="Q3284">
        <v>0.21</v>
      </c>
      <c r="R3284">
        <f>IF(IFERROR(VLOOKUP(DATOS[[#This Row],[IdUnico]],A3285:$A$5002,1,FALSE),0),1,0)</f>
        <v>0</v>
      </c>
    </row>
    <row r="3285" spans="1:18" x14ac:dyDescent="0.3">
      <c r="A3285" t="str">
        <f>CONCATENATE(DATOS[[#This Row],[customer_id]],"_",DATOS[[#This Row],[country]],"_",DATOS[[#This Row],[customer_since]])</f>
        <v>CUST_6906_France_44072</v>
      </c>
      <c r="B3285" t="s">
        <v>2066</v>
      </c>
      <c r="C3285">
        <v>28</v>
      </c>
      <c r="D3285" t="s">
        <v>14</v>
      </c>
      <c r="E3285" t="s">
        <v>35</v>
      </c>
      <c r="F3285">
        <v>37.26</v>
      </c>
      <c r="G3285">
        <f>IF(DATOS[[#This Row],[avg_order_value]]="",0,DATOS[[#This Row],[avg_order_value]])</f>
        <v>37.26</v>
      </c>
      <c r="H3285">
        <v>10</v>
      </c>
      <c r="I3285">
        <f>DATOS[[#This Row],[avgValorOrdenDesc]]*DATOS[[#This Row],[total_orders]]</f>
        <v>372.59999999999997</v>
      </c>
      <c r="J3285">
        <v>122</v>
      </c>
      <c r="K3285">
        <v>0</v>
      </c>
      <c r="L3285" t="s">
        <v>40</v>
      </c>
      <c r="M3285">
        <v>65.099999999999994</v>
      </c>
      <c r="N3285">
        <f>IF(DATOS[[#This Row],[email_open_rate]]="",0,DATOS[[#This Row],[email_open_rate]])</f>
        <v>65.099999999999994</v>
      </c>
      <c r="O3285" s="1">
        <v>44072</v>
      </c>
      <c r="P3285">
        <v>28</v>
      </c>
      <c r="Q3285">
        <v>0.49</v>
      </c>
      <c r="R3285">
        <f>IF(IFERROR(VLOOKUP(DATOS[[#This Row],[IdUnico]],A3286:$A$5002,1,FALSE),0),1,0)</f>
        <v>0</v>
      </c>
    </row>
    <row r="3286" spans="1:18" x14ac:dyDescent="0.3">
      <c r="A3286" t="str">
        <f>CONCATENATE(DATOS[[#This Row],[customer_id]],"_",DATOS[[#This Row],[country]],"_",DATOS[[#This Row],[customer_since]])</f>
        <v>CUST_6906_Germany_45380</v>
      </c>
      <c r="B3286" t="s">
        <v>2066</v>
      </c>
      <c r="C3286">
        <v>78</v>
      </c>
      <c r="D3286" t="s">
        <v>14</v>
      </c>
      <c r="E3286" t="s">
        <v>50</v>
      </c>
      <c r="F3286">
        <v>217.84</v>
      </c>
      <c r="G3286">
        <f>IF(DATOS[[#This Row],[avg_order_value]]="",0,DATOS[[#This Row],[avg_order_value]])</f>
        <v>217.84</v>
      </c>
      <c r="H3286">
        <v>22</v>
      </c>
      <c r="I3286">
        <f>DATOS[[#This Row],[avgValorOrdenDesc]]*DATOS[[#This Row],[total_orders]]</f>
        <v>4792.4800000000005</v>
      </c>
      <c r="J3286">
        <v>183</v>
      </c>
      <c r="K3286">
        <v>0</v>
      </c>
      <c r="L3286" t="s">
        <v>40</v>
      </c>
      <c r="M3286">
        <v>65.400000000000006</v>
      </c>
      <c r="N3286">
        <f>IF(DATOS[[#This Row],[email_open_rate]]="",0,DATOS[[#This Row],[email_open_rate]])</f>
        <v>65.400000000000006</v>
      </c>
      <c r="O3286" s="1">
        <v>45380</v>
      </c>
      <c r="P3286">
        <v>79</v>
      </c>
      <c r="Q3286">
        <v>0.33</v>
      </c>
      <c r="R3286">
        <f>IF(IFERROR(VLOOKUP(DATOS[[#This Row],[IdUnico]],A3287:$A$5002,1,FALSE),0),1,0)</f>
        <v>0</v>
      </c>
    </row>
    <row r="3287" spans="1:18" x14ac:dyDescent="0.3">
      <c r="A3287" t="str">
        <f>CONCATENATE(DATOS[[#This Row],[customer_id]],"_",DATOS[[#This Row],[country]],"_",DATOS[[#This Row],[customer_since]])</f>
        <v>CUST_6907_Germany_45216</v>
      </c>
      <c r="B3287" t="s">
        <v>1696</v>
      </c>
      <c r="C3287">
        <v>70</v>
      </c>
      <c r="D3287" t="s">
        <v>14</v>
      </c>
      <c r="E3287" t="s">
        <v>50</v>
      </c>
      <c r="F3287">
        <v>76.37</v>
      </c>
      <c r="G3287">
        <f>IF(DATOS[[#This Row],[avg_order_value]]="",0,DATOS[[#This Row],[avg_order_value]])</f>
        <v>76.37</v>
      </c>
      <c r="H3287">
        <v>10</v>
      </c>
      <c r="I3287">
        <f>DATOS[[#This Row],[avgValorOrdenDesc]]*DATOS[[#This Row],[total_orders]]</f>
        <v>763.7</v>
      </c>
      <c r="J3287">
        <v>139</v>
      </c>
      <c r="K3287">
        <v>0</v>
      </c>
      <c r="L3287" t="s">
        <v>16</v>
      </c>
      <c r="M3287">
        <v>59.8</v>
      </c>
      <c r="N3287">
        <f>IF(DATOS[[#This Row],[email_open_rate]]="",0,DATOS[[#This Row],[email_open_rate]])</f>
        <v>59.8</v>
      </c>
      <c r="O3287" s="1">
        <v>45216</v>
      </c>
      <c r="P3287">
        <v>85</v>
      </c>
      <c r="Q3287">
        <v>0.59</v>
      </c>
      <c r="R3287">
        <f>IF(IFERROR(VLOOKUP(DATOS[[#This Row],[IdUnico]],A3288:$A$5002,1,FALSE),0),1,0)</f>
        <v>0</v>
      </c>
    </row>
    <row r="3288" spans="1:18" x14ac:dyDescent="0.3">
      <c r="A3288" t="str">
        <f>CONCATENATE(DATOS[[#This Row],[customer_id]],"_",DATOS[[#This Row],[country]],"_",DATOS[[#This Row],[customer_since]])</f>
        <v>CUST_6911_Brazil_44356</v>
      </c>
      <c r="B3288" t="s">
        <v>2784</v>
      </c>
      <c r="C3288">
        <v>40</v>
      </c>
      <c r="D3288" t="s">
        <v>14</v>
      </c>
      <c r="E3288" t="s">
        <v>15</v>
      </c>
      <c r="F3288">
        <v>245.07</v>
      </c>
      <c r="G3288">
        <f>IF(DATOS[[#This Row],[avg_order_value]]="",0,DATOS[[#This Row],[avg_order_value]])</f>
        <v>245.07</v>
      </c>
      <c r="H3288">
        <v>6</v>
      </c>
      <c r="I3288">
        <f>DATOS[[#This Row],[avgValorOrdenDesc]]*DATOS[[#This Row],[total_orders]]</f>
        <v>1470.42</v>
      </c>
      <c r="J3288">
        <v>6</v>
      </c>
      <c r="K3288">
        <v>0</v>
      </c>
      <c r="L3288" t="s">
        <v>23</v>
      </c>
      <c r="M3288">
        <v>17.600000000000001</v>
      </c>
      <c r="N3288">
        <f>IF(DATOS[[#This Row],[email_open_rate]]="",0,DATOS[[#This Row],[email_open_rate]])</f>
        <v>17.600000000000001</v>
      </c>
      <c r="O3288" s="1">
        <v>44356</v>
      </c>
      <c r="P3288">
        <v>30</v>
      </c>
      <c r="Q3288">
        <v>0.28999999999999998</v>
      </c>
      <c r="R3288">
        <f>IF(IFERROR(VLOOKUP(DATOS[[#This Row],[IdUnico]],A3289:$A$5002,1,FALSE),0),1,0)</f>
        <v>0</v>
      </c>
    </row>
    <row r="3289" spans="1:18" x14ac:dyDescent="0.3">
      <c r="A3289" t="str">
        <f>CONCATENATE(DATOS[[#This Row],[customer_id]],"_",DATOS[[#This Row],[country]],"_",DATOS[[#This Row],[customer_since]])</f>
        <v>CUST_6911_USA_44264</v>
      </c>
      <c r="B3289" t="s">
        <v>2784</v>
      </c>
      <c r="C3289">
        <v>64</v>
      </c>
      <c r="D3289" t="s">
        <v>14</v>
      </c>
      <c r="E3289" t="s">
        <v>18</v>
      </c>
      <c r="F3289">
        <v>40.619999999999997</v>
      </c>
      <c r="G3289">
        <f>IF(DATOS[[#This Row],[avg_order_value]]="",0,DATOS[[#This Row],[avg_order_value]])</f>
        <v>40.619999999999997</v>
      </c>
      <c r="H3289">
        <v>11</v>
      </c>
      <c r="I3289">
        <f>DATOS[[#This Row],[avgValorOrdenDesc]]*DATOS[[#This Row],[total_orders]]</f>
        <v>446.82</v>
      </c>
      <c r="J3289">
        <v>84</v>
      </c>
      <c r="K3289">
        <v>0</v>
      </c>
      <c r="L3289" t="s">
        <v>16</v>
      </c>
      <c r="N3289">
        <f>IF(DATOS[[#This Row],[email_open_rate]]="",0,DATOS[[#This Row],[email_open_rate]])</f>
        <v>0</v>
      </c>
      <c r="O3289" s="1">
        <v>44264</v>
      </c>
      <c r="P3289">
        <v>26</v>
      </c>
      <c r="Q3289">
        <v>0.18</v>
      </c>
      <c r="R3289">
        <f>IF(IFERROR(VLOOKUP(DATOS[[#This Row],[IdUnico]],A3290:$A$5002,1,FALSE),0),1,0)</f>
        <v>0</v>
      </c>
    </row>
    <row r="3290" spans="1:18" x14ac:dyDescent="0.3">
      <c r="A3290" t="str">
        <f>CONCATENATE(DATOS[[#This Row],[customer_id]],"_",DATOS[[#This Row],[country]],"_",DATOS[[#This Row],[customer_since]])</f>
        <v>CUST_6913_Australia_45127</v>
      </c>
      <c r="B3290" t="s">
        <v>1121</v>
      </c>
      <c r="C3290">
        <v>54</v>
      </c>
      <c r="D3290" t="s">
        <v>21</v>
      </c>
      <c r="E3290" t="s">
        <v>22</v>
      </c>
      <c r="F3290">
        <v>39.590000000000003</v>
      </c>
      <c r="G3290">
        <f>IF(DATOS[[#This Row],[avg_order_value]]="",0,DATOS[[#This Row],[avg_order_value]])</f>
        <v>39.590000000000003</v>
      </c>
      <c r="H3290">
        <v>9</v>
      </c>
      <c r="I3290">
        <f>DATOS[[#This Row],[avgValorOrdenDesc]]*DATOS[[#This Row],[total_orders]]</f>
        <v>356.31000000000006</v>
      </c>
      <c r="J3290">
        <v>137</v>
      </c>
      <c r="K3290">
        <v>0</v>
      </c>
      <c r="L3290" t="s">
        <v>19</v>
      </c>
      <c r="M3290">
        <v>92.2</v>
      </c>
      <c r="N3290">
        <f>IF(DATOS[[#This Row],[email_open_rate]]="",0,DATOS[[#This Row],[email_open_rate]])</f>
        <v>92.2</v>
      </c>
      <c r="O3290" s="1">
        <v>45127</v>
      </c>
      <c r="P3290">
        <v>79</v>
      </c>
      <c r="Q3290">
        <v>0.53</v>
      </c>
      <c r="R3290">
        <f>IF(IFERROR(VLOOKUP(DATOS[[#This Row],[IdUnico]],A3291:$A$5002,1,FALSE),0),1,0)</f>
        <v>0</v>
      </c>
    </row>
    <row r="3291" spans="1:18" x14ac:dyDescent="0.3">
      <c r="A3291" t="str">
        <f>CONCATENATE(DATOS[[#This Row],[customer_id]],"_",DATOS[[#This Row],[country]],"_",DATOS[[#This Row],[customer_since]])</f>
        <v>CUST_6915_USA_45025</v>
      </c>
      <c r="B3291" t="s">
        <v>163</v>
      </c>
      <c r="C3291">
        <v>56</v>
      </c>
      <c r="D3291" t="s">
        <v>21</v>
      </c>
      <c r="E3291" t="s">
        <v>18</v>
      </c>
      <c r="F3291">
        <v>42.61</v>
      </c>
      <c r="G3291">
        <f>IF(DATOS[[#This Row],[avg_order_value]]="",0,DATOS[[#This Row],[avg_order_value]])</f>
        <v>42.61</v>
      </c>
      <c r="H3291">
        <v>17</v>
      </c>
      <c r="I3291">
        <f>DATOS[[#This Row],[avgValorOrdenDesc]]*DATOS[[#This Row],[total_orders]]</f>
        <v>724.37</v>
      </c>
      <c r="J3291">
        <v>201</v>
      </c>
      <c r="K3291">
        <v>1</v>
      </c>
      <c r="L3291" t="s">
        <v>40</v>
      </c>
      <c r="M3291">
        <v>44.8</v>
      </c>
      <c r="N3291">
        <f>IF(DATOS[[#This Row],[email_open_rate]]="",0,DATOS[[#This Row],[email_open_rate]])</f>
        <v>44.8</v>
      </c>
      <c r="O3291" s="1">
        <v>45025</v>
      </c>
      <c r="P3291">
        <v>37</v>
      </c>
      <c r="Q3291">
        <v>0.2</v>
      </c>
      <c r="R3291">
        <f>IF(IFERROR(VLOOKUP(DATOS[[#This Row],[IdUnico]],A3292:$A$5002,1,FALSE),0),1,0)</f>
        <v>0</v>
      </c>
    </row>
    <row r="3292" spans="1:18" x14ac:dyDescent="0.3">
      <c r="A3292" t="str">
        <f>CONCATENATE(DATOS[[#This Row],[customer_id]],"_",DATOS[[#This Row],[country]],"_",DATOS[[#This Row],[customer_since]])</f>
        <v>CUST_6917_India_45638</v>
      </c>
      <c r="B3292" t="s">
        <v>481</v>
      </c>
      <c r="C3292">
        <v>18</v>
      </c>
      <c r="D3292" t="s">
        <v>21</v>
      </c>
      <c r="E3292" t="s">
        <v>37</v>
      </c>
      <c r="F3292">
        <v>65.599999999999994</v>
      </c>
      <c r="G3292">
        <f>IF(DATOS[[#This Row],[avg_order_value]]="",0,DATOS[[#This Row],[avg_order_value]])</f>
        <v>65.599999999999994</v>
      </c>
      <c r="H3292">
        <v>11</v>
      </c>
      <c r="I3292">
        <f>DATOS[[#This Row],[avgValorOrdenDesc]]*DATOS[[#This Row],[total_orders]]</f>
        <v>721.59999999999991</v>
      </c>
      <c r="J3292">
        <v>273</v>
      </c>
      <c r="K3292">
        <v>0</v>
      </c>
      <c r="L3292" t="s">
        <v>16</v>
      </c>
      <c r="M3292">
        <v>27.5</v>
      </c>
      <c r="N3292">
        <f>IF(DATOS[[#This Row],[email_open_rate]]="",0,DATOS[[#This Row],[email_open_rate]])</f>
        <v>27.5</v>
      </c>
      <c r="O3292" s="1">
        <v>45638</v>
      </c>
      <c r="P3292">
        <v>64</v>
      </c>
      <c r="Q3292">
        <v>0.08</v>
      </c>
      <c r="R3292">
        <f>IF(IFERROR(VLOOKUP(DATOS[[#This Row],[IdUnico]],A3293:$A$5002,1,FALSE),0),1,0)</f>
        <v>0</v>
      </c>
    </row>
    <row r="3293" spans="1:18" x14ac:dyDescent="0.3">
      <c r="A3293" t="str">
        <f>CONCATENATE(DATOS[[#This Row],[customer_id]],"_",DATOS[[#This Row],[country]],"_",DATOS[[#This Row],[customer_since]])</f>
        <v>CUST_6918_USA_44962</v>
      </c>
      <c r="B3293" t="s">
        <v>3206</v>
      </c>
      <c r="C3293">
        <v>39</v>
      </c>
      <c r="D3293" t="s">
        <v>21</v>
      </c>
      <c r="E3293" t="s">
        <v>18</v>
      </c>
      <c r="F3293">
        <v>173.02</v>
      </c>
      <c r="G3293">
        <f>IF(DATOS[[#This Row],[avg_order_value]]="",0,DATOS[[#This Row],[avg_order_value]])</f>
        <v>173.02</v>
      </c>
      <c r="H3293">
        <v>7</v>
      </c>
      <c r="I3293">
        <f>DATOS[[#This Row],[avgValorOrdenDesc]]*DATOS[[#This Row],[total_orders]]</f>
        <v>1211.1400000000001</v>
      </c>
      <c r="J3293">
        <v>351</v>
      </c>
      <c r="K3293">
        <v>0</v>
      </c>
      <c r="L3293" t="s">
        <v>40</v>
      </c>
      <c r="M3293">
        <v>1.5</v>
      </c>
      <c r="N3293">
        <f>IF(DATOS[[#This Row],[email_open_rate]]="",0,DATOS[[#This Row],[email_open_rate]])</f>
        <v>1.5</v>
      </c>
      <c r="O3293" s="1">
        <v>44962</v>
      </c>
      <c r="P3293">
        <v>16</v>
      </c>
      <c r="Q3293">
        <v>0.38</v>
      </c>
      <c r="R3293">
        <f>IF(IFERROR(VLOOKUP(DATOS[[#This Row],[IdUnico]],A3294:$A$5002,1,FALSE),0),1,0)</f>
        <v>0</v>
      </c>
    </row>
    <row r="3294" spans="1:18" x14ac:dyDescent="0.3">
      <c r="A3294" t="str">
        <f>CONCATENATE(DATOS[[#This Row],[customer_id]],"_",DATOS[[#This Row],[country]],"_",DATOS[[#This Row],[customer_since]])</f>
        <v>CUST_6919_China_44788</v>
      </c>
      <c r="B3294" t="s">
        <v>353</v>
      </c>
      <c r="C3294">
        <v>58</v>
      </c>
      <c r="D3294" t="s">
        <v>14</v>
      </c>
      <c r="E3294" t="s">
        <v>44</v>
      </c>
      <c r="F3294">
        <v>75.66</v>
      </c>
      <c r="G3294">
        <f>IF(DATOS[[#This Row],[avg_order_value]]="",0,DATOS[[#This Row],[avg_order_value]])</f>
        <v>75.66</v>
      </c>
      <c r="H3294">
        <v>15</v>
      </c>
      <c r="I3294">
        <f>DATOS[[#This Row],[avgValorOrdenDesc]]*DATOS[[#This Row],[total_orders]]</f>
        <v>1134.8999999999999</v>
      </c>
      <c r="J3294">
        <v>261</v>
      </c>
      <c r="K3294">
        <v>0</v>
      </c>
      <c r="L3294" t="s">
        <v>40</v>
      </c>
      <c r="M3294">
        <v>63.5</v>
      </c>
      <c r="N3294">
        <f>IF(DATOS[[#This Row],[email_open_rate]]="",0,DATOS[[#This Row],[email_open_rate]])</f>
        <v>63.5</v>
      </c>
      <c r="O3294" s="1">
        <v>44788</v>
      </c>
      <c r="P3294">
        <v>26</v>
      </c>
      <c r="Q3294">
        <v>0.08</v>
      </c>
      <c r="R3294">
        <f>IF(IFERROR(VLOOKUP(DATOS[[#This Row],[IdUnico]],A3295:$A$5002,1,FALSE),0),1,0)</f>
        <v>0</v>
      </c>
    </row>
    <row r="3295" spans="1:18" x14ac:dyDescent="0.3">
      <c r="A3295" t="str">
        <f>CONCATENATE(DATOS[[#This Row],[customer_id]],"_",DATOS[[#This Row],[country]],"_",DATOS[[#This Row],[customer_since]])</f>
        <v>CUST_6919_India_44582</v>
      </c>
      <c r="B3295" t="s">
        <v>353</v>
      </c>
      <c r="C3295">
        <v>20</v>
      </c>
      <c r="D3295" t="s">
        <v>14</v>
      </c>
      <c r="E3295" t="s">
        <v>37</v>
      </c>
      <c r="F3295">
        <v>44.88</v>
      </c>
      <c r="G3295">
        <f>IF(DATOS[[#This Row],[avg_order_value]]="",0,DATOS[[#This Row],[avg_order_value]])</f>
        <v>44.88</v>
      </c>
      <c r="H3295">
        <v>16</v>
      </c>
      <c r="I3295">
        <f>DATOS[[#This Row],[avgValorOrdenDesc]]*DATOS[[#This Row],[total_orders]]</f>
        <v>718.08</v>
      </c>
      <c r="J3295">
        <v>348</v>
      </c>
      <c r="K3295">
        <v>0</v>
      </c>
      <c r="L3295" t="s">
        <v>16</v>
      </c>
      <c r="N3295">
        <f>IF(DATOS[[#This Row],[email_open_rate]]="",0,DATOS[[#This Row],[email_open_rate]])</f>
        <v>0</v>
      </c>
      <c r="O3295" s="1">
        <v>44582</v>
      </c>
      <c r="P3295">
        <v>49</v>
      </c>
      <c r="Q3295">
        <v>0.08</v>
      </c>
      <c r="R3295">
        <f>IF(IFERROR(VLOOKUP(DATOS[[#This Row],[IdUnico]],A3296:$A$5002,1,FALSE),0),1,0)</f>
        <v>0</v>
      </c>
    </row>
    <row r="3296" spans="1:18" x14ac:dyDescent="0.3">
      <c r="A3296" t="str">
        <f>CONCATENATE(DATOS[[#This Row],[customer_id]],"_",DATOS[[#This Row],[country]],"_",DATOS[[#This Row],[customer_since]])</f>
        <v>CUST_6925_UK_45777</v>
      </c>
      <c r="B3296" t="s">
        <v>2109</v>
      </c>
      <c r="C3296">
        <v>47</v>
      </c>
      <c r="D3296" t="s">
        <v>14</v>
      </c>
      <c r="E3296" t="s">
        <v>52</v>
      </c>
      <c r="F3296">
        <v>185.68</v>
      </c>
      <c r="G3296">
        <f>IF(DATOS[[#This Row],[avg_order_value]]="",0,DATOS[[#This Row],[avg_order_value]])</f>
        <v>185.68</v>
      </c>
      <c r="H3296">
        <v>9</v>
      </c>
      <c r="I3296">
        <f>DATOS[[#This Row],[avgValorOrdenDesc]]*DATOS[[#This Row],[total_orders]]</f>
        <v>1671.1200000000001</v>
      </c>
      <c r="J3296">
        <v>348</v>
      </c>
      <c r="K3296">
        <v>0</v>
      </c>
      <c r="L3296" t="s">
        <v>23</v>
      </c>
      <c r="M3296">
        <v>52.2</v>
      </c>
      <c r="N3296">
        <f>IF(DATOS[[#This Row],[email_open_rate]]="",0,DATOS[[#This Row],[email_open_rate]])</f>
        <v>52.2</v>
      </c>
      <c r="O3296" s="1">
        <v>45777</v>
      </c>
      <c r="P3296">
        <v>4</v>
      </c>
      <c r="Q3296">
        <v>0.1</v>
      </c>
      <c r="R3296">
        <f>IF(IFERROR(VLOOKUP(DATOS[[#This Row],[IdUnico]],A3297:$A$5002,1,FALSE),0),1,0)</f>
        <v>0</v>
      </c>
    </row>
    <row r="3297" spans="1:18" x14ac:dyDescent="0.3">
      <c r="A3297" t="str">
        <f>CONCATENATE(DATOS[[#This Row],[customer_id]],"_",DATOS[[#This Row],[country]],"_",DATOS[[#This Row],[customer_since]])</f>
        <v>CUST_6926_China_45373</v>
      </c>
      <c r="B3297" t="s">
        <v>1869</v>
      </c>
      <c r="C3297">
        <v>45</v>
      </c>
      <c r="D3297" t="s">
        <v>14</v>
      </c>
      <c r="E3297" t="s">
        <v>44</v>
      </c>
      <c r="F3297">
        <v>198.33</v>
      </c>
      <c r="G3297">
        <f>IF(DATOS[[#This Row],[avg_order_value]]="",0,DATOS[[#This Row],[avg_order_value]])</f>
        <v>198.33</v>
      </c>
      <c r="H3297">
        <v>13</v>
      </c>
      <c r="I3297">
        <f>DATOS[[#This Row],[avgValorOrdenDesc]]*DATOS[[#This Row],[total_orders]]</f>
        <v>2578.29</v>
      </c>
      <c r="J3297">
        <v>135</v>
      </c>
      <c r="K3297">
        <v>0</v>
      </c>
      <c r="L3297" t="s">
        <v>16</v>
      </c>
      <c r="M3297">
        <v>83.9</v>
      </c>
      <c r="N3297">
        <f>IF(DATOS[[#This Row],[email_open_rate]]="",0,DATOS[[#This Row],[email_open_rate]])</f>
        <v>83.9</v>
      </c>
      <c r="O3297" s="1">
        <v>45373</v>
      </c>
      <c r="P3297">
        <v>7</v>
      </c>
      <c r="Q3297">
        <v>0.41</v>
      </c>
      <c r="R3297">
        <f>IF(IFERROR(VLOOKUP(DATOS[[#This Row],[IdUnico]],A3298:$A$5002,1,FALSE),0),1,0)</f>
        <v>0</v>
      </c>
    </row>
    <row r="3298" spans="1:18" x14ac:dyDescent="0.3">
      <c r="A3298" t="str">
        <f>CONCATENATE(DATOS[[#This Row],[customer_id]],"_",DATOS[[#This Row],[country]],"_",DATOS[[#This Row],[customer_since]])</f>
        <v>CUST_6929_Brazil_44323</v>
      </c>
      <c r="B3298" t="s">
        <v>2378</v>
      </c>
      <c r="C3298">
        <v>74</v>
      </c>
      <c r="D3298" t="s">
        <v>21</v>
      </c>
      <c r="E3298" t="s">
        <v>15</v>
      </c>
      <c r="F3298">
        <v>58.77</v>
      </c>
      <c r="G3298">
        <f>IF(DATOS[[#This Row],[avg_order_value]]="",0,DATOS[[#This Row],[avg_order_value]])</f>
        <v>58.77</v>
      </c>
      <c r="H3298">
        <v>13</v>
      </c>
      <c r="I3298">
        <f>DATOS[[#This Row],[avgValorOrdenDesc]]*DATOS[[#This Row],[total_orders]]</f>
        <v>764.01</v>
      </c>
      <c r="J3298">
        <v>195</v>
      </c>
      <c r="K3298">
        <v>0</v>
      </c>
      <c r="L3298" t="s">
        <v>16</v>
      </c>
      <c r="M3298">
        <v>24.2</v>
      </c>
      <c r="N3298">
        <f>IF(DATOS[[#This Row],[email_open_rate]]="",0,DATOS[[#This Row],[email_open_rate]])</f>
        <v>24.2</v>
      </c>
      <c r="O3298" s="1">
        <v>44323</v>
      </c>
      <c r="P3298">
        <v>6</v>
      </c>
      <c r="Q3298">
        <v>0.19</v>
      </c>
      <c r="R3298">
        <f>IF(IFERROR(VLOOKUP(DATOS[[#This Row],[IdUnico]],A3299:$A$5002,1,FALSE),0),1,0)</f>
        <v>0</v>
      </c>
    </row>
    <row r="3299" spans="1:18" x14ac:dyDescent="0.3">
      <c r="A3299" t="str">
        <f>CONCATENATE(DATOS[[#This Row],[customer_id]],"_",DATOS[[#This Row],[country]],"_",DATOS[[#This Row],[customer_since]])</f>
        <v>CUST_6929_Japan_44930</v>
      </c>
      <c r="B3299" t="s">
        <v>2378</v>
      </c>
      <c r="C3299">
        <v>43</v>
      </c>
      <c r="D3299" t="s">
        <v>21</v>
      </c>
      <c r="E3299" t="s">
        <v>26</v>
      </c>
      <c r="F3299">
        <v>269.52</v>
      </c>
      <c r="G3299">
        <f>IF(DATOS[[#This Row],[avg_order_value]]="",0,DATOS[[#This Row],[avg_order_value]])</f>
        <v>269.52</v>
      </c>
      <c r="H3299">
        <v>13</v>
      </c>
      <c r="I3299">
        <f>DATOS[[#This Row],[avgValorOrdenDesc]]*DATOS[[#This Row],[total_orders]]</f>
        <v>3503.7599999999998</v>
      </c>
      <c r="J3299">
        <v>198</v>
      </c>
      <c r="K3299">
        <v>0</v>
      </c>
      <c r="L3299" t="s">
        <v>40</v>
      </c>
      <c r="M3299">
        <v>48.5</v>
      </c>
      <c r="N3299">
        <f>IF(DATOS[[#This Row],[email_open_rate]]="",0,DATOS[[#This Row],[email_open_rate]])</f>
        <v>48.5</v>
      </c>
      <c r="O3299" s="1">
        <v>44930</v>
      </c>
      <c r="P3299">
        <v>79</v>
      </c>
      <c r="Q3299">
        <v>0.52</v>
      </c>
      <c r="R3299">
        <f>IF(IFERROR(VLOOKUP(DATOS[[#This Row],[IdUnico]],A3300:$A$5002,1,FALSE),0),1,0)</f>
        <v>0</v>
      </c>
    </row>
    <row r="3300" spans="1:18" x14ac:dyDescent="0.3">
      <c r="A3300" t="str">
        <f>CONCATENATE(DATOS[[#This Row],[customer_id]],"_",DATOS[[#This Row],[country]],"_",DATOS[[#This Row],[customer_since]])</f>
        <v>CUST_6930_UK_45261</v>
      </c>
      <c r="B3300" t="s">
        <v>3658</v>
      </c>
      <c r="C3300">
        <v>65</v>
      </c>
      <c r="D3300" t="s">
        <v>14</v>
      </c>
      <c r="E3300" t="s">
        <v>52</v>
      </c>
      <c r="F3300">
        <v>200.44</v>
      </c>
      <c r="G3300">
        <f>IF(DATOS[[#This Row],[avg_order_value]]="",0,DATOS[[#This Row],[avg_order_value]])</f>
        <v>200.44</v>
      </c>
      <c r="H3300">
        <v>12</v>
      </c>
      <c r="I3300">
        <f>DATOS[[#This Row],[avgValorOrdenDesc]]*DATOS[[#This Row],[total_orders]]</f>
        <v>2405.2799999999997</v>
      </c>
      <c r="J3300">
        <v>265</v>
      </c>
      <c r="K3300">
        <v>0</v>
      </c>
      <c r="L3300" t="s">
        <v>16</v>
      </c>
      <c r="M3300">
        <v>81.599999999999994</v>
      </c>
      <c r="N3300">
        <f>IF(DATOS[[#This Row],[email_open_rate]]="",0,DATOS[[#This Row],[email_open_rate]])</f>
        <v>81.599999999999994</v>
      </c>
      <c r="O3300" s="1">
        <v>45261</v>
      </c>
      <c r="P3300">
        <v>56</v>
      </c>
      <c r="Q3300">
        <v>0.31</v>
      </c>
      <c r="R3300">
        <f>IF(IFERROR(VLOOKUP(DATOS[[#This Row],[IdUnico]],A3301:$A$5002,1,FALSE),0),1,0)</f>
        <v>0</v>
      </c>
    </row>
    <row r="3301" spans="1:18" x14ac:dyDescent="0.3">
      <c r="A3301" t="str">
        <f>CONCATENATE(DATOS[[#This Row],[customer_id]],"_",DATOS[[#This Row],[country]],"_",DATOS[[#This Row],[customer_since]])</f>
        <v>CUST_6934_Australia_45278</v>
      </c>
      <c r="B3301" t="s">
        <v>2670</v>
      </c>
      <c r="C3301">
        <v>44</v>
      </c>
      <c r="D3301" t="s">
        <v>14</v>
      </c>
      <c r="E3301" t="s">
        <v>22</v>
      </c>
      <c r="F3301">
        <v>30.39</v>
      </c>
      <c r="G3301">
        <f>IF(DATOS[[#This Row],[avg_order_value]]="",0,DATOS[[#This Row],[avg_order_value]])</f>
        <v>30.39</v>
      </c>
      <c r="H3301">
        <v>13</v>
      </c>
      <c r="I3301">
        <f>DATOS[[#This Row],[avgValorOrdenDesc]]*DATOS[[#This Row],[total_orders]]</f>
        <v>395.07</v>
      </c>
      <c r="J3301">
        <v>354</v>
      </c>
      <c r="K3301">
        <v>0</v>
      </c>
      <c r="L3301" t="s">
        <v>19</v>
      </c>
      <c r="M3301">
        <v>6.7</v>
      </c>
      <c r="N3301">
        <f>IF(DATOS[[#This Row],[email_open_rate]]="",0,DATOS[[#This Row],[email_open_rate]])</f>
        <v>6.7</v>
      </c>
      <c r="O3301" s="1">
        <v>45278</v>
      </c>
      <c r="P3301">
        <v>5</v>
      </c>
      <c r="Q3301">
        <v>0.12</v>
      </c>
      <c r="R3301">
        <f>IF(IFERROR(VLOOKUP(DATOS[[#This Row],[IdUnico]],A3302:$A$5002,1,FALSE),0),1,0)</f>
        <v>0</v>
      </c>
    </row>
    <row r="3302" spans="1:18" x14ac:dyDescent="0.3">
      <c r="A3302" t="str">
        <f>CONCATENATE(DATOS[[#This Row],[customer_id]],"_",DATOS[[#This Row],[country]],"_",DATOS[[#This Row],[customer_since]])</f>
        <v>CUST_6939_France_44367</v>
      </c>
      <c r="B3302" t="s">
        <v>2568</v>
      </c>
      <c r="C3302">
        <v>69</v>
      </c>
      <c r="D3302" t="s">
        <v>14</v>
      </c>
      <c r="E3302" t="s">
        <v>35</v>
      </c>
      <c r="F3302">
        <v>165.92</v>
      </c>
      <c r="G3302">
        <f>IF(DATOS[[#This Row],[avg_order_value]]="",0,DATOS[[#This Row],[avg_order_value]])</f>
        <v>165.92</v>
      </c>
      <c r="H3302">
        <v>13</v>
      </c>
      <c r="I3302">
        <f>DATOS[[#This Row],[avgValorOrdenDesc]]*DATOS[[#This Row],[total_orders]]</f>
        <v>2156.96</v>
      </c>
      <c r="J3302">
        <v>134</v>
      </c>
      <c r="K3302">
        <v>0</v>
      </c>
      <c r="L3302" t="s">
        <v>19</v>
      </c>
      <c r="M3302">
        <v>36.9</v>
      </c>
      <c r="N3302">
        <f>IF(DATOS[[#This Row],[email_open_rate]]="",0,DATOS[[#This Row],[email_open_rate]])</f>
        <v>36.9</v>
      </c>
      <c r="O3302" s="1">
        <v>44367</v>
      </c>
      <c r="P3302">
        <v>26</v>
      </c>
      <c r="Q3302">
        <v>0.26</v>
      </c>
      <c r="R3302">
        <f>IF(IFERROR(VLOOKUP(DATOS[[#This Row],[IdUnico]],A3303:$A$5002,1,FALSE),0),1,0)</f>
        <v>0</v>
      </c>
    </row>
    <row r="3303" spans="1:18" x14ac:dyDescent="0.3">
      <c r="A3303" t="str">
        <f>CONCATENATE(DATOS[[#This Row],[customer_id]],"_",DATOS[[#This Row],[country]],"_",DATOS[[#This Row],[customer_since]])</f>
        <v>CUST_6941_Canada_45596</v>
      </c>
      <c r="B3303" t="s">
        <v>1061</v>
      </c>
      <c r="C3303">
        <v>74</v>
      </c>
      <c r="D3303" t="s">
        <v>21</v>
      </c>
      <c r="E3303" t="s">
        <v>28</v>
      </c>
      <c r="G3303">
        <f>IF(DATOS[[#This Row],[avg_order_value]]="",0,DATOS[[#This Row],[avg_order_value]])</f>
        <v>0</v>
      </c>
      <c r="H3303">
        <v>15</v>
      </c>
      <c r="I3303">
        <f>DATOS[[#This Row],[avgValorOrdenDesc]]*DATOS[[#This Row],[total_orders]]</f>
        <v>0</v>
      </c>
      <c r="J3303">
        <v>219</v>
      </c>
      <c r="K3303">
        <v>0</v>
      </c>
      <c r="L3303" t="s">
        <v>16</v>
      </c>
      <c r="M3303">
        <v>70.2</v>
      </c>
      <c r="N3303">
        <f>IF(DATOS[[#This Row],[email_open_rate]]="",0,DATOS[[#This Row],[email_open_rate]])</f>
        <v>70.2</v>
      </c>
      <c r="O3303" s="1">
        <v>45596</v>
      </c>
      <c r="P3303">
        <v>7</v>
      </c>
      <c r="Q3303">
        <v>0.09</v>
      </c>
      <c r="R3303">
        <f>IF(IFERROR(VLOOKUP(DATOS[[#This Row],[IdUnico]],A3304:$A$5002,1,FALSE),0),1,0)</f>
        <v>0</v>
      </c>
    </row>
    <row r="3304" spans="1:18" x14ac:dyDescent="0.3">
      <c r="A3304" t="str">
        <f>CONCATENATE(DATOS[[#This Row],[customer_id]],"_",DATOS[[#This Row],[country]],"_",DATOS[[#This Row],[customer_since]])</f>
        <v>CUST_6941_Germany_44974</v>
      </c>
      <c r="B3304" t="s">
        <v>1061</v>
      </c>
      <c r="C3304">
        <v>54</v>
      </c>
      <c r="D3304" t="s">
        <v>14</v>
      </c>
      <c r="E3304" t="s">
        <v>50</v>
      </c>
      <c r="F3304">
        <v>117.18</v>
      </c>
      <c r="G3304">
        <f>IF(DATOS[[#This Row],[avg_order_value]]="",0,DATOS[[#This Row],[avg_order_value]])</f>
        <v>117.18</v>
      </c>
      <c r="H3304">
        <v>3</v>
      </c>
      <c r="I3304">
        <f>DATOS[[#This Row],[avgValorOrdenDesc]]*DATOS[[#This Row],[total_orders]]</f>
        <v>351.54</v>
      </c>
      <c r="J3304">
        <v>319</v>
      </c>
      <c r="K3304">
        <v>0</v>
      </c>
      <c r="L3304" t="s">
        <v>23</v>
      </c>
      <c r="M3304">
        <v>24.2</v>
      </c>
      <c r="N3304">
        <f>IF(DATOS[[#This Row],[email_open_rate]]="",0,DATOS[[#This Row],[email_open_rate]])</f>
        <v>24.2</v>
      </c>
      <c r="O3304" s="1">
        <v>44974</v>
      </c>
      <c r="P3304">
        <v>27</v>
      </c>
      <c r="Q3304">
        <v>0.39</v>
      </c>
      <c r="R3304">
        <f>IF(IFERROR(VLOOKUP(DATOS[[#This Row],[IdUnico]],A3305:$A$5002,1,FALSE),0),1,0)</f>
        <v>0</v>
      </c>
    </row>
    <row r="3305" spans="1:18" x14ac:dyDescent="0.3">
      <c r="A3305" t="str">
        <f>CONCATENATE(DATOS[[#This Row],[customer_id]],"_",DATOS[[#This Row],[country]],"_",DATOS[[#This Row],[customer_since]])</f>
        <v>CUST_6944_USA_45199</v>
      </c>
      <c r="B3305" t="s">
        <v>3010</v>
      </c>
      <c r="C3305">
        <v>47</v>
      </c>
      <c r="D3305" t="s">
        <v>21</v>
      </c>
      <c r="E3305" t="s">
        <v>18</v>
      </c>
      <c r="F3305">
        <v>380.3</v>
      </c>
      <c r="G3305">
        <f>IF(DATOS[[#This Row],[avg_order_value]]="",0,DATOS[[#This Row],[avg_order_value]])</f>
        <v>380.3</v>
      </c>
      <c r="H3305">
        <v>7</v>
      </c>
      <c r="I3305">
        <f>DATOS[[#This Row],[avgValorOrdenDesc]]*DATOS[[#This Row],[total_orders]]</f>
        <v>2662.1</v>
      </c>
      <c r="J3305">
        <v>230</v>
      </c>
      <c r="K3305">
        <v>0</v>
      </c>
      <c r="L3305" t="s">
        <v>23</v>
      </c>
      <c r="M3305">
        <v>78.7</v>
      </c>
      <c r="N3305">
        <f>IF(DATOS[[#This Row],[email_open_rate]]="",0,DATOS[[#This Row],[email_open_rate]])</f>
        <v>78.7</v>
      </c>
      <c r="O3305" s="1">
        <v>45199</v>
      </c>
      <c r="P3305">
        <v>5</v>
      </c>
      <c r="Q3305">
        <v>0.11</v>
      </c>
      <c r="R3305">
        <f>IF(IFERROR(VLOOKUP(DATOS[[#This Row],[IdUnico]],A3306:$A$5002,1,FALSE),0),1,0)</f>
        <v>0</v>
      </c>
    </row>
    <row r="3306" spans="1:18" x14ac:dyDescent="0.3">
      <c r="A3306" t="str">
        <f>CONCATENATE(DATOS[[#This Row],[customer_id]],"_",DATOS[[#This Row],[country]],"_",DATOS[[#This Row],[customer_since]])</f>
        <v>CUST_6946_France_44193</v>
      </c>
      <c r="B3306" t="s">
        <v>1836</v>
      </c>
      <c r="C3306">
        <v>70</v>
      </c>
      <c r="D3306" t="s">
        <v>21</v>
      </c>
      <c r="E3306" t="s">
        <v>35</v>
      </c>
      <c r="F3306">
        <v>42.53</v>
      </c>
      <c r="G3306">
        <f>IF(DATOS[[#This Row],[avg_order_value]]="",0,DATOS[[#This Row],[avg_order_value]])</f>
        <v>42.53</v>
      </c>
      <c r="H3306">
        <v>7</v>
      </c>
      <c r="I3306">
        <f>DATOS[[#This Row],[avgValorOrdenDesc]]*DATOS[[#This Row],[total_orders]]</f>
        <v>297.71000000000004</v>
      </c>
      <c r="J3306">
        <v>287</v>
      </c>
      <c r="K3306">
        <v>0</v>
      </c>
      <c r="L3306" t="s">
        <v>23</v>
      </c>
      <c r="M3306">
        <v>89.9</v>
      </c>
      <c r="N3306">
        <f>IF(DATOS[[#This Row],[email_open_rate]]="",0,DATOS[[#This Row],[email_open_rate]])</f>
        <v>89.9</v>
      </c>
      <c r="O3306" s="1">
        <v>44193</v>
      </c>
      <c r="P3306">
        <v>58</v>
      </c>
      <c r="Q3306">
        <v>0.28999999999999998</v>
      </c>
      <c r="R3306">
        <f>IF(IFERROR(VLOOKUP(DATOS[[#This Row],[IdUnico]],A3307:$A$5002,1,FALSE),0),1,0)</f>
        <v>0</v>
      </c>
    </row>
    <row r="3307" spans="1:18" x14ac:dyDescent="0.3">
      <c r="A3307" t="str">
        <f>CONCATENATE(DATOS[[#This Row],[customer_id]],"_",DATOS[[#This Row],[country]],"_",DATOS[[#This Row],[customer_since]])</f>
        <v>CUST_6947_Australia_45814</v>
      </c>
      <c r="B3307" t="s">
        <v>1718</v>
      </c>
      <c r="C3307">
        <v>22</v>
      </c>
      <c r="D3307" t="s">
        <v>14</v>
      </c>
      <c r="E3307" t="s">
        <v>22</v>
      </c>
      <c r="F3307">
        <v>49.17</v>
      </c>
      <c r="G3307">
        <f>IF(DATOS[[#This Row],[avg_order_value]]="",0,DATOS[[#This Row],[avg_order_value]])</f>
        <v>49.17</v>
      </c>
      <c r="H3307">
        <v>10</v>
      </c>
      <c r="I3307">
        <f>DATOS[[#This Row],[avgValorOrdenDesc]]*DATOS[[#This Row],[total_orders]]</f>
        <v>491.70000000000005</v>
      </c>
      <c r="J3307">
        <v>169</v>
      </c>
      <c r="K3307">
        <v>0</v>
      </c>
      <c r="L3307" t="s">
        <v>19</v>
      </c>
      <c r="M3307">
        <v>63.6</v>
      </c>
      <c r="N3307">
        <f>IF(DATOS[[#This Row],[email_open_rate]]="",0,DATOS[[#This Row],[email_open_rate]])</f>
        <v>63.6</v>
      </c>
      <c r="O3307" s="1">
        <v>45814</v>
      </c>
      <c r="P3307">
        <v>48</v>
      </c>
      <c r="Q3307">
        <v>0.82</v>
      </c>
      <c r="R3307">
        <f>IF(IFERROR(VLOOKUP(DATOS[[#This Row],[IdUnico]],A3308:$A$5002,1,FALSE),0),1,0)</f>
        <v>0</v>
      </c>
    </row>
    <row r="3308" spans="1:18" x14ac:dyDescent="0.3">
      <c r="A3308" t="str">
        <f>CONCATENATE(DATOS[[#This Row],[customer_id]],"_",DATOS[[#This Row],[country]],"_",DATOS[[#This Row],[customer_since]])</f>
        <v>CUST_6949_Brazil_44197</v>
      </c>
      <c r="B3308" t="s">
        <v>387</v>
      </c>
      <c r="C3308">
        <v>21</v>
      </c>
      <c r="D3308" t="s">
        <v>21</v>
      </c>
      <c r="E3308" t="s">
        <v>15</v>
      </c>
      <c r="F3308">
        <v>112.77</v>
      </c>
      <c r="G3308">
        <f>IF(DATOS[[#This Row],[avg_order_value]]="",0,DATOS[[#This Row],[avg_order_value]])</f>
        <v>112.77</v>
      </c>
      <c r="H3308">
        <v>6</v>
      </c>
      <c r="I3308">
        <f>DATOS[[#This Row],[avgValorOrdenDesc]]*DATOS[[#This Row],[total_orders]]</f>
        <v>676.62</v>
      </c>
      <c r="J3308">
        <v>134</v>
      </c>
      <c r="K3308">
        <v>0</v>
      </c>
      <c r="L3308" t="s">
        <v>16</v>
      </c>
      <c r="N3308">
        <f>IF(DATOS[[#This Row],[email_open_rate]]="",0,DATOS[[#This Row],[email_open_rate]])</f>
        <v>0</v>
      </c>
      <c r="O3308" s="1">
        <v>44197</v>
      </c>
      <c r="P3308">
        <v>30</v>
      </c>
      <c r="Q3308">
        <v>0.04</v>
      </c>
      <c r="R3308">
        <f>IF(IFERROR(VLOOKUP(DATOS[[#This Row],[IdUnico]],A3309:$A$5002,1,FALSE),0),1,0)</f>
        <v>0</v>
      </c>
    </row>
    <row r="3309" spans="1:18" x14ac:dyDescent="0.3">
      <c r="A3309" t="str">
        <f>CONCATENATE(DATOS[[#This Row],[customer_id]],"_",DATOS[[#This Row],[country]],"_",DATOS[[#This Row],[customer_since]])</f>
        <v>CUST_6951_Canada_45475</v>
      </c>
      <c r="B3309" t="s">
        <v>827</v>
      </c>
      <c r="C3309">
        <v>75</v>
      </c>
      <c r="D3309" t="s">
        <v>21</v>
      </c>
      <c r="E3309" t="s">
        <v>28</v>
      </c>
      <c r="F3309">
        <v>239.28</v>
      </c>
      <c r="G3309">
        <f>IF(DATOS[[#This Row],[avg_order_value]]="",0,DATOS[[#This Row],[avg_order_value]])</f>
        <v>239.28</v>
      </c>
      <c r="H3309">
        <v>11</v>
      </c>
      <c r="I3309">
        <f>DATOS[[#This Row],[avgValorOrdenDesc]]*DATOS[[#This Row],[total_orders]]</f>
        <v>2632.08</v>
      </c>
      <c r="J3309">
        <v>45</v>
      </c>
      <c r="K3309">
        <v>0</v>
      </c>
      <c r="L3309" t="s">
        <v>19</v>
      </c>
      <c r="M3309">
        <v>17.8</v>
      </c>
      <c r="N3309">
        <f>IF(DATOS[[#This Row],[email_open_rate]]="",0,DATOS[[#This Row],[email_open_rate]])</f>
        <v>17.8</v>
      </c>
      <c r="O3309" s="1">
        <v>45475</v>
      </c>
      <c r="P3309">
        <v>40</v>
      </c>
      <c r="Q3309">
        <v>0.06</v>
      </c>
      <c r="R3309">
        <f>IF(IFERROR(VLOOKUP(DATOS[[#This Row],[IdUnico]],A3310:$A$5002,1,FALSE),0),1,0)</f>
        <v>0</v>
      </c>
    </row>
    <row r="3310" spans="1:18" x14ac:dyDescent="0.3">
      <c r="A3310" t="str">
        <f>CONCATENATE(DATOS[[#This Row],[customer_id]],"_",DATOS[[#This Row],[country]],"_",DATOS[[#This Row],[customer_since]])</f>
        <v>CUST_6951_France_44750</v>
      </c>
      <c r="B3310" t="s">
        <v>827</v>
      </c>
      <c r="C3310">
        <v>46</v>
      </c>
      <c r="D3310" t="s">
        <v>21</v>
      </c>
      <c r="E3310" t="s">
        <v>35</v>
      </c>
      <c r="F3310">
        <v>44.3</v>
      </c>
      <c r="G3310">
        <f>IF(DATOS[[#This Row],[avg_order_value]]="",0,DATOS[[#This Row],[avg_order_value]])</f>
        <v>44.3</v>
      </c>
      <c r="H3310">
        <v>10</v>
      </c>
      <c r="I3310">
        <f>DATOS[[#This Row],[avgValorOrdenDesc]]*DATOS[[#This Row],[total_orders]]</f>
        <v>443</v>
      </c>
      <c r="J3310">
        <v>82</v>
      </c>
      <c r="K3310">
        <v>0</v>
      </c>
      <c r="L3310" t="s">
        <v>29</v>
      </c>
      <c r="M3310">
        <v>80.7</v>
      </c>
      <c r="N3310">
        <f>IF(DATOS[[#This Row],[email_open_rate]]="",0,DATOS[[#This Row],[email_open_rate]])</f>
        <v>80.7</v>
      </c>
      <c r="O3310" s="1">
        <v>44750</v>
      </c>
      <c r="P3310">
        <v>72</v>
      </c>
      <c r="Q3310">
        <v>0.13</v>
      </c>
      <c r="R3310">
        <f>IF(IFERROR(VLOOKUP(DATOS[[#This Row],[IdUnico]],A3311:$A$5002,1,FALSE),0),1,0)</f>
        <v>0</v>
      </c>
    </row>
    <row r="3311" spans="1:18" x14ac:dyDescent="0.3">
      <c r="A3311" t="str">
        <f>CONCATENATE(DATOS[[#This Row],[customer_id]],"_",DATOS[[#This Row],[country]],"_",DATOS[[#This Row],[customer_since]])</f>
        <v>CUST_6951_Germany_45387</v>
      </c>
      <c r="B3311" t="s">
        <v>827</v>
      </c>
      <c r="C3311">
        <v>36</v>
      </c>
      <c r="D3311" t="s">
        <v>14</v>
      </c>
      <c r="E3311" t="s">
        <v>50</v>
      </c>
      <c r="F3311">
        <v>109.35</v>
      </c>
      <c r="G3311">
        <f>IF(DATOS[[#This Row],[avg_order_value]]="",0,DATOS[[#This Row],[avg_order_value]])</f>
        <v>109.35</v>
      </c>
      <c r="H3311">
        <v>17</v>
      </c>
      <c r="I3311">
        <f>DATOS[[#This Row],[avgValorOrdenDesc]]*DATOS[[#This Row],[total_orders]]</f>
        <v>1858.9499999999998</v>
      </c>
      <c r="J3311">
        <v>140</v>
      </c>
      <c r="K3311">
        <v>0</v>
      </c>
      <c r="L3311" t="s">
        <v>23</v>
      </c>
      <c r="M3311">
        <v>11.3</v>
      </c>
      <c r="N3311">
        <f>IF(DATOS[[#This Row],[email_open_rate]]="",0,DATOS[[#This Row],[email_open_rate]])</f>
        <v>11.3</v>
      </c>
      <c r="O3311" s="1">
        <v>45387</v>
      </c>
      <c r="P3311">
        <v>46</v>
      </c>
      <c r="Q3311">
        <v>0.62</v>
      </c>
      <c r="R3311">
        <f>IF(IFERROR(VLOOKUP(DATOS[[#This Row],[IdUnico]],A3312:$A$5002,1,FALSE),0),1,0)</f>
        <v>0</v>
      </c>
    </row>
    <row r="3312" spans="1:18" x14ac:dyDescent="0.3">
      <c r="A3312" t="str">
        <f>CONCATENATE(DATOS[[#This Row],[customer_id]],"_",DATOS[[#This Row],[country]],"_",DATOS[[#This Row],[customer_since]])</f>
        <v>CUST_6953_USA_45454</v>
      </c>
      <c r="B3312" t="s">
        <v>3480</v>
      </c>
      <c r="C3312">
        <v>78</v>
      </c>
      <c r="D3312" t="s">
        <v>14</v>
      </c>
      <c r="E3312" t="s">
        <v>18</v>
      </c>
      <c r="F3312">
        <v>153.49</v>
      </c>
      <c r="G3312">
        <f>IF(DATOS[[#This Row],[avg_order_value]]="",0,DATOS[[#This Row],[avg_order_value]])</f>
        <v>153.49</v>
      </c>
      <c r="H3312">
        <v>4</v>
      </c>
      <c r="I3312">
        <f>DATOS[[#This Row],[avgValorOrdenDesc]]*DATOS[[#This Row],[total_orders]]</f>
        <v>613.96</v>
      </c>
      <c r="J3312">
        <v>257</v>
      </c>
      <c r="K3312">
        <v>1</v>
      </c>
      <c r="L3312" t="s">
        <v>29</v>
      </c>
      <c r="M3312">
        <v>73.3</v>
      </c>
      <c r="N3312">
        <f>IF(DATOS[[#This Row],[email_open_rate]]="",0,DATOS[[#This Row],[email_open_rate]])</f>
        <v>73.3</v>
      </c>
      <c r="O3312" s="1">
        <v>45454</v>
      </c>
      <c r="P3312">
        <v>82</v>
      </c>
      <c r="Q3312">
        <v>0.53</v>
      </c>
      <c r="R3312">
        <f>IF(IFERROR(VLOOKUP(DATOS[[#This Row],[IdUnico]],A3313:$A$5002,1,FALSE),0),1,0)</f>
        <v>0</v>
      </c>
    </row>
    <row r="3313" spans="1:18" x14ac:dyDescent="0.3">
      <c r="A3313" t="str">
        <f>CONCATENATE(DATOS[[#This Row],[customer_id]],"_",DATOS[[#This Row],[country]],"_",DATOS[[#This Row],[customer_since]])</f>
        <v>CUST_6954_Brazil_45799</v>
      </c>
      <c r="B3313" t="s">
        <v>987</v>
      </c>
      <c r="C3313">
        <v>51</v>
      </c>
      <c r="D3313" t="s">
        <v>21</v>
      </c>
      <c r="E3313" t="s">
        <v>15</v>
      </c>
      <c r="F3313">
        <v>97.98</v>
      </c>
      <c r="G3313">
        <f>IF(DATOS[[#This Row],[avg_order_value]]="",0,DATOS[[#This Row],[avg_order_value]])</f>
        <v>97.98</v>
      </c>
      <c r="H3313">
        <v>11</v>
      </c>
      <c r="I3313">
        <f>DATOS[[#This Row],[avgValorOrdenDesc]]*DATOS[[#This Row],[total_orders]]</f>
        <v>1077.78</v>
      </c>
      <c r="J3313">
        <v>264</v>
      </c>
      <c r="K3313">
        <v>0</v>
      </c>
      <c r="L3313" t="s">
        <v>16</v>
      </c>
      <c r="M3313">
        <v>96.1</v>
      </c>
      <c r="N3313">
        <f>IF(DATOS[[#This Row],[email_open_rate]]="",0,DATOS[[#This Row],[email_open_rate]])</f>
        <v>96.1</v>
      </c>
      <c r="O3313" s="1">
        <v>45799</v>
      </c>
      <c r="P3313">
        <v>5</v>
      </c>
      <c r="Q3313">
        <v>0.19</v>
      </c>
      <c r="R3313">
        <f>IF(IFERROR(VLOOKUP(DATOS[[#This Row],[IdUnico]],A3314:$A$5002,1,FALSE),0),1,0)</f>
        <v>0</v>
      </c>
    </row>
    <row r="3314" spans="1:18" x14ac:dyDescent="0.3">
      <c r="A3314" t="str">
        <f>CONCATENATE(DATOS[[#This Row],[customer_id]],"_",DATOS[[#This Row],[country]],"_",DATOS[[#This Row],[customer_since]])</f>
        <v>CUST_6956_Brazil_44663</v>
      </c>
      <c r="B3314" t="s">
        <v>3441</v>
      </c>
      <c r="C3314">
        <v>53</v>
      </c>
      <c r="D3314" t="s">
        <v>21</v>
      </c>
      <c r="E3314" t="s">
        <v>15</v>
      </c>
      <c r="F3314">
        <v>166.39</v>
      </c>
      <c r="G3314">
        <f>IF(DATOS[[#This Row],[avg_order_value]]="",0,DATOS[[#This Row],[avg_order_value]])</f>
        <v>166.39</v>
      </c>
      <c r="H3314">
        <v>17</v>
      </c>
      <c r="I3314">
        <f>DATOS[[#This Row],[avgValorOrdenDesc]]*DATOS[[#This Row],[total_orders]]</f>
        <v>2828.6299999999997</v>
      </c>
      <c r="J3314">
        <v>358</v>
      </c>
      <c r="K3314">
        <v>0</v>
      </c>
      <c r="L3314" t="s">
        <v>23</v>
      </c>
      <c r="M3314">
        <v>22.3</v>
      </c>
      <c r="N3314">
        <f>IF(DATOS[[#This Row],[email_open_rate]]="",0,DATOS[[#This Row],[email_open_rate]])</f>
        <v>22.3</v>
      </c>
      <c r="O3314" s="1">
        <v>44663</v>
      </c>
      <c r="P3314">
        <v>81</v>
      </c>
      <c r="Q3314">
        <v>0.43</v>
      </c>
      <c r="R3314">
        <f>IF(IFERROR(VLOOKUP(DATOS[[#This Row],[IdUnico]],A3315:$A$5002,1,FALSE),0),1,0)</f>
        <v>0</v>
      </c>
    </row>
    <row r="3315" spans="1:18" x14ac:dyDescent="0.3">
      <c r="A3315" t="str">
        <f>CONCATENATE(DATOS[[#This Row],[customer_id]],"_",DATOS[[#This Row],[country]],"_",DATOS[[#This Row],[customer_since]])</f>
        <v>CUST_6959_Japan_45748</v>
      </c>
      <c r="B3315" t="s">
        <v>904</v>
      </c>
      <c r="C3315">
        <v>68</v>
      </c>
      <c r="D3315" t="s">
        <v>14</v>
      </c>
      <c r="E3315" t="s">
        <v>26</v>
      </c>
      <c r="F3315">
        <v>76.39</v>
      </c>
      <c r="G3315">
        <f>IF(DATOS[[#This Row],[avg_order_value]]="",0,DATOS[[#This Row],[avg_order_value]])</f>
        <v>76.39</v>
      </c>
      <c r="H3315">
        <v>9</v>
      </c>
      <c r="I3315">
        <f>DATOS[[#This Row],[avgValorOrdenDesc]]*DATOS[[#This Row],[total_orders]]</f>
        <v>687.51</v>
      </c>
      <c r="J3315">
        <v>36</v>
      </c>
      <c r="K3315">
        <v>0</v>
      </c>
      <c r="L3315" t="s">
        <v>16</v>
      </c>
      <c r="M3315">
        <v>56.2</v>
      </c>
      <c r="N3315">
        <f>IF(DATOS[[#This Row],[email_open_rate]]="",0,DATOS[[#This Row],[email_open_rate]])</f>
        <v>56.2</v>
      </c>
      <c r="O3315" s="1">
        <v>45748</v>
      </c>
      <c r="P3315">
        <v>48</v>
      </c>
      <c r="Q3315">
        <v>0.45</v>
      </c>
      <c r="R3315">
        <f>IF(IFERROR(VLOOKUP(DATOS[[#This Row],[IdUnico]],A3316:$A$5002,1,FALSE),0),1,0)</f>
        <v>0</v>
      </c>
    </row>
    <row r="3316" spans="1:18" x14ac:dyDescent="0.3">
      <c r="A3316" t="str">
        <f>CONCATENATE(DATOS[[#This Row],[customer_id]],"_",DATOS[[#This Row],[country]],"_",DATOS[[#This Row],[customer_since]])</f>
        <v>CUST_6962_USA_44748</v>
      </c>
      <c r="B3316" t="s">
        <v>1676</v>
      </c>
      <c r="C3316">
        <v>23</v>
      </c>
      <c r="D3316" t="s">
        <v>14</v>
      </c>
      <c r="E3316" t="s">
        <v>18</v>
      </c>
      <c r="F3316">
        <v>103.82</v>
      </c>
      <c r="G3316">
        <f>IF(DATOS[[#This Row],[avg_order_value]]="",0,DATOS[[#This Row],[avg_order_value]])</f>
        <v>103.82</v>
      </c>
      <c r="H3316">
        <v>10</v>
      </c>
      <c r="I3316">
        <f>DATOS[[#This Row],[avgValorOrdenDesc]]*DATOS[[#This Row],[total_orders]]</f>
        <v>1038.1999999999998</v>
      </c>
      <c r="J3316">
        <v>76</v>
      </c>
      <c r="K3316">
        <v>0</v>
      </c>
      <c r="L3316" t="s">
        <v>29</v>
      </c>
      <c r="M3316">
        <v>7.3</v>
      </c>
      <c r="N3316">
        <f>IF(DATOS[[#This Row],[email_open_rate]]="",0,DATOS[[#This Row],[email_open_rate]])</f>
        <v>7.3</v>
      </c>
      <c r="O3316" s="1">
        <v>44748</v>
      </c>
      <c r="P3316">
        <v>56</v>
      </c>
      <c r="Q3316">
        <v>0.52</v>
      </c>
      <c r="R3316">
        <f>IF(IFERROR(VLOOKUP(DATOS[[#This Row],[IdUnico]],A3317:$A$5002,1,FALSE),0),1,0)</f>
        <v>0</v>
      </c>
    </row>
    <row r="3317" spans="1:18" x14ac:dyDescent="0.3">
      <c r="A3317" t="str">
        <f>CONCATENATE(DATOS[[#This Row],[customer_id]],"_",DATOS[[#This Row],[country]],"_",DATOS[[#This Row],[customer_since]])</f>
        <v>CUST_6966_Japan_44264</v>
      </c>
      <c r="B3317" t="s">
        <v>785</v>
      </c>
      <c r="C3317">
        <v>53</v>
      </c>
      <c r="D3317" t="s">
        <v>14</v>
      </c>
      <c r="E3317" t="s">
        <v>26</v>
      </c>
      <c r="F3317">
        <v>258.77</v>
      </c>
      <c r="G3317">
        <f>IF(DATOS[[#This Row],[avg_order_value]]="",0,DATOS[[#This Row],[avg_order_value]])</f>
        <v>258.77</v>
      </c>
      <c r="H3317">
        <v>11</v>
      </c>
      <c r="I3317">
        <f>DATOS[[#This Row],[avgValorOrdenDesc]]*DATOS[[#This Row],[total_orders]]</f>
        <v>2846.47</v>
      </c>
      <c r="J3317">
        <v>279</v>
      </c>
      <c r="K3317">
        <v>0</v>
      </c>
      <c r="L3317" t="s">
        <v>16</v>
      </c>
      <c r="M3317">
        <v>72.7</v>
      </c>
      <c r="N3317">
        <f>IF(DATOS[[#This Row],[email_open_rate]]="",0,DATOS[[#This Row],[email_open_rate]])</f>
        <v>72.7</v>
      </c>
      <c r="O3317" s="1">
        <v>44264</v>
      </c>
      <c r="P3317">
        <v>83</v>
      </c>
      <c r="Q3317">
        <v>0.47</v>
      </c>
      <c r="R3317">
        <f>IF(IFERROR(VLOOKUP(DATOS[[#This Row],[IdUnico]],A3318:$A$5002,1,FALSE),0),1,0)</f>
        <v>0</v>
      </c>
    </row>
    <row r="3318" spans="1:18" x14ac:dyDescent="0.3">
      <c r="A3318" t="str">
        <f>CONCATENATE(DATOS[[#This Row],[customer_id]],"_",DATOS[[#This Row],[country]],"_",DATOS[[#This Row],[customer_since]])</f>
        <v>CUST_6968_China_45076</v>
      </c>
      <c r="B3318" t="s">
        <v>3582</v>
      </c>
      <c r="C3318">
        <v>29</v>
      </c>
      <c r="D3318" t="s">
        <v>14</v>
      </c>
      <c r="E3318" t="s">
        <v>44</v>
      </c>
      <c r="F3318">
        <v>64.010000000000005</v>
      </c>
      <c r="G3318">
        <f>IF(DATOS[[#This Row],[avg_order_value]]="",0,DATOS[[#This Row],[avg_order_value]])</f>
        <v>64.010000000000005</v>
      </c>
      <c r="H3318">
        <v>15</v>
      </c>
      <c r="I3318">
        <f>DATOS[[#This Row],[avgValorOrdenDesc]]*DATOS[[#This Row],[total_orders]]</f>
        <v>960.15000000000009</v>
      </c>
      <c r="J3318">
        <v>130</v>
      </c>
      <c r="K3318">
        <v>0</v>
      </c>
      <c r="L3318" t="s">
        <v>16</v>
      </c>
      <c r="M3318">
        <v>99.4</v>
      </c>
      <c r="N3318">
        <f>IF(DATOS[[#This Row],[email_open_rate]]="",0,DATOS[[#This Row],[email_open_rate]])</f>
        <v>99.4</v>
      </c>
      <c r="O3318" s="1">
        <v>45076</v>
      </c>
      <c r="P3318">
        <v>37</v>
      </c>
      <c r="Q3318">
        <v>0.28000000000000003</v>
      </c>
      <c r="R3318">
        <f>IF(IFERROR(VLOOKUP(DATOS[[#This Row],[IdUnico]],A3319:$A$5002,1,FALSE),0),1,0)</f>
        <v>0</v>
      </c>
    </row>
    <row r="3319" spans="1:18" x14ac:dyDescent="0.3">
      <c r="A3319" t="str">
        <f>CONCATENATE(DATOS[[#This Row],[customer_id]],"_",DATOS[[#This Row],[country]],"_",DATOS[[#This Row],[customer_since]])</f>
        <v>CUST_6971_Brazil_44199</v>
      </c>
      <c r="B3319" t="s">
        <v>681</v>
      </c>
      <c r="C3319">
        <v>35</v>
      </c>
      <c r="D3319" t="s">
        <v>14</v>
      </c>
      <c r="E3319" t="s">
        <v>15</v>
      </c>
      <c r="F3319">
        <v>158.21</v>
      </c>
      <c r="G3319">
        <f>IF(DATOS[[#This Row],[avg_order_value]]="",0,DATOS[[#This Row],[avg_order_value]])</f>
        <v>158.21</v>
      </c>
      <c r="H3319">
        <v>12</v>
      </c>
      <c r="I3319">
        <f>DATOS[[#This Row],[avgValorOrdenDesc]]*DATOS[[#This Row],[total_orders]]</f>
        <v>1898.52</v>
      </c>
      <c r="J3319">
        <v>94</v>
      </c>
      <c r="K3319">
        <v>0</v>
      </c>
      <c r="L3319" t="s">
        <v>29</v>
      </c>
      <c r="M3319">
        <v>88.6</v>
      </c>
      <c r="N3319">
        <f>IF(DATOS[[#This Row],[email_open_rate]]="",0,DATOS[[#This Row],[email_open_rate]])</f>
        <v>88.6</v>
      </c>
      <c r="O3319" s="1">
        <v>44199</v>
      </c>
      <c r="P3319">
        <v>30</v>
      </c>
      <c r="Q3319">
        <v>0.18</v>
      </c>
      <c r="R3319">
        <f>IF(IFERROR(VLOOKUP(DATOS[[#This Row],[IdUnico]],A3320:$A$5002,1,FALSE),0),1,0)</f>
        <v>0</v>
      </c>
    </row>
    <row r="3320" spans="1:18" x14ac:dyDescent="0.3">
      <c r="A3320" t="str">
        <f>CONCATENATE(DATOS[[#This Row],[customer_id]],"_",DATOS[[#This Row],[country]],"_",DATOS[[#This Row],[customer_since]])</f>
        <v>CUST_6973_Australia_44274</v>
      </c>
      <c r="B3320" t="s">
        <v>2600</v>
      </c>
      <c r="C3320">
        <v>61</v>
      </c>
      <c r="D3320" t="s">
        <v>14</v>
      </c>
      <c r="E3320" t="s">
        <v>22</v>
      </c>
      <c r="F3320">
        <v>73.03</v>
      </c>
      <c r="G3320">
        <f>IF(DATOS[[#This Row],[avg_order_value]]="",0,DATOS[[#This Row],[avg_order_value]])</f>
        <v>73.03</v>
      </c>
      <c r="H3320">
        <v>6</v>
      </c>
      <c r="I3320">
        <f>DATOS[[#This Row],[avgValorOrdenDesc]]*DATOS[[#This Row],[total_orders]]</f>
        <v>438.18</v>
      </c>
      <c r="J3320">
        <v>0</v>
      </c>
      <c r="K3320">
        <v>0</v>
      </c>
      <c r="L3320" t="s">
        <v>40</v>
      </c>
      <c r="M3320">
        <v>31.1</v>
      </c>
      <c r="N3320">
        <f>IF(DATOS[[#This Row],[email_open_rate]]="",0,DATOS[[#This Row],[email_open_rate]])</f>
        <v>31.1</v>
      </c>
      <c r="O3320" s="1">
        <v>44274</v>
      </c>
      <c r="P3320">
        <v>96</v>
      </c>
      <c r="Q3320">
        <v>0.12</v>
      </c>
      <c r="R3320">
        <f>IF(IFERROR(VLOOKUP(DATOS[[#This Row],[IdUnico]],A3321:$A$5002,1,FALSE),0),1,0)</f>
        <v>0</v>
      </c>
    </row>
    <row r="3321" spans="1:18" x14ac:dyDescent="0.3">
      <c r="A3321" t="str">
        <f>CONCATENATE(DATOS[[#This Row],[customer_id]],"_",DATOS[[#This Row],[country]],"_",DATOS[[#This Row],[customer_since]])</f>
        <v>CUST_6974_Canada_45612</v>
      </c>
      <c r="B3321" t="s">
        <v>3781</v>
      </c>
      <c r="C3321">
        <v>27</v>
      </c>
      <c r="D3321" t="s">
        <v>14</v>
      </c>
      <c r="E3321" t="s">
        <v>28</v>
      </c>
      <c r="F3321">
        <v>89.2</v>
      </c>
      <c r="G3321">
        <f>IF(DATOS[[#This Row],[avg_order_value]]="",0,DATOS[[#This Row],[avg_order_value]])</f>
        <v>89.2</v>
      </c>
      <c r="H3321">
        <v>6</v>
      </c>
      <c r="I3321">
        <f>DATOS[[#This Row],[avgValorOrdenDesc]]*DATOS[[#This Row],[total_orders]]</f>
        <v>535.20000000000005</v>
      </c>
      <c r="J3321">
        <v>111</v>
      </c>
      <c r="K3321">
        <v>0</v>
      </c>
      <c r="L3321" t="s">
        <v>19</v>
      </c>
      <c r="M3321">
        <v>76.900000000000006</v>
      </c>
      <c r="N3321">
        <f>IF(DATOS[[#This Row],[email_open_rate]]="",0,DATOS[[#This Row],[email_open_rate]])</f>
        <v>76.900000000000006</v>
      </c>
      <c r="O3321" s="1">
        <v>45612</v>
      </c>
      <c r="P3321">
        <v>2</v>
      </c>
      <c r="Q3321">
        <v>0.28999999999999998</v>
      </c>
      <c r="R3321">
        <f>IF(IFERROR(VLOOKUP(DATOS[[#This Row],[IdUnico]],A3322:$A$5002,1,FALSE),0),1,0)</f>
        <v>0</v>
      </c>
    </row>
    <row r="3322" spans="1:18" x14ac:dyDescent="0.3">
      <c r="A3322" t="str">
        <f>CONCATENATE(DATOS[[#This Row],[customer_id]],"_",DATOS[[#This Row],[country]],"_",DATOS[[#This Row],[customer_since]])</f>
        <v>CUST_6975_UK_45646</v>
      </c>
      <c r="B3322" t="s">
        <v>945</v>
      </c>
      <c r="C3322">
        <v>61</v>
      </c>
      <c r="D3322" t="s">
        <v>25</v>
      </c>
      <c r="E3322" t="s">
        <v>52</v>
      </c>
      <c r="F3322">
        <v>81.739999999999995</v>
      </c>
      <c r="G3322">
        <f>IF(DATOS[[#This Row],[avg_order_value]]="",0,DATOS[[#This Row],[avg_order_value]])</f>
        <v>81.739999999999995</v>
      </c>
      <c r="H3322">
        <v>3</v>
      </c>
      <c r="I3322">
        <f>DATOS[[#This Row],[avgValorOrdenDesc]]*DATOS[[#This Row],[total_orders]]</f>
        <v>245.21999999999997</v>
      </c>
      <c r="J3322">
        <v>214</v>
      </c>
      <c r="K3322">
        <v>0</v>
      </c>
      <c r="L3322" t="s">
        <v>19</v>
      </c>
      <c r="M3322">
        <v>22.3</v>
      </c>
      <c r="N3322">
        <f>IF(DATOS[[#This Row],[email_open_rate]]="",0,DATOS[[#This Row],[email_open_rate]])</f>
        <v>22.3</v>
      </c>
      <c r="O3322" s="1">
        <v>45646</v>
      </c>
      <c r="P3322">
        <v>55</v>
      </c>
      <c r="Q3322">
        <v>0.67</v>
      </c>
      <c r="R3322">
        <f>IF(IFERROR(VLOOKUP(DATOS[[#This Row],[IdUnico]],A3323:$A$5002,1,FALSE),0),1,0)</f>
        <v>0</v>
      </c>
    </row>
    <row r="3323" spans="1:18" x14ac:dyDescent="0.3">
      <c r="A3323" t="str">
        <f>CONCATENATE(DATOS[[#This Row],[customer_id]],"_",DATOS[[#This Row],[country]],"_",DATOS[[#This Row],[customer_since]])</f>
        <v>CUST_6976_France_44014</v>
      </c>
      <c r="B3323" t="s">
        <v>1989</v>
      </c>
      <c r="C3323">
        <v>68</v>
      </c>
      <c r="D3323" t="s">
        <v>14</v>
      </c>
      <c r="E3323" t="s">
        <v>35</v>
      </c>
      <c r="F3323">
        <v>143.88</v>
      </c>
      <c r="G3323">
        <f>IF(DATOS[[#This Row],[avg_order_value]]="",0,DATOS[[#This Row],[avg_order_value]])</f>
        <v>143.88</v>
      </c>
      <c r="H3323">
        <v>9</v>
      </c>
      <c r="I3323">
        <f>DATOS[[#This Row],[avgValorOrdenDesc]]*DATOS[[#This Row],[total_orders]]</f>
        <v>1294.92</v>
      </c>
      <c r="J3323">
        <v>251</v>
      </c>
      <c r="K3323">
        <v>0</v>
      </c>
      <c r="L3323" t="s">
        <v>29</v>
      </c>
      <c r="M3323">
        <v>1.7</v>
      </c>
      <c r="N3323">
        <f>IF(DATOS[[#This Row],[email_open_rate]]="",0,DATOS[[#This Row],[email_open_rate]])</f>
        <v>1.7</v>
      </c>
      <c r="O3323" s="1">
        <v>44014</v>
      </c>
      <c r="P3323">
        <v>19</v>
      </c>
      <c r="Q3323">
        <v>0.18</v>
      </c>
      <c r="R3323">
        <f>IF(IFERROR(VLOOKUP(DATOS[[#This Row],[IdUnico]],A3324:$A$5002,1,FALSE),0),1,0)</f>
        <v>0</v>
      </c>
    </row>
    <row r="3324" spans="1:18" x14ac:dyDescent="0.3">
      <c r="A3324" t="str">
        <f>CONCATENATE(DATOS[[#This Row],[customer_id]],"_",DATOS[[#This Row],[country]],"_",DATOS[[#This Row],[customer_since]])</f>
        <v>CUST_6977_France_45150</v>
      </c>
      <c r="B3324" t="s">
        <v>142</v>
      </c>
      <c r="C3324">
        <v>72</v>
      </c>
      <c r="D3324" t="s">
        <v>21</v>
      </c>
      <c r="E3324" t="s">
        <v>35</v>
      </c>
      <c r="F3324">
        <v>98.36</v>
      </c>
      <c r="G3324">
        <f>IF(DATOS[[#This Row],[avg_order_value]]="",0,DATOS[[#This Row],[avg_order_value]])</f>
        <v>98.36</v>
      </c>
      <c r="H3324">
        <v>12</v>
      </c>
      <c r="I3324">
        <f>DATOS[[#This Row],[avgValorOrdenDesc]]*DATOS[[#This Row],[total_orders]]</f>
        <v>1180.32</v>
      </c>
      <c r="J3324">
        <v>122</v>
      </c>
      <c r="K3324">
        <v>0</v>
      </c>
      <c r="L3324" t="s">
        <v>16</v>
      </c>
      <c r="M3324">
        <v>75.2</v>
      </c>
      <c r="N3324">
        <f>IF(DATOS[[#This Row],[email_open_rate]]="",0,DATOS[[#This Row],[email_open_rate]])</f>
        <v>75.2</v>
      </c>
      <c r="O3324" s="1">
        <v>45150</v>
      </c>
      <c r="P3324">
        <v>77</v>
      </c>
      <c r="Q3324">
        <v>0.36</v>
      </c>
      <c r="R3324">
        <f>IF(IFERROR(VLOOKUP(DATOS[[#This Row],[IdUnico]],A3325:$A$5002,1,FALSE),0),1,0)</f>
        <v>0</v>
      </c>
    </row>
    <row r="3325" spans="1:18" x14ac:dyDescent="0.3">
      <c r="A3325" t="str">
        <f>CONCATENATE(DATOS[[#This Row],[customer_id]],"_",DATOS[[#This Row],[country]],"_",DATOS[[#This Row],[customer_since]])</f>
        <v>CUST_6977_India_44338</v>
      </c>
      <c r="B3325" t="s">
        <v>142</v>
      </c>
      <c r="C3325">
        <v>50</v>
      </c>
      <c r="D3325" t="s">
        <v>25</v>
      </c>
      <c r="E3325" t="s">
        <v>37</v>
      </c>
      <c r="G3325">
        <f>IF(DATOS[[#This Row],[avg_order_value]]="",0,DATOS[[#This Row],[avg_order_value]])</f>
        <v>0</v>
      </c>
      <c r="H3325">
        <v>11</v>
      </c>
      <c r="I3325">
        <f>DATOS[[#This Row],[avgValorOrdenDesc]]*DATOS[[#This Row],[total_orders]]</f>
        <v>0</v>
      </c>
      <c r="J3325">
        <v>323</v>
      </c>
      <c r="K3325">
        <v>0</v>
      </c>
      <c r="L3325" t="s">
        <v>16</v>
      </c>
      <c r="M3325">
        <v>26.7</v>
      </c>
      <c r="N3325">
        <f>IF(DATOS[[#This Row],[email_open_rate]]="",0,DATOS[[#This Row],[email_open_rate]])</f>
        <v>26.7</v>
      </c>
      <c r="O3325" s="1">
        <v>44338</v>
      </c>
      <c r="P3325">
        <v>69</v>
      </c>
      <c r="Q3325">
        <v>0.38</v>
      </c>
      <c r="R3325">
        <f>IF(IFERROR(VLOOKUP(DATOS[[#This Row],[IdUnico]],A3326:$A$5002,1,FALSE),0),1,0)</f>
        <v>0</v>
      </c>
    </row>
    <row r="3326" spans="1:18" x14ac:dyDescent="0.3">
      <c r="A3326" t="str">
        <f>CONCATENATE(DATOS[[#This Row],[customer_id]],"_",DATOS[[#This Row],[country]],"_",DATOS[[#This Row],[customer_since]])</f>
        <v>CUST_6978_India_45046</v>
      </c>
      <c r="B3326" t="s">
        <v>1827</v>
      </c>
      <c r="C3326">
        <v>43</v>
      </c>
      <c r="D3326" t="s">
        <v>14</v>
      </c>
      <c r="E3326" t="s">
        <v>37</v>
      </c>
      <c r="F3326">
        <v>53.15</v>
      </c>
      <c r="G3326">
        <f>IF(DATOS[[#This Row],[avg_order_value]]="",0,DATOS[[#This Row],[avg_order_value]])</f>
        <v>53.15</v>
      </c>
      <c r="H3326">
        <v>10</v>
      </c>
      <c r="I3326">
        <f>DATOS[[#This Row],[avgValorOrdenDesc]]*DATOS[[#This Row],[total_orders]]</f>
        <v>531.5</v>
      </c>
      <c r="J3326">
        <v>112</v>
      </c>
      <c r="K3326">
        <v>0</v>
      </c>
      <c r="L3326" t="s">
        <v>29</v>
      </c>
      <c r="M3326">
        <v>63</v>
      </c>
      <c r="N3326">
        <f>IF(DATOS[[#This Row],[email_open_rate]]="",0,DATOS[[#This Row],[email_open_rate]])</f>
        <v>63</v>
      </c>
      <c r="O3326" s="1">
        <v>45046</v>
      </c>
      <c r="P3326">
        <v>11</v>
      </c>
      <c r="Q3326">
        <v>0.18</v>
      </c>
      <c r="R3326">
        <f>IF(IFERROR(VLOOKUP(DATOS[[#This Row],[IdUnico]],A3327:$A$5002,1,FALSE),0),1,0)</f>
        <v>0</v>
      </c>
    </row>
    <row r="3327" spans="1:18" x14ac:dyDescent="0.3">
      <c r="A3327" t="str">
        <f>CONCATENATE(DATOS[[#This Row],[customer_id]],"_",DATOS[[#This Row],[country]],"_",DATOS[[#This Row],[customer_since]])</f>
        <v>CUST_6979_Japan_44182</v>
      </c>
      <c r="B3327" t="s">
        <v>3758</v>
      </c>
      <c r="C3327">
        <v>21</v>
      </c>
      <c r="D3327" t="s">
        <v>25</v>
      </c>
      <c r="E3327" t="s">
        <v>26</v>
      </c>
      <c r="F3327">
        <v>65.62</v>
      </c>
      <c r="G3327">
        <f>IF(DATOS[[#This Row],[avg_order_value]]="",0,DATOS[[#This Row],[avg_order_value]])</f>
        <v>65.62</v>
      </c>
      <c r="H3327">
        <v>11</v>
      </c>
      <c r="I3327">
        <f>DATOS[[#This Row],[avgValorOrdenDesc]]*DATOS[[#This Row],[total_orders]]</f>
        <v>721.82</v>
      </c>
      <c r="J3327">
        <v>274</v>
      </c>
      <c r="K3327">
        <v>0</v>
      </c>
      <c r="L3327" t="s">
        <v>29</v>
      </c>
      <c r="M3327">
        <v>56.6</v>
      </c>
      <c r="N3327">
        <f>IF(DATOS[[#This Row],[email_open_rate]]="",0,DATOS[[#This Row],[email_open_rate]])</f>
        <v>56.6</v>
      </c>
      <c r="O3327" s="1">
        <v>44182</v>
      </c>
      <c r="P3327">
        <v>6</v>
      </c>
      <c r="Q3327">
        <v>0.28000000000000003</v>
      </c>
      <c r="R3327">
        <f>IF(IFERROR(VLOOKUP(DATOS[[#This Row],[IdUnico]],A3328:$A$5002,1,FALSE),0),1,0)</f>
        <v>0</v>
      </c>
    </row>
    <row r="3328" spans="1:18" x14ac:dyDescent="0.3">
      <c r="A3328" t="str">
        <f>CONCATENATE(DATOS[[#This Row],[customer_id]],"_",DATOS[[#This Row],[country]],"_",DATOS[[#This Row],[customer_since]])</f>
        <v>CUST_6982_France_45347</v>
      </c>
      <c r="B3328" t="s">
        <v>3699</v>
      </c>
      <c r="C3328">
        <v>30</v>
      </c>
      <c r="D3328" t="s">
        <v>25</v>
      </c>
      <c r="E3328" t="s">
        <v>35</v>
      </c>
      <c r="F3328">
        <v>63.26</v>
      </c>
      <c r="G3328">
        <f>IF(DATOS[[#This Row],[avg_order_value]]="",0,DATOS[[#This Row],[avg_order_value]])</f>
        <v>63.26</v>
      </c>
      <c r="H3328">
        <v>5</v>
      </c>
      <c r="I3328">
        <f>DATOS[[#This Row],[avgValorOrdenDesc]]*DATOS[[#This Row],[total_orders]]</f>
        <v>316.3</v>
      </c>
      <c r="J3328">
        <v>1</v>
      </c>
      <c r="K3328">
        <v>0</v>
      </c>
      <c r="L3328" t="s">
        <v>29</v>
      </c>
      <c r="M3328">
        <v>1</v>
      </c>
      <c r="N3328">
        <f>IF(DATOS[[#This Row],[email_open_rate]]="",0,DATOS[[#This Row],[email_open_rate]])</f>
        <v>1</v>
      </c>
      <c r="O3328" s="1">
        <v>45347</v>
      </c>
      <c r="P3328">
        <v>39</v>
      </c>
      <c r="Q3328">
        <v>0.35</v>
      </c>
      <c r="R3328">
        <f>IF(IFERROR(VLOOKUP(DATOS[[#This Row],[IdUnico]],A3329:$A$5002,1,FALSE),0),1,0)</f>
        <v>0</v>
      </c>
    </row>
    <row r="3329" spans="1:18" x14ac:dyDescent="0.3">
      <c r="A3329" t="str">
        <f>CONCATENATE(DATOS[[#This Row],[customer_id]],"_",DATOS[[#This Row],[country]],"_",DATOS[[#This Row],[customer_since]])</f>
        <v>CUST_6983_France_45012</v>
      </c>
      <c r="B3329" t="s">
        <v>3485</v>
      </c>
      <c r="C3329">
        <v>56</v>
      </c>
      <c r="D3329" t="s">
        <v>25</v>
      </c>
      <c r="E3329" t="s">
        <v>35</v>
      </c>
      <c r="F3329">
        <v>43.73</v>
      </c>
      <c r="G3329">
        <f>IF(DATOS[[#This Row],[avg_order_value]]="",0,DATOS[[#This Row],[avg_order_value]])</f>
        <v>43.73</v>
      </c>
      <c r="H3329">
        <v>9</v>
      </c>
      <c r="I3329">
        <f>DATOS[[#This Row],[avgValorOrdenDesc]]*DATOS[[#This Row],[total_orders]]</f>
        <v>393.57</v>
      </c>
      <c r="J3329">
        <v>240</v>
      </c>
      <c r="K3329">
        <v>0</v>
      </c>
      <c r="L3329" t="s">
        <v>16</v>
      </c>
      <c r="M3329">
        <v>37.6</v>
      </c>
      <c r="N3329">
        <f>IF(DATOS[[#This Row],[email_open_rate]]="",0,DATOS[[#This Row],[email_open_rate]])</f>
        <v>37.6</v>
      </c>
      <c r="O3329" s="1">
        <v>45012</v>
      </c>
      <c r="P3329">
        <v>28</v>
      </c>
      <c r="Q3329">
        <v>0.35</v>
      </c>
      <c r="R3329">
        <f>IF(IFERROR(VLOOKUP(DATOS[[#This Row],[IdUnico]],A3330:$A$5002,1,FALSE),0),1,0)</f>
        <v>0</v>
      </c>
    </row>
    <row r="3330" spans="1:18" x14ac:dyDescent="0.3">
      <c r="A3330" t="str">
        <f>CONCATENATE(DATOS[[#This Row],[customer_id]],"_",DATOS[[#This Row],[country]],"_",DATOS[[#This Row],[customer_since]])</f>
        <v>CUST_6984_Brazil_45364</v>
      </c>
      <c r="B3330" t="s">
        <v>843</v>
      </c>
      <c r="C3330">
        <v>70</v>
      </c>
      <c r="D3330" t="s">
        <v>25</v>
      </c>
      <c r="E3330" t="s">
        <v>15</v>
      </c>
      <c r="F3330">
        <v>95.49</v>
      </c>
      <c r="G3330">
        <f>IF(DATOS[[#This Row],[avg_order_value]]="",0,DATOS[[#This Row],[avg_order_value]])</f>
        <v>95.49</v>
      </c>
      <c r="H3330">
        <v>9</v>
      </c>
      <c r="I3330">
        <f>DATOS[[#This Row],[avgValorOrdenDesc]]*DATOS[[#This Row],[total_orders]]</f>
        <v>859.41</v>
      </c>
      <c r="J3330">
        <v>154</v>
      </c>
      <c r="K3330">
        <v>0</v>
      </c>
      <c r="L3330" t="s">
        <v>16</v>
      </c>
      <c r="M3330">
        <v>83.5</v>
      </c>
      <c r="N3330">
        <f>IF(DATOS[[#This Row],[email_open_rate]]="",0,DATOS[[#This Row],[email_open_rate]])</f>
        <v>83.5</v>
      </c>
      <c r="O3330" s="1">
        <v>45364</v>
      </c>
      <c r="P3330">
        <v>14</v>
      </c>
      <c r="Q3330">
        <v>0.39</v>
      </c>
      <c r="R3330">
        <f>IF(IFERROR(VLOOKUP(DATOS[[#This Row],[IdUnico]],A3331:$A$5002,1,FALSE),0),1,0)</f>
        <v>0</v>
      </c>
    </row>
    <row r="3331" spans="1:18" x14ac:dyDescent="0.3">
      <c r="A3331" t="str">
        <f>CONCATENATE(DATOS[[#This Row],[customer_id]],"_",DATOS[[#This Row],[country]],"_",DATOS[[#This Row],[customer_since]])</f>
        <v>CUST_6986_Brazil_45463</v>
      </c>
      <c r="B3331" t="s">
        <v>339</v>
      </c>
      <c r="C3331">
        <v>50</v>
      </c>
      <c r="D3331" t="s">
        <v>21</v>
      </c>
      <c r="E3331" t="s">
        <v>15</v>
      </c>
      <c r="F3331">
        <v>70.88</v>
      </c>
      <c r="G3331">
        <f>IF(DATOS[[#This Row],[avg_order_value]]="",0,DATOS[[#This Row],[avg_order_value]])</f>
        <v>70.88</v>
      </c>
      <c r="H3331">
        <v>7</v>
      </c>
      <c r="I3331">
        <f>DATOS[[#This Row],[avgValorOrdenDesc]]*DATOS[[#This Row],[total_orders]]</f>
        <v>496.15999999999997</v>
      </c>
      <c r="J3331">
        <v>340</v>
      </c>
      <c r="K3331">
        <v>0</v>
      </c>
      <c r="L3331" t="s">
        <v>16</v>
      </c>
      <c r="M3331">
        <v>71.7</v>
      </c>
      <c r="N3331">
        <f>IF(DATOS[[#This Row],[email_open_rate]]="",0,DATOS[[#This Row],[email_open_rate]])</f>
        <v>71.7</v>
      </c>
      <c r="O3331" s="1">
        <v>45463</v>
      </c>
      <c r="P3331">
        <v>25</v>
      </c>
      <c r="Q3331">
        <v>0.4</v>
      </c>
      <c r="R3331">
        <f>IF(IFERROR(VLOOKUP(DATOS[[#This Row],[IdUnico]],A3332:$A$5002,1,FALSE),0),1,0)</f>
        <v>0</v>
      </c>
    </row>
    <row r="3332" spans="1:18" x14ac:dyDescent="0.3">
      <c r="A3332" t="str">
        <f>CONCATENATE(DATOS[[#This Row],[customer_id]],"_",DATOS[[#This Row],[country]],"_",DATOS[[#This Row],[customer_since]])</f>
        <v>CUST_6986_India_44616</v>
      </c>
      <c r="B3332" t="s">
        <v>339</v>
      </c>
      <c r="C3332">
        <v>50</v>
      </c>
      <c r="D3332" t="s">
        <v>21</v>
      </c>
      <c r="E3332" t="s">
        <v>37</v>
      </c>
      <c r="F3332">
        <v>102.37</v>
      </c>
      <c r="G3332">
        <f>IF(DATOS[[#This Row],[avg_order_value]]="",0,DATOS[[#This Row],[avg_order_value]])</f>
        <v>102.37</v>
      </c>
      <c r="H3332">
        <v>15</v>
      </c>
      <c r="I3332">
        <f>DATOS[[#This Row],[avgValorOrdenDesc]]*DATOS[[#This Row],[total_orders]]</f>
        <v>1535.5500000000002</v>
      </c>
      <c r="J3332">
        <v>359</v>
      </c>
      <c r="K3332">
        <v>0</v>
      </c>
      <c r="L3332" t="s">
        <v>19</v>
      </c>
      <c r="N3332">
        <f>IF(DATOS[[#This Row],[email_open_rate]]="",0,DATOS[[#This Row],[email_open_rate]])</f>
        <v>0</v>
      </c>
      <c r="O3332" s="1">
        <v>44616</v>
      </c>
      <c r="P3332">
        <v>15</v>
      </c>
      <c r="Q3332">
        <v>0.43</v>
      </c>
      <c r="R3332">
        <f>IF(IFERROR(VLOOKUP(DATOS[[#This Row],[IdUnico]],A3333:$A$5002,1,FALSE),0),1,0)</f>
        <v>0</v>
      </c>
    </row>
    <row r="3333" spans="1:18" x14ac:dyDescent="0.3">
      <c r="A3333" t="str">
        <f>CONCATENATE(DATOS[[#This Row],[customer_id]],"_",DATOS[[#This Row],[country]],"_",DATOS[[#This Row],[customer_since]])</f>
        <v>CUST_6988_Australia_44180</v>
      </c>
      <c r="B3333" t="s">
        <v>464</v>
      </c>
      <c r="C3333">
        <v>73</v>
      </c>
      <c r="D3333" t="s">
        <v>14</v>
      </c>
      <c r="E3333" t="s">
        <v>22</v>
      </c>
      <c r="F3333">
        <v>209.58</v>
      </c>
      <c r="G3333">
        <f>IF(DATOS[[#This Row],[avg_order_value]]="",0,DATOS[[#This Row],[avg_order_value]])</f>
        <v>209.58</v>
      </c>
      <c r="H3333">
        <v>8</v>
      </c>
      <c r="I3333">
        <f>DATOS[[#This Row],[avgValorOrdenDesc]]*DATOS[[#This Row],[total_orders]]</f>
        <v>1676.64</v>
      </c>
      <c r="J3333">
        <v>18</v>
      </c>
      <c r="K3333">
        <v>0</v>
      </c>
      <c r="L3333" t="s">
        <v>23</v>
      </c>
      <c r="M3333">
        <v>69.900000000000006</v>
      </c>
      <c r="N3333">
        <f>IF(DATOS[[#This Row],[email_open_rate]]="",0,DATOS[[#This Row],[email_open_rate]])</f>
        <v>69.900000000000006</v>
      </c>
      <c r="O3333" s="1">
        <v>44180</v>
      </c>
      <c r="P3333">
        <v>52</v>
      </c>
      <c r="Q3333">
        <v>0.73</v>
      </c>
      <c r="R3333">
        <f>IF(IFERROR(VLOOKUP(DATOS[[#This Row],[IdUnico]],A3334:$A$5002,1,FALSE),0),1,0)</f>
        <v>0</v>
      </c>
    </row>
    <row r="3334" spans="1:18" x14ac:dyDescent="0.3">
      <c r="A3334" t="str">
        <f>CONCATENATE(DATOS[[#This Row],[customer_id]],"_",DATOS[[#This Row],[country]],"_",DATOS[[#This Row],[customer_since]])</f>
        <v>CUST_6989_Brazil_44132</v>
      </c>
      <c r="B3334" t="s">
        <v>625</v>
      </c>
      <c r="C3334">
        <v>28</v>
      </c>
      <c r="D3334" t="s">
        <v>21</v>
      </c>
      <c r="E3334" t="s">
        <v>15</v>
      </c>
      <c r="F3334">
        <v>75.03</v>
      </c>
      <c r="G3334">
        <f>IF(DATOS[[#This Row],[avg_order_value]]="",0,DATOS[[#This Row],[avg_order_value]])</f>
        <v>75.03</v>
      </c>
      <c r="H3334">
        <v>10</v>
      </c>
      <c r="I3334">
        <f>DATOS[[#This Row],[avgValorOrdenDesc]]*DATOS[[#This Row],[total_orders]]</f>
        <v>750.3</v>
      </c>
      <c r="J3334">
        <v>284</v>
      </c>
      <c r="K3334">
        <v>0</v>
      </c>
      <c r="L3334" t="s">
        <v>29</v>
      </c>
      <c r="M3334">
        <v>78.7</v>
      </c>
      <c r="N3334">
        <f>IF(DATOS[[#This Row],[email_open_rate]]="",0,DATOS[[#This Row],[email_open_rate]])</f>
        <v>78.7</v>
      </c>
      <c r="O3334" s="1">
        <v>44132</v>
      </c>
      <c r="P3334">
        <v>58</v>
      </c>
      <c r="Q3334">
        <v>0.32</v>
      </c>
      <c r="R3334">
        <f>IF(IFERROR(VLOOKUP(DATOS[[#This Row],[IdUnico]],A3335:$A$5002,1,FALSE),0),1,0)</f>
        <v>0</v>
      </c>
    </row>
    <row r="3335" spans="1:18" x14ac:dyDescent="0.3">
      <c r="A3335" t="str">
        <f>CONCATENATE(DATOS[[#This Row],[customer_id]],"_",DATOS[[#This Row],[country]],"_",DATOS[[#This Row],[customer_since]])</f>
        <v>CUST_6991_Germany_44483</v>
      </c>
      <c r="B3335" t="s">
        <v>2970</v>
      </c>
      <c r="C3335">
        <v>48</v>
      </c>
      <c r="D3335" t="s">
        <v>21</v>
      </c>
      <c r="E3335" t="s">
        <v>50</v>
      </c>
      <c r="F3335">
        <v>109</v>
      </c>
      <c r="G3335">
        <f>IF(DATOS[[#This Row],[avg_order_value]]="",0,DATOS[[#This Row],[avg_order_value]])</f>
        <v>109</v>
      </c>
      <c r="H3335">
        <v>13</v>
      </c>
      <c r="I3335">
        <f>DATOS[[#This Row],[avgValorOrdenDesc]]*DATOS[[#This Row],[total_orders]]</f>
        <v>1417</v>
      </c>
      <c r="J3335">
        <v>191</v>
      </c>
      <c r="K3335">
        <v>0</v>
      </c>
      <c r="L3335" t="s">
        <v>23</v>
      </c>
      <c r="N3335">
        <f>IF(DATOS[[#This Row],[email_open_rate]]="",0,DATOS[[#This Row],[email_open_rate]])</f>
        <v>0</v>
      </c>
      <c r="O3335" s="1">
        <v>44483</v>
      </c>
      <c r="P3335">
        <v>27</v>
      </c>
      <c r="Q3335">
        <v>0.33</v>
      </c>
      <c r="R3335">
        <f>IF(IFERROR(VLOOKUP(DATOS[[#This Row],[IdUnico]],A3336:$A$5002,1,FALSE),0),1,0)</f>
        <v>0</v>
      </c>
    </row>
    <row r="3336" spans="1:18" x14ac:dyDescent="0.3">
      <c r="A3336" t="str">
        <f>CONCATENATE(DATOS[[#This Row],[customer_id]],"_",DATOS[[#This Row],[country]],"_",DATOS[[#This Row],[customer_since]])</f>
        <v>CUST_6995_India_44646</v>
      </c>
      <c r="B3336" t="s">
        <v>1876</v>
      </c>
      <c r="C3336">
        <v>74</v>
      </c>
      <c r="D3336" t="s">
        <v>14</v>
      </c>
      <c r="E3336" t="s">
        <v>37</v>
      </c>
      <c r="F3336">
        <v>125.42</v>
      </c>
      <c r="G3336">
        <f>IF(DATOS[[#This Row],[avg_order_value]]="",0,DATOS[[#This Row],[avg_order_value]])</f>
        <v>125.42</v>
      </c>
      <c r="H3336">
        <v>14</v>
      </c>
      <c r="I3336">
        <f>DATOS[[#This Row],[avgValorOrdenDesc]]*DATOS[[#This Row],[total_orders]]</f>
        <v>1755.88</v>
      </c>
      <c r="J3336">
        <v>231</v>
      </c>
      <c r="K3336">
        <v>0</v>
      </c>
      <c r="L3336" t="s">
        <v>40</v>
      </c>
      <c r="M3336">
        <v>87.5</v>
      </c>
      <c r="N3336">
        <f>IF(DATOS[[#This Row],[email_open_rate]]="",0,DATOS[[#This Row],[email_open_rate]])</f>
        <v>87.5</v>
      </c>
      <c r="O3336" s="1">
        <v>44646</v>
      </c>
      <c r="P3336">
        <v>73</v>
      </c>
      <c r="Q3336">
        <v>0.43</v>
      </c>
      <c r="R3336">
        <f>IF(IFERROR(VLOOKUP(DATOS[[#This Row],[IdUnico]],A3337:$A$5002,1,FALSE),0),1,0)</f>
        <v>0</v>
      </c>
    </row>
    <row r="3337" spans="1:18" x14ac:dyDescent="0.3">
      <c r="A3337" t="str">
        <f>CONCATENATE(DATOS[[#This Row],[customer_id]],"_",DATOS[[#This Row],[country]],"_",DATOS[[#This Row],[customer_since]])</f>
        <v>CUST_6997_Australia_44861</v>
      </c>
      <c r="B3337" t="s">
        <v>633</v>
      </c>
      <c r="C3337">
        <v>62</v>
      </c>
      <c r="D3337" t="s">
        <v>21</v>
      </c>
      <c r="E3337" t="s">
        <v>22</v>
      </c>
      <c r="F3337">
        <v>196.78</v>
      </c>
      <c r="G3337">
        <f>IF(DATOS[[#This Row],[avg_order_value]]="",0,DATOS[[#This Row],[avg_order_value]])</f>
        <v>196.78</v>
      </c>
      <c r="H3337">
        <v>10</v>
      </c>
      <c r="I3337">
        <f>DATOS[[#This Row],[avgValorOrdenDesc]]*DATOS[[#This Row],[total_orders]]</f>
        <v>1967.8</v>
      </c>
      <c r="J3337">
        <v>335</v>
      </c>
      <c r="K3337">
        <v>0</v>
      </c>
      <c r="L3337" t="s">
        <v>40</v>
      </c>
      <c r="M3337">
        <v>72.599999999999994</v>
      </c>
      <c r="N3337">
        <f>IF(DATOS[[#This Row],[email_open_rate]]="",0,DATOS[[#This Row],[email_open_rate]])</f>
        <v>72.599999999999994</v>
      </c>
      <c r="O3337" s="1">
        <v>44861</v>
      </c>
      <c r="P3337">
        <v>61</v>
      </c>
      <c r="Q3337">
        <v>0.56999999999999995</v>
      </c>
      <c r="R3337">
        <f>IF(IFERROR(VLOOKUP(DATOS[[#This Row],[IdUnico]],A3338:$A$5002,1,FALSE),0),1,0)</f>
        <v>0</v>
      </c>
    </row>
    <row r="3338" spans="1:18" x14ac:dyDescent="0.3">
      <c r="A3338" t="str">
        <f>CONCATENATE(DATOS[[#This Row],[customer_id]],"_",DATOS[[#This Row],[country]],"_",DATOS[[#This Row],[customer_since]])</f>
        <v>CUST_6997_Japan_44723</v>
      </c>
      <c r="B3338" t="s">
        <v>633</v>
      </c>
      <c r="C3338">
        <v>37</v>
      </c>
      <c r="D3338" t="s">
        <v>14</v>
      </c>
      <c r="E3338" t="s">
        <v>26</v>
      </c>
      <c r="F3338">
        <v>176.1</v>
      </c>
      <c r="G3338">
        <f>IF(DATOS[[#This Row],[avg_order_value]]="",0,DATOS[[#This Row],[avg_order_value]])</f>
        <v>176.1</v>
      </c>
      <c r="H3338">
        <v>11</v>
      </c>
      <c r="I3338">
        <f>DATOS[[#This Row],[avgValorOrdenDesc]]*DATOS[[#This Row],[total_orders]]</f>
        <v>1937.1</v>
      </c>
      <c r="J3338">
        <v>279</v>
      </c>
      <c r="K3338">
        <v>0</v>
      </c>
      <c r="L3338" t="s">
        <v>40</v>
      </c>
      <c r="M3338">
        <v>18.899999999999999</v>
      </c>
      <c r="N3338">
        <f>IF(DATOS[[#This Row],[email_open_rate]]="",0,DATOS[[#This Row],[email_open_rate]])</f>
        <v>18.899999999999999</v>
      </c>
      <c r="O3338" s="1">
        <v>44723</v>
      </c>
      <c r="P3338">
        <v>25</v>
      </c>
      <c r="Q3338">
        <v>0.42</v>
      </c>
      <c r="R3338">
        <f>IF(IFERROR(VLOOKUP(DATOS[[#This Row],[IdUnico]],A3339:$A$5002,1,FALSE),0),1,0)</f>
        <v>0</v>
      </c>
    </row>
    <row r="3339" spans="1:18" x14ac:dyDescent="0.3">
      <c r="A3339" t="str">
        <f>CONCATENATE(DATOS[[#This Row],[customer_id]],"_",DATOS[[#This Row],[country]],"_",DATOS[[#This Row],[customer_since]])</f>
        <v>CUST_7002_USA_45049</v>
      </c>
      <c r="B3339" t="s">
        <v>351</v>
      </c>
      <c r="C3339">
        <v>45</v>
      </c>
      <c r="D3339" t="s">
        <v>14</v>
      </c>
      <c r="E3339" t="s">
        <v>18</v>
      </c>
      <c r="F3339">
        <v>85.12</v>
      </c>
      <c r="G3339">
        <f>IF(DATOS[[#This Row],[avg_order_value]]="",0,DATOS[[#This Row],[avg_order_value]])</f>
        <v>85.12</v>
      </c>
      <c r="H3339">
        <v>8</v>
      </c>
      <c r="I3339">
        <f>DATOS[[#This Row],[avgValorOrdenDesc]]*DATOS[[#This Row],[total_orders]]</f>
        <v>680.96</v>
      </c>
      <c r="J3339">
        <v>207</v>
      </c>
      <c r="K3339">
        <v>0</v>
      </c>
      <c r="L3339" t="s">
        <v>29</v>
      </c>
      <c r="M3339">
        <v>44.7</v>
      </c>
      <c r="N3339">
        <f>IF(DATOS[[#This Row],[email_open_rate]]="",0,DATOS[[#This Row],[email_open_rate]])</f>
        <v>44.7</v>
      </c>
      <c r="O3339" s="1">
        <v>45049</v>
      </c>
      <c r="P3339">
        <v>8</v>
      </c>
      <c r="Q3339">
        <v>0.21</v>
      </c>
      <c r="R3339">
        <f>IF(IFERROR(VLOOKUP(DATOS[[#This Row],[IdUnico]],A3340:$A$5002,1,FALSE),0),1,0)</f>
        <v>0</v>
      </c>
    </row>
    <row r="3340" spans="1:18" x14ac:dyDescent="0.3">
      <c r="A3340" t="str">
        <f>CONCATENATE(DATOS[[#This Row],[customer_id]],"_",DATOS[[#This Row],[country]],"_",DATOS[[#This Row],[customer_since]])</f>
        <v>CUST_7003_China_45794</v>
      </c>
      <c r="B3340" t="s">
        <v>2980</v>
      </c>
      <c r="C3340">
        <v>33</v>
      </c>
      <c r="D3340" t="s">
        <v>21</v>
      </c>
      <c r="E3340" t="s">
        <v>44</v>
      </c>
      <c r="F3340">
        <v>235.27</v>
      </c>
      <c r="G3340">
        <f>IF(DATOS[[#This Row],[avg_order_value]]="",0,DATOS[[#This Row],[avg_order_value]])</f>
        <v>235.27</v>
      </c>
      <c r="H3340">
        <v>14</v>
      </c>
      <c r="I3340">
        <f>DATOS[[#This Row],[avgValorOrdenDesc]]*DATOS[[#This Row],[total_orders]]</f>
        <v>3293.78</v>
      </c>
      <c r="J3340">
        <v>20</v>
      </c>
      <c r="K3340">
        <v>0</v>
      </c>
      <c r="L3340" t="s">
        <v>19</v>
      </c>
      <c r="M3340">
        <v>70.2</v>
      </c>
      <c r="N3340">
        <f>IF(DATOS[[#This Row],[email_open_rate]]="",0,DATOS[[#This Row],[email_open_rate]])</f>
        <v>70.2</v>
      </c>
      <c r="O3340" s="1">
        <v>45794</v>
      </c>
      <c r="P3340">
        <v>2</v>
      </c>
      <c r="Q3340">
        <v>0.5</v>
      </c>
      <c r="R3340">
        <f>IF(IFERROR(VLOOKUP(DATOS[[#This Row],[IdUnico]],A3341:$A$5002,1,FALSE),0),1,0)</f>
        <v>0</v>
      </c>
    </row>
    <row r="3341" spans="1:18" x14ac:dyDescent="0.3">
      <c r="A3341" t="str">
        <f>CONCATENATE(DATOS[[#This Row],[customer_id]],"_",DATOS[[#This Row],[country]],"_",DATOS[[#This Row],[customer_since]])</f>
        <v>CUST_7007_Germany_44047</v>
      </c>
      <c r="B3341" t="s">
        <v>1760</v>
      </c>
      <c r="C3341">
        <v>28</v>
      </c>
      <c r="D3341" t="s">
        <v>14</v>
      </c>
      <c r="E3341" t="s">
        <v>50</v>
      </c>
      <c r="F3341">
        <v>162.77000000000001</v>
      </c>
      <c r="G3341">
        <f>IF(DATOS[[#This Row],[avg_order_value]]="",0,DATOS[[#This Row],[avg_order_value]])</f>
        <v>162.77000000000001</v>
      </c>
      <c r="H3341">
        <v>10</v>
      </c>
      <c r="I3341">
        <f>DATOS[[#This Row],[avgValorOrdenDesc]]*DATOS[[#This Row],[total_orders]]</f>
        <v>1627.7</v>
      </c>
      <c r="J3341">
        <v>337</v>
      </c>
      <c r="K3341">
        <v>0</v>
      </c>
      <c r="L3341" t="s">
        <v>40</v>
      </c>
      <c r="M3341">
        <v>47.8</v>
      </c>
      <c r="N3341">
        <f>IF(DATOS[[#This Row],[email_open_rate]]="",0,DATOS[[#This Row],[email_open_rate]])</f>
        <v>47.8</v>
      </c>
      <c r="O3341" s="1">
        <v>44047</v>
      </c>
      <c r="P3341">
        <v>2</v>
      </c>
      <c r="Q3341">
        <v>0.5</v>
      </c>
      <c r="R3341">
        <f>IF(IFERROR(VLOOKUP(DATOS[[#This Row],[IdUnico]],A3342:$A$5002,1,FALSE),0),1,0)</f>
        <v>0</v>
      </c>
    </row>
    <row r="3342" spans="1:18" x14ac:dyDescent="0.3">
      <c r="A3342" t="str">
        <f>CONCATENATE(DATOS[[#This Row],[customer_id]],"_",DATOS[[#This Row],[country]],"_",DATOS[[#This Row],[customer_since]])</f>
        <v>CUST_7008_USA_44079</v>
      </c>
      <c r="B3342" t="s">
        <v>3828</v>
      </c>
      <c r="C3342">
        <v>26</v>
      </c>
      <c r="D3342" t="s">
        <v>14</v>
      </c>
      <c r="E3342" t="s">
        <v>18</v>
      </c>
      <c r="F3342">
        <v>93.67</v>
      </c>
      <c r="G3342">
        <f>IF(DATOS[[#This Row],[avg_order_value]]="",0,DATOS[[#This Row],[avg_order_value]])</f>
        <v>93.67</v>
      </c>
      <c r="H3342">
        <v>11</v>
      </c>
      <c r="I3342">
        <f>DATOS[[#This Row],[avgValorOrdenDesc]]*DATOS[[#This Row],[total_orders]]</f>
        <v>1030.3700000000001</v>
      </c>
      <c r="J3342">
        <v>149</v>
      </c>
      <c r="K3342">
        <v>0</v>
      </c>
      <c r="L3342" t="s">
        <v>23</v>
      </c>
      <c r="M3342">
        <v>0.2</v>
      </c>
      <c r="N3342">
        <f>IF(DATOS[[#This Row],[email_open_rate]]="",0,DATOS[[#This Row],[email_open_rate]])</f>
        <v>0.2</v>
      </c>
      <c r="O3342" s="1">
        <v>44079</v>
      </c>
      <c r="P3342">
        <v>23</v>
      </c>
      <c r="Q3342">
        <v>0.13</v>
      </c>
      <c r="R3342">
        <f>IF(IFERROR(VLOOKUP(DATOS[[#This Row],[IdUnico]],A3343:$A$5002,1,FALSE),0),1,0)</f>
        <v>0</v>
      </c>
    </row>
    <row r="3343" spans="1:18" x14ac:dyDescent="0.3">
      <c r="A3343" t="str">
        <f>CONCATENATE(DATOS[[#This Row],[customer_id]],"_",DATOS[[#This Row],[country]],"_",DATOS[[#This Row],[customer_since]])</f>
        <v>CUST_7009_Brazil_45395</v>
      </c>
      <c r="B3343" t="s">
        <v>3314</v>
      </c>
      <c r="C3343">
        <v>39</v>
      </c>
      <c r="D3343" t="s">
        <v>25</v>
      </c>
      <c r="E3343" t="s">
        <v>15</v>
      </c>
      <c r="F3343">
        <v>86.86</v>
      </c>
      <c r="G3343">
        <f>IF(DATOS[[#This Row],[avg_order_value]]="",0,DATOS[[#This Row],[avg_order_value]])</f>
        <v>86.86</v>
      </c>
      <c r="H3343">
        <v>7</v>
      </c>
      <c r="I3343">
        <f>DATOS[[#This Row],[avgValorOrdenDesc]]*DATOS[[#This Row],[total_orders]]</f>
        <v>608.02</v>
      </c>
      <c r="J3343">
        <v>216</v>
      </c>
      <c r="K3343">
        <v>0</v>
      </c>
      <c r="L3343" t="s">
        <v>40</v>
      </c>
      <c r="M3343">
        <v>0.5</v>
      </c>
      <c r="N3343">
        <f>IF(DATOS[[#This Row],[email_open_rate]]="",0,DATOS[[#This Row],[email_open_rate]])</f>
        <v>0.5</v>
      </c>
      <c r="O3343" s="1">
        <v>45395</v>
      </c>
      <c r="P3343">
        <v>61</v>
      </c>
      <c r="Q3343">
        <v>0.16</v>
      </c>
      <c r="R3343">
        <f>IF(IFERROR(VLOOKUP(DATOS[[#This Row],[IdUnico]],A3344:$A$5002,1,FALSE),0),1,0)</f>
        <v>0</v>
      </c>
    </row>
    <row r="3344" spans="1:18" x14ac:dyDescent="0.3">
      <c r="A3344" t="str">
        <f>CONCATENATE(DATOS[[#This Row],[customer_id]],"_",DATOS[[#This Row],[country]],"_",DATOS[[#This Row],[customer_since]])</f>
        <v>CUST_7009_Brazil_45738</v>
      </c>
      <c r="B3344" t="s">
        <v>3314</v>
      </c>
      <c r="C3344">
        <v>39</v>
      </c>
      <c r="D3344" t="s">
        <v>21</v>
      </c>
      <c r="E3344" t="s">
        <v>15</v>
      </c>
      <c r="F3344">
        <v>67.13</v>
      </c>
      <c r="G3344">
        <f>IF(DATOS[[#This Row],[avg_order_value]]="",0,DATOS[[#This Row],[avg_order_value]])</f>
        <v>67.13</v>
      </c>
      <c r="H3344">
        <v>12</v>
      </c>
      <c r="I3344">
        <f>DATOS[[#This Row],[avgValorOrdenDesc]]*DATOS[[#This Row],[total_orders]]</f>
        <v>805.56</v>
      </c>
      <c r="J3344">
        <v>133</v>
      </c>
      <c r="K3344">
        <v>0</v>
      </c>
      <c r="L3344" t="s">
        <v>23</v>
      </c>
      <c r="M3344">
        <v>8.6999999999999993</v>
      </c>
      <c r="N3344">
        <f>IF(DATOS[[#This Row],[email_open_rate]]="",0,DATOS[[#This Row],[email_open_rate]])</f>
        <v>8.6999999999999993</v>
      </c>
      <c r="O3344" s="1">
        <v>45738</v>
      </c>
      <c r="P3344">
        <v>56</v>
      </c>
      <c r="Q3344">
        <v>0.27</v>
      </c>
      <c r="R3344">
        <f>IF(IFERROR(VLOOKUP(DATOS[[#This Row],[IdUnico]],A3345:$A$5002,1,FALSE),0),1,0)</f>
        <v>0</v>
      </c>
    </row>
    <row r="3345" spans="1:18" x14ac:dyDescent="0.3">
      <c r="A3345" t="str">
        <f>CONCATENATE(DATOS[[#This Row],[customer_id]],"_",DATOS[[#This Row],[country]],"_",DATOS[[#This Row],[customer_since]])</f>
        <v>CUST_7010_UK_44693</v>
      </c>
      <c r="B3345" t="s">
        <v>3558</v>
      </c>
      <c r="C3345">
        <v>38</v>
      </c>
      <c r="D3345" t="s">
        <v>14</v>
      </c>
      <c r="E3345" t="s">
        <v>52</v>
      </c>
      <c r="F3345">
        <v>114.01</v>
      </c>
      <c r="G3345">
        <f>IF(DATOS[[#This Row],[avg_order_value]]="",0,DATOS[[#This Row],[avg_order_value]])</f>
        <v>114.01</v>
      </c>
      <c r="H3345">
        <v>10</v>
      </c>
      <c r="I3345">
        <f>DATOS[[#This Row],[avgValorOrdenDesc]]*DATOS[[#This Row],[total_orders]]</f>
        <v>1140.1000000000001</v>
      </c>
      <c r="J3345">
        <v>188</v>
      </c>
      <c r="K3345">
        <v>0</v>
      </c>
      <c r="L3345" t="s">
        <v>19</v>
      </c>
      <c r="M3345">
        <v>78</v>
      </c>
      <c r="N3345">
        <f>IF(DATOS[[#This Row],[email_open_rate]]="",0,DATOS[[#This Row],[email_open_rate]])</f>
        <v>78</v>
      </c>
      <c r="O3345" s="1">
        <v>44693</v>
      </c>
      <c r="P3345">
        <v>35</v>
      </c>
      <c r="Q3345">
        <v>0.44</v>
      </c>
      <c r="R3345">
        <f>IF(IFERROR(VLOOKUP(DATOS[[#This Row],[IdUnico]],A3346:$A$5002,1,FALSE),0),1,0)</f>
        <v>0</v>
      </c>
    </row>
    <row r="3346" spans="1:18" x14ac:dyDescent="0.3">
      <c r="A3346" t="str">
        <f>CONCATENATE(DATOS[[#This Row],[customer_id]],"_",DATOS[[#This Row],[country]],"_",DATOS[[#This Row],[customer_since]])</f>
        <v>CUST_7012_Brazil_44984</v>
      </c>
      <c r="B3346" t="s">
        <v>1573</v>
      </c>
      <c r="C3346">
        <v>68</v>
      </c>
      <c r="D3346" t="s">
        <v>21</v>
      </c>
      <c r="E3346" t="s">
        <v>15</v>
      </c>
      <c r="F3346">
        <v>66.13</v>
      </c>
      <c r="G3346">
        <f>IF(DATOS[[#This Row],[avg_order_value]]="",0,DATOS[[#This Row],[avg_order_value]])</f>
        <v>66.13</v>
      </c>
      <c r="H3346">
        <v>12</v>
      </c>
      <c r="I3346">
        <f>DATOS[[#This Row],[avgValorOrdenDesc]]*DATOS[[#This Row],[total_orders]]</f>
        <v>793.56</v>
      </c>
      <c r="J3346">
        <v>114</v>
      </c>
      <c r="K3346">
        <v>1</v>
      </c>
      <c r="L3346" t="s">
        <v>29</v>
      </c>
      <c r="M3346">
        <v>57</v>
      </c>
      <c r="N3346">
        <f>IF(DATOS[[#This Row],[email_open_rate]]="",0,DATOS[[#This Row],[email_open_rate]])</f>
        <v>57</v>
      </c>
      <c r="O3346" s="1">
        <v>44984</v>
      </c>
      <c r="P3346">
        <v>85</v>
      </c>
      <c r="Q3346">
        <v>0.45</v>
      </c>
      <c r="R3346">
        <f>IF(IFERROR(VLOOKUP(DATOS[[#This Row],[IdUnico]],A3347:$A$5002,1,FALSE),0),1,0)</f>
        <v>0</v>
      </c>
    </row>
    <row r="3347" spans="1:18" x14ac:dyDescent="0.3">
      <c r="A3347" t="str">
        <f>CONCATENATE(DATOS[[#This Row],[customer_id]],"_",DATOS[[#This Row],[country]],"_",DATOS[[#This Row],[customer_since]])</f>
        <v>CUST_7015_Canada_45133</v>
      </c>
      <c r="B3347" t="s">
        <v>276</v>
      </c>
      <c r="C3347">
        <v>31</v>
      </c>
      <c r="D3347" t="s">
        <v>14</v>
      </c>
      <c r="E3347" t="s">
        <v>28</v>
      </c>
      <c r="F3347">
        <v>219.13</v>
      </c>
      <c r="G3347">
        <f>IF(DATOS[[#This Row],[avg_order_value]]="",0,DATOS[[#This Row],[avg_order_value]])</f>
        <v>219.13</v>
      </c>
      <c r="H3347">
        <v>12</v>
      </c>
      <c r="I3347">
        <f>DATOS[[#This Row],[avgValorOrdenDesc]]*DATOS[[#This Row],[total_orders]]</f>
        <v>2629.56</v>
      </c>
      <c r="J3347">
        <v>52</v>
      </c>
      <c r="K3347">
        <v>0</v>
      </c>
      <c r="L3347" t="s">
        <v>23</v>
      </c>
      <c r="M3347">
        <v>11.4</v>
      </c>
      <c r="N3347">
        <f>IF(DATOS[[#This Row],[email_open_rate]]="",0,DATOS[[#This Row],[email_open_rate]])</f>
        <v>11.4</v>
      </c>
      <c r="O3347" s="1">
        <v>45133</v>
      </c>
      <c r="P3347">
        <v>11</v>
      </c>
      <c r="Q3347">
        <v>0.28000000000000003</v>
      </c>
      <c r="R3347">
        <f>IF(IFERROR(VLOOKUP(DATOS[[#This Row],[IdUnico]],A3348:$A$5002,1,FALSE),0),1,0)</f>
        <v>0</v>
      </c>
    </row>
    <row r="3348" spans="1:18" x14ac:dyDescent="0.3">
      <c r="A3348" t="str">
        <f>CONCATENATE(DATOS[[#This Row],[customer_id]],"_",DATOS[[#This Row],[country]],"_",DATOS[[#This Row],[customer_since]])</f>
        <v>CUST_7016_Australia_45645</v>
      </c>
      <c r="B3348" t="s">
        <v>976</v>
      </c>
      <c r="C3348">
        <v>27</v>
      </c>
      <c r="D3348" t="s">
        <v>25</v>
      </c>
      <c r="E3348" t="s">
        <v>22</v>
      </c>
      <c r="F3348">
        <v>173.07</v>
      </c>
      <c r="G3348">
        <f>IF(DATOS[[#This Row],[avg_order_value]]="",0,DATOS[[#This Row],[avg_order_value]])</f>
        <v>173.07</v>
      </c>
      <c r="H3348">
        <v>5</v>
      </c>
      <c r="I3348">
        <f>DATOS[[#This Row],[avgValorOrdenDesc]]*DATOS[[#This Row],[total_orders]]</f>
        <v>865.34999999999991</v>
      </c>
      <c r="J3348">
        <v>309</v>
      </c>
      <c r="K3348">
        <v>1</v>
      </c>
      <c r="L3348" t="s">
        <v>29</v>
      </c>
      <c r="N3348">
        <f>IF(DATOS[[#This Row],[email_open_rate]]="",0,DATOS[[#This Row],[email_open_rate]])</f>
        <v>0</v>
      </c>
      <c r="O3348" s="1">
        <v>45645</v>
      </c>
      <c r="P3348">
        <v>48</v>
      </c>
      <c r="Q3348">
        <v>0.23</v>
      </c>
      <c r="R3348">
        <f>IF(IFERROR(VLOOKUP(DATOS[[#This Row],[IdUnico]],A3349:$A$5002,1,FALSE),0),1,0)</f>
        <v>0</v>
      </c>
    </row>
    <row r="3349" spans="1:18" x14ac:dyDescent="0.3">
      <c r="A3349" t="str">
        <f>CONCATENATE(DATOS[[#This Row],[customer_id]],"_",DATOS[[#This Row],[country]],"_",DATOS[[#This Row],[customer_since]])</f>
        <v>CUST_7019_Germany_44699</v>
      </c>
      <c r="B3349" t="s">
        <v>152</v>
      </c>
      <c r="C3349">
        <v>30</v>
      </c>
      <c r="D3349" t="s">
        <v>14</v>
      </c>
      <c r="E3349" t="s">
        <v>50</v>
      </c>
      <c r="F3349">
        <v>107.94</v>
      </c>
      <c r="G3349">
        <f>IF(DATOS[[#This Row],[avg_order_value]]="",0,DATOS[[#This Row],[avg_order_value]])</f>
        <v>107.94</v>
      </c>
      <c r="H3349">
        <v>8</v>
      </c>
      <c r="I3349">
        <f>DATOS[[#This Row],[avgValorOrdenDesc]]*DATOS[[#This Row],[total_orders]]</f>
        <v>863.52</v>
      </c>
      <c r="J3349">
        <v>233</v>
      </c>
      <c r="K3349">
        <v>0</v>
      </c>
      <c r="L3349" t="s">
        <v>19</v>
      </c>
      <c r="M3349">
        <v>43</v>
      </c>
      <c r="N3349">
        <f>IF(DATOS[[#This Row],[email_open_rate]]="",0,DATOS[[#This Row],[email_open_rate]])</f>
        <v>43</v>
      </c>
      <c r="O3349" s="1">
        <v>44699</v>
      </c>
      <c r="P3349">
        <v>18</v>
      </c>
      <c r="Q3349">
        <v>0.25</v>
      </c>
      <c r="R3349">
        <f>IF(IFERROR(VLOOKUP(DATOS[[#This Row],[IdUnico]],A3350:$A$5002,1,FALSE),0),1,0)</f>
        <v>0</v>
      </c>
    </row>
    <row r="3350" spans="1:18" x14ac:dyDescent="0.3">
      <c r="A3350" t="str">
        <f>CONCATENATE(DATOS[[#This Row],[customer_id]],"_",DATOS[[#This Row],[country]],"_",DATOS[[#This Row],[customer_since]])</f>
        <v>CUST_7019_India_45353</v>
      </c>
      <c r="B3350" t="s">
        <v>152</v>
      </c>
      <c r="C3350">
        <v>20</v>
      </c>
      <c r="D3350" t="s">
        <v>21</v>
      </c>
      <c r="E3350" t="s">
        <v>37</v>
      </c>
      <c r="F3350">
        <v>69.650000000000006</v>
      </c>
      <c r="G3350">
        <f>IF(DATOS[[#This Row],[avg_order_value]]="",0,DATOS[[#This Row],[avg_order_value]])</f>
        <v>69.650000000000006</v>
      </c>
      <c r="H3350">
        <v>6</v>
      </c>
      <c r="I3350">
        <f>DATOS[[#This Row],[avgValorOrdenDesc]]*DATOS[[#This Row],[total_orders]]</f>
        <v>417.90000000000003</v>
      </c>
      <c r="J3350">
        <v>173</v>
      </c>
      <c r="K3350">
        <v>0</v>
      </c>
      <c r="L3350" t="s">
        <v>23</v>
      </c>
      <c r="M3350">
        <v>76.3</v>
      </c>
      <c r="N3350">
        <f>IF(DATOS[[#This Row],[email_open_rate]]="",0,DATOS[[#This Row],[email_open_rate]])</f>
        <v>76.3</v>
      </c>
      <c r="O3350" s="1">
        <v>45353</v>
      </c>
      <c r="P3350">
        <v>2</v>
      </c>
      <c r="Q3350">
        <v>0.12</v>
      </c>
      <c r="R3350">
        <f>IF(IFERROR(VLOOKUP(DATOS[[#This Row],[IdUnico]],A3351:$A$5002,1,FALSE),0),1,0)</f>
        <v>0</v>
      </c>
    </row>
    <row r="3351" spans="1:18" x14ac:dyDescent="0.3">
      <c r="A3351" t="str">
        <f>CONCATENATE(DATOS[[#This Row],[customer_id]],"_",DATOS[[#This Row],[country]],"_",DATOS[[#This Row],[customer_since]])</f>
        <v>CUST_7019_Japan_44185</v>
      </c>
      <c r="B3351" t="s">
        <v>152</v>
      </c>
      <c r="C3351">
        <v>42</v>
      </c>
      <c r="D3351" t="s">
        <v>21</v>
      </c>
      <c r="E3351" t="s">
        <v>26</v>
      </c>
      <c r="F3351">
        <v>61.71</v>
      </c>
      <c r="G3351">
        <f>IF(DATOS[[#This Row],[avg_order_value]]="",0,DATOS[[#This Row],[avg_order_value]])</f>
        <v>61.71</v>
      </c>
      <c r="H3351">
        <v>7</v>
      </c>
      <c r="I3351">
        <f>DATOS[[#This Row],[avgValorOrdenDesc]]*DATOS[[#This Row],[total_orders]]</f>
        <v>431.97</v>
      </c>
      <c r="J3351">
        <v>54</v>
      </c>
      <c r="K3351">
        <v>0</v>
      </c>
      <c r="L3351" t="s">
        <v>29</v>
      </c>
      <c r="M3351">
        <v>13.3</v>
      </c>
      <c r="N3351">
        <f>IF(DATOS[[#This Row],[email_open_rate]]="",0,DATOS[[#This Row],[email_open_rate]])</f>
        <v>13.3</v>
      </c>
      <c r="O3351" s="1">
        <v>44185</v>
      </c>
      <c r="P3351">
        <v>92</v>
      </c>
      <c r="Q3351">
        <v>0.31</v>
      </c>
      <c r="R3351">
        <f>IF(IFERROR(VLOOKUP(DATOS[[#This Row],[IdUnico]],A3352:$A$5002,1,FALSE),0),1,0)</f>
        <v>0</v>
      </c>
    </row>
    <row r="3352" spans="1:18" x14ac:dyDescent="0.3">
      <c r="A3352" t="str">
        <f>CONCATENATE(DATOS[[#This Row],[customer_id]],"_",DATOS[[#This Row],[country]],"_",DATOS[[#This Row],[customer_since]])</f>
        <v>CUST_7024_Australia_44774</v>
      </c>
      <c r="B3352" t="s">
        <v>907</v>
      </c>
      <c r="C3352">
        <v>26</v>
      </c>
      <c r="D3352" t="s">
        <v>21</v>
      </c>
      <c r="E3352" t="s">
        <v>22</v>
      </c>
      <c r="F3352">
        <v>35.369999999999997</v>
      </c>
      <c r="G3352">
        <f>IF(DATOS[[#This Row],[avg_order_value]]="",0,DATOS[[#This Row],[avg_order_value]])</f>
        <v>35.369999999999997</v>
      </c>
      <c r="H3352">
        <v>8</v>
      </c>
      <c r="I3352">
        <f>DATOS[[#This Row],[avgValorOrdenDesc]]*DATOS[[#This Row],[total_orders]]</f>
        <v>282.95999999999998</v>
      </c>
      <c r="J3352">
        <v>23</v>
      </c>
      <c r="K3352">
        <v>0</v>
      </c>
      <c r="L3352" t="s">
        <v>23</v>
      </c>
      <c r="M3352">
        <v>98.9</v>
      </c>
      <c r="N3352">
        <f>IF(DATOS[[#This Row],[email_open_rate]]="",0,DATOS[[#This Row],[email_open_rate]])</f>
        <v>98.9</v>
      </c>
      <c r="O3352" s="1">
        <v>44774</v>
      </c>
      <c r="P3352">
        <v>64</v>
      </c>
      <c r="Q3352">
        <v>0.37</v>
      </c>
      <c r="R3352">
        <f>IF(IFERROR(VLOOKUP(DATOS[[#This Row],[IdUnico]],A3353:$A$5002,1,FALSE),0),1,0)</f>
        <v>0</v>
      </c>
    </row>
    <row r="3353" spans="1:18" x14ac:dyDescent="0.3">
      <c r="A3353" t="str">
        <f>CONCATENATE(DATOS[[#This Row],[customer_id]],"_",DATOS[[#This Row],[country]],"_",DATOS[[#This Row],[customer_since]])</f>
        <v>CUST_7026_Germany_44510</v>
      </c>
      <c r="B3353" t="s">
        <v>3147</v>
      </c>
      <c r="C3353">
        <v>21</v>
      </c>
      <c r="D3353" t="s">
        <v>14</v>
      </c>
      <c r="E3353" t="s">
        <v>50</v>
      </c>
      <c r="F3353">
        <v>43.74</v>
      </c>
      <c r="G3353">
        <f>IF(DATOS[[#This Row],[avg_order_value]]="",0,DATOS[[#This Row],[avg_order_value]])</f>
        <v>43.74</v>
      </c>
      <c r="H3353">
        <v>10</v>
      </c>
      <c r="I3353">
        <f>DATOS[[#This Row],[avgValorOrdenDesc]]*DATOS[[#This Row],[total_orders]]</f>
        <v>437.40000000000003</v>
      </c>
      <c r="J3353">
        <v>111</v>
      </c>
      <c r="K3353">
        <v>0</v>
      </c>
      <c r="L3353" t="s">
        <v>29</v>
      </c>
      <c r="M3353">
        <v>85.9</v>
      </c>
      <c r="N3353">
        <f>IF(DATOS[[#This Row],[email_open_rate]]="",0,DATOS[[#This Row],[email_open_rate]])</f>
        <v>85.9</v>
      </c>
      <c r="O3353" s="1">
        <v>44510</v>
      </c>
      <c r="P3353">
        <v>74</v>
      </c>
      <c r="Q3353">
        <v>0.16</v>
      </c>
      <c r="R3353">
        <f>IF(IFERROR(VLOOKUP(DATOS[[#This Row],[IdUnico]],A3354:$A$5002,1,FALSE),0),1,0)</f>
        <v>0</v>
      </c>
    </row>
    <row r="3354" spans="1:18" x14ac:dyDescent="0.3">
      <c r="A3354" t="str">
        <f>CONCATENATE(DATOS[[#This Row],[customer_id]],"_",DATOS[[#This Row],[country]],"_",DATOS[[#This Row],[customer_since]])</f>
        <v>CUST_7028_Germany_45178</v>
      </c>
      <c r="B3354" t="s">
        <v>876</v>
      </c>
      <c r="C3354">
        <v>66</v>
      </c>
      <c r="D3354" t="s">
        <v>21</v>
      </c>
      <c r="E3354" t="s">
        <v>50</v>
      </c>
      <c r="F3354">
        <v>75.52</v>
      </c>
      <c r="G3354">
        <f>IF(DATOS[[#This Row],[avg_order_value]]="",0,DATOS[[#This Row],[avg_order_value]])</f>
        <v>75.52</v>
      </c>
      <c r="H3354">
        <v>11</v>
      </c>
      <c r="I3354">
        <f>DATOS[[#This Row],[avgValorOrdenDesc]]*DATOS[[#This Row],[total_orders]]</f>
        <v>830.71999999999991</v>
      </c>
      <c r="J3354">
        <v>287</v>
      </c>
      <c r="K3354">
        <v>0</v>
      </c>
      <c r="L3354" t="s">
        <v>19</v>
      </c>
      <c r="M3354">
        <v>31.2</v>
      </c>
      <c r="N3354">
        <f>IF(DATOS[[#This Row],[email_open_rate]]="",0,DATOS[[#This Row],[email_open_rate]])</f>
        <v>31.2</v>
      </c>
      <c r="O3354" s="1">
        <v>45178</v>
      </c>
      <c r="P3354">
        <v>8</v>
      </c>
      <c r="Q3354">
        <v>0.19</v>
      </c>
      <c r="R3354">
        <f>IF(IFERROR(VLOOKUP(DATOS[[#This Row],[IdUnico]],A3355:$A$5002,1,FALSE),0),1,0)</f>
        <v>0</v>
      </c>
    </row>
    <row r="3355" spans="1:18" x14ac:dyDescent="0.3">
      <c r="A3355" t="str">
        <f>CONCATENATE(DATOS[[#This Row],[customer_id]],"_",DATOS[[#This Row],[country]],"_",DATOS[[#This Row],[customer_since]])</f>
        <v>CUST_7028_UK_45797</v>
      </c>
      <c r="B3355" t="s">
        <v>876</v>
      </c>
      <c r="C3355">
        <v>75</v>
      </c>
      <c r="D3355" t="s">
        <v>21</v>
      </c>
      <c r="E3355" t="s">
        <v>52</v>
      </c>
      <c r="F3355">
        <v>88.25</v>
      </c>
      <c r="G3355">
        <f>IF(DATOS[[#This Row],[avg_order_value]]="",0,DATOS[[#This Row],[avg_order_value]])</f>
        <v>88.25</v>
      </c>
      <c r="H3355">
        <v>9</v>
      </c>
      <c r="I3355">
        <f>DATOS[[#This Row],[avgValorOrdenDesc]]*DATOS[[#This Row],[total_orders]]</f>
        <v>794.25</v>
      </c>
      <c r="J3355">
        <v>143</v>
      </c>
      <c r="K3355">
        <v>1</v>
      </c>
      <c r="L3355" t="s">
        <v>29</v>
      </c>
      <c r="N3355">
        <f>IF(DATOS[[#This Row],[email_open_rate]]="",0,DATOS[[#This Row],[email_open_rate]])</f>
        <v>0</v>
      </c>
      <c r="O3355" s="1">
        <v>45797</v>
      </c>
      <c r="P3355">
        <v>64</v>
      </c>
      <c r="Q3355">
        <v>0.45</v>
      </c>
      <c r="R3355">
        <f>IF(IFERROR(VLOOKUP(DATOS[[#This Row],[IdUnico]],A3356:$A$5002,1,FALSE),0),1,0)</f>
        <v>0</v>
      </c>
    </row>
    <row r="3356" spans="1:18" x14ac:dyDescent="0.3">
      <c r="A3356" t="str">
        <f>CONCATENATE(DATOS[[#This Row],[customer_id]],"_",DATOS[[#This Row],[country]],"_",DATOS[[#This Row],[customer_since]])</f>
        <v>CUST_7031_Australia_44789</v>
      </c>
      <c r="B3356" t="s">
        <v>695</v>
      </c>
      <c r="C3356">
        <v>52</v>
      </c>
      <c r="D3356" t="s">
        <v>21</v>
      </c>
      <c r="E3356" t="s">
        <v>22</v>
      </c>
      <c r="F3356">
        <v>60.05</v>
      </c>
      <c r="G3356">
        <f>IF(DATOS[[#This Row],[avg_order_value]]="",0,DATOS[[#This Row],[avg_order_value]])</f>
        <v>60.05</v>
      </c>
      <c r="H3356">
        <v>11</v>
      </c>
      <c r="I3356">
        <f>DATOS[[#This Row],[avgValorOrdenDesc]]*DATOS[[#This Row],[total_orders]]</f>
        <v>660.55</v>
      </c>
      <c r="J3356">
        <v>165</v>
      </c>
      <c r="K3356">
        <v>0</v>
      </c>
      <c r="L3356" t="s">
        <v>16</v>
      </c>
      <c r="M3356">
        <v>26.1</v>
      </c>
      <c r="N3356">
        <f>IF(DATOS[[#This Row],[email_open_rate]]="",0,DATOS[[#This Row],[email_open_rate]])</f>
        <v>26.1</v>
      </c>
      <c r="O3356" s="1">
        <v>44789</v>
      </c>
      <c r="P3356">
        <v>15</v>
      </c>
      <c r="Q3356">
        <v>0.24</v>
      </c>
      <c r="R3356">
        <f>IF(IFERROR(VLOOKUP(DATOS[[#This Row],[IdUnico]],A3357:$A$5002,1,FALSE),0),1,0)</f>
        <v>0</v>
      </c>
    </row>
    <row r="3357" spans="1:18" x14ac:dyDescent="0.3">
      <c r="A3357" t="str">
        <f>CONCATENATE(DATOS[[#This Row],[customer_id]],"_",DATOS[[#This Row],[country]],"_",DATOS[[#This Row],[customer_since]])</f>
        <v>CUST_7031_Brazil_45531</v>
      </c>
      <c r="B3357" t="s">
        <v>695</v>
      </c>
      <c r="C3357">
        <v>54</v>
      </c>
      <c r="D3357" t="s">
        <v>14</v>
      </c>
      <c r="E3357" t="s">
        <v>15</v>
      </c>
      <c r="F3357">
        <v>101.74</v>
      </c>
      <c r="G3357">
        <f>IF(DATOS[[#This Row],[avg_order_value]]="",0,DATOS[[#This Row],[avg_order_value]])</f>
        <v>101.74</v>
      </c>
      <c r="H3357">
        <v>9</v>
      </c>
      <c r="I3357">
        <f>DATOS[[#This Row],[avgValorOrdenDesc]]*DATOS[[#This Row],[total_orders]]</f>
        <v>915.66</v>
      </c>
      <c r="J3357">
        <v>172</v>
      </c>
      <c r="K3357">
        <v>0</v>
      </c>
      <c r="L3357" t="s">
        <v>29</v>
      </c>
      <c r="M3357">
        <v>83.7</v>
      </c>
      <c r="N3357">
        <f>IF(DATOS[[#This Row],[email_open_rate]]="",0,DATOS[[#This Row],[email_open_rate]])</f>
        <v>83.7</v>
      </c>
      <c r="O3357" s="1">
        <v>45531</v>
      </c>
      <c r="P3357">
        <v>66</v>
      </c>
      <c r="Q3357">
        <v>0.34</v>
      </c>
      <c r="R3357">
        <f>IF(IFERROR(VLOOKUP(DATOS[[#This Row],[IdUnico]],A3358:$A$5002,1,FALSE),0),1,0)</f>
        <v>0</v>
      </c>
    </row>
    <row r="3358" spans="1:18" x14ac:dyDescent="0.3">
      <c r="A3358" t="str">
        <f>CONCATENATE(DATOS[[#This Row],[customer_id]],"_",DATOS[[#This Row],[country]],"_",DATOS[[#This Row],[customer_since]])</f>
        <v>CUST_7033_Brazil_45318</v>
      </c>
      <c r="B3358" t="s">
        <v>2720</v>
      </c>
      <c r="C3358">
        <v>56</v>
      </c>
      <c r="D3358" t="s">
        <v>14</v>
      </c>
      <c r="E3358" t="s">
        <v>15</v>
      </c>
      <c r="F3358">
        <v>94.9</v>
      </c>
      <c r="G3358">
        <f>IF(DATOS[[#This Row],[avg_order_value]]="",0,DATOS[[#This Row],[avg_order_value]])</f>
        <v>94.9</v>
      </c>
      <c r="H3358">
        <v>12</v>
      </c>
      <c r="I3358">
        <f>DATOS[[#This Row],[avgValorOrdenDesc]]*DATOS[[#This Row],[total_orders]]</f>
        <v>1138.8000000000002</v>
      </c>
      <c r="J3358">
        <v>242</v>
      </c>
      <c r="K3358">
        <v>0</v>
      </c>
      <c r="L3358" t="s">
        <v>23</v>
      </c>
      <c r="M3358">
        <v>34.700000000000003</v>
      </c>
      <c r="N3358">
        <f>IF(DATOS[[#This Row],[email_open_rate]]="",0,DATOS[[#This Row],[email_open_rate]])</f>
        <v>34.700000000000003</v>
      </c>
      <c r="O3358" s="1">
        <v>45318</v>
      </c>
      <c r="P3358">
        <v>62</v>
      </c>
      <c r="Q3358">
        <v>0.55000000000000004</v>
      </c>
      <c r="R3358">
        <f>IF(IFERROR(VLOOKUP(DATOS[[#This Row],[IdUnico]],A3359:$A$5002,1,FALSE),0),1,0)</f>
        <v>0</v>
      </c>
    </row>
    <row r="3359" spans="1:18" x14ac:dyDescent="0.3">
      <c r="A3359" t="str">
        <f>CONCATENATE(DATOS[[#This Row],[customer_id]],"_",DATOS[[#This Row],[country]],"_",DATOS[[#This Row],[customer_since]])</f>
        <v>CUST_7033_UK_45524</v>
      </c>
      <c r="B3359" t="s">
        <v>2720</v>
      </c>
      <c r="C3359">
        <v>31</v>
      </c>
      <c r="D3359" t="s">
        <v>21</v>
      </c>
      <c r="E3359" t="s">
        <v>52</v>
      </c>
      <c r="F3359">
        <v>84.56</v>
      </c>
      <c r="G3359">
        <f>IF(DATOS[[#This Row],[avg_order_value]]="",0,DATOS[[#This Row],[avg_order_value]])</f>
        <v>84.56</v>
      </c>
      <c r="H3359">
        <v>11</v>
      </c>
      <c r="I3359">
        <f>DATOS[[#This Row],[avgValorOrdenDesc]]*DATOS[[#This Row],[total_orders]]</f>
        <v>930.16000000000008</v>
      </c>
      <c r="J3359">
        <v>192</v>
      </c>
      <c r="K3359">
        <v>0</v>
      </c>
      <c r="L3359" t="s">
        <v>16</v>
      </c>
      <c r="M3359">
        <v>50.7</v>
      </c>
      <c r="N3359">
        <f>IF(DATOS[[#This Row],[email_open_rate]]="",0,DATOS[[#This Row],[email_open_rate]])</f>
        <v>50.7</v>
      </c>
      <c r="O3359" s="1">
        <v>45524</v>
      </c>
      <c r="P3359">
        <v>36</v>
      </c>
      <c r="Q3359">
        <v>0.41</v>
      </c>
      <c r="R3359">
        <f>IF(IFERROR(VLOOKUP(DATOS[[#This Row],[IdUnico]],A3360:$A$5002,1,FALSE),0),1,0)</f>
        <v>0</v>
      </c>
    </row>
    <row r="3360" spans="1:18" x14ac:dyDescent="0.3">
      <c r="A3360" t="str">
        <f>CONCATENATE(DATOS[[#This Row],[customer_id]],"_",DATOS[[#This Row],[country]],"_",DATOS[[#This Row],[customer_since]])</f>
        <v>CUST_7034_UK_45810</v>
      </c>
      <c r="B3360" t="s">
        <v>3134</v>
      </c>
      <c r="C3360">
        <v>48</v>
      </c>
      <c r="D3360" t="s">
        <v>21</v>
      </c>
      <c r="E3360" t="s">
        <v>52</v>
      </c>
      <c r="G3360">
        <f>IF(DATOS[[#This Row],[avg_order_value]]="",0,DATOS[[#This Row],[avg_order_value]])</f>
        <v>0</v>
      </c>
      <c r="H3360">
        <v>10</v>
      </c>
      <c r="I3360">
        <f>DATOS[[#This Row],[avgValorOrdenDesc]]*DATOS[[#This Row],[total_orders]]</f>
        <v>0</v>
      </c>
      <c r="J3360">
        <v>110</v>
      </c>
      <c r="K3360">
        <v>0</v>
      </c>
      <c r="L3360" t="s">
        <v>23</v>
      </c>
      <c r="M3360">
        <v>25.7</v>
      </c>
      <c r="N3360">
        <f>IF(DATOS[[#This Row],[email_open_rate]]="",0,DATOS[[#This Row],[email_open_rate]])</f>
        <v>25.7</v>
      </c>
      <c r="O3360" s="1">
        <v>45810</v>
      </c>
      <c r="P3360">
        <v>77</v>
      </c>
      <c r="Q3360">
        <v>7.0000000000000007E-2</v>
      </c>
      <c r="R3360">
        <f>IF(IFERROR(VLOOKUP(DATOS[[#This Row],[IdUnico]],A3361:$A$5002,1,FALSE),0),1,0)</f>
        <v>0</v>
      </c>
    </row>
    <row r="3361" spans="1:18" x14ac:dyDescent="0.3">
      <c r="A3361" t="str">
        <f>CONCATENATE(DATOS[[#This Row],[customer_id]],"_",DATOS[[#This Row],[country]],"_",DATOS[[#This Row],[customer_since]])</f>
        <v>CUST_7035_India_44140</v>
      </c>
      <c r="B3361" t="s">
        <v>1017</v>
      </c>
      <c r="C3361">
        <v>70</v>
      </c>
      <c r="D3361" t="s">
        <v>14</v>
      </c>
      <c r="E3361" t="s">
        <v>37</v>
      </c>
      <c r="F3361">
        <v>79.06</v>
      </c>
      <c r="G3361">
        <f>IF(DATOS[[#This Row],[avg_order_value]]="",0,DATOS[[#This Row],[avg_order_value]])</f>
        <v>79.06</v>
      </c>
      <c r="H3361">
        <v>9</v>
      </c>
      <c r="I3361">
        <f>DATOS[[#This Row],[avgValorOrdenDesc]]*DATOS[[#This Row],[total_orders]]</f>
        <v>711.54</v>
      </c>
      <c r="J3361">
        <v>331</v>
      </c>
      <c r="K3361">
        <v>0</v>
      </c>
      <c r="L3361" t="s">
        <v>16</v>
      </c>
      <c r="M3361">
        <v>43.7</v>
      </c>
      <c r="N3361">
        <f>IF(DATOS[[#This Row],[email_open_rate]]="",0,DATOS[[#This Row],[email_open_rate]])</f>
        <v>43.7</v>
      </c>
      <c r="O3361" s="1">
        <v>44140</v>
      </c>
      <c r="P3361">
        <v>82</v>
      </c>
      <c r="Q3361">
        <v>0.44</v>
      </c>
      <c r="R3361">
        <f>IF(IFERROR(VLOOKUP(DATOS[[#This Row],[IdUnico]],A3362:$A$5002,1,FALSE),0),1,0)</f>
        <v>0</v>
      </c>
    </row>
    <row r="3362" spans="1:18" x14ac:dyDescent="0.3">
      <c r="A3362" t="str">
        <f>CONCATENATE(DATOS[[#This Row],[customer_id]],"_",DATOS[[#This Row],[country]],"_",DATOS[[#This Row],[customer_since]])</f>
        <v>CUST_7036_Canada_44186</v>
      </c>
      <c r="B3362" t="s">
        <v>1768</v>
      </c>
      <c r="C3362">
        <v>35</v>
      </c>
      <c r="D3362" t="s">
        <v>21</v>
      </c>
      <c r="E3362" t="s">
        <v>28</v>
      </c>
      <c r="F3362">
        <v>43.9</v>
      </c>
      <c r="G3362">
        <f>IF(DATOS[[#This Row],[avg_order_value]]="",0,DATOS[[#This Row],[avg_order_value]])</f>
        <v>43.9</v>
      </c>
      <c r="H3362">
        <v>7</v>
      </c>
      <c r="I3362">
        <f>DATOS[[#This Row],[avgValorOrdenDesc]]*DATOS[[#This Row],[total_orders]]</f>
        <v>307.3</v>
      </c>
      <c r="J3362">
        <v>325</v>
      </c>
      <c r="K3362">
        <v>0</v>
      </c>
      <c r="L3362" t="s">
        <v>16</v>
      </c>
      <c r="M3362">
        <v>24.5</v>
      </c>
      <c r="N3362">
        <f>IF(DATOS[[#This Row],[email_open_rate]]="",0,DATOS[[#This Row],[email_open_rate]])</f>
        <v>24.5</v>
      </c>
      <c r="O3362" s="1">
        <v>44186</v>
      </c>
      <c r="P3362">
        <v>51</v>
      </c>
      <c r="Q3362">
        <v>0.25</v>
      </c>
      <c r="R3362">
        <f>IF(IFERROR(VLOOKUP(DATOS[[#This Row],[IdUnico]],A3363:$A$5002,1,FALSE),0),1,0)</f>
        <v>0</v>
      </c>
    </row>
    <row r="3363" spans="1:18" x14ac:dyDescent="0.3">
      <c r="A3363" t="str">
        <f>CONCATENATE(DATOS[[#This Row],[customer_id]],"_",DATOS[[#This Row],[country]],"_",DATOS[[#This Row],[customer_since]])</f>
        <v>CUST_7038_Japan_45434</v>
      </c>
      <c r="B3363" t="s">
        <v>805</v>
      </c>
      <c r="C3363">
        <v>20</v>
      </c>
      <c r="D3363" t="s">
        <v>25</v>
      </c>
      <c r="E3363" t="s">
        <v>26</v>
      </c>
      <c r="F3363">
        <v>82.2</v>
      </c>
      <c r="G3363">
        <f>IF(DATOS[[#This Row],[avg_order_value]]="",0,DATOS[[#This Row],[avg_order_value]])</f>
        <v>82.2</v>
      </c>
      <c r="H3363">
        <v>7</v>
      </c>
      <c r="I3363">
        <f>DATOS[[#This Row],[avgValorOrdenDesc]]*DATOS[[#This Row],[total_orders]]</f>
        <v>575.4</v>
      </c>
      <c r="J3363">
        <v>222</v>
      </c>
      <c r="K3363">
        <v>0</v>
      </c>
      <c r="L3363" t="s">
        <v>23</v>
      </c>
      <c r="M3363">
        <v>89.7</v>
      </c>
      <c r="N3363">
        <f>IF(DATOS[[#This Row],[email_open_rate]]="",0,DATOS[[#This Row],[email_open_rate]])</f>
        <v>89.7</v>
      </c>
      <c r="O3363" s="1">
        <v>45434</v>
      </c>
      <c r="P3363">
        <v>93</v>
      </c>
      <c r="Q3363">
        <v>0.2</v>
      </c>
      <c r="R3363">
        <f>IF(IFERROR(VLOOKUP(DATOS[[#This Row],[IdUnico]],A3364:$A$5002,1,FALSE),0),1,0)</f>
        <v>0</v>
      </c>
    </row>
    <row r="3364" spans="1:18" x14ac:dyDescent="0.3">
      <c r="A3364" t="str">
        <f>CONCATENATE(DATOS[[#This Row],[customer_id]],"_",DATOS[[#This Row],[country]],"_",DATOS[[#This Row],[customer_since]])</f>
        <v>CUST_7038_Japan_45800</v>
      </c>
      <c r="B3364" t="s">
        <v>805</v>
      </c>
      <c r="C3364">
        <v>53</v>
      </c>
      <c r="D3364" t="s">
        <v>21</v>
      </c>
      <c r="E3364" t="s">
        <v>26</v>
      </c>
      <c r="F3364">
        <v>63.81</v>
      </c>
      <c r="G3364">
        <f>IF(DATOS[[#This Row],[avg_order_value]]="",0,DATOS[[#This Row],[avg_order_value]])</f>
        <v>63.81</v>
      </c>
      <c r="H3364">
        <v>11</v>
      </c>
      <c r="I3364">
        <f>DATOS[[#This Row],[avgValorOrdenDesc]]*DATOS[[#This Row],[total_orders]]</f>
        <v>701.91000000000008</v>
      </c>
      <c r="J3364">
        <v>131</v>
      </c>
      <c r="K3364">
        <v>0</v>
      </c>
      <c r="L3364" t="s">
        <v>16</v>
      </c>
      <c r="M3364">
        <v>64.400000000000006</v>
      </c>
      <c r="N3364">
        <f>IF(DATOS[[#This Row],[email_open_rate]]="",0,DATOS[[#This Row],[email_open_rate]])</f>
        <v>64.400000000000006</v>
      </c>
      <c r="O3364" s="1">
        <v>45800</v>
      </c>
      <c r="P3364">
        <v>67</v>
      </c>
      <c r="Q3364">
        <v>0.26</v>
      </c>
      <c r="R3364">
        <f>IF(IFERROR(VLOOKUP(DATOS[[#This Row],[IdUnico]],A3365:$A$5002,1,FALSE),0),1,0)</f>
        <v>0</v>
      </c>
    </row>
    <row r="3365" spans="1:18" x14ac:dyDescent="0.3">
      <c r="A3365" t="str">
        <f>CONCATENATE(DATOS[[#This Row],[customer_id]],"_",DATOS[[#This Row],[country]],"_",DATOS[[#This Row],[customer_since]])</f>
        <v>CUST_7039_India_45514</v>
      </c>
      <c r="B3365" t="s">
        <v>3071</v>
      </c>
      <c r="C3365">
        <v>54</v>
      </c>
      <c r="D3365" t="s">
        <v>14</v>
      </c>
      <c r="E3365" t="s">
        <v>37</v>
      </c>
      <c r="F3365">
        <v>42.99</v>
      </c>
      <c r="G3365">
        <f>IF(DATOS[[#This Row],[avg_order_value]]="",0,DATOS[[#This Row],[avg_order_value]])</f>
        <v>42.99</v>
      </c>
      <c r="H3365">
        <v>9</v>
      </c>
      <c r="I3365">
        <f>DATOS[[#This Row],[avgValorOrdenDesc]]*DATOS[[#This Row],[total_orders]]</f>
        <v>386.91</v>
      </c>
      <c r="J3365">
        <v>293</v>
      </c>
      <c r="K3365">
        <v>0</v>
      </c>
      <c r="L3365" t="s">
        <v>29</v>
      </c>
      <c r="N3365">
        <f>IF(DATOS[[#This Row],[email_open_rate]]="",0,DATOS[[#This Row],[email_open_rate]])</f>
        <v>0</v>
      </c>
      <c r="O3365" s="1">
        <v>45514</v>
      </c>
      <c r="P3365">
        <v>21</v>
      </c>
      <c r="Q3365">
        <v>0.41</v>
      </c>
      <c r="R3365">
        <f>IF(IFERROR(VLOOKUP(DATOS[[#This Row],[IdUnico]],A3366:$A$5002,1,FALSE),0),1,0)</f>
        <v>0</v>
      </c>
    </row>
    <row r="3366" spans="1:18" x14ac:dyDescent="0.3">
      <c r="A3366" t="str">
        <f>CONCATENATE(DATOS[[#This Row],[customer_id]],"_",DATOS[[#This Row],[country]],"_",DATOS[[#This Row],[customer_since]])</f>
        <v>CUST_7040_Brazil_44590</v>
      </c>
      <c r="B3366" t="s">
        <v>2108</v>
      </c>
      <c r="C3366">
        <v>20</v>
      </c>
      <c r="D3366" t="s">
        <v>14</v>
      </c>
      <c r="E3366" t="s">
        <v>15</v>
      </c>
      <c r="F3366">
        <v>181</v>
      </c>
      <c r="G3366">
        <f>IF(DATOS[[#This Row],[avg_order_value]]="",0,DATOS[[#This Row],[avg_order_value]])</f>
        <v>181</v>
      </c>
      <c r="H3366">
        <v>8</v>
      </c>
      <c r="I3366">
        <f>DATOS[[#This Row],[avgValorOrdenDesc]]*DATOS[[#This Row],[total_orders]]</f>
        <v>1448</v>
      </c>
      <c r="J3366">
        <v>235</v>
      </c>
      <c r="K3366">
        <v>0</v>
      </c>
      <c r="L3366" t="s">
        <v>19</v>
      </c>
      <c r="M3366">
        <v>85.3</v>
      </c>
      <c r="N3366">
        <f>IF(DATOS[[#This Row],[email_open_rate]]="",0,DATOS[[#This Row],[email_open_rate]])</f>
        <v>85.3</v>
      </c>
      <c r="O3366" s="1">
        <v>44590</v>
      </c>
      <c r="P3366">
        <v>15</v>
      </c>
      <c r="Q3366">
        <v>7.0000000000000007E-2</v>
      </c>
      <c r="R3366">
        <f>IF(IFERROR(VLOOKUP(DATOS[[#This Row],[IdUnico]],A3367:$A$5002,1,FALSE),0),1,0)</f>
        <v>0</v>
      </c>
    </row>
    <row r="3367" spans="1:18" x14ac:dyDescent="0.3">
      <c r="A3367" t="str">
        <f>CONCATENATE(DATOS[[#This Row],[customer_id]],"_",DATOS[[#This Row],[country]],"_",DATOS[[#This Row],[customer_since]])</f>
        <v>CUST_7040_India_45400</v>
      </c>
      <c r="B3367" t="s">
        <v>2108</v>
      </c>
      <c r="C3367">
        <v>58</v>
      </c>
      <c r="D3367" t="s">
        <v>14</v>
      </c>
      <c r="E3367" t="s">
        <v>37</v>
      </c>
      <c r="F3367">
        <v>78.680000000000007</v>
      </c>
      <c r="G3367">
        <f>IF(DATOS[[#This Row],[avg_order_value]]="",0,DATOS[[#This Row],[avg_order_value]])</f>
        <v>78.680000000000007</v>
      </c>
      <c r="H3367">
        <v>10</v>
      </c>
      <c r="I3367">
        <f>DATOS[[#This Row],[avgValorOrdenDesc]]*DATOS[[#This Row],[total_orders]]</f>
        <v>786.80000000000007</v>
      </c>
      <c r="J3367">
        <v>133</v>
      </c>
      <c r="K3367">
        <v>0</v>
      </c>
      <c r="L3367" t="s">
        <v>19</v>
      </c>
      <c r="N3367">
        <f>IF(DATOS[[#This Row],[email_open_rate]]="",0,DATOS[[#This Row],[email_open_rate]])</f>
        <v>0</v>
      </c>
      <c r="O3367" s="1">
        <v>45400</v>
      </c>
      <c r="P3367">
        <v>68</v>
      </c>
      <c r="Q3367">
        <v>0.13</v>
      </c>
      <c r="R3367">
        <f>IF(IFERROR(VLOOKUP(DATOS[[#This Row],[IdUnico]],A3368:$A$5002,1,FALSE),0),1,0)</f>
        <v>0</v>
      </c>
    </row>
    <row r="3368" spans="1:18" x14ac:dyDescent="0.3">
      <c r="A3368" t="str">
        <f>CONCATENATE(DATOS[[#This Row],[customer_id]],"_",DATOS[[#This Row],[country]],"_",DATOS[[#This Row],[customer_since]])</f>
        <v>CUST_7042_Germany_45205</v>
      </c>
      <c r="B3368" t="s">
        <v>590</v>
      </c>
      <c r="C3368">
        <v>51</v>
      </c>
      <c r="D3368" t="s">
        <v>21</v>
      </c>
      <c r="E3368" t="s">
        <v>50</v>
      </c>
      <c r="F3368">
        <v>41.48</v>
      </c>
      <c r="G3368">
        <f>IF(DATOS[[#This Row],[avg_order_value]]="",0,DATOS[[#This Row],[avg_order_value]])</f>
        <v>41.48</v>
      </c>
      <c r="H3368">
        <v>14</v>
      </c>
      <c r="I3368">
        <f>DATOS[[#This Row],[avgValorOrdenDesc]]*DATOS[[#This Row],[total_orders]]</f>
        <v>580.71999999999991</v>
      </c>
      <c r="J3368">
        <v>167</v>
      </c>
      <c r="K3368">
        <v>0</v>
      </c>
      <c r="L3368" t="s">
        <v>29</v>
      </c>
      <c r="M3368">
        <v>14.7</v>
      </c>
      <c r="N3368">
        <f>IF(DATOS[[#This Row],[email_open_rate]]="",0,DATOS[[#This Row],[email_open_rate]])</f>
        <v>14.7</v>
      </c>
      <c r="O3368" s="1">
        <v>45205</v>
      </c>
      <c r="P3368">
        <v>90</v>
      </c>
      <c r="Q3368">
        <v>0.17</v>
      </c>
      <c r="R3368">
        <f>IF(IFERROR(VLOOKUP(DATOS[[#This Row],[IdUnico]],A3369:$A$5002,1,FALSE),0),1,0)</f>
        <v>0</v>
      </c>
    </row>
    <row r="3369" spans="1:18" x14ac:dyDescent="0.3">
      <c r="A3369" t="str">
        <f>CONCATENATE(DATOS[[#This Row],[customer_id]],"_",DATOS[[#This Row],[country]],"_",DATOS[[#This Row],[customer_since]])</f>
        <v>CUST_7043_France_45031</v>
      </c>
      <c r="B3369" t="s">
        <v>2764</v>
      </c>
      <c r="C3369">
        <v>77</v>
      </c>
      <c r="D3369" t="s">
        <v>21</v>
      </c>
      <c r="E3369" t="s">
        <v>35</v>
      </c>
      <c r="F3369">
        <v>72.11</v>
      </c>
      <c r="G3369">
        <f>IF(DATOS[[#This Row],[avg_order_value]]="",0,DATOS[[#This Row],[avg_order_value]])</f>
        <v>72.11</v>
      </c>
      <c r="H3369">
        <v>10</v>
      </c>
      <c r="I3369">
        <f>DATOS[[#This Row],[avgValorOrdenDesc]]*DATOS[[#This Row],[total_orders]]</f>
        <v>721.1</v>
      </c>
      <c r="J3369">
        <v>211</v>
      </c>
      <c r="K3369">
        <v>0</v>
      </c>
      <c r="L3369" t="s">
        <v>19</v>
      </c>
      <c r="M3369">
        <v>30.8</v>
      </c>
      <c r="N3369">
        <f>IF(DATOS[[#This Row],[email_open_rate]]="",0,DATOS[[#This Row],[email_open_rate]])</f>
        <v>30.8</v>
      </c>
      <c r="O3369" s="1">
        <v>45031</v>
      </c>
      <c r="P3369">
        <v>57</v>
      </c>
      <c r="Q3369">
        <v>0.17</v>
      </c>
      <c r="R3369">
        <f>IF(IFERROR(VLOOKUP(DATOS[[#This Row],[IdUnico]],A3370:$A$5002,1,FALSE),0),1,0)</f>
        <v>0</v>
      </c>
    </row>
    <row r="3370" spans="1:18" x14ac:dyDescent="0.3">
      <c r="A3370" t="str">
        <f>CONCATENATE(DATOS[[#This Row],[customer_id]],"_",DATOS[[#This Row],[country]],"_",DATOS[[#This Row],[customer_since]])</f>
        <v>CUST_7046_Canada_45188</v>
      </c>
      <c r="B3370" t="s">
        <v>2442</v>
      </c>
      <c r="C3370">
        <v>70</v>
      </c>
      <c r="D3370" t="s">
        <v>21</v>
      </c>
      <c r="E3370" t="s">
        <v>28</v>
      </c>
      <c r="F3370">
        <v>34.53</v>
      </c>
      <c r="G3370">
        <f>IF(DATOS[[#This Row],[avg_order_value]]="",0,DATOS[[#This Row],[avg_order_value]])</f>
        <v>34.53</v>
      </c>
      <c r="H3370">
        <v>10</v>
      </c>
      <c r="I3370">
        <f>DATOS[[#This Row],[avgValorOrdenDesc]]*DATOS[[#This Row],[total_orders]]</f>
        <v>345.3</v>
      </c>
      <c r="J3370">
        <v>304</v>
      </c>
      <c r="K3370">
        <v>0</v>
      </c>
      <c r="L3370" t="s">
        <v>29</v>
      </c>
      <c r="M3370">
        <v>0.9</v>
      </c>
      <c r="N3370">
        <f>IF(DATOS[[#This Row],[email_open_rate]]="",0,DATOS[[#This Row],[email_open_rate]])</f>
        <v>0.9</v>
      </c>
      <c r="O3370" s="1">
        <v>45188</v>
      </c>
      <c r="P3370">
        <v>76</v>
      </c>
      <c r="Q3370">
        <v>0.38</v>
      </c>
      <c r="R3370">
        <f>IF(IFERROR(VLOOKUP(DATOS[[#This Row],[IdUnico]],A3371:$A$5002,1,FALSE),0),1,0)</f>
        <v>0</v>
      </c>
    </row>
    <row r="3371" spans="1:18" x14ac:dyDescent="0.3">
      <c r="A3371" t="str">
        <f>CONCATENATE(DATOS[[#This Row],[customer_id]],"_",DATOS[[#This Row],[country]],"_",DATOS[[#This Row],[customer_since]])</f>
        <v>CUST_7047_Canada_44825</v>
      </c>
      <c r="B3371" t="s">
        <v>1365</v>
      </c>
      <c r="C3371">
        <v>50</v>
      </c>
      <c r="D3371" t="s">
        <v>14</v>
      </c>
      <c r="E3371" t="s">
        <v>28</v>
      </c>
      <c r="F3371">
        <v>70.150000000000006</v>
      </c>
      <c r="G3371">
        <f>IF(DATOS[[#This Row],[avg_order_value]]="",0,DATOS[[#This Row],[avg_order_value]])</f>
        <v>70.150000000000006</v>
      </c>
      <c r="H3371">
        <v>13</v>
      </c>
      <c r="I3371">
        <f>DATOS[[#This Row],[avgValorOrdenDesc]]*DATOS[[#This Row],[total_orders]]</f>
        <v>911.95</v>
      </c>
      <c r="J3371">
        <v>97</v>
      </c>
      <c r="K3371">
        <v>0</v>
      </c>
      <c r="L3371" t="s">
        <v>19</v>
      </c>
      <c r="M3371">
        <v>40.9</v>
      </c>
      <c r="N3371">
        <f>IF(DATOS[[#This Row],[email_open_rate]]="",0,DATOS[[#This Row],[email_open_rate]])</f>
        <v>40.9</v>
      </c>
      <c r="O3371" s="1">
        <v>44825</v>
      </c>
      <c r="P3371">
        <v>52</v>
      </c>
      <c r="Q3371">
        <v>0.43</v>
      </c>
      <c r="R3371">
        <f>IF(IFERROR(VLOOKUP(DATOS[[#This Row],[IdUnico]],A3372:$A$5002,1,FALSE),0),1,0)</f>
        <v>0</v>
      </c>
    </row>
    <row r="3372" spans="1:18" x14ac:dyDescent="0.3">
      <c r="A3372" t="str">
        <f>CONCATENATE(DATOS[[#This Row],[customer_id]],"_",DATOS[[#This Row],[country]],"_",DATOS[[#This Row],[customer_since]])</f>
        <v>CUST_7047_India_45451</v>
      </c>
      <c r="B3372" t="s">
        <v>1365</v>
      </c>
      <c r="C3372">
        <v>38</v>
      </c>
      <c r="D3372" t="s">
        <v>14</v>
      </c>
      <c r="E3372" t="s">
        <v>37</v>
      </c>
      <c r="F3372">
        <v>154.08000000000001</v>
      </c>
      <c r="G3372">
        <f>IF(DATOS[[#This Row],[avg_order_value]]="",0,DATOS[[#This Row],[avg_order_value]])</f>
        <v>154.08000000000001</v>
      </c>
      <c r="H3372">
        <v>11</v>
      </c>
      <c r="I3372">
        <f>DATOS[[#This Row],[avgValorOrdenDesc]]*DATOS[[#This Row],[total_orders]]</f>
        <v>1694.88</v>
      </c>
      <c r="J3372">
        <v>285</v>
      </c>
      <c r="K3372">
        <v>0</v>
      </c>
      <c r="L3372" t="s">
        <v>29</v>
      </c>
      <c r="M3372">
        <v>42</v>
      </c>
      <c r="N3372">
        <f>IF(DATOS[[#This Row],[email_open_rate]]="",0,DATOS[[#This Row],[email_open_rate]])</f>
        <v>42</v>
      </c>
      <c r="O3372" s="1">
        <v>45451</v>
      </c>
      <c r="P3372">
        <v>86</v>
      </c>
      <c r="Q3372">
        <v>0.11</v>
      </c>
      <c r="R3372">
        <f>IF(IFERROR(VLOOKUP(DATOS[[#This Row],[IdUnico]],A3373:$A$5002,1,FALSE),0),1,0)</f>
        <v>0</v>
      </c>
    </row>
    <row r="3373" spans="1:18" x14ac:dyDescent="0.3">
      <c r="A3373" t="str">
        <f>CONCATENATE(DATOS[[#This Row],[customer_id]],"_",DATOS[[#This Row],[country]],"_",DATOS[[#This Row],[customer_since]])</f>
        <v>CUST_7048_UK_44847</v>
      </c>
      <c r="B3373" t="s">
        <v>2212</v>
      </c>
      <c r="C3373">
        <v>67</v>
      </c>
      <c r="D3373" t="s">
        <v>21</v>
      </c>
      <c r="E3373" t="s">
        <v>52</v>
      </c>
      <c r="F3373">
        <v>167.7</v>
      </c>
      <c r="G3373">
        <f>IF(DATOS[[#This Row],[avg_order_value]]="",0,DATOS[[#This Row],[avg_order_value]])</f>
        <v>167.7</v>
      </c>
      <c r="H3373">
        <v>4</v>
      </c>
      <c r="I3373">
        <f>DATOS[[#This Row],[avgValorOrdenDesc]]*DATOS[[#This Row],[total_orders]]</f>
        <v>670.8</v>
      </c>
      <c r="J3373">
        <v>11</v>
      </c>
      <c r="K3373">
        <v>0</v>
      </c>
      <c r="L3373" t="s">
        <v>16</v>
      </c>
      <c r="N3373">
        <f>IF(DATOS[[#This Row],[email_open_rate]]="",0,DATOS[[#This Row],[email_open_rate]])</f>
        <v>0</v>
      </c>
      <c r="O3373" s="1">
        <v>44847</v>
      </c>
      <c r="P3373">
        <v>79</v>
      </c>
      <c r="Q3373">
        <v>0.08</v>
      </c>
      <c r="R3373">
        <f>IF(IFERROR(VLOOKUP(DATOS[[#This Row],[IdUnico]],A3374:$A$5002,1,FALSE),0),1,0)</f>
        <v>0</v>
      </c>
    </row>
    <row r="3374" spans="1:18" x14ac:dyDescent="0.3">
      <c r="A3374" t="str">
        <f>CONCATENATE(DATOS[[#This Row],[customer_id]],"_",DATOS[[#This Row],[country]],"_",DATOS[[#This Row],[customer_since]])</f>
        <v>CUST_7049_Australia_44993</v>
      </c>
      <c r="B3374" t="s">
        <v>2097</v>
      </c>
      <c r="C3374">
        <v>42</v>
      </c>
      <c r="D3374" t="s">
        <v>21</v>
      </c>
      <c r="E3374" t="s">
        <v>22</v>
      </c>
      <c r="F3374">
        <v>145.02000000000001</v>
      </c>
      <c r="G3374">
        <f>IF(DATOS[[#This Row],[avg_order_value]]="",0,DATOS[[#This Row],[avg_order_value]])</f>
        <v>145.02000000000001</v>
      </c>
      <c r="H3374">
        <v>9</v>
      </c>
      <c r="I3374">
        <f>DATOS[[#This Row],[avgValorOrdenDesc]]*DATOS[[#This Row],[total_orders]]</f>
        <v>1305.18</v>
      </c>
      <c r="J3374">
        <v>201</v>
      </c>
      <c r="K3374">
        <v>0</v>
      </c>
      <c r="L3374" t="s">
        <v>29</v>
      </c>
      <c r="M3374">
        <v>39.200000000000003</v>
      </c>
      <c r="N3374">
        <f>IF(DATOS[[#This Row],[email_open_rate]]="",0,DATOS[[#This Row],[email_open_rate]])</f>
        <v>39.200000000000003</v>
      </c>
      <c r="O3374" s="1">
        <v>44993</v>
      </c>
      <c r="P3374">
        <v>17</v>
      </c>
      <c r="Q3374">
        <v>0.18</v>
      </c>
      <c r="R3374">
        <f>IF(IFERROR(VLOOKUP(DATOS[[#This Row],[IdUnico]],A3375:$A$5002,1,FALSE),0),1,0)</f>
        <v>0</v>
      </c>
    </row>
    <row r="3375" spans="1:18" x14ac:dyDescent="0.3">
      <c r="A3375" t="str">
        <f>CONCATENATE(DATOS[[#This Row],[customer_id]],"_",DATOS[[#This Row],[country]],"_",DATOS[[#This Row],[customer_since]])</f>
        <v>CUST_7049_Japan_44989</v>
      </c>
      <c r="B3375" t="s">
        <v>2097</v>
      </c>
      <c r="C3375">
        <v>61</v>
      </c>
      <c r="D3375" t="s">
        <v>14</v>
      </c>
      <c r="E3375" t="s">
        <v>26</v>
      </c>
      <c r="F3375">
        <v>29.12</v>
      </c>
      <c r="G3375">
        <f>IF(DATOS[[#This Row],[avg_order_value]]="",0,DATOS[[#This Row],[avg_order_value]])</f>
        <v>29.12</v>
      </c>
      <c r="H3375">
        <v>10</v>
      </c>
      <c r="I3375">
        <f>DATOS[[#This Row],[avgValorOrdenDesc]]*DATOS[[#This Row],[total_orders]]</f>
        <v>291.2</v>
      </c>
      <c r="J3375">
        <v>235</v>
      </c>
      <c r="K3375">
        <v>0</v>
      </c>
      <c r="L3375" t="s">
        <v>19</v>
      </c>
      <c r="M3375">
        <v>92</v>
      </c>
      <c r="N3375">
        <f>IF(DATOS[[#This Row],[email_open_rate]]="",0,DATOS[[#This Row],[email_open_rate]])</f>
        <v>92</v>
      </c>
      <c r="O3375" s="1">
        <v>44989</v>
      </c>
      <c r="P3375">
        <v>50</v>
      </c>
      <c r="Q3375">
        <v>0.3</v>
      </c>
      <c r="R3375">
        <f>IF(IFERROR(VLOOKUP(DATOS[[#This Row],[IdUnico]],A3376:$A$5002,1,FALSE),0),1,0)</f>
        <v>0</v>
      </c>
    </row>
    <row r="3376" spans="1:18" x14ac:dyDescent="0.3">
      <c r="A3376" t="str">
        <f>CONCATENATE(DATOS[[#This Row],[customer_id]],"_",DATOS[[#This Row],[country]],"_",DATOS[[#This Row],[customer_since]])</f>
        <v>CUST_7052_Australia_45338</v>
      </c>
      <c r="B3376" t="s">
        <v>1477</v>
      </c>
      <c r="C3376">
        <v>32</v>
      </c>
      <c r="D3376" t="s">
        <v>21</v>
      </c>
      <c r="E3376" t="s">
        <v>22</v>
      </c>
      <c r="F3376">
        <v>115.77</v>
      </c>
      <c r="G3376">
        <f>IF(DATOS[[#This Row],[avg_order_value]]="",0,DATOS[[#This Row],[avg_order_value]])</f>
        <v>115.77</v>
      </c>
      <c r="H3376">
        <v>10</v>
      </c>
      <c r="I3376">
        <f>DATOS[[#This Row],[avgValorOrdenDesc]]*DATOS[[#This Row],[total_orders]]</f>
        <v>1157.7</v>
      </c>
      <c r="J3376">
        <v>344</v>
      </c>
      <c r="K3376">
        <v>0</v>
      </c>
      <c r="L3376" t="s">
        <v>29</v>
      </c>
      <c r="M3376">
        <v>24.8</v>
      </c>
      <c r="N3376">
        <f>IF(DATOS[[#This Row],[email_open_rate]]="",0,DATOS[[#This Row],[email_open_rate]])</f>
        <v>24.8</v>
      </c>
      <c r="O3376" s="1">
        <v>45338</v>
      </c>
      <c r="P3376">
        <v>87</v>
      </c>
      <c r="Q3376">
        <v>0.3</v>
      </c>
      <c r="R3376">
        <f>IF(IFERROR(VLOOKUP(DATOS[[#This Row],[IdUnico]],A3377:$A$5002,1,FALSE),0),1,0)</f>
        <v>0</v>
      </c>
    </row>
    <row r="3377" spans="1:18" x14ac:dyDescent="0.3">
      <c r="A3377" t="str">
        <f>CONCATENATE(DATOS[[#This Row],[customer_id]],"_",DATOS[[#This Row],[country]],"_",DATOS[[#This Row],[customer_since]])</f>
        <v>CUST_7052_China_45525</v>
      </c>
      <c r="B3377" t="s">
        <v>1477</v>
      </c>
      <c r="C3377">
        <v>76</v>
      </c>
      <c r="D3377" t="s">
        <v>14</v>
      </c>
      <c r="E3377" t="s">
        <v>44</v>
      </c>
      <c r="G3377">
        <f>IF(DATOS[[#This Row],[avg_order_value]]="",0,DATOS[[#This Row],[avg_order_value]])</f>
        <v>0</v>
      </c>
      <c r="H3377">
        <v>11</v>
      </c>
      <c r="I3377">
        <f>DATOS[[#This Row],[avgValorOrdenDesc]]*DATOS[[#This Row],[total_orders]]</f>
        <v>0</v>
      </c>
      <c r="J3377">
        <v>6</v>
      </c>
      <c r="K3377">
        <v>0</v>
      </c>
      <c r="L3377" t="s">
        <v>16</v>
      </c>
      <c r="M3377">
        <v>15.8</v>
      </c>
      <c r="N3377">
        <f>IF(DATOS[[#This Row],[email_open_rate]]="",0,DATOS[[#This Row],[email_open_rate]])</f>
        <v>15.8</v>
      </c>
      <c r="O3377" s="1">
        <v>45525</v>
      </c>
      <c r="P3377">
        <v>42</v>
      </c>
      <c r="Q3377">
        <v>0.28000000000000003</v>
      </c>
      <c r="R3377">
        <f>IF(IFERROR(VLOOKUP(DATOS[[#This Row],[IdUnico]],A3378:$A$5002,1,FALSE),0),1,0)</f>
        <v>0</v>
      </c>
    </row>
    <row r="3378" spans="1:18" x14ac:dyDescent="0.3">
      <c r="A3378" t="str">
        <f>CONCATENATE(DATOS[[#This Row],[customer_id]],"_",DATOS[[#This Row],[country]],"_",DATOS[[#This Row],[customer_since]])</f>
        <v>CUST_7055_USA_45085</v>
      </c>
      <c r="B3378" t="s">
        <v>3111</v>
      </c>
      <c r="C3378">
        <v>21</v>
      </c>
      <c r="D3378" t="s">
        <v>14</v>
      </c>
      <c r="E3378" t="s">
        <v>18</v>
      </c>
      <c r="F3378">
        <v>40.92</v>
      </c>
      <c r="G3378">
        <f>IF(DATOS[[#This Row],[avg_order_value]]="",0,DATOS[[#This Row],[avg_order_value]])</f>
        <v>40.92</v>
      </c>
      <c r="H3378">
        <v>8</v>
      </c>
      <c r="I3378">
        <f>DATOS[[#This Row],[avgValorOrdenDesc]]*DATOS[[#This Row],[total_orders]]</f>
        <v>327.36</v>
      </c>
      <c r="J3378">
        <v>22</v>
      </c>
      <c r="K3378">
        <v>0</v>
      </c>
      <c r="L3378" t="s">
        <v>19</v>
      </c>
      <c r="M3378">
        <v>97.2</v>
      </c>
      <c r="N3378">
        <f>IF(DATOS[[#This Row],[email_open_rate]]="",0,DATOS[[#This Row],[email_open_rate]])</f>
        <v>97.2</v>
      </c>
      <c r="O3378" s="1">
        <v>45085</v>
      </c>
      <c r="P3378">
        <v>91</v>
      </c>
      <c r="Q3378">
        <v>0.36</v>
      </c>
      <c r="R3378">
        <f>IF(IFERROR(VLOOKUP(DATOS[[#This Row],[IdUnico]],A3379:$A$5002,1,FALSE),0),1,0)</f>
        <v>0</v>
      </c>
    </row>
    <row r="3379" spans="1:18" x14ac:dyDescent="0.3">
      <c r="A3379" t="str">
        <f>CONCATENATE(DATOS[[#This Row],[customer_id]],"_",DATOS[[#This Row],[country]],"_",DATOS[[#This Row],[customer_since]])</f>
        <v>CUST_7056_Germany_45790</v>
      </c>
      <c r="B3379" t="s">
        <v>2450</v>
      </c>
      <c r="C3379">
        <v>34</v>
      </c>
      <c r="D3379" t="s">
        <v>21</v>
      </c>
      <c r="E3379" t="s">
        <v>50</v>
      </c>
      <c r="F3379">
        <v>171.28</v>
      </c>
      <c r="G3379">
        <f>IF(DATOS[[#This Row],[avg_order_value]]="",0,DATOS[[#This Row],[avg_order_value]])</f>
        <v>171.28</v>
      </c>
      <c r="H3379">
        <v>18</v>
      </c>
      <c r="I3379">
        <f>DATOS[[#This Row],[avgValorOrdenDesc]]*DATOS[[#This Row],[total_orders]]</f>
        <v>3083.04</v>
      </c>
      <c r="J3379">
        <v>94</v>
      </c>
      <c r="K3379">
        <v>0</v>
      </c>
      <c r="L3379" t="s">
        <v>40</v>
      </c>
      <c r="M3379">
        <v>66.400000000000006</v>
      </c>
      <c r="N3379">
        <f>IF(DATOS[[#This Row],[email_open_rate]]="",0,DATOS[[#This Row],[email_open_rate]])</f>
        <v>66.400000000000006</v>
      </c>
      <c r="O3379" s="1">
        <v>45790</v>
      </c>
      <c r="P3379">
        <v>99</v>
      </c>
      <c r="Q3379">
        <v>0.56000000000000005</v>
      </c>
      <c r="R3379">
        <f>IF(IFERROR(VLOOKUP(DATOS[[#This Row],[IdUnico]],A3380:$A$5002,1,FALSE),0),1,0)</f>
        <v>0</v>
      </c>
    </row>
    <row r="3380" spans="1:18" x14ac:dyDescent="0.3">
      <c r="A3380" t="str">
        <f>CONCATENATE(DATOS[[#This Row],[customer_id]],"_",DATOS[[#This Row],[country]],"_",DATOS[[#This Row],[customer_since]])</f>
        <v>CUST_7059_Canada_44437</v>
      </c>
      <c r="B3380" t="s">
        <v>1335</v>
      </c>
      <c r="C3380">
        <v>57</v>
      </c>
      <c r="D3380" t="s">
        <v>14</v>
      </c>
      <c r="E3380" t="s">
        <v>28</v>
      </c>
      <c r="F3380">
        <v>92.75</v>
      </c>
      <c r="G3380">
        <f>IF(DATOS[[#This Row],[avg_order_value]]="",0,DATOS[[#This Row],[avg_order_value]])</f>
        <v>92.75</v>
      </c>
      <c r="H3380">
        <v>11</v>
      </c>
      <c r="I3380">
        <f>DATOS[[#This Row],[avgValorOrdenDesc]]*DATOS[[#This Row],[total_orders]]</f>
        <v>1020.25</v>
      </c>
      <c r="J3380">
        <v>171</v>
      </c>
      <c r="K3380">
        <v>0</v>
      </c>
      <c r="L3380" t="s">
        <v>19</v>
      </c>
      <c r="M3380">
        <v>65.099999999999994</v>
      </c>
      <c r="N3380">
        <f>IF(DATOS[[#This Row],[email_open_rate]]="",0,DATOS[[#This Row],[email_open_rate]])</f>
        <v>65.099999999999994</v>
      </c>
      <c r="O3380" s="1">
        <v>44437</v>
      </c>
      <c r="P3380">
        <v>18</v>
      </c>
      <c r="Q3380">
        <v>0.25</v>
      </c>
      <c r="R3380">
        <f>IF(IFERROR(VLOOKUP(DATOS[[#This Row],[IdUnico]],A3381:$A$5002,1,FALSE),0),1,0)</f>
        <v>0</v>
      </c>
    </row>
    <row r="3381" spans="1:18" x14ac:dyDescent="0.3">
      <c r="A3381" t="str">
        <f>CONCATENATE(DATOS[[#This Row],[customer_id]],"_",DATOS[[#This Row],[country]],"_",DATOS[[#This Row],[customer_since]])</f>
        <v>CUST_7059_Canada_45770</v>
      </c>
      <c r="B3381" t="s">
        <v>1335</v>
      </c>
      <c r="C3381">
        <v>37</v>
      </c>
      <c r="D3381" t="s">
        <v>14</v>
      </c>
      <c r="E3381" t="s">
        <v>28</v>
      </c>
      <c r="F3381">
        <v>28.68</v>
      </c>
      <c r="G3381">
        <f>IF(DATOS[[#This Row],[avg_order_value]]="",0,DATOS[[#This Row],[avg_order_value]])</f>
        <v>28.68</v>
      </c>
      <c r="H3381">
        <v>12</v>
      </c>
      <c r="I3381">
        <f>DATOS[[#This Row],[avgValorOrdenDesc]]*DATOS[[#This Row],[total_orders]]</f>
        <v>344.15999999999997</v>
      </c>
      <c r="J3381">
        <v>7</v>
      </c>
      <c r="K3381">
        <v>0</v>
      </c>
      <c r="L3381" t="s">
        <v>23</v>
      </c>
      <c r="M3381">
        <v>15.4</v>
      </c>
      <c r="N3381">
        <f>IF(DATOS[[#This Row],[email_open_rate]]="",0,DATOS[[#This Row],[email_open_rate]])</f>
        <v>15.4</v>
      </c>
      <c r="O3381" s="1">
        <v>45770</v>
      </c>
      <c r="P3381">
        <v>6</v>
      </c>
      <c r="Q3381">
        <v>0.27</v>
      </c>
      <c r="R3381">
        <f>IF(IFERROR(VLOOKUP(DATOS[[#This Row],[IdUnico]],A3382:$A$5002,1,FALSE),0),1,0)</f>
        <v>0</v>
      </c>
    </row>
    <row r="3382" spans="1:18" x14ac:dyDescent="0.3">
      <c r="A3382" t="str">
        <f>CONCATENATE(DATOS[[#This Row],[customer_id]],"_",DATOS[[#This Row],[country]],"_",DATOS[[#This Row],[customer_since]])</f>
        <v>CUST_7059_UK_44952</v>
      </c>
      <c r="B3382" t="s">
        <v>1335</v>
      </c>
      <c r="C3382">
        <v>72</v>
      </c>
      <c r="D3382" t="s">
        <v>21</v>
      </c>
      <c r="E3382" t="s">
        <v>52</v>
      </c>
      <c r="F3382">
        <v>32</v>
      </c>
      <c r="G3382">
        <f>IF(DATOS[[#This Row],[avg_order_value]]="",0,DATOS[[#This Row],[avg_order_value]])</f>
        <v>32</v>
      </c>
      <c r="H3382">
        <v>10</v>
      </c>
      <c r="I3382">
        <f>DATOS[[#This Row],[avgValorOrdenDesc]]*DATOS[[#This Row],[total_orders]]</f>
        <v>320</v>
      </c>
      <c r="J3382">
        <v>336</v>
      </c>
      <c r="K3382">
        <v>0</v>
      </c>
      <c r="L3382" t="s">
        <v>19</v>
      </c>
      <c r="M3382">
        <v>50.3</v>
      </c>
      <c r="N3382">
        <f>IF(DATOS[[#This Row],[email_open_rate]]="",0,DATOS[[#This Row],[email_open_rate]])</f>
        <v>50.3</v>
      </c>
      <c r="O3382" s="1">
        <v>44952</v>
      </c>
      <c r="P3382">
        <v>98</v>
      </c>
      <c r="Q3382">
        <v>0.15</v>
      </c>
      <c r="R3382">
        <f>IF(IFERROR(VLOOKUP(DATOS[[#This Row],[IdUnico]],A3383:$A$5002,1,FALSE),0),1,0)</f>
        <v>0</v>
      </c>
    </row>
    <row r="3383" spans="1:18" x14ac:dyDescent="0.3">
      <c r="A3383" t="str">
        <f>CONCATENATE(DATOS[[#This Row],[customer_id]],"_",DATOS[[#This Row],[country]],"_",DATOS[[#This Row],[customer_since]])</f>
        <v>CUST_7060_Japan_45416</v>
      </c>
      <c r="B3383" t="s">
        <v>3798</v>
      </c>
      <c r="C3383">
        <v>20</v>
      </c>
      <c r="D3383" t="s">
        <v>21</v>
      </c>
      <c r="E3383" t="s">
        <v>26</v>
      </c>
      <c r="F3383">
        <v>91.33</v>
      </c>
      <c r="G3383">
        <f>IF(DATOS[[#This Row],[avg_order_value]]="",0,DATOS[[#This Row],[avg_order_value]])</f>
        <v>91.33</v>
      </c>
      <c r="H3383">
        <v>5</v>
      </c>
      <c r="I3383">
        <f>DATOS[[#This Row],[avgValorOrdenDesc]]*DATOS[[#This Row],[total_orders]]</f>
        <v>456.65</v>
      </c>
      <c r="J3383">
        <v>318</v>
      </c>
      <c r="K3383">
        <v>0</v>
      </c>
      <c r="L3383" t="s">
        <v>29</v>
      </c>
      <c r="M3383">
        <v>42.3</v>
      </c>
      <c r="N3383">
        <f>IF(DATOS[[#This Row],[email_open_rate]]="",0,DATOS[[#This Row],[email_open_rate]])</f>
        <v>42.3</v>
      </c>
      <c r="O3383" s="1">
        <v>45416</v>
      </c>
      <c r="P3383">
        <v>76</v>
      </c>
      <c r="Q3383">
        <v>0.26</v>
      </c>
      <c r="R3383">
        <f>IF(IFERROR(VLOOKUP(DATOS[[#This Row],[IdUnico]],A3384:$A$5002,1,FALSE),0),1,0)</f>
        <v>0</v>
      </c>
    </row>
    <row r="3384" spans="1:18" x14ac:dyDescent="0.3">
      <c r="A3384" t="str">
        <f>CONCATENATE(DATOS[[#This Row],[customer_id]],"_",DATOS[[#This Row],[country]],"_",DATOS[[#This Row],[customer_since]])</f>
        <v>CUST_7063_Canada_45041</v>
      </c>
      <c r="B3384" t="s">
        <v>2046</v>
      </c>
      <c r="C3384">
        <v>29</v>
      </c>
      <c r="D3384" t="s">
        <v>14</v>
      </c>
      <c r="E3384" t="s">
        <v>28</v>
      </c>
      <c r="F3384">
        <v>101.94</v>
      </c>
      <c r="G3384">
        <f>IF(DATOS[[#This Row],[avg_order_value]]="",0,DATOS[[#This Row],[avg_order_value]])</f>
        <v>101.94</v>
      </c>
      <c r="H3384">
        <v>12</v>
      </c>
      <c r="I3384">
        <f>DATOS[[#This Row],[avgValorOrdenDesc]]*DATOS[[#This Row],[total_orders]]</f>
        <v>1223.28</v>
      </c>
      <c r="J3384">
        <v>54</v>
      </c>
      <c r="K3384">
        <v>0</v>
      </c>
      <c r="L3384" t="s">
        <v>40</v>
      </c>
      <c r="M3384">
        <v>14.6</v>
      </c>
      <c r="N3384">
        <f>IF(DATOS[[#This Row],[email_open_rate]]="",0,DATOS[[#This Row],[email_open_rate]])</f>
        <v>14.6</v>
      </c>
      <c r="O3384" s="1">
        <v>45041</v>
      </c>
      <c r="P3384">
        <v>69</v>
      </c>
      <c r="Q3384">
        <v>0.15</v>
      </c>
      <c r="R3384">
        <f>IF(IFERROR(VLOOKUP(DATOS[[#This Row],[IdUnico]],A3385:$A$5002,1,FALSE),0),1,0)</f>
        <v>0</v>
      </c>
    </row>
    <row r="3385" spans="1:18" x14ac:dyDescent="0.3">
      <c r="A3385" t="str">
        <f>CONCATENATE(DATOS[[#This Row],[customer_id]],"_",DATOS[[#This Row],[country]],"_",DATOS[[#This Row],[customer_since]])</f>
        <v>CUST_7065_UK_45790</v>
      </c>
      <c r="B3385" t="s">
        <v>3137</v>
      </c>
      <c r="C3385">
        <v>72</v>
      </c>
      <c r="D3385" t="s">
        <v>21</v>
      </c>
      <c r="E3385" t="s">
        <v>52</v>
      </c>
      <c r="F3385">
        <v>50.51</v>
      </c>
      <c r="G3385">
        <f>IF(DATOS[[#This Row],[avg_order_value]]="",0,DATOS[[#This Row],[avg_order_value]])</f>
        <v>50.51</v>
      </c>
      <c r="H3385">
        <v>10</v>
      </c>
      <c r="I3385">
        <f>DATOS[[#This Row],[avgValorOrdenDesc]]*DATOS[[#This Row],[total_orders]]</f>
        <v>505.09999999999997</v>
      </c>
      <c r="J3385">
        <v>169</v>
      </c>
      <c r="K3385">
        <v>0</v>
      </c>
      <c r="L3385" t="s">
        <v>23</v>
      </c>
      <c r="M3385">
        <v>12.9</v>
      </c>
      <c r="N3385">
        <f>IF(DATOS[[#This Row],[email_open_rate]]="",0,DATOS[[#This Row],[email_open_rate]])</f>
        <v>12.9</v>
      </c>
      <c r="O3385" s="1">
        <v>45790</v>
      </c>
      <c r="P3385">
        <v>97</v>
      </c>
      <c r="Q3385">
        <v>0.56999999999999995</v>
      </c>
      <c r="R3385">
        <f>IF(IFERROR(VLOOKUP(DATOS[[#This Row],[IdUnico]],A3386:$A$5002,1,FALSE),0),1,0)</f>
        <v>0</v>
      </c>
    </row>
    <row r="3386" spans="1:18" x14ac:dyDescent="0.3">
      <c r="A3386" t="str">
        <f>CONCATENATE(DATOS[[#This Row],[customer_id]],"_",DATOS[[#This Row],[country]],"_",DATOS[[#This Row],[customer_since]])</f>
        <v>CUST_7068_Australia_45734</v>
      </c>
      <c r="B3386" t="s">
        <v>2354</v>
      </c>
      <c r="C3386">
        <v>77</v>
      </c>
      <c r="D3386" t="s">
        <v>14</v>
      </c>
      <c r="E3386" t="s">
        <v>22</v>
      </c>
      <c r="F3386">
        <v>81.13</v>
      </c>
      <c r="G3386">
        <f>IF(DATOS[[#This Row],[avg_order_value]]="",0,DATOS[[#This Row],[avg_order_value]])</f>
        <v>81.13</v>
      </c>
      <c r="H3386">
        <v>10</v>
      </c>
      <c r="I3386">
        <f>DATOS[[#This Row],[avgValorOrdenDesc]]*DATOS[[#This Row],[total_orders]]</f>
        <v>811.3</v>
      </c>
      <c r="J3386">
        <v>137</v>
      </c>
      <c r="K3386">
        <v>0</v>
      </c>
      <c r="L3386" t="s">
        <v>23</v>
      </c>
      <c r="M3386">
        <v>53.4</v>
      </c>
      <c r="N3386">
        <f>IF(DATOS[[#This Row],[email_open_rate]]="",0,DATOS[[#This Row],[email_open_rate]])</f>
        <v>53.4</v>
      </c>
      <c r="O3386" s="1">
        <v>45734</v>
      </c>
      <c r="P3386">
        <v>82</v>
      </c>
      <c r="Q3386">
        <v>0.21</v>
      </c>
      <c r="R3386">
        <f>IF(IFERROR(VLOOKUP(DATOS[[#This Row],[IdUnico]],A3387:$A$5002,1,FALSE),0),1,0)</f>
        <v>0</v>
      </c>
    </row>
    <row r="3387" spans="1:18" x14ac:dyDescent="0.3">
      <c r="A3387" t="str">
        <f>CONCATENATE(DATOS[[#This Row],[customer_id]],"_",DATOS[[#This Row],[country]],"_",DATOS[[#This Row],[customer_since]])</f>
        <v>CUST_7078_Canada_45211</v>
      </c>
      <c r="B3387" t="s">
        <v>1424</v>
      </c>
      <c r="C3387">
        <v>35</v>
      </c>
      <c r="D3387" t="s">
        <v>21</v>
      </c>
      <c r="E3387" t="s">
        <v>28</v>
      </c>
      <c r="F3387">
        <v>43.03</v>
      </c>
      <c r="G3387">
        <f>IF(DATOS[[#This Row],[avg_order_value]]="",0,DATOS[[#This Row],[avg_order_value]])</f>
        <v>43.03</v>
      </c>
      <c r="H3387">
        <v>8</v>
      </c>
      <c r="I3387">
        <f>DATOS[[#This Row],[avgValorOrdenDesc]]*DATOS[[#This Row],[total_orders]]</f>
        <v>344.24</v>
      </c>
      <c r="J3387">
        <v>80</v>
      </c>
      <c r="K3387">
        <v>0</v>
      </c>
      <c r="L3387" t="s">
        <v>29</v>
      </c>
      <c r="M3387">
        <v>49.1</v>
      </c>
      <c r="N3387">
        <f>IF(DATOS[[#This Row],[email_open_rate]]="",0,DATOS[[#This Row],[email_open_rate]])</f>
        <v>49.1</v>
      </c>
      <c r="O3387" s="1">
        <v>45211</v>
      </c>
      <c r="P3387">
        <v>44</v>
      </c>
      <c r="Q3387">
        <v>0.22</v>
      </c>
      <c r="R3387">
        <f>IF(IFERROR(VLOOKUP(DATOS[[#This Row],[IdUnico]],A3388:$A$5002,1,FALSE),0),1,0)</f>
        <v>0</v>
      </c>
    </row>
    <row r="3388" spans="1:18" x14ac:dyDescent="0.3">
      <c r="A3388" t="str">
        <f>CONCATENATE(DATOS[[#This Row],[customer_id]],"_",DATOS[[#This Row],[country]],"_",DATOS[[#This Row],[customer_since]])</f>
        <v>CUST_7078_USA_44828</v>
      </c>
      <c r="B3388" t="s">
        <v>1424</v>
      </c>
      <c r="C3388">
        <v>35</v>
      </c>
      <c r="D3388" t="s">
        <v>14</v>
      </c>
      <c r="E3388" t="s">
        <v>18</v>
      </c>
      <c r="F3388">
        <v>48.19</v>
      </c>
      <c r="G3388">
        <f>IF(DATOS[[#This Row],[avg_order_value]]="",0,DATOS[[#This Row],[avg_order_value]])</f>
        <v>48.19</v>
      </c>
      <c r="H3388">
        <v>16</v>
      </c>
      <c r="I3388">
        <f>DATOS[[#This Row],[avgValorOrdenDesc]]*DATOS[[#This Row],[total_orders]]</f>
        <v>771.04</v>
      </c>
      <c r="J3388">
        <v>141</v>
      </c>
      <c r="K3388">
        <v>0</v>
      </c>
      <c r="L3388" t="s">
        <v>19</v>
      </c>
      <c r="M3388">
        <v>36.200000000000003</v>
      </c>
      <c r="N3388">
        <f>IF(DATOS[[#This Row],[email_open_rate]]="",0,DATOS[[#This Row],[email_open_rate]])</f>
        <v>36.200000000000003</v>
      </c>
      <c r="O3388" s="1">
        <v>44828</v>
      </c>
      <c r="P3388">
        <v>39</v>
      </c>
      <c r="Q3388">
        <v>0.34</v>
      </c>
      <c r="R3388">
        <f>IF(IFERROR(VLOOKUP(DATOS[[#This Row],[IdUnico]],A3389:$A$5002,1,FALSE),0),1,0)</f>
        <v>0</v>
      </c>
    </row>
    <row r="3389" spans="1:18" x14ac:dyDescent="0.3">
      <c r="A3389" t="str">
        <f>CONCATENATE(DATOS[[#This Row],[customer_id]],"_",DATOS[[#This Row],[country]],"_",DATOS[[#This Row],[customer_since]])</f>
        <v>CUST_7079_Brazil_45190</v>
      </c>
      <c r="B3389" t="s">
        <v>2976</v>
      </c>
      <c r="C3389">
        <v>37</v>
      </c>
      <c r="D3389" t="s">
        <v>21</v>
      </c>
      <c r="E3389" t="s">
        <v>15</v>
      </c>
      <c r="G3389">
        <f>IF(DATOS[[#This Row],[avg_order_value]]="",0,DATOS[[#This Row],[avg_order_value]])</f>
        <v>0</v>
      </c>
      <c r="H3389">
        <v>11</v>
      </c>
      <c r="I3389">
        <f>DATOS[[#This Row],[avgValorOrdenDesc]]*DATOS[[#This Row],[total_orders]]</f>
        <v>0</v>
      </c>
      <c r="J3389">
        <v>219</v>
      </c>
      <c r="K3389">
        <v>0</v>
      </c>
      <c r="L3389" t="s">
        <v>40</v>
      </c>
      <c r="M3389">
        <v>48.5</v>
      </c>
      <c r="N3389">
        <f>IF(DATOS[[#This Row],[email_open_rate]]="",0,DATOS[[#This Row],[email_open_rate]])</f>
        <v>48.5</v>
      </c>
      <c r="O3389" s="1">
        <v>45190</v>
      </c>
      <c r="P3389">
        <v>21</v>
      </c>
      <c r="Q3389">
        <v>0.36</v>
      </c>
      <c r="R3389">
        <f>IF(IFERROR(VLOOKUP(DATOS[[#This Row],[IdUnico]],A3390:$A$5002,1,FALSE),0),1,0)</f>
        <v>0</v>
      </c>
    </row>
    <row r="3390" spans="1:18" x14ac:dyDescent="0.3">
      <c r="A3390" t="str">
        <f>CONCATENATE(DATOS[[#This Row],[customer_id]],"_",DATOS[[#This Row],[country]],"_",DATOS[[#This Row],[customer_since]])</f>
        <v>CUST_7079_China_44495</v>
      </c>
      <c r="B3390" t="s">
        <v>2976</v>
      </c>
      <c r="C3390">
        <v>29</v>
      </c>
      <c r="D3390" t="s">
        <v>21</v>
      </c>
      <c r="E3390" t="s">
        <v>44</v>
      </c>
      <c r="G3390">
        <f>IF(DATOS[[#This Row],[avg_order_value]]="",0,DATOS[[#This Row],[avg_order_value]])</f>
        <v>0</v>
      </c>
      <c r="H3390">
        <v>11</v>
      </c>
      <c r="I3390">
        <f>DATOS[[#This Row],[avgValorOrdenDesc]]*DATOS[[#This Row],[total_orders]]</f>
        <v>0</v>
      </c>
      <c r="J3390">
        <v>308</v>
      </c>
      <c r="K3390">
        <v>0</v>
      </c>
      <c r="L3390" t="s">
        <v>29</v>
      </c>
      <c r="M3390">
        <v>66.099999999999994</v>
      </c>
      <c r="N3390">
        <f>IF(DATOS[[#This Row],[email_open_rate]]="",0,DATOS[[#This Row],[email_open_rate]])</f>
        <v>66.099999999999994</v>
      </c>
      <c r="O3390" s="1">
        <v>44495</v>
      </c>
      <c r="P3390">
        <v>80</v>
      </c>
      <c r="Q3390">
        <v>0.53</v>
      </c>
      <c r="R3390">
        <f>IF(IFERROR(VLOOKUP(DATOS[[#This Row],[IdUnico]],A3391:$A$5002,1,FALSE),0),1,0)</f>
        <v>0</v>
      </c>
    </row>
    <row r="3391" spans="1:18" x14ac:dyDescent="0.3">
      <c r="A3391" t="str">
        <f>CONCATENATE(DATOS[[#This Row],[customer_id]],"_",DATOS[[#This Row],[country]],"_",DATOS[[#This Row],[customer_since]])</f>
        <v>CUST_7079_USA_44050</v>
      </c>
      <c r="B3391" t="s">
        <v>2976</v>
      </c>
      <c r="C3391">
        <v>37</v>
      </c>
      <c r="D3391" t="s">
        <v>14</v>
      </c>
      <c r="E3391" t="s">
        <v>18</v>
      </c>
      <c r="F3391">
        <v>78.489999999999995</v>
      </c>
      <c r="G3391">
        <f>IF(DATOS[[#This Row],[avg_order_value]]="",0,DATOS[[#This Row],[avg_order_value]])</f>
        <v>78.489999999999995</v>
      </c>
      <c r="H3391">
        <v>6</v>
      </c>
      <c r="I3391">
        <f>DATOS[[#This Row],[avgValorOrdenDesc]]*DATOS[[#This Row],[total_orders]]</f>
        <v>470.93999999999994</v>
      </c>
      <c r="J3391">
        <v>281</v>
      </c>
      <c r="K3391">
        <v>0</v>
      </c>
      <c r="L3391" t="s">
        <v>19</v>
      </c>
      <c r="M3391">
        <v>96.6</v>
      </c>
      <c r="N3391">
        <f>IF(DATOS[[#This Row],[email_open_rate]]="",0,DATOS[[#This Row],[email_open_rate]])</f>
        <v>96.6</v>
      </c>
      <c r="O3391" s="1">
        <v>44050</v>
      </c>
      <c r="P3391">
        <v>19</v>
      </c>
      <c r="Q3391">
        <v>0.3</v>
      </c>
      <c r="R3391">
        <f>IF(IFERROR(VLOOKUP(DATOS[[#This Row],[IdUnico]],A3392:$A$5002,1,FALSE),0),1,0)</f>
        <v>0</v>
      </c>
    </row>
    <row r="3392" spans="1:18" x14ac:dyDescent="0.3">
      <c r="A3392" t="str">
        <f>CONCATENATE(DATOS[[#This Row],[customer_id]],"_",DATOS[[#This Row],[country]],"_",DATOS[[#This Row],[customer_since]])</f>
        <v>CUST_7082_France_44012</v>
      </c>
      <c r="B3392" t="s">
        <v>1381</v>
      </c>
      <c r="C3392">
        <v>62</v>
      </c>
      <c r="D3392" t="s">
        <v>21</v>
      </c>
      <c r="E3392" t="s">
        <v>35</v>
      </c>
      <c r="F3392">
        <v>87.27</v>
      </c>
      <c r="G3392">
        <f>IF(DATOS[[#This Row],[avg_order_value]]="",0,DATOS[[#This Row],[avg_order_value]])</f>
        <v>87.27</v>
      </c>
      <c r="H3392">
        <v>10</v>
      </c>
      <c r="I3392">
        <f>DATOS[[#This Row],[avgValorOrdenDesc]]*DATOS[[#This Row],[total_orders]]</f>
        <v>872.69999999999993</v>
      </c>
      <c r="J3392">
        <v>174</v>
      </c>
      <c r="K3392">
        <v>0</v>
      </c>
      <c r="L3392" t="s">
        <v>23</v>
      </c>
      <c r="M3392">
        <v>47.3</v>
      </c>
      <c r="N3392">
        <f>IF(DATOS[[#This Row],[email_open_rate]]="",0,DATOS[[#This Row],[email_open_rate]])</f>
        <v>47.3</v>
      </c>
      <c r="O3392" s="1">
        <v>44012</v>
      </c>
      <c r="P3392">
        <v>60</v>
      </c>
      <c r="Q3392">
        <v>0.56999999999999995</v>
      </c>
      <c r="R3392">
        <f>IF(IFERROR(VLOOKUP(DATOS[[#This Row],[IdUnico]],A3393:$A$5002,1,FALSE),0),1,0)</f>
        <v>0</v>
      </c>
    </row>
    <row r="3393" spans="1:18" x14ac:dyDescent="0.3">
      <c r="A3393" t="str">
        <f>CONCATENATE(DATOS[[#This Row],[customer_id]],"_",DATOS[[#This Row],[country]],"_",DATOS[[#This Row],[customer_since]])</f>
        <v>CUST_7089_France_44036</v>
      </c>
      <c r="B3393" t="s">
        <v>1518</v>
      </c>
      <c r="C3393">
        <v>29</v>
      </c>
      <c r="D3393" t="s">
        <v>21</v>
      </c>
      <c r="E3393" t="s">
        <v>35</v>
      </c>
      <c r="F3393">
        <v>52.13</v>
      </c>
      <c r="G3393">
        <f>IF(DATOS[[#This Row],[avg_order_value]]="",0,DATOS[[#This Row],[avg_order_value]])</f>
        <v>52.13</v>
      </c>
      <c r="H3393">
        <v>17</v>
      </c>
      <c r="I3393">
        <f>DATOS[[#This Row],[avgValorOrdenDesc]]*DATOS[[#This Row],[total_orders]]</f>
        <v>886.21</v>
      </c>
      <c r="J3393">
        <v>106</v>
      </c>
      <c r="K3393">
        <v>0</v>
      </c>
      <c r="L3393" t="s">
        <v>23</v>
      </c>
      <c r="M3393">
        <v>27.5</v>
      </c>
      <c r="N3393">
        <f>IF(DATOS[[#This Row],[email_open_rate]]="",0,DATOS[[#This Row],[email_open_rate]])</f>
        <v>27.5</v>
      </c>
      <c r="O3393" s="1">
        <v>44036</v>
      </c>
      <c r="P3393">
        <v>68</v>
      </c>
      <c r="Q3393">
        <v>0.52</v>
      </c>
      <c r="R3393">
        <f>IF(IFERROR(VLOOKUP(DATOS[[#This Row],[IdUnico]],A3394:$A$5002,1,FALSE),0),1,0)</f>
        <v>0</v>
      </c>
    </row>
    <row r="3394" spans="1:18" x14ac:dyDescent="0.3">
      <c r="A3394" t="str">
        <f>CONCATENATE(DATOS[[#This Row],[customer_id]],"_",DATOS[[#This Row],[country]],"_",DATOS[[#This Row],[customer_since]])</f>
        <v>CUST_7089_USA_45346</v>
      </c>
      <c r="B3394" t="s">
        <v>1518</v>
      </c>
      <c r="C3394">
        <v>72</v>
      </c>
      <c r="D3394" t="s">
        <v>14</v>
      </c>
      <c r="E3394" t="s">
        <v>18</v>
      </c>
      <c r="F3394">
        <v>228.3</v>
      </c>
      <c r="G3394">
        <f>IF(DATOS[[#This Row],[avg_order_value]]="",0,DATOS[[#This Row],[avg_order_value]])</f>
        <v>228.3</v>
      </c>
      <c r="H3394">
        <v>12</v>
      </c>
      <c r="I3394">
        <f>DATOS[[#This Row],[avgValorOrdenDesc]]*DATOS[[#This Row],[total_orders]]</f>
        <v>2739.6000000000004</v>
      </c>
      <c r="J3394">
        <v>127</v>
      </c>
      <c r="K3394">
        <v>0</v>
      </c>
      <c r="L3394" t="s">
        <v>19</v>
      </c>
      <c r="M3394">
        <v>96.9</v>
      </c>
      <c r="N3394">
        <f>IF(DATOS[[#This Row],[email_open_rate]]="",0,DATOS[[#This Row],[email_open_rate]])</f>
        <v>96.9</v>
      </c>
      <c r="O3394" s="1">
        <v>45346</v>
      </c>
      <c r="P3394">
        <v>87</v>
      </c>
      <c r="Q3394">
        <v>0.12</v>
      </c>
      <c r="R3394">
        <f>IF(IFERROR(VLOOKUP(DATOS[[#This Row],[IdUnico]],A3395:$A$5002,1,FALSE),0),1,0)</f>
        <v>0</v>
      </c>
    </row>
    <row r="3395" spans="1:18" x14ac:dyDescent="0.3">
      <c r="A3395" t="str">
        <f>CONCATENATE(DATOS[[#This Row],[customer_id]],"_",DATOS[[#This Row],[country]],"_",DATOS[[#This Row],[customer_since]])</f>
        <v>CUST_7090_Canada_45328</v>
      </c>
      <c r="B3395" t="s">
        <v>694</v>
      </c>
      <c r="C3395">
        <v>45</v>
      </c>
      <c r="D3395" t="s">
        <v>21</v>
      </c>
      <c r="E3395" t="s">
        <v>28</v>
      </c>
      <c r="F3395">
        <v>80.650000000000006</v>
      </c>
      <c r="G3395">
        <f>IF(DATOS[[#This Row],[avg_order_value]]="",0,DATOS[[#This Row],[avg_order_value]])</f>
        <v>80.650000000000006</v>
      </c>
      <c r="H3395">
        <v>9</v>
      </c>
      <c r="I3395">
        <f>DATOS[[#This Row],[avgValorOrdenDesc]]*DATOS[[#This Row],[total_orders]]</f>
        <v>725.85</v>
      </c>
      <c r="J3395">
        <v>192</v>
      </c>
      <c r="K3395">
        <v>0</v>
      </c>
      <c r="L3395" t="s">
        <v>29</v>
      </c>
      <c r="M3395">
        <v>13.6</v>
      </c>
      <c r="N3395">
        <f>IF(DATOS[[#This Row],[email_open_rate]]="",0,DATOS[[#This Row],[email_open_rate]])</f>
        <v>13.6</v>
      </c>
      <c r="O3395" s="1">
        <v>45328</v>
      </c>
      <c r="P3395">
        <v>6</v>
      </c>
      <c r="Q3395">
        <v>0.21</v>
      </c>
      <c r="R3395">
        <f>IF(IFERROR(VLOOKUP(DATOS[[#This Row],[IdUnico]],A3396:$A$5002,1,FALSE),0),1,0)</f>
        <v>0</v>
      </c>
    </row>
    <row r="3396" spans="1:18" x14ac:dyDescent="0.3">
      <c r="A3396" t="str">
        <f>CONCATENATE(DATOS[[#This Row],[customer_id]],"_",DATOS[[#This Row],[country]],"_",DATOS[[#This Row],[customer_since]])</f>
        <v>CUST_7090_China_44752</v>
      </c>
      <c r="B3396" t="s">
        <v>694</v>
      </c>
      <c r="C3396">
        <v>20</v>
      </c>
      <c r="D3396" t="s">
        <v>21</v>
      </c>
      <c r="E3396" t="s">
        <v>44</v>
      </c>
      <c r="F3396">
        <v>73.87</v>
      </c>
      <c r="G3396">
        <f>IF(DATOS[[#This Row],[avg_order_value]]="",0,DATOS[[#This Row],[avg_order_value]])</f>
        <v>73.87</v>
      </c>
      <c r="H3396">
        <v>10</v>
      </c>
      <c r="I3396">
        <f>DATOS[[#This Row],[avgValorOrdenDesc]]*DATOS[[#This Row],[total_orders]]</f>
        <v>738.7</v>
      </c>
      <c r="J3396">
        <v>148</v>
      </c>
      <c r="K3396">
        <v>0</v>
      </c>
      <c r="L3396" t="s">
        <v>40</v>
      </c>
      <c r="M3396">
        <v>38.6</v>
      </c>
      <c r="N3396">
        <f>IF(DATOS[[#This Row],[email_open_rate]]="",0,DATOS[[#This Row],[email_open_rate]])</f>
        <v>38.6</v>
      </c>
      <c r="O3396" s="1">
        <v>44752</v>
      </c>
      <c r="P3396">
        <v>56</v>
      </c>
      <c r="Q3396">
        <v>0.21</v>
      </c>
      <c r="R3396">
        <f>IF(IFERROR(VLOOKUP(DATOS[[#This Row],[IdUnico]],A3397:$A$5002,1,FALSE),0),1,0)</f>
        <v>0</v>
      </c>
    </row>
    <row r="3397" spans="1:18" x14ac:dyDescent="0.3">
      <c r="A3397" t="str">
        <f>CONCATENATE(DATOS[[#This Row],[customer_id]],"_",DATOS[[#This Row],[country]],"_",DATOS[[#This Row],[customer_since]])</f>
        <v>CUST_7091_Australia_44623</v>
      </c>
      <c r="B3397" t="s">
        <v>2461</v>
      </c>
      <c r="C3397">
        <v>41</v>
      </c>
      <c r="D3397" t="s">
        <v>14</v>
      </c>
      <c r="E3397" t="s">
        <v>22</v>
      </c>
      <c r="F3397">
        <v>43.17</v>
      </c>
      <c r="G3397">
        <f>IF(DATOS[[#This Row],[avg_order_value]]="",0,DATOS[[#This Row],[avg_order_value]])</f>
        <v>43.17</v>
      </c>
      <c r="H3397">
        <v>10</v>
      </c>
      <c r="I3397">
        <f>DATOS[[#This Row],[avgValorOrdenDesc]]*DATOS[[#This Row],[total_orders]]</f>
        <v>431.70000000000005</v>
      </c>
      <c r="J3397">
        <v>260</v>
      </c>
      <c r="K3397">
        <v>0</v>
      </c>
      <c r="L3397" t="s">
        <v>16</v>
      </c>
      <c r="M3397">
        <v>99.9</v>
      </c>
      <c r="N3397">
        <f>IF(DATOS[[#This Row],[email_open_rate]]="",0,DATOS[[#This Row],[email_open_rate]])</f>
        <v>99.9</v>
      </c>
      <c r="O3397" s="1">
        <v>44623</v>
      </c>
      <c r="P3397">
        <v>27</v>
      </c>
      <c r="Q3397">
        <v>0.26</v>
      </c>
      <c r="R3397">
        <f>IF(IFERROR(VLOOKUP(DATOS[[#This Row],[IdUnico]],A3398:$A$5002,1,FALSE),0),1,0)</f>
        <v>0</v>
      </c>
    </row>
    <row r="3398" spans="1:18" x14ac:dyDescent="0.3">
      <c r="A3398" t="str">
        <f>CONCATENATE(DATOS[[#This Row],[customer_id]],"_",DATOS[[#This Row],[country]],"_",DATOS[[#This Row],[customer_since]])</f>
        <v>CUST_7091_Canada_44734</v>
      </c>
      <c r="B3398" t="s">
        <v>2461</v>
      </c>
      <c r="C3398">
        <v>56</v>
      </c>
      <c r="D3398" t="s">
        <v>14</v>
      </c>
      <c r="E3398" t="s">
        <v>28</v>
      </c>
      <c r="F3398">
        <v>67.540000000000006</v>
      </c>
      <c r="G3398">
        <f>IF(DATOS[[#This Row],[avg_order_value]]="",0,DATOS[[#This Row],[avg_order_value]])</f>
        <v>67.540000000000006</v>
      </c>
      <c r="H3398">
        <v>10</v>
      </c>
      <c r="I3398">
        <f>DATOS[[#This Row],[avgValorOrdenDesc]]*DATOS[[#This Row],[total_orders]]</f>
        <v>675.40000000000009</v>
      </c>
      <c r="J3398">
        <v>245</v>
      </c>
      <c r="K3398">
        <v>0</v>
      </c>
      <c r="L3398" t="s">
        <v>40</v>
      </c>
      <c r="M3398">
        <v>21.2</v>
      </c>
      <c r="N3398">
        <f>IF(DATOS[[#This Row],[email_open_rate]]="",0,DATOS[[#This Row],[email_open_rate]])</f>
        <v>21.2</v>
      </c>
      <c r="O3398" s="1">
        <v>44734</v>
      </c>
      <c r="P3398">
        <v>58</v>
      </c>
      <c r="Q3398">
        <v>0.44</v>
      </c>
      <c r="R3398">
        <f>IF(IFERROR(VLOOKUP(DATOS[[#This Row],[IdUnico]],A3399:$A$5002,1,FALSE),0),1,0)</f>
        <v>0</v>
      </c>
    </row>
    <row r="3399" spans="1:18" x14ac:dyDescent="0.3">
      <c r="A3399" t="str">
        <f>CONCATENATE(DATOS[[#This Row],[customer_id]],"_",DATOS[[#This Row],[country]],"_",DATOS[[#This Row],[customer_since]])</f>
        <v>CUST_7093_India_45521</v>
      </c>
      <c r="B3399" t="s">
        <v>2482</v>
      </c>
      <c r="C3399">
        <v>78</v>
      </c>
      <c r="D3399" t="s">
        <v>21</v>
      </c>
      <c r="E3399" t="s">
        <v>37</v>
      </c>
      <c r="F3399">
        <v>51.88</v>
      </c>
      <c r="G3399">
        <f>IF(DATOS[[#This Row],[avg_order_value]]="",0,DATOS[[#This Row],[avg_order_value]])</f>
        <v>51.88</v>
      </c>
      <c r="H3399">
        <v>16</v>
      </c>
      <c r="I3399">
        <f>DATOS[[#This Row],[avgValorOrdenDesc]]*DATOS[[#This Row],[total_orders]]</f>
        <v>830.08</v>
      </c>
      <c r="J3399">
        <v>102</v>
      </c>
      <c r="K3399">
        <v>0</v>
      </c>
      <c r="L3399" t="s">
        <v>40</v>
      </c>
      <c r="M3399">
        <v>85.2</v>
      </c>
      <c r="N3399">
        <f>IF(DATOS[[#This Row],[email_open_rate]]="",0,DATOS[[#This Row],[email_open_rate]])</f>
        <v>85.2</v>
      </c>
      <c r="O3399" s="1">
        <v>45521</v>
      </c>
      <c r="P3399">
        <v>39</v>
      </c>
      <c r="Q3399">
        <v>0.46</v>
      </c>
      <c r="R3399">
        <f>IF(IFERROR(VLOOKUP(DATOS[[#This Row],[IdUnico]],A3400:$A$5002,1,FALSE),0),1,0)</f>
        <v>0</v>
      </c>
    </row>
    <row r="3400" spans="1:18" x14ac:dyDescent="0.3">
      <c r="A3400" t="str">
        <f>CONCATENATE(DATOS[[#This Row],[customer_id]],"_",DATOS[[#This Row],[country]],"_",DATOS[[#This Row],[customer_since]])</f>
        <v>CUST_7094_China_44384</v>
      </c>
      <c r="B3400" t="s">
        <v>3174</v>
      </c>
      <c r="C3400">
        <v>50</v>
      </c>
      <c r="D3400" t="s">
        <v>21</v>
      </c>
      <c r="E3400" t="s">
        <v>44</v>
      </c>
      <c r="F3400">
        <v>91.43</v>
      </c>
      <c r="G3400">
        <f>IF(DATOS[[#This Row],[avg_order_value]]="",0,DATOS[[#This Row],[avg_order_value]])</f>
        <v>91.43</v>
      </c>
      <c r="H3400">
        <v>11</v>
      </c>
      <c r="I3400">
        <f>DATOS[[#This Row],[avgValorOrdenDesc]]*DATOS[[#This Row],[total_orders]]</f>
        <v>1005.73</v>
      </c>
      <c r="J3400">
        <v>110</v>
      </c>
      <c r="K3400">
        <v>0</v>
      </c>
      <c r="L3400" t="s">
        <v>40</v>
      </c>
      <c r="M3400">
        <v>79.7</v>
      </c>
      <c r="N3400">
        <f>IF(DATOS[[#This Row],[email_open_rate]]="",0,DATOS[[#This Row],[email_open_rate]])</f>
        <v>79.7</v>
      </c>
      <c r="O3400" s="1">
        <v>44384</v>
      </c>
      <c r="P3400">
        <v>32</v>
      </c>
      <c r="Q3400">
        <v>0.23</v>
      </c>
      <c r="R3400">
        <f>IF(IFERROR(VLOOKUP(DATOS[[#This Row],[IdUnico]],A3401:$A$5002,1,FALSE),0),1,0)</f>
        <v>0</v>
      </c>
    </row>
    <row r="3401" spans="1:18" x14ac:dyDescent="0.3">
      <c r="A3401" t="str">
        <f>CONCATENATE(DATOS[[#This Row],[customer_id]],"_",DATOS[[#This Row],[country]],"_",DATOS[[#This Row],[customer_since]])</f>
        <v>CUST_7097_India_45224</v>
      </c>
      <c r="B3401" t="s">
        <v>1697</v>
      </c>
      <c r="C3401">
        <v>54</v>
      </c>
      <c r="D3401" t="s">
        <v>14</v>
      </c>
      <c r="E3401" t="s">
        <v>37</v>
      </c>
      <c r="F3401">
        <v>31.55</v>
      </c>
      <c r="G3401">
        <f>IF(DATOS[[#This Row],[avg_order_value]]="",0,DATOS[[#This Row],[avg_order_value]])</f>
        <v>31.55</v>
      </c>
      <c r="H3401">
        <v>6</v>
      </c>
      <c r="I3401">
        <f>DATOS[[#This Row],[avgValorOrdenDesc]]*DATOS[[#This Row],[total_orders]]</f>
        <v>189.3</v>
      </c>
      <c r="J3401">
        <v>288</v>
      </c>
      <c r="K3401">
        <v>0</v>
      </c>
      <c r="L3401" t="s">
        <v>16</v>
      </c>
      <c r="M3401">
        <v>29.8</v>
      </c>
      <c r="N3401">
        <f>IF(DATOS[[#This Row],[email_open_rate]]="",0,DATOS[[#This Row],[email_open_rate]])</f>
        <v>29.8</v>
      </c>
      <c r="O3401" s="1">
        <v>45224</v>
      </c>
      <c r="P3401">
        <v>44</v>
      </c>
      <c r="Q3401">
        <v>0.45</v>
      </c>
      <c r="R3401">
        <f>IF(IFERROR(VLOOKUP(DATOS[[#This Row],[IdUnico]],A3402:$A$5002,1,FALSE),0),1,0)</f>
        <v>0</v>
      </c>
    </row>
    <row r="3402" spans="1:18" x14ac:dyDescent="0.3">
      <c r="A3402" t="str">
        <f>CONCATENATE(DATOS[[#This Row],[customer_id]],"_",DATOS[[#This Row],[country]],"_",DATOS[[#This Row],[customer_since]])</f>
        <v>CUST_7099_Canada_44359</v>
      </c>
      <c r="B3402" t="s">
        <v>1474</v>
      </c>
      <c r="C3402">
        <v>28</v>
      </c>
      <c r="D3402" t="s">
        <v>21</v>
      </c>
      <c r="E3402" t="s">
        <v>28</v>
      </c>
      <c r="F3402">
        <v>51.58</v>
      </c>
      <c r="G3402">
        <f>IF(DATOS[[#This Row],[avg_order_value]]="",0,DATOS[[#This Row],[avg_order_value]])</f>
        <v>51.58</v>
      </c>
      <c r="H3402">
        <v>11</v>
      </c>
      <c r="I3402">
        <f>DATOS[[#This Row],[avgValorOrdenDesc]]*DATOS[[#This Row],[total_orders]]</f>
        <v>567.38</v>
      </c>
      <c r="J3402">
        <v>210</v>
      </c>
      <c r="K3402">
        <v>0</v>
      </c>
      <c r="L3402" t="s">
        <v>29</v>
      </c>
      <c r="M3402">
        <v>32.5</v>
      </c>
      <c r="N3402">
        <f>IF(DATOS[[#This Row],[email_open_rate]]="",0,DATOS[[#This Row],[email_open_rate]])</f>
        <v>32.5</v>
      </c>
      <c r="O3402" s="1">
        <v>44359</v>
      </c>
      <c r="P3402">
        <v>69</v>
      </c>
      <c r="Q3402">
        <v>0.47</v>
      </c>
      <c r="R3402">
        <f>IF(IFERROR(VLOOKUP(DATOS[[#This Row],[IdUnico]],A3403:$A$5002,1,FALSE),0),1,0)</f>
        <v>0</v>
      </c>
    </row>
    <row r="3403" spans="1:18" x14ac:dyDescent="0.3">
      <c r="A3403" t="str">
        <f>CONCATENATE(DATOS[[#This Row],[customer_id]],"_",DATOS[[#This Row],[country]],"_",DATOS[[#This Row],[customer_since]])</f>
        <v>CUST_7099_USA_44152</v>
      </c>
      <c r="B3403" t="s">
        <v>1474</v>
      </c>
      <c r="C3403">
        <v>18</v>
      </c>
      <c r="D3403" t="s">
        <v>21</v>
      </c>
      <c r="E3403" t="s">
        <v>18</v>
      </c>
      <c r="F3403">
        <v>118.71</v>
      </c>
      <c r="G3403">
        <f>IF(DATOS[[#This Row],[avg_order_value]]="",0,DATOS[[#This Row],[avg_order_value]])</f>
        <v>118.71</v>
      </c>
      <c r="H3403">
        <v>13</v>
      </c>
      <c r="I3403">
        <f>DATOS[[#This Row],[avgValorOrdenDesc]]*DATOS[[#This Row],[total_orders]]</f>
        <v>1543.23</v>
      </c>
      <c r="J3403">
        <v>3</v>
      </c>
      <c r="K3403">
        <v>0</v>
      </c>
      <c r="L3403" t="s">
        <v>16</v>
      </c>
      <c r="M3403">
        <v>1.8</v>
      </c>
      <c r="N3403">
        <f>IF(DATOS[[#This Row],[email_open_rate]]="",0,DATOS[[#This Row],[email_open_rate]])</f>
        <v>1.8</v>
      </c>
      <c r="O3403" s="1">
        <v>44152</v>
      </c>
      <c r="P3403">
        <v>16</v>
      </c>
      <c r="Q3403">
        <v>0.25</v>
      </c>
      <c r="R3403">
        <f>IF(IFERROR(VLOOKUP(DATOS[[#This Row],[IdUnico]],A3404:$A$5002,1,FALSE),0),1,0)</f>
        <v>0</v>
      </c>
    </row>
    <row r="3404" spans="1:18" x14ac:dyDescent="0.3">
      <c r="A3404" t="str">
        <f>CONCATENATE(DATOS[[#This Row],[customer_id]],"_",DATOS[[#This Row],[country]],"_",DATOS[[#This Row],[customer_since]])</f>
        <v>CUST_7100_UK_45193</v>
      </c>
      <c r="B3404" t="s">
        <v>3328</v>
      </c>
      <c r="C3404">
        <v>36</v>
      </c>
      <c r="D3404" t="s">
        <v>14</v>
      </c>
      <c r="E3404" t="s">
        <v>52</v>
      </c>
      <c r="F3404">
        <v>187.61</v>
      </c>
      <c r="G3404">
        <f>IF(DATOS[[#This Row],[avg_order_value]]="",0,DATOS[[#This Row],[avg_order_value]])</f>
        <v>187.61</v>
      </c>
      <c r="H3404">
        <v>11</v>
      </c>
      <c r="I3404">
        <f>DATOS[[#This Row],[avgValorOrdenDesc]]*DATOS[[#This Row],[total_orders]]</f>
        <v>2063.71</v>
      </c>
      <c r="J3404">
        <v>34</v>
      </c>
      <c r="K3404">
        <v>0</v>
      </c>
      <c r="L3404" t="s">
        <v>29</v>
      </c>
      <c r="M3404">
        <v>44.1</v>
      </c>
      <c r="N3404">
        <f>IF(DATOS[[#This Row],[email_open_rate]]="",0,DATOS[[#This Row],[email_open_rate]])</f>
        <v>44.1</v>
      </c>
      <c r="O3404" s="1">
        <v>45193</v>
      </c>
      <c r="P3404">
        <v>35</v>
      </c>
      <c r="Q3404">
        <v>0.13</v>
      </c>
      <c r="R3404">
        <f>IF(IFERROR(VLOOKUP(DATOS[[#This Row],[IdUnico]],A3405:$A$5002,1,FALSE),0),1,0)</f>
        <v>0</v>
      </c>
    </row>
    <row r="3405" spans="1:18" x14ac:dyDescent="0.3">
      <c r="A3405" t="str">
        <f>CONCATENATE(DATOS[[#This Row],[customer_id]],"_",DATOS[[#This Row],[country]],"_",DATOS[[#This Row],[customer_since]])</f>
        <v>CUST_7102_France_44351</v>
      </c>
      <c r="B3405" t="s">
        <v>311</v>
      </c>
      <c r="C3405">
        <v>22</v>
      </c>
      <c r="D3405" t="s">
        <v>14</v>
      </c>
      <c r="E3405" t="s">
        <v>35</v>
      </c>
      <c r="F3405">
        <v>73.61</v>
      </c>
      <c r="G3405">
        <f>IF(DATOS[[#This Row],[avg_order_value]]="",0,DATOS[[#This Row],[avg_order_value]])</f>
        <v>73.61</v>
      </c>
      <c r="H3405">
        <v>8</v>
      </c>
      <c r="I3405">
        <f>DATOS[[#This Row],[avgValorOrdenDesc]]*DATOS[[#This Row],[total_orders]]</f>
        <v>588.88</v>
      </c>
      <c r="J3405">
        <v>157</v>
      </c>
      <c r="K3405">
        <v>0</v>
      </c>
      <c r="L3405" t="s">
        <v>23</v>
      </c>
      <c r="M3405">
        <v>37.700000000000003</v>
      </c>
      <c r="N3405">
        <f>IF(DATOS[[#This Row],[email_open_rate]]="",0,DATOS[[#This Row],[email_open_rate]])</f>
        <v>37.700000000000003</v>
      </c>
      <c r="O3405" s="1">
        <v>44351</v>
      </c>
      <c r="P3405">
        <v>7</v>
      </c>
      <c r="Q3405">
        <v>0.22</v>
      </c>
      <c r="R3405">
        <f>IF(IFERROR(VLOOKUP(DATOS[[#This Row],[IdUnico]],A3406:$A$5002,1,FALSE),0),1,0)</f>
        <v>0</v>
      </c>
    </row>
    <row r="3406" spans="1:18" x14ac:dyDescent="0.3">
      <c r="A3406" t="str">
        <f>CONCATENATE(DATOS[[#This Row],[customer_id]],"_",DATOS[[#This Row],[country]],"_",DATOS[[#This Row],[customer_since]])</f>
        <v>CUST_7102_India_45493</v>
      </c>
      <c r="B3406" t="s">
        <v>311</v>
      </c>
      <c r="C3406">
        <v>29</v>
      </c>
      <c r="D3406" t="s">
        <v>25</v>
      </c>
      <c r="E3406" t="s">
        <v>37</v>
      </c>
      <c r="F3406">
        <v>105.22</v>
      </c>
      <c r="G3406">
        <f>IF(DATOS[[#This Row],[avg_order_value]]="",0,DATOS[[#This Row],[avg_order_value]])</f>
        <v>105.22</v>
      </c>
      <c r="H3406">
        <v>10</v>
      </c>
      <c r="I3406">
        <f>DATOS[[#This Row],[avgValorOrdenDesc]]*DATOS[[#This Row],[total_orders]]</f>
        <v>1052.2</v>
      </c>
      <c r="J3406">
        <v>341</v>
      </c>
      <c r="K3406">
        <v>0</v>
      </c>
      <c r="L3406" t="s">
        <v>23</v>
      </c>
      <c r="M3406">
        <v>95</v>
      </c>
      <c r="N3406">
        <f>IF(DATOS[[#This Row],[email_open_rate]]="",0,DATOS[[#This Row],[email_open_rate]])</f>
        <v>95</v>
      </c>
      <c r="O3406" s="1">
        <v>45493</v>
      </c>
      <c r="P3406">
        <v>80</v>
      </c>
      <c r="Q3406">
        <v>0.46</v>
      </c>
      <c r="R3406">
        <f>IF(IFERROR(VLOOKUP(DATOS[[#This Row],[IdUnico]],A3407:$A$5002,1,FALSE),0),1,0)</f>
        <v>0</v>
      </c>
    </row>
    <row r="3407" spans="1:18" x14ac:dyDescent="0.3">
      <c r="A3407" t="str">
        <f>CONCATENATE(DATOS[[#This Row],[customer_id]],"_",DATOS[[#This Row],[country]],"_",DATOS[[#This Row],[customer_since]])</f>
        <v>CUST_7103_Australia_44186</v>
      </c>
      <c r="B3407" t="s">
        <v>3695</v>
      </c>
      <c r="C3407">
        <v>34</v>
      </c>
      <c r="D3407" t="s">
        <v>21</v>
      </c>
      <c r="E3407" t="s">
        <v>22</v>
      </c>
      <c r="F3407">
        <v>42.36</v>
      </c>
      <c r="G3407">
        <f>IF(DATOS[[#This Row],[avg_order_value]]="",0,DATOS[[#This Row],[avg_order_value]])</f>
        <v>42.36</v>
      </c>
      <c r="H3407">
        <v>3</v>
      </c>
      <c r="I3407">
        <f>DATOS[[#This Row],[avgValorOrdenDesc]]*DATOS[[#This Row],[total_orders]]</f>
        <v>127.08</v>
      </c>
      <c r="J3407">
        <v>113</v>
      </c>
      <c r="K3407">
        <v>0</v>
      </c>
      <c r="L3407" t="s">
        <v>19</v>
      </c>
      <c r="M3407">
        <v>61.2</v>
      </c>
      <c r="N3407">
        <f>IF(DATOS[[#This Row],[email_open_rate]]="",0,DATOS[[#This Row],[email_open_rate]])</f>
        <v>61.2</v>
      </c>
      <c r="O3407" s="1">
        <v>44186</v>
      </c>
      <c r="P3407">
        <v>16</v>
      </c>
      <c r="Q3407">
        <v>0.13</v>
      </c>
      <c r="R3407">
        <f>IF(IFERROR(VLOOKUP(DATOS[[#This Row],[IdUnico]],A3408:$A$5002,1,FALSE),0),1,0)</f>
        <v>0</v>
      </c>
    </row>
    <row r="3408" spans="1:18" x14ac:dyDescent="0.3">
      <c r="A3408" t="str">
        <f>CONCATENATE(DATOS[[#This Row],[customer_id]],"_",DATOS[[#This Row],[country]],"_",DATOS[[#This Row],[customer_since]])</f>
        <v>CUST_7106_China_44070</v>
      </c>
      <c r="B3408" t="s">
        <v>3648</v>
      </c>
      <c r="C3408">
        <v>37</v>
      </c>
      <c r="D3408" t="s">
        <v>25</v>
      </c>
      <c r="E3408" t="s">
        <v>44</v>
      </c>
      <c r="F3408">
        <v>29.8</v>
      </c>
      <c r="G3408">
        <f>IF(DATOS[[#This Row],[avg_order_value]]="",0,DATOS[[#This Row],[avg_order_value]])</f>
        <v>29.8</v>
      </c>
      <c r="H3408">
        <v>11</v>
      </c>
      <c r="I3408">
        <f>DATOS[[#This Row],[avgValorOrdenDesc]]*DATOS[[#This Row],[total_orders]]</f>
        <v>327.8</v>
      </c>
      <c r="J3408">
        <v>90</v>
      </c>
      <c r="K3408">
        <v>0</v>
      </c>
      <c r="L3408" t="s">
        <v>16</v>
      </c>
      <c r="M3408">
        <v>18.5</v>
      </c>
      <c r="N3408">
        <f>IF(DATOS[[#This Row],[email_open_rate]]="",0,DATOS[[#This Row],[email_open_rate]])</f>
        <v>18.5</v>
      </c>
      <c r="O3408" s="1">
        <v>44070</v>
      </c>
      <c r="P3408">
        <v>56</v>
      </c>
      <c r="Q3408">
        <v>0.33</v>
      </c>
      <c r="R3408">
        <f>IF(IFERROR(VLOOKUP(DATOS[[#This Row],[IdUnico]],A3409:$A$5002,1,FALSE),0),1,0)</f>
        <v>0</v>
      </c>
    </row>
    <row r="3409" spans="1:18" x14ac:dyDescent="0.3">
      <c r="A3409" t="str">
        <f>CONCATENATE(DATOS[[#This Row],[customer_id]],"_",DATOS[[#This Row],[country]],"_",DATOS[[#This Row],[customer_since]])</f>
        <v>CUST_7111_India_44839</v>
      </c>
      <c r="B3409" t="s">
        <v>3025</v>
      </c>
      <c r="C3409">
        <v>23</v>
      </c>
      <c r="D3409" t="s">
        <v>14</v>
      </c>
      <c r="E3409" t="s">
        <v>37</v>
      </c>
      <c r="F3409">
        <v>73.430000000000007</v>
      </c>
      <c r="G3409">
        <f>IF(DATOS[[#This Row],[avg_order_value]]="",0,DATOS[[#This Row],[avg_order_value]])</f>
        <v>73.430000000000007</v>
      </c>
      <c r="H3409">
        <v>10</v>
      </c>
      <c r="I3409">
        <f>DATOS[[#This Row],[avgValorOrdenDesc]]*DATOS[[#This Row],[total_orders]]</f>
        <v>734.30000000000007</v>
      </c>
      <c r="J3409">
        <v>340</v>
      </c>
      <c r="K3409">
        <v>0</v>
      </c>
      <c r="L3409" t="s">
        <v>40</v>
      </c>
      <c r="N3409">
        <f>IF(DATOS[[#This Row],[email_open_rate]]="",0,DATOS[[#This Row],[email_open_rate]])</f>
        <v>0</v>
      </c>
      <c r="O3409" s="1">
        <v>44839</v>
      </c>
      <c r="P3409">
        <v>43</v>
      </c>
      <c r="Q3409">
        <v>0.47</v>
      </c>
      <c r="R3409">
        <f>IF(IFERROR(VLOOKUP(DATOS[[#This Row],[IdUnico]],A3410:$A$5002,1,FALSE),0),1,0)</f>
        <v>0</v>
      </c>
    </row>
    <row r="3410" spans="1:18" x14ac:dyDescent="0.3">
      <c r="A3410" t="str">
        <f>CONCATENATE(DATOS[[#This Row],[customer_id]],"_",DATOS[[#This Row],[country]],"_",DATOS[[#This Row],[customer_since]])</f>
        <v>CUST_7115_India_45795</v>
      </c>
      <c r="B3410" t="s">
        <v>2115</v>
      </c>
      <c r="C3410">
        <v>59</v>
      </c>
      <c r="D3410" t="s">
        <v>14</v>
      </c>
      <c r="E3410" t="s">
        <v>37</v>
      </c>
      <c r="F3410">
        <v>171.26</v>
      </c>
      <c r="G3410">
        <f>IF(DATOS[[#This Row],[avg_order_value]]="",0,DATOS[[#This Row],[avg_order_value]])</f>
        <v>171.26</v>
      </c>
      <c r="H3410">
        <v>11</v>
      </c>
      <c r="I3410">
        <f>DATOS[[#This Row],[avgValorOrdenDesc]]*DATOS[[#This Row],[total_orders]]</f>
        <v>1883.86</v>
      </c>
      <c r="J3410">
        <v>69</v>
      </c>
      <c r="K3410">
        <v>0</v>
      </c>
      <c r="L3410" t="s">
        <v>40</v>
      </c>
      <c r="M3410">
        <v>20.9</v>
      </c>
      <c r="N3410">
        <f>IF(DATOS[[#This Row],[email_open_rate]]="",0,DATOS[[#This Row],[email_open_rate]])</f>
        <v>20.9</v>
      </c>
      <c r="O3410" s="1">
        <v>45795</v>
      </c>
      <c r="P3410">
        <v>89</v>
      </c>
      <c r="Q3410">
        <v>0.19</v>
      </c>
      <c r="R3410">
        <f>IF(IFERROR(VLOOKUP(DATOS[[#This Row],[IdUnico]],A3411:$A$5002,1,FALSE),0),1,0)</f>
        <v>0</v>
      </c>
    </row>
    <row r="3411" spans="1:18" x14ac:dyDescent="0.3">
      <c r="A3411" t="str">
        <f>CONCATENATE(DATOS[[#This Row],[customer_id]],"_",DATOS[[#This Row],[country]],"_",DATOS[[#This Row],[customer_since]])</f>
        <v>CUST_7115_Japan_44480</v>
      </c>
      <c r="B3411" t="s">
        <v>2115</v>
      </c>
      <c r="C3411">
        <v>74</v>
      </c>
      <c r="D3411" t="s">
        <v>14</v>
      </c>
      <c r="E3411" t="s">
        <v>26</v>
      </c>
      <c r="F3411">
        <v>180.35</v>
      </c>
      <c r="G3411">
        <f>IF(DATOS[[#This Row],[avg_order_value]]="",0,DATOS[[#This Row],[avg_order_value]])</f>
        <v>180.35</v>
      </c>
      <c r="H3411">
        <v>4</v>
      </c>
      <c r="I3411">
        <f>DATOS[[#This Row],[avgValorOrdenDesc]]*DATOS[[#This Row],[total_orders]]</f>
        <v>721.4</v>
      </c>
      <c r="J3411">
        <v>119</v>
      </c>
      <c r="K3411">
        <v>0</v>
      </c>
      <c r="L3411" t="s">
        <v>40</v>
      </c>
      <c r="M3411">
        <v>11.3</v>
      </c>
      <c r="N3411">
        <f>IF(DATOS[[#This Row],[email_open_rate]]="",0,DATOS[[#This Row],[email_open_rate]])</f>
        <v>11.3</v>
      </c>
      <c r="O3411" s="1">
        <v>44480</v>
      </c>
      <c r="P3411">
        <v>57</v>
      </c>
      <c r="Q3411">
        <v>0.16</v>
      </c>
      <c r="R3411">
        <f>IF(IFERROR(VLOOKUP(DATOS[[#This Row],[IdUnico]],A3412:$A$5002,1,FALSE),0),1,0)</f>
        <v>0</v>
      </c>
    </row>
    <row r="3412" spans="1:18" x14ac:dyDescent="0.3">
      <c r="A3412" t="str">
        <f>CONCATENATE(DATOS[[#This Row],[customer_id]],"_",DATOS[[#This Row],[country]],"_",DATOS[[#This Row],[customer_since]])</f>
        <v>CUST_7116_Brazil_45260</v>
      </c>
      <c r="B3412" t="s">
        <v>1478</v>
      </c>
      <c r="C3412">
        <v>49</v>
      </c>
      <c r="D3412" t="s">
        <v>21</v>
      </c>
      <c r="E3412" t="s">
        <v>15</v>
      </c>
      <c r="F3412">
        <v>67.91</v>
      </c>
      <c r="G3412">
        <f>IF(DATOS[[#This Row],[avg_order_value]]="",0,DATOS[[#This Row],[avg_order_value]])</f>
        <v>67.91</v>
      </c>
      <c r="H3412">
        <v>10</v>
      </c>
      <c r="I3412">
        <f>DATOS[[#This Row],[avgValorOrdenDesc]]*DATOS[[#This Row],[total_orders]]</f>
        <v>679.09999999999991</v>
      </c>
      <c r="J3412">
        <v>330</v>
      </c>
      <c r="K3412">
        <v>0</v>
      </c>
      <c r="L3412" t="s">
        <v>19</v>
      </c>
      <c r="M3412">
        <v>77.3</v>
      </c>
      <c r="N3412">
        <f>IF(DATOS[[#This Row],[email_open_rate]]="",0,DATOS[[#This Row],[email_open_rate]])</f>
        <v>77.3</v>
      </c>
      <c r="O3412" s="1">
        <v>45260</v>
      </c>
      <c r="P3412">
        <v>54</v>
      </c>
      <c r="Q3412">
        <v>0.06</v>
      </c>
      <c r="R3412">
        <f>IF(IFERROR(VLOOKUP(DATOS[[#This Row],[IdUnico]],A3413:$A$5002,1,FALSE),0),1,0)</f>
        <v>0</v>
      </c>
    </row>
    <row r="3413" spans="1:18" x14ac:dyDescent="0.3">
      <c r="A3413" t="str">
        <f>CONCATENATE(DATOS[[#This Row],[customer_id]],"_",DATOS[[#This Row],[country]],"_",DATOS[[#This Row],[customer_since]])</f>
        <v>CUST_7121_Japan_45623</v>
      </c>
      <c r="B3413" t="s">
        <v>2904</v>
      </c>
      <c r="C3413">
        <v>38</v>
      </c>
      <c r="D3413" t="s">
        <v>25</v>
      </c>
      <c r="E3413" t="s">
        <v>26</v>
      </c>
      <c r="F3413">
        <v>101.62</v>
      </c>
      <c r="G3413">
        <f>IF(DATOS[[#This Row],[avg_order_value]]="",0,DATOS[[#This Row],[avg_order_value]])</f>
        <v>101.62</v>
      </c>
      <c r="H3413">
        <v>8</v>
      </c>
      <c r="I3413">
        <f>DATOS[[#This Row],[avgValorOrdenDesc]]*DATOS[[#This Row],[total_orders]]</f>
        <v>812.96</v>
      </c>
      <c r="J3413">
        <v>158</v>
      </c>
      <c r="K3413">
        <v>0</v>
      </c>
      <c r="L3413" t="s">
        <v>40</v>
      </c>
      <c r="M3413">
        <v>17.100000000000001</v>
      </c>
      <c r="N3413">
        <f>IF(DATOS[[#This Row],[email_open_rate]]="",0,DATOS[[#This Row],[email_open_rate]])</f>
        <v>17.100000000000001</v>
      </c>
      <c r="O3413" s="1">
        <v>45623</v>
      </c>
      <c r="P3413">
        <v>49</v>
      </c>
      <c r="Q3413">
        <v>0.05</v>
      </c>
      <c r="R3413">
        <f>IF(IFERROR(VLOOKUP(DATOS[[#This Row],[IdUnico]],A3414:$A$5002,1,FALSE),0),1,0)</f>
        <v>0</v>
      </c>
    </row>
    <row r="3414" spans="1:18" x14ac:dyDescent="0.3">
      <c r="A3414" t="str">
        <f>CONCATENATE(DATOS[[#This Row],[customer_id]],"_",DATOS[[#This Row],[country]],"_",DATOS[[#This Row],[customer_since]])</f>
        <v>CUST_7122_Canada_45386</v>
      </c>
      <c r="B3414" t="s">
        <v>1081</v>
      </c>
      <c r="C3414">
        <v>58</v>
      </c>
      <c r="D3414" t="s">
        <v>21</v>
      </c>
      <c r="E3414" t="s">
        <v>28</v>
      </c>
      <c r="F3414">
        <v>35.47</v>
      </c>
      <c r="G3414">
        <f>IF(DATOS[[#This Row],[avg_order_value]]="",0,DATOS[[#This Row],[avg_order_value]])</f>
        <v>35.47</v>
      </c>
      <c r="H3414">
        <v>5</v>
      </c>
      <c r="I3414">
        <f>DATOS[[#This Row],[avgValorOrdenDesc]]*DATOS[[#This Row],[total_orders]]</f>
        <v>177.35</v>
      </c>
      <c r="J3414">
        <v>59</v>
      </c>
      <c r="K3414">
        <v>0</v>
      </c>
      <c r="L3414" t="s">
        <v>29</v>
      </c>
      <c r="M3414">
        <v>10.6</v>
      </c>
      <c r="N3414">
        <f>IF(DATOS[[#This Row],[email_open_rate]]="",0,DATOS[[#This Row],[email_open_rate]])</f>
        <v>10.6</v>
      </c>
      <c r="O3414" s="1">
        <v>45386</v>
      </c>
      <c r="P3414">
        <v>86</v>
      </c>
      <c r="Q3414">
        <v>0.08</v>
      </c>
      <c r="R3414">
        <f>IF(IFERROR(VLOOKUP(DATOS[[#This Row],[IdUnico]],A3415:$A$5002,1,FALSE),0),1,0)</f>
        <v>0</v>
      </c>
    </row>
    <row r="3415" spans="1:18" x14ac:dyDescent="0.3">
      <c r="A3415" t="str">
        <f>CONCATENATE(DATOS[[#This Row],[customer_id]],"_",DATOS[[#This Row],[country]],"_",DATOS[[#This Row],[customer_since]])</f>
        <v>CUST_7124_China_45728</v>
      </c>
      <c r="B3415" t="s">
        <v>2812</v>
      </c>
      <c r="C3415">
        <v>27</v>
      </c>
      <c r="D3415" t="s">
        <v>21</v>
      </c>
      <c r="E3415" t="s">
        <v>44</v>
      </c>
      <c r="G3415">
        <f>IF(DATOS[[#This Row],[avg_order_value]]="",0,DATOS[[#This Row],[avg_order_value]])</f>
        <v>0</v>
      </c>
      <c r="H3415">
        <v>9</v>
      </c>
      <c r="I3415">
        <f>DATOS[[#This Row],[avgValorOrdenDesc]]*DATOS[[#This Row],[total_orders]]</f>
        <v>0</v>
      </c>
      <c r="J3415">
        <v>68</v>
      </c>
      <c r="K3415">
        <v>0</v>
      </c>
      <c r="L3415" t="s">
        <v>29</v>
      </c>
      <c r="M3415">
        <v>17.399999999999999</v>
      </c>
      <c r="N3415">
        <f>IF(DATOS[[#This Row],[email_open_rate]]="",0,DATOS[[#This Row],[email_open_rate]])</f>
        <v>17.399999999999999</v>
      </c>
      <c r="O3415" s="1">
        <v>45728</v>
      </c>
      <c r="P3415">
        <v>66</v>
      </c>
      <c r="Q3415">
        <v>0.18</v>
      </c>
      <c r="R3415">
        <f>IF(IFERROR(VLOOKUP(DATOS[[#This Row],[IdUnico]],A3416:$A$5002,1,FALSE),0),1,0)</f>
        <v>0</v>
      </c>
    </row>
    <row r="3416" spans="1:18" x14ac:dyDescent="0.3">
      <c r="A3416" t="str">
        <f>CONCATENATE(DATOS[[#This Row],[customer_id]],"_",DATOS[[#This Row],[country]],"_",DATOS[[#This Row],[customer_since]])</f>
        <v>CUST_7124_France_44472</v>
      </c>
      <c r="B3416" t="s">
        <v>2812</v>
      </c>
      <c r="C3416">
        <v>50</v>
      </c>
      <c r="D3416" t="s">
        <v>21</v>
      </c>
      <c r="E3416" t="s">
        <v>35</v>
      </c>
      <c r="F3416">
        <v>75.75</v>
      </c>
      <c r="G3416">
        <f>IF(DATOS[[#This Row],[avg_order_value]]="",0,DATOS[[#This Row],[avg_order_value]])</f>
        <v>75.75</v>
      </c>
      <c r="H3416">
        <v>9</v>
      </c>
      <c r="I3416">
        <f>DATOS[[#This Row],[avgValorOrdenDesc]]*DATOS[[#This Row],[total_orders]]</f>
        <v>681.75</v>
      </c>
      <c r="J3416">
        <v>176</v>
      </c>
      <c r="K3416">
        <v>0</v>
      </c>
      <c r="L3416" t="s">
        <v>16</v>
      </c>
      <c r="M3416">
        <v>57.3</v>
      </c>
      <c r="N3416">
        <f>IF(DATOS[[#This Row],[email_open_rate]]="",0,DATOS[[#This Row],[email_open_rate]])</f>
        <v>57.3</v>
      </c>
      <c r="O3416" s="1">
        <v>44472</v>
      </c>
      <c r="P3416">
        <v>71</v>
      </c>
      <c r="Q3416">
        <v>0.27</v>
      </c>
      <c r="R3416">
        <f>IF(IFERROR(VLOOKUP(DATOS[[#This Row],[IdUnico]],A3417:$A$5002,1,FALSE),0),1,0)</f>
        <v>0</v>
      </c>
    </row>
    <row r="3417" spans="1:18" x14ac:dyDescent="0.3">
      <c r="A3417" t="str">
        <f>CONCATENATE(DATOS[[#This Row],[customer_id]],"_",DATOS[[#This Row],[country]],"_",DATOS[[#This Row],[customer_since]])</f>
        <v>CUST_7129_Canada_45403</v>
      </c>
      <c r="B3417" t="s">
        <v>3219</v>
      </c>
      <c r="C3417">
        <v>29</v>
      </c>
      <c r="D3417" t="s">
        <v>21</v>
      </c>
      <c r="E3417" t="s">
        <v>28</v>
      </c>
      <c r="F3417">
        <v>163.13999999999999</v>
      </c>
      <c r="G3417">
        <f>IF(DATOS[[#This Row],[avg_order_value]]="",0,DATOS[[#This Row],[avg_order_value]])</f>
        <v>163.13999999999999</v>
      </c>
      <c r="H3417">
        <v>9</v>
      </c>
      <c r="I3417">
        <f>DATOS[[#This Row],[avgValorOrdenDesc]]*DATOS[[#This Row],[total_orders]]</f>
        <v>1468.2599999999998</v>
      </c>
      <c r="J3417">
        <v>328</v>
      </c>
      <c r="K3417">
        <v>0</v>
      </c>
      <c r="L3417" t="s">
        <v>16</v>
      </c>
      <c r="M3417">
        <v>27.5</v>
      </c>
      <c r="N3417">
        <f>IF(DATOS[[#This Row],[email_open_rate]]="",0,DATOS[[#This Row],[email_open_rate]])</f>
        <v>27.5</v>
      </c>
      <c r="O3417" s="1">
        <v>45403</v>
      </c>
      <c r="P3417">
        <v>71</v>
      </c>
      <c r="Q3417">
        <v>0.48</v>
      </c>
      <c r="R3417">
        <f>IF(IFERROR(VLOOKUP(DATOS[[#This Row],[IdUnico]],A3418:$A$5002,1,FALSE),0),1,0)</f>
        <v>0</v>
      </c>
    </row>
    <row r="3418" spans="1:18" x14ac:dyDescent="0.3">
      <c r="A3418" t="str">
        <f>CONCATENATE(DATOS[[#This Row],[customer_id]],"_",DATOS[[#This Row],[country]],"_",DATOS[[#This Row],[customer_since]])</f>
        <v>CUST_7132_China_44749</v>
      </c>
      <c r="B3418" t="s">
        <v>594</v>
      </c>
      <c r="C3418">
        <v>50</v>
      </c>
      <c r="D3418" t="s">
        <v>14</v>
      </c>
      <c r="E3418" t="s">
        <v>44</v>
      </c>
      <c r="F3418">
        <v>137.6</v>
      </c>
      <c r="G3418">
        <f>IF(DATOS[[#This Row],[avg_order_value]]="",0,DATOS[[#This Row],[avg_order_value]])</f>
        <v>137.6</v>
      </c>
      <c r="H3418">
        <v>8</v>
      </c>
      <c r="I3418">
        <f>DATOS[[#This Row],[avgValorOrdenDesc]]*DATOS[[#This Row],[total_orders]]</f>
        <v>1100.8</v>
      </c>
      <c r="J3418">
        <v>94</v>
      </c>
      <c r="K3418">
        <v>0</v>
      </c>
      <c r="L3418" t="s">
        <v>29</v>
      </c>
      <c r="N3418">
        <f>IF(DATOS[[#This Row],[email_open_rate]]="",0,DATOS[[#This Row],[email_open_rate]])</f>
        <v>0</v>
      </c>
      <c r="O3418" s="1">
        <v>44749</v>
      </c>
      <c r="P3418">
        <v>71</v>
      </c>
      <c r="Q3418">
        <v>0.08</v>
      </c>
      <c r="R3418">
        <f>IF(IFERROR(VLOOKUP(DATOS[[#This Row],[IdUnico]],A3419:$A$5002,1,FALSE),0),1,0)</f>
        <v>0</v>
      </c>
    </row>
    <row r="3419" spans="1:18" x14ac:dyDescent="0.3">
      <c r="A3419" t="str">
        <f>CONCATENATE(DATOS[[#This Row],[customer_id]],"_",DATOS[[#This Row],[country]],"_",DATOS[[#This Row],[customer_since]])</f>
        <v>CUST_7132_UK_45052</v>
      </c>
      <c r="B3419" t="s">
        <v>594</v>
      </c>
      <c r="C3419">
        <v>79</v>
      </c>
      <c r="D3419" t="s">
        <v>21</v>
      </c>
      <c r="E3419" t="s">
        <v>52</v>
      </c>
      <c r="F3419">
        <v>65.05</v>
      </c>
      <c r="G3419">
        <f>IF(DATOS[[#This Row],[avg_order_value]]="",0,DATOS[[#This Row],[avg_order_value]])</f>
        <v>65.05</v>
      </c>
      <c r="H3419">
        <v>13</v>
      </c>
      <c r="I3419">
        <f>DATOS[[#This Row],[avgValorOrdenDesc]]*DATOS[[#This Row],[total_orders]]</f>
        <v>845.65</v>
      </c>
      <c r="J3419">
        <v>122</v>
      </c>
      <c r="K3419">
        <v>0</v>
      </c>
      <c r="L3419" t="s">
        <v>19</v>
      </c>
      <c r="M3419">
        <v>5.9</v>
      </c>
      <c r="N3419">
        <f>IF(DATOS[[#This Row],[email_open_rate]]="",0,DATOS[[#This Row],[email_open_rate]])</f>
        <v>5.9</v>
      </c>
      <c r="O3419" s="1">
        <v>45052</v>
      </c>
      <c r="P3419">
        <v>62</v>
      </c>
      <c r="Q3419">
        <v>0.23</v>
      </c>
      <c r="R3419">
        <f>IF(IFERROR(VLOOKUP(DATOS[[#This Row],[IdUnico]],A3420:$A$5002,1,FALSE),0),1,0)</f>
        <v>0</v>
      </c>
    </row>
    <row r="3420" spans="1:18" x14ac:dyDescent="0.3">
      <c r="A3420" t="str">
        <f>CONCATENATE(DATOS[[#This Row],[customer_id]],"_",DATOS[[#This Row],[country]],"_",DATOS[[#This Row],[customer_since]])</f>
        <v>CUST_7135_Germany_45270</v>
      </c>
      <c r="B3420" t="s">
        <v>3538</v>
      </c>
      <c r="C3420">
        <v>35</v>
      </c>
      <c r="D3420" t="s">
        <v>25</v>
      </c>
      <c r="E3420" t="s">
        <v>50</v>
      </c>
      <c r="F3420">
        <v>46.42</v>
      </c>
      <c r="G3420">
        <f>IF(DATOS[[#This Row],[avg_order_value]]="",0,DATOS[[#This Row],[avg_order_value]])</f>
        <v>46.42</v>
      </c>
      <c r="H3420">
        <v>4</v>
      </c>
      <c r="I3420">
        <f>DATOS[[#This Row],[avgValorOrdenDesc]]*DATOS[[#This Row],[total_orders]]</f>
        <v>185.68</v>
      </c>
      <c r="J3420">
        <v>32</v>
      </c>
      <c r="K3420">
        <v>0</v>
      </c>
      <c r="L3420" t="s">
        <v>29</v>
      </c>
      <c r="M3420">
        <v>48.5</v>
      </c>
      <c r="N3420">
        <f>IF(DATOS[[#This Row],[email_open_rate]]="",0,DATOS[[#This Row],[email_open_rate]])</f>
        <v>48.5</v>
      </c>
      <c r="O3420" s="1">
        <v>45270</v>
      </c>
      <c r="P3420">
        <v>67</v>
      </c>
      <c r="Q3420">
        <v>0.55000000000000004</v>
      </c>
      <c r="R3420">
        <f>IF(IFERROR(VLOOKUP(DATOS[[#This Row],[IdUnico]],A3421:$A$5002,1,FALSE),0),1,0)</f>
        <v>0</v>
      </c>
    </row>
    <row r="3421" spans="1:18" x14ac:dyDescent="0.3">
      <c r="A3421" t="str">
        <f>CONCATENATE(DATOS[[#This Row],[customer_id]],"_",DATOS[[#This Row],[country]],"_",DATOS[[#This Row],[customer_since]])</f>
        <v>CUST_7136_India_45516</v>
      </c>
      <c r="B3421" t="s">
        <v>1055</v>
      </c>
      <c r="C3421">
        <v>75</v>
      </c>
      <c r="D3421" t="s">
        <v>14</v>
      </c>
      <c r="E3421" t="s">
        <v>37</v>
      </c>
      <c r="F3421">
        <v>171.02</v>
      </c>
      <c r="G3421">
        <f>IF(DATOS[[#This Row],[avg_order_value]]="",0,DATOS[[#This Row],[avg_order_value]])</f>
        <v>171.02</v>
      </c>
      <c r="H3421">
        <v>7</v>
      </c>
      <c r="I3421">
        <f>DATOS[[#This Row],[avgValorOrdenDesc]]*DATOS[[#This Row],[total_orders]]</f>
        <v>1197.1400000000001</v>
      </c>
      <c r="J3421">
        <v>347</v>
      </c>
      <c r="K3421">
        <v>1</v>
      </c>
      <c r="L3421" t="s">
        <v>40</v>
      </c>
      <c r="M3421">
        <v>19.600000000000001</v>
      </c>
      <c r="N3421">
        <f>IF(DATOS[[#This Row],[email_open_rate]]="",0,DATOS[[#This Row],[email_open_rate]])</f>
        <v>19.600000000000001</v>
      </c>
      <c r="O3421" s="1">
        <v>45516</v>
      </c>
      <c r="P3421">
        <v>12</v>
      </c>
      <c r="Q3421">
        <v>0.33</v>
      </c>
      <c r="R3421">
        <f>IF(IFERROR(VLOOKUP(DATOS[[#This Row],[IdUnico]],A3422:$A$5002,1,FALSE),0),1,0)</f>
        <v>0</v>
      </c>
    </row>
    <row r="3422" spans="1:18" x14ac:dyDescent="0.3">
      <c r="A3422" t="str">
        <f>CONCATENATE(DATOS[[#This Row],[customer_id]],"_",DATOS[[#This Row],[country]],"_",DATOS[[#This Row],[customer_since]])</f>
        <v>CUST_7136_UK_45144</v>
      </c>
      <c r="B3422" t="s">
        <v>1055</v>
      </c>
      <c r="C3422">
        <v>70</v>
      </c>
      <c r="D3422" t="s">
        <v>21</v>
      </c>
      <c r="E3422" t="s">
        <v>52</v>
      </c>
      <c r="F3422">
        <v>87.81</v>
      </c>
      <c r="G3422">
        <f>IF(DATOS[[#This Row],[avg_order_value]]="",0,DATOS[[#This Row],[avg_order_value]])</f>
        <v>87.81</v>
      </c>
      <c r="H3422">
        <v>8</v>
      </c>
      <c r="I3422">
        <f>DATOS[[#This Row],[avgValorOrdenDesc]]*DATOS[[#This Row],[total_orders]]</f>
        <v>702.48</v>
      </c>
      <c r="J3422">
        <v>221</v>
      </c>
      <c r="K3422">
        <v>0</v>
      </c>
      <c r="L3422" t="s">
        <v>19</v>
      </c>
      <c r="M3422">
        <v>65.5</v>
      </c>
      <c r="N3422">
        <f>IF(DATOS[[#This Row],[email_open_rate]]="",0,DATOS[[#This Row],[email_open_rate]])</f>
        <v>65.5</v>
      </c>
      <c r="O3422" s="1">
        <v>45144</v>
      </c>
      <c r="P3422">
        <v>46</v>
      </c>
      <c r="Q3422">
        <v>0.28000000000000003</v>
      </c>
      <c r="R3422">
        <f>IF(IFERROR(VLOOKUP(DATOS[[#This Row],[IdUnico]],A3423:$A$5002,1,FALSE),0),1,0)</f>
        <v>0</v>
      </c>
    </row>
    <row r="3423" spans="1:18" x14ac:dyDescent="0.3">
      <c r="A3423" t="str">
        <f>CONCATENATE(DATOS[[#This Row],[customer_id]],"_",DATOS[[#This Row],[country]],"_",DATOS[[#This Row],[customer_since]])</f>
        <v>CUST_7139_India_44604</v>
      </c>
      <c r="B3423" t="s">
        <v>2302</v>
      </c>
      <c r="C3423">
        <v>68</v>
      </c>
      <c r="D3423" t="s">
        <v>25</v>
      </c>
      <c r="E3423" t="s">
        <v>37</v>
      </c>
      <c r="F3423">
        <v>54.93</v>
      </c>
      <c r="G3423">
        <f>IF(DATOS[[#This Row],[avg_order_value]]="",0,DATOS[[#This Row],[avg_order_value]])</f>
        <v>54.93</v>
      </c>
      <c r="H3423">
        <v>10</v>
      </c>
      <c r="I3423">
        <f>DATOS[[#This Row],[avgValorOrdenDesc]]*DATOS[[#This Row],[total_orders]]</f>
        <v>549.29999999999995</v>
      </c>
      <c r="J3423">
        <v>359</v>
      </c>
      <c r="K3423">
        <v>0</v>
      </c>
      <c r="L3423" t="s">
        <v>29</v>
      </c>
      <c r="M3423">
        <v>34.799999999999997</v>
      </c>
      <c r="N3423">
        <f>IF(DATOS[[#This Row],[email_open_rate]]="",0,DATOS[[#This Row],[email_open_rate]])</f>
        <v>34.799999999999997</v>
      </c>
      <c r="O3423" s="1">
        <v>44604</v>
      </c>
      <c r="P3423">
        <v>52</v>
      </c>
      <c r="Q3423">
        <v>0.4</v>
      </c>
      <c r="R3423">
        <f>IF(IFERROR(VLOOKUP(DATOS[[#This Row],[IdUnico]],A3424:$A$5002,1,FALSE),0),1,0)</f>
        <v>0</v>
      </c>
    </row>
    <row r="3424" spans="1:18" x14ac:dyDescent="0.3">
      <c r="A3424" t="str">
        <f>CONCATENATE(DATOS[[#This Row],[customer_id]],"_",DATOS[[#This Row],[country]],"_",DATOS[[#This Row],[customer_since]])</f>
        <v>CUST_7139_UK_45274</v>
      </c>
      <c r="B3424" t="s">
        <v>2302</v>
      </c>
      <c r="C3424">
        <v>74</v>
      </c>
      <c r="D3424" t="s">
        <v>14</v>
      </c>
      <c r="E3424" t="s">
        <v>52</v>
      </c>
      <c r="F3424">
        <v>23.52</v>
      </c>
      <c r="G3424">
        <f>IF(DATOS[[#This Row],[avg_order_value]]="",0,DATOS[[#This Row],[avg_order_value]])</f>
        <v>23.52</v>
      </c>
      <c r="H3424">
        <v>11</v>
      </c>
      <c r="I3424">
        <f>DATOS[[#This Row],[avgValorOrdenDesc]]*DATOS[[#This Row],[total_orders]]</f>
        <v>258.71999999999997</v>
      </c>
      <c r="J3424">
        <v>101</v>
      </c>
      <c r="K3424">
        <v>0</v>
      </c>
      <c r="L3424" t="s">
        <v>19</v>
      </c>
      <c r="M3424">
        <v>70</v>
      </c>
      <c r="N3424">
        <f>IF(DATOS[[#This Row],[email_open_rate]]="",0,DATOS[[#This Row],[email_open_rate]])</f>
        <v>70</v>
      </c>
      <c r="O3424" s="1">
        <v>45274</v>
      </c>
      <c r="P3424">
        <v>98</v>
      </c>
      <c r="Q3424">
        <v>0.24</v>
      </c>
      <c r="R3424">
        <f>IF(IFERROR(VLOOKUP(DATOS[[#This Row],[IdUnico]],A3425:$A$5002,1,FALSE),0),1,0)</f>
        <v>0</v>
      </c>
    </row>
    <row r="3425" spans="1:18" x14ac:dyDescent="0.3">
      <c r="A3425" t="str">
        <f>CONCATENATE(DATOS[[#This Row],[customer_id]],"_",DATOS[[#This Row],[country]],"_",DATOS[[#This Row],[customer_since]])</f>
        <v>CUST_7140_China_45440</v>
      </c>
      <c r="B3425" t="s">
        <v>1749</v>
      </c>
      <c r="C3425">
        <v>56</v>
      </c>
      <c r="D3425" t="s">
        <v>21</v>
      </c>
      <c r="E3425" t="s">
        <v>44</v>
      </c>
      <c r="F3425">
        <v>81.349999999999994</v>
      </c>
      <c r="G3425">
        <f>IF(DATOS[[#This Row],[avg_order_value]]="",0,DATOS[[#This Row],[avg_order_value]])</f>
        <v>81.349999999999994</v>
      </c>
      <c r="H3425">
        <v>3</v>
      </c>
      <c r="I3425">
        <f>DATOS[[#This Row],[avgValorOrdenDesc]]*DATOS[[#This Row],[total_orders]]</f>
        <v>244.04999999999998</v>
      </c>
      <c r="J3425">
        <v>72</v>
      </c>
      <c r="K3425">
        <v>0</v>
      </c>
      <c r="L3425" t="s">
        <v>29</v>
      </c>
      <c r="M3425">
        <v>60.4</v>
      </c>
      <c r="N3425">
        <f>IF(DATOS[[#This Row],[email_open_rate]]="",0,DATOS[[#This Row],[email_open_rate]])</f>
        <v>60.4</v>
      </c>
      <c r="O3425" s="1">
        <v>45440</v>
      </c>
      <c r="P3425">
        <v>29</v>
      </c>
      <c r="Q3425">
        <v>0.19</v>
      </c>
      <c r="R3425">
        <f>IF(IFERROR(VLOOKUP(DATOS[[#This Row],[IdUnico]],A3426:$A$5002,1,FALSE),0),1,0)</f>
        <v>0</v>
      </c>
    </row>
    <row r="3426" spans="1:18" x14ac:dyDescent="0.3">
      <c r="A3426" t="str">
        <f>CONCATENATE(DATOS[[#This Row],[customer_id]],"_",DATOS[[#This Row],[country]],"_",DATOS[[#This Row],[customer_since]])</f>
        <v>CUST_7142_India_44779</v>
      </c>
      <c r="B3426" t="s">
        <v>2132</v>
      </c>
      <c r="C3426">
        <v>78</v>
      </c>
      <c r="D3426" t="s">
        <v>14</v>
      </c>
      <c r="E3426" t="s">
        <v>37</v>
      </c>
      <c r="F3426">
        <v>42.67</v>
      </c>
      <c r="G3426">
        <f>IF(DATOS[[#This Row],[avg_order_value]]="",0,DATOS[[#This Row],[avg_order_value]])</f>
        <v>42.67</v>
      </c>
      <c r="H3426">
        <v>8</v>
      </c>
      <c r="I3426">
        <f>DATOS[[#This Row],[avgValorOrdenDesc]]*DATOS[[#This Row],[total_orders]]</f>
        <v>341.36</v>
      </c>
      <c r="J3426">
        <v>13</v>
      </c>
      <c r="K3426">
        <v>0</v>
      </c>
      <c r="L3426" t="s">
        <v>29</v>
      </c>
      <c r="M3426">
        <v>39.200000000000003</v>
      </c>
      <c r="N3426">
        <f>IF(DATOS[[#This Row],[email_open_rate]]="",0,DATOS[[#This Row],[email_open_rate]])</f>
        <v>39.200000000000003</v>
      </c>
      <c r="O3426" s="1">
        <v>44779</v>
      </c>
      <c r="P3426">
        <v>22</v>
      </c>
      <c r="Q3426">
        <v>0.47</v>
      </c>
      <c r="R3426">
        <f>IF(IFERROR(VLOOKUP(DATOS[[#This Row],[IdUnico]],A3427:$A$5002,1,FALSE),0),1,0)</f>
        <v>0</v>
      </c>
    </row>
    <row r="3427" spans="1:18" x14ac:dyDescent="0.3">
      <c r="A3427" t="str">
        <f>CONCATENATE(DATOS[[#This Row],[customer_id]],"_",DATOS[[#This Row],[country]],"_",DATOS[[#This Row],[customer_since]])</f>
        <v>CUST_7142_UK_45691</v>
      </c>
      <c r="B3427" t="s">
        <v>2132</v>
      </c>
      <c r="C3427">
        <v>19</v>
      </c>
      <c r="D3427" t="s">
        <v>14</v>
      </c>
      <c r="E3427" t="s">
        <v>52</v>
      </c>
      <c r="F3427">
        <v>80.53</v>
      </c>
      <c r="G3427">
        <f>IF(DATOS[[#This Row],[avg_order_value]]="",0,DATOS[[#This Row],[avg_order_value]])</f>
        <v>80.53</v>
      </c>
      <c r="H3427">
        <v>10</v>
      </c>
      <c r="I3427">
        <f>DATOS[[#This Row],[avgValorOrdenDesc]]*DATOS[[#This Row],[total_orders]]</f>
        <v>805.3</v>
      </c>
      <c r="J3427">
        <v>84</v>
      </c>
      <c r="K3427">
        <v>0</v>
      </c>
      <c r="L3427" t="s">
        <v>29</v>
      </c>
      <c r="M3427">
        <v>76.5</v>
      </c>
      <c r="N3427">
        <f>IF(DATOS[[#This Row],[email_open_rate]]="",0,DATOS[[#This Row],[email_open_rate]])</f>
        <v>76.5</v>
      </c>
      <c r="O3427" s="1">
        <v>45691</v>
      </c>
      <c r="P3427">
        <v>90</v>
      </c>
      <c r="Q3427">
        <v>0.49</v>
      </c>
      <c r="R3427">
        <f>IF(IFERROR(VLOOKUP(DATOS[[#This Row],[IdUnico]],A3428:$A$5002,1,FALSE),0),1,0)</f>
        <v>0</v>
      </c>
    </row>
    <row r="3428" spans="1:18" x14ac:dyDescent="0.3">
      <c r="A3428" t="str">
        <f>CONCATENATE(DATOS[[#This Row],[customer_id]],"_",DATOS[[#This Row],[country]],"_",DATOS[[#This Row],[customer_since]])</f>
        <v>CUST_7144_Canada_45170</v>
      </c>
      <c r="B3428" t="s">
        <v>2103</v>
      </c>
      <c r="C3428">
        <v>51</v>
      </c>
      <c r="D3428" t="s">
        <v>21</v>
      </c>
      <c r="E3428" t="s">
        <v>28</v>
      </c>
      <c r="F3428">
        <v>58.35</v>
      </c>
      <c r="G3428">
        <f>IF(DATOS[[#This Row],[avg_order_value]]="",0,DATOS[[#This Row],[avg_order_value]])</f>
        <v>58.35</v>
      </c>
      <c r="H3428">
        <v>11</v>
      </c>
      <c r="I3428">
        <f>DATOS[[#This Row],[avgValorOrdenDesc]]*DATOS[[#This Row],[total_orders]]</f>
        <v>641.85</v>
      </c>
      <c r="J3428">
        <v>200</v>
      </c>
      <c r="K3428">
        <v>0</v>
      </c>
      <c r="L3428" t="s">
        <v>23</v>
      </c>
      <c r="M3428">
        <v>77.8</v>
      </c>
      <c r="N3428">
        <f>IF(DATOS[[#This Row],[email_open_rate]]="",0,DATOS[[#This Row],[email_open_rate]])</f>
        <v>77.8</v>
      </c>
      <c r="O3428" s="1">
        <v>45170</v>
      </c>
      <c r="P3428">
        <v>60</v>
      </c>
      <c r="Q3428">
        <v>0.28999999999999998</v>
      </c>
      <c r="R3428">
        <f>IF(IFERROR(VLOOKUP(DATOS[[#This Row],[IdUnico]],A3429:$A$5002,1,FALSE),0),1,0)</f>
        <v>0</v>
      </c>
    </row>
    <row r="3429" spans="1:18" x14ac:dyDescent="0.3">
      <c r="A3429" t="str">
        <f>CONCATENATE(DATOS[[#This Row],[customer_id]],"_",DATOS[[#This Row],[country]],"_",DATOS[[#This Row],[customer_since]])</f>
        <v>CUST_7144_China_45039</v>
      </c>
      <c r="B3429" t="s">
        <v>2103</v>
      </c>
      <c r="C3429">
        <v>62</v>
      </c>
      <c r="D3429" t="s">
        <v>21</v>
      </c>
      <c r="E3429" t="s">
        <v>44</v>
      </c>
      <c r="F3429">
        <v>128.36000000000001</v>
      </c>
      <c r="G3429">
        <f>IF(DATOS[[#This Row],[avg_order_value]]="",0,DATOS[[#This Row],[avg_order_value]])</f>
        <v>128.36000000000001</v>
      </c>
      <c r="H3429">
        <v>10</v>
      </c>
      <c r="I3429">
        <f>DATOS[[#This Row],[avgValorOrdenDesc]]*DATOS[[#This Row],[total_orders]]</f>
        <v>1283.6000000000001</v>
      </c>
      <c r="J3429">
        <v>173</v>
      </c>
      <c r="K3429">
        <v>0</v>
      </c>
      <c r="L3429" t="s">
        <v>16</v>
      </c>
      <c r="M3429">
        <v>82.7</v>
      </c>
      <c r="N3429">
        <f>IF(DATOS[[#This Row],[email_open_rate]]="",0,DATOS[[#This Row],[email_open_rate]])</f>
        <v>82.7</v>
      </c>
      <c r="O3429" s="1">
        <v>45039</v>
      </c>
      <c r="P3429">
        <v>23</v>
      </c>
      <c r="Q3429">
        <v>0.45</v>
      </c>
      <c r="R3429">
        <f>IF(IFERROR(VLOOKUP(DATOS[[#This Row],[IdUnico]],A3430:$A$5002,1,FALSE),0),1,0)</f>
        <v>0</v>
      </c>
    </row>
    <row r="3430" spans="1:18" x14ac:dyDescent="0.3">
      <c r="A3430" t="str">
        <f>CONCATENATE(DATOS[[#This Row],[customer_id]],"_",DATOS[[#This Row],[country]],"_",DATOS[[#This Row],[customer_since]])</f>
        <v>CUST_7150_Brazil_45397</v>
      </c>
      <c r="B3430" t="s">
        <v>1006</v>
      </c>
      <c r="C3430">
        <v>47</v>
      </c>
      <c r="D3430" t="s">
        <v>21</v>
      </c>
      <c r="E3430" t="s">
        <v>15</v>
      </c>
      <c r="F3430">
        <v>135.22999999999999</v>
      </c>
      <c r="G3430">
        <f>IF(DATOS[[#This Row],[avg_order_value]]="",0,DATOS[[#This Row],[avg_order_value]])</f>
        <v>135.22999999999999</v>
      </c>
      <c r="H3430">
        <v>14</v>
      </c>
      <c r="I3430">
        <f>DATOS[[#This Row],[avgValorOrdenDesc]]*DATOS[[#This Row],[total_orders]]</f>
        <v>1893.2199999999998</v>
      </c>
      <c r="J3430">
        <v>77</v>
      </c>
      <c r="K3430">
        <v>0</v>
      </c>
      <c r="L3430" t="s">
        <v>16</v>
      </c>
      <c r="M3430">
        <v>87.2</v>
      </c>
      <c r="N3430">
        <f>IF(DATOS[[#This Row],[email_open_rate]]="",0,DATOS[[#This Row],[email_open_rate]])</f>
        <v>87.2</v>
      </c>
      <c r="O3430" s="1">
        <v>45397</v>
      </c>
      <c r="P3430">
        <v>66</v>
      </c>
      <c r="Q3430">
        <v>0.46</v>
      </c>
      <c r="R3430">
        <f>IF(IFERROR(VLOOKUP(DATOS[[#This Row],[IdUnico]],A3431:$A$5002,1,FALSE),0),1,0)</f>
        <v>0</v>
      </c>
    </row>
    <row r="3431" spans="1:18" x14ac:dyDescent="0.3">
      <c r="A3431" t="str">
        <f>CONCATENATE(DATOS[[#This Row],[customer_id]],"_",DATOS[[#This Row],[country]],"_",DATOS[[#This Row],[customer_since]])</f>
        <v>CUST_7150_USA_45460</v>
      </c>
      <c r="B3431" t="s">
        <v>1006</v>
      </c>
      <c r="C3431">
        <v>67</v>
      </c>
      <c r="D3431" t="s">
        <v>21</v>
      </c>
      <c r="E3431" t="s">
        <v>18</v>
      </c>
      <c r="F3431">
        <v>149.66</v>
      </c>
      <c r="G3431">
        <f>IF(DATOS[[#This Row],[avg_order_value]]="",0,DATOS[[#This Row],[avg_order_value]])</f>
        <v>149.66</v>
      </c>
      <c r="H3431">
        <v>12</v>
      </c>
      <c r="I3431">
        <f>DATOS[[#This Row],[avgValorOrdenDesc]]*DATOS[[#This Row],[total_orders]]</f>
        <v>1795.92</v>
      </c>
      <c r="J3431">
        <v>333</v>
      </c>
      <c r="K3431">
        <v>0</v>
      </c>
      <c r="L3431" t="s">
        <v>23</v>
      </c>
      <c r="M3431">
        <v>73.8</v>
      </c>
      <c r="N3431">
        <f>IF(DATOS[[#This Row],[email_open_rate]]="",0,DATOS[[#This Row],[email_open_rate]])</f>
        <v>73.8</v>
      </c>
      <c r="O3431" s="1">
        <v>45460</v>
      </c>
      <c r="P3431">
        <v>75</v>
      </c>
      <c r="Q3431">
        <v>0.25</v>
      </c>
      <c r="R3431">
        <f>IF(IFERROR(VLOOKUP(DATOS[[#This Row],[IdUnico]],A3432:$A$5002,1,FALSE),0),1,0)</f>
        <v>0</v>
      </c>
    </row>
    <row r="3432" spans="1:18" x14ac:dyDescent="0.3">
      <c r="A3432" t="str">
        <f>CONCATENATE(DATOS[[#This Row],[customer_id]],"_",DATOS[[#This Row],[country]],"_",DATOS[[#This Row],[customer_since]])</f>
        <v>CUST_7154_China_45030</v>
      </c>
      <c r="B3432" t="s">
        <v>1354</v>
      </c>
      <c r="C3432">
        <v>44</v>
      </c>
      <c r="D3432" t="s">
        <v>14</v>
      </c>
      <c r="E3432" t="s">
        <v>44</v>
      </c>
      <c r="F3432">
        <v>129.59</v>
      </c>
      <c r="G3432">
        <f>IF(DATOS[[#This Row],[avg_order_value]]="",0,DATOS[[#This Row],[avg_order_value]])</f>
        <v>129.59</v>
      </c>
      <c r="H3432">
        <v>10</v>
      </c>
      <c r="I3432">
        <f>DATOS[[#This Row],[avgValorOrdenDesc]]*DATOS[[#This Row],[total_orders]]</f>
        <v>1295.9000000000001</v>
      </c>
      <c r="J3432">
        <v>249</v>
      </c>
      <c r="K3432">
        <v>0</v>
      </c>
      <c r="L3432" t="s">
        <v>19</v>
      </c>
      <c r="M3432">
        <v>69.2</v>
      </c>
      <c r="N3432">
        <f>IF(DATOS[[#This Row],[email_open_rate]]="",0,DATOS[[#This Row],[email_open_rate]])</f>
        <v>69.2</v>
      </c>
      <c r="O3432" s="1">
        <v>45030</v>
      </c>
      <c r="P3432">
        <v>92</v>
      </c>
      <c r="Q3432">
        <v>0.37</v>
      </c>
      <c r="R3432">
        <f>IF(IFERROR(VLOOKUP(DATOS[[#This Row],[IdUnico]],A3433:$A$5002,1,FALSE),0),1,0)</f>
        <v>0</v>
      </c>
    </row>
    <row r="3433" spans="1:18" x14ac:dyDescent="0.3">
      <c r="A3433" t="str">
        <f>CONCATENATE(DATOS[[#This Row],[customer_id]],"_",DATOS[[#This Row],[country]],"_",DATOS[[#This Row],[customer_since]])</f>
        <v>CUST_7155_Brazil_44569</v>
      </c>
      <c r="B3433" t="s">
        <v>2535</v>
      </c>
      <c r="C3433">
        <v>54</v>
      </c>
      <c r="D3433" t="s">
        <v>25</v>
      </c>
      <c r="E3433" t="s">
        <v>15</v>
      </c>
      <c r="F3433">
        <v>83.68</v>
      </c>
      <c r="G3433">
        <f>IF(DATOS[[#This Row],[avg_order_value]]="",0,DATOS[[#This Row],[avg_order_value]])</f>
        <v>83.68</v>
      </c>
      <c r="H3433">
        <v>11</v>
      </c>
      <c r="I3433">
        <f>DATOS[[#This Row],[avgValorOrdenDesc]]*DATOS[[#This Row],[total_orders]]</f>
        <v>920.48</v>
      </c>
      <c r="J3433">
        <v>172</v>
      </c>
      <c r="K3433">
        <v>0</v>
      </c>
      <c r="L3433" t="s">
        <v>16</v>
      </c>
      <c r="M3433">
        <v>82</v>
      </c>
      <c r="N3433">
        <f>IF(DATOS[[#This Row],[email_open_rate]]="",0,DATOS[[#This Row],[email_open_rate]])</f>
        <v>82</v>
      </c>
      <c r="O3433" s="1">
        <v>44569</v>
      </c>
      <c r="P3433">
        <v>43</v>
      </c>
      <c r="Q3433">
        <v>0.33</v>
      </c>
      <c r="R3433">
        <f>IF(IFERROR(VLOOKUP(DATOS[[#This Row],[IdUnico]],A3434:$A$5002,1,FALSE),0),1,0)</f>
        <v>0</v>
      </c>
    </row>
    <row r="3434" spans="1:18" x14ac:dyDescent="0.3">
      <c r="A3434" t="str">
        <f>CONCATENATE(DATOS[[#This Row],[customer_id]],"_",DATOS[[#This Row],[country]],"_",DATOS[[#This Row],[customer_since]])</f>
        <v>CUST_7155_France_44486</v>
      </c>
      <c r="B3434" t="s">
        <v>2535</v>
      </c>
      <c r="C3434">
        <v>62</v>
      </c>
      <c r="D3434" t="s">
        <v>25</v>
      </c>
      <c r="E3434" t="s">
        <v>35</v>
      </c>
      <c r="F3434">
        <v>121.84</v>
      </c>
      <c r="G3434">
        <f>IF(DATOS[[#This Row],[avg_order_value]]="",0,DATOS[[#This Row],[avg_order_value]])</f>
        <v>121.84</v>
      </c>
      <c r="H3434">
        <v>8</v>
      </c>
      <c r="I3434">
        <f>DATOS[[#This Row],[avgValorOrdenDesc]]*DATOS[[#This Row],[total_orders]]</f>
        <v>974.72</v>
      </c>
      <c r="J3434">
        <v>162</v>
      </c>
      <c r="K3434">
        <v>0</v>
      </c>
      <c r="L3434" t="s">
        <v>40</v>
      </c>
      <c r="M3434">
        <v>36.200000000000003</v>
      </c>
      <c r="N3434">
        <f>IF(DATOS[[#This Row],[email_open_rate]]="",0,DATOS[[#This Row],[email_open_rate]])</f>
        <v>36.200000000000003</v>
      </c>
      <c r="O3434" s="1">
        <v>44486</v>
      </c>
      <c r="P3434">
        <v>59</v>
      </c>
      <c r="Q3434">
        <v>0.57999999999999996</v>
      </c>
      <c r="R3434">
        <f>IF(IFERROR(VLOOKUP(DATOS[[#This Row],[IdUnico]],A3435:$A$5002,1,FALSE),0),1,0)</f>
        <v>0</v>
      </c>
    </row>
    <row r="3435" spans="1:18" x14ac:dyDescent="0.3">
      <c r="A3435" t="str">
        <f>CONCATENATE(DATOS[[#This Row],[customer_id]],"_",DATOS[[#This Row],[country]],"_",DATOS[[#This Row],[customer_since]])</f>
        <v>CUST_7160_Germany_44169</v>
      </c>
      <c r="B3435" t="s">
        <v>2788</v>
      </c>
      <c r="C3435">
        <v>67</v>
      </c>
      <c r="D3435" t="s">
        <v>21</v>
      </c>
      <c r="E3435" t="s">
        <v>50</v>
      </c>
      <c r="F3435">
        <v>61.98</v>
      </c>
      <c r="G3435">
        <f>IF(DATOS[[#This Row],[avg_order_value]]="",0,DATOS[[#This Row],[avg_order_value]])</f>
        <v>61.98</v>
      </c>
      <c r="H3435">
        <v>8</v>
      </c>
      <c r="I3435">
        <f>DATOS[[#This Row],[avgValorOrdenDesc]]*DATOS[[#This Row],[total_orders]]</f>
        <v>495.84</v>
      </c>
      <c r="J3435">
        <v>160</v>
      </c>
      <c r="K3435">
        <v>0</v>
      </c>
      <c r="L3435" t="s">
        <v>40</v>
      </c>
      <c r="M3435">
        <v>35</v>
      </c>
      <c r="N3435">
        <f>IF(DATOS[[#This Row],[email_open_rate]]="",0,DATOS[[#This Row],[email_open_rate]])</f>
        <v>35</v>
      </c>
      <c r="O3435" s="1">
        <v>44169</v>
      </c>
      <c r="P3435">
        <v>46</v>
      </c>
      <c r="Q3435">
        <v>0.31</v>
      </c>
      <c r="R3435">
        <f>IF(IFERROR(VLOOKUP(DATOS[[#This Row],[IdUnico]],A3436:$A$5002,1,FALSE),0),1,0)</f>
        <v>0</v>
      </c>
    </row>
    <row r="3436" spans="1:18" x14ac:dyDescent="0.3">
      <c r="A3436" t="str">
        <f>CONCATENATE(DATOS[[#This Row],[customer_id]],"_",DATOS[[#This Row],[country]],"_",DATOS[[#This Row],[customer_since]])</f>
        <v>CUST_7160_UK_45390</v>
      </c>
      <c r="B3436" t="s">
        <v>2788</v>
      </c>
      <c r="C3436">
        <v>61</v>
      </c>
      <c r="D3436" t="s">
        <v>21</v>
      </c>
      <c r="E3436" t="s">
        <v>52</v>
      </c>
      <c r="F3436">
        <v>150.22999999999999</v>
      </c>
      <c r="G3436">
        <f>IF(DATOS[[#This Row],[avg_order_value]]="",0,DATOS[[#This Row],[avg_order_value]])</f>
        <v>150.22999999999999</v>
      </c>
      <c r="H3436">
        <v>15</v>
      </c>
      <c r="I3436">
        <f>DATOS[[#This Row],[avgValorOrdenDesc]]*DATOS[[#This Row],[total_orders]]</f>
        <v>2253.4499999999998</v>
      </c>
      <c r="J3436">
        <v>244</v>
      </c>
      <c r="K3436">
        <v>0</v>
      </c>
      <c r="L3436" t="s">
        <v>29</v>
      </c>
      <c r="M3436">
        <v>25.2</v>
      </c>
      <c r="N3436">
        <f>IF(DATOS[[#This Row],[email_open_rate]]="",0,DATOS[[#This Row],[email_open_rate]])</f>
        <v>25.2</v>
      </c>
      <c r="O3436" s="1">
        <v>45390</v>
      </c>
      <c r="P3436">
        <v>52</v>
      </c>
      <c r="Q3436">
        <v>0.05</v>
      </c>
      <c r="R3436">
        <f>IF(IFERROR(VLOOKUP(DATOS[[#This Row],[IdUnico]],A3437:$A$5002,1,FALSE),0),1,0)</f>
        <v>0</v>
      </c>
    </row>
    <row r="3437" spans="1:18" x14ac:dyDescent="0.3">
      <c r="A3437" t="str">
        <f>CONCATENATE(DATOS[[#This Row],[customer_id]],"_",DATOS[[#This Row],[country]],"_",DATOS[[#This Row],[customer_since]])</f>
        <v>CUST_7163_Japan_44424</v>
      </c>
      <c r="B3437" t="s">
        <v>2798</v>
      </c>
      <c r="C3437">
        <v>60</v>
      </c>
      <c r="D3437" t="s">
        <v>21</v>
      </c>
      <c r="E3437" t="s">
        <v>26</v>
      </c>
      <c r="F3437">
        <v>245.07</v>
      </c>
      <c r="G3437">
        <f>IF(DATOS[[#This Row],[avg_order_value]]="",0,DATOS[[#This Row],[avg_order_value]])</f>
        <v>245.07</v>
      </c>
      <c r="H3437">
        <v>8</v>
      </c>
      <c r="I3437">
        <f>DATOS[[#This Row],[avgValorOrdenDesc]]*DATOS[[#This Row],[total_orders]]</f>
        <v>1960.56</v>
      </c>
      <c r="J3437">
        <v>175</v>
      </c>
      <c r="K3437">
        <v>0</v>
      </c>
      <c r="L3437" t="s">
        <v>40</v>
      </c>
      <c r="M3437">
        <v>0.2</v>
      </c>
      <c r="N3437">
        <f>IF(DATOS[[#This Row],[email_open_rate]]="",0,DATOS[[#This Row],[email_open_rate]])</f>
        <v>0.2</v>
      </c>
      <c r="O3437" s="1">
        <v>44424</v>
      </c>
      <c r="P3437">
        <v>9</v>
      </c>
      <c r="Q3437">
        <v>0.24</v>
      </c>
      <c r="R3437">
        <f>IF(IFERROR(VLOOKUP(DATOS[[#This Row],[IdUnico]],A3438:$A$5002,1,FALSE),0),1,0)</f>
        <v>0</v>
      </c>
    </row>
    <row r="3438" spans="1:18" x14ac:dyDescent="0.3">
      <c r="A3438" t="str">
        <f>CONCATENATE(DATOS[[#This Row],[customer_id]],"_",DATOS[[#This Row],[country]],"_",DATOS[[#This Row],[customer_since]])</f>
        <v>CUST_7164_Brazil_45610</v>
      </c>
      <c r="B3438" t="s">
        <v>1778</v>
      </c>
      <c r="C3438">
        <v>42</v>
      </c>
      <c r="D3438" t="s">
        <v>21</v>
      </c>
      <c r="E3438" t="s">
        <v>15</v>
      </c>
      <c r="F3438">
        <v>185.17</v>
      </c>
      <c r="G3438">
        <f>IF(DATOS[[#This Row],[avg_order_value]]="",0,DATOS[[#This Row],[avg_order_value]])</f>
        <v>185.17</v>
      </c>
      <c r="H3438">
        <v>12</v>
      </c>
      <c r="I3438">
        <f>DATOS[[#This Row],[avgValorOrdenDesc]]*DATOS[[#This Row],[total_orders]]</f>
        <v>2222.04</v>
      </c>
      <c r="J3438">
        <v>294</v>
      </c>
      <c r="K3438">
        <v>0</v>
      </c>
      <c r="L3438" t="s">
        <v>19</v>
      </c>
      <c r="M3438">
        <v>63.9</v>
      </c>
      <c r="N3438">
        <f>IF(DATOS[[#This Row],[email_open_rate]]="",0,DATOS[[#This Row],[email_open_rate]])</f>
        <v>63.9</v>
      </c>
      <c r="O3438" s="1">
        <v>45610</v>
      </c>
      <c r="P3438">
        <v>33</v>
      </c>
      <c r="Q3438">
        <v>0.2</v>
      </c>
      <c r="R3438">
        <f>IF(IFERROR(VLOOKUP(DATOS[[#This Row],[IdUnico]],A3439:$A$5002,1,FALSE),0),1,0)</f>
        <v>0</v>
      </c>
    </row>
    <row r="3439" spans="1:18" x14ac:dyDescent="0.3">
      <c r="A3439" t="str">
        <f>CONCATENATE(DATOS[[#This Row],[customer_id]],"_",DATOS[[#This Row],[country]],"_",DATOS[[#This Row],[customer_since]])</f>
        <v>CUST_7164_USA_44920</v>
      </c>
      <c r="B3439" t="s">
        <v>1778</v>
      </c>
      <c r="C3439">
        <v>55</v>
      </c>
      <c r="D3439" t="s">
        <v>14</v>
      </c>
      <c r="E3439" t="s">
        <v>18</v>
      </c>
      <c r="F3439">
        <v>59.87</v>
      </c>
      <c r="G3439">
        <f>IF(DATOS[[#This Row],[avg_order_value]]="",0,DATOS[[#This Row],[avg_order_value]])</f>
        <v>59.87</v>
      </c>
      <c r="H3439">
        <v>6</v>
      </c>
      <c r="I3439">
        <f>DATOS[[#This Row],[avgValorOrdenDesc]]*DATOS[[#This Row],[total_orders]]</f>
        <v>359.21999999999997</v>
      </c>
      <c r="J3439">
        <v>133</v>
      </c>
      <c r="K3439">
        <v>0</v>
      </c>
      <c r="L3439" t="s">
        <v>19</v>
      </c>
      <c r="M3439">
        <v>48.9</v>
      </c>
      <c r="N3439">
        <f>IF(DATOS[[#This Row],[email_open_rate]]="",0,DATOS[[#This Row],[email_open_rate]])</f>
        <v>48.9</v>
      </c>
      <c r="O3439" s="1">
        <v>44920</v>
      </c>
      <c r="P3439">
        <v>33</v>
      </c>
      <c r="Q3439">
        <v>0.1</v>
      </c>
      <c r="R3439">
        <f>IF(IFERROR(VLOOKUP(DATOS[[#This Row],[IdUnico]],A3440:$A$5002,1,FALSE),0),1,0)</f>
        <v>0</v>
      </c>
    </row>
    <row r="3440" spans="1:18" x14ac:dyDescent="0.3">
      <c r="A3440" t="str">
        <f>CONCATENATE(DATOS[[#This Row],[customer_id]],"_",DATOS[[#This Row],[country]],"_",DATOS[[#This Row],[customer_since]])</f>
        <v>CUST_7166_India_45648</v>
      </c>
      <c r="B3440" t="s">
        <v>891</v>
      </c>
      <c r="C3440">
        <v>74</v>
      </c>
      <c r="D3440" t="s">
        <v>14</v>
      </c>
      <c r="E3440" t="s">
        <v>37</v>
      </c>
      <c r="F3440">
        <v>149.94999999999999</v>
      </c>
      <c r="G3440">
        <f>IF(DATOS[[#This Row],[avg_order_value]]="",0,DATOS[[#This Row],[avg_order_value]])</f>
        <v>149.94999999999999</v>
      </c>
      <c r="H3440">
        <v>17</v>
      </c>
      <c r="I3440">
        <f>DATOS[[#This Row],[avgValorOrdenDesc]]*DATOS[[#This Row],[total_orders]]</f>
        <v>2549.1499999999996</v>
      </c>
      <c r="J3440">
        <v>294</v>
      </c>
      <c r="K3440">
        <v>0</v>
      </c>
      <c r="L3440" t="s">
        <v>19</v>
      </c>
      <c r="M3440">
        <v>60.7</v>
      </c>
      <c r="N3440">
        <f>IF(DATOS[[#This Row],[email_open_rate]]="",0,DATOS[[#This Row],[email_open_rate]])</f>
        <v>60.7</v>
      </c>
      <c r="O3440" s="1">
        <v>45648</v>
      </c>
      <c r="P3440">
        <v>74</v>
      </c>
      <c r="Q3440">
        <v>0.15</v>
      </c>
      <c r="R3440">
        <f>IF(IFERROR(VLOOKUP(DATOS[[#This Row],[IdUnico]],A3441:$A$5002,1,FALSE),0),1,0)</f>
        <v>0</v>
      </c>
    </row>
    <row r="3441" spans="1:18" x14ac:dyDescent="0.3">
      <c r="A3441" t="str">
        <f>CONCATENATE(DATOS[[#This Row],[customer_id]],"_",DATOS[[#This Row],[country]],"_",DATOS[[#This Row],[customer_since]])</f>
        <v>CUST_7168_Canada_45151</v>
      </c>
      <c r="B3441" t="s">
        <v>755</v>
      </c>
      <c r="C3441">
        <v>31</v>
      </c>
      <c r="D3441" t="s">
        <v>14</v>
      </c>
      <c r="E3441" t="s">
        <v>28</v>
      </c>
      <c r="F3441">
        <v>28.4</v>
      </c>
      <c r="G3441">
        <f>IF(DATOS[[#This Row],[avg_order_value]]="",0,DATOS[[#This Row],[avg_order_value]])</f>
        <v>28.4</v>
      </c>
      <c r="H3441">
        <v>14</v>
      </c>
      <c r="I3441">
        <f>DATOS[[#This Row],[avgValorOrdenDesc]]*DATOS[[#This Row],[total_orders]]</f>
        <v>397.59999999999997</v>
      </c>
      <c r="J3441">
        <v>334</v>
      </c>
      <c r="K3441">
        <v>0</v>
      </c>
      <c r="L3441" t="s">
        <v>40</v>
      </c>
      <c r="M3441">
        <v>48.9</v>
      </c>
      <c r="N3441">
        <f>IF(DATOS[[#This Row],[email_open_rate]]="",0,DATOS[[#This Row],[email_open_rate]])</f>
        <v>48.9</v>
      </c>
      <c r="O3441" s="1">
        <v>45151</v>
      </c>
      <c r="P3441">
        <v>4</v>
      </c>
      <c r="Q3441">
        <v>0.6</v>
      </c>
      <c r="R3441">
        <f>IF(IFERROR(VLOOKUP(DATOS[[#This Row],[IdUnico]],A3442:$A$5002,1,FALSE),0),1,0)</f>
        <v>0</v>
      </c>
    </row>
    <row r="3442" spans="1:18" x14ac:dyDescent="0.3">
      <c r="A3442" t="str">
        <f>CONCATENATE(DATOS[[#This Row],[customer_id]],"_",DATOS[[#This Row],[country]],"_",DATOS[[#This Row],[customer_since]])</f>
        <v>CUST_7169_India_45721</v>
      </c>
      <c r="B3442" t="s">
        <v>3349</v>
      </c>
      <c r="C3442">
        <v>30</v>
      </c>
      <c r="D3442" t="s">
        <v>21</v>
      </c>
      <c r="E3442" t="s">
        <v>37</v>
      </c>
      <c r="F3442">
        <v>429.27</v>
      </c>
      <c r="G3442">
        <f>IF(DATOS[[#This Row],[avg_order_value]]="",0,DATOS[[#This Row],[avg_order_value]])</f>
        <v>429.27</v>
      </c>
      <c r="H3442">
        <v>10</v>
      </c>
      <c r="I3442">
        <f>DATOS[[#This Row],[avgValorOrdenDesc]]*DATOS[[#This Row],[total_orders]]</f>
        <v>4292.7</v>
      </c>
      <c r="J3442">
        <v>12</v>
      </c>
      <c r="K3442">
        <v>0</v>
      </c>
      <c r="L3442" t="s">
        <v>40</v>
      </c>
      <c r="N3442">
        <f>IF(DATOS[[#This Row],[email_open_rate]]="",0,DATOS[[#This Row],[email_open_rate]])</f>
        <v>0</v>
      </c>
      <c r="O3442" s="1">
        <v>45721</v>
      </c>
      <c r="P3442">
        <v>70</v>
      </c>
      <c r="Q3442">
        <v>0.21</v>
      </c>
      <c r="R3442">
        <f>IF(IFERROR(VLOOKUP(DATOS[[#This Row],[IdUnico]],A3443:$A$5002,1,FALSE),0),1,0)</f>
        <v>0</v>
      </c>
    </row>
    <row r="3443" spans="1:18" x14ac:dyDescent="0.3">
      <c r="A3443" t="str">
        <f>CONCATENATE(DATOS[[#This Row],[customer_id]],"_",DATOS[[#This Row],[country]],"_",DATOS[[#This Row],[customer_since]])</f>
        <v>CUST_7171_India_45347</v>
      </c>
      <c r="B3443" t="s">
        <v>1998</v>
      </c>
      <c r="C3443">
        <v>69</v>
      </c>
      <c r="D3443" t="s">
        <v>14</v>
      </c>
      <c r="E3443" t="s">
        <v>37</v>
      </c>
      <c r="F3443">
        <v>56.53</v>
      </c>
      <c r="G3443">
        <f>IF(DATOS[[#This Row],[avg_order_value]]="",0,DATOS[[#This Row],[avg_order_value]])</f>
        <v>56.53</v>
      </c>
      <c r="H3443">
        <v>8</v>
      </c>
      <c r="I3443">
        <f>DATOS[[#This Row],[avgValorOrdenDesc]]*DATOS[[#This Row],[total_orders]]</f>
        <v>452.24</v>
      </c>
      <c r="J3443">
        <v>125</v>
      </c>
      <c r="K3443">
        <v>0</v>
      </c>
      <c r="L3443" t="s">
        <v>40</v>
      </c>
      <c r="M3443">
        <v>87.9</v>
      </c>
      <c r="N3443">
        <f>IF(DATOS[[#This Row],[email_open_rate]]="",0,DATOS[[#This Row],[email_open_rate]])</f>
        <v>87.9</v>
      </c>
      <c r="O3443" s="1">
        <v>45347</v>
      </c>
      <c r="P3443">
        <v>45</v>
      </c>
      <c r="Q3443">
        <v>0.31</v>
      </c>
      <c r="R3443">
        <f>IF(IFERROR(VLOOKUP(DATOS[[#This Row],[IdUnico]],A3444:$A$5002,1,FALSE),0),1,0)</f>
        <v>0</v>
      </c>
    </row>
    <row r="3444" spans="1:18" x14ac:dyDescent="0.3">
      <c r="A3444" t="str">
        <f>CONCATENATE(DATOS[[#This Row],[customer_id]],"_",DATOS[[#This Row],[country]],"_",DATOS[[#This Row],[customer_since]])</f>
        <v>CUST_7172_Japan_44757</v>
      </c>
      <c r="B3444" t="s">
        <v>528</v>
      </c>
      <c r="C3444">
        <v>70</v>
      </c>
      <c r="D3444" t="s">
        <v>21</v>
      </c>
      <c r="E3444" t="s">
        <v>26</v>
      </c>
      <c r="F3444">
        <v>118.2</v>
      </c>
      <c r="G3444">
        <f>IF(DATOS[[#This Row],[avg_order_value]]="",0,DATOS[[#This Row],[avg_order_value]])</f>
        <v>118.2</v>
      </c>
      <c r="H3444">
        <v>10</v>
      </c>
      <c r="I3444">
        <f>DATOS[[#This Row],[avgValorOrdenDesc]]*DATOS[[#This Row],[total_orders]]</f>
        <v>1182</v>
      </c>
      <c r="J3444">
        <v>29</v>
      </c>
      <c r="K3444">
        <v>0</v>
      </c>
      <c r="L3444" t="s">
        <v>29</v>
      </c>
      <c r="M3444">
        <v>9.3000000000000007</v>
      </c>
      <c r="N3444">
        <f>IF(DATOS[[#This Row],[email_open_rate]]="",0,DATOS[[#This Row],[email_open_rate]])</f>
        <v>9.3000000000000007</v>
      </c>
      <c r="O3444" s="1">
        <v>44757</v>
      </c>
      <c r="P3444">
        <v>11</v>
      </c>
      <c r="Q3444">
        <v>0.04</v>
      </c>
      <c r="R3444">
        <f>IF(IFERROR(VLOOKUP(DATOS[[#This Row],[IdUnico]],A3445:$A$5002,1,FALSE),0),1,0)</f>
        <v>0</v>
      </c>
    </row>
    <row r="3445" spans="1:18" x14ac:dyDescent="0.3">
      <c r="A3445" t="str">
        <f>CONCATENATE(DATOS[[#This Row],[customer_id]],"_",DATOS[[#This Row],[country]],"_",DATOS[[#This Row],[customer_since]])</f>
        <v>CUST_7172_USA_44658</v>
      </c>
      <c r="B3445" t="s">
        <v>528</v>
      </c>
      <c r="C3445">
        <v>22</v>
      </c>
      <c r="D3445" t="s">
        <v>25</v>
      </c>
      <c r="E3445" t="s">
        <v>18</v>
      </c>
      <c r="F3445">
        <v>68.92</v>
      </c>
      <c r="G3445">
        <f>IF(DATOS[[#This Row],[avg_order_value]]="",0,DATOS[[#This Row],[avg_order_value]])</f>
        <v>68.92</v>
      </c>
      <c r="H3445">
        <v>12</v>
      </c>
      <c r="I3445">
        <f>DATOS[[#This Row],[avgValorOrdenDesc]]*DATOS[[#This Row],[total_orders]]</f>
        <v>827.04</v>
      </c>
      <c r="J3445">
        <v>104</v>
      </c>
      <c r="K3445">
        <v>0</v>
      </c>
      <c r="L3445" t="s">
        <v>23</v>
      </c>
      <c r="M3445">
        <v>39.200000000000003</v>
      </c>
      <c r="N3445">
        <f>IF(DATOS[[#This Row],[email_open_rate]]="",0,DATOS[[#This Row],[email_open_rate]])</f>
        <v>39.200000000000003</v>
      </c>
      <c r="O3445" s="1">
        <v>44658</v>
      </c>
      <c r="P3445">
        <v>81</v>
      </c>
      <c r="Q3445">
        <v>0.33</v>
      </c>
      <c r="R3445">
        <f>IF(IFERROR(VLOOKUP(DATOS[[#This Row],[IdUnico]],A3446:$A$5002,1,FALSE),0),1,0)</f>
        <v>0</v>
      </c>
    </row>
    <row r="3446" spans="1:18" x14ac:dyDescent="0.3">
      <c r="A3446" t="str">
        <f>CONCATENATE(DATOS[[#This Row],[customer_id]],"_",DATOS[[#This Row],[country]],"_",DATOS[[#This Row],[customer_since]])</f>
        <v>CUST_7183_France_45220</v>
      </c>
      <c r="B3446" t="s">
        <v>1237</v>
      </c>
      <c r="C3446">
        <v>51</v>
      </c>
      <c r="D3446" t="s">
        <v>14</v>
      </c>
      <c r="E3446" t="s">
        <v>35</v>
      </c>
      <c r="F3446">
        <v>166.06</v>
      </c>
      <c r="G3446">
        <f>IF(DATOS[[#This Row],[avg_order_value]]="",0,DATOS[[#This Row],[avg_order_value]])</f>
        <v>166.06</v>
      </c>
      <c r="H3446">
        <v>9</v>
      </c>
      <c r="I3446">
        <f>DATOS[[#This Row],[avgValorOrdenDesc]]*DATOS[[#This Row],[total_orders]]</f>
        <v>1494.54</v>
      </c>
      <c r="J3446">
        <v>27</v>
      </c>
      <c r="K3446">
        <v>0</v>
      </c>
      <c r="L3446" t="s">
        <v>16</v>
      </c>
      <c r="M3446">
        <v>83.2</v>
      </c>
      <c r="N3446">
        <f>IF(DATOS[[#This Row],[email_open_rate]]="",0,DATOS[[#This Row],[email_open_rate]])</f>
        <v>83.2</v>
      </c>
      <c r="O3446" s="1">
        <v>45220</v>
      </c>
      <c r="P3446">
        <v>23</v>
      </c>
      <c r="Q3446">
        <v>0.13</v>
      </c>
      <c r="R3446">
        <f>IF(IFERROR(VLOOKUP(DATOS[[#This Row],[IdUnico]],A3447:$A$5002,1,FALSE),0),1,0)</f>
        <v>0</v>
      </c>
    </row>
    <row r="3447" spans="1:18" x14ac:dyDescent="0.3">
      <c r="A3447" t="str">
        <f>CONCATENATE(DATOS[[#This Row],[customer_id]],"_",DATOS[[#This Row],[country]],"_",DATOS[[#This Row],[customer_since]])</f>
        <v>CUST_7184_Australia_44854</v>
      </c>
      <c r="B3447" t="s">
        <v>121</v>
      </c>
      <c r="C3447">
        <v>33</v>
      </c>
      <c r="D3447" t="s">
        <v>21</v>
      </c>
      <c r="E3447" t="s">
        <v>22</v>
      </c>
      <c r="F3447">
        <v>97.19</v>
      </c>
      <c r="G3447">
        <f>IF(DATOS[[#This Row],[avg_order_value]]="",0,DATOS[[#This Row],[avg_order_value]])</f>
        <v>97.19</v>
      </c>
      <c r="H3447">
        <v>7</v>
      </c>
      <c r="I3447">
        <f>DATOS[[#This Row],[avgValorOrdenDesc]]*DATOS[[#This Row],[total_orders]]</f>
        <v>680.32999999999993</v>
      </c>
      <c r="J3447">
        <v>230</v>
      </c>
      <c r="K3447">
        <v>0</v>
      </c>
      <c r="L3447" t="s">
        <v>19</v>
      </c>
      <c r="M3447">
        <v>35.299999999999997</v>
      </c>
      <c r="N3447">
        <f>IF(DATOS[[#This Row],[email_open_rate]]="",0,DATOS[[#This Row],[email_open_rate]])</f>
        <v>35.299999999999997</v>
      </c>
      <c r="O3447" s="1">
        <v>44854</v>
      </c>
      <c r="P3447">
        <v>96</v>
      </c>
      <c r="Q3447">
        <v>0.1</v>
      </c>
      <c r="R3447">
        <f>IF(IFERROR(VLOOKUP(DATOS[[#This Row],[IdUnico]],A3448:$A$5002,1,FALSE),0),1,0)</f>
        <v>0</v>
      </c>
    </row>
    <row r="3448" spans="1:18" x14ac:dyDescent="0.3">
      <c r="A3448" t="str">
        <f>CONCATENATE(DATOS[[#This Row],[customer_id]],"_",DATOS[[#This Row],[country]],"_",DATOS[[#This Row],[customer_since]])</f>
        <v>CUST_7185_Germany_44189</v>
      </c>
      <c r="B3448" t="s">
        <v>1093</v>
      </c>
      <c r="C3448">
        <v>32</v>
      </c>
      <c r="D3448" t="s">
        <v>14</v>
      </c>
      <c r="E3448" t="s">
        <v>50</v>
      </c>
      <c r="F3448">
        <v>35.67</v>
      </c>
      <c r="G3448">
        <f>IF(DATOS[[#This Row],[avg_order_value]]="",0,DATOS[[#This Row],[avg_order_value]])</f>
        <v>35.67</v>
      </c>
      <c r="H3448">
        <v>12</v>
      </c>
      <c r="I3448">
        <f>DATOS[[#This Row],[avgValorOrdenDesc]]*DATOS[[#This Row],[total_orders]]</f>
        <v>428.04</v>
      </c>
      <c r="J3448">
        <v>210</v>
      </c>
      <c r="K3448">
        <v>0</v>
      </c>
      <c r="L3448" t="s">
        <v>23</v>
      </c>
      <c r="M3448">
        <v>33.6</v>
      </c>
      <c r="N3448">
        <f>IF(DATOS[[#This Row],[email_open_rate]]="",0,DATOS[[#This Row],[email_open_rate]])</f>
        <v>33.6</v>
      </c>
      <c r="O3448" s="1">
        <v>44189</v>
      </c>
      <c r="P3448">
        <v>8</v>
      </c>
      <c r="Q3448">
        <v>0.47</v>
      </c>
      <c r="R3448">
        <f>IF(IFERROR(VLOOKUP(DATOS[[#This Row],[IdUnico]],A3449:$A$5002,1,FALSE),0),1,0)</f>
        <v>0</v>
      </c>
    </row>
    <row r="3449" spans="1:18" x14ac:dyDescent="0.3">
      <c r="A3449" t="str">
        <f>CONCATENATE(DATOS[[#This Row],[customer_id]],"_",DATOS[[#This Row],[country]],"_",DATOS[[#This Row],[customer_since]])</f>
        <v>CUST_7190_China_45473</v>
      </c>
      <c r="B3449" t="s">
        <v>566</v>
      </c>
      <c r="C3449">
        <v>29</v>
      </c>
      <c r="D3449" t="s">
        <v>21</v>
      </c>
      <c r="E3449" t="s">
        <v>44</v>
      </c>
      <c r="F3449">
        <v>109.63</v>
      </c>
      <c r="G3449">
        <f>IF(DATOS[[#This Row],[avg_order_value]]="",0,DATOS[[#This Row],[avg_order_value]])</f>
        <v>109.63</v>
      </c>
      <c r="H3449">
        <v>16</v>
      </c>
      <c r="I3449">
        <f>DATOS[[#This Row],[avgValorOrdenDesc]]*DATOS[[#This Row],[total_orders]]</f>
        <v>1754.08</v>
      </c>
      <c r="J3449">
        <v>59</v>
      </c>
      <c r="K3449">
        <v>0</v>
      </c>
      <c r="L3449" t="s">
        <v>29</v>
      </c>
      <c r="M3449">
        <v>19</v>
      </c>
      <c r="N3449">
        <f>IF(DATOS[[#This Row],[email_open_rate]]="",0,DATOS[[#This Row],[email_open_rate]])</f>
        <v>19</v>
      </c>
      <c r="O3449" s="1">
        <v>45473</v>
      </c>
      <c r="P3449">
        <v>1</v>
      </c>
      <c r="Q3449">
        <v>0.06</v>
      </c>
      <c r="R3449">
        <f>IF(IFERROR(VLOOKUP(DATOS[[#This Row],[IdUnico]],A3450:$A$5002,1,FALSE),0),1,0)</f>
        <v>0</v>
      </c>
    </row>
    <row r="3450" spans="1:18" x14ac:dyDescent="0.3">
      <c r="A3450" t="str">
        <f>CONCATENATE(DATOS[[#This Row],[customer_id]],"_",DATOS[[#This Row],[country]],"_",DATOS[[#This Row],[customer_since]])</f>
        <v>CUST_7190_Japan_45479</v>
      </c>
      <c r="B3450" t="s">
        <v>566</v>
      </c>
      <c r="C3450">
        <v>40</v>
      </c>
      <c r="D3450" t="s">
        <v>14</v>
      </c>
      <c r="E3450" t="s">
        <v>26</v>
      </c>
      <c r="F3450">
        <v>125.38</v>
      </c>
      <c r="G3450">
        <f>IF(DATOS[[#This Row],[avg_order_value]]="",0,DATOS[[#This Row],[avg_order_value]])</f>
        <v>125.38</v>
      </c>
      <c r="H3450">
        <v>12</v>
      </c>
      <c r="I3450">
        <f>DATOS[[#This Row],[avgValorOrdenDesc]]*DATOS[[#This Row],[total_orders]]</f>
        <v>1504.56</v>
      </c>
      <c r="J3450">
        <v>361</v>
      </c>
      <c r="K3450">
        <v>0</v>
      </c>
      <c r="L3450" t="s">
        <v>23</v>
      </c>
      <c r="M3450">
        <v>79.2</v>
      </c>
      <c r="N3450">
        <f>IF(DATOS[[#This Row],[email_open_rate]]="",0,DATOS[[#This Row],[email_open_rate]])</f>
        <v>79.2</v>
      </c>
      <c r="O3450" s="1">
        <v>45479</v>
      </c>
      <c r="P3450">
        <v>55</v>
      </c>
      <c r="Q3450">
        <v>0.37</v>
      </c>
      <c r="R3450">
        <f>IF(IFERROR(VLOOKUP(DATOS[[#This Row],[IdUnico]],A3451:$A$5002,1,FALSE),0),1,0)</f>
        <v>0</v>
      </c>
    </row>
    <row r="3451" spans="1:18" x14ac:dyDescent="0.3">
      <c r="A3451" t="str">
        <f>CONCATENATE(DATOS[[#This Row],[customer_id]],"_",DATOS[[#This Row],[country]],"_",DATOS[[#This Row],[customer_since]])</f>
        <v>CUST_7191_India_45611</v>
      </c>
      <c r="B3451" t="s">
        <v>3819</v>
      </c>
      <c r="C3451">
        <v>67</v>
      </c>
      <c r="D3451" t="s">
        <v>14</v>
      </c>
      <c r="E3451" t="s">
        <v>37</v>
      </c>
      <c r="F3451">
        <v>63.36</v>
      </c>
      <c r="G3451">
        <f>IF(DATOS[[#This Row],[avg_order_value]]="",0,DATOS[[#This Row],[avg_order_value]])</f>
        <v>63.36</v>
      </c>
      <c r="H3451">
        <v>14</v>
      </c>
      <c r="I3451">
        <f>DATOS[[#This Row],[avgValorOrdenDesc]]*DATOS[[#This Row],[total_orders]]</f>
        <v>887.04</v>
      </c>
      <c r="J3451">
        <v>160</v>
      </c>
      <c r="K3451">
        <v>0</v>
      </c>
      <c r="L3451" t="s">
        <v>40</v>
      </c>
      <c r="M3451">
        <v>79.099999999999994</v>
      </c>
      <c r="N3451">
        <f>IF(DATOS[[#This Row],[email_open_rate]]="",0,DATOS[[#This Row],[email_open_rate]])</f>
        <v>79.099999999999994</v>
      </c>
      <c r="O3451" s="1">
        <v>45611</v>
      </c>
      <c r="P3451">
        <v>90</v>
      </c>
      <c r="Q3451">
        <v>0.28999999999999998</v>
      </c>
      <c r="R3451">
        <f>IF(IFERROR(VLOOKUP(DATOS[[#This Row],[IdUnico]],A3452:$A$5002,1,FALSE),0),1,0)</f>
        <v>0</v>
      </c>
    </row>
    <row r="3452" spans="1:18" x14ac:dyDescent="0.3">
      <c r="A3452" t="str">
        <f>CONCATENATE(DATOS[[#This Row],[customer_id]],"_",DATOS[[#This Row],[country]],"_",DATOS[[#This Row],[customer_since]])</f>
        <v>CUST_7197_India_44508</v>
      </c>
      <c r="B3452" t="s">
        <v>257</v>
      </c>
      <c r="C3452">
        <v>66</v>
      </c>
      <c r="D3452" t="s">
        <v>21</v>
      </c>
      <c r="E3452" t="s">
        <v>37</v>
      </c>
      <c r="F3452">
        <v>69.45</v>
      </c>
      <c r="G3452">
        <f>IF(DATOS[[#This Row],[avg_order_value]]="",0,DATOS[[#This Row],[avg_order_value]])</f>
        <v>69.45</v>
      </c>
      <c r="H3452">
        <v>10</v>
      </c>
      <c r="I3452">
        <f>DATOS[[#This Row],[avgValorOrdenDesc]]*DATOS[[#This Row],[total_orders]]</f>
        <v>694.5</v>
      </c>
      <c r="J3452">
        <v>36</v>
      </c>
      <c r="K3452">
        <v>0</v>
      </c>
      <c r="L3452" t="s">
        <v>29</v>
      </c>
      <c r="M3452">
        <v>93.3</v>
      </c>
      <c r="N3452">
        <f>IF(DATOS[[#This Row],[email_open_rate]]="",0,DATOS[[#This Row],[email_open_rate]])</f>
        <v>93.3</v>
      </c>
      <c r="O3452" s="1">
        <v>44508</v>
      </c>
      <c r="P3452">
        <v>91</v>
      </c>
      <c r="Q3452">
        <v>0.28000000000000003</v>
      </c>
      <c r="R3452">
        <f>IF(IFERROR(VLOOKUP(DATOS[[#This Row],[IdUnico]],A3453:$A$5002,1,FALSE),0),1,0)</f>
        <v>0</v>
      </c>
    </row>
    <row r="3453" spans="1:18" x14ac:dyDescent="0.3">
      <c r="A3453" t="str">
        <f>CONCATENATE(DATOS[[#This Row],[customer_id]],"_",DATOS[[#This Row],[country]],"_",DATOS[[#This Row],[customer_since]])</f>
        <v>CUST_7197_India_45084</v>
      </c>
      <c r="B3453" t="s">
        <v>257</v>
      </c>
      <c r="C3453">
        <v>51</v>
      </c>
      <c r="D3453" t="s">
        <v>14</v>
      </c>
      <c r="E3453" t="s">
        <v>37</v>
      </c>
      <c r="F3453">
        <v>22.89</v>
      </c>
      <c r="G3453">
        <f>IF(DATOS[[#This Row],[avg_order_value]]="",0,DATOS[[#This Row],[avg_order_value]])</f>
        <v>22.89</v>
      </c>
      <c r="H3453">
        <v>15</v>
      </c>
      <c r="I3453">
        <f>DATOS[[#This Row],[avgValorOrdenDesc]]*DATOS[[#This Row],[total_orders]]</f>
        <v>343.35</v>
      </c>
      <c r="J3453">
        <v>297</v>
      </c>
      <c r="K3453">
        <v>0</v>
      </c>
      <c r="L3453" t="s">
        <v>16</v>
      </c>
      <c r="M3453">
        <v>90.4</v>
      </c>
      <c r="N3453">
        <f>IF(DATOS[[#This Row],[email_open_rate]]="",0,DATOS[[#This Row],[email_open_rate]])</f>
        <v>90.4</v>
      </c>
      <c r="O3453" s="1">
        <v>45084</v>
      </c>
      <c r="P3453">
        <v>56</v>
      </c>
      <c r="Q3453">
        <v>0.16</v>
      </c>
      <c r="R3453">
        <f>IF(IFERROR(VLOOKUP(DATOS[[#This Row],[IdUnico]],A3454:$A$5002,1,FALSE),0),1,0)</f>
        <v>0</v>
      </c>
    </row>
    <row r="3454" spans="1:18" x14ac:dyDescent="0.3">
      <c r="A3454" t="str">
        <f>CONCATENATE(DATOS[[#This Row],[customer_id]],"_",DATOS[[#This Row],[country]],"_",DATOS[[#This Row],[customer_since]])</f>
        <v>CUST_7198_Canada_45741</v>
      </c>
      <c r="B3454" t="s">
        <v>2531</v>
      </c>
      <c r="C3454">
        <v>57</v>
      </c>
      <c r="D3454" t="s">
        <v>14</v>
      </c>
      <c r="E3454" t="s">
        <v>28</v>
      </c>
      <c r="F3454">
        <v>77.8</v>
      </c>
      <c r="G3454">
        <f>IF(DATOS[[#This Row],[avg_order_value]]="",0,DATOS[[#This Row],[avg_order_value]])</f>
        <v>77.8</v>
      </c>
      <c r="H3454">
        <v>8</v>
      </c>
      <c r="I3454">
        <f>DATOS[[#This Row],[avgValorOrdenDesc]]*DATOS[[#This Row],[total_orders]]</f>
        <v>622.4</v>
      </c>
      <c r="J3454">
        <v>208</v>
      </c>
      <c r="K3454">
        <v>0</v>
      </c>
      <c r="L3454" t="s">
        <v>16</v>
      </c>
      <c r="M3454">
        <v>52.6</v>
      </c>
      <c r="N3454">
        <f>IF(DATOS[[#This Row],[email_open_rate]]="",0,DATOS[[#This Row],[email_open_rate]])</f>
        <v>52.6</v>
      </c>
      <c r="O3454" s="1">
        <v>45741</v>
      </c>
      <c r="P3454">
        <v>93</v>
      </c>
      <c r="Q3454">
        <v>0.35</v>
      </c>
      <c r="R3454">
        <f>IF(IFERROR(VLOOKUP(DATOS[[#This Row],[IdUnico]],A3455:$A$5002,1,FALSE),0),1,0)</f>
        <v>0</v>
      </c>
    </row>
    <row r="3455" spans="1:18" x14ac:dyDescent="0.3">
      <c r="A3455" t="str">
        <f>CONCATENATE(DATOS[[#This Row],[customer_id]],"_",DATOS[[#This Row],[country]],"_",DATOS[[#This Row],[customer_since]])</f>
        <v>CUST_7204_UK_44811</v>
      </c>
      <c r="B3455" t="s">
        <v>3024</v>
      </c>
      <c r="C3455">
        <v>55</v>
      </c>
      <c r="D3455" t="s">
        <v>14</v>
      </c>
      <c r="E3455" t="s">
        <v>52</v>
      </c>
      <c r="F3455">
        <v>31.47</v>
      </c>
      <c r="G3455">
        <f>IF(DATOS[[#This Row],[avg_order_value]]="",0,DATOS[[#This Row],[avg_order_value]])</f>
        <v>31.47</v>
      </c>
      <c r="H3455">
        <v>3</v>
      </c>
      <c r="I3455">
        <f>DATOS[[#This Row],[avgValorOrdenDesc]]*DATOS[[#This Row],[total_orders]]</f>
        <v>94.41</v>
      </c>
      <c r="J3455">
        <v>204</v>
      </c>
      <c r="K3455">
        <v>0</v>
      </c>
      <c r="L3455" t="s">
        <v>16</v>
      </c>
      <c r="M3455">
        <v>89.5</v>
      </c>
      <c r="N3455">
        <f>IF(DATOS[[#This Row],[email_open_rate]]="",0,DATOS[[#This Row],[email_open_rate]])</f>
        <v>89.5</v>
      </c>
      <c r="O3455" s="1">
        <v>44811</v>
      </c>
      <c r="P3455">
        <v>23</v>
      </c>
      <c r="Q3455">
        <v>0.24</v>
      </c>
      <c r="R3455">
        <f>IF(IFERROR(VLOOKUP(DATOS[[#This Row],[IdUnico]],A3456:$A$5002,1,FALSE),0),1,0)</f>
        <v>0</v>
      </c>
    </row>
    <row r="3456" spans="1:18" x14ac:dyDescent="0.3">
      <c r="A3456" t="str">
        <f>CONCATENATE(DATOS[[#This Row],[customer_id]],"_",DATOS[[#This Row],[country]],"_",DATOS[[#This Row],[customer_since]])</f>
        <v>CUST_7207_Canada_44026</v>
      </c>
      <c r="B3456" t="s">
        <v>2332</v>
      </c>
      <c r="C3456">
        <v>69</v>
      </c>
      <c r="D3456" t="s">
        <v>21</v>
      </c>
      <c r="E3456" t="s">
        <v>28</v>
      </c>
      <c r="F3456">
        <v>315.51</v>
      </c>
      <c r="G3456">
        <f>IF(DATOS[[#This Row],[avg_order_value]]="",0,DATOS[[#This Row],[avg_order_value]])</f>
        <v>315.51</v>
      </c>
      <c r="H3456">
        <v>6</v>
      </c>
      <c r="I3456">
        <f>DATOS[[#This Row],[avgValorOrdenDesc]]*DATOS[[#This Row],[total_orders]]</f>
        <v>1893.06</v>
      </c>
      <c r="J3456">
        <v>201</v>
      </c>
      <c r="K3456">
        <v>0</v>
      </c>
      <c r="L3456" t="s">
        <v>23</v>
      </c>
      <c r="M3456">
        <v>81.400000000000006</v>
      </c>
      <c r="N3456">
        <f>IF(DATOS[[#This Row],[email_open_rate]]="",0,DATOS[[#This Row],[email_open_rate]])</f>
        <v>81.400000000000006</v>
      </c>
      <c r="O3456" s="1">
        <v>44026</v>
      </c>
      <c r="P3456">
        <v>96</v>
      </c>
      <c r="Q3456">
        <v>0.34</v>
      </c>
      <c r="R3456">
        <f>IF(IFERROR(VLOOKUP(DATOS[[#This Row],[IdUnico]],A3457:$A$5002,1,FALSE),0),1,0)</f>
        <v>0</v>
      </c>
    </row>
    <row r="3457" spans="1:18" x14ac:dyDescent="0.3">
      <c r="A3457" t="str">
        <f>CONCATENATE(DATOS[[#This Row],[customer_id]],"_",DATOS[[#This Row],[country]],"_",DATOS[[#This Row],[customer_since]])</f>
        <v>CUST_7212_India_44123</v>
      </c>
      <c r="B3457" t="s">
        <v>1074</v>
      </c>
      <c r="C3457">
        <v>32</v>
      </c>
      <c r="D3457" t="s">
        <v>14</v>
      </c>
      <c r="E3457" t="s">
        <v>37</v>
      </c>
      <c r="F3457">
        <v>67.59</v>
      </c>
      <c r="G3457">
        <f>IF(DATOS[[#This Row],[avg_order_value]]="",0,DATOS[[#This Row],[avg_order_value]])</f>
        <v>67.59</v>
      </c>
      <c r="H3457">
        <v>7</v>
      </c>
      <c r="I3457">
        <f>DATOS[[#This Row],[avgValorOrdenDesc]]*DATOS[[#This Row],[total_orders]]</f>
        <v>473.13</v>
      </c>
      <c r="J3457">
        <v>69</v>
      </c>
      <c r="K3457">
        <v>0</v>
      </c>
      <c r="L3457" t="s">
        <v>23</v>
      </c>
      <c r="M3457">
        <v>57.9</v>
      </c>
      <c r="N3457">
        <f>IF(DATOS[[#This Row],[email_open_rate]]="",0,DATOS[[#This Row],[email_open_rate]])</f>
        <v>57.9</v>
      </c>
      <c r="O3457" s="1">
        <v>44123</v>
      </c>
      <c r="P3457">
        <v>13</v>
      </c>
      <c r="Q3457">
        <v>0.37</v>
      </c>
      <c r="R3457">
        <f>IF(IFERROR(VLOOKUP(DATOS[[#This Row],[IdUnico]],A3458:$A$5002,1,FALSE),0),1,0)</f>
        <v>0</v>
      </c>
    </row>
    <row r="3458" spans="1:18" x14ac:dyDescent="0.3">
      <c r="A3458" t="str">
        <f>CONCATENATE(DATOS[[#This Row],[customer_id]],"_",DATOS[[#This Row],[country]],"_",DATOS[[#This Row],[customer_since]])</f>
        <v>CUST_7217_USA_45540</v>
      </c>
      <c r="B3458" t="s">
        <v>2603</v>
      </c>
      <c r="C3458">
        <v>30</v>
      </c>
      <c r="D3458" t="s">
        <v>14</v>
      </c>
      <c r="E3458" t="s">
        <v>18</v>
      </c>
      <c r="F3458">
        <v>84.84</v>
      </c>
      <c r="G3458">
        <f>IF(DATOS[[#This Row],[avg_order_value]]="",0,DATOS[[#This Row],[avg_order_value]])</f>
        <v>84.84</v>
      </c>
      <c r="H3458">
        <v>7</v>
      </c>
      <c r="I3458">
        <f>DATOS[[#This Row],[avgValorOrdenDesc]]*DATOS[[#This Row],[total_orders]]</f>
        <v>593.88</v>
      </c>
      <c r="J3458">
        <v>214</v>
      </c>
      <c r="K3458">
        <v>0</v>
      </c>
      <c r="L3458" t="s">
        <v>23</v>
      </c>
      <c r="M3458">
        <v>52.1</v>
      </c>
      <c r="N3458">
        <f>IF(DATOS[[#This Row],[email_open_rate]]="",0,DATOS[[#This Row],[email_open_rate]])</f>
        <v>52.1</v>
      </c>
      <c r="O3458" s="1">
        <v>45540</v>
      </c>
      <c r="P3458">
        <v>76</v>
      </c>
      <c r="Q3458">
        <v>0.34</v>
      </c>
      <c r="R3458">
        <f>IF(IFERROR(VLOOKUP(DATOS[[#This Row],[IdUnico]],A3459:$A$5002,1,FALSE),0),1,0)</f>
        <v>0</v>
      </c>
    </row>
    <row r="3459" spans="1:18" x14ac:dyDescent="0.3">
      <c r="A3459" t="str">
        <f>CONCATENATE(DATOS[[#This Row],[customer_id]],"_",DATOS[[#This Row],[country]],"_",DATOS[[#This Row],[customer_since]])</f>
        <v>CUST_7218_Brazil_45447</v>
      </c>
      <c r="B3459" t="s">
        <v>2284</v>
      </c>
      <c r="C3459">
        <v>52</v>
      </c>
      <c r="D3459" t="s">
        <v>21</v>
      </c>
      <c r="E3459" t="s">
        <v>15</v>
      </c>
      <c r="F3459">
        <v>45.41</v>
      </c>
      <c r="G3459">
        <f>IF(DATOS[[#This Row],[avg_order_value]]="",0,DATOS[[#This Row],[avg_order_value]])</f>
        <v>45.41</v>
      </c>
      <c r="H3459">
        <v>10</v>
      </c>
      <c r="I3459">
        <f>DATOS[[#This Row],[avgValorOrdenDesc]]*DATOS[[#This Row],[total_orders]]</f>
        <v>454.09999999999997</v>
      </c>
      <c r="J3459">
        <v>43</v>
      </c>
      <c r="K3459">
        <v>0</v>
      </c>
      <c r="L3459" t="s">
        <v>23</v>
      </c>
      <c r="M3459">
        <v>3</v>
      </c>
      <c r="N3459">
        <f>IF(DATOS[[#This Row],[email_open_rate]]="",0,DATOS[[#This Row],[email_open_rate]])</f>
        <v>3</v>
      </c>
      <c r="O3459" s="1">
        <v>45447</v>
      </c>
      <c r="P3459">
        <v>50</v>
      </c>
      <c r="Q3459">
        <v>0.24</v>
      </c>
      <c r="R3459">
        <f>IF(IFERROR(VLOOKUP(DATOS[[#This Row],[IdUnico]],A3460:$A$5002,1,FALSE),0),1,0)</f>
        <v>0</v>
      </c>
    </row>
    <row r="3460" spans="1:18" x14ac:dyDescent="0.3">
      <c r="A3460" t="str">
        <f>CONCATENATE(DATOS[[#This Row],[customer_id]],"_",DATOS[[#This Row],[country]],"_",DATOS[[#This Row],[customer_since]])</f>
        <v>CUST_7219_Germany_45736</v>
      </c>
      <c r="B3460" t="s">
        <v>2913</v>
      </c>
      <c r="C3460">
        <v>42</v>
      </c>
      <c r="D3460" t="s">
        <v>14</v>
      </c>
      <c r="E3460" t="s">
        <v>50</v>
      </c>
      <c r="F3460">
        <v>157.19</v>
      </c>
      <c r="G3460">
        <f>IF(DATOS[[#This Row],[avg_order_value]]="",0,DATOS[[#This Row],[avg_order_value]])</f>
        <v>157.19</v>
      </c>
      <c r="H3460">
        <v>8</v>
      </c>
      <c r="I3460">
        <f>DATOS[[#This Row],[avgValorOrdenDesc]]*DATOS[[#This Row],[total_orders]]</f>
        <v>1257.52</v>
      </c>
      <c r="J3460">
        <v>314</v>
      </c>
      <c r="K3460">
        <v>0</v>
      </c>
      <c r="L3460" t="s">
        <v>19</v>
      </c>
      <c r="M3460">
        <v>51.8</v>
      </c>
      <c r="N3460">
        <f>IF(DATOS[[#This Row],[email_open_rate]]="",0,DATOS[[#This Row],[email_open_rate]])</f>
        <v>51.8</v>
      </c>
      <c r="O3460" s="1">
        <v>45736</v>
      </c>
      <c r="P3460">
        <v>93</v>
      </c>
      <c r="Q3460">
        <v>0.16</v>
      </c>
      <c r="R3460">
        <f>IF(IFERROR(VLOOKUP(DATOS[[#This Row],[IdUnico]],A3461:$A$5002,1,FALSE),0),1,0)</f>
        <v>0</v>
      </c>
    </row>
    <row r="3461" spans="1:18" x14ac:dyDescent="0.3">
      <c r="A3461" t="str">
        <f>CONCATENATE(DATOS[[#This Row],[customer_id]],"_",DATOS[[#This Row],[country]],"_",DATOS[[#This Row],[customer_since]])</f>
        <v>CUST_7219_India_45803</v>
      </c>
      <c r="B3461" t="s">
        <v>2913</v>
      </c>
      <c r="C3461">
        <v>46</v>
      </c>
      <c r="D3461" t="s">
        <v>14</v>
      </c>
      <c r="E3461" t="s">
        <v>37</v>
      </c>
      <c r="F3461">
        <v>60.72</v>
      </c>
      <c r="G3461">
        <f>IF(DATOS[[#This Row],[avg_order_value]]="",0,DATOS[[#This Row],[avg_order_value]])</f>
        <v>60.72</v>
      </c>
      <c r="H3461">
        <v>11</v>
      </c>
      <c r="I3461">
        <f>DATOS[[#This Row],[avgValorOrdenDesc]]*DATOS[[#This Row],[total_orders]]</f>
        <v>667.92</v>
      </c>
      <c r="J3461">
        <v>111</v>
      </c>
      <c r="K3461">
        <v>0</v>
      </c>
      <c r="L3461" t="s">
        <v>40</v>
      </c>
      <c r="M3461">
        <v>1.8</v>
      </c>
      <c r="N3461">
        <f>IF(DATOS[[#This Row],[email_open_rate]]="",0,DATOS[[#This Row],[email_open_rate]])</f>
        <v>1.8</v>
      </c>
      <c r="O3461" s="1">
        <v>45803</v>
      </c>
      <c r="P3461">
        <v>47</v>
      </c>
      <c r="Q3461">
        <v>0.82</v>
      </c>
      <c r="R3461">
        <f>IF(IFERROR(VLOOKUP(DATOS[[#This Row],[IdUnico]],A3462:$A$5002,1,FALSE),0),1,0)</f>
        <v>0</v>
      </c>
    </row>
    <row r="3462" spans="1:18" x14ac:dyDescent="0.3">
      <c r="A3462" t="str">
        <f>CONCATENATE(DATOS[[#This Row],[customer_id]],"_",DATOS[[#This Row],[country]],"_",DATOS[[#This Row],[customer_since]])</f>
        <v>CUST_7222_Germany_45216</v>
      </c>
      <c r="B3462" t="s">
        <v>3831</v>
      </c>
      <c r="C3462">
        <v>52</v>
      </c>
      <c r="D3462" t="s">
        <v>21</v>
      </c>
      <c r="E3462" t="s">
        <v>50</v>
      </c>
      <c r="F3462">
        <v>342.36</v>
      </c>
      <c r="G3462">
        <f>IF(DATOS[[#This Row],[avg_order_value]]="",0,DATOS[[#This Row],[avg_order_value]])</f>
        <v>342.36</v>
      </c>
      <c r="H3462">
        <v>12</v>
      </c>
      <c r="I3462">
        <f>DATOS[[#This Row],[avgValorOrdenDesc]]*DATOS[[#This Row],[total_orders]]</f>
        <v>4108.32</v>
      </c>
      <c r="J3462">
        <v>6</v>
      </c>
      <c r="K3462">
        <v>0</v>
      </c>
      <c r="L3462" t="s">
        <v>40</v>
      </c>
      <c r="M3462">
        <v>44.5</v>
      </c>
      <c r="N3462">
        <f>IF(DATOS[[#This Row],[email_open_rate]]="",0,DATOS[[#This Row],[email_open_rate]])</f>
        <v>44.5</v>
      </c>
      <c r="O3462" s="1">
        <v>45216</v>
      </c>
      <c r="P3462">
        <v>34</v>
      </c>
      <c r="Q3462">
        <v>0.27</v>
      </c>
      <c r="R3462">
        <f>IF(IFERROR(VLOOKUP(DATOS[[#This Row],[IdUnico]],A3463:$A$5002,1,FALSE),0),1,0)</f>
        <v>0</v>
      </c>
    </row>
    <row r="3463" spans="1:18" x14ac:dyDescent="0.3">
      <c r="A3463" t="str">
        <f>CONCATENATE(DATOS[[#This Row],[customer_id]],"_",DATOS[[#This Row],[country]],"_",DATOS[[#This Row],[customer_since]])</f>
        <v>CUST_7226_France_45746</v>
      </c>
      <c r="B3463" t="s">
        <v>3267</v>
      </c>
      <c r="C3463">
        <v>39</v>
      </c>
      <c r="D3463" t="s">
        <v>14</v>
      </c>
      <c r="E3463" t="s">
        <v>35</v>
      </c>
      <c r="F3463">
        <v>52.83</v>
      </c>
      <c r="G3463">
        <f>IF(DATOS[[#This Row],[avg_order_value]]="",0,DATOS[[#This Row],[avg_order_value]])</f>
        <v>52.83</v>
      </c>
      <c r="H3463">
        <v>13</v>
      </c>
      <c r="I3463">
        <f>DATOS[[#This Row],[avgValorOrdenDesc]]*DATOS[[#This Row],[total_orders]]</f>
        <v>686.79</v>
      </c>
      <c r="J3463">
        <v>31</v>
      </c>
      <c r="K3463">
        <v>0</v>
      </c>
      <c r="L3463" t="s">
        <v>16</v>
      </c>
      <c r="M3463">
        <v>30.9</v>
      </c>
      <c r="N3463">
        <f>IF(DATOS[[#This Row],[email_open_rate]]="",0,DATOS[[#This Row],[email_open_rate]])</f>
        <v>30.9</v>
      </c>
      <c r="O3463" s="1">
        <v>45746</v>
      </c>
      <c r="P3463">
        <v>25</v>
      </c>
      <c r="Q3463">
        <v>0.41</v>
      </c>
      <c r="R3463">
        <f>IF(IFERROR(VLOOKUP(DATOS[[#This Row],[IdUnico]],A3464:$A$5002,1,FALSE),0),1,0)</f>
        <v>0</v>
      </c>
    </row>
    <row r="3464" spans="1:18" x14ac:dyDescent="0.3">
      <c r="A3464" t="str">
        <f>CONCATENATE(DATOS[[#This Row],[customer_id]],"_",DATOS[[#This Row],[country]],"_",DATOS[[#This Row],[customer_since]])</f>
        <v>CUST_7228_Germany_45479</v>
      </c>
      <c r="B3464" t="s">
        <v>1555</v>
      </c>
      <c r="C3464">
        <v>23</v>
      </c>
      <c r="D3464" t="s">
        <v>21</v>
      </c>
      <c r="E3464" t="s">
        <v>50</v>
      </c>
      <c r="F3464">
        <v>72.27</v>
      </c>
      <c r="G3464">
        <f>IF(DATOS[[#This Row],[avg_order_value]]="",0,DATOS[[#This Row],[avg_order_value]])</f>
        <v>72.27</v>
      </c>
      <c r="H3464">
        <v>7</v>
      </c>
      <c r="I3464">
        <f>DATOS[[#This Row],[avgValorOrdenDesc]]*DATOS[[#This Row],[total_orders]]</f>
        <v>505.89</v>
      </c>
      <c r="J3464">
        <v>82</v>
      </c>
      <c r="K3464">
        <v>0</v>
      </c>
      <c r="L3464" t="s">
        <v>19</v>
      </c>
      <c r="M3464">
        <v>6.1</v>
      </c>
      <c r="N3464">
        <f>IF(DATOS[[#This Row],[email_open_rate]]="",0,DATOS[[#This Row],[email_open_rate]])</f>
        <v>6.1</v>
      </c>
      <c r="O3464" s="1">
        <v>45479</v>
      </c>
      <c r="P3464">
        <v>77</v>
      </c>
      <c r="Q3464">
        <v>0.14000000000000001</v>
      </c>
      <c r="R3464">
        <f>IF(IFERROR(VLOOKUP(DATOS[[#This Row],[IdUnico]],A3465:$A$5002,1,FALSE),0),1,0)</f>
        <v>0</v>
      </c>
    </row>
    <row r="3465" spans="1:18" x14ac:dyDescent="0.3">
      <c r="A3465" t="str">
        <f>CONCATENATE(DATOS[[#This Row],[customer_id]],"_",DATOS[[#This Row],[country]],"_",DATOS[[#This Row],[customer_since]])</f>
        <v>CUST_7229_India_44950</v>
      </c>
      <c r="B3465" t="s">
        <v>749</v>
      </c>
      <c r="C3465">
        <v>24</v>
      </c>
      <c r="D3465" t="s">
        <v>21</v>
      </c>
      <c r="E3465" t="s">
        <v>37</v>
      </c>
      <c r="F3465">
        <v>131.11000000000001</v>
      </c>
      <c r="G3465">
        <f>IF(DATOS[[#This Row],[avg_order_value]]="",0,DATOS[[#This Row],[avg_order_value]])</f>
        <v>131.11000000000001</v>
      </c>
      <c r="H3465">
        <v>8</v>
      </c>
      <c r="I3465">
        <f>DATOS[[#This Row],[avgValorOrdenDesc]]*DATOS[[#This Row],[total_orders]]</f>
        <v>1048.8800000000001</v>
      </c>
      <c r="J3465">
        <v>358</v>
      </c>
      <c r="K3465">
        <v>0</v>
      </c>
      <c r="L3465" t="s">
        <v>19</v>
      </c>
      <c r="M3465">
        <v>40.700000000000003</v>
      </c>
      <c r="N3465">
        <f>IF(DATOS[[#This Row],[email_open_rate]]="",0,DATOS[[#This Row],[email_open_rate]])</f>
        <v>40.700000000000003</v>
      </c>
      <c r="O3465" s="1">
        <v>44950</v>
      </c>
      <c r="P3465">
        <v>83</v>
      </c>
      <c r="Q3465">
        <v>0.32</v>
      </c>
      <c r="R3465">
        <f>IF(IFERROR(VLOOKUP(DATOS[[#This Row],[IdUnico]],A3466:$A$5002,1,FALSE),0),1,0)</f>
        <v>0</v>
      </c>
    </row>
    <row r="3466" spans="1:18" x14ac:dyDescent="0.3">
      <c r="A3466" t="str">
        <f>CONCATENATE(DATOS[[#This Row],[customer_id]],"_",DATOS[[#This Row],[country]],"_",DATOS[[#This Row],[customer_since]])</f>
        <v>CUST_7230_Japan_44280</v>
      </c>
      <c r="B3466" t="s">
        <v>1798</v>
      </c>
      <c r="C3466">
        <v>20</v>
      </c>
      <c r="D3466" t="s">
        <v>14</v>
      </c>
      <c r="E3466" t="s">
        <v>26</v>
      </c>
      <c r="F3466">
        <v>77.31</v>
      </c>
      <c r="G3466">
        <f>IF(DATOS[[#This Row],[avg_order_value]]="",0,DATOS[[#This Row],[avg_order_value]])</f>
        <v>77.31</v>
      </c>
      <c r="H3466">
        <v>9</v>
      </c>
      <c r="I3466">
        <f>DATOS[[#This Row],[avgValorOrdenDesc]]*DATOS[[#This Row],[total_orders]]</f>
        <v>695.79</v>
      </c>
      <c r="J3466">
        <v>0</v>
      </c>
      <c r="K3466">
        <v>0</v>
      </c>
      <c r="L3466" t="s">
        <v>40</v>
      </c>
      <c r="M3466">
        <v>15.3</v>
      </c>
      <c r="N3466">
        <f>IF(DATOS[[#This Row],[email_open_rate]]="",0,DATOS[[#This Row],[email_open_rate]])</f>
        <v>15.3</v>
      </c>
      <c r="O3466" s="1">
        <v>44280</v>
      </c>
      <c r="P3466">
        <v>91</v>
      </c>
      <c r="Q3466">
        <v>0.18</v>
      </c>
      <c r="R3466">
        <f>IF(IFERROR(VLOOKUP(DATOS[[#This Row],[IdUnico]],A3467:$A$5002,1,FALSE),0),1,0)</f>
        <v>0</v>
      </c>
    </row>
    <row r="3467" spans="1:18" x14ac:dyDescent="0.3">
      <c r="A3467" t="str">
        <f>CONCATENATE(DATOS[[#This Row],[customer_id]],"_",DATOS[[#This Row],[country]],"_",DATOS[[#This Row],[customer_since]])</f>
        <v>CUST_7231_Canada_44994</v>
      </c>
      <c r="B3467" t="s">
        <v>3122</v>
      </c>
      <c r="C3467">
        <v>23</v>
      </c>
      <c r="D3467" t="s">
        <v>14</v>
      </c>
      <c r="E3467" t="s">
        <v>28</v>
      </c>
      <c r="F3467">
        <v>59.55</v>
      </c>
      <c r="G3467">
        <f>IF(DATOS[[#This Row],[avg_order_value]]="",0,DATOS[[#This Row],[avg_order_value]])</f>
        <v>59.55</v>
      </c>
      <c r="H3467">
        <v>8</v>
      </c>
      <c r="I3467">
        <f>DATOS[[#This Row],[avgValorOrdenDesc]]*DATOS[[#This Row],[total_orders]]</f>
        <v>476.4</v>
      </c>
      <c r="J3467">
        <v>282</v>
      </c>
      <c r="K3467">
        <v>0</v>
      </c>
      <c r="L3467" t="s">
        <v>23</v>
      </c>
      <c r="M3467">
        <v>33.700000000000003</v>
      </c>
      <c r="N3467">
        <f>IF(DATOS[[#This Row],[email_open_rate]]="",0,DATOS[[#This Row],[email_open_rate]])</f>
        <v>33.700000000000003</v>
      </c>
      <c r="O3467" s="1">
        <v>44994</v>
      </c>
      <c r="P3467">
        <v>93</v>
      </c>
      <c r="Q3467">
        <v>0.08</v>
      </c>
      <c r="R3467">
        <f>IF(IFERROR(VLOOKUP(DATOS[[#This Row],[IdUnico]],A3468:$A$5002,1,FALSE),0),1,0)</f>
        <v>0</v>
      </c>
    </row>
    <row r="3468" spans="1:18" x14ac:dyDescent="0.3">
      <c r="A3468" t="str">
        <f>CONCATENATE(DATOS[[#This Row],[customer_id]],"_",DATOS[[#This Row],[country]],"_",DATOS[[#This Row],[customer_since]])</f>
        <v>CUST_7233_Brazil_44857</v>
      </c>
      <c r="B3468" t="s">
        <v>797</v>
      </c>
      <c r="C3468">
        <v>37</v>
      </c>
      <c r="D3468" t="s">
        <v>21</v>
      </c>
      <c r="E3468" t="s">
        <v>15</v>
      </c>
      <c r="F3468">
        <v>231.52</v>
      </c>
      <c r="G3468">
        <f>IF(DATOS[[#This Row],[avg_order_value]]="",0,DATOS[[#This Row],[avg_order_value]])</f>
        <v>231.52</v>
      </c>
      <c r="H3468">
        <v>7</v>
      </c>
      <c r="I3468">
        <f>DATOS[[#This Row],[avgValorOrdenDesc]]*DATOS[[#This Row],[total_orders]]</f>
        <v>1620.64</v>
      </c>
      <c r="J3468">
        <v>345</v>
      </c>
      <c r="K3468">
        <v>0</v>
      </c>
      <c r="L3468" t="s">
        <v>40</v>
      </c>
      <c r="M3468">
        <v>95</v>
      </c>
      <c r="N3468">
        <f>IF(DATOS[[#This Row],[email_open_rate]]="",0,DATOS[[#This Row],[email_open_rate]])</f>
        <v>95</v>
      </c>
      <c r="O3468" s="1">
        <v>44857</v>
      </c>
      <c r="P3468">
        <v>14</v>
      </c>
      <c r="Q3468">
        <v>0.42</v>
      </c>
      <c r="R3468">
        <f>IF(IFERROR(VLOOKUP(DATOS[[#This Row],[IdUnico]],A3469:$A$5002,1,FALSE),0),1,0)</f>
        <v>0</v>
      </c>
    </row>
    <row r="3469" spans="1:18" x14ac:dyDescent="0.3">
      <c r="A3469" t="str">
        <f>CONCATENATE(DATOS[[#This Row],[customer_id]],"_",DATOS[[#This Row],[country]],"_",DATOS[[#This Row],[customer_since]])</f>
        <v>CUST_7235_Brazil_44931</v>
      </c>
      <c r="B3469" t="s">
        <v>74</v>
      </c>
      <c r="C3469">
        <v>59</v>
      </c>
      <c r="D3469" t="s">
        <v>14</v>
      </c>
      <c r="E3469" t="s">
        <v>15</v>
      </c>
      <c r="F3469">
        <v>112.99</v>
      </c>
      <c r="G3469">
        <f>IF(DATOS[[#This Row],[avg_order_value]]="",0,DATOS[[#This Row],[avg_order_value]])</f>
        <v>112.99</v>
      </c>
      <c r="H3469">
        <v>8</v>
      </c>
      <c r="I3469">
        <f>DATOS[[#This Row],[avgValorOrdenDesc]]*DATOS[[#This Row],[total_orders]]</f>
        <v>903.92</v>
      </c>
      <c r="J3469">
        <v>223</v>
      </c>
      <c r="K3469">
        <v>0</v>
      </c>
      <c r="L3469" t="s">
        <v>19</v>
      </c>
      <c r="M3469">
        <v>96.6</v>
      </c>
      <c r="N3469">
        <f>IF(DATOS[[#This Row],[email_open_rate]]="",0,DATOS[[#This Row],[email_open_rate]])</f>
        <v>96.6</v>
      </c>
      <c r="O3469" s="1">
        <v>44931</v>
      </c>
      <c r="P3469">
        <v>17</v>
      </c>
      <c r="Q3469">
        <v>0.41</v>
      </c>
      <c r="R3469">
        <f>IF(IFERROR(VLOOKUP(DATOS[[#This Row],[IdUnico]],A3470:$A$5002,1,FALSE),0),1,0)</f>
        <v>0</v>
      </c>
    </row>
    <row r="3470" spans="1:18" x14ac:dyDescent="0.3">
      <c r="A3470" t="str">
        <f>CONCATENATE(DATOS[[#This Row],[customer_id]],"_",DATOS[[#This Row],[country]],"_",DATOS[[#This Row],[customer_since]])</f>
        <v>CUST_7236_China_45314</v>
      </c>
      <c r="B3470" t="s">
        <v>1423</v>
      </c>
      <c r="C3470">
        <v>56</v>
      </c>
      <c r="D3470" t="s">
        <v>21</v>
      </c>
      <c r="E3470" t="s">
        <v>44</v>
      </c>
      <c r="F3470">
        <v>143.52000000000001</v>
      </c>
      <c r="G3470">
        <f>IF(DATOS[[#This Row],[avg_order_value]]="",0,DATOS[[#This Row],[avg_order_value]])</f>
        <v>143.52000000000001</v>
      </c>
      <c r="H3470">
        <v>10</v>
      </c>
      <c r="I3470">
        <f>DATOS[[#This Row],[avgValorOrdenDesc]]*DATOS[[#This Row],[total_orders]]</f>
        <v>1435.2</v>
      </c>
      <c r="J3470">
        <v>64</v>
      </c>
      <c r="K3470">
        <v>0</v>
      </c>
      <c r="L3470" t="s">
        <v>40</v>
      </c>
      <c r="M3470">
        <v>71.400000000000006</v>
      </c>
      <c r="N3470">
        <f>IF(DATOS[[#This Row],[email_open_rate]]="",0,DATOS[[#This Row],[email_open_rate]])</f>
        <v>71.400000000000006</v>
      </c>
      <c r="O3470" s="1">
        <v>45314</v>
      </c>
      <c r="P3470">
        <v>44</v>
      </c>
      <c r="Q3470">
        <v>0.14000000000000001</v>
      </c>
      <c r="R3470">
        <f>IF(IFERROR(VLOOKUP(DATOS[[#This Row],[IdUnico]],A3471:$A$5002,1,FALSE),0),1,0)</f>
        <v>0</v>
      </c>
    </row>
    <row r="3471" spans="1:18" x14ac:dyDescent="0.3">
      <c r="A3471" t="str">
        <f>CONCATENATE(DATOS[[#This Row],[customer_id]],"_",DATOS[[#This Row],[country]],"_",DATOS[[#This Row],[customer_since]])</f>
        <v>CUST_7236_UK_44884</v>
      </c>
      <c r="B3471" t="s">
        <v>1423</v>
      </c>
      <c r="C3471">
        <v>49</v>
      </c>
      <c r="D3471" t="s">
        <v>21</v>
      </c>
      <c r="E3471" t="s">
        <v>52</v>
      </c>
      <c r="G3471">
        <f>IF(DATOS[[#This Row],[avg_order_value]]="",0,DATOS[[#This Row],[avg_order_value]])</f>
        <v>0</v>
      </c>
      <c r="H3471">
        <v>18</v>
      </c>
      <c r="I3471">
        <f>DATOS[[#This Row],[avgValorOrdenDesc]]*DATOS[[#This Row],[total_orders]]</f>
        <v>0</v>
      </c>
      <c r="J3471">
        <v>223</v>
      </c>
      <c r="K3471">
        <v>0</v>
      </c>
      <c r="L3471" t="s">
        <v>23</v>
      </c>
      <c r="M3471">
        <v>48.2</v>
      </c>
      <c r="N3471">
        <f>IF(DATOS[[#This Row],[email_open_rate]]="",0,DATOS[[#This Row],[email_open_rate]])</f>
        <v>48.2</v>
      </c>
      <c r="O3471" s="1">
        <v>44884</v>
      </c>
      <c r="P3471">
        <v>91</v>
      </c>
      <c r="Q3471">
        <v>0.31</v>
      </c>
      <c r="R3471">
        <f>IF(IFERROR(VLOOKUP(DATOS[[#This Row],[IdUnico]],A3472:$A$5002,1,FALSE),0),1,0)</f>
        <v>0</v>
      </c>
    </row>
    <row r="3472" spans="1:18" x14ac:dyDescent="0.3">
      <c r="A3472" t="str">
        <f>CONCATENATE(DATOS[[#This Row],[customer_id]],"_",DATOS[[#This Row],[country]],"_",DATOS[[#This Row],[customer_since]])</f>
        <v>CUST_7238_Germany_44575</v>
      </c>
      <c r="B3472" t="s">
        <v>693</v>
      </c>
      <c r="C3472">
        <v>32</v>
      </c>
      <c r="D3472" t="s">
        <v>14</v>
      </c>
      <c r="E3472" t="s">
        <v>50</v>
      </c>
      <c r="F3472">
        <v>36.01</v>
      </c>
      <c r="G3472">
        <f>IF(DATOS[[#This Row],[avg_order_value]]="",0,DATOS[[#This Row],[avg_order_value]])</f>
        <v>36.01</v>
      </c>
      <c r="H3472">
        <v>12</v>
      </c>
      <c r="I3472">
        <f>DATOS[[#This Row],[avgValorOrdenDesc]]*DATOS[[#This Row],[total_orders]]</f>
        <v>432.12</v>
      </c>
      <c r="J3472">
        <v>86</v>
      </c>
      <c r="K3472">
        <v>0</v>
      </c>
      <c r="L3472" t="s">
        <v>40</v>
      </c>
      <c r="M3472">
        <v>39.4</v>
      </c>
      <c r="N3472">
        <f>IF(DATOS[[#This Row],[email_open_rate]]="",0,DATOS[[#This Row],[email_open_rate]])</f>
        <v>39.4</v>
      </c>
      <c r="O3472" s="1">
        <v>44575</v>
      </c>
      <c r="P3472">
        <v>55</v>
      </c>
      <c r="Q3472">
        <v>0.37</v>
      </c>
      <c r="R3472">
        <f>IF(IFERROR(VLOOKUP(DATOS[[#This Row],[IdUnico]],A3473:$A$5002,1,FALSE),0),1,0)</f>
        <v>0</v>
      </c>
    </row>
    <row r="3473" spans="1:18" x14ac:dyDescent="0.3">
      <c r="A3473" t="str">
        <f>CONCATENATE(DATOS[[#This Row],[customer_id]],"_",DATOS[[#This Row],[country]],"_",DATOS[[#This Row],[customer_since]])</f>
        <v>CUST_7239_Brazil_45358</v>
      </c>
      <c r="B3473" t="s">
        <v>2982</v>
      </c>
      <c r="C3473">
        <v>63</v>
      </c>
      <c r="D3473" t="s">
        <v>14</v>
      </c>
      <c r="E3473" t="s">
        <v>15</v>
      </c>
      <c r="F3473">
        <v>138.96</v>
      </c>
      <c r="G3473">
        <f>IF(DATOS[[#This Row],[avg_order_value]]="",0,DATOS[[#This Row],[avg_order_value]])</f>
        <v>138.96</v>
      </c>
      <c r="H3473">
        <v>15</v>
      </c>
      <c r="I3473">
        <f>DATOS[[#This Row],[avgValorOrdenDesc]]*DATOS[[#This Row],[total_orders]]</f>
        <v>2084.4</v>
      </c>
      <c r="J3473">
        <v>164</v>
      </c>
      <c r="K3473">
        <v>0</v>
      </c>
      <c r="L3473" t="s">
        <v>40</v>
      </c>
      <c r="M3473">
        <v>22.2</v>
      </c>
      <c r="N3473">
        <f>IF(DATOS[[#This Row],[email_open_rate]]="",0,DATOS[[#This Row],[email_open_rate]])</f>
        <v>22.2</v>
      </c>
      <c r="O3473" s="1">
        <v>45358</v>
      </c>
      <c r="P3473">
        <v>49</v>
      </c>
      <c r="Q3473">
        <v>0.57999999999999996</v>
      </c>
      <c r="R3473">
        <f>IF(IFERROR(VLOOKUP(DATOS[[#This Row],[IdUnico]],A3474:$A$5002,1,FALSE),0),1,0)</f>
        <v>0</v>
      </c>
    </row>
    <row r="3474" spans="1:18" x14ac:dyDescent="0.3">
      <c r="A3474" t="str">
        <f>CONCATENATE(DATOS[[#This Row],[customer_id]],"_",DATOS[[#This Row],[country]],"_",DATOS[[#This Row],[customer_since]])</f>
        <v>CUST_7241_UK_44287</v>
      </c>
      <c r="B3474" t="s">
        <v>660</v>
      </c>
      <c r="C3474">
        <v>41</v>
      </c>
      <c r="D3474" t="s">
        <v>14</v>
      </c>
      <c r="E3474" t="s">
        <v>52</v>
      </c>
      <c r="F3474">
        <v>164.57</v>
      </c>
      <c r="G3474">
        <f>IF(DATOS[[#This Row],[avg_order_value]]="",0,DATOS[[#This Row],[avg_order_value]])</f>
        <v>164.57</v>
      </c>
      <c r="H3474">
        <v>7</v>
      </c>
      <c r="I3474">
        <f>DATOS[[#This Row],[avgValorOrdenDesc]]*DATOS[[#This Row],[total_orders]]</f>
        <v>1151.99</v>
      </c>
      <c r="J3474">
        <v>344</v>
      </c>
      <c r="K3474">
        <v>1</v>
      </c>
      <c r="L3474" t="s">
        <v>23</v>
      </c>
      <c r="M3474">
        <v>84</v>
      </c>
      <c r="N3474">
        <f>IF(DATOS[[#This Row],[email_open_rate]]="",0,DATOS[[#This Row],[email_open_rate]])</f>
        <v>84</v>
      </c>
      <c r="O3474" s="1">
        <v>44287</v>
      </c>
      <c r="P3474">
        <v>47</v>
      </c>
      <c r="Q3474">
        <v>0.06</v>
      </c>
      <c r="R3474">
        <f>IF(IFERROR(VLOOKUP(DATOS[[#This Row],[IdUnico]],A3475:$A$5002,1,FALSE),0),1,0)</f>
        <v>0</v>
      </c>
    </row>
    <row r="3475" spans="1:18" x14ac:dyDescent="0.3">
      <c r="A3475" t="str">
        <f>CONCATENATE(DATOS[[#This Row],[customer_id]],"_",DATOS[[#This Row],[country]],"_",DATOS[[#This Row],[customer_since]])</f>
        <v>CUST_7241_UK_45160</v>
      </c>
      <c r="B3475" t="s">
        <v>660</v>
      </c>
      <c r="C3475">
        <v>35</v>
      </c>
      <c r="D3475" t="s">
        <v>21</v>
      </c>
      <c r="E3475" t="s">
        <v>52</v>
      </c>
      <c r="F3475">
        <v>17.27</v>
      </c>
      <c r="G3475">
        <f>IF(DATOS[[#This Row],[avg_order_value]]="",0,DATOS[[#This Row],[avg_order_value]])</f>
        <v>17.27</v>
      </c>
      <c r="H3475">
        <v>4</v>
      </c>
      <c r="I3475">
        <f>DATOS[[#This Row],[avgValorOrdenDesc]]*DATOS[[#This Row],[total_orders]]</f>
        <v>69.08</v>
      </c>
      <c r="J3475">
        <v>68</v>
      </c>
      <c r="K3475">
        <v>0</v>
      </c>
      <c r="L3475" t="s">
        <v>23</v>
      </c>
      <c r="M3475">
        <v>96.3</v>
      </c>
      <c r="N3475">
        <f>IF(DATOS[[#This Row],[email_open_rate]]="",0,DATOS[[#This Row],[email_open_rate]])</f>
        <v>96.3</v>
      </c>
      <c r="O3475" s="1">
        <v>45160</v>
      </c>
      <c r="P3475">
        <v>87</v>
      </c>
      <c r="Q3475">
        <v>0.21</v>
      </c>
      <c r="R3475">
        <f>IF(IFERROR(VLOOKUP(DATOS[[#This Row],[IdUnico]],A3476:$A$5002,1,FALSE),0),1,0)</f>
        <v>0</v>
      </c>
    </row>
    <row r="3476" spans="1:18" x14ac:dyDescent="0.3">
      <c r="A3476" t="str">
        <f>CONCATENATE(DATOS[[#This Row],[customer_id]],"_",DATOS[[#This Row],[country]],"_",DATOS[[#This Row],[customer_since]])</f>
        <v>CUST_7242_France_44800</v>
      </c>
      <c r="B3476" t="s">
        <v>2641</v>
      </c>
      <c r="C3476">
        <v>41</v>
      </c>
      <c r="D3476" t="s">
        <v>21</v>
      </c>
      <c r="E3476" t="s">
        <v>35</v>
      </c>
      <c r="F3476">
        <v>220.7</v>
      </c>
      <c r="G3476">
        <f>IF(DATOS[[#This Row],[avg_order_value]]="",0,DATOS[[#This Row],[avg_order_value]])</f>
        <v>220.7</v>
      </c>
      <c r="H3476">
        <v>6</v>
      </c>
      <c r="I3476">
        <f>DATOS[[#This Row],[avgValorOrdenDesc]]*DATOS[[#This Row],[total_orders]]</f>
        <v>1324.1999999999998</v>
      </c>
      <c r="J3476">
        <v>5</v>
      </c>
      <c r="K3476">
        <v>0</v>
      </c>
      <c r="L3476" t="s">
        <v>16</v>
      </c>
      <c r="M3476">
        <v>66.7</v>
      </c>
      <c r="N3476">
        <f>IF(DATOS[[#This Row],[email_open_rate]]="",0,DATOS[[#This Row],[email_open_rate]])</f>
        <v>66.7</v>
      </c>
      <c r="O3476" s="1">
        <v>44800</v>
      </c>
      <c r="P3476">
        <v>20</v>
      </c>
      <c r="Q3476">
        <v>0.12</v>
      </c>
      <c r="R3476">
        <f>IF(IFERROR(VLOOKUP(DATOS[[#This Row],[IdUnico]],A3477:$A$5002,1,FALSE),0),1,0)</f>
        <v>0</v>
      </c>
    </row>
    <row r="3477" spans="1:18" x14ac:dyDescent="0.3">
      <c r="A3477" t="str">
        <f>CONCATENATE(DATOS[[#This Row],[customer_id]],"_",DATOS[[#This Row],[country]],"_",DATOS[[#This Row],[customer_since]])</f>
        <v>CUST_7246_Australia_44743</v>
      </c>
      <c r="B3477" t="s">
        <v>2213</v>
      </c>
      <c r="C3477">
        <v>70</v>
      </c>
      <c r="D3477" t="s">
        <v>14</v>
      </c>
      <c r="E3477" t="s">
        <v>22</v>
      </c>
      <c r="F3477">
        <v>37.619999999999997</v>
      </c>
      <c r="G3477">
        <f>IF(DATOS[[#This Row],[avg_order_value]]="",0,DATOS[[#This Row],[avg_order_value]])</f>
        <v>37.619999999999997</v>
      </c>
      <c r="H3477">
        <v>15</v>
      </c>
      <c r="I3477">
        <f>DATOS[[#This Row],[avgValorOrdenDesc]]*DATOS[[#This Row],[total_orders]]</f>
        <v>564.29999999999995</v>
      </c>
      <c r="J3477">
        <v>271</v>
      </c>
      <c r="K3477">
        <v>0</v>
      </c>
      <c r="L3477" t="s">
        <v>23</v>
      </c>
      <c r="M3477">
        <v>44.6</v>
      </c>
      <c r="N3477">
        <f>IF(DATOS[[#This Row],[email_open_rate]]="",0,DATOS[[#This Row],[email_open_rate]])</f>
        <v>44.6</v>
      </c>
      <c r="O3477" s="1">
        <v>44743</v>
      </c>
      <c r="P3477">
        <v>91</v>
      </c>
      <c r="Q3477">
        <v>0.28000000000000003</v>
      </c>
      <c r="R3477">
        <f>IF(IFERROR(VLOOKUP(DATOS[[#This Row],[IdUnico]],A3478:$A$5002,1,FALSE),0),1,0)</f>
        <v>0</v>
      </c>
    </row>
    <row r="3478" spans="1:18" x14ac:dyDescent="0.3">
      <c r="A3478" t="str">
        <f>CONCATENATE(DATOS[[#This Row],[customer_id]],"_",DATOS[[#This Row],[country]],"_",DATOS[[#This Row],[customer_since]])</f>
        <v>CUST_7251_France_44283</v>
      </c>
      <c r="B3478" t="s">
        <v>1870</v>
      </c>
      <c r="C3478">
        <v>65</v>
      </c>
      <c r="D3478" t="s">
        <v>14</v>
      </c>
      <c r="E3478" t="s">
        <v>35</v>
      </c>
      <c r="F3478">
        <v>231.54</v>
      </c>
      <c r="G3478">
        <f>IF(DATOS[[#This Row],[avg_order_value]]="",0,DATOS[[#This Row],[avg_order_value]])</f>
        <v>231.54</v>
      </c>
      <c r="H3478">
        <v>10</v>
      </c>
      <c r="I3478">
        <f>DATOS[[#This Row],[avgValorOrdenDesc]]*DATOS[[#This Row],[total_orders]]</f>
        <v>2315.4</v>
      </c>
      <c r="J3478">
        <v>110</v>
      </c>
      <c r="K3478">
        <v>0</v>
      </c>
      <c r="L3478" t="s">
        <v>40</v>
      </c>
      <c r="M3478">
        <v>54.4</v>
      </c>
      <c r="N3478">
        <f>IF(DATOS[[#This Row],[email_open_rate]]="",0,DATOS[[#This Row],[email_open_rate]])</f>
        <v>54.4</v>
      </c>
      <c r="O3478" s="1">
        <v>44283</v>
      </c>
      <c r="P3478">
        <v>17</v>
      </c>
      <c r="Q3478">
        <v>0.09</v>
      </c>
      <c r="R3478">
        <f>IF(IFERROR(VLOOKUP(DATOS[[#This Row],[IdUnico]],A3479:$A$5002,1,FALSE),0),1,0)</f>
        <v>0</v>
      </c>
    </row>
    <row r="3479" spans="1:18" x14ac:dyDescent="0.3">
      <c r="A3479" t="str">
        <f>CONCATENATE(DATOS[[#This Row],[customer_id]],"_",DATOS[[#This Row],[country]],"_",DATOS[[#This Row],[customer_since]])</f>
        <v>CUST_7251_USA_44063</v>
      </c>
      <c r="B3479" t="s">
        <v>1870</v>
      </c>
      <c r="C3479">
        <v>62</v>
      </c>
      <c r="D3479" t="s">
        <v>21</v>
      </c>
      <c r="E3479" t="s">
        <v>18</v>
      </c>
      <c r="F3479">
        <v>26.53</v>
      </c>
      <c r="G3479">
        <f>IF(DATOS[[#This Row],[avg_order_value]]="",0,DATOS[[#This Row],[avg_order_value]])</f>
        <v>26.53</v>
      </c>
      <c r="H3479">
        <v>10</v>
      </c>
      <c r="I3479">
        <f>DATOS[[#This Row],[avgValorOrdenDesc]]*DATOS[[#This Row],[total_orders]]</f>
        <v>265.3</v>
      </c>
      <c r="J3479">
        <v>245</v>
      </c>
      <c r="K3479">
        <v>0</v>
      </c>
      <c r="L3479" t="s">
        <v>19</v>
      </c>
      <c r="M3479">
        <v>89.7</v>
      </c>
      <c r="N3479">
        <f>IF(DATOS[[#This Row],[email_open_rate]]="",0,DATOS[[#This Row],[email_open_rate]])</f>
        <v>89.7</v>
      </c>
      <c r="O3479" s="1">
        <v>44063</v>
      </c>
      <c r="P3479">
        <v>74</v>
      </c>
      <c r="Q3479">
        <v>0.19</v>
      </c>
      <c r="R3479">
        <f>IF(IFERROR(VLOOKUP(DATOS[[#This Row],[IdUnico]],A3480:$A$5002,1,FALSE),0),1,0)</f>
        <v>0</v>
      </c>
    </row>
    <row r="3480" spans="1:18" x14ac:dyDescent="0.3">
      <c r="A3480" t="str">
        <f>CONCATENATE(DATOS[[#This Row],[customer_id]],"_",DATOS[[#This Row],[country]],"_",DATOS[[#This Row],[customer_since]])</f>
        <v>CUST_7254_Australia_45045</v>
      </c>
      <c r="B3480" t="s">
        <v>689</v>
      </c>
      <c r="C3480">
        <v>26</v>
      </c>
      <c r="D3480" t="s">
        <v>14</v>
      </c>
      <c r="E3480" t="s">
        <v>22</v>
      </c>
      <c r="F3480">
        <v>96.77</v>
      </c>
      <c r="G3480">
        <f>IF(DATOS[[#This Row],[avg_order_value]]="",0,DATOS[[#This Row],[avg_order_value]])</f>
        <v>96.77</v>
      </c>
      <c r="H3480">
        <v>10</v>
      </c>
      <c r="I3480">
        <f>DATOS[[#This Row],[avgValorOrdenDesc]]*DATOS[[#This Row],[total_orders]]</f>
        <v>967.69999999999993</v>
      </c>
      <c r="J3480">
        <v>22</v>
      </c>
      <c r="K3480">
        <v>0</v>
      </c>
      <c r="L3480" t="s">
        <v>19</v>
      </c>
      <c r="M3480">
        <v>6.2</v>
      </c>
      <c r="N3480">
        <f>IF(DATOS[[#This Row],[email_open_rate]]="",0,DATOS[[#This Row],[email_open_rate]])</f>
        <v>6.2</v>
      </c>
      <c r="O3480" s="1">
        <v>45045</v>
      </c>
      <c r="P3480">
        <v>98</v>
      </c>
      <c r="Q3480">
        <v>7.0000000000000007E-2</v>
      </c>
      <c r="R3480">
        <f>IF(IFERROR(VLOOKUP(DATOS[[#This Row],[IdUnico]],A3481:$A$5002,1,FALSE),0),1,0)</f>
        <v>0</v>
      </c>
    </row>
    <row r="3481" spans="1:18" x14ac:dyDescent="0.3">
      <c r="A3481" t="str">
        <f>CONCATENATE(DATOS[[#This Row],[customer_id]],"_",DATOS[[#This Row],[country]],"_",DATOS[[#This Row],[customer_since]])</f>
        <v>CUST_7256_Canada_44955</v>
      </c>
      <c r="B3481" t="s">
        <v>1924</v>
      </c>
      <c r="C3481">
        <v>47</v>
      </c>
      <c r="D3481" t="s">
        <v>25</v>
      </c>
      <c r="E3481" t="s">
        <v>28</v>
      </c>
      <c r="F3481">
        <v>120.32</v>
      </c>
      <c r="G3481">
        <f>IF(DATOS[[#This Row],[avg_order_value]]="",0,DATOS[[#This Row],[avg_order_value]])</f>
        <v>120.32</v>
      </c>
      <c r="H3481">
        <v>7</v>
      </c>
      <c r="I3481">
        <f>DATOS[[#This Row],[avgValorOrdenDesc]]*DATOS[[#This Row],[total_orders]]</f>
        <v>842.24</v>
      </c>
      <c r="J3481">
        <v>174</v>
      </c>
      <c r="K3481">
        <v>0</v>
      </c>
      <c r="L3481" t="s">
        <v>40</v>
      </c>
      <c r="M3481">
        <v>24.6</v>
      </c>
      <c r="N3481">
        <f>IF(DATOS[[#This Row],[email_open_rate]]="",0,DATOS[[#This Row],[email_open_rate]])</f>
        <v>24.6</v>
      </c>
      <c r="O3481" s="1">
        <v>44955</v>
      </c>
      <c r="P3481">
        <v>85</v>
      </c>
      <c r="Q3481">
        <v>0.13</v>
      </c>
      <c r="R3481">
        <f>IF(IFERROR(VLOOKUP(DATOS[[#This Row],[IdUnico]],A3482:$A$5002,1,FALSE),0),1,0)</f>
        <v>0</v>
      </c>
    </row>
    <row r="3482" spans="1:18" x14ac:dyDescent="0.3">
      <c r="A3482" t="str">
        <f>CONCATENATE(DATOS[[#This Row],[customer_id]],"_",DATOS[[#This Row],[country]],"_",DATOS[[#This Row],[customer_since]])</f>
        <v>CUST_7256_China_45446</v>
      </c>
      <c r="B3482" t="s">
        <v>1924</v>
      </c>
      <c r="C3482">
        <v>31</v>
      </c>
      <c r="D3482" t="s">
        <v>14</v>
      </c>
      <c r="E3482" t="s">
        <v>44</v>
      </c>
      <c r="F3482">
        <v>115.52</v>
      </c>
      <c r="G3482">
        <f>IF(DATOS[[#This Row],[avg_order_value]]="",0,DATOS[[#This Row],[avg_order_value]])</f>
        <v>115.52</v>
      </c>
      <c r="H3482">
        <v>11</v>
      </c>
      <c r="I3482">
        <f>DATOS[[#This Row],[avgValorOrdenDesc]]*DATOS[[#This Row],[total_orders]]</f>
        <v>1270.72</v>
      </c>
      <c r="J3482">
        <v>332</v>
      </c>
      <c r="K3482">
        <v>0</v>
      </c>
      <c r="L3482" t="s">
        <v>16</v>
      </c>
      <c r="M3482">
        <v>11.2</v>
      </c>
      <c r="N3482">
        <f>IF(DATOS[[#This Row],[email_open_rate]]="",0,DATOS[[#This Row],[email_open_rate]])</f>
        <v>11.2</v>
      </c>
      <c r="O3482" s="1">
        <v>45446</v>
      </c>
      <c r="P3482">
        <v>96</v>
      </c>
      <c r="Q3482">
        <v>0.18</v>
      </c>
      <c r="R3482">
        <f>IF(IFERROR(VLOOKUP(DATOS[[#This Row],[IdUnico]],A3483:$A$5002,1,FALSE),0),1,0)</f>
        <v>0</v>
      </c>
    </row>
    <row r="3483" spans="1:18" x14ac:dyDescent="0.3">
      <c r="A3483" t="str">
        <f>CONCATENATE(DATOS[[#This Row],[customer_id]],"_",DATOS[[#This Row],[country]],"_",DATOS[[#This Row],[customer_since]])</f>
        <v>CUST_7257_Germany_45188</v>
      </c>
      <c r="B3483" t="s">
        <v>1519</v>
      </c>
      <c r="C3483">
        <v>19</v>
      </c>
      <c r="D3483" t="s">
        <v>25</v>
      </c>
      <c r="E3483" t="s">
        <v>50</v>
      </c>
      <c r="F3483">
        <v>119.69</v>
      </c>
      <c r="G3483">
        <f>IF(DATOS[[#This Row],[avg_order_value]]="",0,DATOS[[#This Row],[avg_order_value]])</f>
        <v>119.69</v>
      </c>
      <c r="H3483">
        <v>12</v>
      </c>
      <c r="I3483">
        <f>DATOS[[#This Row],[avgValorOrdenDesc]]*DATOS[[#This Row],[total_orders]]</f>
        <v>1436.28</v>
      </c>
      <c r="J3483">
        <v>356</v>
      </c>
      <c r="K3483">
        <v>0</v>
      </c>
      <c r="L3483" t="s">
        <v>16</v>
      </c>
      <c r="M3483">
        <v>64</v>
      </c>
      <c r="N3483">
        <f>IF(DATOS[[#This Row],[email_open_rate]]="",0,DATOS[[#This Row],[email_open_rate]])</f>
        <v>64</v>
      </c>
      <c r="O3483" s="1">
        <v>45188</v>
      </c>
      <c r="P3483">
        <v>43</v>
      </c>
      <c r="Q3483">
        <v>0.24</v>
      </c>
      <c r="R3483">
        <f>IF(IFERROR(VLOOKUP(DATOS[[#This Row],[IdUnico]],A3484:$A$5002,1,FALSE),0),1,0)</f>
        <v>0</v>
      </c>
    </row>
    <row r="3484" spans="1:18" x14ac:dyDescent="0.3">
      <c r="A3484" t="str">
        <f>CONCATENATE(DATOS[[#This Row],[customer_id]],"_",DATOS[[#This Row],[country]],"_",DATOS[[#This Row],[customer_since]])</f>
        <v>CUST_7257_India_45095</v>
      </c>
      <c r="B3484" t="s">
        <v>1519</v>
      </c>
      <c r="C3484">
        <v>24</v>
      </c>
      <c r="D3484" t="s">
        <v>14</v>
      </c>
      <c r="E3484" t="s">
        <v>37</v>
      </c>
      <c r="F3484">
        <v>56.8</v>
      </c>
      <c r="G3484">
        <f>IF(DATOS[[#This Row],[avg_order_value]]="",0,DATOS[[#This Row],[avg_order_value]])</f>
        <v>56.8</v>
      </c>
      <c r="H3484">
        <v>9</v>
      </c>
      <c r="I3484">
        <f>DATOS[[#This Row],[avgValorOrdenDesc]]*DATOS[[#This Row],[total_orders]]</f>
        <v>511.2</v>
      </c>
      <c r="J3484">
        <v>364</v>
      </c>
      <c r="K3484">
        <v>0</v>
      </c>
      <c r="L3484" t="s">
        <v>19</v>
      </c>
      <c r="M3484">
        <v>73.5</v>
      </c>
      <c r="N3484">
        <f>IF(DATOS[[#This Row],[email_open_rate]]="",0,DATOS[[#This Row],[email_open_rate]])</f>
        <v>73.5</v>
      </c>
      <c r="O3484" s="1">
        <v>45095</v>
      </c>
      <c r="P3484">
        <v>92</v>
      </c>
      <c r="Q3484">
        <v>0.13</v>
      </c>
      <c r="R3484">
        <f>IF(IFERROR(VLOOKUP(DATOS[[#This Row],[IdUnico]],A3485:$A$5002,1,FALSE),0),1,0)</f>
        <v>0</v>
      </c>
    </row>
    <row r="3485" spans="1:18" x14ac:dyDescent="0.3">
      <c r="A3485" t="str">
        <f>CONCATENATE(DATOS[[#This Row],[customer_id]],"_",DATOS[[#This Row],[country]],"_",DATOS[[#This Row],[customer_since]])</f>
        <v>CUST_7261_Canada_44999</v>
      </c>
      <c r="B3485" t="s">
        <v>2767</v>
      </c>
      <c r="C3485">
        <v>23</v>
      </c>
      <c r="D3485" t="s">
        <v>14</v>
      </c>
      <c r="E3485" t="s">
        <v>28</v>
      </c>
      <c r="F3485">
        <v>55.56</v>
      </c>
      <c r="G3485">
        <f>IF(DATOS[[#This Row],[avg_order_value]]="",0,DATOS[[#This Row],[avg_order_value]])</f>
        <v>55.56</v>
      </c>
      <c r="H3485">
        <v>8</v>
      </c>
      <c r="I3485">
        <f>DATOS[[#This Row],[avgValorOrdenDesc]]*DATOS[[#This Row],[total_orders]]</f>
        <v>444.48</v>
      </c>
      <c r="J3485">
        <v>123</v>
      </c>
      <c r="K3485">
        <v>0</v>
      </c>
      <c r="L3485" t="s">
        <v>16</v>
      </c>
      <c r="M3485">
        <v>73.900000000000006</v>
      </c>
      <c r="N3485">
        <f>IF(DATOS[[#This Row],[email_open_rate]]="",0,DATOS[[#This Row],[email_open_rate]])</f>
        <v>73.900000000000006</v>
      </c>
      <c r="O3485" s="1">
        <v>44999</v>
      </c>
      <c r="P3485">
        <v>42</v>
      </c>
      <c r="Q3485">
        <v>0.72</v>
      </c>
      <c r="R3485">
        <f>IF(IFERROR(VLOOKUP(DATOS[[#This Row],[IdUnico]],A3486:$A$5002,1,FALSE),0),1,0)</f>
        <v>0</v>
      </c>
    </row>
    <row r="3486" spans="1:18" x14ac:dyDescent="0.3">
      <c r="A3486" t="str">
        <f>CONCATENATE(DATOS[[#This Row],[customer_id]],"_",DATOS[[#This Row],[country]],"_",DATOS[[#This Row],[customer_since]])</f>
        <v>CUST_7262_China_44814</v>
      </c>
      <c r="B3486" t="s">
        <v>1489</v>
      </c>
      <c r="C3486">
        <v>56</v>
      </c>
      <c r="D3486" t="s">
        <v>14</v>
      </c>
      <c r="E3486" t="s">
        <v>44</v>
      </c>
      <c r="F3486">
        <v>99.78</v>
      </c>
      <c r="G3486">
        <f>IF(DATOS[[#This Row],[avg_order_value]]="",0,DATOS[[#This Row],[avg_order_value]])</f>
        <v>99.78</v>
      </c>
      <c r="H3486">
        <v>10</v>
      </c>
      <c r="I3486">
        <f>DATOS[[#This Row],[avgValorOrdenDesc]]*DATOS[[#This Row],[total_orders]]</f>
        <v>997.8</v>
      </c>
      <c r="J3486">
        <v>14</v>
      </c>
      <c r="K3486">
        <v>0</v>
      </c>
      <c r="L3486" t="s">
        <v>19</v>
      </c>
      <c r="M3486">
        <v>23.4</v>
      </c>
      <c r="N3486">
        <f>IF(DATOS[[#This Row],[email_open_rate]]="",0,DATOS[[#This Row],[email_open_rate]])</f>
        <v>23.4</v>
      </c>
      <c r="O3486" s="1">
        <v>44814</v>
      </c>
      <c r="P3486">
        <v>75</v>
      </c>
      <c r="Q3486">
        <v>0.5</v>
      </c>
      <c r="R3486">
        <f>IF(IFERROR(VLOOKUP(DATOS[[#This Row],[IdUnico]],A3487:$A$5002,1,FALSE),0),1,0)</f>
        <v>0</v>
      </c>
    </row>
    <row r="3487" spans="1:18" x14ac:dyDescent="0.3">
      <c r="A3487" t="str">
        <f>CONCATENATE(DATOS[[#This Row],[customer_id]],"_",DATOS[[#This Row],[country]],"_",DATOS[[#This Row],[customer_since]])</f>
        <v>CUST_7263_UK_44458</v>
      </c>
      <c r="B3487" t="s">
        <v>3197</v>
      </c>
      <c r="C3487">
        <v>23</v>
      </c>
      <c r="D3487" t="s">
        <v>14</v>
      </c>
      <c r="E3487" t="s">
        <v>52</v>
      </c>
      <c r="F3487">
        <v>67.75</v>
      </c>
      <c r="G3487">
        <f>IF(DATOS[[#This Row],[avg_order_value]]="",0,DATOS[[#This Row],[avg_order_value]])</f>
        <v>67.75</v>
      </c>
      <c r="H3487">
        <v>8</v>
      </c>
      <c r="I3487">
        <f>DATOS[[#This Row],[avgValorOrdenDesc]]*DATOS[[#This Row],[total_orders]]</f>
        <v>542</v>
      </c>
      <c r="J3487">
        <v>118</v>
      </c>
      <c r="K3487">
        <v>0</v>
      </c>
      <c r="L3487" t="s">
        <v>16</v>
      </c>
      <c r="M3487">
        <v>36.700000000000003</v>
      </c>
      <c r="N3487">
        <f>IF(DATOS[[#This Row],[email_open_rate]]="",0,DATOS[[#This Row],[email_open_rate]])</f>
        <v>36.700000000000003</v>
      </c>
      <c r="O3487" s="1">
        <v>44458</v>
      </c>
      <c r="P3487">
        <v>49</v>
      </c>
      <c r="Q3487">
        <v>0.15</v>
      </c>
      <c r="R3487">
        <f>IF(IFERROR(VLOOKUP(DATOS[[#This Row],[IdUnico]],A3488:$A$5002,1,FALSE),0),1,0)</f>
        <v>0</v>
      </c>
    </row>
    <row r="3488" spans="1:18" x14ac:dyDescent="0.3">
      <c r="A3488" t="str">
        <f>CONCATENATE(DATOS[[#This Row],[customer_id]],"_",DATOS[[#This Row],[country]],"_",DATOS[[#This Row],[customer_since]])</f>
        <v>CUST_7265_Canada_44471</v>
      </c>
      <c r="B3488" t="s">
        <v>30</v>
      </c>
      <c r="C3488">
        <v>54</v>
      </c>
      <c r="D3488" t="s">
        <v>21</v>
      </c>
      <c r="E3488" t="s">
        <v>28</v>
      </c>
      <c r="F3488">
        <v>114.31</v>
      </c>
      <c r="G3488">
        <f>IF(DATOS[[#This Row],[avg_order_value]]="",0,DATOS[[#This Row],[avg_order_value]])</f>
        <v>114.31</v>
      </c>
      <c r="H3488">
        <v>11</v>
      </c>
      <c r="I3488">
        <f>DATOS[[#This Row],[avgValorOrdenDesc]]*DATOS[[#This Row],[total_orders]]</f>
        <v>1257.4100000000001</v>
      </c>
      <c r="J3488">
        <v>210</v>
      </c>
      <c r="K3488">
        <v>0</v>
      </c>
      <c r="L3488" t="s">
        <v>16</v>
      </c>
      <c r="M3488">
        <v>56.5</v>
      </c>
      <c r="N3488">
        <f>IF(DATOS[[#This Row],[email_open_rate]]="",0,DATOS[[#This Row],[email_open_rate]])</f>
        <v>56.5</v>
      </c>
      <c r="O3488" s="1">
        <v>44471</v>
      </c>
      <c r="P3488">
        <v>44</v>
      </c>
      <c r="Q3488">
        <v>0.21</v>
      </c>
      <c r="R3488">
        <f>IF(IFERROR(VLOOKUP(DATOS[[#This Row],[IdUnico]],A3489:$A$5002,1,FALSE),0),1,0)</f>
        <v>0</v>
      </c>
    </row>
    <row r="3489" spans="1:18" x14ac:dyDescent="0.3">
      <c r="A3489" t="str">
        <f>CONCATENATE(DATOS[[#This Row],[customer_id]],"_",DATOS[[#This Row],[country]],"_",DATOS[[#This Row],[customer_since]])</f>
        <v>CUST_7265_India_45044</v>
      </c>
      <c r="B3489" t="s">
        <v>30</v>
      </c>
      <c r="C3489">
        <v>38</v>
      </c>
      <c r="D3489" t="s">
        <v>25</v>
      </c>
      <c r="E3489" t="s">
        <v>37</v>
      </c>
      <c r="F3489">
        <v>38.200000000000003</v>
      </c>
      <c r="G3489">
        <f>IF(DATOS[[#This Row],[avg_order_value]]="",0,DATOS[[#This Row],[avg_order_value]])</f>
        <v>38.200000000000003</v>
      </c>
      <c r="H3489">
        <v>7</v>
      </c>
      <c r="I3489">
        <f>DATOS[[#This Row],[avgValorOrdenDesc]]*DATOS[[#This Row],[total_orders]]</f>
        <v>267.40000000000003</v>
      </c>
      <c r="J3489">
        <v>209</v>
      </c>
      <c r="K3489">
        <v>0</v>
      </c>
      <c r="L3489" t="s">
        <v>29</v>
      </c>
      <c r="N3489">
        <f>IF(DATOS[[#This Row],[email_open_rate]]="",0,DATOS[[#This Row],[email_open_rate]])</f>
        <v>0</v>
      </c>
      <c r="O3489" s="1">
        <v>45044</v>
      </c>
      <c r="P3489">
        <v>7</v>
      </c>
      <c r="Q3489">
        <v>0.18</v>
      </c>
      <c r="R3489">
        <f>IF(IFERROR(VLOOKUP(DATOS[[#This Row],[IdUnico]],A3490:$A$5002,1,FALSE),0),1,0)</f>
        <v>0</v>
      </c>
    </row>
    <row r="3490" spans="1:18" x14ac:dyDescent="0.3">
      <c r="A3490" t="str">
        <f>CONCATENATE(DATOS[[#This Row],[customer_id]],"_",DATOS[[#This Row],[country]],"_",DATOS[[#This Row],[customer_since]])</f>
        <v>CUST_7267_China_45142</v>
      </c>
      <c r="B3490" t="s">
        <v>1838</v>
      </c>
      <c r="C3490">
        <v>55</v>
      </c>
      <c r="D3490" t="s">
        <v>14</v>
      </c>
      <c r="E3490" t="s">
        <v>44</v>
      </c>
      <c r="F3490">
        <v>46.25</v>
      </c>
      <c r="G3490">
        <f>IF(DATOS[[#This Row],[avg_order_value]]="",0,DATOS[[#This Row],[avg_order_value]])</f>
        <v>46.25</v>
      </c>
      <c r="H3490">
        <v>5</v>
      </c>
      <c r="I3490">
        <f>DATOS[[#This Row],[avgValorOrdenDesc]]*DATOS[[#This Row],[total_orders]]</f>
        <v>231.25</v>
      </c>
      <c r="J3490">
        <v>93</v>
      </c>
      <c r="K3490">
        <v>0</v>
      </c>
      <c r="L3490" t="s">
        <v>23</v>
      </c>
      <c r="M3490">
        <v>67.2</v>
      </c>
      <c r="N3490">
        <f>IF(DATOS[[#This Row],[email_open_rate]]="",0,DATOS[[#This Row],[email_open_rate]])</f>
        <v>67.2</v>
      </c>
      <c r="O3490" s="1">
        <v>45142</v>
      </c>
      <c r="P3490">
        <v>75</v>
      </c>
      <c r="Q3490">
        <v>0.41</v>
      </c>
      <c r="R3490">
        <f>IF(IFERROR(VLOOKUP(DATOS[[#This Row],[IdUnico]],A3491:$A$5002,1,FALSE),0),1,0)</f>
        <v>0</v>
      </c>
    </row>
    <row r="3491" spans="1:18" x14ac:dyDescent="0.3">
      <c r="A3491" t="str">
        <f>CONCATENATE(DATOS[[#This Row],[customer_id]],"_",DATOS[[#This Row],[country]],"_",DATOS[[#This Row],[customer_since]])</f>
        <v>CUST_7268_Canada_45286</v>
      </c>
      <c r="B3491" t="s">
        <v>2290</v>
      </c>
      <c r="C3491">
        <v>52</v>
      </c>
      <c r="D3491" t="s">
        <v>21</v>
      </c>
      <c r="E3491" t="s">
        <v>28</v>
      </c>
      <c r="F3491">
        <v>155.03</v>
      </c>
      <c r="G3491">
        <f>IF(DATOS[[#This Row],[avg_order_value]]="",0,DATOS[[#This Row],[avg_order_value]])</f>
        <v>155.03</v>
      </c>
      <c r="H3491">
        <v>7</v>
      </c>
      <c r="I3491">
        <f>DATOS[[#This Row],[avgValorOrdenDesc]]*DATOS[[#This Row],[total_orders]]</f>
        <v>1085.21</v>
      </c>
      <c r="J3491">
        <v>338</v>
      </c>
      <c r="K3491">
        <v>0</v>
      </c>
      <c r="L3491" t="s">
        <v>16</v>
      </c>
      <c r="M3491">
        <v>17.7</v>
      </c>
      <c r="N3491">
        <f>IF(DATOS[[#This Row],[email_open_rate]]="",0,DATOS[[#This Row],[email_open_rate]])</f>
        <v>17.7</v>
      </c>
      <c r="O3491" s="1">
        <v>45286</v>
      </c>
      <c r="P3491">
        <v>85</v>
      </c>
      <c r="Q3491">
        <v>0.21</v>
      </c>
      <c r="R3491">
        <f>IF(IFERROR(VLOOKUP(DATOS[[#This Row],[IdUnico]],A3492:$A$5002,1,FALSE),0),1,0)</f>
        <v>0</v>
      </c>
    </row>
    <row r="3492" spans="1:18" x14ac:dyDescent="0.3">
      <c r="A3492" t="str">
        <f>CONCATENATE(DATOS[[#This Row],[customer_id]],"_",DATOS[[#This Row],[country]],"_",DATOS[[#This Row],[customer_since]])</f>
        <v>CUST_7269_Germany_44074</v>
      </c>
      <c r="B3492" t="s">
        <v>686</v>
      </c>
      <c r="C3492">
        <v>64</v>
      </c>
      <c r="D3492" t="s">
        <v>21</v>
      </c>
      <c r="E3492" t="s">
        <v>50</v>
      </c>
      <c r="F3492">
        <v>93.07</v>
      </c>
      <c r="G3492">
        <f>IF(DATOS[[#This Row],[avg_order_value]]="",0,DATOS[[#This Row],[avg_order_value]])</f>
        <v>93.07</v>
      </c>
      <c r="H3492">
        <v>15</v>
      </c>
      <c r="I3492">
        <f>DATOS[[#This Row],[avgValorOrdenDesc]]*DATOS[[#This Row],[total_orders]]</f>
        <v>1396.05</v>
      </c>
      <c r="J3492">
        <v>142</v>
      </c>
      <c r="K3492">
        <v>0</v>
      </c>
      <c r="L3492" t="s">
        <v>40</v>
      </c>
      <c r="M3492">
        <v>89</v>
      </c>
      <c r="N3492">
        <f>IF(DATOS[[#This Row],[email_open_rate]]="",0,DATOS[[#This Row],[email_open_rate]])</f>
        <v>89</v>
      </c>
      <c r="O3492" s="1">
        <v>44074</v>
      </c>
      <c r="P3492">
        <v>46</v>
      </c>
      <c r="Q3492">
        <v>0.24</v>
      </c>
      <c r="R3492">
        <f>IF(IFERROR(VLOOKUP(DATOS[[#This Row],[IdUnico]],A3493:$A$5002,1,FALSE),0),1,0)</f>
        <v>0</v>
      </c>
    </row>
    <row r="3493" spans="1:18" x14ac:dyDescent="0.3">
      <c r="A3493" t="str">
        <f>CONCATENATE(DATOS[[#This Row],[customer_id]],"_",DATOS[[#This Row],[country]],"_",DATOS[[#This Row],[customer_since]])</f>
        <v>CUST_7272_Brazil_44889</v>
      </c>
      <c r="B3493" t="s">
        <v>1785</v>
      </c>
      <c r="C3493">
        <v>26</v>
      </c>
      <c r="D3493" t="s">
        <v>14</v>
      </c>
      <c r="E3493" t="s">
        <v>15</v>
      </c>
      <c r="F3493">
        <v>75.56</v>
      </c>
      <c r="G3493">
        <f>IF(DATOS[[#This Row],[avg_order_value]]="",0,DATOS[[#This Row],[avg_order_value]])</f>
        <v>75.56</v>
      </c>
      <c r="H3493">
        <v>13</v>
      </c>
      <c r="I3493">
        <f>DATOS[[#This Row],[avgValorOrdenDesc]]*DATOS[[#This Row],[total_orders]]</f>
        <v>982.28</v>
      </c>
      <c r="J3493">
        <v>246</v>
      </c>
      <c r="K3493">
        <v>0</v>
      </c>
      <c r="L3493" t="s">
        <v>16</v>
      </c>
      <c r="M3493">
        <v>9.8000000000000007</v>
      </c>
      <c r="N3493">
        <f>IF(DATOS[[#This Row],[email_open_rate]]="",0,DATOS[[#This Row],[email_open_rate]])</f>
        <v>9.8000000000000007</v>
      </c>
      <c r="O3493" s="1">
        <v>44889</v>
      </c>
      <c r="P3493">
        <v>68</v>
      </c>
      <c r="Q3493">
        <v>0.13</v>
      </c>
      <c r="R3493">
        <f>IF(IFERROR(VLOOKUP(DATOS[[#This Row],[IdUnico]],A3494:$A$5002,1,FALSE),0),1,0)</f>
        <v>0</v>
      </c>
    </row>
    <row r="3494" spans="1:18" x14ac:dyDescent="0.3">
      <c r="A3494" t="str">
        <f>CONCATENATE(DATOS[[#This Row],[customer_id]],"_",DATOS[[#This Row],[country]],"_",DATOS[[#This Row],[customer_since]])</f>
        <v>CUST_7272_Japan_45172</v>
      </c>
      <c r="B3494" t="s">
        <v>1785</v>
      </c>
      <c r="C3494">
        <v>61</v>
      </c>
      <c r="D3494" t="s">
        <v>21</v>
      </c>
      <c r="E3494" t="s">
        <v>26</v>
      </c>
      <c r="F3494">
        <v>153.96</v>
      </c>
      <c r="G3494">
        <f>IF(DATOS[[#This Row],[avg_order_value]]="",0,DATOS[[#This Row],[avg_order_value]])</f>
        <v>153.96</v>
      </c>
      <c r="H3494">
        <v>15</v>
      </c>
      <c r="I3494">
        <f>DATOS[[#This Row],[avgValorOrdenDesc]]*DATOS[[#This Row],[total_orders]]</f>
        <v>2309.4</v>
      </c>
      <c r="J3494">
        <v>135</v>
      </c>
      <c r="K3494">
        <v>0</v>
      </c>
      <c r="L3494" t="s">
        <v>40</v>
      </c>
      <c r="M3494">
        <v>87.7</v>
      </c>
      <c r="N3494">
        <f>IF(DATOS[[#This Row],[email_open_rate]]="",0,DATOS[[#This Row],[email_open_rate]])</f>
        <v>87.7</v>
      </c>
      <c r="O3494" s="1">
        <v>45172</v>
      </c>
      <c r="P3494">
        <v>33</v>
      </c>
      <c r="Q3494">
        <v>0.17</v>
      </c>
      <c r="R3494">
        <f>IF(IFERROR(VLOOKUP(DATOS[[#This Row],[IdUnico]],A3495:$A$5002,1,FALSE),0),1,0)</f>
        <v>0</v>
      </c>
    </row>
    <row r="3495" spans="1:18" x14ac:dyDescent="0.3">
      <c r="A3495" t="str">
        <f>CONCATENATE(DATOS[[#This Row],[customer_id]],"_",DATOS[[#This Row],[country]],"_",DATOS[[#This Row],[customer_since]])</f>
        <v>CUST_7274_France_45772</v>
      </c>
      <c r="B3495" t="s">
        <v>2079</v>
      </c>
      <c r="C3495">
        <v>56</v>
      </c>
      <c r="D3495" t="s">
        <v>14</v>
      </c>
      <c r="E3495" t="s">
        <v>35</v>
      </c>
      <c r="F3495">
        <v>29.51</v>
      </c>
      <c r="G3495">
        <f>IF(DATOS[[#This Row],[avg_order_value]]="",0,DATOS[[#This Row],[avg_order_value]])</f>
        <v>29.51</v>
      </c>
      <c r="H3495">
        <v>11</v>
      </c>
      <c r="I3495">
        <f>DATOS[[#This Row],[avgValorOrdenDesc]]*DATOS[[#This Row],[total_orders]]</f>
        <v>324.61</v>
      </c>
      <c r="J3495">
        <v>66</v>
      </c>
      <c r="K3495">
        <v>0</v>
      </c>
      <c r="L3495" t="s">
        <v>23</v>
      </c>
      <c r="M3495">
        <v>13.8</v>
      </c>
      <c r="N3495">
        <f>IF(DATOS[[#This Row],[email_open_rate]]="",0,DATOS[[#This Row],[email_open_rate]])</f>
        <v>13.8</v>
      </c>
      <c r="O3495" s="1">
        <v>45772</v>
      </c>
      <c r="P3495">
        <v>32</v>
      </c>
      <c r="Q3495">
        <v>0.18</v>
      </c>
      <c r="R3495">
        <f>IF(IFERROR(VLOOKUP(DATOS[[#This Row],[IdUnico]],A3496:$A$5002,1,FALSE),0),1,0)</f>
        <v>0</v>
      </c>
    </row>
    <row r="3496" spans="1:18" x14ac:dyDescent="0.3">
      <c r="A3496" t="str">
        <f>CONCATENATE(DATOS[[#This Row],[customer_id]],"_",DATOS[[#This Row],[country]],"_",DATOS[[#This Row],[customer_since]])</f>
        <v>CUST_7276_France_45307</v>
      </c>
      <c r="B3496" t="s">
        <v>1469</v>
      </c>
      <c r="C3496">
        <v>29</v>
      </c>
      <c r="D3496" t="s">
        <v>14</v>
      </c>
      <c r="E3496" t="s">
        <v>35</v>
      </c>
      <c r="F3496">
        <v>91.99</v>
      </c>
      <c r="G3496">
        <f>IF(DATOS[[#This Row],[avg_order_value]]="",0,DATOS[[#This Row],[avg_order_value]])</f>
        <v>91.99</v>
      </c>
      <c r="H3496">
        <v>10</v>
      </c>
      <c r="I3496">
        <f>DATOS[[#This Row],[avgValorOrdenDesc]]*DATOS[[#This Row],[total_orders]]</f>
        <v>919.9</v>
      </c>
      <c r="J3496">
        <v>226</v>
      </c>
      <c r="K3496">
        <v>0</v>
      </c>
      <c r="L3496" t="s">
        <v>19</v>
      </c>
      <c r="N3496">
        <f>IF(DATOS[[#This Row],[email_open_rate]]="",0,DATOS[[#This Row],[email_open_rate]])</f>
        <v>0</v>
      </c>
      <c r="O3496" s="1">
        <v>45307</v>
      </c>
      <c r="P3496">
        <v>31</v>
      </c>
      <c r="Q3496">
        <v>0.56999999999999995</v>
      </c>
      <c r="R3496">
        <f>IF(IFERROR(VLOOKUP(DATOS[[#This Row],[IdUnico]],A3497:$A$5002,1,FALSE),0),1,0)</f>
        <v>0</v>
      </c>
    </row>
    <row r="3497" spans="1:18" x14ac:dyDescent="0.3">
      <c r="A3497" t="str">
        <f>CONCATENATE(DATOS[[#This Row],[customer_id]],"_",DATOS[[#This Row],[country]],"_",DATOS[[#This Row],[customer_since]])</f>
        <v>CUST_7278_China_44058</v>
      </c>
      <c r="B3497" t="s">
        <v>123</v>
      </c>
      <c r="C3497">
        <v>36</v>
      </c>
      <c r="D3497" t="s">
        <v>25</v>
      </c>
      <c r="E3497" t="s">
        <v>44</v>
      </c>
      <c r="F3497">
        <v>92.98</v>
      </c>
      <c r="G3497">
        <f>IF(DATOS[[#This Row],[avg_order_value]]="",0,DATOS[[#This Row],[avg_order_value]])</f>
        <v>92.98</v>
      </c>
      <c r="H3497">
        <v>7</v>
      </c>
      <c r="I3497">
        <f>DATOS[[#This Row],[avgValorOrdenDesc]]*DATOS[[#This Row],[total_orders]]</f>
        <v>650.86</v>
      </c>
      <c r="J3497">
        <v>334</v>
      </c>
      <c r="K3497">
        <v>0</v>
      </c>
      <c r="L3497" t="s">
        <v>29</v>
      </c>
      <c r="M3497">
        <v>62.8</v>
      </c>
      <c r="N3497">
        <f>IF(DATOS[[#This Row],[email_open_rate]]="",0,DATOS[[#This Row],[email_open_rate]])</f>
        <v>62.8</v>
      </c>
      <c r="O3497" s="1">
        <v>44058</v>
      </c>
      <c r="P3497">
        <v>15</v>
      </c>
      <c r="Q3497">
        <v>0.04</v>
      </c>
      <c r="R3497">
        <f>IF(IFERROR(VLOOKUP(DATOS[[#This Row],[IdUnico]],A3498:$A$5002,1,FALSE),0),1,0)</f>
        <v>0</v>
      </c>
    </row>
    <row r="3498" spans="1:18" x14ac:dyDescent="0.3">
      <c r="A3498" t="str">
        <f>CONCATENATE(DATOS[[#This Row],[customer_id]],"_",DATOS[[#This Row],[country]],"_",DATOS[[#This Row],[customer_since]])</f>
        <v>CUST_7279_India_45377</v>
      </c>
      <c r="B3498" t="s">
        <v>1872</v>
      </c>
      <c r="C3498">
        <v>31</v>
      </c>
      <c r="D3498" t="s">
        <v>25</v>
      </c>
      <c r="E3498" t="s">
        <v>37</v>
      </c>
      <c r="F3498">
        <v>86.07</v>
      </c>
      <c r="G3498">
        <f>IF(DATOS[[#This Row],[avg_order_value]]="",0,DATOS[[#This Row],[avg_order_value]])</f>
        <v>86.07</v>
      </c>
      <c r="H3498">
        <v>9</v>
      </c>
      <c r="I3498">
        <f>DATOS[[#This Row],[avgValorOrdenDesc]]*DATOS[[#This Row],[total_orders]]</f>
        <v>774.62999999999988</v>
      </c>
      <c r="J3498">
        <v>342</v>
      </c>
      <c r="K3498">
        <v>0</v>
      </c>
      <c r="L3498" t="s">
        <v>16</v>
      </c>
      <c r="M3498">
        <v>64.8</v>
      </c>
      <c r="N3498">
        <f>IF(DATOS[[#This Row],[email_open_rate]]="",0,DATOS[[#This Row],[email_open_rate]])</f>
        <v>64.8</v>
      </c>
      <c r="O3498" s="1">
        <v>45377</v>
      </c>
      <c r="P3498">
        <v>77</v>
      </c>
      <c r="Q3498">
        <v>0.04</v>
      </c>
      <c r="R3498">
        <f>IF(IFERROR(VLOOKUP(DATOS[[#This Row],[IdUnico]],A3499:$A$5002,1,FALSE),0),1,0)</f>
        <v>0</v>
      </c>
    </row>
    <row r="3499" spans="1:18" x14ac:dyDescent="0.3">
      <c r="A3499" t="str">
        <f>CONCATENATE(DATOS[[#This Row],[customer_id]],"_",DATOS[[#This Row],[country]],"_",DATOS[[#This Row],[customer_since]])</f>
        <v>CUST_7280_USA_44110</v>
      </c>
      <c r="B3499" t="s">
        <v>3738</v>
      </c>
      <c r="C3499">
        <v>43</v>
      </c>
      <c r="D3499" t="s">
        <v>21</v>
      </c>
      <c r="E3499" t="s">
        <v>18</v>
      </c>
      <c r="F3499">
        <v>53.23</v>
      </c>
      <c r="G3499">
        <f>IF(DATOS[[#This Row],[avg_order_value]]="",0,DATOS[[#This Row],[avg_order_value]])</f>
        <v>53.23</v>
      </c>
      <c r="H3499">
        <v>11</v>
      </c>
      <c r="I3499">
        <f>DATOS[[#This Row],[avgValorOrdenDesc]]*DATOS[[#This Row],[total_orders]]</f>
        <v>585.53</v>
      </c>
      <c r="J3499">
        <v>212</v>
      </c>
      <c r="K3499">
        <v>0</v>
      </c>
      <c r="L3499" t="s">
        <v>29</v>
      </c>
      <c r="M3499">
        <v>37.5</v>
      </c>
      <c r="N3499">
        <f>IF(DATOS[[#This Row],[email_open_rate]]="",0,DATOS[[#This Row],[email_open_rate]])</f>
        <v>37.5</v>
      </c>
      <c r="O3499" s="1">
        <v>44110</v>
      </c>
      <c r="P3499">
        <v>62</v>
      </c>
      <c r="Q3499">
        <v>0.25</v>
      </c>
      <c r="R3499">
        <f>IF(IFERROR(VLOOKUP(DATOS[[#This Row],[IdUnico]],A3500:$A$5002,1,FALSE),0),1,0)</f>
        <v>0</v>
      </c>
    </row>
    <row r="3500" spans="1:18" x14ac:dyDescent="0.3">
      <c r="A3500" t="str">
        <f>CONCATENATE(DATOS[[#This Row],[customer_id]],"_",DATOS[[#This Row],[country]],"_",DATOS[[#This Row],[customer_since]])</f>
        <v>CUST_7283_Germany_45780</v>
      </c>
      <c r="B3500" t="s">
        <v>796</v>
      </c>
      <c r="C3500">
        <v>77</v>
      </c>
      <c r="D3500" t="s">
        <v>21</v>
      </c>
      <c r="E3500" t="s">
        <v>50</v>
      </c>
      <c r="F3500">
        <v>247.26</v>
      </c>
      <c r="G3500">
        <f>IF(DATOS[[#This Row],[avg_order_value]]="",0,DATOS[[#This Row],[avg_order_value]])</f>
        <v>247.26</v>
      </c>
      <c r="H3500">
        <v>11</v>
      </c>
      <c r="I3500">
        <f>DATOS[[#This Row],[avgValorOrdenDesc]]*DATOS[[#This Row],[total_orders]]</f>
        <v>2719.8599999999997</v>
      </c>
      <c r="J3500">
        <v>210</v>
      </c>
      <c r="K3500">
        <v>0</v>
      </c>
      <c r="L3500" t="s">
        <v>16</v>
      </c>
      <c r="M3500">
        <v>25.2</v>
      </c>
      <c r="N3500">
        <f>IF(DATOS[[#This Row],[email_open_rate]]="",0,DATOS[[#This Row],[email_open_rate]])</f>
        <v>25.2</v>
      </c>
      <c r="O3500" s="1">
        <v>45780</v>
      </c>
      <c r="P3500">
        <v>48</v>
      </c>
      <c r="Q3500">
        <v>0.04</v>
      </c>
      <c r="R3500">
        <f>IF(IFERROR(VLOOKUP(DATOS[[#This Row],[IdUnico]],A3501:$A$5002,1,FALSE),0),1,0)</f>
        <v>0</v>
      </c>
    </row>
    <row r="3501" spans="1:18" x14ac:dyDescent="0.3">
      <c r="A3501" t="str">
        <f>CONCATENATE(DATOS[[#This Row],[customer_id]],"_",DATOS[[#This Row],[country]],"_",DATOS[[#This Row],[customer_since]])</f>
        <v>CUST_7284_Germany_44301</v>
      </c>
      <c r="B3501" t="s">
        <v>1594</v>
      </c>
      <c r="C3501">
        <v>41</v>
      </c>
      <c r="D3501" t="s">
        <v>21</v>
      </c>
      <c r="E3501" t="s">
        <v>50</v>
      </c>
      <c r="F3501">
        <v>94.31</v>
      </c>
      <c r="G3501">
        <f>IF(DATOS[[#This Row],[avg_order_value]]="",0,DATOS[[#This Row],[avg_order_value]])</f>
        <v>94.31</v>
      </c>
      <c r="H3501">
        <v>12</v>
      </c>
      <c r="I3501">
        <f>DATOS[[#This Row],[avgValorOrdenDesc]]*DATOS[[#This Row],[total_orders]]</f>
        <v>1131.72</v>
      </c>
      <c r="J3501">
        <v>260</v>
      </c>
      <c r="K3501">
        <v>0</v>
      </c>
      <c r="L3501" t="s">
        <v>29</v>
      </c>
      <c r="M3501">
        <v>36</v>
      </c>
      <c r="N3501">
        <f>IF(DATOS[[#This Row],[email_open_rate]]="",0,DATOS[[#This Row],[email_open_rate]])</f>
        <v>36</v>
      </c>
      <c r="O3501" s="1">
        <v>44301</v>
      </c>
      <c r="P3501">
        <v>16</v>
      </c>
      <c r="Q3501">
        <v>0.59</v>
      </c>
      <c r="R3501">
        <f>IF(IFERROR(VLOOKUP(DATOS[[#This Row],[IdUnico]],A3502:$A$5002,1,FALSE),0),1,0)</f>
        <v>0</v>
      </c>
    </row>
    <row r="3502" spans="1:18" x14ac:dyDescent="0.3">
      <c r="A3502" t="str">
        <f>CONCATENATE(DATOS[[#This Row],[customer_id]],"_",DATOS[[#This Row],[country]],"_",DATOS[[#This Row],[customer_since]])</f>
        <v>CUST_7285_India_44187</v>
      </c>
      <c r="B3502" t="s">
        <v>1980</v>
      </c>
      <c r="C3502">
        <v>71</v>
      </c>
      <c r="D3502" t="s">
        <v>21</v>
      </c>
      <c r="E3502" t="s">
        <v>37</v>
      </c>
      <c r="F3502">
        <v>31.42</v>
      </c>
      <c r="G3502">
        <f>IF(DATOS[[#This Row],[avg_order_value]]="",0,DATOS[[#This Row],[avg_order_value]])</f>
        <v>31.42</v>
      </c>
      <c r="H3502">
        <v>12</v>
      </c>
      <c r="I3502">
        <f>DATOS[[#This Row],[avgValorOrdenDesc]]*DATOS[[#This Row],[total_orders]]</f>
        <v>377.04</v>
      </c>
      <c r="J3502">
        <v>79</v>
      </c>
      <c r="K3502">
        <v>0</v>
      </c>
      <c r="L3502" t="s">
        <v>16</v>
      </c>
      <c r="M3502">
        <v>85.3</v>
      </c>
      <c r="N3502">
        <f>IF(DATOS[[#This Row],[email_open_rate]]="",0,DATOS[[#This Row],[email_open_rate]])</f>
        <v>85.3</v>
      </c>
      <c r="O3502" s="1">
        <v>44187</v>
      </c>
      <c r="P3502">
        <v>62</v>
      </c>
      <c r="Q3502">
        <v>0.04</v>
      </c>
      <c r="R3502">
        <f>IF(IFERROR(VLOOKUP(DATOS[[#This Row],[IdUnico]],A3503:$A$5002,1,FALSE),0),1,0)</f>
        <v>0</v>
      </c>
    </row>
    <row r="3503" spans="1:18" x14ac:dyDescent="0.3">
      <c r="A3503" t="str">
        <f>CONCATENATE(DATOS[[#This Row],[customer_id]],"_",DATOS[[#This Row],[country]],"_",DATOS[[#This Row],[customer_since]])</f>
        <v>CUST_7287_Brazil_45621</v>
      </c>
      <c r="B3503" t="s">
        <v>218</v>
      </c>
      <c r="C3503">
        <v>69</v>
      </c>
      <c r="D3503" t="s">
        <v>21</v>
      </c>
      <c r="E3503" t="s">
        <v>15</v>
      </c>
      <c r="F3503">
        <v>145.31</v>
      </c>
      <c r="G3503">
        <f>IF(DATOS[[#This Row],[avg_order_value]]="",0,DATOS[[#This Row],[avg_order_value]])</f>
        <v>145.31</v>
      </c>
      <c r="H3503">
        <v>2</v>
      </c>
      <c r="I3503">
        <f>DATOS[[#This Row],[avgValorOrdenDesc]]*DATOS[[#This Row],[total_orders]]</f>
        <v>290.62</v>
      </c>
      <c r="J3503">
        <v>140</v>
      </c>
      <c r="K3503">
        <v>0</v>
      </c>
      <c r="L3503" t="s">
        <v>16</v>
      </c>
      <c r="M3503">
        <v>72.8</v>
      </c>
      <c r="N3503">
        <f>IF(DATOS[[#This Row],[email_open_rate]]="",0,DATOS[[#This Row],[email_open_rate]])</f>
        <v>72.8</v>
      </c>
      <c r="O3503" s="1">
        <v>45621</v>
      </c>
      <c r="P3503">
        <v>93</v>
      </c>
      <c r="Q3503">
        <v>0.49</v>
      </c>
      <c r="R3503">
        <f>IF(IFERROR(VLOOKUP(DATOS[[#This Row],[IdUnico]],A3504:$A$5002,1,FALSE),0),1,0)</f>
        <v>0</v>
      </c>
    </row>
    <row r="3504" spans="1:18" x14ac:dyDescent="0.3">
      <c r="A3504" t="str">
        <f>CONCATENATE(DATOS[[#This Row],[customer_id]],"_",DATOS[[#This Row],[country]],"_",DATOS[[#This Row],[customer_since]])</f>
        <v>CUST_7287_China_44359</v>
      </c>
      <c r="B3504" t="s">
        <v>218</v>
      </c>
      <c r="C3504">
        <v>20</v>
      </c>
      <c r="D3504" t="s">
        <v>14</v>
      </c>
      <c r="E3504" t="s">
        <v>44</v>
      </c>
      <c r="F3504">
        <v>322.27999999999997</v>
      </c>
      <c r="G3504">
        <f>IF(DATOS[[#This Row],[avg_order_value]]="",0,DATOS[[#This Row],[avg_order_value]])</f>
        <v>322.27999999999997</v>
      </c>
      <c r="H3504">
        <v>14</v>
      </c>
      <c r="I3504">
        <f>DATOS[[#This Row],[avgValorOrdenDesc]]*DATOS[[#This Row],[total_orders]]</f>
        <v>4511.92</v>
      </c>
      <c r="J3504">
        <v>283</v>
      </c>
      <c r="K3504">
        <v>0</v>
      </c>
      <c r="L3504" t="s">
        <v>16</v>
      </c>
      <c r="M3504">
        <v>76.8</v>
      </c>
      <c r="N3504">
        <f>IF(DATOS[[#This Row],[email_open_rate]]="",0,DATOS[[#This Row],[email_open_rate]])</f>
        <v>76.8</v>
      </c>
      <c r="O3504" s="1">
        <v>44359</v>
      </c>
      <c r="P3504">
        <v>94</v>
      </c>
      <c r="Q3504">
        <v>0.37</v>
      </c>
      <c r="R3504">
        <f>IF(IFERROR(VLOOKUP(DATOS[[#This Row],[IdUnico]],A3505:$A$5002,1,FALSE),0),1,0)</f>
        <v>0</v>
      </c>
    </row>
    <row r="3505" spans="1:18" x14ac:dyDescent="0.3">
      <c r="A3505" t="str">
        <f>CONCATENATE(DATOS[[#This Row],[customer_id]],"_",DATOS[[#This Row],[country]],"_",DATOS[[#This Row],[customer_since]])</f>
        <v>CUST_7288_Japan_44903</v>
      </c>
      <c r="B3505" t="s">
        <v>753</v>
      </c>
      <c r="C3505">
        <v>43</v>
      </c>
      <c r="D3505" t="s">
        <v>25</v>
      </c>
      <c r="E3505" t="s">
        <v>26</v>
      </c>
      <c r="F3505">
        <v>156.19999999999999</v>
      </c>
      <c r="G3505">
        <f>IF(DATOS[[#This Row],[avg_order_value]]="",0,DATOS[[#This Row],[avg_order_value]])</f>
        <v>156.19999999999999</v>
      </c>
      <c r="H3505">
        <v>15</v>
      </c>
      <c r="I3505">
        <f>DATOS[[#This Row],[avgValorOrdenDesc]]*DATOS[[#This Row],[total_orders]]</f>
        <v>2343</v>
      </c>
      <c r="J3505">
        <v>306</v>
      </c>
      <c r="K3505">
        <v>0</v>
      </c>
      <c r="L3505" t="s">
        <v>16</v>
      </c>
      <c r="M3505">
        <v>0.1</v>
      </c>
      <c r="N3505">
        <f>IF(DATOS[[#This Row],[email_open_rate]]="",0,DATOS[[#This Row],[email_open_rate]])</f>
        <v>0.1</v>
      </c>
      <c r="O3505" s="1">
        <v>44903</v>
      </c>
      <c r="P3505">
        <v>44</v>
      </c>
      <c r="Q3505">
        <v>0.15</v>
      </c>
      <c r="R3505">
        <f>IF(IFERROR(VLOOKUP(DATOS[[#This Row],[IdUnico]],A3506:$A$5002,1,FALSE),0),1,0)</f>
        <v>0</v>
      </c>
    </row>
    <row r="3506" spans="1:18" x14ac:dyDescent="0.3">
      <c r="A3506" t="str">
        <f>CONCATENATE(DATOS[[#This Row],[customer_id]],"_",DATOS[[#This Row],[country]],"_",DATOS[[#This Row],[customer_since]])</f>
        <v>CUST_7289_France_45541</v>
      </c>
      <c r="B3506" t="s">
        <v>3351</v>
      </c>
      <c r="C3506">
        <v>65</v>
      </c>
      <c r="D3506" t="s">
        <v>25</v>
      </c>
      <c r="E3506" t="s">
        <v>35</v>
      </c>
      <c r="F3506">
        <v>135.55000000000001</v>
      </c>
      <c r="G3506">
        <f>IF(DATOS[[#This Row],[avg_order_value]]="",0,DATOS[[#This Row],[avg_order_value]])</f>
        <v>135.55000000000001</v>
      </c>
      <c r="H3506">
        <v>11</v>
      </c>
      <c r="I3506">
        <f>DATOS[[#This Row],[avgValorOrdenDesc]]*DATOS[[#This Row],[total_orders]]</f>
        <v>1491.0500000000002</v>
      </c>
      <c r="J3506">
        <v>67</v>
      </c>
      <c r="K3506">
        <v>0</v>
      </c>
      <c r="L3506" t="s">
        <v>23</v>
      </c>
      <c r="M3506">
        <v>50.5</v>
      </c>
      <c r="N3506">
        <f>IF(DATOS[[#This Row],[email_open_rate]]="",0,DATOS[[#This Row],[email_open_rate]])</f>
        <v>50.5</v>
      </c>
      <c r="O3506" s="1">
        <v>45541</v>
      </c>
      <c r="P3506">
        <v>29</v>
      </c>
      <c r="Q3506">
        <v>0.33</v>
      </c>
      <c r="R3506">
        <f>IF(IFERROR(VLOOKUP(DATOS[[#This Row],[IdUnico]],A3507:$A$5002,1,FALSE),0),1,0)</f>
        <v>0</v>
      </c>
    </row>
    <row r="3507" spans="1:18" x14ac:dyDescent="0.3">
      <c r="A3507" t="str">
        <f>CONCATENATE(DATOS[[#This Row],[customer_id]],"_",DATOS[[#This Row],[country]],"_",DATOS[[#This Row],[customer_since]])</f>
        <v>CUST_7293_India_45454</v>
      </c>
      <c r="B3507" t="s">
        <v>359</v>
      </c>
      <c r="C3507">
        <v>33</v>
      </c>
      <c r="D3507" t="s">
        <v>21</v>
      </c>
      <c r="E3507" t="s">
        <v>37</v>
      </c>
      <c r="F3507">
        <v>58.21</v>
      </c>
      <c r="G3507">
        <f>IF(DATOS[[#This Row],[avg_order_value]]="",0,DATOS[[#This Row],[avg_order_value]])</f>
        <v>58.21</v>
      </c>
      <c r="H3507">
        <v>9</v>
      </c>
      <c r="I3507">
        <f>DATOS[[#This Row],[avgValorOrdenDesc]]*DATOS[[#This Row],[total_orders]]</f>
        <v>523.89</v>
      </c>
      <c r="J3507">
        <v>143</v>
      </c>
      <c r="K3507">
        <v>0</v>
      </c>
      <c r="L3507" t="s">
        <v>40</v>
      </c>
      <c r="M3507">
        <v>40.200000000000003</v>
      </c>
      <c r="N3507">
        <f>IF(DATOS[[#This Row],[email_open_rate]]="",0,DATOS[[#This Row],[email_open_rate]])</f>
        <v>40.200000000000003</v>
      </c>
      <c r="O3507" s="1">
        <v>45454</v>
      </c>
      <c r="P3507">
        <v>32</v>
      </c>
      <c r="Q3507">
        <v>0.15</v>
      </c>
      <c r="R3507">
        <f>IF(IFERROR(VLOOKUP(DATOS[[#This Row],[IdUnico]],A3508:$A$5002,1,FALSE),0),1,0)</f>
        <v>0</v>
      </c>
    </row>
    <row r="3508" spans="1:18" x14ac:dyDescent="0.3">
      <c r="A3508" t="str">
        <f>CONCATENATE(DATOS[[#This Row],[customer_id]],"_",DATOS[[#This Row],[country]],"_",DATOS[[#This Row],[customer_since]])</f>
        <v>CUST_7294_China_45574</v>
      </c>
      <c r="B3508" t="s">
        <v>1506</v>
      </c>
      <c r="C3508">
        <v>25</v>
      </c>
      <c r="D3508" t="s">
        <v>21</v>
      </c>
      <c r="E3508" t="s">
        <v>44</v>
      </c>
      <c r="F3508">
        <v>112.74</v>
      </c>
      <c r="G3508">
        <f>IF(DATOS[[#This Row],[avg_order_value]]="",0,DATOS[[#This Row],[avg_order_value]])</f>
        <v>112.74</v>
      </c>
      <c r="H3508">
        <v>14</v>
      </c>
      <c r="I3508">
        <f>DATOS[[#This Row],[avgValorOrdenDesc]]*DATOS[[#This Row],[total_orders]]</f>
        <v>1578.36</v>
      </c>
      <c r="J3508">
        <v>342</v>
      </c>
      <c r="K3508">
        <v>0</v>
      </c>
      <c r="L3508" t="s">
        <v>19</v>
      </c>
      <c r="M3508">
        <v>55.3</v>
      </c>
      <c r="N3508">
        <f>IF(DATOS[[#This Row],[email_open_rate]]="",0,DATOS[[#This Row],[email_open_rate]])</f>
        <v>55.3</v>
      </c>
      <c r="O3508" s="1">
        <v>45574</v>
      </c>
      <c r="P3508">
        <v>70</v>
      </c>
      <c r="Q3508">
        <v>0.3</v>
      </c>
      <c r="R3508">
        <f>IF(IFERROR(VLOOKUP(DATOS[[#This Row],[IdUnico]],A3509:$A$5002,1,FALSE),0),1,0)</f>
        <v>0</v>
      </c>
    </row>
    <row r="3509" spans="1:18" x14ac:dyDescent="0.3">
      <c r="A3509" t="str">
        <f>CONCATENATE(DATOS[[#This Row],[customer_id]],"_",DATOS[[#This Row],[country]],"_",DATOS[[#This Row],[customer_since]])</f>
        <v>CUST_7295_Brazil_44056</v>
      </c>
      <c r="B3509" t="s">
        <v>256</v>
      </c>
      <c r="C3509">
        <v>21</v>
      </c>
      <c r="D3509" t="s">
        <v>21</v>
      </c>
      <c r="E3509" t="s">
        <v>15</v>
      </c>
      <c r="F3509">
        <v>64.38</v>
      </c>
      <c r="G3509">
        <f>IF(DATOS[[#This Row],[avg_order_value]]="",0,DATOS[[#This Row],[avg_order_value]])</f>
        <v>64.38</v>
      </c>
      <c r="H3509">
        <v>8</v>
      </c>
      <c r="I3509">
        <f>DATOS[[#This Row],[avgValorOrdenDesc]]*DATOS[[#This Row],[total_orders]]</f>
        <v>515.04</v>
      </c>
      <c r="J3509">
        <v>305</v>
      </c>
      <c r="K3509">
        <v>0</v>
      </c>
      <c r="L3509" t="s">
        <v>40</v>
      </c>
      <c r="M3509">
        <v>34</v>
      </c>
      <c r="N3509">
        <f>IF(DATOS[[#This Row],[email_open_rate]]="",0,DATOS[[#This Row],[email_open_rate]])</f>
        <v>34</v>
      </c>
      <c r="O3509" s="1">
        <v>44056</v>
      </c>
      <c r="P3509">
        <v>38</v>
      </c>
      <c r="Q3509">
        <v>0.19</v>
      </c>
      <c r="R3509">
        <f>IF(IFERROR(VLOOKUP(DATOS[[#This Row],[IdUnico]],A3510:$A$5002,1,FALSE),0),1,0)</f>
        <v>0</v>
      </c>
    </row>
    <row r="3510" spans="1:18" x14ac:dyDescent="0.3">
      <c r="A3510" t="str">
        <f>CONCATENATE(DATOS[[#This Row],[customer_id]],"_",DATOS[[#This Row],[country]],"_",DATOS[[#This Row],[customer_since]])</f>
        <v>CUST_7295_Canada_45445</v>
      </c>
      <c r="B3510" t="s">
        <v>256</v>
      </c>
      <c r="C3510">
        <v>69</v>
      </c>
      <c r="D3510" t="s">
        <v>14</v>
      </c>
      <c r="E3510" t="s">
        <v>28</v>
      </c>
      <c r="F3510">
        <v>158.74</v>
      </c>
      <c r="G3510">
        <f>IF(DATOS[[#This Row],[avg_order_value]]="",0,DATOS[[#This Row],[avg_order_value]])</f>
        <v>158.74</v>
      </c>
      <c r="H3510">
        <v>11</v>
      </c>
      <c r="I3510">
        <f>DATOS[[#This Row],[avgValorOrdenDesc]]*DATOS[[#This Row],[total_orders]]</f>
        <v>1746.14</v>
      </c>
      <c r="J3510">
        <v>150</v>
      </c>
      <c r="K3510">
        <v>0</v>
      </c>
      <c r="L3510" t="s">
        <v>19</v>
      </c>
      <c r="M3510">
        <v>35</v>
      </c>
      <c r="N3510">
        <f>IF(DATOS[[#This Row],[email_open_rate]]="",0,DATOS[[#This Row],[email_open_rate]])</f>
        <v>35</v>
      </c>
      <c r="O3510" s="1">
        <v>45445</v>
      </c>
      <c r="P3510">
        <v>40</v>
      </c>
      <c r="Q3510">
        <v>0.28000000000000003</v>
      </c>
      <c r="R3510">
        <f>IF(IFERROR(VLOOKUP(DATOS[[#This Row],[IdUnico]],A3511:$A$5002,1,FALSE),0),1,0)</f>
        <v>0</v>
      </c>
    </row>
    <row r="3511" spans="1:18" x14ac:dyDescent="0.3">
      <c r="A3511" t="str">
        <f>CONCATENATE(DATOS[[#This Row],[customer_id]],"_",DATOS[[#This Row],[country]],"_",DATOS[[#This Row],[customer_since]])</f>
        <v>CUST_7295_India_45281</v>
      </c>
      <c r="B3511" t="s">
        <v>256</v>
      </c>
      <c r="C3511">
        <v>74</v>
      </c>
      <c r="D3511" t="s">
        <v>21</v>
      </c>
      <c r="E3511" t="s">
        <v>37</v>
      </c>
      <c r="F3511">
        <v>57.88</v>
      </c>
      <c r="G3511">
        <f>IF(DATOS[[#This Row],[avg_order_value]]="",0,DATOS[[#This Row],[avg_order_value]])</f>
        <v>57.88</v>
      </c>
      <c r="H3511">
        <v>9</v>
      </c>
      <c r="I3511">
        <f>DATOS[[#This Row],[avgValorOrdenDesc]]*DATOS[[#This Row],[total_orders]]</f>
        <v>520.92000000000007</v>
      </c>
      <c r="J3511">
        <v>234</v>
      </c>
      <c r="K3511">
        <v>0</v>
      </c>
      <c r="L3511" t="s">
        <v>16</v>
      </c>
      <c r="M3511">
        <v>5.6</v>
      </c>
      <c r="N3511">
        <f>IF(DATOS[[#This Row],[email_open_rate]]="",0,DATOS[[#This Row],[email_open_rate]])</f>
        <v>5.6</v>
      </c>
      <c r="O3511" s="1">
        <v>45281</v>
      </c>
      <c r="P3511">
        <v>18</v>
      </c>
      <c r="Q3511">
        <v>0.43</v>
      </c>
      <c r="R3511">
        <f>IF(IFERROR(VLOOKUP(DATOS[[#This Row],[IdUnico]],A3512:$A$5002,1,FALSE),0),1,0)</f>
        <v>0</v>
      </c>
    </row>
    <row r="3512" spans="1:18" x14ac:dyDescent="0.3">
      <c r="A3512" t="str">
        <f>CONCATENATE(DATOS[[#This Row],[customer_id]],"_",DATOS[[#This Row],[country]],"_",DATOS[[#This Row],[customer_since]])</f>
        <v>CUST_7296_USA_44600</v>
      </c>
      <c r="B3512" t="s">
        <v>2902</v>
      </c>
      <c r="C3512">
        <v>42</v>
      </c>
      <c r="D3512" t="s">
        <v>14</v>
      </c>
      <c r="E3512" t="s">
        <v>18</v>
      </c>
      <c r="F3512">
        <v>61.38</v>
      </c>
      <c r="G3512">
        <f>IF(DATOS[[#This Row],[avg_order_value]]="",0,DATOS[[#This Row],[avg_order_value]])</f>
        <v>61.38</v>
      </c>
      <c r="H3512">
        <v>10</v>
      </c>
      <c r="I3512">
        <f>DATOS[[#This Row],[avgValorOrdenDesc]]*DATOS[[#This Row],[total_orders]]</f>
        <v>613.80000000000007</v>
      </c>
      <c r="J3512">
        <v>148</v>
      </c>
      <c r="K3512">
        <v>0</v>
      </c>
      <c r="L3512" t="s">
        <v>29</v>
      </c>
      <c r="M3512">
        <v>33.299999999999997</v>
      </c>
      <c r="N3512">
        <f>IF(DATOS[[#This Row],[email_open_rate]]="",0,DATOS[[#This Row],[email_open_rate]])</f>
        <v>33.299999999999997</v>
      </c>
      <c r="O3512" s="1">
        <v>44600</v>
      </c>
      <c r="P3512">
        <v>22</v>
      </c>
      <c r="Q3512">
        <v>0.23</v>
      </c>
      <c r="R3512">
        <f>IF(IFERROR(VLOOKUP(DATOS[[#This Row],[IdUnico]],A3513:$A$5002,1,FALSE),0),1,0)</f>
        <v>0</v>
      </c>
    </row>
    <row r="3513" spans="1:18" x14ac:dyDescent="0.3">
      <c r="A3513" t="str">
        <f>CONCATENATE(DATOS[[#This Row],[customer_id]],"_",DATOS[[#This Row],[country]],"_",DATOS[[#This Row],[customer_since]])</f>
        <v>CUST_7297_Canada_45779</v>
      </c>
      <c r="B3513" t="s">
        <v>2643</v>
      </c>
      <c r="C3513">
        <v>62</v>
      </c>
      <c r="D3513" t="s">
        <v>25</v>
      </c>
      <c r="E3513" t="s">
        <v>28</v>
      </c>
      <c r="F3513">
        <v>56.77</v>
      </c>
      <c r="G3513">
        <f>IF(DATOS[[#This Row],[avg_order_value]]="",0,DATOS[[#This Row],[avg_order_value]])</f>
        <v>56.77</v>
      </c>
      <c r="H3513">
        <v>8</v>
      </c>
      <c r="I3513">
        <f>DATOS[[#This Row],[avgValorOrdenDesc]]*DATOS[[#This Row],[total_orders]]</f>
        <v>454.16</v>
      </c>
      <c r="J3513">
        <v>61</v>
      </c>
      <c r="K3513">
        <v>0</v>
      </c>
      <c r="L3513" t="s">
        <v>40</v>
      </c>
      <c r="M3513">
        <v>1.2</v>
      </c>
      <c r="N3513">
        <f>IF(DATOS[[#This Row],[email_open_rate]]="",0,DATOS[[#This Row],[email_open_rate]])</f>
        <v>1.2</v>
      </c>
      <c r="O3513" s="1">
        <v>45779</v>
      </c>
      <c r="P3513">
        <v>45</v>
      </c>
      <c r="Q3513">
        <v>0.37</v>
      </c>
      <c r="R3513">
        <f>IF(IFERROR(VLOOKUP(DATOS[[#This Row],[IdUnico]],A3514:$A$5002,1,FALSE),0),1,0)</f>
        <v>0</v>
      </c>
    </row>
    <row r="3514" spans="1:18" x14ac:dyDescent="0.3">
      <c r="A3514" t="str">
        <f>CONCATENATE(DATOS[[#This Row],[customer_id]],"_",DATOS[[#This Row],[country]],"_",DATOS[[#This Row],[customer_since]])</f>
        <v>CUST_7297_Japan_44092</v>
      </c>
      <c r="B3514" t="s">
        <v>2643</v>
      </c>
      <c r="C3514">
        <v>64</v>
      </c>
      <c r="D3514" t="s">
        <v>14</v>
      </c>
      <c r="E3514" t="s">
        <v>26</v>
      </c>
      <c r="F3514">
        <v>150.88</v>
      </c>
      <c r="G3514">
        <f>IF(DATOS[[#This Row],[avg_order_value]]="",0,DATOS[[#This Row],[avg_order_value]])</f>
        <v>150.88</v>
      </c>
      <c r="H3514">
        <v>10</v>
      </c>
      <c r="I3514">
        <f>DATOS[[#This Row],[avgValorOrdenDesc]]*DATOS[[#This Row],[total_orders]]</f>
        <v>1508.8</v>
      </c>
      <c r="J3514">
        <v>73</v>
      </c>
      <c r="K3514">
        <v>0</v>
      </c>
      <c r="L3514" t="s">
        <v>29</v>
      </c>
      <c r="M3514">
        <v>44</v>
      </c>
      <c r="N3514">
        <f>IF(DATOS[[#This Row],[email_open_rate]]="",0,DATOS[[#This Row],[email_open_rate]])</f>
        <v>44</v>
      </c>
      <c r="O3514" s="1">
        <v>44092</v>
      </c>
      <c r="P3514">
        <v>59</v>
      </c>
      <c r="Q3514">
        <v>0.17</v>
      </c>
      <c r="R3514">
        <f>IF(IFERROR(VLOOKUP(DATOS[[#This Row],[IdUnico]],A3515:$A$5002,1,FALSE),0),1,0)</f>
        <v>0</v>
      </c>
    </row>
    <row r="3515" spans="1:18" x14ac:dyDescent="0.3">
      <c r="A3515" t="str">
        <f>CONCATENATE(DATOS[[#This Row],[customer_id]],"_",DATOS[[#This Row],[country]],"_",DATOS[[#This Row],[customer_since]])</f>
        <v>CUST_7299_Canada_45809</v>
      </c>
      <c r="B3515" t="s">
        <v>2086</v>
      </c>
      <c r="C3515">
        <v>37</v>
      </c>
      <c r="D3515" t="s">
        <v>21</v>
      </c>
      <c r="E3515" t="s">
        <v>28</v>
      </c>
      <c r="F3515">
        <v>128.9</v>
      </c>
      <c r="G3515">
        <f>IF(DATOS[[#This Row],[avg_order_value]]="",0,DATOS[[#This Row],[avg_order_value]])</f>
        <v>128.9</v>
      </c>
      <c r="H3515">
        <v>6</v>
      </c>
      <c r="I3515">
        <f>DATOS[[#This Row],[avgValorOrdenDesc]]*DATOS[[#This Row],[total_orders]]</f>
        <v>773.40000000000009</v>
      </c>
      <c r="J3515">
        <v>348</v>
      </c>
      <c r="K3515">
        <v>0</v>
      </c>
      <c r="L3515" t="s">
        <v>19</v>
      </c>
      <c r="M3515">
        <v>12.4</v>
      </c>
      <c r="N3515">
        <f>IF(DATOS[[#This Row],[email_open_rate]]="",0,DATOS[[#This Row],[email_open_rate]])</f>
        <v>12.4</v>
      </c>
      <c r="O3515" s="1">
        <v>45809</v>
      </c>
      <c r="P3515">
        <v>98</v>
      </c>
      <c r="Q3515">
        <v>0.59</v>
      </c>
      <c r="R3515">
        <f>IF(IFERROR(VLOOKUP(DATOS[[#This Row],[IdUnico]],A3516:$A$5002,1,FALSE),0),1,0)</f>
        <v>0</v>
      </c>
    </row>
    <row r="3516" spans="1:18" x14ac:dyDescent="0.3">
      <c r="A3516" t="str">
        <f>CONCATENATE(DATOS[[#This Row],[customer_id]],"_",DATOS[[#This Row],[country]],"_",DATOS[[#This Row],[customer_since]])</f>
        <v>CUST_7303_Canada_44108</v>
      </c>
      <c r="B3516" t="s">
        <v>427</v>
      </c>
      <c r="C3516">
        <v>55</v>
      </c>
      <c r="D3516" t="s">
        <v>21</v>
      </c>
      <c r="E3516" t="s">
        <v>28</v>
      </c>
      <c r="F3516">
        <v>101.85</v>
      </c>
      <c r="G3516">
        <f>IF(DATOS[[#This Row],[avg_order_value]]="",0,DATOS[[#This Row],[avg_order_value]])</f>
        <v>101.85</v>
      </c>
      <c r="H3516">
        <v>11</v>
      </c>
      <c r="I3516">
        <f>DATOS[[#This Row],[avgValorOrdenDesc]]*DATOS[[#This Row],[total_orders]]</f>
        <v>1120.3499999999999</v>
      </c>
      <c r="J3516">
        <v>285</v>
      </c>
      <c r="K3516">
        <v>0</v>
      </c>
      <c r="L3516" t="s">
        <v>40</v>
      </c>
      <c r="M3516">
        <v>37.299999999999997</v>
      </c>
      <c r="N3516">
        <f>IF(DATOS[[#This Row],[email_open_rate]]="",0,DATOS[[#This Row],[email_open_rate]])</f>
        <v>37.299999999999997</v>
      </c>
      <c r="O3516" s="1">
        <v>44108</v>
      </c>
      <c r="P3516">
        <v>93</v>
      </c>
      <c r="Q3516">
        <v>0.13</v>
      </c>
      <c r="R3516">
        <f>IF(IFERROR(VLOOKUP(DATOS[[#This Row],[IdUnico]],A3517:$A$5002,1,FALSE),0),1,0)</f>
        <v>0</v>
      </c>
    </row>
    <row r="3517" spans="1:18" x14ac:dyDescent="0.3">
      <c r="A3517" t="str">
        <f>CONCATENATE(DATOS[[#This Row],[customer_id]],"_",DATOS[[#This Row],[country]],"_",DATOS[[#This Row],[customer_since]])</f>
        <v>CUST_7303_UK_44311</v>
      </c>
      <c r="B3517" t="s">
        <v>427</v>
      </c>
      <c r="C3517">
        <v>64</v>
      </c>
      <c r="D3517" t="s">
        <v>14</v>
      </c>
      <c r="E3517" t="s">
        <v>52</v>
      </c>
      <c r="F3517">
        <v>123.92</v>
      </c>
      <c r="G3517">
        <f>IF(DATOS[[#This Row],[avg_order_value]]="",0,DATOS[[#This Row],[avg_order_value]])</f>
        <v>123.92</v>
      </c>
      <c r="H3517">
        <v>8</v>
      </c>
      <c r="I3517">
        <f>DATOS[[#This Row],[avgValorOrdenDesc]]*DATOS[[#This Row],[total_orders]]</f>
        <v>991.36</v>
      </c>
      <c r="J3517">
        <v>254</v>
      </c>
      <c r="K3517">
        <v>0</v>
      </c>
      <c r="L3517" t="s">
        <v>16</v>
      </c>
      <c r="M3517">
        <v>23.9</v>
      </c>
      <c r="N3517">
        <f>IF(DATOS[[#This Row],[email_open_rate]]="",0,DATOS[[#This Row],[email_open_rate]])</f>
        <v>23.9</v>
      </c>
      <c r="O3517" s="1">
        <v>44311</v>
      </c>
      <c r="P3517">
        <v>10</v>
      </c>
      <c r="Q3517">
        <v>0.25</v>
      </c>
      <c r="R3517">
        <f>IF(IFERROR(VLOOKUP(DATOS[[#This Row],[IdUnico]],A3518:$A$5002,1,FALSE),0),1,0)</f>
        <v>0</v>
      </c>
    </row>
    <row r="3518" spans="1:18" x14ac:dyDescent="0.3">
      <c r="A3518" t="str">
        <f>CONCATENATE(DATOS[[#This Row],[customer_id]],"_",DATOS[[#This Row],[country]],"_",DATOS[[#This Row],[customer_since]])</f>
        <v>CUST_7304_Brazil_44314</v>
      </c>
      <c r="B3518" t="s">
        <v>1990</v>
      </c>
      <c r="C3518">
        <v>60</v>
      </c>
      <c r="D3518" t="s">
        <v>14</v>
      </c>
      <c r="E3518" t="s">
        <v>15</v>
      </c>
      <c r="F3518">
        <v>162.32</v>
      </c>
      <c r="G3518">
        <f>IF(DATOS[[#This Row],[avg_order_value]]="",0,DATOS[[#This Row],[avg_order_value]])</f>
        <v>162.32</v>
      </c>
      <c r="H3518">
        <v>9</v>
      </c>
      <c r="I3518">
        <f>DATOS[[#This Row],[avgValorOrdenDesc]]*DATOS[[#This Row],[total_orders]]</f>
        <v>1460.8799999999999</v>
      </c>
      <c r="J3518">
        <v>274</v>
      </c>
      <c r="K3518">
        <v>0</v>
      </c>
      <c r="L3518" t="s">
        <v>40</v>
      </c>
      <c r="M3518">
        <v>26.2</v>
      </c>
      <c r="N3518">
        <f>IF(DATOS[[#This Row],[email_open_rate]]="",0,DATOS[[#This Row],[email_open_rate]])</f>
        <v>26.2</v>
      </c>
      <c r="O3518" s="1">
        <v>44314</v>
      </c>
      <c r="P3518">
        <v>16</v>
      </c>
      <c r="Q3518">
        <v>0.6</v>
      </c>
      <c r="R3518">
        <f>IF(IFERROR(VLOOKUP(DATOS[[#This Row],[IdUnico]],A3519:$A$5002,1,FALSE),0),1,0)</f>
        <v>0</v>
      </c>
    </row>
    <row r="3519" spans="1:18" x14ac:dyDescent="0.3">
      <c r="A3519" t="str">
        <f>CONCATENATE(DATOS[[#This Row],[customer_id]],"_",DATOS[[#This Row],[country]],"_",DATOS[[#This Row],[customer_since]])</f>
        <v>CUST_7305_China_44018</v>
      </c>
      <c r="B3519" t="s">
        <v>981</v>
      </c>
      <c r="C3519">
        <v>28</v>
      </c>
      <c r="D3519" t="s">
        <v>21</v>
      </c>
      <c r="E3519" t="s">
        <v>44</v>
      </c>
      <c r="F3519">
        <v>80.08</v>
      </c>
      <c r="G3519">
        <f>IF(DATOS[[#This Row],[avg_order_value]]="",0,DATOS[[#This Row],[avg_order_value]])</f>
        <v>80.08</v>
      </c>
      <c r="H3519">
        <v>10</v>
      </c>
      <c r="I3519">
        <f>DATOS[[#This Row],[avgValorOrdenDesc]]*DATOS[[#This Row],[total_orders]]</f>
        <v>800.8</v>
      </c>
      <c r="J3519">
        <v>129</v>
      </c>
      <c r="K3519">
        <v>0</v>
      </c>
      <c r="L3519" t="s">
        <v>19</v>
      </c>
      <c r="M3519">
        <v>98.4</v>
      </c>
      <c r="N3519">
        <f>IF(DATOS[[#This Row],[email_open_rate]]="",0,DATOS[[#This Row],[email_open_rate]])</f>
        <v>98.4</v>
      </c>
      <c r="O3519" s="1">
        <v>44018</v>
      </c>
      <c r="P3519">
        <v>89</v>
      </c>
      <c r="Q3519">
        <v>0.48</v>
      </c>
      <c r="R3519">
        <f>IF(IFERROR(VLOOKUP(DATOS[[#This Row],[IdUnico]],A3520:$A$5002,1,FALSE),0),1,0)</f>
        <v>0</v>
      </c>
    </row>
    <row r="3520" spans="1:18" x14ac:dyDescent="0.3">
      <c r="A3520" t="str">
        <f>CONCATENATE(DATOS[[#This Row],[customer_id]],"_",DATOS[[#This Row],[country]],"_",DATOS[[#This Row],[customer_since]])</f>
        <v>CUST_7305_France_45470</v>
      </c>
      <c r="B3520" t="s">
        <v>981</v>
      </c>
      <c r="C3520">
        <v>49</v>
      </c>
      <c r="D3520" t="s">
        <v>21</v>
      </c>
      <c r="E3520" t="s">
        <v>35</v>
      </c>
      <c r="G3520">
        <f>IF(DATOS[[#This Row],[avg_order_value]]="",0,DATOS[[#This Row],[avg_order_value]])</f>
        <v>0</v>
      </c>
      <c r="H3520">
        <v>9</v>
      </c>
      <c r="I3520">
        <f>DATOS[[#This Row],[avgValorOrdenDesc]]*DATOS[[#This Row],[total_orders]]</f>
        <v>0</v>
      </c>
      <c r="J3520">
        <v>165</v>
      </c>
      <c r="K3520">
        <v>0</v>
      </c>
      <c r="L3520" t="s">
        <v>16</v>
      </c>
      <c r="M3520">
        <v>52.3</v>
      </c>
      <c r="N3520">
        <f>IF(DATOS[[#This Row],[email_open_rate]]="",0,DATOS[[#This Row],[email_open_rate]])</f>
        <v>52.3</v>
      </c>
      <c r="O3520" s="1">
        <v>45470</v>
      </c>
      <c r="P3520">
        <v>55</v>
      </c>
      <c r="Q3520">
        <v>0.59</v>
      </c>
      <c r="R3520">
        <f>IF(IFERROR(VLOOKUP(DATOS[[#This Row],[IdUnico]],A3521:$A$5002,1,FALSE),0),1,0)</f>
        <v>0</v>
      </c>
    </row>
    <row r="3521" spans="1:18" x14ac:dyDescent="0.3">
      <c r="A3521" t="str">
        <f>CONCATENATE(DATOS[[#This Row],[customer_id]],"_",DATOS[[#This Row],[country]],"_",DATOS[[#This Row],[customer_since]])</f>
        <v>CUST_7308_China_44862</v>
      </c>
      <c r="B3521" t="s">
        <v>3454</v>
      </c>
      <c r="C3521">
        <v>59</v>
      </c>
      <c r="D3521" t="s">
        <v>14</v>
      </c>
      <c r="E3521" t="s">
        <v>44</v>
      </c>
      <c r="F3521">
        <v>175.23</v>
      </c>
      <c r="G3521">
        <f>IF(DATOS[[#This Row],[avg_order_value]]="",0,DATOS[[#This Row],[avg_order_value]])</f>
        <v>175.23</v>
      </c>
      <c r="H3521">
        <v>8</v>
      </c>
      <c r="I3521">
        <f>DATOS[[#This Row],[avgValorOrdenDesc]]*DATOS[[#This Row],[total_orders]]</f>
        <v>1401.84</v>
      </c>
      <c r="J3521">
        <v>73</v>
      </c>
      <c r="K3521">
        <v>0</v>
      </c>
      <c r="L3521" t="s">
        <v>19</v>
      </c>
      <c r="M3521">
        <v>51.1</v>
      </c>
      <c r="N3521">
        <f>IF(DATOS[[#This Row],[email_open_rate]]="",0,DATOS[[#This Row],[email_open_rate]])</f>
        <v>51.1</v>
      </c>
      <c r="O3521" s="1">
        <v>44862</v>
      </c>
      <c r="P3521">
        <v>69</v>
      </c>
      <c r="Q3521">
        <v>0.13</v>
      </c>
      <c r="R3521">
        <f>IF(IFERROR(VLOOKUP(DATOS[[#This Row],[IdUnico]],A3522:$A$5002,1,FALSE),0),1,0)</f>
        <v>0</v>
      </c>
    </row>
    <row r="3522" spans="1:18" x14ac:dyDescent="0.3">
      <c r="A3522" t="str">
        <f>CONCATENATE(DATOS[[#This Row],[customer_id]],"_",DATOS[[#This Row],[country]],"_",DATOS[[#This Row],[customer_since]])</f>
        <v>CUST_7309_China_44188</v>
      </c>
      <c r="B3522" t="s">
        <v>2796</v>
      </c>
      <c r="C3522">
        <v>28</v>
      </c>
      <c r="D3522" t="s">
        <v>21</v>
      </c>
      <c r="E3522" t="s">
        <v>44</v>
      </c>
      <c r="F3522">
        <v>95.69</v>
      </c>
      <c r="G3522">
        <f>IF(DATOS[[#This Row],[avg_order_value]]="",0,DATOS[[#This Row],[avg_order_value]])</f>
        <v>95.69</v>
      </c>
      <c r="H3522">
        <v>13</v>
      </c>
      <c r="I3522">
        <f>DATOS[[#This Row],[avgValorOrdenDesc]]*DATOS[[#This Row],[total_orders]]</f>
        <v>1243.97</v>
      </c>
      <c r="J3522">
        <v>277</v>
      </c>
      <c r="K3522">
        <v>1</v>
      </c>
      <c r="L3522" t="s">
        <v>40</v>
      </c>
      <c r="M3522">
        <v>74.7</v>
      </c>
      <c r="N3522">
        <f>IF(DATOS[[#This Row],[email_open_rate]]="",0,DATOS[[#This Row],[email_open_rate]])</f>
        <v>74.7</v>
      </c>
      <c r="O3522" s="1">
        <v>44188</v>
      </c>
      <c r="P3522">
        <v>27</v>
      </c>
      <c r="Q3522">
        <v>0.15</v>
      </c>
      <c r="R3522">
        <f>IF(IFERROR(VLOOKUP(DATOS[[#This Row],[IdUnico]],A3523:$A$5002,1,FALSE),0),1,0)</f>
        <v>0</v>
      </c>
    </row>
    <row r="3523" spans="1:18" x14ac:dyDescent="0.3">
      <c r="A3523" t="str">
        <f>CONCATENATE(DATOS[[#This Row],[customer_id]],"_",DATOS[[#This Row],[country]],"_",DATOS[[#This Row],[customer_since]])</f>
        <v>CUST_7313_Brazil_44825</v>
      </c>
      <c r="B3523" t="s">
        <v>525</v>
      </c>
      <c r="C3523">
        <v>37</v>
      </c>
      <c r="D3523" t="s">
        <v>14</v>
      </c>
      <c r="E3523" t="s">
        <v>15</v>
      </c>
      <c r="F3523">
        <v>80.45</v>
      </c>
      <c r="G3523">
        <f>IF(DATOS[[#This Row],[avg_order_value]]="",0,DATOS[[#This Row],[avg_order_value]])</f>
        <v>80.45</v>
      </c>
      <c r="H3523">
        <v>9</v>
      </c>
      <c r="I3523">
        <f>DATOS[[#This Row],[avgValorOrdenDesc]]*DATOS[[#This Row],[total_orders]]</f>
        <v>724.05000000000007</v>
      </c>
      <c r="J3523">
        <v>53</v>
      </c>
      <c r="K3523">
        <v>0</v>
      </c>
      <c r="L3523" t="s">
        <v>29</v>
      </c>
      <c r="M3523">
        <v>32.5</v>
      </c>
      <c r="N3523">
        <f>IF(DATOS[[#This Row],[email_open_rate]]="",0,DATOS[[#This Row],[email_open_rate]])</f>
        <v>32.5</v>
      </c>
      <c r="O3523" s="1">
        <v>44825</v>
      </c>
      <c r="P3523">
        <v>99</v>
      </c>
      <c r="Q3523">
        <v>0.19</v>
      </c>
      <c r="R3523">
        <f>IF(IFERROR(VLOOKUP(DATOS[[#This Row],[IdUnico]],A3524:$A$5002,1,FALSE),0),1,0)</f>
        <v>0</v>
      </c>
    </row>
    <row r="3524" spans="1:18" x14ac:dyDescent="0.3">
      <c r="A3524" t="str">
        <f>CONCATENATE(DATOS[[#This Row],[customer_id]],"_",DATOS[[#This Row],[country]],"_",DATOS[[#This Row],[customer_since]])</f>
        <v>CUST_7313_Germany_44061</v>
      </c>
      <c r="B3524" t="s">
        <v>525</v>
      </c>
      <c r="C3524">
        <v>60</v>
      </c>
      <c r="D3524" t="s">
        <v>14</v>
      </c>
      <c r="E3524" t="s">
        <v>50</v>
      </c>
      <c r="F3524">
        <v>97.02</v>
      </c>
      <c r="G3524">
        <f>IF(DATOS[[#This Row],[avg_order_value]]="",0,DATOS[[#This Row],[avg_order_value]])</f>
        <v>97.02</v>
      </c>
      <c r="H3524">
        <v>14</v>
      </c>
      <c r="I3524">
        <f>DATOS[[#This Row],[avgValorOrdenDesc]]*DATOS[[#This Row],[total_orders]]</f>
        <v>1358.28</v>
      </c>
      <c r="J3524">
        <v>93</v>
      </c>
      <c r="K3524">
        <v>0</v>
      </c>
      <c r="L3524" t="s">
        <v>16</v>
      </c>
      <c r="M3524">
        <v>53.1</v>
      </c>
      <c r="N3524">
        <f>IF(DATOS[[#This Row],[email_open_rate]]="",0,DATOS[[#This Row],[email_open_rate]])</f>
        <v>53.1</v>
      </c>
      <c r="O3524" s="1">
        <v>44061</v>
      </c>
      <c r="P3524">
        <v>67</v>
      </c>
      <c r="Q3524">
        <v>0.04</v>
      </c>
      <c r="R3524">
        <f>IF(IFERROR(VLOOKUP(DATOS[[#This Row],[IdUnico]],A3525:$A$5002,1,FALSE),0),1,0)</f>
        <v>0</v>
      </c>
    </row>
    <row r="3525" spans="1:18" x14ac:dyDescent="0.3">
      <c r="A3525" t="str">
        <f>CONCATENATE(DATOS[[#This Row],[customer_id]],"_",DATOS[[#This Row],[country]],"_",DATOS[[#This Row],[customer_since]])</f>
        <v>CUST_7314_Japan_45555</v>
      </c>
      <c r="B3525" t="s">
        <v>2952</v>
      </c>
      <c r="C3525">
        <v>56</v>
      </c>
      <c r="D3525" t="s">
        <v>21</v>
      </c>
      <c r="E3525" t="s">
        <v>26</v>
      </c>
      <c r="F3525">
        <v>137.54</v>
      </c>
      <c r="G3525">
        <f>IF(DATOS[[#This Row],[avg_order_value]]="",0,DATOS[[#This Row],[avg_order_value]])</f>
        <v>137.54</v>
      </c>
      <c r="H3525">
        <v>9</v>
      </c>
      <c r="I3525">
        <f>DATOS[[#This Row],[avgValorOrdenDesc]]*DATOS[[#This Row],[total_orders]]</f>
        <v>1237.8599999999999</v>
      </c>
      <c r="J3525">
        <v>296</v>
      </c>
      <c r="K3525">
        <v>0</v>
      </c>
      <c r="L3525" t="s">
        <v>29</v>
      </c>
      <c r="M3525">
        <v>40.4</v>
      </c>
      <c r="N3525">
        <f>IF(DATOS[[#This Row],[email_open_rate]]="",0,DATOS[[#This Row],[email_open_rate]])</f>
        <v>40.4</v>
      </c>
      <c r="O3525" s="1">
        <v>45555</v>
      </c>
      <c r="P3525">
        <v>32</v>
      </c>
      <c r="Q3525">
        <v>0.41</v>
      </c>
      <c r="R3525">
        <f>IF(IFERROR(VLOOKUP(DATOS[[#This Row],[IdUnico]],A3526:$A$5002,1,FALSE),0),1,0)</f>
        <v>0</v>
      </c>
    </row>
    <row r="3526" spans="1:18" x14ac:dyDescent="0.3">
      <c r="A3526" t="str">
        <f>CONCATENATE(DATOS[[#This Row],[customer_id]],"_",DATOS[[#This Row],[country]],"_",DATOS[[#This Row],[customer_since]])</f>
        <v>CUST_7316_Australia_45137</v>
      </c>
      <c r="B3526" t="s">
        <v>561</v>
      </c>
      <c r="C3526">
        <v>46</v>
      </c>
      <c r="D3526" t="s">
        <v>21</v>
      </c>
      <c r="E3526" t="s">
        <v>22</v>
      </c>
      <c r="F3526">
        <v>110.4</v>
      </c>
      <c r="G3526">
        <f>IF(DATOS[[#This Row],[avg_order_value]]="",0,DATOS[[#This Row],[avg_order_value]])</f>
        <v>110.4</v>
      </c>
      <c r="H3526">
        <v>17</v>
      </c>
      <c r="I3526">
        <f>DATOS[[#This Row],[avgValorOrdenDesc]]*DATOS[[#This Row],[total_orders]]</f>
        <v>1876.8000000000002</v>
      </c>
      <c r="J3526">
        <v>86</v>
      </c>
      <c r="K3526">
        <v>0</v>
      </c>
      <c r="L3526" t="s">
        <v>29</v>
      </c>
      <c r="M3526">
        <v>25.8</v>
      </c>
      <c r="N3526">
        <f>IF(DATOS[[#This Row],[email_open_rate]]="",0,DATOS[[#This Row],[email_open_rate]])</f>
        <v>25.8</v>
      </c>
      <c r="O3526" s="1">
        <v>45137</v>
      </c>
      <c r="P3526">
        <v>48</v>
      </c>
      <c r="Q3526">
        <v>0.38</v>
      </c>
      <c r="R3526">
        <f>IF(IFERROR(VLOOKUP(DATOS[[#This Row],[IdUnico]],A3527:$A$5002,1,FALSE),0),1,0)</f>
        <v>0</v>
      </c>
    </row>
    <row r="3527" spans="1:18" x14ac:dyDescent="0.3">
      <c r="A3527" t="str">
        <f>CONCATENATE(DATOS[[#This Row],[customer_id]],"_",DATOS[[#This Row],[country]],"_",DATOS[[#This Row],[customer_since]])</f>
        <v>CUST_7316_Canada_45313</v>
      </c>
      <c r="B3527" t="s">
        <v>561</v>
      </c>
      <c r="C3527">
        <v>30</v>
      </c>
      <c r="D3527" t="s">
        <v>14</v>
      </c>
      <c r="E3527" t="s">
        <v>28</v>
      </c>
      <c r="F3527">
        <v>45.51</v>
      </c>
      <c r="G3527">
        <f>IF(DATOS[[#This Row],[avg_order_value]]="",0,DATOS[[#This Row],[avg_order_value]])</f>
        <v>45.51</v>
      </c>
      <c r="H3527">
        <v>12</v>
      </c>
      <c r="I3527">
        <f>DATOS[[#This Row],[avgValorOrdenDesc]]*DATOS[[#This Row],[total_orders]]</f>
        <v>546.12</v>
      </c>
      <c r="J3527">
        <v>13</v>
      </c>
      <c r="K3527">
        <v>0</v>
      </c>
      <c r="L3527" t="s">
        <v>16</v>
      </c>
      <c r="M3527">
        <v>22.2</v>
      </c>
      <c r="N3527">
        <f>IF(DATOS[[#This Row],[email_open_rate]]="",0,DATOS[[#This Row],[email_open_rate]])</f>
        <v>22.2</v>
      </c>
      <c r="O3527" s="1">
        <v>45313</v>
      </c>
      <c r="P3527">
        <v>58</v>
      </c>
      <c r="Q3527">
        <v>0.21</v>
      </c>
      <c r="R3527">
        <f>IF(IFERROR(VLOOKUP(DATOS[[#This Row],[IdUnico]],A3528:$A$5002,1,FALSE),0),1,0)</f>
        <v>0</v>
      </c>
    </row>
    <row r="3528" spans="1:18" x14ac:dyDescent="0.3">
      <c r="A3528" t="str">
        <f>CONCATENATE(DATOS[[#This Row],[customer_id]],"_",DATOS[[#This Row],[country]],"_",DATOS[[#This Row],[customer_since]])</f>
        <v>CUST_7316_UK_44826</v>
      </c>
      <c r="B3528" t="s">
        <v>561</v>
      </c>
      <c r="C3528">
        <v>31</v>
      </c>
      <c r="D3528" t="s">
        <v>14</v>
      </c>
      <c r="E3528" t="s">
        <v>52</v>
      </c>
      <c r="F3528">
        <v>63.69</v>
      </c>
      <c r="G3528">
        <f>IF(DATOS[[#This Row],[avg_order_value]]="",0,DATOS[[#This Row],[avg_order_value]])</f>
        <v>63.69</v>
      </c>
      <c r="H3528">
        <v>12</v>
      </c>
      <c r="I3528">
        <f>DATOS[[#This Row],[avgValorOrdenDesc]]*DATOS[[#This Row],[total_orders]]</f>
        <v>764.28</v>
      </c>
      <c r="J3528">
        <v>241</v>
      </c>
      <c r="K3528">
        <v>0</v>
      </c>
      <c r="L3528" t="s">
        <v>23</v>
      </c>
      <c r="M3528">
        <v>40.6</v>
      </c>
      <c r="N3528">
        <f>IF(DATOS[[#This Row],[email_open_rate]]="",0,DATOS[[#This Row],[email_open_rate]])</f>
        <v>40.6</v>
      </c>
      <c r="O3528" s="1">
        <v>44826</v>
      </c>
      <c r="P3528">
        <v>13</v>
      </c>
      <c r="Q3528">
        <v>0.05</v>
      </c>
      <c r="R3528">
        <f>IF(IFERROR(VLOOKUP(DATOS[[#This Row],[IdUnico]],A3529:$A$5002,1,FALSE),0),1,0)</f>
        <v>0</v>
      </c>
    </row>
    <row r="3529" spans="1:18" x14ac:dyDescent="0.3">
      <c r="A3529" t="str">
        <f>CONCATENATE(DATOS[[#This Row],[customer_id]],"_",DATOS[[#This Row],[country]],"_",DATOS[[#This Row],[customer_since]])</f>
        <v>CUST_7317_Australia_44586</v>
      </c>
      <c r="B3529" t="s">
        <v>2164</v>
      </c>
      <c r="C3529">
        <v>76</v>
      </c>
      <c r="D3529" t="s">
        <v>21</v>
      </c>
      <c r="E3529" t="s">
        <v>22</v>
      </c>
      <c r="F3529">
        <v>98.85</v>
      </c>
      <c r="G3529">
        <f>IF(DATOS[[#This Row],[avg_order_value]]="",0,DATOS[[#This Row],[avg_order_value]])</f>
        <v>98.85</v>
      </c>
      <c r="H3529">
        <v>7</v>
      </c>
      <c r="I3529">
        <f>DATOS[[#This Row],[avgValorOrdenDesc]]*DATOS[[#This Row],[total_orders]]</f>
        <v>691.94999999999993</v>
      </c>
      <c r="J3529">
        <v>76</v>
      </c>
      <c r="K3529">
        <v>0</v>
      </c>
      <c r="L3529" t="s">
        <v>23</v>
      </c>
      <c r="M3529">
        <v>5</v>
      </c>
      <c r="N3529">
        <f>IF(DATOS[[#This Row],[email_open_rate]]="",0,DATOS[[#This Row],[email_open_rate]])</f>
        <v>5</v>
      </c>
      <c r="O3529" s="1">
        <v>44586</v>
      </c>
      <c r="P3529">
        <v>8</v>
      </c>
      <c r="Q3529">
        <v>0.27</v>
      </c>
      <c r="R3529">
        <f>IF(IFERROR(VLOOKUP(DATOS[[#This Row],[IdUnico]],A3530:$A$5002,1,FALSE),0),1,0)</f>
        <v>0</v>
      </c>
    </row>
    <row r="3530" spans="1:18" x14ac:dyDescent="0.3">
      <c r="A3530" t="str">
        <f>CONCATENATE(DATOS[[#This Row],[customer_id]],"_",DATOS[[#This Row],[country]],"_",DATOS[[#This Row],[customer_since]])</f>
        <v>CUST_7318_India_45123</v>
      </c>
      <c r="B3530" t="s">
        <v>2465</v>
      </c>
      <c r="C3530">
        <v>49</v>
      </c>
      <c r="D3530" t="s">
        <v>14</v>
      </c>
      <c r="E3530" t="s">
        <v>37</v>
      </c>
      <c r="F3530">
        <v>109.11</v>
      </c>
      <c r="G3530">
        <f>IF(DATOS[[#This Row],[avg_order_value]]="",0,DATOS[[#This Row],[avg_order_value]])</f>
        <v>109.11</v>
      </c>
      <c r="H3530">
        <v>8</v>
      </c>
      <c r="I3530">
        <f>DATOS[[#This Row],[avgValorOrdenDesc]]*DATOS[[#This Row],[total_orders]]</f>
        <v>872.88</v>
      </c>
      <c r="J3530">
        <v>175</v>
      </c>
      <c r="K3530">
        <v>0</v>
      </c>
      <c r="L3530" t="s">
        <v>29</v>
      </c>
      <c r="M3530">
        <v>26.5</v>
      </c>
      <c r="N3530">
        <f>IF(DATOS[[#This Row],[email_open_rate]]="",0,DATOS[[#This Row],[email_open_rate]])</f>
        <v>26.5</v>
      </c>
      <c r="O3530" s="1">
        <v>45123</v>
      </c>
      <c r="P3530">
        <v>69</v>
      </c>
      <c r="Q3530">
        <v>0.25</v>
      </c>
      <c r="R3530">
        <f>IF(IFERROR(VLOOKUP(DATOS[[#This Row],[IdUnico]],A3531:$A$5002,1,FALSE),0),1,0)</f>
        <v>0</v>
      </c>
    </row>
    <row r="3531" spans="1:18" x14ac:dyDescent="0.3">
      <c r="A3531" t="str">
        <f>CONCATENATE(DATOS[[#This Row],[customer_id]],"_",DATOS[[#This Row],[country]],"_",DATOS[[#This Row],[customer_since]])</f>
        <v>CUST_7318_USA_44127</v>
      </c>
      <c r="B3531" t="s">
        <v>2465</v>
      </c>
      <c r="C3531">
        <v>37</v>
      </c>
      <c r="D3531" t="s">
        <v>25</v>
      </c>
      <c r="E3531" t="s">
        <v>18</v>
      </c>
      <c r="F3531">
        <v>38.659999999999997</v>
      </c>
      <c r="G3531">
        <f>IF(DATOS[[#This Row],[avg_order_value]]="",0,DATOS[[#This Row],[avg_order_value]])</f>
        <v>38.659999999999997</v>
      </c>
      <c r="H3531">
        <v>6</v>
      </c>
      <c r="I3531">
        <f>DATOS[[#This Row],[avgValorOrdenDesc]]*DATOS[[#This Row],[total_orders]]</f>
        <v>231.95999999999998</v>
      </c>
      <c r="J3531">
        <v>224</v>
      </c>
      <c r="K3531">
        <v>0</v>
      </c>
      <c r="L3531" t="s">
        <v>16</v>
      </c>
      <c r="M3531">
        <v>33</v>
      </c>
      <c r="N3531">
        <f>IF(DATOS[[#This Row],[email_open_rate]]="",0,DATOS[[#This Row],[email_open_rate]])</f>
        <v>33</v>
      </c>
      <c r="O3531" s="1">
        <v>44127</v>
      </c>
      <c r="P3531">
        <v>71</v>
      </c>
      <c r="Q3531">
        <v>0.3</v>
      </c>
      <c r="R3531">
        <f>IF(IFERROR(VLOOKUP(DATOS[[#This Row],[IdUnico]],A3532:$A$5002,1,FALSE),0),1,0)</f>
        <v>0</v>
      </c>
    </row>
    <row r="3532" spans="1:18" x14ac:dyDescent="0.3">
      <c r="A3532" t="str">
        <f>CONCATENATE(DATOS[[#This Row],[customer_id]],"_",DATOS[[#This Row],[country]],"_",DATOS[[#This Row],[customer_since]])</f>
        <v>CUST_7320_China_45295</v>
      </c>
      <c r="B3532" t="s">
        <v>946</v>
      </c>
      <c r="C3532">
        <v>27</v>
      </c>
      <c r="D3532" t="s">
        <v>14</v>
      </c>
      <c r="E3532" t="s">
        <v>44</v>
      </c>
      <c r="F3532">
        <v>51.38</v>
      </c>
      <c r="G3532">
        <f>IF(DATOS[[#This Row],[avg_order_value]]="",0,DATOS[[#This Row],[avg_order_value]])</f>
        <v>51.38</v>
      </c>
      <c r="H3532">
        <v>7</v>
      </c>
      <c r="I3532">
        <f>DATOS[[#This Row],[avgValorOrdenDesc]]*DATOS[[#This Row],[total_orders]]</f>
        <v>359.66</v>
      </c>
      <c r="J3532">
        <v>197</v>
      </c>
      <c r="K3532">
        <v>0</v>
      </c>
      <c r="L3532" t="s">
        <v>40</v>
      </c>
      <c r="M3532">
        <v>41.7</v>
      </c>
      <c r="N3532">
        <f>IF(DATOS[[#This Row],[email_open_rate]]="",0,DATOS[[#This Row],[email_open_rate]])</f>
        <v>41.7</v>
      </c>
      <c r="O3532" s="1">
        <v>45295</v>
      </c>
      <c r="P3532">
        <v>82</v>
      </c>
      <c r="Q3532">
        <v>0.39</v>
      </c>
      <c r="R3532">
        <f>IF(IFERROR(VLOOKUP(DATOS[[#This Row],[IdUnico]],A3533:$A$5002,1,FALSE),0),1,0)</f>
        <v>0</v>
      </c>
    </row>
    <row r="3533" spans="1:18" x14ac:dyDescent="0.3">
      <c r="A3533" t="str">
        <f>CONCATENATE(DATOS[[#This Row],[customer_id]],"_",DATOS[[#This Row],[country]],"_",DATOS[[#This Row],[customer_since]])</f>
        <v>CUST_7320_Germany_44167</v>
      </c>
      <c r="B3533" t="s">
        <v>946</v>
      </c>
      <c r="C3533">
        <v>19</v>
      </c>
      <c r="D3533" t="s">
        <v>25</v>
      </c>
      <c r="E3533" t="s">
        <v>50</v>
      </c>
      <c r="F3533">
        <v>74.739999999999995</v>
      </c>
      <c r="G3533">
        <f>IF(DATOS[[#This Row],[avg_order_value]]="",0,DATOS[[#This Row],[avg_order_value]])</f>
        <v>74.739999999999995</v>
      </c>
      <c r="H3533">
        <v>13</v>
      </c>
      <c r="I3533">
        <f>DATOS[[#This Row],[avgValorOrdenDesc]]*DATOS[[#This Row],[total_orders]]</f>
        <v>971.61999999999989</v>
      </c>
      <c r="J3533">
        <v>119</v>
      </c>
      <c r="K3533">
        <v>0</v>
      </c>
      <c r="L3533" t="s">
        <v>16</v>
      </c>
      <c r="M3533">
        <v>86.1</v>
      </c>
      <c r="N3533">
        <f>IF(DATOS[[#This Row],[email_open_rate]]="",0,DATOS[[#This Row],[email_open_rate]])</f>
        <v>86.1</v>
      </c>
      <c r="O3533" s="1">
        <v>44167</v>
      </c>
      <c r="P3533">
        <v>15</v>
      </c>
      <c r="Q3533">
        <v>0.13</v>
      </c>
      <c r="R3533">
        <f>IF(IFERROR(VLOOKUP(DATOS[[#This Row],[IdUnico]],A3534:$A$5002,1,FALSE),0),1,0)</f>
        <v>0</v>
      </c>
    </row>
    <row r="3534" spans="1:18" x14ac:dyDescent="0.3">
      <c r="A3534" t="str">
        <f>CONCATENATE(DATOS[[#This Row],[customer_id]],"_",DATOS[[#This Row],[country]],"_",DATOS[[#This Row],[customer_since]])</f>
        <v>CUST_7324_UK_45045</v>
      </c>
      <c r="B3534" t="s">
        <v>3168</v>
      </c>
      <c r="C3534">
        <v>19</v>
      </c>
      <c r="D3534" t="s">
        <v>21</v>
      </c>
      <c r="E3534" t="s">
        <v>52</v>
      </c>
      <c r="F3534">
        <v>264.99</v>
      </c>
      <c r="G3534">
        <f>IF(DATOS[[#This Row],[avg_order_value]]="",0,DATOS[[#This Row],[avg_order_value]])</f>
        <v>264.99</v>
      </c>
      <c r="H3534">
        <v>9</v>
      </c>
      <c r="I3534">
        <f>DATOS[[#This Row],[avgValorOrdenDesc]]*DATOS[[#This Row],[total_orders]]</f>
        <v>2384.91</v>
      </c>
      <c r="J3534">
        <v>303</v>
      </c>
      <c r="K3534">
        <v>0</v>
      </c>
      <c r="L3534" t="s">
        <v>23</v>
      </c>
      <c r="M3534">
        <v>31.3</v>
      </c>
      <c r="N3534">
        <f>IF(DATOS[[#This Row],[email_open_rate]]="",0,DATOS[[#This Row],[email_open_rate]])</f>
        <v>31.3</v>
      </c>
      <c r="O3534" s="1">
        <v>45045</v>
      </c>
      <c r="P3534">
        <v>70</v>
      </c>
      <c r="Q3534">
        <v>0.45</v>
      </c>
      <c r="R3534">
        <f>IF(IFERROR(VLOOKUP(DATOS[[#This Row],[IdUnico]],A3535:$A$5002,1,FALSE),0),1,0)</f>
        <v>0</v>
      </c>
    </row>
    <row r="3535" spans="1:18" x14ac:dyDescent="0.3">
      <c r="A3535" t="str">
        <f>CONCATENATE(DATOS[[#This Row],[customer_id]],"_",DATOS[[#This Row],[country]],"_",DATOS[[#This Row],[customer_since]])</f>
        <v>CUST_7327_China_44481</v>
      </c>
      <c r="B3535" t="s">
        <v>676</v>
      </c>
      <c r="C3535">
        <v>31</v>
      </c>
      <c r="D3535" t="s">
        <v>21</v>
      </c>
      <c r="E3535" t="s">
        <v>44</v>
      </c>
      <c r="F3535">
        <v>68.98</v>
      </c>
      <c r="G3535">
        <f>IF(DATOS[[#This Row],[avg_order_value]]="",0,DATOS[[#This Row],[avg_order_value]])</f>
        <v>68.98</v>
      </c>
      <c r="H3535">
        <v>12</v>
      </c>
      <c r="I3535">
        <f>DATOS[[#This Row],[avgValorOrdenDesc]]*DATOS[[#This Row],[total_orders]]</f>
        <v>827.76</v>
      </c>
      <c r="J3535">
        <v>348</v>
      </c>
      <c r="K3535">
        <v>0</v>
      </c>
      <c r="L3535" t="s">
        <v>29</v>
      </c>
      <c r="M3535">
        <v>75.5</v>
      </c>
      <c r="N3535">
        <f>IF(DATOS[[#This Row],[email_open_rate]]="",0,DATOS[[#This Row],[email_open_rate]])</f>
        <v>75.5</v>
      </c>
      <c r="O3535" s="1">
        <v>44481</v>
      </c>
      <c r="P3535">
        <v>77</v>
      </c>
      <c r="Q3535">
        <v>0.55000000000000004</v>
      </c>
      <c r="R3535">
        <f>IF(IFERROR(VLOOKUP(DATOS[[#This Row],[IdUnico]],A3536:$A$5002,1,FALSE),0),1,0)</f>
        <v>0</v>
      </c>
    </row>
    <row r="3536" spans="1:18" x14ac:dyDescent="0.3">
      <c r="A3536" t="str">
        <f>CONCATENATE(DATOS[[#This Row],[customer_id]],"_",DATOS[[#This Row],[country]],"_",DATOS[[#This Row],[customer_since]])</f>
        <v>CUST_7327_Japan_44109</v>
      </c>
      <c r="B3536" t="s">
        <v>676</v>
      </c>
      <c r="C3536">
        <v>32</v>
      </c>
      <c r="D3536" t="s">
        <v>21</v>
      </c>
      <c r="E3536" t="s">
        <v>26</v>
      </c>
      <c r="F3536">
        <v>189.59</v>
      </c>
      <c r="G3536">
        <f>IF(DATOS[[#This Row],[avg_order_value]]="",0,DATOS[[#This Row],[avg_order_value]])</f>
        <v>189.59</v>
      </c>
      <c r="H3536">
        <v>13</v>
      </c>
      <c r="I3536">
        <f>DATOS[[#This Row],[avgValorOrdenDesc]]*DATOS[[#This Row],[total_orders]]</f>
        <v>2464.67</v>
      </c>
      <c r="J3536">
        <v>240</v>
      </c>
      <c r="K3536">
        <v>0</v>
      </c>
      <c r="L3536" t="s">
        <v>23</v>
      </c>
      <c r="M3536">
        <v>27.5</v>
      </c>
      <c r="N3536">
        <f>IF(DATOS[[#This Row],[email_open_rate]]="",0,DATOS[[#This Row],[email_open_rate]])</f>
        <v>27.5</v>
      </c>
      <c r="O3536" s="1">
        <v>44109</v>
      </c>
      <c r="P3536">
        <v>14</v>
      </c>
      <c r="Q3536">
        <v>0.21</v>
      </c>
      <c r="R3536">
        <f>IF(IFERROR(VLOOKUP(DATOS[[#This Row],[IdUnico]],A3537:$A$5002,1,FALSE),0),1,0)</f>
        <v>0</v>
      </c>
    </row>
    <row r="3537" spans="1:18" x14ac:dyDescent="0.3">
      <c r="A3537" t="str">
        <f>CONCATENATE(DATOS[[#This Row],[customer_id]],"_",DATOS[[#This Row],[country]],"_",DATOS[[#This Row],[customer_since]])</f>
        <v>CUST_7328_Japan_45763</v>
      </c>
      <c r="B3537" t="s">
        <v>2969</v>
      </c>
      <c r="C3537">
        <v>39</v>
      </c>
      <c r="D3537" t="s">
        <v>14</v>
      </c>
      <c r="E3537" t="s">
        <v>26</v>
      </c>
      <c r="F3537">
        <v>167.64</v>
      </c>
      <c r="G3537">
        <f>IF(DATOS[[#This Row],[avg_order_value]]="",0,DATOS[[#This Row],[avg_order_value]])</f>
        <v>167.64</v>
      </c>
      <c r="H3537">
        <v>11</v>
      </c>
      <c r="I3537">
        <f>DATOS[[#This Row],[avgValorOrdenDesc]]*DATOS[[#This Row],[total_orders]]</f>
        <v>1844.04</v>
      </c>
      <c r="J3537">
        <v>360</v>
      </c>
      <c r="K3537">
        <v>0</v>
      </c>
      <c r="L3537" t="s">
        <v>16</v>
      </c>
      <c r="M3537">
        <v>14.5</v>
      </c>
      <c r="N3537">
        <f>IF(DATOS[[#This Row],[email_open_rate]]="",0,DATOS[[#This Row],[email_open_rate]])</f>
        <v>14.5</v>
      </c>
      <c r="O3537" s="1">
        <v>45763</v>
      </c>
      <c r="P3537">
        <v>19</v>
      </c>
      <c r="Q3537">
        <v>0.15</v>
      </c>
      <c r="R3537">
        <f>IF(IFERROR(VLOOKUP(DATOS[[#This Row],[IdUnico]],A3538:$A$5002,1,FALSE),0),1,0)</f>
        <v>0</v>
      </c>
    </row>
    <row r="3538" spans="1:18" x14ac:dyDescent="0.3">
      <c r="A3538" t="str">
        <f>CONCATENATE(DATOS[[#This Row],[customer_id]],"_",DATOS[[#This Row],[country]],"_",DATOS[[#This Row],[customer_since]])</f>
        <v>CUST_7331_Australia_44066</v>
      </c>
      <c r="B3538" t="s">
        <v>103</v>
      </c>
      <c r="C3538">
        <v>31</v>
      </c>
      <c r="D3538" t="s">
        <v>21</v>
      </c>
      <c r="E3538" t="s">
        <v>22</v>
      </c>
      <c r="F3538">
        <v>178.26</v>
      </c>
      <c r="G3538">
        <f>IF(DATOS[[#This Row],[avg_order_value]]="",0,DATOS[[#This Row],[avg_order_value]])</f>
        <v>178.26</v>
      </c>
      <c r="H3538">
        <v>13</v>
      </c>
      <c r="I3538">
        <f>DATOS[[#This Row],[avgValorOrdenDesc]]*DATOS[[#This Row],[total_orders]]</f>
        <v>2317.38</v>
      </c>
      <c r="J3538">
        <v>355</v>
      </c>
      <c r="K3538">
        <v>0</v>
      </c>
      <c r="L3538" t="s">
        <v>19</v>
      </c>
      <c r="M3538">
        <v>59.4</v>
      </c>
      <c r="N3538">
        <f>IF(DATOS[[#This Row],[email_open_rate]]="",0,DATOS[[#This Row],[email_open_rate]])</f>
        <v>59.4</v>
      </c>
      <c r="O3538" s="1">
        <v>44066</v>
      </c>
      <c r="P3538">
        <v>57</v>
      </c>
      <c r="Q3538">
        <v>0.45</v>
      </c>
      <c r="R3538">
        <f>IF(IFERROR(VLOOKUP(DATOS[[#This Row],[IdUnico]],A3539:$A$5002,1,FALSE),0),1,0)</f>
        <v>0</v>
      </c>
    </row>
    <row r="3539" spans="1:18" x14ac:dyDescent="0.3">
      <c r="A3539" t="str">
        <f>CONCATENATE(DATOS[[#This Row],[customer_id]],"_",DATOS[[#This Row],[country]],"_",DATOS[[#This Row],[customer_since]])</f>
        <v>CUST_7331_China_44905</v>
      </c>
      <c r="B3539" t="s">
        <v>103</v>
      </c>
      <c r="C3539">
        <v>19</v>
      </c>
      <c r="D3539" t="s">
        <v>25</v>
      </c>
      <c r="E3539" t="s">
        <v>44</v>
      </c>
      <c r="G3539">
        <f>IF(DATOS[[#This Row],[avg_order_value]]="",0,DATOS[[#This Row],[avg_order_value]])</f>
        <v>0</v>
      </c>
      <c r="H3539">
        <v>12</v>
      </c>
      <c r="I3539">
        <f>DATOS[[#This Row],[avgValorOrdenDesc]]*DATOS[[#This Row],[total_orders]]</f>
        <v>0</v>
      </c>
      <c r="J3539">
        <v>202</v>
      </c>
      <c r="K3539">
        <v>0</v>
      </c>
      <c r="L3539" t="s">
        <v>19</v>
      </c>
      <c r="M3539">
        <v>86.3</v>
      </c>
      <c r="N3539">
        <f>IF(DATOS[[#This Row],[email_open_rate]]="",0,DATOS[[#This Row],[email_open_rate]])</f>
        <v>86.3</v>
      </c>
      <c r="O3539" s="1">
        <v>44905</v>
      </c>
      <c r="P3539">
        <v>65</v>
      </c>
      <c r="Q3539">
        <v>0.34</v>
      </c>
      <c r="R3539">
        <f>IF(IFERROR(VLOOKUP(DATOS[[#This Row],[IdUnico]],A3540:$A$5002,1,FALSE),0),1,0)</f>
        <v>0</v>
      </c>
    </row>
    <row r="3540" spans="1:18" x14ac:dyDescent="0.3">
      <c r="A3540" t="str">
        <f>CONCATENATE(DATOS[[#This Row],[customer_id]],"_",DATOS[[#This Row],[country]],"_",DATOS[[#This Row],[customer_since]])</f>
        <v>CUST_7336_Germany_44872</v>
      </c>
      <c r="B3540" t="s">
        <v>3092</v>
      </c>
      <c r="C3540">
        <v>54</v>
      </c>
      <c r="D3540" t="s">
        <v>21</v>
      </c>
      <c r="E3540" t="s">
        <v>50</v>
      </c>
      <c r="F3540">
        <v>64.150000000000006</v>
      </c>
      <c r="G3540">
        <f>IF(DATOS[[#This Row],[avg_order_value]]="",0,DATOS[[#This Row],[avg_order_value]])</f>
        <v>64.150000000000006</v>
      </c>
      <c r="H3540">
        <v>10</v>
      </c>
      <c r="I3540">
        <f>DATOS[[#This Row],[avgValorOrdenDesc]]*DATOS[[#This Row],[total_orders]]</f>
        <v>641.5</v>
      </c>
      <c r="J3540">
        <v>327</v>
      </c>
      <c r="K3540">
        <v>0</v>
      </c>
      <c r="L3540" t="s">
        <v>29</v>
      </c>
      <c r="M3540">
        <v>43.2</v>
      </c>
      <c r="N3540">
        <f>IF(DATOS[[#This Row],[email_open_rate]]="",0,DATOS[[#This Row],[email_open_rate]])</f>
        <v>43.2</v>
      </c>
      <c r="O3540" s="1">
        <v>44872</v>
      </c>
      <c r="P3540">
        <v>95</v>
      </c>
      <c r="Q3540">
        <v>0.15</v>
      </c>
      <c r="R3540">
        <f>IF(IFERROR(VLOOKUP(DATOS[[#This Row],[IdUnico]],A3541:$A$5002,1,FALSE),0),1,0)</f>
        <v>0</v>
      </c>
    </row>
    <row r="3541" spans="1:18" x14ac:dyDescent="0.3">
      <c r="A3541" t="str">
        <f>CONCATENATE(DATOS[[#This Row],[customer_id]],"_",DATOS[[#This Row],[country]],"_",DATOS[[#This Row],[customer_since]])</f>
        <v>CUST_7337_Australia_45804</v>
      </c>
      <c r="B3541" t="s">
        <v>2382</v>
      </c>
      <c r="C3541">
        <v>43</v>
      </c>
      <c r="D3541" t="s">
        <v>14</v>
      </c>
      <c r="E3541" t="s">
        <v>22</v>
      </c>
      <c r="F3541">
        <v>46.11</v>
      </c>
      <c r="G3541">
        <f>IF(DATOS[[#This Row],[avg_order_value]]="",0,DATOS[[#This Row],[avg_order_value]])</f>
        <v>46.11</v>
      </c>
      <c r="H3541">
        <v>11</v>
      </c>
      <c r="I3541">
        <f>DATOS[[#This Row],[avgValorOrdenDesc]]*DATOS[[#This Row],[total_orders]]</f>
        <v>507.21</v>
      </c>
      <c r="J3541">
        <v>264</v>
      </c>
      <c r="K3541">
        <v>0</v>
      </c>
      <c r="L3541" t="s">
        <v>40</v>
      </c>
      <c r="M3541">
        <v>48</v>
      </c>
      <c r="N3541">
        <f>IF(DATOS[[#This Row],[email_open_rate]]="",0,DATOS[[#This Row],[email_open_rate]])</f>
        <v>48</v>
      </c>
      <c r="O3541" s="1">
        <v>45804</v>
      </c>
      <c r="P3541">
        <v>7</v>
      </c>
      <c r="Q3541">
        <v>0.55000000000000004</v>
      </c>
      <c r="R3541">
        <f>IF(IFERROR(VLOOKUP(DATOS[[#This Row],[IdUnico]],A3542:$A$5002,1,FALSE),0),1,0)</f>
        <v>0</v>
      </c>
    </row>
    <row r="3542" spans="1:18" x14ac:dyDescent="0.3">
      <c r="A3542" t="str">
        <f>CONCATENATE(DATOS[[#This Row],[customer_id]],"_",DATOS[[#This Row],[country]],"_",DATOS[[#This Row],[customer_since]])</f>
        <v>CUST_7337_Canada_45606</v>
      </c>
      <c r="B3542" t="s">
        <v>2382</v>
      </c>
      <c r="C3542">
        <v>68</v>
      </c>
      <c r="D3542" t="s">
        <v>14</v>
      </c>
      <c r="E3542" t="s">
        <v>28</v>
      </c>
      <c r="F3542">
        <v>78.02</v>
      </c>
      <c r="G3542">
        <f>IF(DATOS[[#This Row],[avg_order_value]]="",0,DATOS[[#This Row],[avg_order_value]])</f>
        <v>78.02</v>
      </c>
      <c r="H3542">
        <v>10</v>
      </c>
      <c r="I3542">
        <f>DATOS[[#This Row],[avgValorOrdenDesc]]*DATOS[[#This Row],[total_orders]]</f>
        <v>780.19999999999993</v>
      </c>
      <c r="J3542">
        <v>68</v>
      </c>
      <c r="K3542">
        <v>0</v>
      </c>
      <c r="L3542" t="s">
        <v>23</v>
      </c>
      <c r="M3542">
        <v>42.5</v>
      </c>
      <c r="N3542">
        <f>IF(DATOS[[#This Row],[email_open_rate]]="",0,DATOS[[#This Row],[email_open_rate]])</f>
        <v>42.5</v>
      </c>
      <c r="O3542" s="1">
        <v>45606</v>
      </c>
      <c r="P3542">
        <v>72</v>
      </c>
      <c r="Q3542">
        <v>0.71</v>
      </c>
      <c r="R3542">
        <f>IF(IFERROR(VLOOKUP(DATOS[[#This Row],[IdUnico]],A3543:$A$5002,1,FALSE),0),1,0)</f>
        <v>0</v>
      </c>
    </row>
    <row r="3543" spans="1:18" x14ac:dyDescent="0.3">
      <c r="A3543" t="str">
        <f>CONCATENATE(DATOS[[#This Row],[customer_id]],"_",DATOS[[#This Row],[country]],"_",DATOS[[#This Row],[customer_since]])</f>
        <v>CUST_7340_Canada_44451</v>
      </c>
      <c r="B3543" t="s">
        <v>2774</v>
      </c>
      <c r="C3543">
        <v>60</v>
      </c>
      <c r="D3543" t="s">
        <v>21</v>
      </c>
      <c r="E3543" t="s">
        <v>28</v>
      </c>
      <c r="F3543">
        <v>119.15</v>
      </c>
      <c r="G3543">
        <f>IF(DATOS[[#This Row],[avg_order_value]]="",0,DATOS[[#This Row],[avg_order_value]])</f>
        <v>119.15</v>
      </c>
      <c r="H3543">
        <v>12</v>
      </c>
      <c r="I3543">
        <f>DATOS[[#This Row],[avgValorOrdenDesc]]*DATOS[[#This Row],[total_orders]]</f>
        <v>1429.8000000000002</v>
      </c>
      <c r="J3543">
        <v>269</v>
      </c>
      <c r="K3543">
        <v>0</v>
      </c>
      <c r="L3543" t="s">
        <v>19</v>
      </c>
      <c r="M3543">
        <v>62</v>
      </c>
      <c r="N3543">
        <f>IF(DATOS[[#This Row],[email_open_rate]]="",0,DATOS[[#This Row],[email_open_rate]])</f>
        <v>62</v>
      </c>
      <c r="O3543" s="1">
        <v>44451</v>
      </c>
      <c r="P3543">
        <v>11</v>
      </c>
      <c r="Q3543">
        <v>0.21</v>
      </c>
      <c r="R3543">
        <f>IF(IFERROR(VLOOKUP(DATOS[[#This Row],[IdUnico]],A3544:$A$5002,1,FALSE),0),1,0)</f>
        <v>0</v>
      </c>
    </row>
    <row r="3544" spans="1:18" x14ac:dyDescent="0.3">
      <c r="A3544" t="str">
        <f>CONCATENATE(DATOS[[#This Row],[customer_id]],"_",DATOS[[#This Row],[country]],"_",DATOS[[#This Row],[customer_since]])</f>
        <v>CUST_7342_Brazil_44674</v>
      </c>
      <c r="B3544" t="s">
        <v>1333</v>
      </c>
      <c r="C3544">
        <v>69</v>
      </c>
      <c r="D3544" t="s">
        <v>14</v>
      </c>
      <c r="E3544" t="s">
        <v>15</v>
      </c>
      <c r="F3544">
        <v>163.27000000000001</v>
      </c>
      <c r="G3544">
        <f>IF(DATOS[[#This Row],[avg_order_value]]="",0,DATOS[[#This Row],[avg_order_value]])</f>
        <v>163.27000000000001</v>
      </c>
      <c r="H3544">
        <v>8</v>
      </c>
      <c r="I3544">
        <f>DATOS[[#This Row],[avgValorOrdenDesc]]*DATOS[[#This Row],[total_orders]]</f>
        <v>1306.1600000000001</v>
      </c>
      <c r="J3544">
        <v>159</v>
      </c>
      <c r="K3544">
        <v>0</v>
      </c>
      <c r="L3544" t="s">
        <v>23</v>
      </c>
      <c r="M3544">
        <v>18.100000000000001</v>
      </c>
      <c r="N3544">
        <f>IF(DATOS[[#This Row],[email_open_rate]]="",0,DATOS[[#This Row],[email_open_rate]])</f>
        <v>18.100000000000001</v>
      </c>
      <c r="O3544" s="1">
        <v>44674</v>
      </c>
      <c r="P3544">
        <v>15</v>
      </c>
      <c r="Q3544">
        <v>0.15</v>
      </c>
      <c r="R3544">
        <f>IF(IFERROR(VLOOKUP(DATOS[[#This Row],[IdUnico]],A3545:$A$5002,1,FALSE),0),1,0)</f>
        <v>0</v>
      </c>
    </row>
    <row r="3545" spans="1:18" x14ac:dyDescent="0.3">
      <c r="A3545" t="str">
        <f>CONCATENATE(DATOS[[#This Row],[customer_id]],"_",DATOS[[#This Row],[country]],"_",DATOS[[#This Row],[customer_since]])</f>
        <v>CUST_7342_Japan_44331</v>
      </c>
      <c r="B3545" t="s">
        <v>1333</v>
      </c>
      <c r="C3545">
        <v>73</v>
      </c>
      <c r="D3545" t="s">
        <v>21</v>
      </c>
      <c r="E3545" t="s">
        <v>26</v>
      </c>
      <c r="F3545">
        <v>105.42</v>
      </c>
      <c r="G3545">
        <f>IF(DATOS[[#This Row],[avg_order_value]]="",0,DATOS[[#This Row],[avg_order_value]])</f>
        <v>105.42</v>
      </c>
      <c r="H3545">
        <v>7</v>
      </c>
      <c r="I3545">
        <f>DATOS[[#This Row],[avgValorOrdenDesc]]*DATOS[[#This Row],[total_orders]]</f>
        <v>737.94</v>
      </c>
      <c r="J3545">
        <v>169</v>
      </c>
      <c r="K3545">
        <v>0</v>
      </c>
      <c r="L3545" t="s">
        <v>19</v>
      </c>
      <c r="M3545">
        <v>83.3</v>
      </c>
      <c r="N3545">
        <f>IF(DATOS[[#This Row],[email_open_rate]]="",0,DATOS[[#This Row],[email_open_rate]])</f>
        <v>83.3</v>
      </c>
      <c r="O3545" s="1">
        <v>44331</v>
      </c>
      <c r="P3545">
        <v>86</v>
      </c>
      <c r="Q3545">
        <v>0.4</v>
      </c>
      <c r="R3545">
        <f>IF(IFERROR(VLOOKUP(DATOS[[#This Row],[IdUnico]],A3546:$A$5002,1,FALSE),0),1,0)</f>
        <v>0</v>
      </c>
    </row>
    <row r="3546" spans="1:18" x14ac:dyDescent="0.3">
      <c r="A3546" t="str">
        <f>CONCATENATE(DATOS[[#This Row],[customer_id]],"_",DATOS[[#This Row],[country]],"_",DATOS[[#This Row],[customer_since]])</f>
        <v>CUST_7344_Australia_44413</v>
      </c>
      <c r="B3546" t="s">
        <v>2102</v>
      </c>
      <c r="C3546">
        <v>19</v>
      </c>
      <c r="D3546" t="s">
        <v>14</v>
      </c>
      <c r="E3546" t="s">
        <v>22</v>
      </c>
      <c r="F3546">
        <v>141.81</v>
      </c>
      <c r="G3546">
        <f>IF(DATOS[[#This Row],[avg_order_value]]="",0,DATOS[[#This Row],[avg_order_value]])</f>
        <v>141.81</v>
      </c>
      <c r="H3546">
        <v>10</v>
      </c>
      <c r="I3546">
        <f>DATOS[[#This Row],[avgValorOrdenDesc]]*DATOS[[#This Row],[total_orders]]</f>
        <v>1418.1</v>
      </c>
      <c r="J3546">
        <v>155</v>
      </c>
      <c r="K3546">
        <v>0</v>
      </c>
      <c r="L3546" t="s">
        <v>23</v>
      </c>
      <c r="M3546">
        <v>19.399999999999999</v>
      </c>
      <c r="N3546">
        <f>IF(DATOS[[#This Row],[email_open_rate]]="",0,DATOS[[#This Row],[email_open_rate]])</f>
        <v>19.399999999999999</v>
      </c>
      <c r="O3546" s="1">
        <v>44413</v>
      </c>
      <c r="P3546">
        <v>44</v>
      </c>
      <c r="Q3546">
        <v>0.4</v>
      </c>
      <c r="R3546">
        <f>IF(IFERROR(VLOOKUP(DATOS[[#This Row],[IdUnico]],A3547:$A$5002,1,FALSE),0),1,0)</f>
        <v>0</v>
      </c>
    </row>
    <row r="3547" spans="1:18" x14ac:dyDescent="0.3">
      <c r="A3547" t="str">
        <f>CONCATENATE(DATOS[[#This Row],[customer_id]],"_",DATOS[[#This Row],[country]],"_",DATOS[[#This Row],[customer_since]])</f>
        <v>CUST_7344_France_45551</v>
      </c>
      <c r="B3547" t="s">
        <v>2102</v>
      </c>
      <c r="C3547">
        <v>22</v>
      </c>
      <c r="D3547" t="s">
        <v>25</v>
      </c>
      <c r="E3547" t="s">
        <v>35</v>
      </c>
      <c r="F3547">
        <v>183.33</v>
      </c>
      <c r="G3547">
        <f>IF(DATOS[[#This Row],[avg_order_value]]="",0,DATOS[[#This Row],[avg_order_value]])</f>
        <v>183.33</v>
      </c>
      <c r="H3547">
        <v>10</v>
      </c>
      <c r="I3547">
        <f>DATOS[[#This Row],[avgValorOrdenDesc]]*DATOS[[#This Row],[total_orders]]</f>
        <v>1833.3000000000002</v>
      </c>
      <c r="J3547">
        <v>217</v>
      </c>
      <c r="K3547">
        <v>0</v>
      </c>
      <c r="L3547" t="s">
        <v>29</v>
      </c>
      <c r="M3547">
        <v>19.2</v>
      </c>
      <c r="N3547">
        <f>IF(DATOS[[#This Row],[email_open_rate]]="",0,DATOS[[#This Row],[email_open_rate]])</f>
        <v>19.2</v>
      </c>
      <c r="O3547" s="1">
        <v>45551</v>
      </c>
      <c r="P3547">
        <v>6</v>
      </c>
      <c r="Q3547">
        <v>0.24</v>
      </c>
      <c r="R3547">
        <f>IF(IFERROR(VLOOKUP(DATOS[[#This Row],[IdUnico]],A3548:$A$5002,1,FALSE),0),1,0)</f>
        <v>0</v>
      </c>
    </row>
    <row r="3548" spans="1:18" x14ac:dyDescent="0.3">
      <c r="A3548" t="str">
        <f>CONCATENATE(DATOS[[#This Row],[customer_id]],"_",DATOS[[#This Row],[country]],"_",DATOS[[#This Row],[customer_since]])</f>
        <v>CUST_7352_Brazil_44540</v>
      </c>
      <c r="B3548" t="s">
        <v>2449</v>
      </c>
      <c r="C3548">
        <v>60</v>
      </c>
      <c r="D3548" t="s">
        <v>21</v>
      </c>
      <c r="E3548" t="s">
        <v>15</v>
      </c>
      <c r="F3548">
        <v>138.09</v>
      </c>
      <c r="G3548">
        <f>IF(DATOS[[#This Row],[avg_order_value]]="",0,DATOS[[#This Row],[avg_order_value]])</f>
        <v>138.09</v>
      </c>
      <c r="H3548">
        <v>17</v>
      </c>
      <c r="I3548">
        <f>DATOS[[#This Row],[avgValorOrdenDesc]]*DATOS[[#This Row],[total_orders]]</f>
        <v>2347.5300000000002</v>
      </c>
      <c r="J3548">
        <v>155</v>
      </c>
      <c r="K3548">
        <v>0</v>
      </c>
      <c r="L3548" t="s">
        <v>19</v>
      </c>
      <c r="M3548">
        <v>42</v>
      </c>
      <c r="N3548">
        <f>IF(DATOS[[#This Row],[email_open_rate]]="",0,DATOS[[#This Row],[email_open_rate]])</f>
        <v>42</v>
      </c>
      <c r="O3548" s="1">
        <v>44540</v>
      </c>
      <c r="P3548">
        <v>77</v>
      </c>
      <c r="Q3548">
        <v>0.39</v>
      </c>
      <c r="R3548">
        <f>IF(IFERROR(VLOOKUP(DATOS[[#This Row],[IdUnico]],A3549:$A$5002,1,FALSE),0),1,0)</f>
        <v>0</v>
      </c>
    </row>
    <row r="3549" spans="1:18" x14ac:dyDescent="0.3">
      <c r="A3549" t="str">
        <f>CONCATENATE(DATOS[[#This Row],[customer_id]],"_",DATOS[[#This Row],[country]],"_",DATOS[[#This Row],[customer_since]])</f>
        <v>CUST_7353_Brazil_44354</v>
      </c>
      <c r="B3549" t="s">
        <v>1282</v>
      </c>
      <c r="C3549">
        <v>54</v>
      </c>
      <c r="D3549" t="s">
        <v>21</v>
      </c>
      <c r="E3549" t="s">
        <v>15</v>
      </c>
      <c r="F3549">
        <v>180</v>
      </c>
      <c r="G3549">
        <f>IF(DATOS[[#This Row],[avg_order_value]]="",0,DATOS[[#This Row],[avg_order_value]])</f>
        <v>180</v>
      </c>
      <c r="H3549">
        <v>14</v>
      </c>
      <c r="I3549">
        <f>DATOS[[#This Row],[avgValorOrdenDesc]]*DATOS[[#This Row],[total_orders]]</f>
        <v>2520</v>
      </c>
      <c r="J3549">
        <v>158</v>
      </c>
      <c r="K3549">
        <v>0</v>
      </c>
      <c r="L3549" t="s">
        <v>19</v>
      </c>
      <c r="M3549">
        <v>86</v>
      </c>
      <c r="N3549">
        <f>IF(DATOS[[#This Row],[email_open_rate]]="",0,DATOS[[#This Row],[email_open_rate]])</f>
        <v>86</v>
      </c>
      <c r="O3549" s="1">
        <v>44354</v>
      </c>
      <c r="P3549">
        <v>88</v>
      </c>
      <c r="Q3549">
        <v>0.5</v>
      </c>
      <c r="R3549">
        <f>IF(IFERROR(VLOOKUP(DATOS[[#This Row],[IdUnico]],A3550:$A$5002,1,FALSE),0),1,0)</f>
        <v>0</v>
      </c>
    </row>
    <row r="3550" spans="1:18" x14ac:dyDescent="0.3">
      <c r="A3550" t="str">
        <f>CONCATENATE(DATOS[[#This Row],[customer_id]],"_",DATOS[[#This Row],[country]],"_",DATOS[[#This Row],[customer_since]])</f>
        <v>CUST_7353_China_45249</v>
      </c>
      <c r="B3550" t="s">
        <v>1282</v>
      </c>
      <c r="C3550">
        <v>19</v>
      </c>
      <c r="D3550" t="s">
        <v>21</v>
      </c>
      <c r="E3550" t="s">
        <v>44</v>
      </c>
      <c r="F3550">
        <v>110.84</v>
      </c>
      <c r="G3550">
        <f>IF(DATOS[[#This Row],[avg_order_value]]="",0,DATOS[[#This Row],[avg_order_value]])</f>
        <v>110.84</v>
      </c>
      <c r="H3550">
        <v>3</v>
      </c>
      <c r="I3550">
        <f>DATOS[[#This Row],[avgValorOrdenDesc]]*DATOS[[#This Row],[total_orders]]</f>
        <v>332.52</v>
      </c>
      <c r="J3550">
        <v>13</v>
      </c>
      <c r="K3550">
        <v>0</v>
      </c>
      <c r="L3550" t="s">
        <v>23</v>
      </c>
      <c r="M3550">
        <v>80.599999999999994</v>
      </c>
      <c r="N3550">
        <f>IF(DATOS[[#This Row],[email_open_rate]]="",0,DATOS[[#This Row],[email_open_rate]])</f>
        <v>80.599999999999994</v>
      </c>
      <c r="O3550" s="1">
        <v>45249</v>
      </c>
      <c r="P3550">
        <v>64</v>
      </c>
      <c r="Q3550">
        <v>0.14000000000000001</v>
      </c>
      <c r="R3550">
        <f>IF(IFERROR(VLOOKUP(DATOS[[#This Row],[IdUnico]],A3551:$A$5002,1,FALSE),0),1,0)</f>
        <v>0</v>
      </c>
    </row>
    <row r="3551" spans="1:18" x14ac:dyDescent="0.3">
      <c r="A3551" t="str">
        <f>CONCATENATE(DATOS[[#This Row],[customer_id]],"_",DATOS[[#This Row],[country]],"_",DATOS[[#This Row],[customer_since]])</f>
        <v>CUST_7354_Germany_45089</v>
      </c>
      <c r="B3551" t="s">
        <v>1918</v>
      </c>
      <c r="C3551">
        <v>18</v>
      </c>
      <c r="D3551" t="s">
        <v>14</v>
      </c>
      <c r="E3551" t="s">
        <v>50</v>
      </c>
      <c r="G3551">
        <f>IF(DATOS[[#This Row],[avg_order_value]]="",0,DATOS[[#This Row],[avg_order_value]])</f>
        <v>0</v>
      </c>
      <c r="H3551">
        <v>13</v>
      </c>
      <c r="I3551">
        <f>DATOS[[#This Row],[avgValorOrdenDesc]]*DATOS[[#This Row],[total_orders]]</f>
        <v>0</v>
      </c>
      <c r="J3551">
        <v>140</v>
      </c>
      <c r="K3551">
        <v>0</v>
      </c>
      <c r="L3551" t="s">
        <v>16</v>
      </c>
      <c r="M3551">
        <v>2.1</v>
      </c>
      <c r="N3551">
        <f>IF(DATOS[[#This Row],[email_open_rate]]="",0,DATOS[[#This Row],[email_open_rate]])</f>
        <v>2.1</v>
      </c>
      <c r="O3551" s="1">
        <v>45089</v>
      </c>
      <c r="P3551">
        <v>84</v>
      </c>
      <c r="Q3551">
        <v>0.31</v>
      </c>
      <c r="R3551">
        <f>IF(IFERROR(VLOOKUP(DATOS[[#This Row],[IdUnico]],A3552:$A$5002,1,FALSE),0),1,0)</f>
        <v>0</v>
      </c>
    </row>
    <row r="3552" spans="1:18" x14ac:dyDescent="0.3">
      <c r="A3552" t="str">
        <f>CONCATENATE(DATOS[[#This Row],[customer_id]],"_",DATOS[[#This Row],[country]],"_",DATOS[[#This Row],[customer_since]])</f>
        <v>CUST_7356_India_45807</v>
      </c>
      <c r="B3552" t="s">
        <v>1762</v>
      </c>
      <c r="C3552">
        <v>50</v>
      </c>
      <c r="D3552" t="s">
        <v>21</v>
      </c>
      <c r="E3552" t="s">
        <v>37</v>
      </c>
      <c r="F3552">
        <v>32.89</v>
      </c>
      <c r="G3552">
        <f>IF(DATOS[[#This Row],[avg_order_value]]="",0,DATOS[[#This Row],[avg_order_value]])</f>
        <v>32.89</v>
      </c>
      <c r="H3552">
        <v>6</v>
      </c>
      <c r="I3552">
        <f>DATOS[[#This Row],[avgValorOrdenDesc]]*DATOS[[#This Row],[total_orders]]</f>
        <v>197.34</v>
      </c>
      <c r="J3552">
        <v>304</v>
      </c>
      <c r="K3552">
        <v>0</v>
      </c>
      <c r="L3552" t="s">
        <v>23</v>
      </c>
      <c r="M3552">
        <v>24.6</v>
      </c>
      <c r="N3552">
        <f>IF(DATOS[[#This Row],[email_open_rate]]="",0,DATOS[[#This Row],[email_open_rate]])</f>
        <v>24.6</v>
      </c>
      <c r="O3552" s="1">
        <v>45807</v>
      </c>
      <c r="P3552">
        <v>94</v>
      </c>
      <c r="Q3552">
        <v>0.28000000000000003</v>
      </c>
      <c r="R3552">
        <f>IF(IFERROR(VLOOKUP(DATOS[[#This Row],[IdUnico]],A3553:$A$5002,1,FALSE),0),1,0)</f>
        <v>0</v>
      </c>
    </row>
    <row r="3553" spans="1:18" x14ac:dyDescent="0.3">
      <c r="A3553" t="str">
        <f>CONCATENATE(DATOS[[#This Row],[customer_id]],"_",DATOS[[#This Row],[country]],"_",DATOS[[#This Row],[customer_since]])</f>
        <v>CUST_7358_USA_44155</v>
      </c>
      <c r="B3553" t="s">
        <v>2780</v>
      </c>
      <c r="C3553">
        <v>79</v>
      </c>
      <c r="D3553" t="s">
        <v>21</v>
      </c>
      <c r="E3553" t="s">
        <v>18</v>
      </c>
      <c r="F3553">
        <v>58.25</v>
      </c>
      <c r="G3553">
        <f>IF(DATOS[[#This Row],[avg_order_value]]="",0,DATOS[[#This Row],[avg_order_value]])</f>
        <v>58.25</v>
      </c>
      <c r="H3553">
        <v>12</v>
      </c>
      <c r="I3553">
        <f>DATOS[[#This Row],[avgValorOrdenDesc]]*DATOS[[#This Row],[total_orders]]</f>
        <v>699</v>
      </c>
      <c r="J3553">
        <v>317</v>
      </c>
      <c r="K3553">
        <v>0</v>
      </c>
      <c r="L3553" t="s">
        <v>23</v>
      </c>
      <c r="M3553">
        <v>10.5</v>
      </c>
      <c r="N3553">
        <f>IF(DATOS[[#This Row],[email_open_rate]]="",0,DATOS[[#This Row],[email_open_rate]])</f>
        <v>10.5</v>
      </c>
      <c r="O3553" s="1">
        <v>44155</v>
      </c>
      <c r="P3553">
        <v>42</v>
      </c>
      <c r="Q3553">
        <v>0.23</v>
      </c>
      <c r="R3553">
        <f>IF(IFERROR(VLOOKUP(DATOS[[#This Row],[IdUnico]],A3554:$A$5002,1,FALSE),0),1,0)</f>
        <v>0</v>
      </c>
    </row>
    <row r="3554" spans="1:18" x14ac:dyDescent="0.3">
      <c r="A3554" t="str">
        <f>CONCATENATE(DATOS[[#This Row],[customer_id]],"_",DATOS[[#This Row],[country]],"_",DATOS[[#This Row],[customer_since]])</f>
        <v>CUST_7359_India_44357</v>
      </c>
      <c r="B3554" t="s">
        <v>878</v>
      </c>
      <c r="C3554">
        <v>20</v>
      </c>
      <c r="D3554" t="s">
        <v>25</v>
      </c>
      <c r="E3554" t="s">
        <v>37</v>
      </c>
      <c r="F3554">
        <v>99.01</v>
      </c>
      <c r="G3554">
        <f>IF(DATOS[[#This Row],[avg_order_value]]="",0,DATOS[[#This Row],[avg_order_value]])</f>
        <v>99.01</v>
      </c>
      <c r="H3554">
        <v>10</v>
      </c>
      <c r="I3554">
        <f>DATOS[[#This Row],[avgValorOrdenDesc]]*DATOS[[#This Row],[total_orders]]</f>
        <v>990.1</v>
      </c>
      <c r="J3554">
        <v>160</v>
      </c>
      <c r="K3554">
        <v>0</v>
      </c>
      <c r="L3554" t="s">
        <v>23</v>
      </c>
      <c r="M3554">
        <v>99.7</v>
      </c>
      <c r="N3554">
        <f>IF(DATOS[[#This Row],[email_open_rate]]="",0,DATOS[[#This Row],[email_open_rate]])</f>
        <v>99.7</v>
      </c>
      <c r="O3554" s="1">
        <v>44357</v>
      </c>
      <c r="P3554">
        <v>79</v>
      </c>
      <c r="Q3554">
        <v>0.16</v>
      </c>
      <c r="R3554">
        <f>IF(IFERROR(VLOOKUP(DATOS[[#This Row],[IdUnico]],A3555:$A$5002,1,FALSE),0),1,0)</f>
        <v>0</v>
      </c>
    </row>
    <row r="3555" spans="1:18" x14ac:dyDescent="0.3">
      <c r="A3555" t="str">
        <f>CONCATENATE(DATOS[[#This Row],[customer_id]],"_",DATOS[[#This Row],[country]],"_",DATOS[[#This Row],[customer_since]])</f>
        <v>CUST_7360_Japan_44111</v>
      </c>
      <c r="B3555" t="s">
        <v>3643</v>
      </c>
      <c r="C3555">
        <v>69</v>
      </c>
      <c r="D3555" t="s">
        <v>25</v>
      </c>
      <c r="E3555" t="s">
        <v>26</v>
      </c>
      <c r="F3555">
        <v>120.24</v>
      </c>
      <c r="G3555">
        <f>IF(DATOS[[#This Row],[avg_order_value]]="",0,DATOS[[#This Row],[avg_order_value]])</f>
        <v>120.24</v>
      </c>
      <c r="H3555">
        <v>15</v>
      </c>
      <c r="I3555">
        <f>DATOS[[#This Row],[avgValorOrdenDesc]]*DATOS[[#This Row],[total_orders]]</f>
        <v>1803.6</v>
      </c>
      <c r="J3555">
        <v>225</v>
      </c>
      <c r="K3555">
        <v>0</v>
      </c>
      <c r="L3555" t="s">
        <v>29</v>
      </c>
      <c r="M3555">
        <v>76.900000000000006</v>
      </c>
      <c r="N3555">
        <f>IF(DATOS[[#This Row],[email_open_rate]]="",0,DATOS[[#This Row],[email_open_rate]])</f>
        <v>76.900000000000006</v>
      </c>
      <c r="O3555" s="1">
        <v>44111</v>
      </c>
      <c r="P3555">
        <v>52</v>
      </c>
      <c r="Q3555">
        <v>0.59</v>
      </c>
      <c r="R3555">
        <f>IF(IFERROR(VLOOKUP(DATOS[[#This Row],[IdUnico]],A3556:$A$5002,1,FALSE),0),1,0)</f>
        <v>0</v>
      </c>
    </row>
    <row r="3556" spans="1:18" x14ac:dyDescent="0.3">
      <c r="A3556" t="str">
        <f>CONCATENATE(DATOS[[#This Row],[customer_id]],"_",DATOS[[#This Row],[country]],"_",DATOS[[#This Row],[customer_since]])</f>
        <v>CUST_7361_Australia_45569</v>
      </c>
      <c r="B3556" t="s">
        <v>2462</v>
      </c>
      <c r="C3556">
        <v>32</v>
      </c>
      <c r="D3556" t="s">
        <v>21</v>
      </c>
      <c r="E3556" t="s">
        <v>22</v>
      </c>
      <c r="F3556">
        <v>129.77000000000001</v>
      </c>
      <c r="G3556">
        <f>IF(DATOS[[#This Row],[avg_order_value]]="",0,DATOS[[#This Row],[avg_order_value]])</f>
        <v>129.77000000000001</v>
      </c>
      <c r="H3556">
        <v>11</v>
      </c>
      <c r="I3556">
        <f>DATOS[[#This Row],[avgValorOrdenDesc]]*DATOS[[#This Row],[total_orders]]</f>
        <v>1427.47</v>
      </c>
      <c r="J3556">
        <v>40</v>
      </c>
      <c r="K3556">
        <v>0</v>
      </c>
      <c r="L3556" t="s">
        <v>16</v>
      </c>
      <c r="M3556">
        <v>27.1</v>
      </c>
      <c r="N3556">
        <f>IF(DATOS[[#This Row],[email_open_rate]]="",0,DATOS[[#This Row],[email_open_rate]])</f>
        <v>27.1</v>
      </c>
      <c r="O3556" s="1">
        <v>45569</v>
      </c>
      <c r="P3556">
        <v>31</v>
      </c>
      <c r="Q3556">
        <v>0.22</v>
      </c>
      <c r="R3556">
        <f>IF(IFERROR(VLOOKUP(DATOS[[#This Row],[IdUnico]],A3557:$A$5002,1,FALSE),0),1,0)</f>
        <v>0</v>
      </c>
    </row>
    <row r="3557" spans="1:18" x14ac:dyDescent="0.3">
      <c r="A3557" t="str">
        <f>CONCATENATE(DATOS[[#This Row],[customer_id]],"_",DATOS[[#This Row],[country]],"_",DATOS[[#This Row],[customer_since]])</f>
        <v>CUST_7361_France_44645</v>
      </c>
      <c r="B3557" t="s">
        <v>2462</v>
      </c>
      <c r="C3557">
        <v>35</v>
      </c>
      <c r="D3557" t="s">
        <v>21</v>
      </c>
      <c r="E3557" t="s">
        <v>35</v>
      </c>
      <c r="F3557">
        <v>156.13999999999999</v>
      </c>
      <c r="G3557">
        <f>IF(DATOS[[#This Row],[avg_order_value]]="",0,DATOS[[#This Row],[avg_order_value]])</f>
        <v>156.13999999999999</v>
      </c>
      <c r="H3557">
        <v>9</v>
      </c>
      <c r="I3557">
        <f>DATOS[[#This Row],[avgValorOrdenDesc]]*DATOS[[#This Row],[total_orders]]</f>
        <v>1405.2599999999998</v>
      </c>
      <c r="J3557">
        <v>99</v>
      </c>
      <c r="K3557">
        <v>0</v>
      </c>
      <c r="L3557" t="s">
        <v>40</v>
      </c>
      <c r="M3557">
        <v>55.9</v>
      </c>
      <c r="N3557">
        <f>IF(DATOS[[#This Row],[email_open_rate]]="",0,DATOS[[#This Row],[email_open_rate]])</f>
        <v>55.9</v>
      </c>
      <c r="O3557" s="1">
        <v>44645</v>
      </c>
      <c r="P3557">
        <v>30</v>
      </c>
      <c r="Q3557">
        <v>0.71</v>
      </c>
      <c r="R3557">
        <f>IF(IFERROR(VLOOKUP(DATOS[[#This Row],[IdUnico]],A3558:$A$5002,1,FALSE),0),1,0)</f>
        <v>0</v>
      </c>
    </row>
    <row r="3558" spans="1:18" x14ac:dyDescent="0.3">
      <c r="A3558" t="str">
        <f>CONCATENATE(DATOS[[#This Row],[customer_id]],"_",DATOS[[#This Row],[country]],"_",DATOS[[#This Row],[customer_since]])</f>
        <v>CUST_7362_Australia_45792</v>
      </c>
      <c r="B3558" t="s">
        <v>2123</v>
      </c>
      <c r="C3558">
        <v>42</v>
      </c>
      <c r="D3558" t="s">
        <v>14</v>
      </c>
      <c r="E3558" t="s">
        <v>22</v>
      </c>
      <c r="F3558">
        <v>39.229999999999997</v>
      </c>
      <c r="G3558">
        <f>IF(DATOS[[#This Row],[avg_order_value]]="",0,DATOS[[#This Row],[avg_order_value]])</f>
        <v>39.229999999999997</v>
      </c>
      <c r="H3558">
        <v>9</v>
      </c>
      <c r="I3558">
        <f>DATOS[[#This Row],[avgValorOrdenDesc]]*DATOS[[#This Row],[total_orders]]</f>
        <v>353.07</v>
      </c>
      <c r="J3558">
        <v>262</v>
      </c>
      <c r="K3558">
        <v>0</v>
      </c>
      <c r="L3558" t="s">
        <v>29</v>
      </c>
      <c r="M3558">
        <v>80.3</v>
      </c>
      <c r="N3558">
        <f>IF(DATOS[[#This Row],[email_open_rate]]="",0,DATOS[[#This Row],[email_open_rate]])</f>
        <v>80.3</v>
      </c>
      <c r="O3558" s="1">
        <v>45792</v>
      </c>
      <c r="P3558">
        <v>50</v>
      </c>
      <c r="Q3558">
        <v>0.11</v>
      </c>
      <c r="R3558">
        <f>IF(IFERROR(VLOOKUP(DATOS[[#This Row],[IdUnico]],A3559:$A$5002,1,FALSE),0),1,0)</f>
        <v>0</v>
      </c>
    </row>
    <row r="3559" spans="1:18" x14ac:dyDescent="0.3">
      <c r="A3559" t="str">
        <f>CONCATENATE(DATOS[[#This Row],[customer_id]],"_",DATOS[[#This Row],[country]],"_",DATOS[[#This Row],[customer_since]])</f>
        <v>CUST_7364_USA_44550</v>
      </c>
      <c r="B3559" t="s">
        <v>3463</v>
      </c>
      <c r="C3559">
        <v>22</v>
      </c>
      <c r="D3559" t="s">
        <v>14</v>
      </c>
      <c r="E3559" t="s">
        <v>18</v>
      </c>
      <c r="F3559">
        <v>73.84</v>
      </c>
      <c r="G3559">
        <f>IF(DATOS[[#This Row],[avg_order_value]]="",0,DATOS[[#This Row],[avg_order_value]])</f>
        <v>73.84</v>
      </c>
      <c r="H3559">
        <v>11</v>
      </c>
      <c r="I3559">
        <f>DATOS[[#This Row],[avgValorOrdenDesc]]*DATOS[[#This Row],[total_orders]]</f>
        <v>812.24</v>
      </c>
      <c r="J3559">
        <v>4</v>
      </c>
      <c r="K3559">
        <v>0</v>
      </c>
      <c r="L3559" t="s">
        <v>23</v>
      </c>
      <c r="N3559">
        <f>IF(DATOS[[#This Row],[email_open_rate]]="",0,DATOS[[#This Row],[email_open_rate]])</f>
        <v>0</v>
      </c>
      <c r="O3559" s="1">
        <v>44550</v>
      </c>
      <c r="P3559">
        <v>32</v>
      </c>
      <c r="Q3559">
        <v>0.45</v>
      </c>
      <c r="R3559">
        <f>IF(IFERROR(VLOOKUP(DATOS[[#This Row],[IdUnico]],A3560:$A$5002,1,FALSE),0),1,0)</f>
        <v>0</v>
      </c>
    </row>
    <row r="3560" spans="1:18" x14ac:dyDescent="0.3">
      <c r="A3560" t="str">
        <f>CONCATENATE(DATOS[[#This Row],[customer_id]],"_",DATOS[[#This Row],[country]],"_",DATOS[[#This Row],[customer_since]])</f>
        <v>CUST_7365_Japan_45455</v>
      </c>
      <c r="B3560" t="s">
        <v>3673</v>
      </c>
      <c r="C3560">
        <v>64</v>
      </c>
      <c r="D3560" t="s">
        <v>25</v>
      </c>
      <c r="E3560" t="s">
        <v>26</v>
      </c>
      <c r="F3560">
        <v>69.75</v>
      </c>
      <c r="G3560">
        <f>IF(DATOS[[#This Row],[avg_order_value]]="",0,DATOS[[#This Row],[avg_order_value]])</f>
        <v>69.75</v>
      </c>
      <c r="H3560">
        <v>19</v>
      </c>
      <c r="I3560">
        <f>DATOS[[#This Row],[avgValorOrdenDesc]]*DATOS[[#This Row],[total_orders]]</f>
        <v>1325.25</v>
      </c>
      <c r="J3560">
        <v>315</v>
      </c>
      <c r="K3560">
        <v>0</v>
      </c>
      <c r="L3560" t="s">
        <v>19</v>
      </c>
      <c r="M3560">
        <v>43</v>
      </c>
      <c r="N3560">
        <f>IF(DATOS[[#This Row],[email_open_rate]]="",0,DATOS[[#This Row],[email_open_rate]])</f>
        <v>43</v>
      </c>
      <c r="O3560" s="1">
        <v>45455</v>
      </c>
      <c r="P3560">
        <v>2</v>
      </c>
      <c r="Q3560">
        <v>0.03</v>
      </c>
      <c r="R3560">
        <f>IF(IFERROR(VLOOKUP(DATOS[[#This Row],[IdUnico]],A3561:$A$5002,1,FALSE),0),1,0)</f>
        <v>0</v>
      </c>
    </row>
    <row r="3561" spans="1:18" x14ac:dyDescent="0.3">
      <c r="A3561" t="str">
        <f>CONCATENATE(DATOS[[#This Row],[customer_id]],"_",DATOS[[#This Row],[country]],"_",DATOS[[#This Row],[customer_since]])</f>
        <v>CUST_7368_Australia_44134</v>
      </c>
      <c r="B3561" t="s">
        <v>1368</v>
      </c>
      <c r="C3561">
        <v>23</v>
      </c>
      <c r="D3561" t="s">
        <v>14</v>
      </c>
      <c r="E3561" t="s">
        <v>22</v>
      </c>
      <c r="F3561">
        <v>87.75</v>
      </c>
      <c r="G3561">
        <f>IF(DATOS[[#This Row],[avg_order_value]]="",0,DATOS[[#This Row],[avg_order_value]])</f>
        <v>87.75</v>
      </c>
      <c r="H3561">
        <v>11</v>
      </c>
      <c r="I3561">
        <f>DATOS[[#This Row],[avgValorOrdenDesc]]*DATOS[[#This Row],[total_orders]]</f>
        <v>965.25</v>
      </c>
      <c r="J3561">
        <v>11</v>
      </c>
      <c r="K3561">
        <v>0</v>
      </c>
      <c r="L3561" t="s">
        <v>16</v>
      </c>
      <c r="M3561">
        <v>90.5</v>
      </c>
      <c r="N3561">
        <f>IF(DATOS[[#This Row],[email_open_rate]]="",0,DATOS[[#This Row],[email_open_rate]])</f>
        <v>90.5</v>
      </c>
      <c r="O3561" s="1">
        <v>44134</v>
      </c>
      <c r="P3561">
        <v>47</v>
      </c>
      <c r="Q3561">
        <v>0.62</v>
      </c>
      <c r="R3561">
        <f>IF(IFERROR(VLOOKUP(DATOS[[#This Row],[IdUnico]],A3562:$A$5002,1,FALSE),0),1,0)</f>
        <v>0</v>
      </c>
    </row>
    <row r="3562" spans="1:18" x14ac:dyDescent="0.3">
      <c r="A3562" t="str">
        <f>CONCATENATE(DATOS[[#This Row],[customer_id]],"_",DATOS[[#This Row],[country]],"_",DATOS[[#This Row],[customer_since]])</f>
        <v>CUST_7370_Japan_44050</v>
      </c>
      <c r="B3562" t="s">
        <v>2112</v>
      </c>
      <c r="C3562">
        <v>46</v>
      </c>
      <c r="D3562" t="s">
        <v>21</v>
      </c>
      <c r="E3562" t="s">
        <v>26</v>
      </c>
      <c r="F3562">
        <v>114.43</v>
      </c>
      <c r="G3562">
        <f>IF(DATOS[[#This Row],[avg_order_value]]="",0,DATOS[[#This Row],[avg_order_value]])</f>
        <v>114.43</v>
      </c>
      <c r="H3562">
        <v>10</v>
      </c>
      <c r="I3562">
        <f>DATOS[[#This Row],[avgValorOrdenDesc]]*DATOS[[#This Row],[total_orders]]</f>
        <v>1144.3000000000002</v>
      </c>
      <c r="J3562">
        <v>115</v>
      </c>
      <c r="K3562">
        <v>0</v>
      </c>
      <c r="L3562" t="s">
        <v>40</v>
      </c>
      <c r="M3562">
        <v>55.9</v>
      </c>
      <c r="N3562">
        <f>IF(DATOS[[#This Row],[email_open_rate]]="",0,DATOS[[#This Row],[email_open_rate]])</f>
        <v>55.9</v>
      </c>
      <c r="O3562" s="1">
        <v>44050</v>
      </c>
      <c r="P3562">
        <v>32</v>
      </c>
      <c r="Q3562">
        <v>0.05</v>
      </c>
      <c r="R3562">
        <f>IF(IFERROR(VLOOKUP(DATOS[[#This Row],[IdUnico]],A3563:$A$5002,1,FALSE),0),1,0)</f>
        <v>0</v>
      </c>
    </row>
    <row r="3563" spans="1:18" x14ac:dyDescent="0.3">
      <c r="A3563" t="str">
        <f>CONCATENATE(DATOS[[#This Row],[customer_id]],"_",DATOS[[#This Row],[country]],"_",DATOS[[#This Row],[customer_since]])</f>
        <v>CUST_7371_Germany_45738</v>
      </c>
      <c r="B3563" t="s">
        <v>759</v>
      </c>
      <c r="C3563">
        <v>34</v>
      </c>
      <c r="D3563" t="s">
        <v>21</v>
      </c>
      <c r="E3563" t="s">
        <v>50</v>
      </c>
      <c r="F3563">
        <v>170.16</v>
      </c>
      <c r="G3563">
        <f>IF(DATOS[[#This Row],[avg_order_value]]="",0,DATOS[[#This Row],[avg_order_value]])</f>
        <v>170.16</v>
      </c>
      <c r="H3563">
        <v>7</v>
      </c>
      <c r="I3563">
        <f>DATOS[[#This Row],[avgValorOrdenDesc]]*DATOS[[#This Row],[total_orders]]</f>
        <v>1191.1199999999999</v>
      </c>
      <c r="J3563">
        <v>26</v>
      </c>
      <c r="K3563">
        <v>0</v>
      </c>
      <c r="L3563" t="s">
        <v>40</v>
      </c>
      <c r="M3563">
        <v>49.2</v>
      </c>
      <c r="N3563">
        <f>IF(DATOS[[#This Row],[email_open_rate]]="",0,DATOS[[#This Row],[email_open_rate]])</f>
        <v>49.2</v>
      </c>
      <c r="O3563" s="1">
        <v>45738</v>
      </c>
      <c r="P3563">
        <v>8</v>
      </c>
      <c r="Q3563">
        <v>0.2</v>
      </c>
      <c r="R3563">
        <f>IF(IFERROR(VLOOKUP(DATOS[[#This Row],[IdUnico]],A3564:$A$5002,1,FALSE),0),1,0)</f>
        <v>0</v>
      </c>
    </row>
    <row r="3564" spans="1:18" x14ac:dyDescent="0.3">
      <c r="A3564" t="str">
        <f>CONCATENATE(DATOS[[#This Row],[customer_id]],"_",DATOS[[#This Row],[country]],"_",DATOS[[#This Row],[customer_since]])</f>
        <v>CUST_7371_USA_45179</v>
      </c>
      <c r="B3564" t="s">
        <v>759</v>
      </c>
      <c r="C3564">
        <v>74</v>
      </c>
      <c r="D3564" t="s">
        <v>21</v>
      </c>
      <c r="E3564" t="s">
        <v>18</v>
      </c>
      <c r="F3564">
        <v>26.3</v>
      </c>
      <c r="G3564">
        <f>IF(DATOS[[#This Row],[avg_order_value]]="",0,DATOS[[#This Row],[avg_order_value]])</f>
        <v>26.3</v>
      </c>
      <c r="H3564">
        <v>12</v>
      </c>
      <c r="I3564">
        <f>DATOS[[#This Row],[avgValorOrdenDesc]]*DATOS[[#This Row],[total_orders]]</f>
        <v>315.60000000000002</v>
      </c>
      <c r="J3564">
        <v>335</v>
      </c>
      <c r="K3564">
        <v>0</v>
      </c>
      <c r="L3564" t="s">
        <v>29</v>
      </c>
      <c r="M3564">
        <v>77</v>
      </c>
      <c r="N3564">
        <f>IF(DATOS[[#This Row],[email_open_rate]]="",0,DATOS[[#This Row],[email_open_rate]])</f>
        <v>77</v>
      </c>
      <c r="O3564" s="1">
        <v>45179</v>
      </c>
      <c r="P3564">
        <v>79</v>
      </c>
      <c r="Q3564">
        <v>0.31</v>
      </c>
      <c r="R3564">
        <f>IF(IFERROR(VLOOKUP(DATOS[[#This Row],[IdUnico]],A3565:$A$5002,1,FALSE),0),1,0)</f>
        <v>0</v>
      </c>
    </row>
    <row r="3565" spans="1:18" x14ac:dyDescent="0.3">
      <c r="A3565" t="str">
        <f>CONCATENATE(DATOS[[#This Row],[customer_id]],"_",DATOS[[#This Row],[country]],"_",DATOS[[#This Row],[customer_since]])</f>
        <v>CUST_7374_China_44454</v>
      </c>
      <c r="B3565" t="s">
        <v>155</v>
      </c>
      <c r="C3565">
        <v>78</v>
      </c>
      <c r="D3565" t="s">
        <v>21</v>
      </c>
      <c r="E3565" t="s">
        <v>44</v>
      </c>
      <c r="F3565">
        <v>40.32</v>
      </c>
      <c r="G3565">
        <f>IF(DATOS[[#This Row],[avg_order_value]]="",0,DATOS[[#This Row],[avg_order_value]])</f>
        <v>40.32</v>
      </c>
      <c r="H3565">
        <v>10</v>
      </c>
      <c r="I3565">
        <f>DATOS[[#This Row],[avgValorOrdenDesc]]*DATOS[[#This Row],[total_orders]]</f>
        <v>403.2</v>
      </c>
      <c r="J3565">
        <v>40</v>
      </c>
      <c r="K3565">
        <v>0</v>
      </c>
      <c r="L3565" t="s">
        <v>16</v>
      </c>
      <c r="M3565">
        <v>31</v>
      </c>
      <c r="N3565">
        <f>IF(DATOS[[#This Row],[email_open_rate]]="",0,DATOS[[#This Row],[email_open_rate]])</f>
        <v>31</v>
      </c>
      <c r="O3565" s="1">
        <v>44454</v>
      </c>
      <c r="P3565">
        <v>66</v>
      </c>
      <c r="Q3565">
        <v>0.24</v>
      </c>
      <c r="R3565">
        <f>IF(IFERROR(VLOOKUP(DATOS[[#This Row],[IdUnico]],A3566:$A$5002,1,FALSE),0),1,0)</f>
        <v>0</v>
      </c>
    </row>
    <row r="3566" spans="1:18" x14ac:dyDescent="0.3">
      <c r="A3566" t="str">
        <f>CONCATENATE(DATOS[[#This Row],[customer_id]],"_",DATOS[[#This Row],[country]],"_",DATOS[[#This Row],[customer_since]])</f>
        <v>CUST_7376_Germany_45584</v>
      </c>
      <c r="B3566" t="s">
        <v>710</v>
      </c>
      <c r="C3566">
        <v>50</v>
      </c>
      <c r="D3566" t="s">
        <v>21</v>
      </c>
      <c r="E3566" t="s">
        <v>50</v>
      </c>
      <c r="F3566">
        <v>122.71</v>
      </c>
      <c r="G3566">
        <f>IF(DATOS[[#This Row],[avg_order_value]]="",0,DATOS[[#This Row],[avg_order_value]])</f>
        <v>122.71</v>
      </c>
      <c r="H3566">
        <v>12</v>
      </c>
      <c r="I3566">
        <f>DATOS[[#This Row],[avgValorOrdenDesc]]*DATOS[[#This Row],[total_orders]]</f>
        <v>1472.52</v>
      </c>
      <c r="J3566">
        <v>231</v>
      </c>
      <c r="K3566">
        <v>0</v>
      </c>
      <c r="L3566" t="s">
        <v>40</v>
      </c>
      <c r="M3566">
        <v>24.7</v>
      </c>
      <c r="N3566">
        <f>IF(DATOS[[#This Row],[email_open_rate]]="",0,DATOS[[#This Row],[email_open_rate]])</f>
        <v>24.7</v>
      </c>
      <c r="O3566" s="1">
        <v>45584</v>
      </c>
      <c r="P3566">
        <v>5</v>
      </c>
      <c r="Q3566">
        <v>0.25</v>
      </c>
      <c r="R3566">
        <f>IF(IFERROR(VLOOKUP(DATOS[[#This Row],[IdUnico]],A3567:$A$5002,1,FALSE),0),1,0)</f>
        <v>0</v>
      </c>
    </row>
    <row r="3567" spans="1:18" x14ac:dyDescent="0.3">
      <c r="A3567" t="str">
        <f>CONCATENATE(DATOS[[#This Row],[customer_id]],"_",DATOS[[#This Row],[country]],"_",DATOS[[#This Row],[customer_since]])</f>
        <v>CUST_7376_Japan_45648</v>
      </c>
      <c r="B3567" t="s">
        <v>710</v>
      </c>
      <c r="C3567">
        <v>49</v>
      </c>
      <c r="D3567" t="s">
        <v>21</v>
      </c>
      <c r="E3567" t="s">
        <v>26</v>
      </c>
      <c r="F3567">
        <v>94.5</v>
      </c>
      <c r="G3567">
        <f>IF(DATOS[[#This Row],[avg_order_value]]="",0,DATOS[[#This Row],[avg_order_value]])</f>
        <v>94.5</v>
      </c>
      <c r="H3567">
        <v>12</v>
      </c>
      <c r="I3567">
        <f>DATOS[[#This Row],[avgValorOrdenDesc]]*DATOS[[#This Row],[total_orders]]</f>
        <v>1134</v>
      </c>
      <c r="J3567">
        <v>87</v>
      </c>
      <c r="K3567">
        <v>0</v>
      </c>
      <c r="L3567" t="s">
        <v>23</v>
      </c>
      <c r="M3567">
        <v>73.5</v>
      </c>
      <c r="N3567">
        <f>IF(DATOS[[#This Row],[email_open_rate]]="",0,DATOS[[#This Row],[email_open_rate]])</f>
        <v>73.5</v>
      </c>
      <c r="O3567" s="1">
        <v>45648</v>
      </c>
      <c r="P3567">
        <v>56</v>
      </c>
      <c r="Q3567">
        <v>0.46</v>
      </c>
      <c r="R3567">
        <f>IF(IFERROR(VLOOKUP(DATOS[[#This Row],[IdUnico]],A3568:$A$5002,1,FALSE),0),1,0)</f>
        <v>0</v>
      </c>
    </row>
    <row r="3568" spans="1:18" x14ac:dyDescent="0.3">
      <c r="A3568" t="str">
        <f>CONCATENATE(DATOS[[#This Row],[customer_id]],"_",DATOS[[#This Row],[country]],"_",DATOS[[#This Row],[customer_since]])</f>
        <v>CUST_7381_Australia_44650</v>
      </c>
      <c r="B3568" t="s">
        <v>1849</v>
      </c>
      <c r="C3568">
        <v>65</v>
      </c>
      <c r="D3568" t="s">
        <v>14</v>
      </c>
      <c r="E3568" t="s">
        <v>22</v>
      </c>
      <c r="F3568">
        <v>86.36</v>
      </c>
      <c r="G3568">
        <f>IF(DATOS[[#This Row],[avg_order_value]]="",0,DATOS[[#This Row],[avg_order_value]])</f>
        <v>86.36</v>
      </c>
      <c r="H3568">
        <v>15</v>
      </c>
      <c r="I3568">
        <f>DATOS[[#This Row],[avgValorOrdenDesc]]*DATOS[[#This Row],[total_orders]]</f>
        <v>1295.4000000000001</v>
      </c>
      <c r="J3568">
        <v>6</v>
      </c>
      <c r="K3568">
        <v>0</v>
      </c>
      <c r="L3568" t="s">
        <v>23</v>
      </c>
      <c r="M3568">
        <v>1.6</v>
      </c>
      <c r="N3568">
        <f>IF(DATOS[[#This Row],[email_open_rate]]="",0,DATOS[[#This Row],[email_open_rate]])</f>
        <v>1.6</v>
      </c>
      <c r="O3568" s="1">
        <v>44650</v>
      </c>
      <c r="P3568">
        <v>35</v>
      </c>
      <c r="Q3568">
        <v>0.12</v>
      </c>
      <c r="R3568">
        <f>IF(IFERROR(VLOOKUP(DATOS[[#This Row],[IdUnico]],A3569:$A$5002,1,FALSE),0),1,0)</f>
        <v>0</v>
      </c>
    </row>
    <row r="3569" spans="1:18" x14ac:dyDescent="0.3">
      <c r="A3569" t="str">
        <f>CONCATENATE(DATOS[[#This Row],[customer_id]],"_",DATOS[[#This Row],[country]],"_",DATOS[[#This Row],[customer_since]])</f>
        <v>CUST_7381_Brazil_44886</v>
      </c>
      <c r="B3569" t="s">
        <v>1849</v>
      </c>
      <c r="C3569">
        <v>33</v>
      </c>
      <c r="D3569" t="s">
        <v>14</v>
      </c>
      <c r="E3569" t="s">
        <v>15</v>
      </c>
      <c r="F3569">
        <v>168.76</v>
      </c>
      <c r="G3569">
        <f>IF(DATOS[[#This Row],[avg_order_value]]="",0,DATOS[[#This Row],[avg_order_value]])</f>
        <v>168.76</v>
      </c>
      <c r="H3569">
        <v>10</v>
      </c>
      <c r="I3569">
        <f>DATOS[[#This Row],[avgValorOrdenDesc]]*DATOS[[#This Row],[total_orders]]</f>
        <v>1687.6</v>
      </c>
      <c r="J3569">
        <v>79</v>
      </c>
      <c r="K3569">
        <v>0</v>
      </c>
      <c r="L3569" t="s">
        <v>16</v>
      </c>
      <c r="M3569">
        <v>74.900000000000006</v>
      </c>
      <c r="N3569">
        <f>IF(DATOS[[#This Row],[email_open_rate]]="",0,DATOS[[#This Row],[email_open_rate]])</f>
        <v>74.900000000000006</v>
      </c>
      <c r="O3569" s="1">
        <v>44886</v>
      </c>
      <c r="P3569">
        <v>58</v>
      </c>
      <c r="Q3569">
        <v>0.53</v>
      </c>
      <c r="R3569">
        <f>IF(IFERROR(VLOOKUP(DATOS[[#This Row],[IdUnico]],A3570:$A$5002,1,FALSE),0),1,0)</f>
        <v>0</v>
      </c>
    </row>
    <row r="3570" spans="1:18" x14ac:dyDescent="0.3">
      <c r="A3570" t="str">
        <f>CONCATENATE(DATOS[[#This Row],[customer_id]],"_",DATOS[[#This Row],[country]],"_",DATOS[[#This Row],[customer_since]])</f>
        <v>CUST_7382_India_45221</v>
      </c>
      <c r="B3570" t="s">
        <v>3467</v>
      </c>
      <c r="C3570">
        <v>76</v>
      </c>
      <c r="D3570" t="s">
        <v>14</v>
      </c>
      <c r="E3570" t="s">
        <v>37</v>
      </c>
      <c r="F3570">
        <v>180.45</v>
      </c>
      <c r="G3570">
        <f>IF(DATOS[[#This Row],[avg_order_value]]="",0,DATOS[[#This Row],[avg_order_value]])</f>
        <v>180.45</v>
      </c>
      <c r="H3570">
        <v>13</v>
      </c>
      <c r="I3570">
        <f>DATOS[[#This Row],[avgValorOrdenDesc]]*DATOS[[#This Row],[total_orders]]</f>
        <v>2345.85</v>
      </c>
      <c r="J3570">
        <v>349</v>
      </c>
      <c r="K3570">
        <v>0</v>
      </c>
      <c r="L3570" t="s">
        <v>16</v>
      </c>
      <c r="M3570">
        <v>94.2</v>
      </c>
      <c r="N3570">
        <f>IF(DATOS[[#This Row],[email_open_rate]]="",0,DATOS[[#This Row],[email_open_rate]])</f>
        <v>94.2</v>
      </c>
      <c r="O3570" s="1">
        <v>45221</v>
      </c>
      <c r="P3570">
        <v>90</v>
      </c>
      <c r="Q3570">
        <v>0.3</v>
      </c>
      <c r="R3570">
        <f>IF(IFERROR(VLOOKUP(DATOS[[#This Row],[IdUnico]],A3571:$A$5002,1,FALSE),0),1,0)</f>
        <v>0</v>
      </c>
    </row>
    <row r="3571" spans="1:18" x14ac:dyDescent="0.3">
      <c r="A3571" t="str">
        <f>CONCATENATE(DATOS[[#This Row],[customer_id]],"_",DATOS[[#This Row],[country]],"_",DATOS[[#This Row],[customer_since]])</f>
        <v>CUST_7394_Brazil_44910</v>
      </c>
      <c r="B3571" t="s">
        <v>3569</v>
      </c>
      <c r="C3571">
        <v>25</v>
      </c>
      <c r="D3571" t="s">
        <v>14</v>
      </c>
      <c r="E3571" t="s">
        <v>15</v>
      </c>
      <c r="F3571">
        <v>23.43</v>
      </c>
      <c r="G3571">
        <f>IF(DATOS[[#This Row],[avg_order_value]]="",0,DATOS[[#This Row],[avg_order_value]])</f>
        <v>23.43</v>
      </c>
      <c r="H3571">
        <v>14</v>
      </c>
      <c r="I3571">
        <f>DATOS[[#This Row],[avgValorOrdenDesc]]*DATOS[[#This Row],[total_orders]]</f>
        <v>328.02</v>
      </c>
      <c r="J3571">
        <v>113</v>
      </c>
      <c r="K3571">
        <v>0</v>
      </c>
      <c r="L3571" t="s">
        <v>29</v>
      </c>
      <c r="M3571">
        <v>17.3</v>
      </c>
      <c r="N3571">
        <f>IF(DATOS[[#This Row],[email_open_rate]]="",0,DATOS[[#This Row],[email_open_rate]])</f>
        <v>17.3</v>
      </c>
      <c r="O3571" s="1">
        <v>44910</v>
      </c>
      <c r="P3571">
        <v>48</v>
      </c>
      <c r="Q3571">
        <v>0.25</v>
      </c>
      <c r="R3571">
        <f>IF(IFERROR(VLOOKUP(DATOS[[#This Row],[IdUnico]],A3572:$A$5002,1,FALSE),0),1,0)</f>
        <v>0</v>
      </c>
    </row>
    <row r="3572" spans="1:18" x14ac:dyDescent="0.3">
      <c r="A3572" t="str">
        <f>CONCATENATE(DATOS[[#This Row],[customer_id]],"_",DATOS[[#This Row],[country]],"_",DATOS[[#This Row],[customer_since]])</f>
        <v>CUST_7396_Germany_45680</v>
      </c>
      <c r="B3572" t="s">
        <v>49</v>
      </c>
      <c r="C3572">
        <v>38</v>
      </c>
      <c r="D3572" t="s">
        <v>21</v>
      </c>
      <c r="E3572" t="s">
        <v>50</v>
      </c>
      <c r="F3572">
        <v>32.99</v>
      </c>
      <c r="G3572">
        <f>IF(DATOS[[#This Row],[avg_order_value]]="",0,DATOS[[#This Row],[avg_order_value]])</f>
        <v>32.99</v>
      </c>
      <c r="H3572">
        <v>11</v>
      </c>
      <c r="I3572">
        <f>DATOS[[#This Row],[avgValorOrdenDesc]]*DATOS[[#This Row],[total_orders]]</f>
        <v>362.89000000000004</v>
      </c>
      <c r="J3572">
        <v>348</v>
      </c>
      <c r="K3572">
        <v>0</v>
      </c>
      <c r="L3572" t="s">
        <v>19</v>
      </c>
      <c r="M3572">
        <v>3.8</v>
      </c>
      <c r="N3572">
        <f>IF(DATOS[[#This Row],[email_open_rate]]="",0,DATOS[[#This Row],[email_open_rate]])</f>
        <v>3.8</v>
      </c>
      <c r="O3572" s="1">
        <v>45680</v>
      </c>
      <c r="P3572">
        <v>4</v>
      </c>
      <c r="Q3572">
        <v>0.15</v>
      </c>
      <c r="R3572">
        <f>IF(IFERROR(VLOOKUP(DATOS[[#This Row],[IdUnico]],A3573:$A$5002,1,FALSE),0),1,0)</f>
        <v>0</v>
      </c>
    </row>
    <row r="3573" spans="1:18" x14ac:dyDescent="0.3">
      <c r="A3573" t="str">
        <f>CONCATENATE(DATOS[[#This Row],[customer_id]],"_",DATOS[[#This Row],[country]],"_",DATOS[[#This Row],[customer_since]])</f>
        <v>CUST_7396_India_45410</v>
      </c>
      <c r="B3573" t="s">
        <v>49</v>
      </c>
      <c r="C3573">
        <v>74</v>
      </c>
      <c r="D3573" t="s">
        <v>21</v>
      </c>
      <c r="E3573" t="s">
        <v>37</v>
      </c>
      <c r="F3573">
        <v>108.85</v>
      </c>
      <c r="G3573">
        <f>IF(DATOS[[#This Row],[avg_order_value]]="",0,DATOS[[#This Row],[avg_order_value]])</f>
        <v>108.85</v>
      </c>
      <c r="H3573">
        <v>15</v>
      </c>
      <c r="I3573">
        <f>DATOS[[#This Row],[avgValorOrdenDesc]]*DATOS[[#This Row],[total_orders]]</f>
        <v>1632.75</v>
      </c>
      <c r="J3573">
        <v>172</v>
      </c>
      <c r="K3573">
        <v>0</v>
      </c>
      <c r="L3573" t="s">
        <v>29</v>
      </c>
      <c r="M3573">
        <v>79.099999999999994</v>
      </c>
      <c r="N3573">
        <f>IF(DATOS[[#This Row],[email_open_rate]]="",0,DATOS[[#This Row],[email_open_rate]])</f>
        <v>79.099999999999994</v>
      </c>
      <c r="O3573" s="1">
        <v>45410</v>
      </c>
      <c r="P3573">
        <v>77</v>
      </c>
      <c r="Q3573">
        <v>0.09</v>
      </c>
      <c r="R3573">
        <f>IF(IFERROR(VLOOKUP(DATOS[[#This Row],[IdUnico]],A3574:$A$5002,1,FALSE),0),1,0)</f>
        <v>0</v>
      </c>
    </row>
    <row r="3574" spans="1:18" x14ac:dyDescent="0.3">
      <c r="A3574" t="str">
        <f>CONCATENATE(DATOS[[#This Row],[customer_id]],"_",DATOS[[#This Row],[country]],"_",DATOS[[#This Row],[customer_since]])</f>
        <v>CUST_7396_Japan_44916</v>
      </c>
      <c r="B3574" t="s">
        <v>49</v>
      </c>
      <c r="C3574">
        <v>38</v>
      </c>
      <c r="D3574" t="s">
        <v>21</v>
      </c>
      <c r="E3574" t="s">
        <v>26</v>
      </c>
      <c r="G3574">
        <f>IF(DATOS[[#This Row],[avg_order_value]]="",0,DATOS[[#This Row],[avg_order_value]])</f>
        <v>0</v>
      </c>
      <c r="H3574">
        <v>8</v>
      </c>
      <c r="I3574">
        <f>DATOS[[#This Row],[avgValorOrdenDesc]]*DATOS[[#This Row],[total_orders]]</f>
        <v>0</v>
      </c>
      <c r="J3574">
        <v>125</v>
      </c>
      <c r="K3574">
        <v>0</v>
      </c>
      <c r="L3574" t="s">
        <v>40</v>
      </c>
      <c r="M3574">
        <v>60.6</v>
      </c>
      <c r="N3574">
        <f>IF(DATOS[[#This Row],[email_open_rate]]="",0,DATOS[[#This Row],[email_open_rate]])</f>
        <v>60.6</v>
      </c>
      <c r="O3574" s="1">
        <v>44916</v>
      </c>
      <c r="P3574">
        <v>45</v>
      </c>
      <c r="Q3574">
        <v>0.25</v>
      </c>
      <c r="R3574">
        <f>IF(IFERROR(VLOOKUP(DATOS[[#This Row],[IdUnico]],A3575:$A$5002,1,FALSE),0),1,0)</f>
        <v>0</v>
      </c>
    </row>
    <row r="3575" spans="1:18" x14ac:dyDescent="0.3">
      <c r="A3575" t="str">
        <f>CONCATENATE(DATOS[[#This Row],[customer_id]],"_",DATOS[[#This Row],[country]],"_",DATOS[[#This Row],[customer_since]])</f>
        <v>CUST_7397_Brazil_45803</v>
      </c>
      <c r="B3575" t="s">
        <v>1939</v>
      </c>
      <c r="C3575">
        <v>76</v>
      </c>
      <c r="D3575" t="s">
        <v>21</v>
      </c>
      <c r="E3575" t="s">
        <v>15</v>
      </c>
      <c r="F3575">
        <v>54.81</v>
      </c>
      <c r="G3575">
        <f>IF(DATOS[[#This Row],[avg_order_value]]="",0,DATOS[[#This Row],[avg_order_value]])</f>
        <v>54.81</v>
      </c>
      <c r="H3575">
        <v>15</v>
      </c>
      <c r="I3575">
        <f>DATOS[[#This Row],[avgValorOrdenDesc]]*DATOS[[#This Row],[total_orders]]</f>
        <v>822.15000000000009</v>
      </c>
      <c r="J3575">
        <v>350</v>
      </c>
      <c r="K3575">
        <v>0</v>
      </c>
      <c r="L3575" t="s">
        <v>40</v>
      </c>
      <c r="M3575">
        <v>60.6</v>
      </c>
      <c r="N3575">
        <f>IF(DATOS[[#This Row],[email_open_rate]]="",0,DATOS[[#This Row],[email_open_rate]])</f>
        <v>60.6</v>
      </c>
      <c r="O3575" s="1">
        <v>45803</v>
      </c>
      <c r="P3575">
        <v>53</v>
      </c>
      <c r="Q3575">
        <v>0.26</v>
      </c>
      <c r="R3575">
        <f>IF(IFERROR(VLOOKUP(DATOS[[#This Row],[IdUnico]],A3576:$A$5002,1,FALSE),0),1,0)</f>
        <v>0</v>
      </c>
    </row>
    <row r="3576" spans="1:18" x14ac:dyDescent="0.3">
      <c r="A3576" t="str">
        <f>CONCATENATE(DATOS[[#This Row],[customer_id]],"_",DATOS[[#This Row],[country]],"_",DATOS[[#This Row],[customer_since]])</f>
        <v>CUST_7401_Japan_44763</v>
      </c>
      <c r="B3576" t="s">
        <v>2239</v>
      </c>
      <c r="C3576">
        <v>66</v>
      </c>
      <c r="D3576" t="s">
        <v>21</v>
      </c>
      <c r="E3576" t="s">
        <v>26</v>
      </c>
      <c r="F3576">
        <v>21.85</v>
      </c>
      <c r="G3576">
        <f>IF(DATOS[[#This Row],[avg_order_value]]="",0,DATOS[[#This Row],[avg_order_value]])</f>
        <v>21.85</v>
      </c>
      <c r="H3576">
        <v>6</v>
      </c>
      <c r="I3576">
        <f>DATOS[[#This Row],[avgValorOrdenDesc]]*DATOS[[#This Row],[total_orders]]</f>
        <v>131.10000000000002</v>
      </c>
      <c r="J3576">
        <v>335</v>
      </c>
      <c r="K3576">
        <v>0</v>
      </c>
      <c r="L3576" t="s">
        <v>40</v>
      </c>
      <c r="M3576">
        <v>91.4</v>
      </c>
      <c r="N3576">
        <f>IF(DATOS[[#This Row],[email_open_rate]]="",0,DATOS[[#This Row],[email_open_rate]])</f>
        <v>91.4</v>
      </c>
      <c r="O3576" s="1">
        <v>44763</v>
      </c>
      <c r="P3576">
        <v>60</v>
      </c>
      <c r="Q3576">
        <v>0.31</v>
      </c>
      <c r="R3576">
        <f>IF(IFERROR(VLOOKUP(DATOS[[#This Row],[IdUnico]],A3577:$A$5002,1,FALSE),0),1,0)</f>
        <v>0</v>
      </c>
    </row>
    <row r="3577" spans="1:18" x14ac:dyDescent="0.3">
      <c r="A3577" t="str">
        <f>CONCATENATE(DATOS[[#This Row],[customer_id]],"_",DATOS[[#This Row],[country]],"_",DATOS[[#This Row],[customer_since]])</f>
        <v>CUST_7401_UK_44851</v>
      </c>
      <c r="B3577" t="s">
        <v>2239</v>
      </c>
      <c r="C3577">
        <v>39</v>
      </c>
      <c r="D3577" t="s">
        <v>21</v>
      </c>
      <c r="E3577" t="s">
        <v>52</v>
      </c>
      <c r="F3577">
        <v>67.010000000000005</v>
      </c>
      <c r="G3577">
        <f>IF(DATOS[[#This Row],[avg_order_value]]="",0,DATOS[[#This Row],[avg_order_value]])</f>
        <v>67.010000000000005</v>
      </c>
      <c r="H3577">
        <v>5</v>
      </c>
      <c r="I3577">
        <f>DATOS[[#This Row],[avgValorOrdenDesc]]*DATOS[[#This Row],[total_orders]]</f>
        <v>335.05</v>
      </c>
      <c r="J3577">
        <v>228</v>
      </c>
      <c r="K3577">
        <v>0</v>
      </c>
      <c r="L3577" t="s">
        <v>16</v>
      </c>
      <c r="M3577">
        <v>71.3</v>
      </c>
      <c r="N3577">
        <f>IF(DATOS[[#This Row],[email_open_rate]]="",0,DATOS[[#This Row],[email_open_rate]])</f>
        <v>71.3</v>
      </c>
      <c r="O3577" s="1">
        <v>44851</v>
      </c>
      <c r="P3577">
        <v>42</v>
      </c>
      <c r="Q3577">
        <v>0.35</v>
      </c>
      <c r="R3577">
        <f>IF(IFERROR(VLOOKUP(DATOS[[#This Row],[IdUnico]],A3578:$A$5002,1,FALSE),0),1,0)</f>
        <v>0</v>
      </c>
    </row>
    <row r="3578" spans="1:18" x14ac:dyDescent="0.3">
      <c r="A3578" t="str">
        <f>CONCATENATE(DATOS[[#This Row],[customer_id]],"_",DATOS[[#This Row],[country]],"_",DATOS[[#This Row],[customer_since]])</f>
        <v>CUST_7402_Australia_45748</v>
      </c>
      <c r="B3578" t="s">
        <v>1198</v>
      </c>
      <c r="C3578">
        <v>51</v>
      </c>
      <c r="D3578" t="s">
        <v>21</v>
      </c>
      <c r="E3578" t="s">
        <v>22</v>
      </c>
      <c r="F3578">
        <v>53.61</v>
      </c>
      <c r="G3578">
        <f>IF(DATOS[[#This Row],[avg_order_value]]="",0,DATOS[[#This Row],[avg_order_value]])</f>
        <v>53.61</v>
      </c>
      <c r="H3578">
        <v>5</v>
      </c>
      <c r="I3578">
        <f>DATOS[[#This Row],[avgValorOrdenDesc]]*DATOS[[#This Row],[total_orders]]</f>
        <v>268.05</v>
      </c>
      <c r="J3578">
        <v>290</v>
      </c>
      <c r="K3578">
        <v>0</v>
      </c>
      <c r="L3578" t="s">
        <v>23</v>
      </c>
      <c r="M3578">
        <v>60.3</v>
      </c>
      <c r="N3578">
        <f>IF(DATOS[[#This Row],[email_open_rate]]="",0,DATOS[[#This Row],[email_open_rate]])</f>
        <v>60.3</v>
      </c>
      <c r="O3578" s="1">
        <v>45748</v>
      </c>
      <c r="P3578">
        <v>74</v>
      </c>
      <c r="Q3578">
        <v>0.33</v>
      </c>
      <c r="R3578">
        <f>IF(IFERROR(VLOOKUP(DATOS[[#This Row],[IdUnico]],A3579:$A$5002,1,FALSE),0),1,0)</f>
        <v>0</v>
      </c>
    </row>
    <row r="3579" spans="1:18" x14ac:dyDescent="0.3">
      <c r="A3579" t="str">
        <f>CONCATENATE(DATOS[[#This Row],[customer_id]],"_",DATOS[[#This Row],[country]],"_",DATOS[[#This Row],[customer_since]])</f>
        <v>CUST_7404_Brazil_44103</v>
      </c>
      <c r="B3579" t="s">
        <v>1952</v>
      </c>
      <c r="C3579">
        <v>21</v>
      </c>
      <c r="D3579" t="s">
        <v>14</v>
      </c>
      <c r="E3579" t="s">
        <v>15</v>
      </c>
      <c r="F3579">
        <v>23.01</v>
      </c>
      <c r="G3579">
        <f>IF(DATOS[[#This Row],[avg_order_value]]="",0,DATOS[[#This Row],[avg_order_value]])</f>
        <v>23.01</v>
      </c>
      <c r="H3579">
        <v>10</v>
      </c>
      <c r="I3579">
        <f>DATOS[[#This Row],[avgValorOrdenDesc]]*DATOS[[#This Row],[total_orders]]</f>
        <v>230.10000000000002</v>
      </c>
      <c r="J3579">
        <v>172</v>
      </c>
      <c r="K3579">
        <v>0</v>
      </c>
      <c r="L3579" t="s">
        <v>29</v>
      </c>
      <c r="M3579">
        <v>26.2</v>
      </c>
      <c r="N3579">
        <f>IF(DATOS[[#This Row],[email_open_rate]]="",0,DATOS[[#This Row],[email_open_rate]])</f>
        <v>26.2</v>
      </c>
      <c r="O3579" s="1">
        <v>44103</v>
      </c>
      <c r="P3579">
        <v>2</v>
      </c>
      <c r="Q3579">
        <v>0.6</v>
      </c>
      <c r="R3579">
        <f>IF(IFERROR(VLOOKUP(DATOS[[#This Row],[IdUnico]],A3580:$A$5002,1,FALSE),0),1,0)</f>
        <v>0</v>
      </c>
    </row>
    <row r="3580" spans="1:18" x14ac:dyDescent="0.3">
      <c r="A3580" t="str">
        <f>CONCATENATE(DATOS[[#This Row],[customer_id]],"_",DATOS[[#This Row],[country]],"_",DATOS[[#This Row],[customer_since]])</f>
        <v>CUST_7406_Germany_44296</v>
      </c>
      <c r="B3580" t="s">
        <v>1732</v>
      </c>
      <c r="C3580">
        <v>76</v>
      </c>
      <c r="D3580" t="s">
        <v>21</v>
      </c>
      <c r="E3580" t="s">
        <v>50</v>
      </c>
      <c r="F3580">
        <v>82.87</v>
      </c>
      <c r="G3580">
        <f>IF(DATOS[[#This Row],[avg_order_value]]="",0,DATOS[[#This Row],[avg_order_value]])</f>
        <v>82.87</v>
      </c>
      <c r="H3580">
        <v>6</v>
      </c>
      <c r="I3580">
        <f>DATOS[[#This Row],[avgValorOrdenDesc]]*DATOS[[#This Row],[total_orders]]</f>
        <v>497.22</v>
      </c>
      <c r="J3580">
        <v>240</v>
      </c>
      <c r="K3580">
        <v>0</v>
      </c>
      <c r="L3580" t="s">
        <v>16</v>
      </c>
      <c r="M3580">
        <v>24.3</v>
      </c>
      <c r="N3580">
        <f>IF(DATOS[[#This Row],[email_open_rate]]="",0,DATOS[[#This Row],[email_open_rate]])</f>
        <v>24.3</v>
      </c>
      <c r="O3580" s="1">
        <v>44296</v>
      </c>
      <c r="P3580">
        <v>36</v>
      </c>
      <c r="Q3580">
        <v>0.32</v>
      </c>
      <c r="R3580">
        <f>IF(IFERROR(VLOOKUP(DATOS[[#This Row],[IdUnico]],A3581:$A$5002,1,FALSE),0),1,0)</f>
        <v>0</v>
      </c>
    </row>
    <row r="3581" spans="1:18" x14ac:dyDescent="0.3">
      <c r="A3581" t="str">
        <f>CONCATENATE(DATOS[[#This Row],[customer_id]],"_",DATOS[[#This Row],[country]],"_",DATOS[[#This Row],[customer_since]])</f>
        <v>CUST_7409_USA_45825</v>
      </c>
      <c r="B3581" t="s">
        <v>2806</v>
      </c>
      <c r="C3581">
        <v>34</v>
      </c>
      <c r="D3581" t="s">
        <v>14</v>
      </c>
      <c r="E3581" t="s">
        <v>18</v>
      </c>
      <c r="G3581">
        <f>IF(DATOS[[#This Row],[avg_order_value]]="",0,DATOS[[#This Row],[avg_order_value]])</f>
        <v>0</v>
      </c>
      <c r="H3581">
        <v>12</v>
      </c>
      <c r="I3581">
        <f>DATOS[[#This Row],[avgValorOrdenDesc]]*DATOS[[#This Row],[total_orders]]</f>
        <v>0</v>
      </c>
      <c r="J3581">
        <v>27</v>
      </c>
      <c r="K3581">
        <v>0</v>
      </c>
      <c r="L3581" t="s">
        <v>40</v>
      </c>
      <c r="M3581">
        <v>22.5</v>
      </c>
      <c r="N3581">
        <f>IF(DATOS[[#This Row],[email_open_rate]]="",0,DATOS[[#This Row],[email_open_rate]])</f>
        <v>22.5</v>
      </c>
      <c r="O3581" s="1">
        <v>45825</v>
      </c>
      <c r="P3581">
        <v>14</v>
      </c>
      <c r="Q3581">
        <v>0.23</v>
      </c>
      <c r="R3581">
        <f>IF(IFERROR(VLOOKUP(DATOS[[#This Row],[IdUnico]],A3582:$A$5002,1,FALSE),0),1,0)</f>
        <v>0</v>
      </c>
    </row>
    <row r="3582" spans="1:18" x14ac:dyDescent="0.3">
      <c r="A3582" t="str">
        <f>CONCATENATE(DATOS[[#This Row],[customer_id]],"_",DATOS[[#This Row],[country]],"_",DATOS[[#This Row],[customer_since]])</f>
        <v>CUST_7410_China_45810</v>
      </c>
      <c r="B3582" t="s">
        <v>2554</v>
      </c>
      <c r="C3582">
        <v>51</v>
      </c>
      <c r="D3582" t="s">
        <v>14</v>
      </c>
      <c r="E3582" t="s">
        <v>44</v>
      </c>
      <c r="F3582">
        <v>51.96</v>
      </c>
      <c r="G3582">
        <f>IF(DATOS[[#This Row],[avg_order_value]]="",0,DATOS[[#This Row],[avg_order_value]])</f>
        <v>51.96</v>
      </c>
      <c r="H3582">
        <v>13</v>
      </c>
      <c r="I3582">
        <f>DATOS[[#This Row],[avgValorOrdenDesc]]*DATOS[[#This Row],[total_orders]]</f>
        <v>675.48</v>
      </c>
      <c r="J3582">
        <v>288</v>
      </c>
      <c r="K3582">
        <v>0</v>
      </c>
      <c r="L3582" t="s">
        <v>23</v>
      </c>
      <c r="N3582">
        <f>IF(DATOS[[#This Row],[email_open_rate]]="",0,DATOS[[#This Row],[email_open_rate]])</f>
        <v>0</v>
      </c>
      <c r="O3582" s="1">
        <v>45810</v>
      </c>
      <c r="P3582">
        <v>87</v>
      </c>
      <c r="Q3582">
        <v>0.27</v>
      </c>
      <c r="R3582">
        <f>IF(IFERROR(VLOOKUP(DATOS[[#This Row],[IdUnico]],A3583:$A$5002,1,FALSE),0),1,0)</f>
        <v>0</v>
      </c>
    </row>
    <row r="3583" spans="1:18" x14ac:dyDescent="0.3">
      <c r="A3583" t="str">
        <f>CONCATENATE(DATOS[[#This Row],[customer_id]],"_",DATOS[[#This Row],[country]],"_",DATOS[[#This Row],[customer_since]])</f>
        <v>CUST_7410_India_45413</v>
      </c>
      <c r="B3583" t="s">
        <v>2554</v>
      </c>
      <c r="C3583">
        <v>47</v>
      </c>
      <c r="D3583" t="s">
        <v>14</v>
      </c>
      <c r="E3583" t="s">
        <v>37</v>
      </c>
      <c r="F3583">
        <v>270.14999999999998</v>
      </c>
      <c r="G3583">
        <f>IF(DATOS[[#This Row],[avg_order_value]]="",0,DATOS[[#This Row],[avg_order_value]])</f>
        <v>270.14999999999998</v>
      </c>
      <c r="H3583">
        <v>8</v>
      </c>
      <c r="I3583">
        <f>DATOS[[#This Row],[avgValorOrdenDesc]]*DATOS[[#This Row],[total_orders]]</f>
        <v>2161.1999999999998</v>
      </c>
      <c r="J3583">
        <v>208</v>
      </c>
      <c r="K3583">
        <v>0</v>
      </c>
      <c r="L3583" t="s">
        <v>23</v>
      </c>
      <c r="M3583">
        <v>28.4</v>
      </c>
      <c r="N3583">
        <f>IF(DATOS[[#This Row],[email_open_rate]]="",0,DATOS[[#This Row],[email_open_rate]])</f>
        <v>28.4</v>
      </c>
      <c r="O3583" s="1">
        <v>45413</v>
      </c>
      <c r="P3583">
        <v>32</v>
      </c>
      <c r="Q3583">
        <v>0.28999999999999998</v>
      </c>
      <c r="R3583">
        <f>IF(IFERROR(VLOOKUP(DATOS[[#This Row],[IdUnico]],A3584:$A$5002,1,FALSE),0),1,0)</f>
        <v>0</v>
      </c>
    </row>
    <row r="3584" spans="1:18" x14ac:dyDescent="0.3">
      <c r="A3584" t="str">
        <f>CONCATENATE(DATOS[[#This Row],[customer_id]],"_",DATOS[[#This Row],[country]],"_",DATOS[[#This Row],[customer_since]])</f>
        <v>CUST_7411_France_45568</v>
      </c>
      <c r="B3584" t="s">
        <v>2035</v>
      </c>
      <c r="C3584">
        <v>58</v>
      </c>
      <c r="D3584" t="s">
        <v>21</v>
      </c>
      <c r="E3584" t="s">
        <v>35</v>
      </c>
      <c r="F3584">
        <v>88.53</v>
      </c>
      <c r="G3584">
        <f>IF(DATOS[[#This Row],[avg_order_value]]="",0,DATOS[[#This Row],[avg_order_value]])</f>
        <v>88.53</v>
      </c>
      <c r="H3584">
        <v>17</v>
      </c>
      <c r="I3584">
        <f>DATOS[[#This Row],[avgValorOrdenDesc]]*DATOS[[#This Row],[total_orders]]</f>
        <v>1505.01</v>
      </c>
      <c r="J3584">
        <v>357</v>
      </c>
      <c r="K3584">
        <v>0</v>
      </c>
      <c r="L3584" t="s">
        <v>29</v>
      </c>
      <c r="N3584">
        <f>IF(DATOS[[#This Row],[email_open_rate]]="",0,DATOS[[#This Row],[email_open_rate]])</f>
        <v>0</v>
      </c>
      <c r="O3584" s="1">
        <v>45568</v>
      </c>
      <c r="P3584">
        <v>50</v>
      </c>
      <c r="Q3584">
        <v>0.25</v>
      </c>
      <c r="R3584">
        <f>IF(IFERROR(VLOOKUP(DATOS[[#This Row],[IdUnico]],A3585:$A$5002,1,FALSE),0),1,0)</f>
        <v>0</v>
      </c>
    </row>
    <row r="3585" spans="1:18" x14ac:dyDescent="0.3">
      <c r="A3585" t="str">
        <f>CONCATENATE(DATOS[[#This Row],[customer_id]],"_",DATOS[[#This Row],[country]],"_",DATOS[[#This Row],[customer_since]])</f>
        <v>CUST_7411_Japan_44234</v>
      </c>
      <c r="B3585" t="s">
        <v>2035</v>
      </c>
      <c r="C3585">
        <v>56</v>
      </c>
      <c r="D3585" t="s">
        <v>14</v>
      </c>
      <c r="E3585" t="s">
        <v>26</v>
      </c>
      <c r="F3585">
        <v>44.41</v>
      </c>
      <c r="G3585">
        <f>IF(DATOS[[#This Row],[avg_order_value]]="",0,DATOS[[#This Row],[avg_order_value]])</f>
        <v>44.41</v>
      </c>
      <c r="H3585">
        <v>3</v>
      </c>
      <c r="I3585">
        <f>DATOS[[#This Row],[avgValorOrdenDesc]]*DATOS[[#This Row],[total_orders]]</f>
        <v>133.22999999999999</v>
      </c>
      <c r="J3585">
        <v>234</v>
      </c>
      <c r="K3585">
        <v>0</v>
      </c>
      <c r="L3585" t="s">
        <v>19</v>
      </c>
      <c r="M3585">
        <v>4.5</v>
      </c>
      <c r="N3585">
        <f>IF(DATOS[[#This Row],[email_open_rate]]="",0,DATOS[[#This Row],[email_open_rate]])</f>
        <v>4.5</v>
      </c>
      <c r="O3585" s="1">
        <v>44234</v>
      </c>
      <c r="P3585">
        <v>82</v>
      </c>
      <c r="Q3585">
        <v>0.27</v>
      </c>
      <c r="R3585">
        <f>IF(IFERROR(VLOOKUP(DATOS[[#This Row],[IdUnico]],A3586:$A$5002,1,FALSE),0),1,0)</f>
        <v>0</v>
      </c>
    </row>
    <row r="3586" spans="1:18" x14ac:dyDescent="0.3">
      <c r="A3586" t="str">
        <f>CONCATENATE(DATOS[[#This Row],[customer_id]],"_",DATOS[[#This Row],[country]],"_",DATOS[[#This Row],[customer_since]])</f>
        <v>CUST_7413_Canada_45651</v>
      </c>
      <c r="B3586" t="s">
        <v>830</v>
      </c>
      <c r="C3586">
        <v>44</v>
      </c>
      <c r="D3586" t="s">
        <v>14</v>
      </c>
      <c r="E3586" t="s">
        <v>28</v>
      </c>
      <c r="F3586">
        <v>75.41</v>
      </c>
      <c r="G3586">
        <f>IF(DATOS[[#This Row],[avg_order_value]]="",0,DATOS[[#This Row],[avg_order_value]])</f>
        <v>75.41</v>
      </c>
      <c r="H3586">
        <v>8</v>
      </c>
      <c r="I3586">
        <f>DATOS[[#This Row],[avgValorOrdenDesc]]*DATOS[[#This Row],[total_orders]]</f>
        <v>603.28</v>
      </c>
      <c r="J3586">
        <v>295</v>
      </c>
      <c r="K3586">
        <v>0</v>
      </c>
      <c r="L3586" t="s">
        <v>40</v>
      </c>
      <c r="M3586">
        <v>77.5</v>
      </c>
      <c r="N3586">
        <f>IF(DATOS[[#This Row],[email_open_rate]]="",0,DATOS[[#This Row],[email_open_rate]])</f>
        <v>77.5</v>
      </c>
      <c r="O3586" s="1">
        <v>45651</v>
      </c>
      <c r="P3586">
        <v>51</v>
      </c>
      <c r="Q3586">
        <v>0.3</v>
      </c>
      <c r="R3586">
        <f>IF(IFERROR(VLOOKUP(DATOS[[#This Row],[IdUnico]],A3587:$A$5002,1,FALSE),0),1,0)</f>
        <v>0</v>
      </c>
    </row>
    <row r="3587" spans="1:18" x14ac:dyDescent="0.3">
      <c r="A3587" t="str">
        <f>CONCATENATE(DATOS[[#This Row],[customer_id]],"_",DATOS[[#This Row],[country]],"_",DATOS[[#This Row],[customer_since]])</f>
        <v>CUST_7416_Canada_45167</v>
      </c>
      <c r="B3587" t="s">
        <v>2093</v>
      </c>
      <c r="C3587">
        <v>35</v>
      </c>
      <c r="D3587" t="s">
        <v>14</v>
      </c>
      <c r="E3587" t="s">
        <v>28</v>
      </c>
      <c r="F3587">
        <v>136.33000000000001</v>
      </c>
      <c r="G3587">
        <f>IF(DATOS[[#This Row],[avg_order_value]]="",0,DATOS[[#This Row],[avg_order_value]])</f>
        <v>136.33000000000001</v>
      </c>
      <c r="H3587">
        <v>15</v>
      </c>
      <c r="I3587">
        <f>DATOS[[#This Row],[avgValorOrdenDesc]]*DATOS[[#This Row],[total_orders]]</f>
        <v>2044.9500000000003</v>
      </c>
      <c r="J3587">
        <v>356</v>
      </c>
      <c r="K3587">
        <v>0</v>
      </c>
      <c r="L3587" t="s">
        <v>23</v>
      </c>
      <c r="M3587">
        <v>62.9</v>
      </c>
      <c r="N3587">
        <f>IF(DATOS[[#This Row],[email_open_rate]]="",0,DATOS[[#This Row],[email_open_rate]])</f>
        <v>62.9</v>
      </c>
      <c r="O3587" s="1">
        <v>45167</v>
      </c>
      <c r="P3587">
        <v>20</v>
      </c>
      <c r="Q3587">
        <v>0.3</v>
      </c>
      <c r="R3587">
        <f>IF(IFERROR(VLOOKUP(DATOS[[#This Row],[IdUnico]],A3588:$A$5002,1,FALSE),0),1,0)</f>
        <v>0</v>
      </c>
    </row>
    <row r="3588" spans="1:18" x14ac:dyDescent="0.3">
      <c r="A3588" t="str">
        <f>CONCATENATE(DATOS[[#This Row],[customer_id]],"_",DATOS[[#This Row],[country]],"_",DATOS[[#This Row],[customer_since]])</f>
        <v>CUST_7416_China_45016</v>
      </c>
      <c r="B3588" t="s">
        <v>2093</v>
      </c>
      <c r="C3588">
        <v>31</v>
      </c>
      <c r="D3588" t="s">
        <v>14</v>
      </c>
      <c r="E3588" t="s">
        <v>44</v>
      </c>
      <c r="F3588">
        <v>161.69</v>
      </c>
      <c r="G3588">
        <f>IF(DATOS[[#This Row],[avg_order_value]]="",0,DATOS[[#This Row],[avg_order_value]])</f>
        <v>161.69</v>
      </c>
      <c r="H3588">
        <v>7</v>
      </c>
      <c r="I3588">
        <f>DATOS[[#This Row],[avgValorOrdenDesc]]*DATOS[[#This Row],[total_orders]]</f>
        <v>1131.83</v>
      </c>
      <c r="J3588">
        <v>131</v>
      </c>
      <c r="K3588">
        <v>0</v>
      </c>
      <c r="L3588" t="s">
        <v>40</v>
      </c>
      <c r="M3588">
        <v>93.5</v>
      </c>
      <c r="N3588">
        <f>IF(DATOS[[#This Row],[email_open_rate]]="",0,DATOS[[#This Row],[email_open_rate]])</f>
        <v>93.5</v>
      </c>
      <c r="O3588" s="1">
        <v>45016</v>
      </c>
      <c r="P3588">
        <v>3</v>
      </c>
      <c r="Q3588">
        <v>0.35</v>
      </c>
      <c r="R3588">
        <f>IF(IFERROR(VLOOKUP(DATOS[[#This Row],[IdUnico]],A3589:$A$5002,1,FALSE),0),1,0)</f>
        <v>0</v>
      </c>
    </row>
    <row r="3589" spans="1:18" x14ac:dyDescent="0.3">
      <c r="A3589" t="str">
        <f>CONCATENATE(DATOS[[#This Row],[customer_id]],"_",DATOS[[#This Row],[country]],"_",DATOS[[#This Row],[customer_since]])</f>
        <v>CUST_7416_USA_45067</v>
      </c>
      <c r="B3589" t="s">
        <v>2093</v>
      </c>
      <c r="C3589">
        <v>59</v>
      </c>
      <c r="D3589" t="s">
        <v>21</v>
      </c>
      <c r="E3589" t="s">
        <v>18</v>
      </c>
      <c r="F3589">
        <v>208.99</v>
      </c>
      <c r="G3589">
        <f>IF(DATOS[[#This Row],[avg_order_value]]="",0,DATOS[[#This Row],[avg_order_value]])</f>
        <v>208.99</v>
      </c>
      <c r="H3589">
        <v>15</v>
      </c>
      <c r="I3589">
        <f>DATOS[[#This Row],[avgValorOrdenDesc]]*DATOS[[#This Row],[total_orders]]</f>
        <v>3134.8500000000004</v>
      </c>
      <c r="J3589">
        <v>348</v>
      </c>
      <c r="K3589">
        <v>0</v>
      </c>
      <c r="L3589" t="s">
        <v>23</v>
      </c>
      <c r="M3589">
        <v>58.2</v>
      </c>
      <c r="N3589">
        <f>IF(DATOS[[#This Row],[email_open_rate]]="",0,DATOS[[#This Row],[email_open_rate]])</f>
        <v>58.2</v>
      </c>
      <c r="O3589" s="1">
        <v>45067</v>
      </c>
      <c r="P3589">
        <v>71</v>
      </c>
      <c r="Q3589">
        <v>0.11</v>
      </c>
      <c r="R3589">
        <f>IF(IFERROR(VLOOKUP(DATOS[[#This Row],[IdUnico]],A3590:$A$5002,1,FALSE),0),1,0)</f>
        <v>0</v>
      </c>
    </row>
    <row r="3590" spans="1:18" x14ac:dyDescent="0.3">
      <c r="A3590" t="str">
        <f>CONCATENATE(DATOS[[#This Row],[customer_id]],"_",DATOS[[#This Row],[country]],"_",DATOS[[#This Row],[customer_since]])</f>
        <v>CUST_7419_USA_45790</v>
      </c>
      <c r="B3590" t="s">
        <v>3130</v>
      </c>
      <c r="C3590">
        <v>69</v>
      </c>
      <c r="D3590" t="s">
        <v>14</v>
      </c>
      <c r="E3590" t="s">
        <v>18</v>
      </c>
      <c r="F3590">
        <v>91.42</v>
      </c>
      <c r="G3590">
        <f>IF(DATOS[[#This Row],[avg_order_value]]="",0,DATOS[[#This Row],[avg_order_value]])</f>
        <v>91.42</v>
      </c>
      <c r="H3590">
        <v>15</v>
      </c>
      <c r="I3590">
        <f>DATOS[[#This Row],[avgValorOrdenDesc]]*DATOS[[#This Row],[total_orders]]</f>
        <v>1371.3</v>
      </c>
      <c r="J3590">
        <v>355</v>
      </c>
      <c r="K3590">
        <v>0</v>
      </c>
      <c r="L3590" t="s">
        <v>16</v>
      </c>
      <c r="M3590">
        <v>31.2</v>
      </c>
      <c r="N3590">
        <f>IF(DATOS[[#This Row],[email_open_rate]]="",0,DATOS[[#This Row],[email_open_rate]])</f>
        <v>31.2</v>
      </c>
      <c r="O3590" s="1">
        <v>45790</v>
      </c>
      <c r="P3590">
        <v>4</v>
      </c>
      <c r="Q3590">
        <v>0.11</v>
      </c>
      <c r="R3590">
        <f>IF(IFERROR(VLOOKUP(DATOS[[#This Row],[IdUnico]],A3591:$A$5002,1,FALSE),0),1,0)</f>
        <v>0</v>
      </c>
    </row>
    <row r="3591" spans="1:18" x14ac:dyDescent="0.3">
      <c r="A3591" t="str">
        <f>CONCATENATE(DATOS[[#This Row],[customer_id]],"_",DATOS[[#This Row],[country]],"_",DATOS[[#This Row],[customer_since]])</f>
        <v>CUST_7420_Brazil_44510</v>
      </c>
      <c r="B3591" t="s">
        <v>45</v>
      </c>
      <c r="C3591">
        <v>40</v>
      </c>
      <c r="D3591" t="s">
        <v>21</v>
      </c>
      <c r="E3591" t="s">
        <v>15</v>
      </c>
      <c r="F3591">
        <v>107.03</v>
      </c>
      <c r="G3591">
        <f>IF(DATOS[[#This Row],[avg_order_value]]="",0,DATOS[[#This Row],[avg_order_value]])</f>
        <v>107.03</v>
      </c>
      <c r="H3591">
        <v>11</v>
      </c>
      <c r="I3591">
        <f>DATOS[[#This Row],[avgValorOrdenDesc]]*DATOS[[#This Row],[total_orders]]</f>
        <v>1177.33</v>
      </c>
      <c r="J3591">
        <v>94</v>
      </c>
      <c r="K3591">
        <v>0</v>
      </c>
      <c r="L3591" t="s">
        <v>23</v>
      </c>
      <c r="M3591">
        <v>27.4</v>
      </c>
      <c r="N3591">
        <f>IF(DATOS[[#This Row],[email_open_rate]]="",0,DATOS[[#This Row],[email_open_rate]])</f>
        <v>27.4</v>
      </c>
      <c r="O3591" s="1">
        <v>44510</v>
      </c>
      <c r="P3591">
        <v>7</v>
      </c>
      <c r="Q3591">
        <v>0.27</v>
      </c>
      <c r="R3591">
        <f>IF(IFERROR(VLOOKUP(DATOS[[#This Row],[IdUnico]],A3592:$A$5002,1,FALSE),0),1,0)</f>
        <v>0</v>
      </c>
    </row>
    <row r="3592" spans="1:18" x14ac:dyDescent="0.3">
      <c r="A3592" t="str">
        <f>CONCATENATE(DATOS[[#This Row],[customer_id]],"_",DATOS[[#This Row],[country]],"_",DATOS[[#This Row],[customer_since]])</f>
        <v>CUST_7420_France_44389</v>
      </c>
      <c r="B3592" t="s">
        <v>45</v>
      </c>
      <c r="C3592">
        <v>68</v>
      </c>
      <c r="D3592" t="s">
        <v>21</v>
      </c>
      <c r="E3592" t="s">
        <v>35</v>
      </c>
      <c r="F3592">
        <v>78.099999999999994</v>
      </c>
      <c r="G3592">
        <f>IF(DATOS[[#This Row],[avg_order_value]]="",0,DATOS[[#This Row],[avg_order_value]])</f>
        <v>78.099999999999994</v>
      </c>
      <c r="H3592">
        <v>11</v>
      </c>
      <c r="I3592">
        <f>DATOS[[#This Row],[avgValorOrdenDesc]]*DATOS[[#This Row],[total_orders]]</f>
        <v>859.09999999999991</v>
      </c>
      <c r="J3592">
        <v>191</v>
      </c>
      <c r="K3592">
        <v>0</v>
      </c>
      <c r="L3592" t="s">
        <v>23</v>
      </c>
      <c r="M3592">
        <v>83.9</v>
      </c>
      <c r="N3592">
        <f>IF(DATOS[[#This Row],[email_open_rate]]="",0,DATOS[[#This Row],[email_open_rate]])</f>
        <v>83.9</v>
      </c>
      <c r="O3592" s="1">
        <v>44389</v>
      </c>
      <c r="P3592">
        <v>92</v>
      </c>
      <c r="Q3592">
        <v>0.12</v>
      </c>
      <c r="R3592">
        <f>IF(IFERROR(VLOOKUP(DATOS[[#This Row],[IdUnico]],A3593:$A$5002,1,FALSE),0),1,0)</f>
        <v>0</v>
      </c>
    </row>
    <row r="3593" spans="1:18" x14ac:dyDescent="0.3">
      <c r="A3593" t="str">
        <f>CONCATENATE(DATOS[[#This Row],[customer_id]],"_",DATOS[[#This Row],[country]],"_",DATOS[[#This Row],[customer_since]])</f>
        <v>CUST_7420_Germany_45573</v>
      </c>
      <c r="B3593" t="s">
        <v>45</v>
      </c>
      <c r="C3593">
        <v>61</v>
      </c>
      <c r="D3593" t="s">
        <v>21</v>
      </c>
      <c r="E3593" t="s">
        <v>50</v>
      </c>
      <c r="F3593">
        <v>108.19</v>
      </c>
      <c r="G3593">
        <f>IF(DATOS[[#This Row],[avg_order_value]]="",0,DATOS[[#This Row],[avg_order_value]])</f>
        <v>108.19</v>
      </c>
      <c r="H3593">
        <v>11</v>
      </c>
      <c r="I3593">
        <f>DATOS[[#This Row],[avgValorOrdenDesc]]*DATOS[[#This Row],[total_orders]]</f>
        <v>1190.0899999999999</v>
      </c>
      <c r="J3593">
        <v>252</v>
      </c>
      <c r="K3593">
        <v>0</v>
      </c>
      <c r="L3593" t="s">
        <v>23</v>
      </c>
      <c r="M3593">
        <v>70.099999999999994</v>
      </c>
      <c r="N3593">
        <f>IF(DATOS[[#This Row],[email_open_rate]]="",0,DATOS[[#This Row],[email_open_rate]])</f>
        <v>70.099999999999994</v>
      </c>
      <c r="O3593" s="1">
        <v>45573</v>
      </c>
      <c r="P3593">
        <v>38</v>
      </c>
      <c r="Q3593">
        <v>0.36</v>
      </c>
      <c r="R3593">
        <f>IF(IFERROR(VLOOKUP(DATOS[[#This Row],[IdUnico]],A3594:$A$5002,1,FALSE),0),1,0)</f>
        <v>0</v>
      </c>
    </row>
    <row r="3594" spans="1:18" x14ac:dyDescent="0.3">
      <c r="A3594" t="str">
        <f>CONCATENATE(DATOS[[#This Row],[customer_id]],"_",DATOS[[#This Row],[country]],"_",DATOS[[#This Row],[customer_since]])</f>
        <v>CUST_7426_UK_45624</v>
      </c>
      <c r="B3594" t="s">
        <v>2736</v>
      </c>
      <c r="C3594">
        <v>27</v>
      </c>
      <c r="D3594" t="s">
        <v>14</v>
      </c>
      <c r="E3594" t="s">
        <v>52</v>
      </c>
      <c r="F3594">
        <v>50.08</v>
      </c>
      <c r="G3594">
        <f>IF(DATOS[[#This Row],[avg_order_value]]="",0,DATOS[[#This Row],[avg_order_value]])</f>
        <v>50.08</v>
      </c>
      <c r="H3594">
        <v>8</v>
      </c>
      <c r="I3594">
        <f>DATOS[[#This Row],[avgValorOrdenDesc]]*DATOS[[#This Row],[total_orders]]</f>
        <v>400.64</v>
      </c>
      <c r="J3594">
        <v>117</v>
      </c>
      <c r="K3594">
        <v>0</v>
      </c>
      <c r="L3594" t="s">
        <v>19</v>
      </c>
      <c r="M3594">
        <v>58.7</v>
      </c>
      <c r="N3594">
        <f>IF(DATOS[[#This Row],[email_open_rate]]="",0,DATOS[[#This Row],[email_open_rate]])</f>
        <v>58.7</v>
      </c>
      <c r="O3594" s="1">
        <v>45624</v>
      </c>
      <c r="P3594">
        <v>82</v>
      </c>
      <c r="Q3594">
        <v>0.41</v>
      </c>
      <c r="R3594">
        <f>IF(IFERROR(VLOOKUP(DATOS[[#This Row],[IdUnico]],A3595:$A$5002,1,FALSE),0),1,0)</f>
        <v>0</v>
      </c>
    </row>
    <row r="3595" spans="1:18" x14ac:dyDescent="0.3">
      <c r="A3595" t="str">
        <f>CONCATENATE(DATOS[[#This Row],[customer_id]],"_",DATOS[[#This Row],[country]],"_",DATOS[[#This Row],[customer_since]])</f>
        <v>CUST_7430_Brazil_45537</v>
      </c>
      <c r="B3595" t="s">
        <v>1462</v>
      </c>
      <c r="C3595">
        <v>41</v>
      </c>
      <c r="D3595" t="s">
        <v>21</v>
      </c>
      <c r="E3595" t="s">
        <v>15</v>
      </c>
      <c r="F3595">
        <v>208.79</v>
      </c>
      <c r="G3595">
        <f>IF(DATOS[[#This Row],[avg_order_value]]="",0,DATOS[[#This Row],[avg_order_value]])</f>
        <v>208.79</v>
      </c>
      <c r="H3595">
        <v>8</v>
      </c>
      <c r="I3595">
        <f>DATOS[[#This Row],[avgValorOrdenDesc]]*DATOS[[#This Row],[total_orders]]</f>
        <v>1670.32</v>
      </c>
      <c r="J3595">
        <v>31</v>
      </c>
      <c r="K3595">
        <v>0</v>
      </c>
      <c r="L3595" t="s">
        <v>29</v>
      </c>
      <c r="M3595">
        <v>12.2</v>
      </c>
      <c r="N3595">
        <f>IF(DATOS[[#This Row],[email_open_rate]]="",0,DATOS[[#This Row],[email_open_rate]])</f>
        <v>12.2</v>
      </c>
      <c r="O3595" s="1">
        <v>45537</v>
      </c>
      <c r="P3595">
        <v>41</v>
      </c>
      <c r="Q3595">
        <v>0.05</v>
      </c>
      <c r="R3595">
        <f>IF(IFERROR(VLOOKUP(DATOS[[#This Row],[IdUnico]],A3596:$A$5002,1,FALSE),0),1,0)</f>
        <v>0</v>
      </c>
    </row>
    <row r="3596" spans="1:18" x14ac:dyDescent="0.3">
      <c r="A3596" t="str">
        <f>CONCATENATE(DATOS[[#This Row],[customer_id]],"_",DATOS[[#This Row],[country]],"_",DATOS[[#This Row],[customer_since]])</f>
        <v>CUST_7430_China_44936</v>
      </c>
      <c r="B3596" t="s">
        <v>1462</v>
      </c>
      <c r="C3596">
        <v>41</v>
      </c>
      <c r="D3596" t="s">
        <v>21</v>
      </c>
      <c r="E3596" t="s">
        <v>44</v>
      </c>
      <c r="F3596">
        <v>39.31</v>
      </c>
      <c r="G3596">
        <f>IF(DATOS[[#This Row],[avg_order_value]]="",0,DATOS[[#This Row],[avg_order_value]])</f>
        <v>39.31</v>
      </c>
      <c r="H3596">
        <v>10</v>
      </c>
      <c r="I3596">
        <f>DATOS[[#This Row],[avgValorOrdenDesc]]*DATOS[[#This Row],[total_orders]]</f>
        <v>393.1</v>
      </c>
      <c r="J3596">
        <v>327</v>
      </c>
      <c r="K3596">
        <v>0</v>
      </c>
      <c r="L3596" t="s">
        <v>16</v>
      </c>
      <c r="M3596">
        <v>45.2</v>
      </c>
      <c r="N3596">
        <f>IF(DATOS[[#This Row],[email_open_rate]]="",0,DATOS[[#This Row],[email_open_rate]])</f>
        <v>45.2</v>
      </c>
      <c r="O3596" s="1">
        <v>44936</v>
      </c>
      <c r="P3596">
        <v>3</v>
      </c>
      <c r="Q3596">
        <v>0.04</v>
      </c>
      <c r="R3596">
        <f>IF(IFERROR(VLOOKUP(DATOS[[#This Row],[IdUnico]],A3597:$A$5002,1,FALSE),0),1,0)</f>
        <v>0</v>
      </c>
    </row>
    <row r="3597" spans="1:18" x14ac:dyDescent="0.3">
      <c r="A3597" t="str">
        <f>CONCATENATE(DATOS[[#This Row],[customer_id]],"_",DATOS[[#This Row],[country]],"_",DATOS[[#This Row],[customer_since]])</f>
        <v>CUST_7432_USA_45409</v>
      </c>
      <c r="B3597" t="s">
        <v>2777</v>
      </c>
      <c r="C3597">
        <v>49</v>
      </c>
      <c r="D3597" t="s">
        <v>14</v>
      </c>
      <c r="E3597" t="s">
        <v>18</v>
      </c>
      <c r="F3597">
        <v>196.64</v>
      </c>
      <c r="G3597">
        <f>IF(DATOS[[#This Row],[avg_order_value]]="",0,DATOS[[#This Row],[avg_order_value]])</f>
        <v>196.64</v>
      </c>
      <c r="H3597">
        <v>17</v>
      </c>
      <c r="I3597">
        <f>DATOS[[#This Row],[avgValorOrdenDesc]]*DATOS[[#This Row],[total_orders]]</f>
        <v>3342.8799999999997</v>
      </c>
      <c r="J3597">
        <v>246</v>
      </c>
      <c r="K3597">
        <v>0</v>
      </c>
      <c r="L3597" t="s">
        <v>40</v>
      </c>
      <c r="M3597">
        <v>80.5</v>
      </c>
      <c r="N3597">
        <f>IF(DATOS[[#This Row],[email_open_rate]]="",0,DATOS[[#This Row],[email_open_rate]])</f>
        <v>80.5</v>
      </c>
      <c r="O3597" s="1">
        <v>45409</v>
      </c>
      <c r="P3597">
        <v>16</v>
      </c>
      <c r="Q3597">
        <v>0.4</v>
      </c>
      <c r="R3597">
        <f>IF(IFERROR(VLOOKUP(DATOS[[#This Row],[IdUnico]],A3598:$A$5002,1,FALSE),0),1,0)</f>
        <v>0</v>
      </c>
    </row>
    <row r="3598" spans="1:18" x14ac:dyDescent="0.3">
      <c r="A3598" t="str">
        <f>CONCATENATE(DATOS[[#This Row],[customer_id]],"_",DATOS[[#This Row],[country]],"_",DATOS[[#This Row],[customer_since]])</f>
        <v>CUST_7439_Brazil_44739</v>
      </c>
      <c r="B3598" t="s">
        <v>95</v>
      </c>
      <c r="C3598">
        <v>58</v>
      </c>
      <c r="D3598" t="s">
        <v>14</v>
      </c>
      <c r="E3598" t="s">
        <v>15</v>
      </c>
      <c r="F3598">
        <v>224.56</v>
      </c>
      <c r="G3598">
        <f>IF(DATOS[[#This Row],[avg_order_value]]="",0,DATOS[[#This Row],[avg_order_value]])</f>
        <v>224.56</v>
      </c>
      <c r="H3598">
        <v>4</v>
      </c>
      <c r="I3598">
        <f>DATOS[[#This Row],[avgValorOrdenDesc]]*DATOS[[#This Row],[total_orders]]</f>
        <v>898.24</v>
      </c>
      <c r="J3598">
        <v>131</v>
      </c>
      <c r="K3598">
        <v>0</v>
      </c>
      <c r="L3598" t="s">
        <v>29</v>
      </c>
      <c r="M3598">
        <v>28.9</v>
      </c>
      <c r="N3598">
        <f>IF(DATOS[[#This Row],[email_open_rate]]="",0,DATOS[[#This Row],[email_open_rate]])</f>
        <v>28.9</v>
      </c>
      <c r="O3598" s="1">
        <v>44739</v>
      </c>
      <c r="P3598">
        <v>38</v>
      </c>
      <c r="Q3598">
        <v>7.0000000000000007E-2</v>
      </c>
      <c r="R3598">
        <f>IF(IFERROR(VLOOKUP(DATOS[[#This Row],[IdUnico]],A3599:$A$5002,1,FALSE),0),1,0)</f>
        <v>0</v>
      </c>
    </row>
    <row r="3599" spans="1:18" x14ac:dyDescent="0.3">
      <c r="A3599" t="str">
        <f>CONCATENATE(DATOS[[#This Row],[customer_id]],"_",DATOS[[#This Row],[country]],"_",DATOS[[#This Row],[customer_since]])</f>
        <v>CUST_7439_Canada_45597</v>
      </c>
      <c r="B3599" t="s">
        <v>95</v>
      </c>
      <c r="C3599">
        <v>31</v>
      </c>
      <c r="D3599" t="s">
        <v>21</v>
      </c>
      <c r="E3599" t="s">
        <v>28</v>
      </c>
      <c r="F3599">
        <v>135.26</v>
      </c>
      <c r="G3599">
        <f>IF(DATOS[[#This Row],[avg_order_value]]="",0,DATOS[[#This Row],[avg_order_value]])</f>
        <v>135.26</v>
      </c>
      <c r="H3599">
        <v>7</v>
      </c>
      <c r="I3599">
        <f>DATOS[[#This Row],[avgValorOrdenDesc]]*DATOS[[#This Row],[total_orders]]</f>
        <v>946.81999999999994</v>
      </c>
      <c r="J3599">
        <v>47</v>
      </c>
      <c r="K3599">
        <v>0</v>
      </c>
      <c r="L3599" t="s">
        <v>29</v>
      </c>
      <c r="M3599">
        <v>42.5</v>
      </c>
      <c r="N3599">
        <f>IF(DATOS[[#This Row],[email_open_rate]]="",0,DATOS[[#This Row],[email_open_rate]])</f>
        <v>42.5</v>
      </c>
      <c r="O3599" s="1">
        <v>45597</v>
      </c>
      <c r="P3599">
        <v>44</v>
      </c>
      <c r="Q3599">
        <v>0.32</v>
      </c>
      <c r="R3599">
        <f>IF(IFERROR(VLOOKUP(DATOS[[#This Row],[IdUnico]],A3600:$A$5002,1,FALSE),0),1,0)</f>
        <v>0</v>
      </c>
    </row>
    <row r="3600" spans="1:18" x14ac:dyDescent="0.3">
      <c r="A3600" t="str">
        <f>CONCATENATE(DATOS[[#This Row],[customer_id]],"_",DATOS[[#This Row],[country]],"_",DATOS[[#This Row],[customer_since]])</f>
        <v>CUST_7441_UK_44071</v>
      </c>
      <c r="B3600" t="s">
        <v>1587</v>
      </c>
      <c r="C3600">
        <v>49</v>
      </c>
      <c r="D3600" t="s">
        <v>21</v>
      </c>
      <c r="E3600" t="s">
        <v>52</v>
      </c>
      <c r="F3600">
        <v>43.64</v>
      </c>
      <c r="G3600">
        <f>IF(DATOS[[#This Row],[avg_order_value]]="",0,DATOS[[#This Row],[avg_order_value]])</f>
        <v>43.64</v>
      </c>
      <c r="H3600">
        <v>11</v>
      </c>
      <c r="I3600">
        <f>DATOS[[#This Row],[avgValorOrdenDesc]]*DATOS[[#This Row],[total_orders]]</f>
        <v>480.04</v>
      </c>
      <c r="J3600">
        <v>69</v>
      </c>
      <c r="K3600">
        <v>0</v>
      </c>
      <c r="L3600" t="s">
        <v>29</v>
      </c>
      <c r="M3600">
        <v>49.2</v>
      </c>
      <c r="N3600">
        <f>IF(DATOS[[#This Row],[email_open_rate]]="",0,DATOS[[#This Row],[email_open_rate]])</f>
        <v>49.2</v>
      </c>
      <c r="O3600" s="1">
        <v>44071</v>
      </c>
      <c r="P3600">
        <v>61</v>
      </c>
      <c r="Q3600">
        <v>0.17</v>
      </c>
      <c r="R3600">
        <f>IF(IFERROR(VLOOKUP(DATOS[[#This Row],[IdUnico]],A3601:$A$5002,1,FALSE),0),1,0)</f>
        <v>0</v>
      </c>
    </row>
    <row r="3601" spans="1:18" x14ac:dyDescent="0.3">
      <c r="A3601" t="str">
        <f>CONCATENATE(DATOS[[#This Row],[customer_id]],"_",DATOS[[#This Row],[country]],"_",DATOS[[#This Row],[customer_since]])</f>
        <v>CUST_7445_Brazil_45209</v>
      </c>
      <c r="B3601" t="s">
        <v>1882</v>
      </c>
      <c r="C3601">
        <v>45</v>
      </c>
      <c r="D3601" t="s">
        <v>21</v>
      </c>
      <c r="E3601" t="s">
        <v>15</v>
      </c>
      <c r="F3601">
        <v>66.349999999999994</v>
      </c>
      <c r="G3601">
        <f>IF(DATOS[[#This Row],[avg_order_value]]="",0,DATOS[[#This Row],[avg_order_value]])</f>
        <v>66.349999999999994</v>
      </c>
      <c r="H3601">
        <v>6</v>
      </c>
      <c r="I3601">
        <f>DATOS[[#This Row],[avgValorOrdenDesc]]*DATOS[[#This Row],[total_orders]]</f>
        <v>398.09999999999997</v>
      </c>
      <c r="J3601">
        <v>290</v>
      </c>
      <c r="K3601">
        <v>0</v>
      </c>
      <c r="L3601" t="s">
        <v>23</v>
      </c>
      <c r="M3601">
        <v>6.3</v>
      </c>
      <c r="N3601">
        <f>IF(DATOS[[#This Row],[email_open_rate]]="",0,DATOS[[#This Row],[email_open_rate]])</f>
        <v>6.3</v>
      </c>
      <c r="O3601" s="1">
        <v>45209</v>
      </c>
      <c r="P3601">
        <v>76</v>
      </c>
      <c r="Q3601">
        <v>0.17</v>
      </c>
      <c r="R3601">
        <f>IF(IFERROR(VLOOKUP(DATOS[[#This Row],[IdUnico]],A3602:$A$5002,1,FALSE),0),1,0)</f>
        <v>0</v>
      </c>
    </row>
    <row r="3602" spans="1:18" x14ac:dyDescent="0.3">
      <c r="A3602" t="str">
        <f>CONCATENATE(DATOS[[#This Row],[customer_id]],"_",DATOS[[#This Row],[country]],"_",DATOS[[#This Row],[customer_since]])</f>
        <v>CUST_7446_France_44061</v>
      </c>
      <c r="B3602" t="s">
        <v>1310</v>
      </c>
      <c r="C3602">
        <v>22</v>
      </c>
      <c r="D3602" t="s">
        <v>14</v>
      </c>
      <c r="E3602" t="s">
        <v>35</v>
      </c>
      <c r="F3602">
        <v>85.44</v>
      </c>
      <c r="G3602">
        <f>IF(DATOS[[#This Row],[avg_order_value]]="",0,DATOS[[#This Row],[avg_order_value]])</f>
        <v>85.44</v>
      </c>
      <c r="H3602">
        <v>4</v>
      </c>
      <c r="I3602">
        <f>DATOS[[#This Row],[avgValorOrdenDesc]]*DATOS[[#This Row],[total_orders]]</f>
        <v>341.76</v>
      </c>
      <c r="J3602">
        <v>335</v>
      </c>
      <c r="K3602">
        <v>0</v>
      </c>
      <c r="L3602" t="s">
        <v>23</v>
      </c>
      <c r="M3602">
        <v>96.3</v>
      </c>
      <c r="N3602">
        <f>IF(DATOS[[#This Row],[email_open_rate]]="",0,DATOS[[#This Row],[email_open_rate]])</f>
        <v>96.3</v>
      </c>
      <c r="O3602" s="1">
        <v>44061</v>
      </c>
      <c r="P3602">
        <v>70</v>
      </c>
      <c r="Q3602">
        <v>0.25</v>
      </c>
      <c r="R3602">
        <f>IF(IFERROR(VLOOKUP(DATOS[[#This Row],[IdUnico]],A3603:$A$5002,1,FALSE),0),1,0)</f>
        <v>0</v>
      </c>
    </row>
    <row r="3603" spans="1:18" x14ac:dyDescent="0.3">
      <c r="A3603" t="str">
        <f>CONCATENATE(DATOS[[#This Row],[customer_id]],"_",DATOS[[#This Row],[country]],"_",DATOS[[#This Row],[customer_since]])</f>
        <v>CUST_7447_USA_44866</v>
      </c>
      <c r="B3603" t="s">
        <v>3429</v>
      </c>
      <c r="C3603">
        <v>26</v>
      </c>
      <c r="D3603" t="s">
        <v>21</v>
      </c>
      <c r="E3603" t="s">
        <v>18</v>
      </c>
      <c r="F3603">
        <v>47.55</v>
      </c>
      <c r="G3603">
        <f>IF(DATOS[[#This Row],[avg_order_value]]="",0,DATOS[[#This Row],[avg_order_value]])</f>
        <v>47.55</v>
      </c>
      <c r="H3603">
        <v>12</v>
      </c>
      <c r="I3603">
        <f>DATOS[[#This Row],[avgValorOrdenDesc]]*DATOS[[#This Row],[total_orders]]</f>
        <v>570.59999999999991</v>
      </c>
      <c r="J3603">
        <v>82</v>
      </c>
      <c r="K3603">
        <v>0</v>
      </c>
      <c r="L3603" t="s">
        <v>19</v>
      </c>
      <c r="M3603">
        <v>33.1</v>
      </c>
      <c r="N3603">
        <f>IF(DATOS[[#This Row],[email_open_rate]]="",0,DATOS[[#This Row],[email_open_rate]])</f>
        <v>33.1</v>
      </c>
      <c r="O3603" s="1">
        <v>44866</v>
      </c>
      <c r="P3603">
        <v>26</v>
      </c>
      <c r="Q3603">
        <v>0.34</v>
      </c>
      <c r="R3603">
        <f>IF(IFERROR(VLOOKUP(DATOS[[#This Row],[IdUnico]],A3604:$A$5002,1,FALSE),0),1,0)</f>
        <v>0</v>
      </c>
    </row>
    <row r="3604" spans="1:18" x14ac:dyDescent="0.3">
      <c r="A3604" t="str">
        <f>CONCATENATE(DATOS[[#This Row],[customer_id]],"_",DATOS[[#This Row],[country]],"_",DATOS[[#This Row],[customer_since]])</f>
        <v>CUST_7448_Japan_45430</v>
      </c>
      <c r="B3604" t="s">
        <v>3627</v>
      </c>
      <c r="C3604">
        <v>45</v>
      </c>
      <c r="D3604" t="s">
        <v>14</v>
      </c>
      <c r="E3604" t="s">
        <v>26</v>
      </c>
      <c r="F3604">
        <v>21.66</v>
      </c>
      <c r="G3604">
        <f>IF(DATOS[[#This Row],[avg_order_value]]="",0,DATOS[[#This Row],[avg_order_value]])</f>
        <v>21.66</v>
      </c>
      <c r="H3604">
        <v>8</v>
      </c>
      <c r="I3604">
        <f>DATOS[[#This Row],[avgValorOrdenDesc]]*DATOS[[#This Row],[total_orders]]</f>
        <v>173.28</v>
      </c>
      <c r="J3604">
        <v>221</v>
      </c>
      <c r="K3604">
        <v>0</v>
      </c>
      <c r="L3604" t="s">
        <v>29</v>
      </c>
      <c r="N3604">
        <f>IF(DATOS[[#This Row],[email_open_rate]]="",0,DATOS[[#This Row],[email_open_rate]])</f>
        <v>0</v>
      </c>
      <c r="O3604" s="1">
        <v>45430</v>
      </c>
      <c r="P3604">
        <v>78</v>
      </c>
      <c r="Q3604">
        <v>0.14000000000000001</v>
      </c>
      <c r="R3604">
        <f>IF(IFERROR(VLOOKUP(DATOS[[#This Row],[IdUnico]],A3605:$A$5002,1,FALSE),0),1,0)</f>
        <v>0</v>
      </c>
    </row>
    <row r="3605" spans="1:18" x14ac:dyDescent="0.3">
      <c r="A3605" t="str">
        <f>CONCATENATE(DATOS[[#This Row],[customer_id]],"_",DATOS[[#This Row],[country]],"_",DATOS[[#This Row],[customer_since]])</f>
        <v>CUST_7450_China_45526</v>
      </c>
      <c r="B3605" t="s">
        <v>2090</v>
      </c>
      <c r="C3605">
        <v>74</v>
      </c>
      <c r="D3605" t="s">
        <v>21</v>
      </c>
      <c r="E3605" t="s">
        <v>44</v>
      </c>
      <c r="F3605">
        <v>125.83</v>
      </c>
      <c r="G3605">
        <f>IF(DATOS[[#This Row],[avg_order_value]]="",0,DATOS[[#This Row],[avg_order_value]])</f>
        <v>125.83</v>
      </c>
      <c r="H3605">
        <v>16</v>
      </c>
      <c r="I3605">
        <f>DATOS[[#This Row],[avgValorOrdenDesc]]*DATOS[[#This Row],[total_orders]]</f>
        <v>2013.28</v>
      </c>
      <c r="J3605">
        <v>318</v>
      </c>
      <c r="K3605">
        <v>0</v>
      </c>
      <c r="L3605" t="s">
        <v>19</v>
      </c>
      <c r="M3605">
        <v>10.4</v>
      </c>
      <c r="N3605">
        <f>IF(DATOS[[#This Row],[email_open_rate]]="",0,DATOS[[#This Row],[email_open_rate]])</f>
        <v>10.4</v>
      </c>
      <c r="O3605" s="1">
        <v>45526</v>
      </c>
      <c r="P3605">
        <v>68</v>
      </c>
      <c r="Q3605">
        <v>0.36</v>
      </c>
      <c r="R3605">
        <f>IF(IFERROR(VLOOKUP(DATOS[[#This Row],[IdUnico]],A3606:$A$5002,1,FALSE),0),1,0)</f>
        <v>0</v>
      </c>
    </row>
    <row r="3606" spans="1:18" x14ac:dyDescent="0.3">
      <c r="A3606" t="str">
        <f>CONCATENATE(DATOS[[#This Row],[customer_id]],"_",DATOS[[#This Row],[country]],"_",DATOS[[#This Row],[customer_since]])</f>
        <v>CUST_7453_USA_45264</v>
      </c>
      <c r="B3606" t="s">
        <v>3767</v>
      </c>
      <c r="C3606">
        <v>77</v>
      </c>
      <c r="D3606" t="s">
        <v>25</v>
      </c>
      <c r="E3606" t="s">
        <v>18</v>
      </c>
      <c r="F3606">
        <v>162.1</v>
      </c>
      <c r="G3606">
        <f>IF(DATOS[[#This Row],[avg_order_value]]="",0,DATOS[[#This Row],[avg_order_value]])</f>
        <v>162.1</v>
      </c>
      <c r="H3606">
        <v>14</v>
      </c>
      <c r="I3606">
        <f>DATOS[[#This Row],[avgValorOrdenDesc]]*DATOS[[#This Row],[total_orders]]</f>
        <v>2269.4</v>
      </c>
      <c r="J3606">
        <v>102</v>
      </c>
      <c r="K3606">
        <v>0</v>
      </c>
      <c r="L3606" t="s">
        <v>16</v>
      </c>
      <c r="M3606">
        <v>84.9</v>
      </c>
      <c r="N3606">
        <f>IF(DATOS[[#This Row],[email_open_rate]]="",0,DATOS[[#This Row],[email_open_rate]])</f>
        <v>84.9</v>
      </c>
      <c r="O3606" s="1">
        <v>45264</v>
      </c>
      <c r="P3606">
        <v>35</v>
      </c>
      <c r="Q3606">
        <v>7.0000000000000007E-2</v>
      </c>
      <c r="R3606">
        <f>IF(IFERROR(VLOOKUP(DATOS[[#This Row],[IdUnico]],A3607:$A$5002,1,FALSE),0),1,0)</f>
        <v>0</v>
      </c>
    </row>
    <row r="3607" spans="1:18" x14ac:dyDescent="0.3">
      <c r="A3607" t="str">
        <f>CONCATENATE(DATOS[[#This Row],[customer_id]],"_",DATOS[[#This Row],[country]],"_",DATOS[[#This Row],[customer_since]])</f>
        <v>CUST_7456_India_44361</v>
      </c>
      <c r="B3607" t="s">
        <v>927</v>
      </c>
      <c r="C3607">
        <v>39</v>
      </c>
      <c r="D3607" t="s">
        <v>25</v>
      </c>
      <c r="E3607" t="s">
        <v>37</v>
      </c>
      <c r="F3607">
        <v>136.72</v>
      </c>
      <c r="G3607">
        <f>IF(DATOS[[#This Row],[avg_order_value]]="",0,DATOS[[#This Row],[avg_order_value]])</f>
        <v>136.72</v>
      </c>
      <c r="H3607">
        <v>11</v>
      </c>
      <c r="I3607">
        <f>DATOS[[#This Row],[avgValorOrdenDesc]]*DATOS[[#This Row],[total_orders]]</f>
        <v>1503.92</v>
      </c>
      <c r="J3607">
        <v>55</v>
      </c>
      <c r="K3607">
        <v>0</v>
      </c>
      <c r="L3607" t="s">
        <v>16</v>
      </c>
      <c r="M3607">
        <v>14.9</v>
      </c>
      <c r="N3607">
        <f>IF(DATOS[[#This Row],[email_open_rate]]="",0,DATOS[[#This Row],[email_open_rate]])</f>
        <v>14.9</v>
      </c>
      <c r="O3607" s="1">
        <v>44361</v>
      </c>
      <c r="P3607">
        <v>3</v>
      </c>
      <c r="Q3607">
        <v>0.1</v>
      </c>
      <c r="R3607">
        <f>IF(IFERROR(VLOOKUP(DATOS[[#This Row],[IdUnico]],A3608:$A$5002,1,FALSE),0),1,0)</f>
        <v>0</v>
      </c>
    </row>
    <row r="3608" spans="1:18" x14ac:dyDescent="0.3">
      <c r="A3608" t="str">
        <f>CONCATENATE(DATOS[[#This Row],[customer_id]],"_",DATOS[[#This Row],[country]],"_",DATOS[[#This Row],[customer_since]])</f>
        <v>CUST_7457_Canada_44666</v>
      </c>
      <c r="B3608" t="s">
        <v>360</v>
      </c>
      <c r="C3608">
        <v>28</v>
      </c>
      <c r="D3608" t="s">
        <v>14</v>
      </c>
      <c r="E3608" t="s">
        <v>28</v>
      </c>
      <c r="F3608">
        <v>98.7</v>
      </c>
      <c r="G3608">
        <f>IF(DATOS[[#This Row],[avg_order_value]]="",0,DATOS[[#This Row],[avg_order_value]])</f>
        <v>98.7</v>
      </c>
      <c r="H3608">
        <v>9</v>
      </c>
      <c r="I3608">
        <f>DATOS[[#This Row],[avgValorOrdenDesc]]*DATOS[[#This Row],[total_orders]]</f>
        <v>888.30000000000007</v>
      </c>
      <c r="J3608">
        <v>157</v>
      </c>
      <c r="K3608">
        <v>0</v>
      </c>
      <c r="L3608" t="s">
        <v>16</v>
      </c>
      <c r="M3608">
        <v>84.9</v>
      </c>
      <c r="N3608">
        <f>IF(DATOS[[#This Row],[email_open_rate]]="",0,DATOS[[#This Row],[email_open_rate]])</f>
        <v>84.9</v>
      </c>
      <c r="O3608" s="1">
        <v>44666</v>
      </c>
      <c r="P3608">
        <v>18</v>
      </c>
      <c r="Q3608">
        <v>0.48</v>
      </c>
      <c r="R3608">
        <f>IF(IFERROR(VLOOKUP(DATOS[[#This Row],[IdUnico]],A3609:$A$5002,1,FALSE),0),1,0)</f>
        <v>0</v>
      </c>
    </row>
    <row r="3609" spans="1:18" x14ac:dyDescent="0.3">
      <c r="A3609" t="str">
        <f>CONCATENATE(DATOS[[#This Row],[customer_id]],"_",DATOS[[#This Row],[country]],"_",DATOS[[#This Row],[customer_since]])</f>
        <v>CUST_7457_USA_44462</v>
      </c>
      <c r="B3609" t="s">
        <v>360</v>
      </c>
      <c r="C3609">
        <v>51</v>
      </c>
      <c r="D3609" t="s">
        <v>14</v>
      </c>
      <c r="E3609" t="s">
        <v>18</v>
      </c>
      <c r="F3609">
        <v>142.83000000000001</v>
      </c>
      <c r="G3609">
        <f>IF(DATOS[[#This Row],[avg_order_value]]="",0,DATOS[[#This Row],[avg_order_value]])</f>
        <v>142.83000000000001</v>
      </c>
      <c r="H3609">
        <v>7</v>
      </c>
      <c r="I3609">
        <f>DATOS[[#This Row],[avgValorOrdenDesc]]*DATOS[[#This Row],[total_orders]]</f>
        <v>999.81000000000006</v>
      </c>
      <c r="J3609">
        <v>227</v>
      </c>
      <c r="K3609">
        <v>1</v>
      </c>
      <c r="L3609" t="s">
        <v>40</v>
      </c>
      <c r="M3609">
        <v>80.099999999999994</v>
      </c>
      <c r="N3609">
        <f>IF(DATOS[[#This Row],[email_open_rate]]="",0,DATOS[[#This Row],[email_open_rate]])</f>
        <v>80.099999999999994</v>
      </c>
      <c r="O3609" s="1">
        <v>44462</v>
      </c>
      <c r="P3609">
        <v>78</v>
      </c>
      <c r="Q3609">
        <v>0.36</v>
      </c>
      <c r="R3609">
        <f>IF(IFERROR(VLOOKUP(DATOS[[#This Row],[IdUnico]],A3610:$A$5002,1,FALSE),0),1,0)</f>
        <v>0</v>
      </c>
    </row>
    <row r="3610" spans="1:18" x14ac:dyDescent="0.3">
      <c r="A3610" t="str">
        <f>CONCATENATE(DATOS[[#This Row],[customer_id]],"_",DATOS[[#This Row],[country]],"_",DATOS[[#This Row],[customer_since]])</f>
        <v>CUST_7460_Canada_44020</v>
      </c>
      <c r="B3610" t="s">
        <v>2988</v>
      </c>
      <c r="C3610">
        <v>56</v>
      </c>
      <c r="D3610" t="s">
        <v>14</v>
      </c>
      <c r="E3610" t="s">
        <v>28</v>
      </c>
      <c r="F3610">
        <v>319.02</v>
      </c>
      <c r="G3610">
        <f>IF(DATOS[[#This Row],[avg_order_value]]="",0,DATOS[[#This Row],[avg_order_value]])</f>
        <v>319.02</v>
      </c>
      <c r="H3610">
        <v>11</v>
      </c>
      <c r="I3610">
        <f>DATOS[[#This Row],[avgValorOrdenDesc]]*DATOS[[#This Row],[total_orders]]</f>
        <v>3509.22</v>
      </c>
      <c r="J3610">
        <v>197</v>
      </c>
      <c r="K3610">
        <v>0</v>
      </c>
      <c r="L3610" t="s">
        <v>16</v>
      </c>
      <c r="M3610">
        <v>6.5</v>
      </c>
      <c r="N3610">
        <f>IF(DATOS[[#This Row],[email_open_rate]]="",0,DATOS[[#This Row],[email_open_rate]])</f>
        <v>6.5</v>
      </c>
      <c r="O3610" s="1">
        <v>44020</v>
      </c>
      <c r="P3610">
        <v>21</v>
      </c>
      <c r="Q3610">
        <v>0.09</v>
      </c>
      <c r="R3610">
        <f>IF(IFERROR(VLOOKUP(DATOS[[#This Row],[IdUnico]],A3611:$A$5002,1,FALSE),0),1,0)</f>
        <v>0</v>
      </c>
    </row>
    <row r="3611" spans="1:18" x14ac:dyDescent="0.3">
      <c r="A3611" t="str">
        <f>CONCATENATE(DATOS[[#This Row],[customer_id]],"_",DATOS[[#This Row],[country]],"_",DATOS[[#This Row],[customer_since]])</f>
        <v>CUST_7465_Brazil_44677</v>
      </c>
      <c r="B3611" t="s">
        <v>2416</v>
      </c>
      <c r="C3611">
        <v>79</v>
      </c>
      <c r="D3611" t="s">
        <v>21</v>
      </c>
      <c r="E3611" t="s">
        <v>15</v>
      </c>
      <c r="F3611">
        <v>225.84</v>
      </c>
      <c r="G3611">
        <f>IF(DATOS[[#This Row],[avg_order_value]]="",0,DATOS[[#This Row],[avg_order_value]])</f>
        <v>225.84</v>
      </c>
      <c r="H3611">
        <v>9</v>
      </c>
      <c r="I3611">
        <f>DATOS[[#This Row],[avgValorOrdenDesc]]*DATOS[[#This Row],[total_orders]]</f>
        <v>2032.56</v>
      </c>
      <c r="J3611">
        <v>0</v>
      </c>
      <c r="K3611">
        <v>0</v>
      </c>
      <c r="L3611" t="s">
        <v>40</v>
      </c>
      <c r="M3611">
        <v>95.2</v>
      </c>
      <c r="N3611">
        <f>IF(DATOS[[#This Row],[email_open_rate]]="",0,DATOS[[#This Row],[email_open_rate]])</f>
        <v>95.2</v>
      </c>
      <c r="O3611" s="1">
        <v>44677</v>
      </c>
      <c r="P3611">
        <v>31</v>
      </c>
      <c r="Q3611">
        <v>0.28999999999999998</v>
      </c>
      <c r="R3611">
        <f>IF(IFERROR(VLOOKUP(DATOS[[#This Row],[IdUnico]],A3612:$A$5002,1,FALSE),0),1,0)</f>
        <v>0</v>
      </c>
    </row>
    <row r="3612" spans="1:18" x14ac:dyDescent="0.3">
      <c r="A3612" t="str">
        <f>CONCATENATE(DATOS[[#This Row],[customer_id]],"_",DATOS[[#This Row],[country]],"_",DATOS[[#This Row],[customer_since]])</f>
        <v>CUST_7467_Germany_45749</v>
      </c>
      <c r="B3612" t="s">
        <v>1173</v>
      </c>
      <c r="C3612">
        <v>53</v>
      </c>
      <c r="D3612" t="s">
        <v>14</v>
      </c>
      <c r="E3612" t="s">
        <v>50</v>
      </c>
      <c r="F3612">
        <v>90.38</v>
      </c>
      <c r="G3612">
        <f>IF(DATOS[[#This Row],[avg_order_value]]="",0,DATOS[[#This Row],[avg_order_value]])</f>
        <v>90.38</v>
      </c>
      <c r="H3612">
        <v>4</v>
      </c>
      <c r="I3612">
        <f>DATOS[[#This Row],[avgValorOrdenDesc]]*DATOS[[#This Row],[total_orders]]</f>
        <v>361.52</v>
      </c>
      <c r="J3612">
        <v>300</v>
      </c>
      <c r="K3612">
        <v>0</v>
      </c>
      <c r="L3612" t="s">
        <v>40</v>
      </c>
      <c r="M3612">
        <v>22</v>
      </c>
      <c r="N3612">
        <f>IF(DATOS[[#This Row],[email_open_rate]]="",0,DATOS[[#This Row],[email_open_rate]])</f>
        <v>22</v>
      </c>
      <c r="O3612" s="1">
        <v>45749</v>
      </c>
      <c r="P3612">
        <v>2</v>
      </c>
      <c r="Q3612">
        <v>0.27</v>
      </c>
      <c r="R3612">
        <f>IF(IFERROR(VLOOKUP(DATOS[[#This Row],[IdUnico]],A3613:$A$5002,1,FALSE),0),1,0)</f>
        <v>0</v>
      </c>
    </row>
    <row r="3613" spans="1:18" x14ac:dyDescent="0.3">
      <c r="A3613" t="str">
        <f>CONCATENATE(DATOS[[#This Row],[customer_id]],"_",DATOS[[#This Row],[country]],"_",DATOS[[#This Row],[customer_since]])</f>
        <v>CUST_7468_Canada_45646</v>
      </c>
      <c r="B3613" t="s">
        <v>2277</v>
      </c>
      <c r="C3613">
        <v>31</v>
      </c>
      <c r="D3613" t="s">
        <v>21</v>
      </c>
      <c r="E3613" t="s">
        <v>28</v>
      </c>
      <c r="F3613">
        <v>103.4</v>
      </c>
      <c r="G3613">
        <f>IF(DATOS[[#This Row],[avg_order_value]]="",0,DATOS[[#This Row],[avg_order_value]])</f>
        <v>103.4</v>
      </c>
      <c r="H3613">
        <v>13</v>
      </c>
      <c r="I3613">
        <f>DATOS[[#This Row],[avgValorOrdenDesc]]*DATOS[[#This Row],[total_orders]]</f>
        <v>1344.2</v>
      </c>
      <c r="J3613">
        <v>305</v>
      </c>
      <c r="K3613">
        <v>0</v>
      </c>
      <c r="L3613" t="s">
        <v>29</v>
      </c>
      <c r="M3613">
        <v>48.9</v>
      </c>
      <c r="N3613">
        <f>IF(DATOS[[#This Row],[email_open_rate]]="",0,DATOS[[#This Row],[email_open_rate]])</f>
        <v>48.9</v>
      </c>
      <c r="O3613" s="1">
        <v>45646</v>
      </c>
      <c r="P3613">
        <v>13</v>
      </c>
      <c r="Q3613">
        <v>0.39</v>
      </c>
      <c r="R3613">
        <f>IF(IFERROR(VLOOKUP(DATOS[[#This Row],[IdUnico]],A3614:$A$5002,1,FALSE),0),1,0)</f>
        <v>0</v>
      </c>
    </row>
    <row r="3614" spans="1:18" x14ac:dyDescent="0.3">
      <c r="A3614" t="str">
        <f>CONCATENATE(DATOS[[#This Row],[customer_id]],"_",DATOS[[#This Row],[country]],"_",DATOS[[#This Row],[customer_since]])</f>
        <v>CUST_7468_France_44294</v>
      </c>
      <c r="B3614" t="s">
        <v>2277</v>
      </c>
      <c r="C3614">
        <v>35</v>
      </c>
      <c r="D3614" t="s">
        <v>25</v>
      </c>
      <c r="E3614" t="s">
        <v>35</v>
      </c>
      <c r="F3614">
        <v>251.26</v>
      </c>
      <c r="G3614">
        <f>IF(DATOS[[#This Row],[avg_order_value]]="",0,DATOS[[#This Row],[avg_order_value]])</f>
        <v>251.26</v>
      </c>
      <c r="H3614">
        <v>8</v>
      </c>
      <c r="I3614">
        <f>DATOS[[#This Row],[avgValorOrdenDesc]]*DATOS[[#This Row],[total_orders]]</f>
        <v>2010.08</v>
      </c>
      <c r="J3614">
        <v>10</v>
      </c>
      <c r="K3614">
        <v>0</v>
      </c>
      <c r="L3614" t="s">
        <v>40</v>
      </c>
      <c r="M3614">
        <v>46</v>
      </c>
      <c r="N3614">
        <f>IF(DATOS[[#This Row],[email_open_rate]]="",0,DATOS[[#This Row],[email_open_rate]])</f>
        <v>46</v>
      </c>
      <c r="O3614" s="1">
        <v>44294</v>
      </c>
      <c r="P3614">
        <v>23</v>
      </c>
      <c r="Q3614">
        <v>0.09</v>
      </c>
      <c r="R3614">
        <f>IF(IFERROR(VLOOKUP(DATOS[[#This Row],[IdUnico]],A3615:$A$5002,1,FALSE),0),1,0)</f>
        <v>0</v>
      </c>
    </row>
    <row r="3615" spans="1:18" x14ac:dyDescent="0.3">
      <c r="A3615" t="str">
        <f>CONCATENATE(DATOS[[#This Row],[customer_id]],"_",DATOS[[#This Row],[country]],"_",DATOS[[#This Row],[customer_since]])</f>
        <v>CUST_7469_China_44686</v>
      </c>
      <c r="B3615" t="s">
        <v>792</v>
      </c>
      <c r="C3615">
        <v>34</v>
      </c>
      <c r="D3615" t="s">
        <v>14</v>
      </c>
      <c r="E3615" t="s">
        <v>44</v>
      </c>
      <c r="F3615">
        <v>164.17</v>
      </c>
      <c r="G3615">
        <f>IF(DATOS[[#This Row],[avg_order_value]]="",0,DATOS[[#This Row],[avg_order_value]])</f>
        <v>164.17</v>
      </c>
      <c r="H3615">
        <v>9</v>
      </c>
      <c r="I3615">
        <f>DATOS[[#This Row],[avgValorOrdenDesc]]*DATOS[[#This Row],[total_orders]]</f>
        <v>1477.53</v>
      </c>
      <c r="J3615">
        <v>197</v>
      </c>
      <c r="K3615">
        <v>0</v>
      </c>
      <c r="L3615" t="s">
        <v>40</v>
      </c>
      <c r="M3615">
        <v>4.3</v>
      </c>
      <c r="N3615">
        <f>IF(DATOS[[#This Row],[email_open_rate]]="",0,DATOS[[#This Row],[email_open_rate]])</f>
        <v>4.3</v>
      </c>
      <c r="O3615" s="1">
        <v>44686</v>
      </c>
      <c r="P3615">
        <v>91</v>
      </c>
      <c r="Q3615">
        <v>0.24</v>
      </c>
      <c r="R3615">
        <f>IF(IFERROR(VLOOKUP(DATOS[[#This Row],[IdUnico]],A3616:$A$5002,1,FALSE),0),1,0)</f>
        <v>0</v>
      </c>
    </row>
    <row r="3616" spans="1:18" x14ac:dyDescent="0.3">
      <c r="A3616" t="str">
        <f>CONCATENATE(DATOS[[#This Row],[customer_id]],"_",DATOS[[#This Row],[country]],"_",DATOS[[#This Row],[customer_since]])</f>
        <v>CUST_7469_USA_45270</v>
      </c>
      <c r="B3616" t="s">
        <v>792</v>
      </c>
      <c r="C3616">
        <v>40</v>
      </c>
      <c r="D3616" t="s">
        <v>14</v>
      </c>
      <c r="E3616" t="s">
        <v>18</v>
      </c>
      <c r="F3616">
        <v>59.94</v>
      </c>
      <c r="G3616">
        <f>IF(DATOS[[#This Row],[avg_order_value]]="",0,DATOS[[#This Row],[avg_order_value]])</f>
        <v>59.94</v>
      </c>
      <c r="H3616">
        <v>13</v>
      </c>
      <c r="I3616">
        <f>DATOS[[#This Row],[avgValorOrdenDesc]]*DATOS[[#This Row],[total_orders]]</f>
        <v>779.22</v>
      </c>
      <c r="J3616">
        <v>4</v>
      </c>
      <c r="K3616">
        <v>0</v>
      </c>
      <c r="L3616" t="s">
        <v>23</v>
      </c>
      <c r="M3616">
        <v>26.4</v>
      </c>
      <c r="N3616">
        <f>IF(DATOS[[#This Row],[email_open_rate]]="",0,DATOS[[#This Row],[email_open_rate]])</f>
        <v>26.4</v>
      </c>
      <c r="O3616" s="1">
        <v>45270</v>
      </c>
      <c r="P3616">
        <v>81</v>
      </c>
      <c r="Q3616">
        <v>0.28000000000000003</v>
      </c>
      <c r="R3616">
        <f>IF(IFERROR(VLOOKUP(DATOS[[#This Row],[IdUnico]],A3617:$A$5002,1,FALSE),0),1,0)</f>
        <v>0</v>
      </c>
    </row>
    <row r="3617" spans="1:18" x14ac:dyDescent="0.3">
      <c r="A3617" t="str">
        <f>CONCATENATE(DATOS[[#This Row],[customer_id]],"_",DATOS[[#This Row],[country]],"_",DATOS[[#This Row],[customer_since]])</f>
        <v>CUST_7470_UK_45298</v>
      </c>
      <c r="B3617" t="s">
        <v>3723</v>
      </c>
      <c r="C3617">
        <v>42</v>
      </c>
      <c r="D3617" t="s">
        <v>14</v>
      </c>
      <c r="E3617" t="s">
        <v>52</v>
      </c>
      <c r="F3617">
        <v>72.83</v>
      </c>
      <c r="G3617">
        <f>IF(DATOS[[#This Row],[avg_order_value]]="",0,DATOS[[#This Row],[avg_order_value]])</f>
        <v>72.83</v>
      </c>
      <c r="H3617">
        <v>10</v>
      </c>
      <c r="I3617">
        <f>DATOS[[#This Row],[avgValorOrdenDesc]]*DATOS[[#This Row],[total_orders]]</f>
        <v>728.3</v>
      </c>
      <c r="J3617">
        <v>258</v>
      </c>
      <c r="K3617">
        <v>0</v>
      </c>
      <c r="L3617" t="s">
        <v>16</v>
      </c>
      <c r="M3617">
        <v>34.4</v>
      </c>
      <c r="N3617">
        <f>IF(DATOS[[#This Row],[email_open_rate]]="",0,DATOS[[#This Row],[email_open_rate]])</f>
        <v>34.4</v>
      </c>
      <c r="O3617" s="1">
        <v>45298</v>
      </c>
      <c r="P3617">
        <v>87</v>
      </c>
      <c r="Q3617">
        <v>0.73</v>
      </c>
      <c r="R3617">
        <f>IF(IFERROR(VLOOKUP(DATOS[[#This Row],[IdUnico]],A3618:$A$5002,1,FALSE),0),1,0)</f>
        <v>0</v>
      </c>
    </row>
    <row r="3618" spans="1:18" x14ac:dyDescent="0.3">
      <c r="A3618" t="str">
        <f>CONCATENATE(DATOS[[#This Row],[customer_id]],"_",DATOS[[#This Row],[country]],"_",DATOS[[#This Row],[customer_since]])</f>
        <v>CUST_7471_Germany_44728</v>
      </c>
      <c r="B3618" t="s">
        <v>1556</v>
      </c>
      <c r="C3618">
        <v>67</v>
      </c>
      <c r="D3618" t="s">
        <v>14</v>
      </c>
      <c r="E3618" t="s">
        <v>50</v>
      </c>
      <c r="F3618">
        <v>60.01</v>
      </c>
      <c r="G3618">
        <f>IF(DATOS[[#This Row],[avg_order_value]]="",0,DATOS[[#This Row],[avg_order_value]])</f>
        <v>60.01</v>
      </c>
      <c r="H3618">
        <v>5</v>
      </c>
      <c r="I3618">
        <f>DATOS[[#This Row],[avgValorOrdenDesc]]*DATOS[[#This Row],[total_orders]]</f>
        <v>300.05</v>
      </c>
      <c r="J3618">
        <v>163</v>
      </c>
      <c r="K3618">
        <v>0</v>
      </c>
      <c r="L3618" t="s">
        <v>40</v>
      </c>
      <c r="M3618">
        <v>85.9</v>
      </c>
      <c r="N3618">
        <f>IF(DATOS[[#This Row],[email_open_rate]]="",0,DATOS[[#This Row],[email_open_rate]])</f>
        <v>85.9</v>
      </c>
      <c r="O3618" s="1">
        <v>44728</v>
      </c>
      <c r="P3618">
        <v>36</v>
      </c>
      <c r="Q3618">
        <v>0.61</v>
      </c>
      <c r="R3618">
        <f>IF(IFERROR(VLOOKUP(DATOS[[#This Row],[IdUnico]],A3619:$A$5002,1,FALSE),0),1,0)</f>
        <v>0</v>
      </c>
    </row>
    <row r="3619" spans="1:18" x14ac:dyDescent="0.3">
      <c r="A3619" t="str">
        <f>CONCATENATE(DATOS[[#This Row],[customer_id]],"_",DATOS[[#This Row],[country]],"_",DATOS[[#This Row],[customer_since]])</f>
        <v>CUST_7474_Australia_44870</v>
      </c>
      <c r="B3619" t="s">
        <v>2581</v>
      </c>
      <c r="C3619">
        <v>67</v>
      </c>
      <c r="D3619" t="s">
        <v>21</v>
      </c>
      <c r="E3619" t="s">
        <v>22</v>
      </c>
      <c r="F3619">
        <v>257.54000000000002</v>
      </c>
      <c r="G3619">
        <f>IF(DATOS[[#This Row],[avg_order_value]]="",0,DATOS[[#This Row],[avg_order_value]])</f>
        <v>257.54000000000002</v>
      </c>
      <c r="H3619">
        <v>4</v>
      </c>
      <c r="I3619">
        <f>DATOS[[#This Row],[avgValorOrdenDesc]]*DATOS[[#This Row],[total_orders]]</f>
        <v>1030.1600000000001</v>
      </c>
      <c r="J3619">
        <v>112</v>
      </c>
      <c r="K3619">
        <v>0</v>
      </c>
      <c r="L3619" t="s">
        <v>19</v>
      </c>
      <c r="M3619">
        <v>57.6</v>
      </c>
      <c r="N3619">
        <f>IF(DATOS[[#This Row],[email_open_rate]]="",0,DATOS[[#This Row],[email_open_rate]])</f>
        <v>57.6</v>
      </c>
      <c r="O3619" s="1">
        <v>44870</v>
      </c>
      <c r="P3619">
        <v>95</v>
      </c>
      <c r="Q3619">
        <v>0.19</v>
      </c>
      <c r="R3619">
        <f>IF(IFERROR(VLOOKUP(DATOS[[#This Row],[IdUnico]],A3620:$A$5002,1,FALSE),0),1,0)</f>
        <v>0</v>
      </c>
    </row>
    <row r="3620" spans="1:18" x14ac:dyDescent="0.3">
      <c r="A3620" t="str">
        <f>CONCATENATE(DATOS[[#This Row],[customer_id]],"_",DATOS[[#This Row],[country]],"_",DATOS[[#This Row],[customer_since]])</f>
        <v>CUST_7476_Brazil_45613</v>
      </c>
      <c r="B3620" t="s">
        <v>2973</v>
      </c>
      <c r="C3620">
        <v>29</v>
      </c>
      <c r="D3620" t="s">
        <v>21</v>
      </c>
      <c r="E3620" t="s">
        <v>15</v>
      </c>
      <c r="F3620">
        <v>64.59</v>
      </c>
      <c r="G3620">
        <f>IF(DATOS[[#This Row],[avg_order_value]]="",0,DATOS[[#This Row],[avg_order_value]])</f>
        <v>64.59</v>
      </c>
      <c r="H3620">
        <v>10</v>
      </c>
      <c r="I3620">
        <f>DATOS[[#This Row],[avgValorOrdenDesc]]*DATOS[[#This Row],[total_orders]]</f>
        <v>645.90000000000009</v>
      </c>
      <c r="J3620">
        <v>260</v>
      </c>
      <c r="K3620">
        <v>0</v>
      </c>
      <c r="L3620" t="s">
        <v>23</v>
      </c>
      <c r="M3620">
        <v>72.599999999999994</v>
      </c>
      <c r="N3620">
        <f>IF(DATOS[[#This Row],[email_open_rate]]="",0,DATOS[[#This Row],[email_open_rate]])</f>
        <v>72.599999999999994</v>
      </c>
      <c r="O3620" s="1">
        <v>45613</v>
      </c>
      <c r="P3620">
        <v>11</v>
      </c>
      <c r="Q3620">
        <v>0.26</v>
      </c>
      <c r="R3620">
        <f>IF(IFERROR(VLOOKUP(DATOS[[#This Row],[IdUnico]],A3621:$A$5002,1,FALSE),0),1,0)</f>
        <v>0</v>
      </c>
    </row>
    <row r="3621" spans="1:18" x14ac:dyDescent="0.3">
      <c r="A3621" t="str">
        <f>CONCATENATE(DATOS[[#This Row],[customer_id]],"_",DATOS[[#This Row],[country]],"_",DATOS[[#This Row],[customer_since]])</f>
        <v>CUST_7477_Brazil_44906</v>
      </c>
      <c r="B3621" t="s">
        <v>1446</v>
      </c>
      <c r="C3621">
        <v>79</v>
      </c>
      <c r="D3621" t="s">
        <v>21</v>
      </c>
      <c r="E3621" t="s">
        <v>15</v>
      </c>
      <c r="F3621">
        <v>35.4</v>
      </c>
      <c r="G3621">
        <f>IF(DATOS[[#This Row],[avg_order_value]]="",0,DATOS[[#This Row],[avg_order_value]])</f>
        <v>35.4</v>
      </c>
      <c r="H3621">
        <v>9</v>
      </c>
      <c r="I3621">
        <f>DATOS[[#This Row],[avgValorOrdenDesc]]*DATOS[[#This Row],[total_orders]]</f>
        <v>318.59999999999997</v>
      </c>
      <c r="J3621">
        <v>202</v>
      </c>
      <c r="K3621">
        <v>0</v>
      </c>
      <c r="L3621" t="s">
        <v>16</v>
      </c>
      <c r="M3621">
        <v>30</v>
      </c>
      <c r="N3621">
        <f>IF(DATOS[[#This Row],[email_open_rate]]="",0,DATOS[[#This Row],[email_open_rate]])</f>
        <v>30</v>
      </c>
      <c r="O3621" s="1">
        <v>44906</v>
      </c>
      <c r="P3621">
        <v>36</v>
      </c>
      <c r="Q3621">
        <v>0.48</v>
      </c>
      <c r="R3621">
        <f>IF(IFERROR(VLOOKUP(DATOS[[#This Row],[IdUnico]],A3622:$A$5002,1,FALSE),0),1,0)</f>
        <v>0</v>
      </c>
    </row>
    <row r="3622" spans="1:18" x14ac:dyDescent="0.3">
      <c r="A3622" t="str">
        <f>CONCATENATE(DATOS[[#This Row],[customer_id]],"_",DATOS[[#This Row],[country]],"_",DATOS[[#This Row],[customer_since]])</f>
        <v>CUST_7477_Japan_45662</v>
      </c>
      <c r="B3622" t="s">
        <v>1446</v>
      </c>
      <c r="C3622">
        <v>22</v>
      </c>
      <c r="D3622" t="s">
        <v>21</v>
      </c>
      <c r="E3622" t="s">
        <v>26</v>
      </c>
      <c r="F3622">
        <v>21.62</v>
      </c>
      <c r="G3622">
        <f>IF(DATOS[[#This Row],[avg_order_value]]="",0,DATOS[[#This Row],[avg_order_value]])</f>
        <v>21.62</v>
      </c>
      <c r="H3622">
        <v>7</v>
      </c>
      <c r="I3622">
        <f>DATOS[[#This Row],[avgValorOrdenDesc]]*DATOS[[#This Row],[total_orders]]</f>
        <v>151.34</v>
      </c>
      <c r="J3622">
        <v>196</v>
      </c>
      <c r="K3622">
        <v>0</v>
      </c>
      <c r="L3622" t="s">
        <v>16</v>
      </c>
      <c r="M3622">
        <v>65</v>
      </c>
      <c r="N3622">
        <f>IF(DATOS[[#This Row],[email_open_rate]]="",0,DATOS[[#This Row],[email_open_rate]])</f>
        <v>65</v>
      </c>
      <c r="O3622" s="1">
        <v>45662</v>
      </c>
      <c r="P3622">
        <v>81</v>
      </c>
      <c r="Q3622">
        <v>0.45</v>
      </c>
      <c r="R3622">
        <f>IF(IFERROR(VLOOKUP(DATOS[[#This Row],[IdUnico]],A3623:$A$5002,1,FALSE),0),1,0)</f>
        <v>0</v>
      </c>
    </row>
    <row r="3623" spans="1:18" x14ac:dyDescent="0.3">
      <c r="A3623" t="str">
        <f>CONCATENATE(DATOS[[#This Row],[customer_id]],"_",DATOS[[#This Row],[country]],"_",DATOS[[#This Row],[customer_since]])</f>
        <v>CUST_7481_Germany_45686</v>
      </c>
      <c r="B3623" t="s">
        <v>2785</v>
      </c>
      <c r="C3623">
        <v>52</v>
      </c>
      <c r="D3623" t="s">
        <v>21</v>
      </c>
      <c r="E3623" t="s">
        <v>50</v>
      </c>
      <c r="F3623">
        <v>130.97999999999999</v>
      </c>
      <c r="G3623">
        <f>IF(DATOS[[#This Row],[avg_order_value]]="",0,DATOS[[#This Row],[avg_order_value]])</f>
        <v>130.97999999999999</v>
      </c>
      <c r="H3623">
        <v>8</v>
      </c>
      <c r="I3623">
        <f>DATOS[[#This Row],[avgValorOrdenDesc]]*DATOS[[#This Row],[total_orders]]</f>
        <v>1047.8399999999999</v>
      </c>
      <c r="J3623">
        <v>320</v>
      </c>
      <c r="K3623">
        <v>0</v>
      </c>
      <c r="L3623" t="s">
        <v>16</v>
      </c>
      <c r="M3623">
        <v>11.5</v>
      </c>
      <c r="N3623">
        <f>IF(DATOS[[#This Row],[email_open_rate]]="",0,DATOS[[#This Row],[email_open_rate]])</f>
        <v>11.5</v>
      </c>
      <c r="O3623" s="1">
        <v>45686</v>
      </c>
      <c r="P3623">
        <v>50</v>
      </c>
      <c r="Q3623">
        <v>0.09</v>
      </c>
      <c r="R3623">
        <f>IF(IFERROR(VLOOKUP(DATOS[[#This Row],[IdUnico]],A3624:$A$5002,1,FALSE),0),1,0)</f>
        <v>0</v>
      </c>
    </row>
    <row r="3624" spans="1:18" x14ac:dyDescent="0.3">
      <c r="A3624" t="str">
        <f>CONCATENATE(DATOS[[#This Row],[customer_id]],"_",DATOS[[#This Row],[country]],"_",DATOS[[#This Row],[customer_since]])</f>
        <v>CUST_7483_Germany_44236</v>
      </c>
      <c r="B3624" t="s">
        <v>3034</v>
      </c>
      <c r="C3624">
        <v>57</v>
      </c>
      <c r="D3624" t="s">
        <v>25</v>
      </c>
      <c r="E3624" t="s">
        <v>50</v>
      </c>
      <c r="F3624">
        <v>42.15</v>
      </c>
      <c r="G3624">
        <f>IF(DATOS[[#This Row],[avg_order_value]]="",0,DATOS[[#This Row],[avg_order_value]])</f>
        <v>42.15</v>
      </c>
      <c r="H3624">
        <v>7</v>
      </c>
      <c r="I3624">
        <f>DATOS[[#This Row],[avgValorOrdenDesc]]*DATOS[[#This Row],[total_orders]]</f>
        <v>295.05</v>
      </c>
      <c r="J3624">
        <v>337</v>
      </c>
      <c r="K3624">
        <v>0</v>
      </c>
      <c r="L3624" t="s">
        <v>29</v>
      </c>
      <c r="M3624">
        <v>66</v>
      </c>
      <c r="N3624">
        <f>IF(DATOS[[#This Row],[email_open_rate]]="",0,DATOS[[#This Row],[email_open_rate]])</f>
        <v>66</v>
      </c>
      <c r="O3624" s="1">
        <v>44236</v>
      </c>
      <c r="P3624">
        <v>37</v>
      </c>
      <c r="Q3624">
        <v>0.13</v>
      </c>
      <c r="R3624">
        <f>IF(IFERROR(VLOOKUP(DATOS[[#This Row],[IdUnico]],A3625:$A$5002,1,FALSE),0),1,0)</f>
        <v>0</v>
      </c>
    </row>
    <row r="3625" spans="1:18" x14ac:dyDescent="0.3">
      <c r="A3625" t="str">
        <f>CONCATENATE(DATOS[[#This Row],[customer_id]],"_",DATOS[[#This Row],[country]],"_",DATOS[[#This Row],[customer_since]])</f>
        <v>CUST_7484_China_45115</v>
      </c>
      <c r="B3625" t="s">
        <v>414</v>
      </c>
      <c r="C3625">
        <v>73</v>
      </c>
      <c r="D3625" t="s">
        <v>21</v>
      </c>
      <c r="E3625" t="s">
        <v>44</v>
      </c>
      <c r="F3625">
        <v>41.95</v>
      </c>
      <c r="G3625">
        <f>IF(DATOS[[#This Row],[avg_order_value]]="",0,DATOS[[#This Row],[avg_order_value]])</f>
        <v>41.95</v>
      </c>
      <c r="H3625">
        <v>8</v>
      </c>
      <c r="I3625">
        <f>DATOS[[#This Row],[avgValorOrdenDesc]]*DATOS[[#This Row],[total_orders]]</f>
        <v>335.6</v>
      </c>
      <c r="J3625">
        <v>212</v>
      </c>
      <c r="K3625">
        <v>0</v>
      </c>
      <c r="L3625" t="s">
        <v>16</v>
      </c>
      <c r="M3625">
        <v>87.8</v>
      </c>
      <c r="N3625">
        <f>IF(DATOS[[#This Row],[email_open_rate]]="",0,DATOS[[#This Row],[email_open_rate]])</f>
        <v>87.8</v>
      </c>
      <c r="O3625" s="1">
        <v>45115</v>
      </c>
      <c r="P3625">
        <v>74</v>
      </c>
      <c r="Q3625">
        <v>0.54</v>
      </c>
      <c r="R3625">
        <f>IF(IFERROR(VLOOKUP(DATOS[[#This Row],[IdUnico]],A3626:$A$5002,1,FALSE),0),1,0)</f>
        <v>0</v>
      </c>
    </row>
    <row r="3626" spans="1:18" x14ac:dyDescent="0.3">
      <c r="A3626" t="str">
        <f>CONCATENATE(DATOS[[#This Row],[customer_id]],"_",DATOS[[#This Row],[country]],"_",DATOS[[#This Row],[customer_since]])</f>
        <v>CUST_7487_India_44656</v>
      </c>
      <c r="B3626" t="s">
        <v>3803</v>
      </c>
      <c r="C3626">
        <v>64</v>
      </c>
      <c r="D3626" t="s">
        <v>14</v>
      </c>
      <c r="E3626" t="s">
        <v>37</v>
      </c>
      <c r="F3626">
        <v>91.33</v>
      </c>
      <c r="G3626">
        <f>IF(DATOS[[#This Row],[avg_order_value]]="",0,DATOS[[#This Row],[avg_order_value]])</f>
        <v>91.33</v>
      </c>
      <c r="H3626">
        <v>11</v>
      </c>
      <c r="I3626">
        <f>DATOS[[#This Row],[avgValorOrdenDesc]]*DATOS[[#This Row],[total_orders]]</f>
        <v>1004.63</v>
      </c>
      <c r="J3626">
        <v>39</v>
      </c>
      <c r="K3626">
        <v>0</v>
      </c>
      <c r="L3626" t="s">
        <v>23</v>
      </c>
      <c r="M3626">
        <v>41.4</v>
      </c>
      <c r="N3626">
        <f>IF(DATOS[[#This Row],[email_open_rate]]="",0,DATOS[[#This Row],[email_open_rate]])</f>
        <v>41.4</v>
      </c>
      <c r="O3626" s="1">
        <v>44656</v>
      </c>
      <c r="P3626">
        <v>67</v>
      </c>
      <c r="Q3626">
        <v>0.52</v>
      </c>
      <c r="R3626">
        <f>IF(IFERROR(VLOOKUP(DATOS[[#This Row],[IdUnico]],A3627:$A$5002,1,FALSE),0),1,0)</f>
        <v>0</v>
      </c>
    </row>
    <row r="3627" spans="1:18" x14ac:dyDescent="0.3">
      <c r="A3627" t="str">
        <f>CONCATENATE(DATOS[[#This Row],[customer_id]],"_",DATOS[[#This Row],[country]],"_",DATOS[[#This Row],[customer_since]])</f>
        <v>CUST_7488_Australia_44283</v>
      </c>
      <c r="B3627" t="s">
        <v>1724</v>
      </c>
      <c r="C3627">
        <v>44</v>
      </c>
      <c r="D3627" t="s">
        <v>21</v>
      </c>
      <c r="E3627" t="s">
        <v>22</v>
      </c>
      <c r="F3627">
        <v>86.95</v>
      </c>
      <c r="G3627">
        <f>IF(DATOS[[#This Row],[avg_order_value]]="",0,DATOS[[#This Row],[avg_order_value]])</f>
        <v>86.95</v>
      </c>
      <c r="H3627">
        <v>6</v>
      </c>
      <c r="I3627">
        <f>DATOS[[#This Row],[avgValorOrdenDesc]]*DATOS[[#This Row],[total_orders]]</f>
        <v>521.70000000000005</v>
      </c>
      <c r="J3627">
        <v>167</v>
      </c>
      <c r="K3627">
        <v>0</v>
      </c>
      <c r="L3627" t="s">
        <v>23</v>
      </c>
      <c r="M3627">
        <v>94.2</v>
      </c>
      <c r="N3627">
        <f>IF(DATOS[[#This Row],[email_open_rate]]="",0,DATOS[[#This Row],[email_open_rate]])</f>
        <v>94.2</v>
      </c>
      <c r="O3627" s="1">
        <v>44283</v>
      </c>
      <c r="P3627">
        <v>63</v>
      </c>
      <c r="Q3627">
        <v>0.25</v>
      </c>
      <c r="R3627">
        <f>IF(IFERROR(VLOOKUP(DATOS[[#This Row],[IdUnico]],A3628:$A$5002,1,FALSE),0),1,0)</f>
        <v>0</v>
      </c>
    </row>
    <row r="3628" spans="1:18" x14ac:dyDescent="0.3">
      <c r="A3628" t="str">
        <f>CONCATENATE(DATOS[[#This Row],[customer_id]],"_",DATOS[[#This Row],[country]],"_",DATOS[[#This Row],[customer_since]])</f>
        <v>CUST_7490_India_45001</v>
      </c>
      <c r="B3628" t="s">
        <v>937</v>
      </c>
      <c r="C3628">
        <v>18</v>
      </c>
      <c r="D3628" t="s">
        <v>14</v>
      </c>
      <c r="E3628" t="s">
        <v>37</v>
      </c>
      <c r="F3628">
        <v>87.95</v>
      </c>
      <c r="G3628">
        <f>IF(DATOS[[#This Row],[avg_order_value]]="",0,DATOS[[#This Row],[avg_order_value]])</f>
        <v>87.95</v>
      </c>
      <c r="H3628">
        <v>14</v>
      </c>
      <c r="I3628">
        <f>DATOS[[#This Row],[avgValorOrdenDesc]]*DATOS[[#This Row],[total_orders]]</f>
        <v>1231.3</v>
      </c>
      <c r="J3628">
        <v>234</v>
      </c>
      <c r="K3628">
        <v>0</v>
      </c>
      <c r="L3628" t="s">
        <v>19</v>
      </c>
      <c r="M3628">
        <v>15.9</v>
      </c>
      <c r="N3628">
        <f>IF(DATOS[[#This Row],[email_open_rate]]="",0,DATOS[[#This Row],[email_open_rate]])</f>
        <v>15.9</v>
      </c>
      <c r="O3628" s="1">
        <v>45001</v>
      </c>
      <c r="P3628">
        <v>76</v>
      </c>
      <c r="Q3628">
        <v>0.14000000000000001</v>
      </c>
      <c r="R3628">
        <f>IF(IFERROR(VLOOKUP(DATOS[[#This Row],[IdUnico]],A3629:$A$5002,1,FALSE),0),1,0)</f>
        <v>0</v>
      </c>
    </row>
    <row r="3629" spans="1:18" x14ac:dyDescent="0.3">
      <c r="A3629" t="str">
        <f>CONCATENATE(DATOS[[#This Row],[customer_id]],"_",DATOS[[#This Row],[country]],"_",DATOS[[#This Row],[customer_since]])</f>
        <v>CUST_7493_Germany_45282</v>
      </c>
      <c r="B3629" t="s">
        <v>717</v>
      </c>
      <c r="C3629">
        <v>73</v>
      </c>
      <c r="D3629" t="s">
        <v>21</v>
      </c>
      <c r="E3629" t="s">
        <v>50</v>
      </c>
      <c r="F3629">
        <v>121.38</v>
      </c>
      <c r="G3629">
        <f>IF(DATOS[[#This Row],[avg_order_value]]="",0,DATOS[[#This Row],[avg_order_value]])</f>
        <v>121.38</v>
      </c>
      <c r="H3629">
        <v>10</v>
      </c>
      <c r="I3629">
        <f>DATOS[[#This Row],[avgValorOrdenDesc]]*DATOS[[#This Row],[total_orders]]</f>
        <v>1213.8</v>
      </c>
      <c r="J3629">
        <v>349</v>
      </c>
      <c r="K3629">
        <v>0</v>
      </c>
      <c r="L3629" t="s">
        <v>29</v>
      </c>
      <c r="M3629">
        <v>83</v>
      </c>
      <c r="N3629">
        <f>IF(DATOS[[#This Row],[email_open_rate]]="",0,DATOS[[#This Row],[email_open_rate]])</f>
        <v>83</v>
      </c>
      <c r="O3629" s="1">
        <v>45282</v>
      </c>
      <c r="P3629">
        <v>28</v>
      </c>
      <c r="Q3629">
        <v>0.75</v>
      </c>
      <c r="R3629">
        <f>IF(IFERROR(VLOOKUP(DATOS[[#This Row],[IdUnico]],A3630:$A$5002,1,FALSE),0),1,0)</f>
        <v>0</v>
      </c>
    </row>
    <row r="3630" spans="1:18" x14ac:dyDescent="0.3">
      <c r="A3630" t="str">
        <f>CONCATENATE(DATOS[[#This Row],[customer_id]],"_",DATOS[[#This Row],[country]],"_",DATOS[[#This Row],[customer_since]])</f>
        <v>CUST_7493_India_44106</v>
      </c>
      <c r="B3630" t="s">
        <v>717</v>
      </c>
      <c r="C3630">
        <v>33</v>
      </c>
      <c r="D3630" t="s">
        <v>14</v>
      </c>
      <c r="E3630" t="s">
        <v>37</v>
      </c>
      <c r="F3630">
        <v>271.64999999999998</v>
      </c>
      <c r="G3630">
        <f>IF(DATOS[[#This Row],[avg_order_value]]="",0,DATOS[[#This Row],[avg_order_value]])</f>
        <v>271.64999999999998</v>
      </c>
      <c r="H3630">
        <v>10</v>
      </c>
      <c r="I3630">
        <f>DATOS[[#This Row],[avgValorOrdenDesc]]*DATOS[[#This Row],[total_orders]]</f>
        <v>2716.5</v>
      </c>
      <c r="J3630">
        <v>104</v>
      </c>
      <c r="K3630">
        <v>0</v>
      </c>
      <c r="L3630" t="s">
        <v>40</v>
      </c>
      <c r="M3630">
        <v>4.8</v>
      </c>
      <c r="N3630">
        <f>IF(DATOS[[#This Row],[email_open_rate]]="",0,DATOS[[#This Row],[email_open_rate]])</f>
        <v>4.8</v>
      </c>
      <c r="O3630" s="1">
        <v>44106</v>
      </c>
      <c r="P3630">
        <v>44</v>
      </c>
      <c r="Q3630">
        <v>0.14000000000000001</v>
      </c>
      <c r="R3630">
        <f>IF(IFERROR(VLOOKUP(DATOS[[#This Row],[IdUnico]],A3631:$A$5002,1,FALSE),0),1,0)</f>
        <v>0</v>
      </c>
    </row>
    <row r="3631" spans="1:18" x14ac:dyDescent="0.3">
      <c r="A3631" t="str">
        <f>CONCATENATE(DATOS[[#This Row],[customer_id]],"_",DATOS[[#This Row],[country]],"_",DATOS[[#This Row],[customer_since]])</f>
        <v>CUST_7502_UK_44094</v>
      </c>
      <c r="B3631" t="s">
        <v>3617</v>
      </c>
      <c r="C3631">
        <v>33</v>
      </c>
      <c r="D3631" t="s">
        <v>21</v>
      </c>
      <c r="E3631" t="s">
        <v>52</v>
      </c>
      <c r="F3631">
        <v>71.88</v>
      </c>
      <c r="G3631">
        <f>IF(DATOS[[#This Row],[avg_order_value]]="",0,DATOS[[#This Row],[avg_order_value]])</f>
        <v>71.88</v>
      </c>
      <c r="H3631">
        <v>17</v>
      </c>
      <c r="I3631">
        <f>DATOS[[#This Row],[avgValorOrdenDesc]]*DATOS[[#This Row],[total_orders]]</f>
        <v>1221.96</v>
      </c>
      <c r="J3631">
        <v>33</v>
      </c>
      <c r="K3631">
        <v>0</v>
      </c>
      <c r="L3631" t="s">
        <v>23</v>
      </c>
      <c r="M3631">
        <v>22.9</v>
      </c>
      <c r="N3631">
        <f>IF(DATOS[[#This Row],[email_open_rate]]="",0,DATOS[[#This Row],[email_open_rate]])</f>
        <v>22.9</v>
      </c>
      <c r="O3631" s="1">
        <v>44094</v>
      </c>
      <c r="P3631">
        <v>16</v>
      </c>
      <c r="Q3631">
        <v>0.06</v>
      </c>
      <c r="R3631">
        <f>IF(IFERROR(VLOOKUP(DATOS[[#This Row],[IdUnico]],A3632:$A$5002,1,FALSE),0),1,0)</f>
        <v>0</v>
      </c>
    </row>
    <row r="3632" spans="1:18" x14ac:dyDescent="0.3">
      <c r="A3632" t="str">
        <f>CONCATENATE(DATOS[[#This Row],[customer_id]],"_",DATOS[[#This Row],[country]],"_",DATOS[[#This Row],[customer_since]])</f>
        <v>CUST_7506_Brazil_45634</v>
      </c>
      <c r="B3632" t="s">
        <v>738</v>
      </c>
      <c r="C3632">
        <v>67</v>
      </c>
      <c r="D3632" t="s">
        <v>14</v>
      </c>
      <c r="E3632" t="s">
        <v>15</v>
      </c>
      <c r="F3632">
        <v>141.49</v>
      </c>
      <c r="G3632">
        <f>IF(DATOS[[#This Row],[avg_order_value]]="",0,DATOS[[#This Row],[avg_order_value]])</f>
        <v>141.49</v>
      </c>
      <c r="H3632">
        <v>11</v>
      </c>
      <c r="I3632">
        <f>DATOS[[#This Row],[avgValorOrdenDesc]]*DATOS[[#This Row],[total_orders]]</f>
        <v>1556.39</v>
      </c>
      <c r="J3632">
        <v>127</v>
      </c>
      <c r="K3632">
        <v>0</v>
      </c>
      <c r="L3632" t="s">
        <v>19</v>
      </c>
      <c r="M3632">
        <v>96.7</v>
      </c>
      <c r="N3632">
        <f>IF(DATOS[[#This Row],[email_open_rate]]="",0,DATOS[[#This Row],[email_open_rate]])</f>
        <v>96.7</v>
      </c>
      <c r="O3632" s="1">
        <v>45634</v>
      </c>
      <c r="P3632">
        <v>26</v>
      </c>
      <c r="Q3632">
        <v>0.26</v>
      </c>
      <c r="R3632">
        <f>IF(IFERROR(VLOOKUP(DATOS[[#This Row],[IdUnico]],A3633:$A$5002,1,FALSE),0),1,0)</f>
        <v>0</v>
      </c>
    </row>
    <row r="3633" spans="1:18" x14ac:dyDescent="0.3">
      <c r="A3633" t="str">
        <f>CONCATENATE(DATOS[[#This Row],[customer_id]],"_",DATOS[[#This Row],[country]],"_",DATOS[[#This Row],[customer_since]])</f>
        <v>CUST_7506_Germany_45083</v>
      </c>
      <c r="B3633" t="s">
        <v>738</v>
      </c>
      <c r="C3633">
        <v>18</v>
      </c>
      <c r="D3633" t="s">
        <v>14</v>
      </c>
      <c r="E3633" t="s">
        <v>50</v>
      </c>
      <c r="F3633">
        <v>145.13</v>
      </c>
      <c r="G3633">
        <f>IF(DATOS[[#This Row],[avg_order_value]]="",0,DATOS[[#This Row],[avg_order_value]])</f>
        <v>145.13</v>
      </c>
      <c r="H3633">
        <v>13</v>
      </c>
      <c r="I3633">
        <f>DATOS[[#This Row],[avgValorOrdenDesc]]*DATOS[[#This Row],[total_orders]]</f>
        <v>1886.69</v>
      </c>
      <c r="J3633">
        <v>242</v>
      </c>
      <c r="K3633">
        <v>0</v>
      </c>
      <c r="L3633" t="s">
        <v>23</v>
      </c>
      <c r="M3633">
        <v>5.8</v>
      </c>
      <c r="N3633">
        <f>IF(DATOS[[#This Row],[email_open_rate]]="",0,DATOS[[#This Row],[email_open_rate]])</f>
        <v>5.8</v>
      </c>
      <c r="O3633" s="1">
        <v>45083</v>
      </c>
      <c r="P3633">
        <v>98</v>
      </c>
      <c r="Q3633">
        <v>0.35</v>
      </c>
      <c r="R3633">
        <f>IF(IFERROR(VLOOKUP(DATOS[[#This Row],[IdUnico]],A3634:$A$5002,1,FALSE),0),1,0)</f>
        <v>0</v>
      </c>
    </row>
    <row r="3634" spans="1:18" x14ac:dyDescent="0.3">
      <c r="A3634" t="str">
        <f>CONCATENATE(DATOS[[#This Row],[customer_id]],"_",DATOS[[#This Row],[country]],"_",DATOS[[#This Row],[customer_since]])</f>
        <v>CUST_7509_Australia_44031</v>
      </c>
      <c r="B3634" t="s">
        <v>2065</v>
      </c>
      <c r="C3634">
        <v>77</v>
      </c>
      <c r="D3634" t="s">
        <v>21</v>
      </c>
      <c r="E3634" t="s">
        <v>22</v>
      </c>
      <c r="F3634">
        <v>52.24</v>
      </c>
      <c r="G3634">
        <f>IF(DATOS[[#This Row],[avg_order_value]]="",0,DATOS[[#This Row],[avg_order_value]])</f>
        <v>52.24</v>
      </c>
      <c r="H3634">
        <v>11</v>
      </c>
      <c r="I3634">
        <f>DATOS[[#This Row],[avgValorOrdenDesc]]*DATOS[[#This Row],[total_orders]]</f>
        <v>574.64</v>
      </c>
      <c r="J3634">
        <v>57</v>
      </c>
      <c r="K3634">
        <v>0</v>
      </c>
      <c r="L3634" t="s">
        <v>16</v>
      </c>
      <c r="M3634">
        <v>56.1</v>
      </c>
      <c r="N3634">
        <f>IF(DATOS[[#This Row],[email_open_rate]]="",0,DATOS[[#This Row],[email_open_rate]])</f>
        <v>56.1</v>
      </c>
      <c r="O3634" s="1">
        <v>44031</v>
      </c>
      <c r="P3634">
        <v>7</v>
      </c>
      <c r="Q3634">
        <v>0.52</v>
      </c>
      <c r="R3634">
        <f>IF(IFERROR(VLOOKUP(DATOS[[#This Row],[IdUnico]],A3635:$A$5002,1,FALSE),0),1,0)</f>
        <v>0</v>
      </c>
    </row>
    <row r="3635" spans="1:18" x14ac:dyDescent="0.3">
      <c r="A3635" t="str">
        <f>CONCATENATE(DATOS[[#This Row],[customer_id]],"_",DATOS[[#This Row],[country]],"_",DATOS[[#This Row],[customer_since]])</f>
        <v>CUST_7509_China_45308</v>
      </c>
      <c r="B3635" t="s">
        <v>2065</v>
      </c>
      <c r="C3635">
        <v>46</v>
      </c>
      <c r="D3635" t="s">
        <v>25</v>
      </c>
      <c r="E3635" t="s">
        <v>44</v>
      </c>
      <c r="G3635">
        <f>IF(DATOS[[#This Row],[avg_order_value]]="",0,DATOS[[#This Row],[avg_order_value]])</f>
        <v>0</v>
      </c>
      <c r="H3635">
        <v>11</v>
      </c>
      <c r="I3635">
        <f>DATOS[[#This Row],[avgValorOrdenDesc]]*DATOS[[#This Row],[total_orders]]</f>
        <v>0</v>
      </c>
      <c r="J3635">
        <v>80</v>
      </c>
      <c r="K3635">
        <v>0</v>
      </c>
      <c r="L3635" t="s">
        <v>16</v>
      </c>
      <c r="M3635">
        <v>48.6</v>
      </c>
      <c r="N3635">
        <f>IF(DATOS[[#This Row],[email_open_rate]]="",0,DATOS[[#This Row],[email_open_rate]])</f>
        <v>48.6</v>
      </c>
      <c r="O3635" s="1">
        <v>45308</v>
      </c>
      <c r="P3635">
        <v>16</v>
      </c>
      <c r="Q3635">
        <v>0.3</v>
      </c>
      <c r="R3635">
        <f>IF(IFERROR(VLOOKUP(DATOS[[#This Row],[IdUnico]],A3636:$A$5002,1,FALSE),0),1,0)</f>
        <v>0</v>
      </c>
    </row>
    <row r="3636" spans="1:18" x14ac:dyDescent="0.3">
      <c r="A3636" t="str">
        <f>CONCATENATE(DATOS[[#This Row],[customer_id]],"_",DATOS[[#This Row],[country]],"_",DATOS[[#This Row],[customer_since]])</f>
        <v>CUST_7511_China_44522</v>
      </c>
      <c r="B3636" t="s">
        <v>1813</v>
      </c>
      <c r="C3636">
        <v>34</v>
      </c>
      <c r="D3636" t="s">
        <v>14</v>
      </c>
      <c r="E3636" t="s">
        <v>44</v>
      </c>
      <c r="F3636">
        <v>198.07</v>
      </c>
      <c r="G3636">
        <f>IF(DATOS[[#This Row],[avg_order_value]]="",0,DATOS[[#This Row],[avg_order_value]])</f>
        <v>198.07</v>
      </c>
      <c r="H3636">
        <v>9</v>
      </c>
      <c r="I3636">
        <f>DATOS[[#This Row],[avgValorOrdenDesc]]*DATOS[[#This Row],[total_orders]]</f>
        <v>1782.6299999999999</v>
      </c>
      <c r="J3636">
        <v>310</v>
      </c>
      <c r="K3636">
        <v>0</v>
      </c>
      <c r="L3636" t="s">
        <v>29</v>
      </c>
      <c r="M3636">
        <v>55.6</v>
      </c>
      <c r="N3636">
        <f>IF(DATOS[[#This Row],[email_open_rate]]="",0,DATOS[[#This Row],[email_open_rate]])</f>
        <v>55.6</v>
      </c>
      <c r="O3636" s="1">
        <v>44522</v>
      </c>
      <c r="P3636">
        <v>12</v>
      </c>
      <c r="Q3636">
        <v>0.56000000000000005</v>
      </c>
      <c r="R3636">
        <f>IF(IFERROR(VLOOKUP(DATOS[[#This Row],[IdUnico]],A3637:$A$5002,1,FALSE),0),1,0)</f>
        <v>0</v>
      </c>
    </row>
    <row r="3637" spans="1:18" x14ac:dyDescent="0.3">
      <c r="A3637" t="str">
        <f>CONCATENATE(DATOS[[#This Row],[customer_id]],"_",DATOS[[#This Row],[country]],"_",DATOS[[#This Row],[customer_since]])</f>
        <v>CUST_7511_Japan_44769</v>
      </c>
      <c r="B3637" t="s">
        <v>1813</v>
      </c>
      <c r="C3637">
        <v>33</v>
      </c>
      <c r="D3637" t="s">
        <v>21</v>
      </c>
      <c r="E3637" t="s">
        <v>26</v>
      </c>
      <c r="F3637">
        <v>47.45</v>
      </c>
      <c r="G3637">
        <f>IF(DATOS[[#This Row],[avg_order_value]]="",0,DATOS[[#This Row],[avg_order_value]])</f>
        <v>47.45</v>
      </c>
      <c r="H3637">
        <v>8</v>
      </c>
      <c r="I3637">
        <f>DATOS[[#This Row],[avgValorOrdenDesc]]*DATOS[[#This Row],[total_orders]]</f>
        <v>379.6</v>
      </c>
      <c r="J3637">
        <v>290</v>
      </c>
      <c r="K3637">
        <v>0</v>
      </c>
      <c r="L3637" t="s">
        <v>19</v>
      </c>
      <c r="M3637">
        <v>64.5</v>
      </c>
      <c r="N3637">
        <f>IF(DATOS[[#This Row],[email_open_rate]]="",0,DATOS[[#This Row],[email_open_rate]])</f>
        <v>64.5</v>
      </c>
      <c r="O3637" s="1">
        <v>44769</v>
      </c>
      <c r="P3637">
        <v>43</v>
      </c>
      <c r="Q3637">
        <v>0.47</v>
      </c>
      <c r="R3637">
        <f>IF(IFERROR(VLOOKUP(DATOS[[#This Row],[IdUnico]],A3638:$A$5002,1,FALSE),0),1,0)</f>
        <v>0</v>
      </c>
    </row>
    <row r="3638" spans="1:18" x14ac:dyDescent="0.3">
      <c r="A3638" t="str">
        <f>CONCATENATE(DATOS[[#This Row],[customer_id]],"_",DATOS[[#This Row],[country]],"_",DATOS[[#This Row],[customer_since]])</f>
        <v>CUST_7513_Japan_44275</v>
      </c>
      <c r="B3638" t="s">
        <v>3275</v>
      </c>
      <c r="C3638">
        <v>22</v>
      </c>
      <c r="D3638" t="s">
        <v>21</v>
      </c>
      <c r="E3638" t="s">
        <v>26</v>
      </c>
      <c r="F3638">
        <v>147.88999999999999</v>
      </c>
      <c r="G3638">
        <f>IF(DATOS[[#This Row],[avg_order_value]]="",0,DATOS[[#This Row],[avg_order_value]])</f>
        <v>147.88999999999999</v>
      </c>
      <c r="H3638">
        <v>10</v>
      </c>
      <c r="I3638">
        <f>DATOS[[#This Row],[avgValorOrdenDesc]]*DATOS[[#This Row],[total_orders]]</f>
        <v>1478.8999999999999</v>
      </c>
      <c r="J3638">
        <v>291</v>
      </c>
      <c r="K3638">
        <v>0</v>
      </c>
      <c r="L3638" t="s">
        <v>29</v>
      </c>
      <c r="M3638">
        <v>38.9</v>
      </c>
      <c r="N3638">
        <f>IF(DATOS[[#This Row],[email_open_rate]]="",0,DATOS[[#This Row],[email_open_rate]])</f>
        <v>38.9</v>
      </c>
      <c r="O3638" s="1">
        <v>44275</v>
      </c>
      <c r="P3638">
        <v>74</v>
      </c>
      <c r="Q3638">
        <v>0.25</v>
      </c>
      <c r="R3638">
        <f>IF(IFERROR(VLOOKUP(DATOS[[#This Row],[IdUnico]],A3639:$A$5002,1,FALSE),0),1,0)</f>
        <v>0</v>
      </c>
    </row>
    <row r="3639" spans="1:18" x14ac:dyDescent="0.3">
      <c r="A3639" t="str">
        <f>CONCATENATE(DATOS[[#This Row],[customer_id]],"_",DATOS[[#This Row],[country]],"_",DATOS[[#This Row],[customer_since]])</f>
        <v>CUST_7514_India_44430</v>
      </c>
      <c r="B3639" t="s">
        <v>921</v>
      </c>
      <c r="C3639">
        <v>78</v>
      </c>
      <c r="D3639" t="s">
        <v>14</v>
      </c>
      <c r="E3639" t="s">
        <v>37</v>
      </c>
      <c r="F3639">
        <v>44.48</v>
      </c>
      <c r="G3639">
        <f>IF(DATOS[[#This Row],[avg_order_value]]="",0,DATOS[[#This Row],[avg_order_value]])</f>
        <v>44.48</v>
      </c>
      <c r="H3639">
        <v>16</v>
      </c>
      <c r="I3639">
        <f>DATOS[[#This Row],[avgValorOrdenDesc]]*DATOS[[#This Row],[total_orders]]</f>
        <v>711.68</v>
      </c>
      <c r="J3639">
        <v>273</v>
      </c>
      <c r="K3639">
        <v>0</v>
      </c>
      <c r="L3639" t="s">
        <v>16</v>
      </c>
      <c r="M3639">
        <v>85.5</v>
      </c>
      <c r="N3639">
        <f>IF(DATOS[[#This Row],[email_open_rate]]="",0,DATOS[[#This Row],[email_open_rate]])</f>
        <v>85.5</v>
      </c>
      <c r="O3639" s="1">
        <v>44430</v>
      </c>
      <c r="P3639">
        <v>24</v>
      </c>
      <c r="Q3639">
        <v>0.47</v>
      </c>
      <c r="R3639">
        <f>IF(IFERROR(VLOOKUP(DATOS[[#This Row],[IdUnico]],A3640:$A$5002,1,FALSE),0),1,0)</f>
        <v>0</v>
      </c>
    </row>
    <row r="3640" spans="1:18" x14ac:dyDescent="0.3">
      <c r="A3640" t="str">
        <f>CONCATENATE(DATOS[[#This Row],[customer_id]],"_",DATOS[[#This Row],[country]],"_",DATOS[[#This Row],[customer_since]])</f>
        <v>CUST_7516_Brazil_44747</v>
      </c>
      <c r="B3640" t="s">
        <v>2537</v>
      </c>
      <c r="C3640">
        <v>44</v>
      </c>
      <c r="D3640" t="s">
        <v>14</v>
      </c>
      <c r="E3640" t="s">
        <v>15</v>
      </c>
      <c r="F3640">
        <v>174.86</v>
      </c>
      <c r="G3640">
        <f>IF(DATOS[[#This Row],[avg_order_value]]="",0,DATOS[[#This Row],[avg_order_value]])</f>
        <v>174.86</v>
      </c>
      <c r="H3640">
        <v>10</v>
      </c>
      <c r="I3640">
        <f>DATOS[[#This Row],[avgValorOrdenDesc]]*DATOS[[#This Row],[total_orders]]</f>
        <v>1748.6000000000001</v>
      </c>
      <c r="J3640">
        <v>139</v>
      </c>
      <c r="K3640">
        <v>0</v>
      </c>
      <c r="L3640" t="s">
        <v>19</v>
      </c>
      <c r="M3640">
        <v>63</v>
      </c>
      <c r="N3640">
        <f>IF(DATOS[[#This Row],[email_open_rate]]="",0,DATOS[[#This Row],[email_open_rate]])</f>
        <v>63</v>
      </c>
      <c r="O3640" s="1">
        <v>44747</v>
      </c>
      <c r="P3640">
        <v>86</v>
      </c>
      <c r="Q3640">
        <v>0.41</v>
      </c>
      <c r="R3640">
        <f>IF(IFERROR(VLOOKUP(DATOS[[#This Row],[IdUnico]],A3641:$A$5002,1,FALSE),0),1,0)</f>
        <v>0</v>
      </c>
    </row>
    <row r="3641" spans="1:18" x14ac:dyDescent="0.3">
      <c r="A3641" t="str">
        <f>CONCATENATE(DATOS[[#This Row],[customer_id]],"_",DATOS[[#This Row],[country]],"_",DATOS[[#This Row],[customer_since]])</f>
        <v>CUST_7519_Australia_44082</v>
      </c>
      <c r="B3641" t="s">
        <v>2020</v>
      </c>
      <c r="C3641">
        <v>26</v>
      </c>
      <c r="D3641" t="s">
        <v>14</v>
      </c>
      <c r="E3641" t="s">
        <v>22</v>
      </c>
      <c r="G3641">
        <f>IF(DATOS[[#This Row],[avg_order_value]]="",0,DATOS[[#This Row],[avg_order_value]])</f>
        <v>0</v>
      </c>
      <c r="H3641">
        <v>11</v>
      </c>
      <c r="I3641">
        <f>DATOS[[#This Row],[avgValorOrdenDesc]]*DATOS[[#This Row],[total_orders]]</f>
        <v>0</v>
      </c>
      <c r="J3641">
        <v>130</v>
      </c>
      <c r="K3641">
        <v>0</v>
      </c>
      <c r="L3641" t="s">
        <v>16</v>
      </c>
      <c r="M3641">
        <v>13.2</v>
      </c>
      <c r="N3641">
        <f>IF(DATOS[[#This Row],[email_open_rate]]="",0,DATOS[[#This Row],[email_open_rate]])</f>
        <v>13.2</v>
      </c>
      <c r="O3641" s="1">
        <v>44082</v>
      </c>
      <c r="P3641">
        <v>6</v>
      </c>
      <c r="Q3641">
        <v>0.36</v>
      </c>
      <c r="R3641">
        <f>IF(IFERROR(VLOOKUP(DATOS[[#This Row],[IdUnico]],A3642:$A$5002,1,FALSE),0),1,0)</f>
        <v>0</v>
      </c>
    </row>
    <row r="3642" spans="1:18" x14ac:dyDescent="0.3">
      <c r="A3642" t="str">
        <f>CONCATENATE(DATOS[[#This Row],[customer_id]],"_",DATOS[[#This Row],[country]],"_",DATOS[[#This Row],[customer_since]])</f>
        <v>CUST_7519_Canada_44980</v>
      </c>
      <c r="B3642" t="s">
        <v>2020</v>
      </c>
      <c r="C3642">
        <v>55</v>
      </c>
      <c r="D3642" t="s">
        <v>14</v>
      </c>
      <c r="E3642" t="s">
        <v>28</v>
      </c>
      <c r="F3642">
        <v>100.5</v>
      </c>
      <c r="G3642">
        <f>IF(DATOS[[#This Row],[avg_order_value]]="",0,DATOS[[#This Row],[avg_order_value]])</f>
        <v>100.5</v>
      </c>
      <c r="H3642">
        <v>9</v>
      </c>
      <c r="I3642">
        <f>DATOS[[#This Row],[avgValorOrdenDesc]]*DATOS[[#This Row],[total_orders]]</f>
        <v>904.5</v>
      </c>
      <c r="J3642">
        <v>282</v>
      </c>
      <c r="K3642">
        <v>0</v>
      </c>
      <c r="L3642" t="s">
        <v>19</v>
      </c>
      <c r="M3642">
        <v>96.1</v>
      </c>
      <c r="N3642">
        <f>IF(DATOS[[#This Row],[email_open_rate]]="",0,DATOS[[#This Row],[email_open_rate]])</f>
        <v>96.1</v>
      </c>
      <c r="O3642" s="1">
        <v>44980</v>
      </c>
      <c r="P3642">
        <v>63</v>
      </c>
      <c r="Q3642">
        <v>0.08</v>
      </c>
      <c r="R3642">
        <f>IF(IFERROR(VLOOKUP(DATOS[[#This Row],[IdUnico]],A3643:$A$5002,1,FALSE),0),1,0)</f>
        <v>0</v>
      </c>
    </row>
    <row r="3643" spans="1:18" x14ac:dyDescent="0.3">
      <c r="A3643" t="str">
        <f>CONCATENATE(DATOS[[#This Row],[customer_id]],"_",DATOS[[#This Row],[country]],"_",DATOS[[#This Row],[customer_since]])</f>
        <v>CUST_7524_Canada_44296</v>
      </c>
      <c r="B3643" t="s">
        <v>3357</v>
      </c>
      <c r="C3643">
        <v>77</v>
      </c>
      <c r="D3643" t="s">
        <v>14</v>
      </c>
      <c r="E3643" t="s">
        <v>28</v>
      </c>
      <c r="F3643">
        <v>94.57</v>
      </c>
      <c r="G3643">
        <f>IF(DATOS[[#This Row],[avg_order_value]]="",0,DATOS[[#This Row],[avg_order_value]])</f>
        <v>94.57</v>
      </c>
      <c r="H3643">
        <v>8</v>
      </c>
      <c r="I3643">
        <f>DATOS[[#This Row],[avgValorOrdenDesc]]*DATOS[[#This Row],[total_orders]]</f>
        <v>756.56</v>
      </c>
      <c r="J3643">
        <v>25</v>
      </c>
      <c r="K3643">
        <v>0</v>
      </c>
      <c r="L3643" t="s">
        <v>16</v>
      </c>
      <c r="M3643">
        <v>60.6</v>
      </c>
      <c r="N3643">
        <f>IF(DATOS[[#This Row],[email_open_rate]]="",0,DATOS[[#This Row],[email_open_rate]])</f>
        <v>60.6</v>
      </c>
      <c r="O3643" s="1">
        <v>44296</v>
      </c>
      <c r="P3643">
        <v>8</v>
      </c>
      <c r="Q3643">
        <v>0.08</v>
      </c>
      <c r="R3643">
        <f>IF(IFERROR(VLOOKUP(DATOS[[#This Row],[IdUnico]],A3644:$A$5002,1,FALSE),0),1,0)</f>
        <v>0</v>
      </c>
    </row>
    <row r="3644" spans="1:18" x14ac:dyDescent="0.3">
      <c r="A3644" t="str">
        <f>CONCATENATE(DATOS[[#This Row],[customer_id]],"_",DATOS[[#This Row],[country]],"_",DATOS[[#This Row],[customer_since]])</f>
        <v>CUST_7525_UK_45280</v>
      </c>
      <c r="B3644" t="s">
        <v>1725</v>
      </c>
      <c r="C3644">
        <v>75</v>
      </c>
      <c r="D3644" t="s">
        <v>21</v>
      </c>
      <c r="E3644" t="s">
        <v>52</v>
      </c>
      <c r="F3644">
        <v>27.37</v>
      </c>
      <c r="G3644">
        <f>IF(DATOS[[#This Row],[avg_order_value]]="",0,DATOS[[#This Row],[avg_order_value]])</f>
        <v>27.37</v>
      </c>
      <c r="H3644">
        <v>11</v>
      </c>
      <c r="I3644">
        <f>DATOS[[#This Row],[avgValorOrdenDesc]]*DATOS[[#This Row],[total_orders]]</f>
        <v>301.07</v>
      </c>
      <c r="J3644">
        <v>30</v>
      </c>
      <c r="K3644">
        <v>0</v>
      </c>
      <c r="L3644" t="s">
        <v>40</v>
      </c>
      <c r="M3644">
        <v>19.899999999999999</v>
      </c>
      <c r="N3644">
        <f>IF(DATOS[[#This Row],[email_open_rate]]="",0,DATOS[[#This Row],[email_open_rate]])</f>
        <v>19.899999999999999</v>
      </c>
      <c r="O3644" s="1">
        <v>45280</v>
      </c>
      <c r="P3644">
        <v>1</v>
      </c>
      <c r="Q3644">
        <v>0.31</v>
      </c>
      <c r="R3644">
        <f>IF(IFERROR(VLOOKUP(DATOS[[#This Row],[IdUnico]],A3645:$A$5002,1,FALSE),0),1,0)</f>
        <v>0</v>
      </c>
    </row>
    <row r="3645" spans="1:18" x14ac:dyDescent="0.3">
      <c r="A3645" t="str">
        <f>CONCATENATE(DATOS[[#This Row],[customer_id]],"_",DATOS[[#This Row],[country]],"_",DATOS[[#This Row],[customer_since]])</f>
        <v>CUST_7527_UK_44307</v>
      </c>
      <c r="B3645" t="s">
        <v>1507</v>
      </c>
      <c r="C3645">
        <v>68</v>
      </c>
      <c r="D3645" t="s">
        <v>14</v>
      </c>
      <c r="E3645" t="s">
        <v>52</v>
      </c>
      <c r="F3645">
        <v>75.260000000000005</v>
      </c>
      <c r="G3645">
        <f>IF(DATOS[[#This Row],[avg_order_value]]="",0,DATOS[[#This Row],[avg_order_value]])</f>
        <v>75.260000000000005</v>
      </c>
      <c r="H3645">
        <v>16</v>
      </c>
      <c r="I3645">
        <f>DATOS[[#This Row],[avgValorOrdenDesc]]*DATOS[[#This Row],[total_orders]]</f>
        <v>1204.1600000000001</v>
      </c>
      <c r="J3645">
        <v>104</v>
      </c>
      <c r="K3645">
        <v>0</v>
      </c>
      <c r="L3645" t="s">
        <v>19</v>
      </c>
      <c r="M3645">
        <v>73.7</v>
      </c>
      <c r="N3645">
        <f>IF(DATOS[[#This Row],[email_open_rate]]="",0,DATOS[[#This Row],[email_open_rate]])</f>
        <v>73.7</v>
      </c>
      <c r="O3645" s="1">
        <v>44307</v>
      </c>
      <c r="P3645">
        <v>88</v>
      </c>
      <c r="Q3645">
        <v>0.33</v>
      </c>
      <c r="R3645">
        <f>IF(IFERROR(VLOOKUP(DATOS[[#This Row],[IdUnico]],A3646:$A$5002,1,FALSE),0),1,0)</f>
        <v>0</v>
      </c>
    </row>
    <row r="3646" spans="1:18" x14ac:dyDescent="0.3">
      <c r="A3646" t="str">
        <f>CONCATENATE(DATOS[[#This Row],[customer_id]],"_",DATOS[[#This Row],[country]],"_",DATOS[[#This Row],[customer_since]])</f>
        <v>CUST_7528_Japan_44022</v>
      </c>
      <c r="B3646" t="s">
        <v>199</v>
      </c>
      <c r="C3646">
        <v>59</v>
      </c>
      <c r="D3646" t="s">
        <v>21</v>
      </c>
      <c r="E3646" t="s">
        <v>26</v>
      </c>
      <c r="F3646">
        <v>55.13</v>
      </c>
      <c r="G3646">
        <f>IF(DATOS[[#This Row],[avg_order_value]]="",0,DATOS[[#This Row],[avg_order_value]])</f>
        <v>55.13</v>
      </c>
      <c r="H3646">
        <v>9</v>
      </c>
      <c r="I3646">
        <f>DATOS[[#This Row],[avgValorOrdenDesc]]*DATOS[[#This Row],[total_orders]]</f>
        <v>496.17</v>
      </c>
      <c r="J3646">
        <v>321</v>
      </c>
      <c r="K3646">
        <v>0</v>
      </c>
      <c r="L3646" t="s">
        <v>19</v>
      </c>
      <c r="M3646">
        <v>42.5</v>
      </c>
      <c r="N3646">
        <f>IF(DATOS[[#This Row],[email_open_rate]]="",0,DATOS[[#This Row],[email_open_rate]])</f>
        <v>42.5</v>
      </c>
      <c r="O3646" s="1">
        <v>44022</v>
      </c>
      <c r="P3646">
        <v>66</v>
      </c>
      <c r="Q3646">
        <v>0.24</v>
      </c>
      <c r="R3646">
        <f>IF(IFERROR(VLOOKUP(DATOS[[#This Row],[IdUnico]],A3647:$A$5002,1,FALSE),0),1,0)</f>
        <v>0</v>
      </c>
    </row>
    <row r="3647" spans="1:18" x14ac:dyDescent="0.3">
      <c r="A3647" t="str">
        <f>CONCATENATE(DATOS[[#This Row],[customer_id]],"_",DATOS[[#This Row],[country]],"_",DATOS[[#This Row],[customer_since]])</f>
        <v>CUST_7530_China_45060</v>
      </c>
      <c r="B3647" t="s">
        <v>551</v>
      </c>
      <c r="C3647">
        <v>78</v>
      </c>
      <c r="D3647" t="s">
        <v>14</v>
      </c>
      <c r="E3647" t="s">
        <v>44</v>
      </c>
      <c r="F3647">
        <v>11.61</v>
      </c>
      <c r="G3647">
        <f>IF(DATOS[[#This Row],[avg_order_value]]="",0,DATOS[[#This Row],[avg_order_value]])</f>
        <v>11.61</v>
      </c>
      <c r="H3647">
        <v>11</v>
      </c>
      <c r="I3647">
        <f>DATOS[[#This Row],[avgValorOrdenDesc]]*DATOS[[#This Row],[total_orders]]</f>
        <v>127.71</v>
      </c>
      <c r="J3647">
        <v>121</v>
      </c>
      <c r="K3647">
        <v>0</v>
      </c>
      <c r="L3647" t="s">
        <v>23</v>
      </c>
      <c r="M3647">
        <v>20.8</v>
      </c>
      <c r="N3647">
        <f>IF(DATOS[[#This Row],[email_open_rate]]="",0,DATOS[[#This Row],[email_open_rate]])</f>
        <v>20.8</v>
      </c>
      <c r="O3647" s="1">
        <v>45060</v>
      </c>
      <c r="P3647">
        <v>84</v>
      </c>
      <c r="Q3647">
        <v>0.13</v>
      </c>
      <c r="R3647">
        <f>IF(IFERROR(VLOOKUP(DATOS[[#This Row],[IdUnico]],A3648:$A$5002,1,FALSE),0),1,0)</f>
        <v>0</v>
      </c>
    </row>
    <row r="3648" spans="1:18" x14ac:dyDescent="0.3">
      <c r="A3648" t="str">
        <f>CONCATENATE(DATOS[[#This Row],[customer_id]],"_",DATOS[[#This Row],[country]],"_",DATOS[[#This Row],[customer_since]])</f>
        <v>CUST_7530_Germany_45090</v>
      </c>
      <c r="B3648" t="s">
        <v>551</v>
      </c>
      <c r="C3648">
        <v>27</v>
      </c>
      <c r="D3648" t="s">
        <v>21</v>
      </c>
      <c r="E3648" t="s">
        <v>50</v>
      </c>
      <c r="F3648">
        <v>68.180000000000007</v>
      </c>
      <c r="G3648">
        <f>IF(DATOS[[#This Row],[avg_order_value]]="",0,DATOS[[#This Row],[avg_order_value]])</f>
        <v>68.180000000000007</v>
      </c>
      <c r="H3648">
        <v>8</v>
      </c>
      <c r="I3648">
        <f>DATOS[[#This Row],[avgValorOrdenDesc]]*DATOS[[#This Row],[total_orders]]</f>
        <v>545.44000000000005</v>
      </c>
      <c r="J3648">
        <v>138</v>
      </c>
      <c r="K3648">
        <v>0</v>
      </c>
      <c r="L3648" t="s">
        <v>19</v>
      </c>
      <c r="M3648">
        <v>64.7</v>
      </c>
      <c r="N3648">
        <f>IF(DATOS[[#This Row],[email_open_rate]]="",0,DATOS[[#This Row],[email_open_rate]])</f>
        <v>64.7</v>
      </c>
      <c r="O3648" s="1">
        <v>45090</v>
      </c>
      <c r="P3648">
        <v>41</v>
      </c>
      <c r="Q3648">
        <v>0.43</v>
      </c>
      <c r="R3648">
        <f>IF(IFERROR(VLOOKUP(DATOS[[#This Row],[IdUnico]],A3649:$A$5002,1,FALSE),0),1,0)</f>
        <v>0</v>
      </c>
    </row>
    <row r="3649" spans="1:18" x14ac:dyDescent="0.3">
      <c r="A3649" t="str">
        <f>CONCATENATE(DATOS[[#This Row],[customer_id]],"_",DATOS[[#This Row],[country]],"_",DATOS[[#This Row],[customer_since]])</f>
        <v>CUST_7531_USA_44137</v>
      </c>
      <c r="B3649" t="s">
        <v>3211</v>
      </c>
      <c r="C3649">
        <v>41</v>
      </c>
      <c r="D3649" t="s">
        <v>21</v>
      </c>
      <c r="E3649" t="s">
        <v>18</v>
      </c>
      <c r="G3649">
        <f>IF(DATOS[[#This Row],[avg_order_value]]="",0,DATOS[[#This Row],[avg_order_value]])</f>
        <v>0</v>
      </c>
      <c r="H3649">
        <v>9</v>
      </c>
      <c r="I3649">
        <f>DATOS[[#This Row],[avgValorOrdenDesc]]*DATOS[[#This Row],[total_orders]]</f>
        <v>0</v>
      </c>
      <c r="J3649">
        <v>216</v>
      </c>
      <c r="K3649">
        <v>0</v>
      </c>
      <c r="L3649" t="s">
        <v>40</v>
      </c>
      <c r="M3649">
        <v>92.3</v>
      </c>
      <c r="N3649">
        <f>IF(DATOS[[#This Row],[email_open_rate]]="",0,DATOS[[#This Row],[email_open_rate]])</f>
        <v>92.3</v>
      </c>
      <c r="O3649" s="1">
        <v>44137</v>
      </c>
      <c r="P3649">
        <v>80</v>
      </c>
      <c r="Q3649">
        <v>0.4</v>
      </c>
      <c r="R3649">
        <f>IF(IFERROR(VLOOKUP(DATOS[[#This Row],[IdUnico]],A3650:$A$5002,1,FALSE),0),1,0)</f>
        <v>0</v>
      </c>
    </row>
    <row r="3650" spans="1:18" x14ac:dyDescent="0.3">
      <c r="A3650" t="str">
        <f>CONCATENATE(DATOS[[#This Row],[customer_id]],"_",DATOS[[#This Row],[country]],"_",DATOS[[#This Row],[customer_since]])</f>
        <v>CUST_7533_India_44496</v>
      </c>
      <c r="B3650" t="s">
        <v>3676</v>
      </c>
      <c r="C3650">
        <v>24</v>
      </c>
      <c r="D3650" t="s">
        <v>21</v>
      </c>
      <c r="E3650" t="s">
        <v>37</v>
      </c>
      <c r="F3650">
        <v>97.4</v>
      </c>
      <c r="G3650">
        <f>IF(DATOS[[#This Row],[avg_order_value]]="",0,DATOS[[#This Row],[avg_order_value]])</f>
        <v>97.4</v>
      </c>
      <c r="H3650">
        <v>6</v>
      </c>
      <c r="I3650">
        <f>DATOS[[#This Row],[avgValorOrdenDesc]]*DATOS[[#This Row],[total_orders]]</f>
        <v>584.40000000000009</v>
      </c>
      <c r="J3650">
        <v>212</v>
      </c>
      <c r="K3650">
        <v>0</v>
      </c>
      <c r="L3650" t="s">
        <v>40</v>
      </c>
      <c r="M3650">
        <v>19.100000000000001</v>
      </c>
      <c r="N3650">
        <f>IF(DATOS[[#This Row],[email_open_rate]]="",0,DATOS[[#This Row],[email_open_rate]])</f>
        <v>19.100000000000001</v>
      </c>
      <c r="O3650" s="1">
        <v>44496</v>
      </c>
      <c r="P3650">
        <v>38</v>
      </c>
      <c r="Q3650">
        <v>0.3</v>
      </c>
      <c r="R3650">
        <f>IF(IFERROR(VLOOKUP(DATOS[[#This Row],[IdUnico]],A3651:$A$5002,1,FALSE),0),1,0)</f>
        <v>0</v>
      </c>
    </row>
    <row r="3651" spans="1:18" x14ac:dyDescent="0.3">
      <c r="A3651" t="str">
        <f>CONCATENATE(DATOS[[#This Row],[customer_id]],"_",DATOS[[#This Row],[country]],"_",DATOS[[#This Row],[customer_since]])</f>
        <v>CUST_7534_USA_45648</v>
      </c>
      <c r="B3651" t="s">
        <v>2664</v>
      </c>
      <c r="C3651">
        <v>25</v>
      </c>
      <c r="D3651" t="s">
        <v>21</v>
      </c>
      <c r="E3651" t="s">
        <v>18</v>
      </c>
      <c r="F3651">
        <v>53.37</v>
      </c>
      <c r="G3651">
        <f>IF(DATOS[[#This Row],[avg_order_value]]="",0,DATOS[[#This Row],[avg_order_value]])</f>
        <v>53.37</v>
      </c>
      <c r="H3651">
        <v>10</v>
      </c>
      <c r="I3651">
        <f>DATOS[[#This Row],[avgValorOrdenDesc]]*DATOS[[#This Row],[total_orders]]</f>
        <v>533.69999999999993</v>
      </c>
      <c r="J3651">
        <v>148</v>
      </c>
      <c r="K3651">
        <v>0</v>
      </c>
      <c r="L3651" t="s">
        <v>40</v>
      </c>
      <c r="M3651">
        <v>49.8</v>
      </c>
      <c r="N3651">
        <f>IF(DATOS[[#This Row],[email_open_rate]]="",0,DATOS[[#This Row],[email_open_rate]])</f>
        <v>49.8</v>
      </c>
      <c r="O3651" s="1">
        <v>45648</v>
      </c>
      <c r="P3651">
        <v>1</v>
      </c>
      <c r="Q3651">
        <v>0.32</v>
      </c>
      <c r="R3651">
        <f>IF(IFERROR(VLOOKUP(DATOS[[#This Row],[IdUnico]],A3652:$A$5002,1,FALSE),0),1,0)</f>
        <v>0</v>
      </c>
    </row>
    <row r="3652" spans="1:18" x14ac:dyDescent="0.3">
      <c r="A3652" t="str">
        <f>CONCATENATE(DATOS[[#This Row],[customer_id]],"_",DATOS[[#This Row],[country]],"_",DATOS[[#This Row],[customer_since]])</f>
        <v>CUST_7538_Japan_44933</v>
      </c>
      <c r="B3652" t="s">
        <v>2339</v>
      </c>
      <c r="C3652">
        <v>63</v>
      </c>
      <c r="D3652" t="s">
        <v>14</v>
      </c>
      <c r="E3652" t="s">
        <v>26</v>
      </c>
      <c r="F3652">
        <v>72.62</v>
      </c>
      <c r="G3652">
        <f>IF(DATOS[[#This Row],[avg_order_value]]="",0,DATOS[[#This Row],[avg_order_value]])</f>
        <v>72.62</v>
      </c>
      <c r="H3652">
        <v>10</v>
      </c>
      <c r="I3652">
        <f>DATOS[[#This Row],[avgValorOrdenDesc]]*DATOS[[#This Row],[total_orders]]</f>
        <v>726.2</v>
      </c>
      <c r="J3652">
        <v>326</v>
      </c>
      <c r="K3652">
        <v>0</v>
      </c>
      <c r="L3652" t="s">
        <v>23</v>
      </c>
      <c r="M3652">
        <v>14.3</v>
      </c>
      <c r="N3652">
        <f>IF(DATOS[[#This Row],[email_open_rate]]="",0,DATOS[[#This Row],[email_open_rate]])</f>
        <v>14.3</v>
      </c>
      <c r="O3652" s="1">
        <v>44933</v>
      </c>
      <c r="P3652">
        <v>2</v>
      </c>
      <c r="Q3652">
        <v>0.25</v>
      </c>
      <c r="R3652">
        <f>IF(IFERROR(VLOOKUP(DATOS[[#This Row],[IdUnico]],A3653:$A$5002,1,FALSE),0),1,0)</f>
        <v>0</v>
      </c>
    </row>
    <row r="3653" spans="1:18" x14ac:dyDescent="0.3">
      <c r="A3653" t="str">
        <f>CONCATENATE(DATOS[[#This Row],[customer_id]],"_",DATOS[[#This Row],[country]],"_",DATOS[[#This Row],[customer_since]])</f>
        <v>CUST_7539_Australia_45183</v>
      </c>
      <c r="B3653" t="s">
        <v>3015</v>
      </c>
      <c r="C3653">
        <v>76</v>
      </c>
      <c r="D3653" t="s">
        <v>14</v>
      </c>
      <c r="E3653" t="s">
        <v>22</v>
      </c>
      <c r="F3653">
        <v>33.53</v>
      </c>
      <c r="G3653">
        <f>IF(DATOS[[#This Row],[avg_order_value]]="",0,DATOS[[#This Row],[avg_order_value]])</f>
        <v>33.53</v>
      </c>
      <c r="H3653">
        <v>7</v>
      </c>
      <c r="I3653">
        <f>DATOS[[#This Row],[avgValorOrdenDesc]]*DATOS[[#This Row],[total_orders]]</f>
        <v>234.71</v>
      </c>
      <c r="J3653">
        <v>79</v>
      </c>
      <c r="K3653">
        <v>0</v>
      </c>
      <c r="L3653" t="s">
        <v>16</v>
      </c>
      <c r="N3653">
        <f>IF(DATOS[[#This Row],[email_open_rate]]="",0,DATOS[[#This Row],[email_open_rate]])</f>
        <v>0</v>
      </c>
      <c r="O3653" s="1">
        <v>45183</v>
      </c>
      <c r="P3653">
        <v>1</v>
      </c>
      <c r="Q3653">
        <v>0.17</v>
      </c>
      <c r="R3653">
        <f>IF(IFERROR(VLOOKUP(DATOS[[#This Row],[IdUnico]],A3654:$A$5002,1,FALSE),0),1,0)</f>
        <v>0</v>
      </c>
    </row>
    <row r="3654" spans="1:18" x14ac:dyDescent="0.3">
      <c r="A3654" t="str">
        <f>CONCATENATE(DATOS[[#This Row],[customer_id]],"_",DATOS[[#This Row],[country]],"_",DATOS[[#This Row],[customer_since]])</f>
        <v>CUST_7540_Germany_45504</v>
      </c>
      <c r="B3654" t="s">
        <v>1297</v>
      </c>
      <c r="C3654">
        <v>61</v>
      </c>
      <c r="D3654" t="s">
        <v>14</v>
      </c>
      <c r="E3654" t="s">
        <v>50</v>
      </c>
      <c r="F3654">
        <v>186.14</v>
      </c>
      <c r="G3654">
        <f>IF(DATOS[[#This Row],[avg_order_value]]="",0,DATOS[[#This Row],[avg_order_value]])</f>
        <v>186.14</v>
      </c>
      <c r="H3654">
        <v>8</v>
      </c>
      <c r="I3654">
        <f>DATOS[[#This Row],[avgValorOrdenDesc]]*DATOS[[#This Row],[total_orders]]</f>
        <v>1489.12</v>
      </c>
      <c r="J3654">
        <v>356</v>
      </c>
      <c r="K3654">
        <v>0</v>
      </c>
      <c r="L3654" t="s">
        <v>19</v>
      </c>
      <c r="N3654">
        <f>IF(DATOS[[#This Row],[email_open_rate]]="",0,DATOS[[#This Row],[email_open_rate]])</f>
        <v>0</v>
      </c>
      <c r="O3654" s="1">
        <v>45504</v>
      </c>
      <c r="P3654">
        <v>72</v>
      </c>
      <c r="Q3654">
        <v>0.15</v>
      </c>
      <c r="R3654">
        <f>IF(IFERROR(VLOOKUP(DATOS[[#This Row],[IdUnico]],A3655:$A$5002,1,FALSE),0),1,0)</f>
        <v>0</v>
      </c>
    </row>
    <row r="3655" spans="1:18" x14ac:dyDescent="0.3">
      <c r="A3655" t="str">
        <f>CONCATENATE(DATOS[[#This Row],[customer_id]],"_",DATOS[[#This Row],[country]],"_",DATOS[[#This Row],[customer_since]])</f>
        <v>CUST_7541_India_44676</v>
      </c>
      <c r="B3655" t="s">
        <v>508</v>
      </c>
      <c r="C3655">
        <v>31</v>
      </c>
      <c r="D3655" t="s">
        <v>21</v>
      </c>
      <c r="E3655" t="s">
        <v>37</v>
      </c>
      <c r="F3655">
        <v>122.87</v>
      </c>
      <c r="G3655">
        <f>IF(DATOS[[#This Row],[avg_order_value]]="",0,DATOS[[#This Row],[avg_order_value]])</f>
        <v>122.87</v>
      </c>
      <c r="H3655">
        <v>6</v>
      </c>
      <c r="I3655">
        <f>DATOS[[#This Row],[avgValorOrdenDesc]]*DATOS[[#This Row],[total_orders]]</f>
        <v>737.22</v>
      </c>
      <c r="J3655">
        <v>72</v>
      </c>
      <c r="K3655">
        <v>0</v>
      </c>
      <c r="L3655" t="s">
        <v>16</v>
      </c>
      <c r="M3655">
        <v>85.6</v>
      </c>
      <c r="N3655">
        <f>IF(DATOS[[#This Row],[email_open_rate]]="",0,DATOS[[#This Row],[email_open_rate]])</f>
        <v>85.6</v>
      </c>
      <c r="O3655" s="1">
        <v>44676</v>
      </c>
      <c r="P3655">
        <v>93</v>
      </c>
      <c r="Q3655">
        <v>0.62</v>
      </c>
      <c r="R3655">
        <f>IF(IFERROR(VLOOKUP(DATOS[[#This Row],[IdUnico]],A3656:$A$5002,1,FALSE),0),1,0)</f>
        <v>0</v>
      </c>
    </row>
    <row r="3656" spans="1:18" x14ac:dyDescent="0.3">
      <c r="A3656" t="str">
        <f>CONCATENATE(DATOS[[#This Row],[customer_id]],"_",DATOS[[#This Row],[country]],"_",DATOS[[#This Row],[customer_since]])</f>
        <v>CUST_7542_Australia_45106</v>
      </c>
      <c r="B3656" t="s">
        <v>1568</v>
      </c>
      <c r="C3656">
        <v>49</v>
      </c>
      <c r="D3656" t="s">
        <v>25</v>
      </c>
      <c r="E3656" t="s">
        <v>22</v>
      </c>
      <c r="F3656">
        <v>126.78</v>
      </c>
      <c r="G3656">
        <f>IF(DATOS[[#This Row],[avg_order_value]]="",0,DATOS[[#This Row],[avg_order_value]])</f>
        <v>126.78</v>
      </c>
      <c r="H3656">
        <v>15</v>
      </c>
      <c r="I3656">
        <f>DATOS[[#This Row],[avgValorOrdenDesc]]*DATOS[[#This Row],[total_orders]]</f>
        <v>1901.7</v>
      </c>
      <c r="J3656">
        <v>3</v>
      </c>
      <c r="K3656">
        <v>0</v>
      </c>
      <c r="L3656" t="s">
        <v>16</v>
      </c>
      <c r="M3656">
        <v>70.900000000000006</v>
      </c>
      <c r="N3656">
        <f>IF(DATOS[[#This Row],[email_open_rate]]="",0,DATOS[[#This Row],[email_open_rate]])</f>
        <v>70.900000000000006</v>
      </c>
      <c r="O3656" s="1">
        <v>45106</v>
      </c>
      <c r="P3656">
        <v>92</v>
      </c>
      <c r="Q3656">
        <v>0.15</v>
      </c>
      <c r="R3656">
        <f>IF(IFERROR(VLOOKUP(DATOS[[#This Row],[IdUnico]],A3657:$A$5002,1,FALSE),0),1,0)</f>
        <v>0</v>
      </c>
    </row>
    <row r="3657" spans="1:18" x14ac:dyDescent="0.3">
      <c r="A3657" t="str">
        <f>CONCATENATE(DATOS[[#This Row],[customer_id]],"_",DATOS[[#This Row],[country]],"_",DATOS[[#This Row],[customer_since]])</f>
        <v>CUST_7543_Germany_44148</v>
      </c>
      <c r="B3657" t="s">
        <v>3444</v>
      </c>
      <c r="C3657">
        <v>26</v>
      </c>
      <c r="D3657" t="s">
        <v>14</v>
      </c>
      <c r="E3657" t="s">
        <v>50</v>
      </c>
      <c r="F3657">
        <v>149.21</v>
      </c>
      <c r="G3657">
        <f>IF(DATOS[[#This Row],[avg_order_value]]="",0,DATOS[[#This Row],[avg_order_value]])</f>
        <v>149.21</v>
      </c>
      <c r="H3657">
        <v>8</v>
      </c>
      <c r="I3657">
        <f>DATOS[[#This Row],[avgValorOrdenDesc]]*DATOS[[#This Row],[total_orders]]</f>
        <v>1193.68</v>
      </c>
      <c r="J3657">
        <v>301</v>
      </c>
      <c r="K3657">
        <v>0</v>
      </c>
      <c r="L3657" t="s">
        <v>23</v>
      </c>
      <c r="M3657">
        <v>22.1</v>
      </c>
      <c r="N3657">
        <f>IF(DATOS[[#This Row],[email_open_rate]]="",0,DATOS[[#This Row],[email_open_rate]])</f>
        <v>22.1</v>
      </c>
      <c r="O3657" s="1">
        <v>44148</v>
      </c>
      <c r="P3657">
        <v>32</v>
      </c>
      <c r="Q3657">
        <v>0.28999999999999998</v>
      </c>
      <c r="R3657">
        <f>IF(IFERROR(VLOOKUP(DATOS[[#This Row],[IdUnico]],A3658:$A$5002,1,FALSE),0),1,0)</f>
        <v>0</v>
      </c>
    </row>
    <row r="3658" spans="1:18" x14ac:dyDescent="0.3">
      <c r="A3658" t="str">
        <f>CONCATENATE(DATOS[[#This Row],[customer_id]],"_",DATOS[[#This Row],[country]],"_",DATOS[[#This Row],[customer_since]])</f>
        <v>CUST_7544_Australia_45255</v>
      </c>
      <c r="B3658" t="s">
        <v>651</v>
      </c>
      <c r="C3658">
        <v>34</v>
      </c>
      <c r="D3658" t="s">
        <v>14</v>
      </c>
      <c r="E3658" t="s">
        <v>22</v>
      </c>
      <c r="F3658">
        <v>211.01</v>
      </c>
      <c r="G3658">
        <f>IF(DATOS[[#This Row],[avg_order_value]]="",0,DATOS[[#This Row],[avg_order_value]])</f>
        <v>211.01</v>
      </c>
      <c r="H3658">
        <v>8</v>
      </c>
      <c r="I3658">
        <f>DATOS[[#This Row],[avgValorOrdenDesc]]*DATOS[[#This Row],[total_orders]]</f>
        <v>1688.08</v>
      </c>
      <c r="J3658">
        <v>212</v>
      </c>
      <c r="K3658">
        <v>0</v>
      </c>
      <c r="L3658" t="s">
        <v>40</v>
      </c>
      <c r="M3658">
        <v>21.7</v>
      </c>
      <c r="N3658">
        <f>IF(DATOS[[#This Row],[email_open_rate]]="",0,DATOS[[#This Row],[email_open_rate]])</f>
        <v>21.7</v>
      </c>
      <c r="O3658" s="1">
        <v>45255</v>
      </c>
      <c r="P3658">
        <v>88</v>
      </c>
      <c r="Q3658">
        <v>0.2</v>
      </c>
      <c r="R3658">
        <f>IF(IFERROR(VLOOKUP(DATOS[[#This Row],[IdUnico]],A3659:$A$5002,1,FALSE),0),1,0)</f>
        <v>0</v>
      </c>
    </row>
    <row r="3659" spans="1:18" x14ac:dyDescent="0.3">
      <c r="A3659" t="str">
        <f>CONCATENATE(DATOS[[#This Row],[customer_id]],"_",DATOS[[#This Row],[country]],"_",DATOS[[#This Row],[customer_since]])</f>
        <v>CUST_7546_Japan_44649</v>
      </c>
      <c r="B3659" t="s">
        <v>225</v>
      </c>
      <c r="C3659">
        <v>34</v>
      </c>
      <c r="D3659" t="s">
        <v>14</v>
      </c>
      <c r="E3659" t="s">
        <v>26</v>
      </c>
      <c r="F3659">
        <v>27.66</v>
      </c>
      <c r="G3659">
        <f>IF(DATOS[[#This Row],[avg_order_value]]="",0,DATOS[[#This Row],[avg_order_value]])</f>
        <v>27.66</v>
      </c>
      <c r="H3659">
        <v>14</v>
      </c>
      <c r="I3659">
        <f>DATOS[[#This Row],[avgValorOrdenDesc]]*DATOS[[#This Row],[total_orders]]</f>
        <v>387.24</v>
      </c>
      <c r="J3659">
        <v>298</v>
      </c>
      <c r="K3659">
        <v>0</v>
      </c>
      <c r="L3659" t="s">
        <v>40</v>
      </c>
      <c r="M3659">
        <v>70.099999999999994</v>
      </c>
      <c r="N3659">
        <f>IF(DATOS[[#This Row],[email_open_rate]]="",0,DATOS[[#This Row],[email_open_rate]])</f>
        <v>70.099999999999994</v>
      </c>
      <c r="O3659" s="1">
        <v>44649</v>
      </c>
      <c r="P3659">
        <v>35</v>
      </c>
      <c r="Q3659">
        <v>0.34</v>
      </c>
      <c r="R3659">
        <f>IF(IFERROR(VLOOKUP(DATOS[[#This Row],[IdUnico]],A3660:$A$5002,1,FALSE),0),1,0)</f>
        <v>0</v>
      </c>
    </row>
    <row r="3660" spans="1:18" x14ac:dyDescent="0.3">
      <c r="A3660" t="str">
        <f>CONCATENATE(DATOS[[#This Row],[customer_id]],"_",DATOS[[#This Row],[country]],"_",DATOS[[#This Row],[customer_since]])</f>
        <v>CUST_7547_Australia_45416</v>
      </c>
      <c r="B3660" t="s">
        <v>2783</v>
      </c>
      <c r="C3660">
        <v>26</v>
      </c>
      <c r="D3660" t="s">
        <v>21</v>
      </c>
      <c r="E3660" t="s">
        <v>22</v>
      </c>
      <c r="F3660">
        <v>101.18</v>
      </c>
      <c r="G3660">
        <f>IF(DATOS[[#This Row],[avg_order_value]]="",0,DATOS[[#This Row],[avg_order_value]])</f>
        <v>101.18</v>
      </c>
      <c r="H3660">
        <v>8</v>
      </c>
      <c r="I3660">
        <f>DATOS[[#This Row],[avgValorOrdenDesc]]*DATOS[[#This Row],[total_orders]]</f>
        <v>809.44</v>
      </c>
      <c r="J3660">
        <v>90</v>
      </c>
      <c r="K3660">
        <v>0</v>
      </c>
      <c r="L3660" t="s">
        <v>16</v>
      </c>
      <c r="M3660">
        <v>96.9</v>
      </c>
      <c r="N3660">
        <f>IF(DATOS[[#This Row],[email_open_rate]]="",0,DATOS[[#This Row],[email_open_rate]])</f>
        <v>96.9</v>
      </c>
      <c r="O3660" s="1">
        <v>45416</v>
      </c>
      <c r="P3660">
        <v>95</v>
      </c>
      <c r="Q3660">
        <v>0.15</v>
      </c>
      <c r="R3660">
        <f>IF(IFERROR(VLOOKUP(DATOS[[#This Row],[IdUnico]],A3661:$A$5002,1,FALSE),0),1,0)</f>
        <v>0</v>
      </c>
    </row>
    <row r="3661" spans="1:18" x14ac:dyDescent="0.3">
      <c r="A3661" t="str">
        <f>CONCATENATE(DATOS[[#This Row],[customer_id]],"_",DATOS[[#This Row],[country]],"_",DATOS[[#This Row],[customer_since]])</f>
        <v>CUST_7548_China_45110</v>
      </c>
      <c r="B3661" t="s">
        <v>1753</v>
      </c>
      <c r="C3661">
        <v>48</v>
      </c>
      <c r="D3661" t="s">
        <v>14</v>
      </c>
      <c r="E3661" t="s">
        <v>44</v>
      </c>
      <c r="F3661">
        <v>64.540000000000006</v>
      </c>
      <c r="G3661">
        <f>IF(DATOS[[#This Row],[avg_order_value]]="",0,DATOS[[#This Row],[avg_order_value]])</f>
        <v>64.540000000000006</v>
      </c>
      <c r="H3661">
        <v>12</v>
      </c>
      <c r="I3661">
        <f>DATOS[[#This Row],[avgValorOrdenDesc]]*DATOS[[#This Row],[total_orders]]</f>
        <v>774.48</v>
      </c>
      <c r="J3661">
        <v>184</v>
      </c>
      <c r="K3661">
        <v>0</v>
      </c>
      <c r="L3661" t="s">
        <v>16</v>
      </c>
      <c r="M3661">
        <v>16.7</v>
      </c>
      <c r="N3661">
        <f>IF(DATOS[[#This Row],[email_open_rate]]="",0,DATOS[[#This Row],[email_open_rate]])</f>
        <v>16.7</v>
      </c>
      <c r="O3661" s="1">
        <v>45110</v>
      </c>
      <c r="P3661">
        <v>56</v>
      </c>
      <c r="Q3661">
        <v>0.17</v>
      </c>
      <c r="R3661">
        <f>IF(IFERROR(VLOOKUP(DATOS[[#This Row],[IdUnico]],A3662:$A$5002,1,FALSE),0),1,0)</f>
        <v>0</v>
      </c>
    </row>
    <row r="3662" spans="1:18" x14ac:dyDescent="0.3">
      <c r="A3662" t="str">
        <f>CONCATENATE(DATOS[[#This Row],[customer_id]],"_",DATOS[[#This Row],[country]],"_",DATOS[[#This Row],[customer_since]])</f>
        <v>CUST_7548_France_44480</v>
      </c>
      <c r="B3662" t="s">
        <v>1753</v>
      </c>
      <c r="C3662">
        <v>73</v>
      </c>
      <c r="D3662" t="s">
        <v>14</v>
      </c>
      <c r="E3662" t="s">
        <v>35</v>
      </c>
      <c r="F3662">
        <v>138.86000000000001</v>
      </c>
      <c r="G3662">
        <f>IF(DATOS[[#This Row],[avg_order_value]]="",0,DATOS[[#This Row],[avg_order_value]])</f>
        <v>138.86000000000001</v>
      </c>
      <c r="H3662">
        <v>7</v>
      </c>
      <c r="I3662">
        <f>DATOS[[#This Row],[avgValorOrdenDesc]]*DATOS[[#This Row],[total_orders]]</f>
        <v>972.0200000000001</v>
      </c>
      <c r="J3662">
        <v>139</v>
      </c>
      <c r="K3662">
        <v>1</v>
      </c>
      <c r="L3662" t="s">
        <v>19</v>
      </c>
      <c r="M3662">
        <v>24.4</v>
      </c>
      <c r="N3662">
        <f>IF(DATOS[[#This Row],[email_open_rate]]="",0,DATOS[[#This Row],[email_open_rate]])</f>
        <v>24.4</v>
      </c>
      <c r="O3662" s="1">
        <v>44480</v>
      </c>
      <c r="P3662">
        <v>13</v>
      </c>
      <c r="Q3662">
        <v>0.34</v>
      </c>
      <c r="R3662">
        <f>IF(IFERROR(VLOOKUP(DATOS[[#This Row],[IdUnico]],A3663:$A$5002,1,FALSE),0),1,0)</f>
        <v>0</v>
      </c>
    </row>
    <row r="3663" spans="1:18" x14ac:dyDescent="0.3">
      <c r="A3663" t="str">
        <f>CONCATENATE(DATOS[[#This Row],[customer_id]],"_",DATOS[[#This Row],[country]],"_",DATOS[[#This Row],[customer_since]])</f>
        <v>CUST_7549_Canada_44087</v>
      </c>
      <c r="B3663" t="s">
        <v>1664</v>
      </c>
      <c r="C3663">
        <v>58</v>
      </c>
      <c r="D3663" t="s">
        <v>14</v>
      </c>
      <c r="E3663" t="s">
        <v>28</v>
      </c>
      <c r="F3663">
        <v>26.65</v>
      </c>
      <c r="G3663">
        <f>IF(DATOS[[#This Row],[avg_order_value]]="",0,DATOS[[#This Row],[avg_order_value]])</f>
        <v>26.65</v>
      </c>
      <c r="H3663">
        <v>12</v>
      </c>
      <c r="I3663">
        <f>DATOS[[#This Row],[avgValorOrdenDesc]]*DATOS[[#This Row],[total_orders]]</f>
        <v>319.79999999999995</v>
      </c>
      <c r="J3663">
        <v>162</v>
      </c>
      <c r="K3663">
        <v>0</v>
      </c>
      <c r="L3663" t="s">
        <v>19</v>
      </c>
      <c r="M3663">
        <v>56.2</v>
      </c>
      <c r="N3663">
        <f>IF(DATOS[[#This Row],[email_open_rate]]="",0,DATOS[[#This Row],[email_open_rate]])</f>
        <v>56.2</v>
      </c>
      <c r="O3663" s="1">
        <v>44087</v>
      </c>
      <c r="P3663">
        <v>79</v>
      </c>
      <c r="Q3663">
        <v>0.52</v>
      </c>
      <c r="R3663">
        <f>IF(IFERROR(VLOOKUP(DATOS[[#This Row],[IdUnico]],A3664:$A$5002,1,FALSE),0),1,0)</f>
        <v>0</v>
      </c>
    </row>
    <row r="3664" spans="1:18" x14ac:dyDescent="0.3">
      <c r="A3664" t="str">
        <f>CONCATENATE(DATOS[[#This Row],[customer_id]],"_",DATOS[[#This Row],[country]],"_",DATOS[[#This Row],[customer_since]])</f>
        <v>CUST_7553_Australia_45444</v>
      </c>
      <c r="B3664" t="s">
        <v>3501</v>
      </c>
      <c r="C3664">
        <v>58</v>
      </c>
      <c r="D3664" t="s">
        <v>21</v>
      </c>
      <c r="E3664" t="s">
        <v>22</v>
      </c>
      <c r="F3664">
        <v>77.09</v>
      </c>
      <c r="G3664">
        <f>IF(DATOS[[#This Row],[avg_order_value]]="",0,DATOS[[#This Row],[avg_order_value]])</f>
        <v>77.09</v>
      </c>
      <c r="H3664">
        <v>9</v>
      </c>
      <c r="I3664">
        <f>DATOS[[#This Row],[avgValorOrdenDesc]]*DATOS[[#This Row],[total_orders]]</f>
        <v>693.81000000000006</v>
      </c>
      <c r="J3664">
        <v>287</v>
      </c>
      <c r="K3664">
        <v>0</v>
      </c>
      <c r="L3664" t="s">
        <v>16</v>
      </c>
      <c r="M3664">
        <v>25.3</v>
      </c>
      <c r="N3664">
        <f>IF(DATOS[[#This Row],[email_open_rate]]="",0,DATOS[[#This Row],[email_open_rate]])</f>
        <v>25.3</v>
      </c>
      <c r="O3664" s="1">
        <v>45444</v>
      </c>
      <c r="P3664">
        <v>50</v>
      </c>
      <c r="Q3664">
        <v>0.18</v>
      </c>
      <c r="R3664">
        <f>IF(IFERROR(VLOOKUP(DATOS[[#This Row],[IdUnico]],A3665:$A$5002,1,FALSE),0),1,0)</f>
        <v>0</v>
      </c>
    </row>
    <row r="3665" spans="1:18" x14ac:dyDescent="0.3">
      <c r="A3665" t="str">
        <f>CONCATENATE(DATOS[[#This Row],[customer_id]],"_",DATOS[[#This Row],[country]],"_",DATOS[[#This Row],[customer_since]])</f>
        <v>CUST_7555_USA_45336</v>
      </c>
      <c r="B3665" t="s">
        <v>2435</v>
      </c>
      <c r="C3665">
        <v>22</v>
      </c>
      <c r="D3665" t="s">
        <v>25</v>
      </c>
      <c r="E3665" t="s">
        <v>18</v>
      </c>
      <c r="F3665">
        <v>42.07</v>
      </c>
      <c r="G3665">
        <f>IF(DATOS[[#This Row],[avg_order_value]]="",0,DATOS[[#This Row],[avg_order_value]])</f>
        <v>42.07</v>
      </c>
      <c r="H3665">
        <v>11</v>
      </c>
      <c r="I3665">
        <f>DATOS[[#This Row],[avgValorOrdenDesc]]*DATOS[[#This Row],[total_orders]]</f>
        <v>462.77</v>
      </c>
      <c r="J3665">
        <v>223</v>
      </c>
      <c r="K3665">
        <v>0</v>
      </c>
      <c r="L3665" t="s">
        <v>29</v>
      </c>
      <c r="M3665">
        <v>98.7</v>
      </c>
      <c r="N3665">
        <f>IF(DATOS[[#This Row],[email_open_rate]]="",0,DATOS[[#This Row],[email_open_rate]])</f>
        <v>98.7</v>
      </c>
      <c r="O3665" s="1">
        <v>45336</v>
      </c>
      <c r="P3665">
        <v>35</v>
      </c>
      <c r="Q3665">
        <v>0.15</v>
      </c>
      <c r="R3665">
        <f>IF(IFERROR(VLOOKUP(DATOS[[#This Row],[IdUnico]],A3666:$A$5002,1,FALSE),0),1,0)</f>
        <v>0</v>
      </c>
    </row>
    <row r="3666" spans="1:18" x14ac:dyDescent="0.3">
      <c r="A3666" t="str">
        <f>CONCATENATE(DATOS[[#This Row],[customer_id]],"_",DATOS[[#This Row],[country]],"_",DATOS[[#This Row],[customer_since]])</f>
        <v>CUST_7559_France_45689</v>
      </c>
      <c r="B3666" t="s">
        <v>3702</v>
      </c>
      <c r="C3666">
        <v>61</v>
      </c>
      <c r="D3666" t="s">
        <v>14</v>
      </c>
      <c r="E3666" t="s">
        <v>35</v>
      </c>
      <c r="F3666">
        <v>228.88</v>
      </c>
      <c r="G3666">
        <f>IF(DATOS[[#This Row],[avg_order_value]]="",0,DATOS[[#This Row],[avg_order_value]])</f>
        <v>228.88</v>
      </c>
      <c r="H3666">
        <v>8</v>
      </c>
      <c r="I3666">
        <f>DATOS[[#This Row],[avgValorOrdenDesc]]*DATOS[[#This Row],[total_orders]]</f>
        <v>1831.04</v>
      </c>
      <c r="J3666">
        <v>254</v>
      </c>
      <c r="K3666">
        <v>0</v>
      </c>
      <c r="L3666" t="s">
        <v>19</v>
      </c>
      <c r="M3666">
        <v>32.799999999999997</v>
      </c>
      <c r="N3666">
        <f>IF(DATOS[[#This Row],[email_open_rate]]="",0,DATOS[[#This Row],[email_open_rate]])</f>
        <v>32.799999999999997</v>
      </c>
      <c r="O3666" s="1">
        <v>45689</v>
      </c>
      <c r="P3666">
        <v>59</v>
      </c>
      <c r="Q3666">
        <v>0.28999999999999998</v>
      </c>
      <c r="R3666">
        <f>IF(IFERROR(VLOOKUP(DATOS[[#This Row],[IdUnico]],A3667:$A$5002,1,FALSE),0),1,0)</f>
        <v>0</v>
      </c>
    </row>
    <row r="3667" spans="1:18" x14ac:dyDescent="0.3">
      <c r="A3667" t="str">
        <f>CONCATENATE(DATOS[[#This Row],[customer_id]],"_",DATOS[[#This Row],[country]],"_",DATOS[[#This Row],[customer_since]])</f>
        <v>CUST_7563_China_44486</v>
      </c>
      <c r="B3667" t="s">
        <v>1435</v>
      </c>
      <c r="C3667">
        <v>69</v>
      </c>
      <c r="D3667" t="s">
        <v>21</v>
      </c>
      <c r="E3667" t="s">
        <v>44</v>
      </c>
      <c r="F3667">
        <v>157.87</v>
      </c>
      <c r="G3667">
        <f>IF(DATOS[[#This Row],[avg_order_value]]="",0,DATOS[[#This Row],[avg_order_value]])</f>
        <v>157.87</v>
      </c>
      <c r="H3667">
        <v>10</v>
      </c>
      <c r="I3667">
        <f>DATOS[[#This Row],[avgValorOrdenDesc]]*DATOS[[#This Row],[total_orders]]</f>
        <v>1578.7</v>
      </c>
      <c r="J3667">
        <v>168</v>
      </c>
      <c r="K3667">
        <v>0</v>
      </c>
      <c r="L3667" t="s">
        <v>16</v>
      </c>
      <c r="M3667">
        <v>68.599999999999994</v>
      </c>
      <c r="N3667">
        <f>IF(DATOS[[#This Row],[email_open_rate]]="",0,DATOS[[#This Row],[email_open_rate]])</f>
        <v>68.599999999999994</v>
      </c>
      <c r="O3667" s="1">
        <v>44486</v>
      </c>
      <c r="P3667">
        <v>32</v>
      </c>
      <c r="Q3667">
        <v>0.04</v>
      </c>
      <c r="R3667">
        <f>IF(IFERROR(VLOOKUP(DATOS[[#This Row],[IdUnico]],A3668:$A$5002,1,FALSE),0),1,0)</f>
        <v>0</v>
      </c>
    </row>
    <row r="3668" spans="1:18" x14ac:dyDescent="0.3">
      <c r="A3668" t="str">
        <f>CONCATENATE(DATOS[[#This Row],[customer_id]],"_",DATOS[[#This Row],[country]],"_",DATOS[[#This Row],[customer_since]])</f>
        <v>CUST_7563_France_45098</v>
      </c>
      <c r="B3668" t="s">
        <v>1435</v>
      </c>
      <c r="C3668">
        <v>22</v>
      </c>
      <c r="D3668" t="s">
        <v>21</v>
      </c>
      <c r="E3668" t="s">
        <v>35</v>
      </c>
      <c r="F3668">
        <v>98.56</v>
      </c>
      <c r="G3668">
        <f>IF(DATOS[[#This Row],[avg_order_value]]="",0,DATOS[[#This Row],[avg_order_value]])</f>
        <v>98.56</v>
      </c>
      <c r="H3668">
        <v>8</v>
      </c>
      <c r="I3668">
        <f>DATOS[[#This Row],[avgValorOrdenDesc]]*DATOS[[#This Row],[total_orders]]</f>
        <v>788.48</v>
      </c>
      <c r="J3668">
        <v>355</v>
      </c>
      <c r="K3668">
        <v>0</v>
      </c>
      <c r="L3668" t="s">
        <v>40</v>
      </c>
      <c r="M3668">
        <v>48</v>
      </c>
      <c r="N3668">
        <f>IF(DATOS[[#This Row],[email_open_rate]]="",0,DATOS[[#This Row],[email_open_rate]])</f>
        <v>48</v>
      </c>
      <c r="O3668" s="1">
        <v>45098</v>
      </c>
      <c r="P3668">
        <v>14</v>
      </c>
      <c r="Q3668">
        <v>0.45</v>
      </c>
      <c r="R3668">
        <f>IF(IFERROR(VLOOKUP(DATOS[[#This Row],[IdUnico]],A3669:$A$5002,1,FALSE),0),1,0)</f>
        <v>0</v>
      </c>
    </row>
    <row r="3669" spans="1:18" x14ac:dyDescent="0.3">
      <c r="A3669" t="str">
        <f>CONCATENATE(DATOS[[#This Row],[customer_id]],"_",DATOS[[#This Row],[country]],"_",DATOS[[#This Row],[customer_since]])</f>
        <v>CUST_7564_India_44825</v>
      </c>
      <c r="B3669" t="s">
        <v>2269</v>
      </c>
      <c r="C3669">
        <v>29</v>
      </c>
      <c r="D3669" t="s">
        <v>21</v>
      </c>
      <c r="E3669" t="s">
        <v>37</v>
      </c>
      <c r="F3669">
        <v>92.41</v>
      </c>
      <c r="G3669">
        <f>IF(DATOS[[#This Row],[avg_order_value]]="",0,DATOS[[#This Row],[avg_order_value]])</f>
        <v>92.41</v>
      </c>
      <c r="H3669">
        <v>14</v>
      </c>
      <c r="I3669">
        <f>DATOS[[#This Row],[avgValorOrdenDesc]]*DATOS[[#This Row],[total_orders]]</f>
        <v>1293.74</v>
      </c>
      <c r="J3669">
        <v>17</v>
      </c>
      <c r="K3669">
        <v>0</v>
      </c>
      <c r="L3669" t="s">
        <v>16</v>
      </c>
      <c r="M3669">
        <v>67.3</v>
      </c>
      <c r="N3669">
        <f>IF(DATOS[[#This Row],[email_open_rate]]="",0,DATOS[[#This Row],[email_open_rate]])</f>
        <v>67.3</v>
      </c>
      <c r="O3669" s="1">
        <v>44825</v>
      </c>
      <c r="P3669">
        <v>42</v>
      </c>
      <c r="Q3669">
        <v>0.27</v>
      </c>
      <c r="R3669">
        <f>IF(IFERROR(VLOOKUP(DATOS[[#This Row],[IdUnico]],A3670:$A$5002,1,FALSE),0),1,0)</f>
        <v>0</v>
      </c>
    </row>
    <row r="3670" spans="1:18" x14ac:dyDescent="0.3">
      <c r="A3670" t="str">
        <f>CONCATENATE(DATOS[[#This Row],[customer_id]],"_",DATOS[[#This Row],[country]],"_",DATOS[[#This Row],[customer_since]])</f>
        <v>CUST_7565_Australia_44934</v>
      </c>
      <c r="B3670" t="s">
        <v>842</v>
      </c>
      <c r="C3670">
        <v>40</v>
      </c>
      <c r="D3670" t="s">
        <v>21</v>
      </c>
      <c r="E3670" t="s">
        <v>22</v>
      </c>
      <c r="F3670">
        <v>68.58</v>
      </c>
      <c r="G3670">
        <f>IF(DATOS[[#This Row],[avg_order_value]]="",0,DATOS[[#This Row],[avg_order_value]])</f>
        <v>68.58</v>
      </c>
      <c r="H3670">
        <v>9</v>
      </c>
      <c r="I3670">
        <f>DATOS[[#This Row],[avgValorOrdenDesc]]*DATOS[[#This Row],[total_orders]]</f>
        <v>617.22</v>
      </c>
      <c r="J3670">
        <v>153</v>
      </c>
      <c r="K3670">
        <v>0</v>
      </c>
      <c r="L3670" t="s">
        <v>16</v>
      </c>
      <c r="M3670">
        <v>55.3</v>
      </c>
      <c r="N3670">
        <f>IF(DATOS[[#This Row],[email_open_rate]]="",0,DATOS[[#This Row],[email_open_rate]])</f>
        <v>55.3</v>
      </c>
      <c r="O3670" s="1">
        <v>44934</v>
      </c>
      <c r="P3670">
        <v>71</v>
      </c>
      <c r="Q3670">
        <v>0.62</v>
      </c>
      <c r="R3670">
        <f>IF(IFERROR(VLOOKUP(DATOS[[#This Row],[IdUnico]],A3671:$A$5002,1,FALSE),0),1,0)</f>
        <v>0</v>
      </c>
    </row>
    <row r="3671" spans="1:18" x14ac:dyDescent="0.3">
      <c r="A3671" t="str">
        <f>CONCATENATE(DATOS[[#This Row],[customer_id]],"_",DATOS[[#This Row],[country]],"_",DATOS[[#This Row],[customer_since]])</f>
        <v>CUST_7566_USA_45202</v>
      </c>
      <c r="B3671" t="s">
        <v>2001</v>
      </c>
      <c r="C3671">
        <v>67</v>
      </c>
      <c r="D3671" t="s">
        <v>14</v>
      </c>
      <c r="E3671" t="s">
        <v>18</v>
      </c>
      <c r="F3671">
        <v>158.93</v>
      </c>
      <c r="G3671">
        <f>IF(DATOS[[#This Row],[avg_order_value]]="",0,DATOS[[#This Row],[avg_order_value]])</f>
        <v>158.93</v>
      </c>
      <c r="H3671">
        <v>9</v>
      </c>
      <c r="I3671">
        <f>DATOS[[#This Row],[avgValorOrdenDesc]]*DATOS[[#This Row],[total_orders]]</f>
        <v>1430.3700000000001</v>
      </c>
      <c r="J3671">
        <v>331</v>
      </c>
      <c r="K3671">
        <v>0</v>
      </c>
      <c r="L3671" t="s">
        <v>29</v>
      </c>
      <c r="M3671">
        <v>88.2</v>
      </c>
      <c r="N3671">
        <f>IF(DATOS[[#This Row],[email_open_rate]]="",0,DATOS[[#This Row],[email_open_rate]])</f>
        <v>88.2</v>
      </c>
      <c r="O3671" s="1">
        <v>45202</v>
      </c>
      <c r="P3671">
        <v>60</v>
      </c>
      <c r="Q3671">
        <v>0.38</v>
      </c>
      <c r="R3671">
        <f>IF(IFERROR(VLOOKUP(DATOS[[#This Row],[IdUnico]],A3672:$A$5002,1,FALSE),0),1,0)</f>
        <v>0</v>
      </c>
    </row>
    <row r="3672" spans="1:18" x14ac:dyDescent="0.3">
      <c r="A3672" t="str">
        <f>CONCATENATE(DATOS[[#This Row],[customer_id]],"_",DATOS[[#This Row],[country]],"_",DATOS[[#This Row],[customer_since]])</f>
        <v>CUST_7570_France_45772</v>
      </c>
      <c r="B3672" t="s">
        <v>1503</v>
      </c>
      <c r="C3672">
        <v>31</v>
      </c>
      <c r="D3672" t="s">
        <v>14</v>
      </c>
      <c r="E3672" t="s">
        <v>35</v>
      </c>
      <c r="F3672">
        <v>123.13</v>
      </c>
      <c r="G3672">
        <f>IF(DATOS[[#This Row],[avg_order_value]]="",0,DATOS[[#This Row],[avg_order_value]])</f>
        <v>123.13</v>
      </c>
      <c r="H3672">
        <v>5</v>
      </c>
      <c r="I3672">
        <f>DATOS[[#This Row],[avgValorOrdenDesc]]*DATOS[[#This Row],[total_orders]]</f>
        <v>615.65</v>
      </c>
      <c r="J3672">
        <v>321</v>
      </c>
      <c r="K3672">
        <v>0</v>
      </c>
      <c r="L3672" t="s">
        <v>23</v>
      </c>
      <c r="M3672">
        <v>73.5</v>
      </c>
      <c r="N3672">
        <f>IF(DATOS[[#This Row],[email_open_rate]]="",0,DATOS[[#This Row],[email_open_rate]])</f>
        <v>73.5</v>
      </c>
      <c r="O3672" s="1">
        <v>45772</v>
      </c>
      <c r="P3672">
        <v>85</v>
      </c>
      <c r="Q3672">
        <v>0.04</v>
      </c>
      <c r="R3672">
        <f>IF(IFERROR(VLOOKUP(DATOS[[#This Row],[IdUnico]],A3673:$A$5002,1,FALSE),0),1,0)</f>
        <v>0</v>
      </c>
    </row>
    <row r="3673" spans="1:18" x14ac:dyDescent="0.3">
      <c r="A3673" t="str">
        <f>CONCATENATE(DATOS[[#This Row],[customer_id]],"_",DATOS[[#This Row],[country]],"_",DATOS[[#This Row],[customer_since]])</f>
        <v>CUST_7570_Germany_45220</v>
      </c>
      <c r="B3673" t="s">
        <v>1503</v>
      </c>
      <c r="C3673">
        <v>76</v>
      </c>
      <c r="D3673" t="s">
        <v>21</v>
      </c>
      <c r="E3673" t="s">
        <v>50</v>
      </c>
      <c r="F3673">
        <v>141.21</v>
      </c>
      <c r="G3673">
        <f>IF(DATOS[[#This Row],[avg_order_value]]="",0,DATOS[[#This Row],[avg_order_value]])</f>
        <v>141.21</v>
      </c>
      <c r="H3673">
        <v>10</v>
      </c>
      <c r="I3673">
        <f>DATOS[[#This Row],[avgValorOrdenDesc]]*DATOS[[#This Row],[total_orders]]</f>
        <v>1412.1000000000001</v>
      </c>
      <c r="J3673">
        <v>77</v>
      </c>
      <c r="K3673">
        <v>0</v>
      </c>
      <c r="L3673" t="s">
        <v>19</v>
      </c>
      <c r="M3673">
        <v>57.8</v>
      </c>
      <c r="N3673">
        <f>IF(DATOS[[#This Row],[email_open_rate]]="",0,DATOS[[#This Row],[email_open_rate]])</f>
        <v>57.8</v>
      </c>
      <c r="O3673" s="1">
        <v>45220</v>
      </c>
      <c r="P3673">
        <v>20</v>
      </c>
      <c r="Q3673">
        <v>7.0000000000000007E-2</v>
      </c>
      <c r="R3673">
        <f>IF(IFERROR(VLOOKUP(DATOS[[#This Row],[IdUnico]],A3674:$A$5002,1,FALSE),0),1,0)</f>
        <v>0</v>
      </c>
    </row>
    <row r="3674" spans="1:18" x14ac:dyDescent="0.3">
      <c r="A3674" t="str">
        <f>CONCATENATE(DATOS[[#This Row],[customer_id]],"_",DATOS[[#This Row],[country]],"_",DATOS[[#This Row],[customer_since]])</f>
        <v>CUST_7573_Brazil_44790</v>
      </c>
      <c r="B3674" t="s">
        <v>1325</v>
      </c>
      <c r="C3674">
        <v>38</v>
      </c>
      <c r="D3674" t="s">
        <v>25</v>
      </c>
      <c r="E3674" t="s">
        <v>15</v>
      </c>
      <c r="F3674">
        <v>23.68</v>
      </c>
      <c r="G3674">
        <f>IF(DATOS[[#This Row],[avg_order_value]]="",0,DATOS[[#This Row],[avg_order_value]])</f>
        <v>23.68</v>
      </c>
      <c r="H3674">
        <v>14</v>
      </c>
      <c r="I3674">
        <f>DATOS[[#This Row],[avgValorOrdenDesc]]*DATOS[[#This Row],[total_orders]]</f>
        <v>331.52</v>
      </c>
      <c r="J3674">
        <v>263</v>
      </c>
      <c r="K3674">
        <v>0</v>
      </c>
      <c r="L3674" t="s">
        <v>19</v>
      </c>
      <c r="M3674">
        <v>57.1</v>
      </c>
      <c r="N3674">
        <f>IF(DATOS[[#This Row],[email_open_rate]]="",0,DATOS[[#This Row],[email_open_rate]])</f>
        <v>57.1</v>
      </c>
      <c r="O3674" s="1">
        <v>44790</v>
      </c>
      <c r="P3674">
        <v>74</v>
      </c>
      <c r="Q3674">
        <v>0.13</v>
      </c>
      <c r="R3674">
        <f>IF(IFERROR(VLOOKUP(DATOS[[#This Row],[IdUnico]],A3675:$A$5002,1,FALSE),0),1,0)</f>
        <v>0</v>
      </c>
    </row>
    <row r="3675" spans="1:18" x14ac:dyDescent="0.3">
      <c r="A3675" t="str">
        <f>CONCATENATE(DATOS[[#This Row],[customer_id]],"_",DATOS[[#This Row],[country]],"_",DATOS[[#This Row],[customer_since]])</f>
        <v>CUST_7574_India_45211</v>
      </c>
      <c r="B3675" t="s">
        <v>2218</v>
      </c>
      <c r="C3675">
        <v>43</v>
      </c>
      <c r="D3675" t="s">
        <v>21</v>
      </c>
      <c r="E3675" t="s">
        <v>37</v>
      </c>
      <c r="F3675">
        <v>104.87</v>
      </c>
      <c r="G3675">
        <f>IF(DATOS[[#This Row],[avg_order_value]]="",0,DATOS[[#This Row],[avg_order_value]])</f>
        <v>104.87</v>
      </c>
      <c r="H3675">
        <v>9</v>
      </c>
      <c r="I3675">
        <f>DATOS[[#This Row],[avgValorOrdenDesc]]*DATOS[[#This Row],[total_orders]]</f>
        <v>943.83</v>
      </c>
      <c r="J3675">
        <v>232</v>
      </c>
      <c r="K3675">
        <v>0</v>
      </c>
      <c r="L3675" t="s">
        <v>29</v>
      </c>
      <c r="M3675">
        <v>7.3</v>
      </c>
      <c r="N3675">
        <f>IF(DATOS[[#This Row],[email_open_rate]]="",0,DATOS[[#This Row],[email_open_rate]])</f>
        <v>7.3</v>
      </c>
      <c r="O3675" s="1">
        <v>45211</v>
      </c>
      <c r="P3675">
        <v>89</v>
      </c>
      <c r="Q3675">
        <v>0.35</v>
      </c>
      <c r="R3675">
        <f>IF(IFERROR(VLOOKUP(DATOS[[#This Row],[IdUnico]],A3676:$A$5002,1,FALSE),0),1,0)</f>
        <v>0</v>
      </c>
    </row>
    <row r="3676" spans="1:18" x14ac:dyDescent="0.3">
      <c r="A3676" t="str">
        <f>CONCATENATE(DATOS[[#This Row],[customer_id]],"_",DATOS[[#This Row],[country]],"_",DATOS[[#This Row],[customer_since]])</f>
        <v>CUST_7578_Brazil_44991</v>
      </c>
      <c r="B3676" t="s">
        <v>3606</v>
      </c>
      <c r="C3676">
        <v>47</v>
      </c>
      <c r="D3676" t="s">
        <v>14</v>
      </c>
      <c r="E3676" t="s">
        <v>15</v>
      </c>
      <c r="F3676">
        <v>123.93</v>
      </c>
      <c r="G3676">
        <f>IF(DATOS[[#This Row],[avg_order_value]]="",0,DATOS[[#This Row],[avg_order_value]])</f>
        <v>123.93</v>
      </c>
      <c r="H3676">
        <v>14</v>
      </c>
      <c r="I3676">
        <f>DATOS[[#This Row],[avgValorOrdenDesc]]*DATOS[[#This Row],[total_orders]]</f>
        <v>1735.02</v>
      </c>
      <c r="J3676">
        <v>82</v>
      </c>
      <c r="K3676">
        <v>0</v>
      </c>
      <c r="L3676" t="s">
        <v>40</v>
      </c>
      <c r="M3676">
        <v>71.7</v>
      </c>
      <c r="N3676">
        <f>IF(DATOS[[#This Row],[email_open_rate]]="",0,DATOS[[#This Row],[email_open_rate]])</f>
        <v>71.7</v>
      </c>
      <c r="O3676" s="1">
        <v>44991</v>
      </c>
      <c r="P3676">
        <v>8</v>
      </c>
      <c r="Q3676">
        <v>0.05</v>
      </c>
      <c r="R3676">
        <f>IF(IFERROR(VLOOKUP(DATOS[[#This Row],[IdUnico]],A3677:$A$5002,1,FALSE),0),1,0)</f>
        <v>0</v>
      </c>
    </row>
    <row r="3677" spans="1:18" x14ac:dyDescent="0.3">
      <c r="A3677" t="str">
        <f>CONCATENATE(DATOS[[#This Row],[customer_id]],"_",DATOS[[#This Row],[country]],"_",DATOS[[#This Row],[customer_since]])</f>
        <v>CUST_7579_Australia_45573</v>
      </c>
      <c r="B3677" t="s">
        <v>1855</v>
      </c>
      <c r="C3677">
        <v>35</v>
      </c>
      <c r="D3677" t="s">
        <v>14</v>
      </c>
      <c r="E3677" t="s">
        <v>22</v>
      </c>
      <c r="F3677">
        <v>92.36</v>
      </c>
      <c r="G3677">
        <f>IF(DATOS[[#This Row],[avg_order_value]]="",0,DATOS[[#This Row],[avg_order_value]])</f>
        <v>92.36</v>
      </c>
      <c r="H3677">
        <v>8</v>
      </c>
      <c r="I3677">
        <f>DATOS[[#This Row],[avgValorOrdenDesc]]*DATOS[[#This Row],[total_orders]]</f>
        <v>738.88</v>
      </c>
      <c r="J3677">
        <v>345</v>
      </c>
      <c r="K3677">
        <v>0</v>
      </c>
      <c r="L3677" t="s">
        <v>23</v>
      </c>
      <c r="M3677">
        <v>99.3</v>
      </c>
      <c r="N3677">
        <f>IF(DATOS[[#This Row],[email_open_rate]]="",0,DATOS[[#This Row],[email_open_rate]])</f>
        <v>99.3</v>
      </c>
      <c r="O3677" s="1">
        <v>45573</v>
      </c>
      <c r="P3677">
        <v>92</v>
      </c>
      <c r="Q3677">
        <v>0.44</v>
      </c>
      <c r="R3677">
        <f>IF(IFERROR(VLOOKUP(DATOS[[#This Row],[IdUnico]],A3678:$A$5002,1,FALSE),0),1,0)</f>
        <v>0</v>
      </c>
    </row>
    <row r="3678" spans="1:18" x14ac:dyDescent="0.3">
      <c r="A3678" t="str">
        <f>CONCATENATE(DATOS[[#This Row],[customer_id]],"_",DATOS[[#This Row],[country]],"_",DATOS[[#This Row],[customer_since]])</f>
        <v>CUST_7579_China_45308</v>
      </c>
      <c r="B3678" t="s">
        <v>1855</v>
      </c>
      <c r="C3678">
        <v>33</v>
      </c>
      <c r="D3678" t="s">
        <v>14</v>
      </c>
      <c r="E3678" t="s">
        <v>44</v>
      </c>
      <c r="F3678">
        <v>30.52</v>
      </c>
      <c r="G3678">
        <f>IF(DATOS[[#This Row],[avg_order_value]]="",0,DATOS[[#This Row],[avg_order_value]])</f>
        <v>30.52</v>
      </c>
      <c r="H3678">
        <v>17</v>
      </c>
      <c r="I3678">
        <f>DATOS[[#This Row],[avgValorOrdenDesc]]*DATOS[[#This Row],[total_orders]]</f>
        <v>518.84</v>
      </c>
      <c r="J3678">
        <v>136</v>
      </c>
      <c r="K3678">
        <v>0</v>
      </c>
      <c r="L3678" t="s">
        <v>29</v>
      </c>
      <c r="N3678">
        <f>IF(DATOS[[#This Row],[email_open_rate]]="",0,DATOS[[#This Row],[email_open_rate]])</f>
        <v>0</v>
      </c>
      <c r="O3678" s="1">
        <v>45308</v>
      </c>
      <c r="P3678">
        <v>18</v>
      </c>
      <c r="Q3678">
        <v>0.55000000000000004</v>
      </c>
      <c r="R3678">
        <f>IF(IFERROR(VLOOKUP(DATOS[[#This Row],[IdUnico]],A3679:$A$5002,1,FALSE),0),1,0)</f>
        <v>0</v>
      </c>
    </row>
    <row r="3679" spans="1:18" x14ac:dyDescent="0.3">
      <c r="A3679" t="str">
        <f>CONCATENATE(DATOS[[#This Row],[customer_id]],"_",DATOS[[#This Row],[country]],"_",DATOS[[#This Row],[customer_since]])</f>
        <v>CUST_7581_UK_45365</v>
      </c>
      <c r="B3679" t="s">
        <v>2163</v>
      </c>
      <c r="C3679">
        <v>70</v>
      </c>
      <c r="D3679" t="s">
        <v>21</v>
      </c>
      <c r="E3679" t="s">
        <v>52</v>
      </c>
      <c r="F3679">
        <v>184.98</v>
      </c>
      <c r="G3679">
        <f>IF(DATOS[[#This Row],[avg_order_value]]="",0,DATOS[[#This Row],[avg_order_value]])</f>
        <v>184.98</v>
      </c>
      <c r="H3679">
        <v>13</v>
      </c>
      <c r="I3679">
        <f>DATOS[[#This Row],[avgValorOrdenDesc]]*DATOS[[#This Row],[total_orders]]</f>
        <v>2404.7399999999998</v>
      </c>
      <c r="J3679">
        <v>83</v>
      </c>
      <c r="K3679">
        <v>0</v>
      </c>
      <c r="L3679" t="s">
        <v>16</v>
      </c>
      <c r="M3679">
        <v>88.1</v>
      </c>
      <c r="N3679">
        <f>IF(DATOS[[#This Row],[email_open_rate]]="",0,DATOS[[#This Row],[email_open_rate]])</f>
        <v>88.1</v>
      </c>
      <c r="O3679" s="1">
        <v>45365</v>
      </c>
      <c r="P3679">
        <v>31</v>
      </c>
      <c r="Q3679">
        <v>0.23</v>
      </c>
      <c r="R3679">
        <f>IF(IFERROR(VLOOKUP(DATOS[[#This Row],[IdUnico]],A3680:$A$5002,1,FALSE),0),1,0)</f>
        <v>0</v>
      </c>
    </row>
    <row r="3680" spans="1:18" x14ac:dyDescent="0.3">
      <c r="A3680" t="str">
        <f>CONCATENATE(DATOS[[#This Row],[customer_id]],"_",DATOS[[#This Row],[country]],"_",DATOS[[#This Row],[customer_since]])</f>
        <v>CUST_7582_Australia_45059</v>
      </c>
      <c r="B3680" t="s">
        <v>3116</v>
      </c>
      <c r="C3680">
        <v>45</v>
      </c>
      <c r="D3680" t="s">
        <v>14</v>
      </c>
      <c r="E3680" t="s">
        <v>22</v>
      </c>
      <c r="G3680">
        <f>IF(DATOS[[#This Row],[avg_order_value]]="",0,DATOS[[#This Row],[avg_order_value]])</f>
        <v>0</v>
      </c>
      <c r="H3680">
        <v>15</v>
      </c>
      <c r="I3680">
        <f>DATOS[[#This Row],[avgValorOrdenDesc]]*DATOS[[#This Row],[total_orders]]</f>
        <v>0</v>
      </c>
      <c r="J3680">
        <v>306</v>
      </c>
      <c r="K3680">
        <v>0</v>
      </c>
      <c r="L3680" t="s">
        <v>16</v>
      </c>
      <c r="M3680">
        <v>74.400000000000006</v>
      </c>
      <c r="N3680">
        <f>IF(DATOS[[#This Row],[email_open_rate]]="",0,DATOS[[#This Row],[email_open_rate]])</f>
        <v>74.400000000000006</v>
      </c>
      <c r="O3680" s="1">
        <v>45059</v>
      </c>
      <c r="P3680">
        <v>10</v>
      </c>
      <c r="Q3680">
        <v>0.32</v>
      </c>
      <c r="R3680">
        <f>IF(IFERROR(VLOOKUP(DATOS[[#This Row],[IdUnico]],A3681:$A$5002,1,FALSE),0),1,0)</f>
        <v>0</v>
      </c>
    </row>
    <row r="3681" spans="1:18" x14ac:dyDescent="0.3">
      <c r="A3681" t="str">
        <f>CONCATENATE(DATOS[[#This Row],[customer_id]],"_",DATOS[[#This Row],[country]],"_",DATOS[[#This Row],[customer_since]])</f>
        <v>CUST_7582_India_45544</v>
      </c>
      <c r="B3681" t="s">
        <v>3116</v>
      </c>
      <c r="C3681">
        <v>79</v>
      </c>
      <c r="D3681" t="s">
        <v>21</v>
      </c>
      <c r="E3681" t="s">
        <v>37</v>
      </c>
      <c r="F3681">
        <v>278.89</v>
      </c>
      <c r="G3681">
        <f>IF(DATOS[[#This Row],[avg_order_value]]="",0,DATOS[[#This Row],[avg_order_value]])</f>
        <v>278.89</v>
      </c>
      <c r="H3681">
        <v>14</v>
      </c>
      <c r="I3681">
        <f>DATOS[[#This Row],[avgValorOrdenDesc]]*DATOS[[#This Row],[total_orders]]</f>
        <v>3904.46</v>
      </c>
      <c r="J3681">
        <v>274</v>
      </c>
      <c r="K3681">
        <v>0</v>
      </c>
      <c r="L3681" t="s">
        <v>23</v>
      </c>
      <c r="M3681">
        <v>69.5</v>
      </c>
      <c r="N3681">
        <f>IF(DATOS[[#This Row],[email_open_rate]]="",0,DATOS[[#This Row],[email_open_rate]])</f>
        <v>69.5</v>
      </c>
      <c r="O3681" s="1">
        <v>45544</v>
      </c>
      <c r="P3681">
        <v>28</v>
      </c>
      <c r="Q3681">
        <v>0.45</v>
      </c>
      <c r="R3681">
        <f>IF(IFERROR(VLOOKUP(DATOS[[#This Row],[IdUnico]],A3682:$A$5002,1,FALSE),0),1,0)</f>
        <v>0</v>
      </c>
    </row>
    <row r="3682" spans="1:18" x14ac:dyDescent="0.3">
      <c r="A3682" t="str">
        <f>CONCATENATE(DATOS[[#This Row],[customer_id]],"_",DATOS[[#This Row],[country]],"_",DATOS[[#This Row],[customer_since]])</f>
        <v>CUST_7583_Canada_44652</v>
      </c>
      <c r="B3682" t="s">
        <v>2266</v>
      </c>
      <c r="C3682">
        <v>35</v>
      </c>
      <c r="D3682" t="s">
        <v>14</v>
      </c>
      <c r="E3682" t="s">
        <v>28</v>
      </c>
      <c r="F3682">
        <v>92.37</v>
      </c>
      <c r="G3682">
        <f>IF(DATOS[[#This Row],[avg_order_value]]="",0,DATOS[[#This Row],[avg_order_value]])</f>
        <v>92.37</v>
      </c>
      <c r="H3682">
        <v>14</v>
      </c>
      <c r="I3682">
        <f>DATOS[[#This Row],[avgValorOrdenDesc]]*DATOS[[#This Row],[total_orders]]</f>
        <v>1293.18</v>
      </c>
      <c r="J3682">
        <v>44</v>
      </c>
      <c r="K3682">
        <v>0</v>
      </c>
      <c r="L3682" t="s">
        <v>40</v>
      </c>
      <c r="M3682">
        <v>37.6</v>
      </c>
      <c r="N3682">
        <f>IF(DATOS[[#This Row],[email_open_rate]]="",0,DATOS[[#This Row],[email_open_rate]])</f>
        <v>37.6</v>
      </c>
      <c r="O3682" s="1">
        <v>44652</v>
      </c>
      <c r="P3682">
        <v>10</v>
      </c>
      <c r="Q3682">
        <v>0.32</v>
      </c>
      <c r="R3682">
        <f>IF(IFERROR(VLOOKUP(DATOS[[#This Row],[IdUnico]],A3683:$A$5002,1,FALSE),0),1,0)</f>
        <v>0</v>
      </c>
    </row>
    <row r="3683" spans="1:18" x14ac:dyDescent="0.3">
      <c r="A3683" t="str">
        <f>CONCATENATE(DATOS[[#This Row],[customer_id]],"_",DATOS[[#This Row],[country]],"_",DATOS[[#This Row],[customer_since]])</f>
        <v>CUST_7585_UK_45592</v>
      </c>
      <c r="B3683" t="s">
        <v>187</v>
      </c>
      <c r="C3683">
        <v>57</v>
      </c>
      <c r="D3683" t="s">
        <v>25</v>
      </c>
      <c r="E3683" t="s">
        <v>52</v>
      </c>
      <c r="F3683">
        <v>33.630000000000003</v>
      </c>
      <c r="G3683">
        <f>IF(DATOS[[#This Row],[avg_order_value]]="",0,DATOS[[#This Row],[avg_order_value]])</f>
        <v>33.630000000000003</v>
      </c>
      <c r="H3683">
        <v>13</v>
      </c>
      <c r="I3683">
        <f>DATOS[[#This Row],[avgValorOrdenDesc]]*DATOS[[#This Row],[total_orders]]</f>
        <v>437.19000000000005</v>
      </c>
      <c r="J3683">
        <v>59</v>
      </c>
      <c r="K3683">
        <v>0</v>
      </c>
      <c r="L3683" t="s">
        <v>40</v>
      </c>
      <c r="M3683">
        <v>6.8</v>
      </c>
      <c r="N3683">
        <f>IF(DATOS[[#This Row],[email_open_rate]]="",0,DATOS[[#This Row],[email_open_rate]])</f>
        <v>6.8</v>
      </c>
      <c r="O3683" s="1">
        <v>45592</v>
      </c>
      <c r="P3683">
        <v>1</v>
      </c>
      <c r="Q3683">
        <v>0.55000000000000004</v>
      </c>
      <c r="R3683">
        <f>IF(IFERROR(VLOOKUP(DATOS[[#This Row],[IdUnico]],A3684:$A$5002,1,FALSE),0),1,0)</f>
        <v>0</v>
      </c>
    </row>
    <row r="3684" spans="1:18" x14ac:dyDescent="0.3">
      <c r="A3684" t="str">
        <f>CONCATENATE(DATOS[[#This Row],[customer_id]],"_",DATOS[[#This Row],[country]],"_",DATOS[[#This Row],[customer_since]])</f>
        <v>CUST_7587_China_44726</v>
      </c>
      <c r="B3684" t="s">
        <v>3185</v>
      </c>
      <c r="C3684">
        <v>65</v>
      </c>
      <c r="D3684" t="s">
        <v>14</v>
      </c>
      <c r="E3684" t="s">
        <v>44</v>
      </c>
      <c r="F3684">
        <v>70.5</v>
      </c>
      <c r="G3684">
        <f>IF(DATOS[[#This Row],[avg_order_value]]="",0,DATOS[[#This Row],[avg_order_value]])</f>
        <v>70.5</v>
      </c>
      <c r="H3684">
        <v>9</v>
      </c>
      <c r="I3684">
        <f>DATOS[[#This Row],[avgValorOrdenDesc]]*DATOS[[#This Row],[total_orders]]</f>
        <v>634.5</v>
      </c>
      <c r="J3684">
        <v>179</v>
      </c>
      <c r="K3684">
        <v>0</v>
      </c>
      <c r="L3684" t="s">
        <v>16</v>
      </c>
      <c r="M3684">
        <v>23.2</v>
      </c>
      <c r="N3684">
        <f>IF(DATOS[[#This Row],[email_open_rate]]="",0,DATOS[[#This Row],[email_open_rate]])</f>
        <v>23.2</v>
      </c>
      <c r="O3684" s="1">
        <v>44726</v>
      </c>
      <c r="P3684">
        <v>7</v>
      </c>
      <c r="Q3684">
        <v>0.09</v>
      </c>
      <c r="R3684">
        <f>IF(IFERROR(VLOOKUP(DATOS[[#This Row],[IdUnico]],A3685:$A$5002,1,FALSE),0),1,0)</f>
        <v>0</v>
      </c>
    </row>
    <row r="3685" spans="1:18" x14ac:dyDescent="0.3">
      <c r="A3685" t="str">
        <f>CONCATENATE(DATOS[[#This Row],[customer_id]],"_",DATOS[[#This Row],[country]],"_",DATOS[[#This Row],[customer_since]])</f>
        <v>CUST_7588_Brazil_45129</v>
      </c>
      <c r="B3685" t="s">
        <v>539</v>
      </c>
      <c r="C3685">
        <v>24</v>
      </c>
      <c r="D3685" t="s">
        <v>14</v>
      </c>
      <c r="E3685" t="s">
        <v>15</v>
      </c>
      <c r="F3685">
        <v>93.11</v>
      </c>
      <c r="G3685">
        <f>IF(DATOS[[#This Row],[avg_order_value]]="",0,DATOS[[#This Row],[avg_order_value]])</f>
        <v>93.11</v>
      </c>
      <c r="H3685">
        <v>9</v>
      </c>
      <c r="I3685">
        <f>DATOS[[#This Row],[avgValorOrdenDesc]]*DATOS[[#This Row],[total_orders]]</f>
        <v>837.99</v>
      </c>
      <c r="J3685">
        <v>205</v>
      </c>
      <c r="K3685">
        <v>0</v>
      </c>
      <c r="L3685" t="s">
        <v>40</v>
      </c>
      <c r="M3685">
        <v>41.9</v>
      </c>
      <c r="N3685">
        <f>IF(DATOS[[#This Row],[email_open_rate]]="",0,DATOS[[#This Row],[email_open_rate]])</f>
        <v>41.9</v>
      </c>
      <c r="O3685" s="1">
        <v>45129</v>
      </c>
      <c r="P3685">
        <v>39</v>
      </c>
      <c r="Q3685">
        <v>0.56000000000000005</v>
      </c>
      <c r="R3685">
        <f>IF(IFERROR(VLOOKUP(DATOS[[#This Row],[IdUnico]],A3686:$A$5002,1,FALSE),0),1,0)</f>
        <v>0</v>
      </c>
    </row>
    <row r="3686" spans="1:18" x14ac:dyDescent="0.3">
      <c r="A3686" t="str">
        <f>CONCATENATE(DATOS[[#This Row],[customer_id]],"_",DATOS[[#This Row],[country]],"_",DATOS[[#This Row],[customer_since]])</f>
        <v>CUST_7588_Canada_44321</v>
      </c>
      <c r="B3686" t="s">
        <v>539</v>
      </c>
      <c r="C3686">
        <v>39</v>
      </c>
      <c r="D3686" t="s">
        <v>25</v>
      </c>
      <c r="E3686" t="s">
        <v>28</v>
      </c>
      <c r="F3686">
        <v>80.09</v>
      </c>
      <c r="G3686">
        <f>IF(DATOS[[#This Row],[avg_order_value]]="",0,DATOS[[#This Row],[avg_order_value]])</f>
        <v>80.09</v>
      </c>
      <c r="H3686">
        <v>14</v>
      </c>
      <c r="I3686">
        <f>DATOS[[#This Row],[avgValorOrdenDesc]]*DATOS[[#This Row],[total_orders]]</f>
        <v>1121.26</v>
      </c>
      <c r="J3686">
        <v>164</v>
      </c>
      <c r="K3686">
        <v>0</v>
      </c>
      <c r="L3686" t="s">
        <v>23</v>
      </c>
      <c r="M3686">
        <v>86.7</v>
      </c>
      <c r="N3686">
        <f>IF(DATOS[[#This Row],[email_open_rate]]="",0,DATOS[[#This Row],[email_open_rate]])</f>
        <v>86.7</v>
      </c>
      <c r="O3686" s="1">
        <v>44321</v>
      </c>
      <c r="P3686">
        <v>65</v>
      </c>
      <c r="Q3686">
        <v>0.14000000000000001</v>
      </c>
      <c r="R3686">
        <f>IF(IFERROR(VLOOKUP(DATOS[[#This Row],[IdUnico]],A3687:$A$5002,1,FALSE),0),1,0)</f>
        <v>0</v>
      </c>
    </row>
    <row r="3687" spans="1:18" x14ac:dyDescent="0.3">
      <c r="A3687" t="str">
        <f>CONCATENATE(DATOS[[#This Row],[customer_id]],"_",DATOS[[#This Row],[country]],"_",DATOS[[#This Row],[customer_since]])</f>
        <v>CUST_7588_Germany_45070</v>
      </c>
      <c r="B3687" t="s">
        <v>539</v>
      </c>
      <c r="C3687">
        <v>60</v>
      </c>
      <c r="D3687" t="s">
        <v>21</v>
      </c>
      <c r="E3687" t="s">
        <v>50</v>
      </c>
      <c r="F3687">
        <v>29.95</v>
      </c>
      <c r="G3687">
        <f>IF(DATOS[[#This Row],[avg_order_value]]="",0,DATOS[[#This Row],[avg_order_value]])</f>
        <v>29.95</v>
      </c>
      <c r="H3687">
        <v>10</v>
      </c>
      <c r="I3687">
        <f>DATOS[[#This Row],[avgValorOrdenDesc]]*DATOS[[#This Row],[total_orders]]</f>
        <v>299.5</v>
      </c>
      <c r="J3687">
        <v>30</v>
      </c>
      <c r="K3687">
        <v>0</v>
      </c>
      <c r="L3687" t="s">
        <v>40</v>
      </c>
      <c r="M3687">
        <v>5.7</v>
      </c>
      <c r="N3687">
        <f>IF(DATOS[[#This Row],[email_open_rate]]="",0,DATOS[[#This Row],[email_open_rate]])</f>
        <v>5.7</v>
      </c>
      <c r="O3687" s="1">
        <v>45070</v>
      </c>
      <c r="P3687">
        <v>94</v>
      </c>
      <c r="Q3687">
        <v>0.16</v>
      </c>
      <c r="R3687">
        <f>IF(IFERROR(VLOOKUP(DATOS[[#This Row],[IdUnico]],A3688:$A$5002,1,FALSE),0),1,0)</f>
        <v>0</v>
      </c>
    </row>
    <row r="3688" spans="1:18" x14ac:dyDescent="0.3">
      <c r="A3688" t="str">
        <f>CONCATENATE(DATOS[[#This Row],[customer_id]],"_",DATOS[[#This Row],[country]],"_",DATOS[[#This Row],[customer_since]])</f>
        <v>CUST_7589_Australia_44858</v>
      </c>
      <c r="B3688" t="s">
        <v>2575</v>
      </c>
      <c r="C3688">
        <v>73</v>
      </c>
      <c r="D3688" t="s">
        <v>21</v>
      </c>
      <c r="E3688" t="s">
        <v>22</v>
      </c>
      <c r="F3688">
        <v>26.8</v>
      </c>
      <c r="G3688">
        <f>IF(DATOS[[#This Row],[avg_order_value]]="",0,DATOS[[#This Row],[avg_order_value]])</f>
        <v>26.8</v>
      </c>
      <c r="H3688">
        <v>13</v>
      </c>
      <c r="I3688">
        <f>DATOS[[#This Row],[avgValorOrdenDesc]]*DATOS[[#This Row],[total_orders]]</f>
        <v>348.40000000000003</v>
      </c>
      <c r="J3688">
        <v>145</v>
      </c>
      <c r="K3688">
        <v>0</v>
      </c>
      <c r="L3688" t="s">
        <v>19</v>
      </c>
      <c r="M3688">
        <v>40.299999999999997</v>
      </c>
      <c r="N3688">
        <f>IF(DATOS[[#This Row],[email_open_rate]]="",0,DATOS[[#This Row],[email_open_rate]])</f>
        <v>40.299999999999997</v>
      </c>
      <c r="O3688" s="1">
        <v>44858</v>
      </c>
      <c r="P3688">
        <v>2</v>
      </c>
      <c r="Q3688">
        <v>0.1</v>
      </c>
      <c r="R3688">
        <f>IF(IFERROR(VLOOKUP(DATOS[[#This Row],[IdUnico]],A3689:$A$5002,1,FALSE),0),1,0)</f>
        <v>0</v>
      </c>
    </row>
    <row r="3689" spans="1:18" x14ac:dyDescent="0.3">
      <c r="A3689" t="str">
        <f>CONCATENATE(DATOS[[#This Row],[customer_id]],"_",DATOS[[#This Row],[country]],"_",DATOS[[#This Row],[customer_since]])</f>
        <v>CUST_7589_Brazil_45341</v>
      </c>
      <c r="B3689" t="s">
        <v>2575</v>
      </c>
      <c r="C3689">
        <v>20</v>
      </c>
      <c r="D3689" t="s">
        <v>21</v>
      </c>
      <c r="E3689" t="s">
        <v>15</v>
      </c>
      <c r="F3689">
        <v>99.92</v>
      </c>
      <c r="G3689">
        <f>IF(DATOS[[#This Row],[avg_order_value]]="",0,DATOS[[#This Row],[avg_order_value]])</f>
        <v>99.92</v>
      </c>
      <c r="H3689">
        <v>4</v>
      </c>
      <c r="I3689">
        <f>DATOS[[#This Row],[avgValorOrdenDesc]]*DATOS[[#This Row],[total_orders]]</f>
        <v>399.68</v>
      </c>
      <c r="J3689">
        <v>360</v>
      </c>
      <c r="K3689">
        <v>0</v>
      </c>
      <c r="L3689" t="s">
        <v>29</v>
      </c>
      <c r="M3689">
        <v>34.5</v>
      </c>
      <c r="N3689">
        <f>IF(DATOS[[#This Row],[email_open_rate]]="",0,DATOS[[#This Row],[email_open_rate]])</f>
        <v>34.5</v>
      </c>
      <c r="O3689" s="1">
        <v>45341</v>
      </c>
      <c r="P3689">
        <v>11</v>
      </c>
      <c r="Q3689">
        <v>0.55000000000000004</v>
      </c>
      <c r="R3689">
        <f>IF(IFERROR(VLOOKUP(DATOS[[#This Row],[IdUnico]],A3690:$A$5002,1,FALSE),0),1,0)</f>
        <v>0</v>
      </c>
    </row>
    <row r="3690" spans="1:18" x14ac:dyDescent="0.3">
      <c r="A3690" t="str">
        <f>CONCATENATE(DATOS[[#This Row],[customer_id]],"_",DATOS[[#This Row],[country]],"_",DATOS[[#This Row],[customer_since]])</f>
        <v>CUST_7591_China_44951</v>
      </c>
      <c r="B3690" t="s">
        <v>2288</v>
      </c>
      <c r="C3690">
        <v>63</v>
      </c>
      <c r="D3690" t="s">
        <v>25</v>
      </c>
      <c r="E3690" t="s">
        <v>44</v>
      </c>
      <c r="F3690">
        <v>58.2</v>
      </c>
      <c r="G3690">
        <f>IF(DATOS[[#This Row],[avg_order_value]]="",0,DATOS[[#This Row],[avg_order_value]])</f>
        <v>58.2</v>
      </c>
      <c r="H3690">
        <v>7</v>
      </c>
      <c r="I3690">
        <f>DATOS[[#This Row],[avgValorOrdenDesc]]*DATOS[[#This Row],[total_orders]]</f>
        <v>407.40000000000003</v>
      </c>
      <c r="J3690">
        <v>290</v>
      </c>
      <c r="K3690">
        <v>0</v>
      </c>
      <c r="L3690" t="s">
        <v>16</v>
      </c>
      <c r="M3690">
        <v>47.3</v>
      </c>
      <c r="N3690">
        <f>IF(DATOS[[#This Row],[email_open_rate]]="",0,DATOS[[#This Row],[email_open_rate]])</f>
        <v>47.3</v>
      </c>
      <c r="O3690" s="1">
        <v>44951</v>
      </c>
      <c r="P3690">
        <v>58</v>
      </c>
      <c r="Q3690">
        <v>0.31</v>
      </c>
      <c r="R3690">
        <f>IF(IFERROR(VLOOKUP(DATOS[[#This Row],[IdUnico]],A3691:$A$5002,1,FALSE),0),1,0)</f>
        <v>0</v>
      </c>
    </row>
    <row r="3691" spans="1:18" x14ac:dyDescent="0.3">
      <c r="A3691" t="str">
        <f>CONCATENATE(DATOS[[#This Row],[customer_id]],"_",DATOS[[#This Row],[country]],"_",DATOS[[#This Row],[customer_since]])</f>
        <v>CUST_7593_USA_44371</v>
      </c>
      <c r="B3691" t="s">
        <v>2590</v>
      </c>
      <c r="C3691">
        <v>56</v>
      </c>
      <c r="D3691" t="s">
        <v>14</v>
      </c>
      <c r="E3691" t="s">
        <v>18</v>
      </c>
      <c r="F3691">
        <v>91.67</v>
      </c>
      <c r="G3691">
        <f>IF(DATOS[[#This Row],[avg_order_value]]="",0,DATOS[[#This Row],[avg_order_value]])</f>
        <v>91.67</v>
      </c>
      <c r="H3691">
        <v>12</v>
      </c>
      <c r="I3691">
        <f>DATOS[[#This Row],[avgValorOrdenDesc]]*DATOS[[#This Row],[total_orders]]</f>
        <v>1100.04</v>
      </c>
      <c r="J3691">
        <v>335</v>
      </c>
      <c r="K3691">
        <v>0</v>
      </c>
      <c r="L3691" t="s">
        <v>19</v>
      </c>
      <c r="M3691">
        <v>20.3</v>
      </c>
      <c r="N3691">
        <f>IF(DATOS[[#This Row],[email_open_rate]]="",0,DATOS[[#This Row],[email_open_rate]])</f>
        <v>20.3</v>
      </c>
      <c r="O3691" s="1">
        <v>44371</v>
      </c>
      <c r="P3691">
        <v>95</v>
      </c>
      <c r="Q3691">
        <v>0.36</v>
      </c>
      <c r="R3691">
        <f>IF(IFERROR(VLOOKUP(DATOS[[#This Row],[IdUnico]],A3692:$A$5002,1,FALSE),0),1,0)</f>
        <v>0</v>
      </c>
    </row>
    <row r="3692" spans="1:18" x14ac:dyDescent="0.3">
      <c r="A3692" t="str">
        <f>CONCATENATE(DATOS[[#This Row],[customer_id]],"_",DATOS[[#This Row],[country]],"_",DATOS[[#This Row],[customer_since]])</f>
        <v>CUST_7599_France_44127</v>
      </c>
      <c r="B3692" t="s">
        <v>2556</v>
      </c>
      <c r="C3692">
        <v>29</v>
      </c>
      <c r="D3692" t="s">
        <v>21</v>
      </c>
      <c r="E3692" t="s">
        <v>35</v>
      </c>
      <c r="F3692">
        <v>30.33</v>
      </c>
      <c r="G3692">
        <f>IF(DATOS[[#This Row],[avg_order_value]]="",0,DATOS[[#This Row],[avg_order_value]])</f>
        <v>30.33</v>
      </c>
      <c r="H3692">
        <v>8</v>
      </c>
      <c r="I3692">
        <f>DATOS[[#This Row],[avgValorOrdenDesc]]*DATOS[[#This Row],[total_orders]]</f>
        <v>242.64</v>
      </c>
      <c r="J3692">
        <v>284</v>
      </c>
      <c r="K3692">
        <v>0</v>
      </c>
      <c r="L3692" t="s">
        <v>23</v>
      </c>
      <c r="M3692">
        <v>5.3</v>
      </c>
      <c r="N3692">
        <f>IF(DATOS[[#This Row],[email_open_rate]]="",0,DATOS[[#This Row],[email_open_rate]])</f>
        <v>5.3</v>
      </c>
      <c r="O3692" s="1">
        <v>44127</v>
      </c>
      <c r="P3692">
        <v>26</v>
      </c>
      <c r="Q3692">
        <v>0.25</v>
      </c>
      <c r="R3692">
        <f>IF(IFERROR(VLOOKUP(DATOS[[#This Row],[IdUnico]],A3693:$A$5002,1,FALSE),0),1,0)</f>
        <v>0</v>
      </c>
    </row>
    <row r="3693" spans="1:18" x14ac:dyDescent="0.3">
      <c r="A3693" t="str">
        <f>CONCATENATE(DATOS[[#This Row],[customer_id]],"_",DATOS[[#This Row],[country]],"_",DATOS[[#This Row],[customer_since]])</f>
        <v>CUST_7600_Germany_45528</v>
      </c>
      <c r="B3693" t="s">
        <v>632</v>
      </c>
      <c r="C3693">
        <v>58</v>
      </c>
      <c r="D3693" t="s">
        <v>21</v>
      </c>
      <c r="E3693" t="s">
        <v>50</v>
      </c>
      <c r="F3693">
        <v>75.23</v>
      </c>
      <c r="G3693">
        <f>IF(DATOS[[#This Row],[avg_order_value]]="",0,DATOS[[#This Row],[avg_order_value]])</f>
        <v>75.23</v>
      </c>
      <c r="H3693">
        <v>8</v>
      </c>
      <c r="I3693">
        <f>DATOS[[#This Row],[avgValorOrdenDesc]]*DATOS[[#This Row],[total_orders]]</f>
        <v>601.84</v>
      </c>
      <c r="J3693">
        <v>265</v>
      </c>
      <c r="K3693">
        <v>0</v>
      </c>
      <c r="L3693" t="s">
        <v>23</v>
      </c>
      <c r="M3693">
        <v>64.3</v>
      </c>
      <c r="N3693">
        <f>IF(DATOS[[#This Row],[email_open_rate]]="",0,DATOS[[#This Row],[email_open_rate]])</f>
        <v>64.3</v>
      </c>
      <c r="O3693" s="1">
        <v>45528</v>
      </c>
      <c r="P3693">
        <v>59</v>
      </c>
      <c r="Q3693">
        <v>0.33</v>
      </c>
      <c r="R3693">
        <f>IF(IFERROR(VLOOKUP(DATOS[[#This Row],[IdUnico]],A3694:$A$5002,1,FALSE),0),1,0)</f>
        <v>0</v>
      </c>
    </row>
    <row r="3694" spans="1:18" x14ac:dyDescent="0.3">
      <c r="A3694" t="str">
        <f>CONCATENATE(DATOS[[#This Row],[customer_id]],"_",DATOS[[#This Row],[country]],"_",DATOS[[#This Row],[customer_since]])</f>
        <v>CUST_7602_Japan_45781</v>
      </c>
      <c r="B3694" t="s">
        <v>1629</v>
      </c>
      <c r="C3694">
        <v>43</v>
      </c>
      <c r="D3694" t="s">
        <v>21</v>
      </c>
      <c r="E3694" t="s">
        <v>26</v>
      </c>
      <c r="F3694">
        <v>171.71</v>
      </c>
      <c r="G3694">
        <f>IF(DATOS[[#This Row],[avg_order_value]]="",0,DATOS[[#This Row],[avg_order_value]])</f>
        <v>171.71</v>
      </c>
      <c r="H3694">
        <v>6</v>
      </c>
      <c r="I3694">
        <f>DATOS[[#This Row],[avgValorOrdenDesc]]*DATOS[[#This Row],[total_orders]]</f>
        <v>1030.26</v>
      </c>
      <c r="J3694">
        <v>103</v>
      </c>
      <c r="K3694">
        <v>0</v>
      </c>
      <c r="L3694" t="s">
        <v>23</v>
      </c>
      <c r="M3694">
        <v>55</v>
      </c>
      <c r="N3694">
        <f>IF(DATOS[[#This Row],[email_open_rate]]="",0,DATOS[[#This Row],[email_open_rate]])</f>
        <v>55</v>
      </c>
      <c r="O3694" s="1">
        <v>45781</v>
      </c>
      <c r="P3694">
        <v>78</v>
      </c>
      <c r="Q3694">
        <v>0.3</v>
      </c>
      <c r="R3694">
        <f>IF(IFERROR(VLOOKUP(DATOS[[#This Row],[IdUnico]],A3695:$A$5002,1,FALSE),0),1,0)</f>
        <v>0</v>
      </c>
    </row>
    <row r="3695" spans="1:18" x14ac:dyDescent="0.3">
      <c r="A3695" t="str">
        <f>CONCATENATE(DATOS[[#This Row],[customer_id]],"_",DATOS[[#This Row],[country]],"_",DATOS[[#This Row],[customer_since]])</f>
        <v>CUST_7603_USA_44454</v>
      </c>
      <c r="B3695" t="s">
        <v>3273</v>
      </c>
      <c r="C3695">
        <v>31</v>
      </c>
      <c r="D3695" t="s">
        <v>14</v>
      </c>
      <c r="E3695" t="s">
        <v>18</v>
      </c>
      <c r="F3695">
        <v>37.76</v>
      </c>
      <c r="G3695">
        <f>IF(DATOS[[#This Row],[avg_order_value]]="",0,DATOS[[#This Row],[avg_order_value]])</f>
        <v>37.76</v>
      </c>
      <c r="H3695">
        <v>5</v>
      </c>
      <c r="I3695">
        <f>DATOS[[#This Row],[avgValorOrdenDesc]]*DATOS[[#This Row],[total_orders]]</f>
        <v>188.79999999999998</v>
      </c>
      <c r="J3695">
        <v>106</v>
      </c>
      <c r="K3695">
        <v>0</v>
      </c>
      <c r="L3695" t="s">
        <v>40</v>
      </c>
      <c r="M3695">
        <v>88.3</v>
      </c>
      <c r="N3695">
        <f>IF(DATOS[[#This Row],[email_open_rate]]="",0,DATOS[[#This Row],[email_open_rate]])</f>
        <v>88.3</v>
      </c>
      <c r="O3695" s="1">
        <v>44454</v>
      </c>
      <c r="P3695">
        <v>16</v>
      </c>
      <c r="Q3695">
        <v>0.4</v>
      </c>
      <c r="R3695">
        <f>IF(IFERROR(VLOOKUP(DATOS[[#This Row],[IdUnico]],A3696:$A$5002,1,FALSE),0),1,0)</f>
        <v>0</v>
      </c>
    </row>
    <row r="3696" spans="1:18" x14ac:dyDescent="0.3">
      <c r="A3696" t="str">
        <f>CONCATENATE(DATOS[[#This Row],[customer_id]],"_",DATOS[[#This Row],[country]],"_",DATOS[[#This Row],[customer_since]])</f>
        <v>CUST_7609_Brazil_44109</v>
      </c>
      <c r="B3696" t="s">
        <v>1115</v>
      </c>
      <c r="C3696">
        <v>57</v>
      </c>
      <c r="D3696" t="s">
        <v>14</v>
      </c>
      <c r="E3696" t="s">
        <v>15</v>
      </c>
      <c r="F3696">
        <v>234.77</v>
      </c>
      <c r="G3696">
        <f>IF(DATOS[[#This Row],[avg_order_value]]="",0,DATOS[[#This Row],[avg_order_value]])</f>
        <v>234.77</v>
      </c>
      <c r="H3696">
        <v>7</v>
      </c>
      <c r="I3696">
        <f>DATOS[[#This Row],[avgValorOrdenDesc]]*DATOS[[#This Row],[total_orders]]</f>
        <v>1643.39</v>
      </c>
      <c r="J3696">
        <v>72</v>
      </c>
      <c r="K3696">
        <v>0</v>
      </c>
      <c r="L3696" t="s">
        <v>16</v>
      </c>
      <c r="M3696">
        <v>69.099999999999994</v>
      </c>
      <c r="N3696">
        <f>IF(DATOS[[#This Row],[email_open_rate]]="",0,DATOS[[#This Row],[email_open_rate]])</f>
        <v>69.099999999999994</v>
      </c>
      <c r="O3696" s="1">
        <v>44109</v>
      </c>
      <c r="P3696">
        <v>79</v>
      </c>
      <c r="Q3696">
        <v>0.32</v>
      </c>
      <c r="R3696">
        <f>IF(IFERROR(VLOOKUP(DATOS[[#This Row],[IdUnico]],A3697:$A$5002,1,FALSE),0),1,0)</f>
        <v>0</v>
      </c>
    </row>
    <row r="3697" spans="1:18" x14ac:dyDescent="0.3">
      <c r="A3697" t="str">
        <f>CONCATENATE(DATOS[[#This Row],[customer_id]],"_",DATOS[[#This Row],[country]],"_",DATOS[[#This Row],[customer_since]])</f>
        <v>CUST_7610_Germany_45378</v>
      </c>
      <c r="B3697" t="s">
        <v>1722</v>
      </c>
      <c r="C3697">
        <v>37</v>
      </c>
      <c r="D3697" t="s">
        <v>21</v>
      </c>
      <c r="E3697" t="s">
        <v>50</v>
      </c>
      <c r="F3697">
        <v>17.07</v>
      </c>
      <c r="G3697">
        <f>IF(DATOS[[#This Row],[avg_order_value]]="",0,DATOS[[#This Row],[avg_order_value]])</f>
        <v>17.07</v>
      </c>
      <c r="H3697">
        <v>11</v>
      </c>
      <c r="I3697">
        <f>DATOS[[#This Row],[avgValorOrdenDesc]]*DATOS[[#This Row],[total_orders]]</f>
        <v>187.77</v>
      </c>
      <c r="J3697">
        <v>109</v>
      </c>
      <c r="K3697">
        <v>0</v>
      </c>
      <c r="L3697" t="s">
        <v>23</v>
      </c>
      <c r="M3697">
        <v>38.700000000000003</v>
      </c>
      <c r="N3697">
        <f>IF(DATOS[[#This Row],[email_open_rate]]="",0,DATOS[[#This Row],[email_open_rate]])</f>
        <v>38.700000000000003</v>
      </c>
      <c r="O3697" s="1">
        <v>45378</v>
      </c>
      <c r="P3697">
        <v>45</v>
      </c>
      <c r="Q3697">
        <v>0.54</v>
      </c>
      <c r="R3697">
        <f>IF(IFERROR(VLOOKUP(DATOS[[#This Row],[IdUnico]],A3698:$A$5002,1,FALSE),0),1,0)</f>
        <v>0</v>
      </c>
    </row>
    <row r="3698" spans="1:18" x14ac:dyDescent="0.3">
      <c r="A3698" t="str">
        <f>CONCATENATE(DATOS[[#This Row],[customer_id]],"_",DATOS[[#This Row],[country]],"_",DATOS[[#This Row],[customer_since]])</f>
        <v>CUST_7612_USA_44163</v>
      </c>
      <c r="B3698" t="s">
        <v>1002</v>
      </c>
      <c r="C3698">
        <v>51</v>
      </c>
      <c r="D3698" t="s">
        <v>21</v>
      </c>
      <c r="E3698" t="s">
        <v>18</v>
      </c>
      <c r="F3698">
        <v>125.09</v>
      </c>
      <c r="G3698">
        <f>IF(DATOS[[#This Row],[avg_order_value]]="",0,DATOS[[#This Row],[avg_order_value]])</f>
        <v>125.09</v>
      </c>
      <c r="H3698">
        <v>7</v>
      </c>
      <c r="I3698">
        <f>DATOS[[#This Row],[avgValorOrdenDesc]]*DATOS[[#This Row],[total_orders]]</f>
        <v>875.63</v>
      </c>
      <c r="J3698">
        <v>186</v>
      </c>
      <c r="K3698">
        <v>0</v>
      </c>
      <c r="L3698" t="s">
        <v>29</v>
      </c>
      <c r="M3698">
        <v>52.4</v>
      </c>
      <c r="N3698">
        <f>IF(DATOS[[#This Row],[email_open_rate]]="",0,DATOS[[#This Row],[email_open_rate]])</f>
        <v>52.4</v>
      </c>
      <c r="O3698" s="1">
        <v>44163</v>
      </c>
      <c r="P3698">
        <v>62</v>
      </c>
      <c r="Q3698">
        <v>0.38</v>
      </c>
      <c r="R3698">
        <f>IF(IFERROR(VLOOKUP(DATOS[[#This Row],[IdUnico]],A3699:$A$5002,1,FALSE),0),1,0)</f>
        <v>0</v>
      </c>
    </row>
    <row r="3699" spans="1:18" x14ac:dyDescent="0.3">
      <c r="A3699" t="str">
        <f>CONCATENATE(DATOS[[#This Row],[customer_id]],"_",DATOS[[#This Row],[country]],"_",DATOS[[#This Row],[customer_since]])</f>
        <v>CUST_7614_France_44705</v>
      </c>
      <c r="B3699" t="s">
        <v>352</v>
      </c>
      <c r="C3699">
        <v>59</v>
      </c>
      <c r="D3699" t="s">
        <v>21</v>
      </c>
      <c r="E3699" t="s">
        <v>35</v>
      </c>
      <c r="F3699">
        <v>133.31</v>
      </c>
      <c r="G3699">
        <f>IF(DATOS[[#This Row],[avg_order_value]]="",0,DATOS[[#This Row],[avg_order_value]])</f>
        <v>133.31</v>
      </c>
      <c r="H3699">
        <v>9</v>
      </c>
      <c r="I3699">
        <f>DATOS[[#This Row],[avgValorOrdenDesc]]*DATOS[[#This Row],[total_orders]]</f>
        <v>1199.79</v>
      </c>
      <c r="J3699">
        <v>150</v>
      </c>
      <c r="K3699">
        <v>0</v>
      </c>
      <c r="L3699" t="s">
        <v>29</v>
      </c>
      <c r="M3699">
        <v>80.400000000000006</v>
      </c>
      <c r="N3699">
        <f>IF(DATOS[[#This Row],[email_open_rate]]="",0,DATOS[[#This Row],[email_open_rate]])</f>
        <v>80.400000000000006</v>
      </c>
      <c r="O3699" s="1">
        <v>44705</v>
      </c>
      <c r="P3699">
        <v>36</v>
      </c>
      <c r="Q3699">
        <v>0.32</v>
      </c>
      <c r="R3699">
        <f>IF(IFERROR(VLOOKUP(DATOS[[#This Row],[IdUnico]],A3700:$A$5002,1,FALSE),0),1,0)</f>
        <v>0</v>
      </c>
    </row>
    <row r="3700" spans="1:18" x14ac:dyDescent="0.3">
      <c r="A3700" t="str">
        <f>CONCATENATE(DATOS[[#This Row],[customer_id]],"_",DATOS[[#This Row],[country]],"_",DATOS[[#This Row],[customer_since]])</f>
        <v>CUST_7614_India_45720</v>
      </c>
      <c r="B3700" t="s">
        <v>352</v>
      </c>
      <c r="C3700">
        <v>38</v>
      </c>
      <c r="D3700" t="s">
        <v>25</v>
      </c>
      <c r="E3700" t="s">
        <v>37</v>
      </c>
      <c r="F3700">
        <v>138.36000000000001</v>
      </c>
      <c r="G3700">
        <f>IF(DATOS[[#This Row],[avg_order_value]]="",0,DATOS[[#This Row],[avg_order_value]])</f>
        <v>138.36000000000001</v>
      </c>
      <c r="H3700">
        <v>8</v>
      </c>
      <c r="I3700">
        <f>DATOS[[#This Row],[avgValorOrdenDesc]]*DATOS[[#This Row],[total_orders]]</f>
        <v>1106.8800000000001</v>
      </c>
      <c r="J3700">
        <v>227</v>
      </c>
      <c r="K3700">
        <v>0</v>
      </c>
      <c r="L3700" t="s">
        <v>40</v>
      </c>
      <c r="M3700">
        <v>86.3</v>
      </c>
      <c r="N3700">
        <f>IF(DATOS[[#This Row],[email_open_rate]]="",0,DATOS[[#This Row],[email_open_rate]])</f>
        <v>86.3</v>
      </c>
      <c r="O3700" s="1">
        <v>45720</v>
      </c>
      <c r="P3700">
        <v>48</v>
      </c>
      <c r="Q3700">
        <v>0.22</v>
      </c>
      <c r="R3700">
        <f>IF(IFERROR(VLOOKUP(DATOS[[#This Row],[IdUnico]],A3701:$A$5002,1,FALSE),0),1,0)</f>
        <v>0</v>
      </c>
    </row>
    <row r="3701" spans="1:18" x14ac:dyDescent="0.3">
      <c r="A3701" t="str">
        <f>CONCATENATE(DATOS[[#This Row],[customer_id]],"_",DATOS[[#This Row],[country]],"_",DATOS[[#This Row],[customer_since]])</f>
        <v>CUST_7614_Japan_44377</v>
      </c>
      <c r="B3701" t="s">
        <v>352</v>
      </c>
      <c r="C3701">
        <v>36</v>
      </c>
      <c r="D3701" t="s">
        <v>14</v>
      </c>
      <c r="E3701" t="s">
        <v>26</v>
      </c>
      <c r="F3701">
        <v>278.91000000000003</v>
      </c>
      <c r="G3701">
        <f>IF(DATOS[[#This Row],[avg_order_value]]="",0,DATOS[[#This Row],[avg_order_value]])</f>
        <v>278.91000000000003</v>
      </c>
      <c r="H3701">
        <v>10</v>
      </c>
      <c r="I3701">
        <f>DATOS[[#This Row],[avgValorOrdenDesc]]*DATOS[[#This Row],[total_orders]]</f>
        <v>2789.1000000000004</v>
      </c>
      <c r="J3701">
        <v>115</v>
      </c>
      <c r="K3701">
        <v>0</v>
      </c>
      <c r="L3701" t="s">
        <v>29</v>
      </c>
      <c r="M3701">
        <v>90.2</v>
      </c>
      <c r="N3701">
        <f>IF(DATOS[[#This Row],[email_open_rate]]="",0,DATOS[[#This Row],[email_open_rate]])</f>
        <v>90.2</v>
      </c>
      <c r="O3701" s="1">
        <v>44377</v>
      </c>
      <c r="P3701">
        <v>13</v>
      </c>
      <c r="Q3701">
        <v>0.09</v>
      </c>
      <c r="R3701">
        <f>IF(IFERROR(VLOOKUP(DATOS[[#This Row],[IdUnico]],A3702:$A$5002,1,FALSE),0),1,0)</f>
        <v>0</v>
      </c>
    </row>
    <row r="3702" spans="1:18" x14ac:dyDescent="0.3">
      <c r="A3702" t="str">
        <f>CONCATENATE(DATOS[[#This Row],[customer_id]],"_",DATOS[[#This Row],[country]],"_",DATOS[[#This Row],[customer_since]])</f>
        <v>CUST_7615_China_45632</v>
      </c>
      <c r="B3702" t="s">
        <v>3279</v>
      </c>
      <c r="C3702">
        <v>72</v>
      </c>
      <c r="D3702" t="s">
        <v>21</v>
      </c>
      <c r="E3702" t="s">
        <v>44</v>
      </c>
      <c r="F3702">
        <v>91.17</v>
      </c>
      <c r="G3702">
        <f>IF(DATOS[[#This Row],[avg_order_value]]="",0,DATOS[[#This Row],[avg_order_value]])</f>
        <v>91.17</v>
      </c>
      <c r="H3702">
        <v>13</v>
      </c>
      <c r="I3702">
        <f>DATOS[[#This Row],[avgValorOrdenDesc]]*DATOS[[#This Row],[total_orders]]</f>
        <v>1185.21</v>
      </c>
      <c r="J3702">
        <v>48</v>
      </c>
      <c r="K3702">
        <v>0</v>
      </c>
      <c r="L3702" t="s">
        <v>29</v>
      </c>
      <c r="M3702">
        <v>15.1</v>
      </c>
      <c r="N3702">
        <f>IF(DATOS[[#This Row],[email_open_rate]]="",0,DATOS[[#This Row],[email_open_rate]])</f>
        <v>15.1</v>
      </c>
      <c r="O3702" s="1">
        <v>45632</v>
      </c>
      <c r="P3702">
        <v>30</v>
      </c>
      <c r="Q3702">
        <v>0.31</v>
      </c>
      <c r="R3702">
        <f>IF(IFERROR(VLOOKUP(DATOS[[#This Row],[IdUnico]],A3703:$A$5002,1,FALSE),0),1,0)</f>
        <v>0</v>
      </c>
    </row>
    <row r="3703" spans="1:18" x14ac:dyDescent="0.3">
      <c r="A3703" t="str">
        <f>CONCATENATE(DATOS[[#This Row],[customer_id]],"_",DATOS[[#This Row],[country]],"_",DATOS[[#This Row],[customer_since]])</f>
        <v>CUST_7616_France_44771</v>
      </c>
      <c r="B3703" t="s">
        <v>241</v>
      </c>
      <c r="C3703">
        <v>53</v>
      </c>
      <c r="D3703" t="s">
        <v>14</v>
      </c>
      <c r="E3703" t="s">
        <v>35</v>
      </c>
      <c r="F3703">
        <v>32.96</v>
      </c>
      <c r="G3703">
        <f>IF(DATOS[[#This Row],[avg_order_value]]="",0,DATOS[[#This Row],[avg_order_value]])</f>
        <v>32.96</v>
      </c>
      <c r="H3703">
        <v>12</v>
      </c>
      <c r="I3703">
        <f>DATOS[[#This Row],[avgValorOrdenDesc]]*DATOS[[#This Row],[total_orders]]</f>
        <v>395.52</v>
      </c>
      <c r="J3703">
        <v>73</v>
      </c>
      <c r="K3703">
        <v>0</v>
      </c>
      <c r="L3703" t="s">
        <v>29</v>
      </c>
      <c r="M3703">
        <v>28.1</v>
      </c>
      <c r="N3703">
        <f>IF(DATOS[[#This Row],[email_open_rate]]="",0,DATOS[[#This Row],[email_open_rate]])</f>
        <v>28.1</v>
      </c>
      <c r="O3703" s="1">
        <v>44771</v>
      </c>
      <c r="P3703">
        <v>74</v>
      </c>
      <c r="Q3703">
        <v>0.31</v>
      </c>
      <c r="R3703">
        <f>IF(IFERROR(VLOOKUP(DATOS[[#This Row],[IdUnico]],A3704:$A$5002,1,FALSE),0),1,0)</f>
        <v>0</v>
      </c>
    </row>
    <row r="3704" spans="1:18" x14ac:dyDescent="0.3">
      <c r="A3704" t="str">
        <f>CONCATENATE(DATOS[[#This Row],[customer_id]],"_",DATOS[[#This Row],[country]],"_",DATOS[[#This Row],[customer_since]])</f>
        <v>CUST_7617_USA_45452</v>
      </c>
      <c r="B3704" t="s">
        <v>412</v>
      </c>
      <c r="C3704">
        <v>59</v>
      </c>
      <c r="D3704" t="s">
        <v>21</v>
      </c>
      <c r="E3704" t="s">
        <v>18</v>
      </c>
      <c r="F3704">
        <v>256.98</v>
      </c>
      <c r="G3704">
        <f>IF(DATOS[[#This Row],[avg_order_value]]="",0,DATOS[[#This Row],[avg_order_value]])</f>
        <v>256.98</v>
      </c>
      <c r="H3704">
        <v>11</v>
      </c>
      <c r="I3704">
        <f>DATOS[[#This Row],[avgValorOrdenDesc]]*DATOS[[#This Row],[total_orders]]</f>
        <v>2826.78</v>
      </c>
      <c r="J3704">
        <v>328</v>
      </c>
      <c r="K3704">
        <v>0</v>
      </c>
      <c r="L3704" t="s">
        <v>40</v>
      </c>
      <c r="M3704">
        <v>1.3</v>
      </c>
      <c r="N3704">
        <f>IF(DATOS[[#This Row],[email_open_rate]]="",0,DATOS[[#This Row],[email_open_rate]])</f>
        <v>1.3</v>
      </c>
      <c r="O3704" s="1">
        <v>45452</v>
      </c>
      <c r="P3704">
        <v>57</v>
      </c>
      <c r="Q3704">
        <v>0.36</v>
      </c>
      <c r="R3704">
        <f>IF(IFERROR(VLOOKUP(DATOS[[#This Row],[IdUnico]],A3705:$A$5002,1,FALSE),0),1,0)</f>
        <v>0</v>
      </c>
    </row>
    <row r="3705" spans="1:18" x14ac:dyDescent="0.3">
      <c r="A3705" t="str">
        <f>CONCATENATE(DATOS[[#This Row],[customer_id]],"_",DATOS[[#This Row],[country]],"_",DATOS[[#This Row],[customer_since]])</f>
        <v>CUST_7619_Germany_45289</v>
      </c>
      <c r="B3705" t="s">
        <v>548</v>
      </c>
      <c r="C3705">
        <v>44</v>
      </c>
      <c r="D3705" t="s">
        <v>14</v>
      </c>
      <c r="E3705" t="s">
        <v>50</v>
      </c>
      <c r="F3705">
        <v>47.37</v>
      </c>
      <c r="G3705">
        <f>IF(DATOS[[#This Row],[avg_order_value]]="",0,DATOS[[#This Row],[avg_order_value]])</f>
        <v>47.37</v>
      </c>
      <c r="H3705">
        <v>6</v>
      </c>
      <c r="I3705">
        <f>DATOS[[#This Row],[avgValorOrdenDesc]]*DATOS[[#This Row],[total_orders]]</f>
        <v>284.21999999999997</v>
      </c>
      <c r="J3705">
        <v>207</v>
      </c>
      <c r="K3705">
        <v>0</v>
      </c>
      <c r="L3705" t="s">
        <v>29</v>
      </c>
      <c r="M3705">
        <v>40.5</v>
      </c>
      <c r="N3705">
        <f>IF(DATOS[[#This Row],[email_open_rate]]="",0,DATOS[[#This Row],[email_open_rate]])</f>
        <v>40.5</v>
      </c>
      <c r="O3705" s="1">
        <v>45289</v>
      </c>
      <c r="P3705">
        <v>45</v>
      </c>
      <c r="Q3705">
        <v>0.24</v>
      </c>
      <c r="R3705">
        <f>IF(IFERROR(VLOOKUP(DATOS[[#This Row],[IdUnico]],A3706:$A$5002,1,FALSE),0),1,0)</f>
        <v>0</v>
      </c>
    </row>
    <row r="3706" spans="1:18" x14ac:dyDescent="0.3">
      <c r="A3706" t="str">
        <f>CONCATENATE(DATOS[[#This Row],[customer_id]],"_",DATOS[[#This Row],[country]],"_",DATOS[[#This Row],[customer_since]])</f>
        <v>CUST_7622_Canada_45434</v>
      </c>
      <c r="B3706" t="s">
        <v>3237</v>
      </c>
      <c r="C3706">
        <v>20</v>
      </c>
      <c r="D3706" t="s">
        <v>21</v>
      </c>
      <c r="E3706" t="s">
        <v>28</v>
      </c>
      <c r="F3706">
        <v>49.89</v>
      </c>
      <c r="G3706">
        <f>IF(DATOS[[#This Row],[avg_order_value]]="",0,DATOS[[#This Row],[avg_order_value]])</f>
        <v>49.89</v>
      </c>
      <c r="H3706">
        <v>8</v>
      </c>
      <c r="I3706">
        <f>DATOS[[#This Row],[avgValorOrdenDesc]]*DATOS[[#This Row],[total_orders]]</f>
        <v>399.12</v>
      </c>
      <c r="J3706">
        <v>234</v>
      </c>
      <c r="K3706">
        <v>0</v>
      </c>
      <c r="L3706" t="s">
        <v>29</v>
      </c>
      <c r="M3706">
        <v>98</v>
      </c>
      <c r="N3706">
        <f>IF(DATOS[[#This Row],[email_open_rate]]="",0,DATOS[[#This Row],[email_open_rate]])</f>
        <v>98</v>
      </c>
      <c r="O3706" s="1">
        <v>45434</v>
      </c>
      <c r="P3706">
        <v>73</v>
      </c>
      <c r="Q3706">
        <v>0.41</v>
      </c>
      <c r="R3706">
        <f>IF(IFERROR(VLOOKUP(DATOS[[#This Row],[IdUnico]],A3707:$A$5002,1,FALSE),0),1,0)</f>
        <v>0</v>
      </c>
    </row>
    <row r="3707" spans="1:18" x14ac:dyDescent="0.3">
      <c r="A3707" t="str">
        <f>CONCATENATE(DATOS[[#This Row],[customer_id]],"_",DATOS[[#This Row],[country]],"_",DATOS[[#This Row],[customer_since]])</f>
        <v>CUST_7623_Brazil_45559</v>
      </c>
      <c r="B3707" t="s">
        <v>3053</v>
      </c>
      <c r="C3707">
        <v>72</v>
      </c>
      <c r="D3707" t="s">
        <v>21</v>
      </c>
      <c r="E3707" t="s">
        <v>15</v>
      </c>
      <c r="F3707">
        <v>201.13</v>
      </c>
      <c r="G3707">
        <f>IF(DATOS[[#This Row],[avg_order_value]]="",0,DATOS[[#This Row],[avg_order_value]])</f>
        <v>201.13</v>
      </c>
      <c r="H3707">
        <v>13</v>
      </c>
      <c r="I3707">
        <f>DATOS[[#This Row],[avgValorOrdenDesc]]*DATOS[[#This Row],[total_orders]]</f>
        <v>2614.69</v>
      </c>
      <c r="J3707">
        <v>76</v>
      </c>
      <c r="K3707">
        <v>0</v>
      </c>
      <c r="L3707" t="s">
        <v>29</v>
      </c>
      <c r="M3707">
        <v>25.1</v>
      </c>
      <c r="N3707">
        <f>IF(DATOS[[#This Row],[email_open_rate]]="",0,DATOS[[#This Row],[email_open_rate]])</f>
        <v>25.1</v>
      </c>
      <c r="O3707" s="1">
        <v>45559</v>
      </c>
      <c r="P3707">
        <v>7</v>
      </c>
      <c r="Q3707">
        <v>0.56999999999999995</v>
      </c>
      <c r="R3707">
        <f>IF(IFERROR(VLOOKUP(DATOS[[#This Row],[IdUnico]],A3708:$A$5002,1,FALSE),0),1,0)</f>
        <v>0</v>
      </c>
    </row>
    <row r="3708" spans="1:18" x14ac:dyDescent="0.3">
      <c r="A3708" t="str">
        <f>CONCATENATE(DATOS[[#This Row],[customer_id]],"_",DATOS[[#This Row],[country]],"_",DATOS[[#This Row],[customer_since]])</f>
        <v>CUST_7626_UK_45706</v>
      </c>
      <c r="B3708" t="s">
        <v>2322</v>
      </c>
      <c r="C3708">
        <v>18</v>
      </c>
      <c r="D3708" t="s">
        <v>25</v>
      </c>
      <c r="E3708" t="s">
        <v>52</v>
      </c>
      <c r="F3708">
        <v>25.25</v>
      </c>
      <c r="G3708">
        <f>IF(DATOS[[#This Row],[avg_order_value]]="",0,DATOS[[#This Row],[avg_order_value]])</f>
        <v>25.25</v>
      </c>
      <c r="H3708">
        <v>13</v>
      </c>
      <c r="I3708">
        <f>DATOS[[#This Row],[avgValorOrdenDesc]]*DATOS[[#This Row],[total_orders]]</f>
        <v>328.25</v>
      </c>
      <c r="J3708">
        <v>338</v>
      </c>
      <c r="K3708">
        <v>0</v>
      </c>
      <c r="L3708" t="s">
        <v>16</v>
      </c>
      <c r="M3708">
        <v>28.9</v>
      </c>
      <c r="N3708">
        <f>IF(DATOS[[#This Row],[email_open_rate]]="",0,DATOS[[#This Row],[email_open_rate]])</f>
        <v>28.9</v>
      </c>
      <c r="O3708" s="1">
        <v>45706</v>
      </c>
      <c r="P3708">
        <v>89</v>
      </c>
      <c r="Q3708">
        <v>0.32</v>
      </c>
      <c r="R3708">
        <f>IF(IFERROR(VLOOKUP(DATOS[[#This Row],[IdUnico]],A3709:$A$5002,1,FALSE),0),1,0)</f>
        <v>0</v>
      </c>
    </row>
    <row r="3709" spans="1:18" x14ac:dyDescent="0.3">
      <c r="A3709" t="str">
        <f>CONCATENATE(DATOS[[#This Row],[customer_id]],"_",DATOS[[#This Row],[country]],"_",DATOS[[#This Row],[customer_since]])</f>
        <v>CUST_7628_Australia_45634</v>
      </c>
      <c r="B3709" t="s">
        <v>2294</v>
      </c>
      <c r="C3709">
        <v>34</v>
      </c>
      <c r="D3709" t="s">
        <v>14</v>
      </c>
      <c r="E3709" t="s">
        <v>22</v>
      </c>
      <c r="F3709">
        <v>105.27</v>
      </c>
      <c r="G3709">
        <f>IF(DATOS[[#This Row],[avg_order_value]]="",0,DATOS[[#This Row],[avg_order_value]])</f>
        <v>105.27</v>
      </c>
      <c r="H3709">
        <v>4</v>
      </c>
      <c r="I3709">
        <f>DATOS[[#This Row],[avgValorOrdenDesc]]*DATOS[[#This Row],[total_orders]]</f>
        <v>421.08</v>
      </c>
      <c r="J3709">
        <v>39</v>
      </c>
      <c r="K3709">
        <v>0</v>
      </c>
      <c r="L3709" t="s">
        <v>40</v>
      </c>
      <c r="M3709">
        <v>63.5</v>
      </c>
      <c r="N3709">
        <f>IF(DATOS[[#This Row],[email_open_rate]]="",0,DATOS[[#This Row],[email_open_rate]])</f>
        <v>63.5</v>
      </c>
      <c r="O3709" s="1">
        <v>45634</v>
      </c>
      <c r="P3709">
        <v>49</v>
      </c>
      <c r="Q3709">
        <v>0.28000000000000003</v>
      </c>
      <c r="R3709">
        <f>IF(IFERROR(VLOOKUP(DATOS[[#This Row],[IdUnico]],A3710:$A$5002,1,FALSE),0),1,0)</f>
        <v>0</v>
      </c>
    </row>
    <row r="3710" spans="1:18" x14ac:dyDescent="0.3">
      <c r="A3710" t="str">
        <f>CONCATENATE(DATOS[[#This Row],[customer_id]],"_",DATOS[[#This Row],[country]],"_",DATOS[[#This Row],[customer_since]])</f>
        <v>CUST_7628_Germany_45033</v>
      </c>
      <c r="B3710" t="s">
        <v>2294</v>
      </c>
      <c r="C3710">
        <v>77</v>
      </c>
      <c r="D3710" t="s">
        <v>14</v>
      </c>
      <c r="E3710" t="s">
        <v>50</v>
      </c>
      <c r="F3710">
        <v>28.61</v>
      </c>
      <c r="G3710">
        <f>IF(DATOS[[#This Row],[avg_order_value]]="",0,DATOS[[#This Row],[avg_order_value]])</f>
        <v>28.61</v>
      </c>
      <c r="H3710">
        <v>12</v>
      </c>
      <c r="I3710">
        <f>DATOS[[#This Row],[avgValorOrdenDesc]]*DATOS[[#This Row],[total_orders]]</f>
        <v>343.32</v>
      </c>
      <c r="J3710">
        <v>174</v>
      </c>
      <c r="K3710">
        <v>0</v>
      </c>
      <c r="L3710" t="s">
        <v>40</v>
      </c>
      <c r="M3710">
        <v>10.8</v>
      </c>
      <c r="N3710">
        <f>IF(DATOS[[#This Row],[email_open_rate]]="",0,DATOS[[#This Row],[email_open_rate]])</f>
        <v>10.8</v>
      </c>
      <c r="O3710" s="1">
        <v>45033</v>
      </c>
      <c r="P3710">
        <v>37</v>
      </c>
      <c r="Q3710">
        <v>0.19</v>
      </c>
      <c r="R3710">
        <f>IF(IFERROR(VLOOKUP(DATOS[[#This Row],[IdUnico]],A3711:$A$5002,1,FALSE),0),1,0)</f>
        <v>0</v>
      </c>
    </row>
    <row r="3711" spans="1:18" x14ac:dyDescent="0.3">
      <c r="A3711" t="str">
        <f>CONCATENATE(DATOS[[#This Row],[customer_id]],"_",DATOS[[#This Row],[country]],"_",DATOS[[#This Row],[customer_since]])</f>
        <v>CUST_7629_Japan_45119</v>
      </c>
      <c r="B3711" t="s">
        <v>2056</v>
      </c>
      <c r="C3711">
        <v>59</v>
      </c>
      <c r="D3711" t="s">
        <v>25</v>
      </c>
      <c r="E3711" t="s">
        <v>26</v>
      </c>
      <c r="F3711">
        <v>184.92</v>
      </c>
      <c r="G3711">
        <f>IF(DATOS[[#This Row],[avg_order_value]]="",0,DATOS[[#This Row],[avg_order_value]])</f>
        <v>184.92</v>
      </c>
      <c r="H3711">
        <v>8</v>
      </c>
      <c r="I3711">
        <f>DATOS[[#This Row],[avgValorOrdenDesc]]*DATOS[[#This Row],[total_orders]]</f>
        <v>1479.36</v>
      </c>
      <c r="J3711">
        <v>239</v>
      </c>
      <c r="K3711">
        <v>0</v>
      </c>
      <c r="L3711" t="s">
        <v>19</v>
      </c>
      <c r="M3711">
        <v>52.4</v>
      </c>
      <c r="N3711">
        <f>IF(DATOS[[#This Row],[email_open_rate]]="",0,DATOS[[#This Row],[email_open_rate]])</f>
        <v>52.4</v>
      </c>
      <c r="O3711" s="1">
        <v>45119</v>
      </c>
      <c r="P3711">
        <v>11</v>
      </c>
      <c r="Q3711">
        <v>0.3</v>
      </c>
      <c r="R3711">
        <f>IF(IFERROR(VLOOKUP(DATOS[[#This Row],[IdUnico]],A3712:$A$5002,1,FALSE),0),1,0)</f>
        <v>0</v>
      </c>
    </row>
    <row r="3712" spans="1:18" x14ac:dyDescent="0.3">
      <c r="A3712" t="str">
        <f>CONCATENATE(DATOS[[#This Row],[customer_id]],"_",DATOS[[#This Row],[country]],"_",DATOS[[#This Row],[customer_since]])</f>
        <v>CUST_7633_India_45610</v>
      </c>
      <c r="B3712" t="s">
        <v>1993</v>
      </c>
      <c r="C3712">
        <v>54</v>
      </c>
      <c r="D3712" t="s">
        <v>25</v>
      </c>
      <c r="E3712" t="s">
        <v>37</v>
      </c>
      <c r="F3712">
        <v>56.08</v>
      </c>
      <c r="G3712">
        <f>IF(DATOS[[#This Row],[avg_order_value]]="",0,DATOS[[#This Row],[avg_order_value]])</f>
        <v>56.08</v>
      </c>
      <c r="H3712">
        <v>7</v>
      </c>
      <c r="I3712">
        <f>DATOS[[#This Row],[avgValorOrdenDesc]]*DATOS[[#This Row],[total_orders]]</f>
        <v>392.56</v>
      </c>
      <c r="J3712">
        <v>149</v>
      </c>
      <c r="K3712">
        <v>0</v>
      </c>
      <c r="L3712" t="s">
        <v>19</v>
      </c>
      <c r="M3712">
        <v>62.9</v>
      </c>
      <c r="N3712">
        <f>IF(DATOS[[#This Row],[email_open_rate]]="",0,DATOS[[#This Row],[email_open_rate]])</f>
        <v>62.9</v>
      </c>
      <c r="O3712" s="1">
        <v>45610</v>
      </c>
      <c r="P3712">
        <v>85</v>
      </c>
      <c r="Q3712">
        <v>0.33</v>
      </c>
      <c r="R3712">
        <f>IF(IFERROR(VLOOKUP(DATOS[[#This Row],[IdUnico]],A3713:$A$5002,1,FALSE),0),1,0)</f>
        <v>0</v>
      </c>
    </row>
    <row r="3713" spans="1:18" x14ac:dyDescent="0.3">
      <c r="A3713" t="str">
        <f>CONCATENATE(DATOS[[#This Row],[customer_id]],"_",DATOS[[#This Row],[country]],"_",DATOS[[#This Row],[customer_since]])</f>
        <v>CUST_7635_USA_45597</v>
      </c>
      <c r="B3713" t="s">
        <v>1321</v>
      </c>
      <c r="C3713">
        <v>66</v>
      </c>
      <c r="D3713" t="s">
        <v>14</v>
      </c>
      <c r="E3713" t="s">
        <v>18</v>
      </c>
      <c r="F3713">
        <v>93.21</v>
      </c>
      <c r="G3713">
        <f>IF(DATOS[[#This Row],[avg_order_value]]="",0,DATOS[[#This Row],[avg_order_value]])</f>
        <v>93.21</v>
      </c>
      <c r="H3713">
        <v>3</v>
      </c>
      <c r="I3713">
        <f>DATOS[[#This Row],[avgValorOrdenDesc]]*DATOS[[#This Row],[total_orders]]</f>
        <v>279.63</v>
      </c>
      <c r="J3713">
        <v>259</v>
      </c>
      <c r="K3713">
        <v>0</v>
      </c>
      <c r="L3713" t="s">
        <v>29</v>
      </c>
      <c r="M3713">
        <v>15.7</v>
      </c>
      <c r="N3713">
        <f>IF(DATOS[[#This Row],[email_open_rate]]="",0,DATOS[[#This Row],[email_open_rate]])</f>
        <v>15.7</v>
      </c>
      <c r="O3713" s="1">
        <v>45597</v>
      </c>
      <c r="P3713">
        <v>34</v>
      </c>
      <c r="Q3713">
        <v>0.19</v>
      </c>
      <c r="R3713">
        <f>IF(IFERROR(VLOOKUP(DATOS[[#This Row],[IdUnico]],A3714:$A$5002,1,FALSE),0),1,0)</f>
        <v>0</v>
      </c>
    </row>
    <row r="3714" spans="1:18" x14ac:dyDescent="0.3">
      <c r="A3714" t="str">
        <f>CONCATENATE(DATOS[[#This Row],[customer_id]],"_",DATOS[[#This Row],[country]],"_",DATOS[[#This Row],[customer_since]])</f>
        <v>CUST_7636_Brazil_44068</v>
      </c>
      <c r="B3714" t="s">
        <v>3504</v>
      </c>
      <c r="C3714">
        <v>64</v>
      </c>
      <c r="D3714" t="s">
        <v>14</v>
      </c>
      <c r="E3714" t="s">
        <v>15</v>
      </c>
      <c r="F3714">
        <v>113.83</v>
      </c>
      <c r="G3714">
        <f>IF(DATOS[[#This Row],[avg_order_value]]="",0,DATOS[[#This Row],[avg_order_value]])</f>
        <v>113.83</v>
      </c>
      <c r="H3714">
        <v>13</v>
      </c>
      <c r="I3714">
        <f>DATOS[[#This Row],[avgValorOrdenDesc]]*DATOS[[#This Row],[total_orders]]</f>
        <v>1479.79</v>
      </c>
      <c r="J3714">
        <v>68</v>
      </c>
      <c r="K3714">
        <v>0</v>
      </c>
      <c r="L3714" t="s">
        <v>40</v>
      </c>
      <c r="M3714">
        <v>99.6</v>
      </c>
      <c r="N3714">
        <f>IF(DATOS[[#This Row],[email_open_rate]]="",0,DATOS[[#This Row],[email_open_rate]])</f>
        <v>99.6</v>
      </c>
      <c r="O3714" s="1">
        <v>44068</v>
      </c>
      <c r="P3714">
        <v>11</v>
      </c>
      <c r="Q3714">
        <v>0.31</v>
      </c>
      <c r="R3714">
        <f>IF(IFERROR(VLOOKUP(DATOS[[#This Row],[IdUnico]],A3715:$A$5002,1,FALSE),0),1,0)</f>
        <v>0</v>
      </c>
    </row>
    <row r="3715" spans="1:18" x14ac:dyDescent="0.3">
      <c r="A3715" t="str">
        <f>CONCATENATE(DATOS[[#This Row],[customer_id]],"_",DATOS[[#This Row],[country]],"_",DATOS[[#This Row],[customer_since]])</f>
        <v>CUST_7638_Australia_44432</v>
      </c>
      <c r="B3715" t="s">
        <v>1502</v>
      </c>
      <c r="C3715">
        <v>39</v>
      </c>
      <c r="D3715" t="s">
        <v>21</v>
      </c>
      <c r="E3715" t="s">
        <v>22</v>
      </c>
      <c r="F3715">
        <v>348.62</v>
      </c>
      <c r="G3715">
        <f>IF(DATOS[[#This Row],[avg_order_value]]="",0,DATOS[[#This Row],[avg_order_value]])</f>
        <v>348.62</v>
      </c>
      <c r="H3715">
        <v>13</v>
      </c>
      <c r="I3715">
        <f>DATOS[[#This Row],[avgValorOrdenDesc]]*DATOS[[#This Row],[total_orders]]</f>
        <v>4532.0600000000004</v>
      </c>
      <c r="J3715">
        <v>360</v>
      </c>
      <c r="K3715">
        <v>0</v>
      </c>
      <c r="L3715" t="s">
        <v>29</v>
      </c>
      <c r="M3715">
        <v>31.6</v>
      </c>
      <c r="N3715">
        <f>IF(DATOS[[#This Row],[email_open_rate]]="",0,DATOS[[#This Row],[email_open_rate]])</f>
        <v>31.6</v>
      </c>
      <c r="O3715" s="1">
        <v>44432</v>
      </c>
      <c r="P3715">
        <v>30</v>
      </c>
      <c r="Q3715">
        <v>0.72</v>
      </c>
      <c r="R3715">
        <f>IF(IFERROR(VLOOKUP(DATOS[[#This Row],[IdUnico]],A3716:$A$5002,1,FALSE),0),1,0)</f>
        <v>0</v>
      </c>
    </row>
    <row r="3716" spans="1:18" x14ac:dyDescent="0.3">
      <c r="A3716" t="str">
        <f>CONCATENATE(DATOS[[#This Row],[customer_id]],"_",DATOS[[#This Row],[country]],"_",DATOS[[#This Row],[customer_since]])</f>
        <v>CUST_7638_Brazil_45268</v>
      </c>
      <c r="B3716" t="s">
        <v>1502</v>
      </c>
      <c r="C3716">
        <v>26</v>
      </c>
      <c r="D3716" t="s">
        <v>21</v>
      </c>
      <c r="E3716" t="s">
        <v>15</v>
      </c>
      <c r="F3716">
        <v>157.52000000000001</v>
      </c>
      <c r="G3716">
        <f>IF(DATOS[[#This Row],[avg_order_value]]="",0,DATOS[[#This Row],[avg_order_value]])</f>
        <v>157.52000000000001</v>
      </c>
      <c r="H3716">
        <v>13</v>
      </c>
      <c r="I3716">
        <f>DATOS[[#This Row],[avgValorOrdenDesc]]*DATOS[[#This Row],[total_orders]]</f>
        <v>2047.7600000000002</v>
      </c>
      <c r="J3716">
        <v>181</v>
      </c>
      <c r="K3716">
        <v>0</v>
      </c>
      <c r="L3716" t="s">
        <v>16</v>
      </c>
      <c r="M3716">
        <v>80.2</v>
      </c>
      <c r="N3716">
        <f>IF(DATOS[[#This Row],[email_open_rate]]="",0,DATOS[[#This Row],[email_open_rate]])</f>
        <v>80.2</v>
      </c>
      <c r="O3716" s="1">
        <v>45268</v>
      </c>
      <c r="P3716">
        <v>5</v>
      </c>
      <c r="Q3716">
        <v>0.08</v>
      </c>
      <c r="R3716">
        <f>IF(IFERROR(VLOOKUP(DATOS[[#This Row],[IdUnico]],A3717:$A$5002,1,FALSE),0),1,0)</f>
        <v>0</v>
      </c>
    </row>
    <row r="3717" spans="1:18" x14ac:dyDescent="0.3">
      <c r="A3717" t="str">
        <f>CONCATENATE(DATOS[[#This Row],[customer_id]],"_",DATOS[[#This Row],[country]],"_",DATOS[[#This Row],[customer_since]])</f>
        <v>CUST_7640_Australia_44996</v>
      </c>
      <c r="B3717" t="s">
        <v>1150</v>
      </c>
      <c r="C3717">
        <v>58</v>
      </c>
      <c r="D3717" t="s">
        <v>21</v>
      </c>
      <c r="E3717" t="s">
        <v>22</v>
      </c>
      <c r="F3717">
        <v>39.909999999999997</v>
      </c>
      <c r="G3717">
        <f>IF(DATOS[[#This Row],[avg_order_value]]="",0,DATOS[[#This Row],[avg_order_value]])</f>
        <v>39.909999999999997</v>
      </c>
      <c r="H3717">
        <v>7</v>
      </c>
      <c r="I3717">
        <f>DATOS[[#This Row],[avgValorOrdenDesc]]*DATOS[[#This Row],[total_orders]]</f>
        <v>279.37</v>
      </c>
      <c r="J3717">
        <v>281</v>
      </c>
      <c r="K3717">
        <v>0</v>
      </c>
      <c r="L3717" t="s">
        <v>40</v>
      </c>
      <c r="M3717">
        <v>1.3</v>
      </c>
      <c r="N3717">
        <f>IF(DATOS[[#This Row],[email_open_rate]]="",0,DATOS[[#This Row],[email_open_rate]])</f>
        <v>1.3</v>
      </c>
      <c r="O3717" s="1">
        <v>44996</v>
      </c>
      <c r="P3717">
        <v>11</v>
      </c>
      <c r="Q3717">
        <v>0.21</v>
      </c>
      <c r="R3717">
        <f>IF(IFERROR(VLOOKUP(DATOS[[#This Row],[IdUnico]],A3718:$A$5002,1,FALSE),0),1,0)</f>
        <v>0</v>
      </c>
    </row>
    <row r="3718" spans="1:18" x14ac:dyDescent="0.3">
      <c r="A3718" t="str">
        <f>CONCATENATE(DATOS[[#This Row],[customer_id]],"_",DATOS[[#This Row],[country]],"_",DATOS[[#This Row],[customer_since]])</f>
        <v>CUST_7642_Japan_44339</v>
      </c>
      <c r="B3718" t="s">
        <v>2351</v>
      </c>
      <c r="C3718">
        <v>54</v>
      </c>
      <c r="D3718" t="s">
        <v>21</v>
      </c>
      <c r="E3718" t="s">
        <v>26</v>
      </c>
      <c r="F3718">
        <v>70.260000000000005</v>
      </c>
      <c r="G3718">
        <f>IF(DATOS[[#This Row],[avg_order_value]]="",0,DATOS[[#This Row],[avg_order_value]])</f>
        <v>70.260000000000005</v>
      </c>
      <c r="H3718">
        <v>9</v>
      </c>
      <c r="I3718">
        <f>DATOS[[#This Row],[avgValorOrdenDesc]]*DATOS[[#This Row],[total_orders]]</f>
        <v>632.34</v>
      </c>
      <c r="J3718">
        <v>284</v>
      </c>
      <c r="K3718">
        <v>0</v>
      </c>
      <c r="L3718" t="s">
        <v>40</v>
      </c>
      <c r="M3718">
        <v>84.5</v>
      </c>
      <c r="N3718">
        <f>IF(DATOS[[#This Row],[email_open_rate]]="",0,DATOS[[#This Row],[email_open_rate]])</f>
        <v>84.5</v>
      </c>
      <c r="O3718" s="1">
        <v>44339</v>
      </c>
      <c r="P3718">
        <v>87</v>
      </c>
      <c r="Q3718">
        <v>0.42</v>
      </c>
      <c r="R3718">
        <f>IF(IFERROR(VLOOKUP(DATOS[[#This Row],[IdUnico]],A3719:$A$5002,1,FALSE),0),1,0)</f>
        <v>0</v>
      </c>
    </row>
    <row r="3719" spans="1:18" x14ac:dyDescent="0.3">
      <c r="A3719" t="str">
        <f>CONCATENATE(DATOS[[#This Row],[customer_id]],"_",DATOS[[#This Row],[country]],"_",DATOS[[#This Row],[customer_since]])</f>
        <v>CUST_7643_Germany_45409</v>
      </c>
      <c r="B3719" t="s">
        <v>1915</v>
      </c>
      <c r="C3719">
        <v>54</v>
      </c>
      <c r="D3719" t="s">
        <v>21</v>
      </c>
      <c r="E3719" t="s">
        <v>50</v>
      </c>
      <c r="F3719">
        <v>116.73</v>
      </c>
      <c r="G3719">
        <f>IF(DATOS[[#This Row],[avg_order_value]]="",0,DATOS[[#This Row],[avg_order_value]])</f>
        <v>116.73</v>
      </c>
      <c r="H3719">
        <v>14</v>
      </c>
      <c r="I3719">
        <f>DATOS[[#This Row],[avgValorOrdenDesc]]*DATOS[[#This Row],[total_orders]]</f>
        <v>1634.22</v>
      </c>
      <c r="J3719">
        <v>225</v>
      </c>
      <c r="K3719">
        <v>0</v>
      </c>
      <c r="L3719" t="s">
        <v>16</v>
      </c>
      <c r="M3719">
        <v>3.8</v>
      </c>
      <c r="N3719">
        <f>IF(DATOS[[#This Row],[email_open_rate]]="",0,DATOS[[#This Row],[email_open_rate]])</f>
        <v>3.8</v>
      </c>
      <c r="O3719" s="1">
        <v>45409</v>
      </c>
      <c r="P3719">
        <v>67</v>
      </c>
      <c r="Q3719">
        <v>0.27</v>
      </c>
      <c r="R3719">
        <f>IF(IFERROR(VLOOKUP(DATOS[[#This Row],[IdUnico]],A3720:$A$5002,1,FALSE),0),1,0)</f>
        <v>0</v>
      </c>
    </row>
    <row r="3720" spans="1:18" x14ac:dyDescent="0.3">
      <c r="A3720" t="str">
        <f>CONCATENATE(DATOS[[#This Row],[customer_id]],"_",DATOS[[#This Row],[country]],"_",DATOS[[#This Row],[customer_since]])</f>
        <v>CUST_7644_Germany_44919</v>
      </c>
      <c r="B3720" t="s">
        <v>1346</v>
      </c>
      <c r="C3720">
        <v>66</v>
      </c>
      <c r="D3720" t="s">
        <v>21</v>
      </c>
      <c r="E3720" t="s">
        <v>50</v>
      </c>
      <c r="F3720">
        <v>60.66</v>
      </c>
      <c r="G3720">
        <f>IF(DATOS[[#This Row],[avg_order_value]]="",0,DATOS[[#This Row],[avg_order_value]])</f>
        <v>60.66</v>
      </c>
      <c r="H3720">
        <v>8</v>
      </c>
      <c r="I3720">
        <f>DATOS[[#This Row],[avgValorOrdenDesc]]*DATOS[[#This Row],[total_orders]]</f>
        <v>485.28</v>
      </c>
      <c r="J3720">
        <v>180</v>
      </c>
      <c r="K3720">
        <v>0</v>
      </c>
      <c r="L3720" t="s">
        <v>40</v>
      </c>
      <c r="M3720">
        <v>11</v>
      </c>
      <c r="N3720">
        <f>IF(DATOS[[#This Row],[email_open_rate]]="",0,DATOS[[#This Row],[email_open_rate]])</f>
        <v>11</v>
      </c>
      <c r="O3720" s="1">
        <v>44919</v>
      </c>
      <c r="P3720">
        <v>4</v>
      </c>
      <c r="Q3720">
        <v>0.41</v>
      </c>
      <c r="R3720">
        <f>IF(IFERROR(VLOOKUP(DATOS[[#This Row],[IdUnico]],A3721:$A$5002,1,FALSE),0),1,0)</f>
        <v>0</v>
      </c>
    </row>
    <row r="3721" spans="1:18" x14ac:dyDescent="0.3">
      <c r="A3721" t="str">
        <f>CONCATENATE(DATOS[[#This Row],[customer_id]],"_",DATOS[[#This Row],[country]],"_",DATOS[[#This Row],[customer_since]])</f>
        <v>CUST_7644_UK_44099</v>
      </c>
      <c r="B3721" t="s">
        <v>1346</v>
      </c>
      <c r="C3721">
        <v>42</v>
      </c>
      <c r="D3721" t="s">
        <v>14</v>
      </c>
      <c r="E3721" t="s">
        <v>52</v>
      </c>
      <c r="F3721">
        <v>54.13</v>
      </c>
      <c r="G3721">
        <f>IF(DATOS[[#This Row],[avg_order_value]]="",0,DATOS[[#This Row],[avg_order_value]])</f>
        <v>54.13</v>
      </c>
      <c r="H3721">
        <v>8</v>
      </c>
      <c r="I3721">
        <f>DATOS[[#This Row],[avgValorOrdenDesc]]*DATOS[[#This Row],[total_orders]]</f>
        <v>433.04</v>
      </c>
      <c r="J3721">
        <v>187</v>
      </c>
      <c r="K3721">
        <v>0</v>
      </c>
      <c r="L3721" t="s">
        <v>19</v>
      </c>
      <c r="M3721">
        <v>25.8</v>
      </c>
      <c r="N3721">
        <f>IF(DATOS[[#This Row],[email_open_rate]]="",0,DATOS[[#This Row],[email_open_rate]])</f>
        <v>25.8</v>
      </c>
      <c r="O3721" s="1">
        <v>44099</v>
      </c>
      <c r="P3721">
        <v>18</v>
      </c>
      <c r="Q3721">
        <v>0.63</v>
      </c>
      <c r="R3721">
        <f>IF(IFERROR(VLOOKUP(DATOS[[#This Row],[IdUnico]],A3722:$A$5002,1,FALSE),0),1,0)</f>
        <v>0</v>
      </c>
    </row>
    <row r="3722" spans="1:18" x14ac:dyDescent="0.3">
      <c r="A3722" t="str">
        <f>CONCATENATE(DATOS[[#This Row],[customer_id]],"_",DATOS[[#This Row],[country]],"_",DATOS[[#This Row],[customer_since]])</f>
        <v>CUST_7645_Japan_44171</v>
      </c>
      <c r="B3722" t="s">
        <v>972</v>
      </c>
      <c r="C3722">
        <v>49</v>
      </c>
      <c r="D3722" t="s">
        <v>14</v>
      </c>
      <c r="E3722" t="s">
        <v>26</v>
      </c>
      <c r="F3722">
        <v>79.02</v>
      </c>
      <c r="G3722">
        <f>IF(DATOS[[#This Row],[avg_order_value]]="",0,DATOS[[#This Row],[avg_order_value]])</f>
        <v>79.02</v>
      </c>
      <c r="H3722">
        <v>7</v>
      </c>
      <c r="I3722">
        <f>DATOS[[#This Row],[avgValorOrdenDesc]]*DATOS[[#This Row],[total_orders]]</f>
        <v>553.14</v>
      </c>
      <c r="J3722">
        <v>326</v>
      </c>
      <c r="K3722">
        <v>0</v>
      </c>
      <c r="L3722" t="s">
        <v>40</v>
      </c>
      <c r="M3722">
        <v>28.6</v>
      </c>
      <c r="N3722">
        <f>IF(DATOS[[#This Row],[email_open_rate]]="",0,DATOS[[#This Row],[email_open_rate]])</f>
        <v>28.6</v>
      </c>
      <c r="O3722" s="1">
        <v>44171</v>
      </c>
      <c r="P3722">
        <v>41</v>
      </c>
      <c r="Q3722">
        <v>0.4</v>
      </c>
      <c r="R3722">
        <f>IF(IFERROR(VLOOKUP(DATOS[[#This Row],[IdUnico]],A3723:$A$5002,1,FALSE),0),1,0)</f>
        <v>0</v>
      </c>
    </row>
    <row r="3723" spans="1:18" x14ac:dyDescent="0.3">
      <c r="A3723" t="str">
        <f>CONCATENATE(DATOS[[#This Row],[customer_id]],"_",DATOS[[#This Row],[country]],"_",DATOS[[#This Row],[customer_since]])</f>
        <v>CUST_7646_Germany_44834</v>
      </c>
      <c r="B3723" t="s">
        <v>3310</v>
      </c>
      <c r="C3723">
        <v>68</v>
      </c>
      <c r="D3723" t="s">
        <v>21</v>
      </c>
      <c r="E3723" t="s">
        <v>50</v>
      </c>
      <c r="F3723">
        <v>121.9</v>
      </c>
      <c r="G3723">
        <f>IF(DATOS[[#This Row],[avg_order_value]]="",0,DATOS[[#This Row],[avg_order_value]])</f>
        <v>121.9</v>
      </c>
      <c r="H3723">
        <v>9</v>
      </c>
      <c r="I3723">
        <f>DATOS[[#This Row],[avgValorOrdenDesc]]*DATOS[[#This Row],[total_orders]]</f>
        <v>1097.1000000000001</v>
      </c>
      <c r="J3723">
        <v>249</v>
      </c>
      <c r="K3723">
        <v>0</v>
      </c>
      <c r="L3723" t="s">
        <v>23</v>
      </c>
      <c r="M3723">
        <v>44.5</v>
      </c>
      <c r="N3723">
        <f>IF(DATOS[[#This Row],[email_open_rate]]="",0,DATOS[[#This Row],[email_open_rate]])</f>
        <v>44.5</v>
      </c>
      <c r="O3723" s="1">
        <v>44834</v>
      </c>
      <c r="P3723">
        <v>76</v>
      </c>
      <c r="Q3723">
        <v>0.32</v>
      </c>
      <c r="R3723">
        <f>IF(IFERROR(VLOOKUP(DATOS[[#This Row],[IdUnico]],A3724:$A$5002,1,FALSE),0),1,0)</f>
        <v>0</v>
      </c>
    </row>
    <row r="3724" spans="1:18" x14ac:dyDescent="0.3">
      <c r="A3724" t="str">
        <f>CONCATENATE(DATOS[[#This Row],[customer_id]],"_",DATOS[[#This Row],[country]],"_",DATOS[[#This Row],[customer_since]])</f>
        <v>CUST_7646_USA_44758</v>
      </c>
      <c r="B3724" t="s">
        <v>3310</v>
      </c>
      <c r="C3724">
        <v>56</v>
      </c>
      <c r="D3724" t="s">
        <v>25</v>
      </c>
      <c r="E3724" t="s">
        <v>18</v>
      </c>
      <c r="F3724">
        <v>54.72</v>
      </c>
      <c r="G3724">
        <f>IF(DATOS[[#This Row],[avg_order_value]]="",0,DATOS[[#This Row],[avg_order_value]])</f>
        <v>54.72</v>
      </c>
      <c r="H3724">
        <v>11</v>
      </c>
      <c r="I3724">
        <f>DATOS[[#This Row],[avgValorOrdenDesc]]*DATOS[[#This Row],[total_orders]]</f>
        <v>601.91999999999996</v>
      </c>
      <c r="J3724">
        <v>339</v>
      </c>
      <c r="K3724">
        <v>0</v>
      </c>
      <c r="L3724" t="s">
        <v>23</v>
      </c>
      <c r="M3724">
        <v>74.3</v>
      </c>
      <c r="N3724">
        <f>IF(DATOS[[#This Row],[email_open_rate]]="",0,DATOS[[#This Row],[email_open_rate]])</f>
        <v>74.3</v>
      </c>
      <c r="O3724" s="1">
        <v>44758</v>
      </c>
      <c r="P3724">
        <v>33</v>
      </c>
      <c r="Q3724">
        <v>0.37</v>
      </c>
      <c r="R3724">
        <f>IF(IFERROR(VLOOKUP(DATOS[[#This Row],[IdUnico]],A3725:$A$5002,1,FALSE),0),1,0)</f>
        <v>0</v>
      </c>
    </row>
    <row r="3725" spans="1:18" x14ac:dyDescent="0.3">
      <c r="A3725" t="str">
        <f>CONCATENATE(DATOS[[#This Row],[customer_id]],"_",DATOS[[#This Row],[country]],"_",DATOS[[#This Row],[customer_since]])</f>
        <v>CUST_7652_Canada_44130</v>
      </c>
      <c r="B3725" t="s">
        <v>1624</v>
      </c>
      <c r="C3725">
        <v>44</v>
      </c>
      <c r="D3725" t="s">
        <v>14</v>
      </c>
      <c r="E3725" t="s">
        <v>28</v>
      </c>
      <c r="F3725">
        <v>258.60000000000002</v>
      </c>
      <c r="G3725">
        <f>IF(DATOS[[#This Row],[avg_order_value]]="",0,DATOS[[#This Row],[avg_order_value]])</f>
        <v>258.60000000000002</v>
      </c>
      <c r="H3725">
        <v>13</v>
      </c>
      <c r="I3725">
        <f>DATOS[[#This Row],[avgValorOrdenDesc]]*DATOS[[#This Row],[total_orders]]</f>
        <v>3361.8</v>
      </c>
      <c r="J3725">
        <v>203</v>
      </c>
      <c r="K3725">
        <v>0</v>
      </c>
      <c r="L3725" t="s">
        <v>40</v>
      </c>
      <c r="M3725">
        <v>83.2</v>
      </c>
      <c r="N3725">
        <f>IF(DATOS[[#This Row],[email_open_rate]]="",0,DATOS[[#This Row],[email_open_rate]])</f>
        <v>83.2</v>
      </c>
      <c r="O3725" s="1">
        <v>44130</v>
      </c>
      <c r="P3725">
        <v>19</v>
      </c>
      <c r="Q3725">
        <v>0.34</v>
      </c>
      <c r="R3725">
        <f>IF(IFERROR(VLOOKUP(DATOS[[#This Row],[IdUnico]],A3726:$A$5002,1,FALSE),0),1,0)</f>
        <v>0</v>
      </c>
    </row>
    <row r="3726" spans="1:18" x14ac:dyDescent="0.3">
      <c r="A3726" t="str">
        <f>CONCATENATE(DATOS[[#This Row],[customer_id]],"_",DATOS[[#This Row],[country]],"_",DATOS[[#This Row],[customer_since]])</f>
        <v>CUST_7652_China_45617</v>
      </c>
      <c r="B3726" t="s">
        <v>1624</v>
      </c>
      <c r="C3726">
        <v>74</v>
      </c>
      <c r="D3726" t="s">
        <v>14</v>
      </c>
      <c r="E3726" t="s">
        <v>44</v>
      </c>
      <c r="F3726">
        <v>143.43</v>
      </c>
      <c r="G3726">
        <f>IF(DATOS[[#This Row],[avg_order_value]]="",0,DATOS[[#This Row],[avg_order_value]])</f>
        <v>143.43</v>
      </c>
      <c r="H3726">
        <v>11</v>
      </c>
      <c r="I3726">
        <f>DATOS[[#This Row],[avgValorOrdenDesc]]*DATOS[[#This Row],[total_orders]]</f>
        <v>1577.73</v>
      </c>
      <c r="J3726">
        <v>206</v>
      </c>
      <c r="K3726">
        <v>0</v>
      </c>
      <c r="L3726" t="s">
        <v>16</v>
      </c>
      <c r="M3726">
        <v>46.3</v>
      </c>
      <c r="N3726">
        <f>IF(DATOS[[#This Row],[email_open_rate]]="",0,DATOS[[#This Row],[email_open_rate]])</f>
        <v>46.3</v>
      </c>
      <c r="O3726" s="1">
        <v>45617</v>
      </c>
      <c r="P3726">
        <v>56</v>
      </c>
      <c r="Q3726">
        <v>0.03</v>
      </c>
      <c r="R3726">
        <f>IF(IFERROR(VLOOKUP(DATOS[[#This Row],[IdUnico]],A3727:$A$5002,1,FALSE),0),1,0)</f>
        <v>0</v>
      </c>
    </row>
    <row r="3727" spans="1:18" x14ac:dyDescent="0.3">
      <c r="A3727" t="str">
        <f>CONCATENATE(DATOS[[#This Row],[customer_id]],"_",DATOS[[#This Row],[country]],"_",DATOS[[#This Row],[customer_since]])</f>
        <v>CUST_7653_USA_44918</v>
      </c>
      <c r="B3727" t="s">
        <v>3284</v>
      </c>
      <c r="C3727">
        <v>71</v>
      </c>
      <c r="D3727" t="s">
        <v>14</v>
      </c>
      <c r="E3727" t="s">
        <v>18</v>
      </c>
      <c r="F3727">
        <v>42.87</v>
      </c>
      <c r="G3727">
        <f>IF(DATOS[[#This Row],[avg_order_value]]="",0,DATOS[[#This Row],[avg_order_value]])</f>
        <v>42.87</v>
      </c>
      <c r="H3727">
        <v>14</v>
      </c>
      <c r="I3727">
        <f>DATOS[[#This Row],[avgValorOrdenDesc]]*DATOS[[#This Row],[total_orders]]</f>
        <v>600.17999999999995</v>
      </c>
      <c r="J3727">
        <v>3</v>
      </c>
      <c r="K3727">
        <v>1</v>
      </c>
      <c r="L3727" t="s">
        <v>40</v>
      </c>
      <c r="M3727">
        <v>32.200000000000003</v>
      </c>
      <c r="N3727">
        <f>IF(DATOS[[#This Row],[email_open_rate]]="",0,DATOS[[#This Row],[email_open_rate]])</f>
        <v>32.200000000000003</v>
      </c>
      <c r="O3727" s="1">
        <v>44918</v>
      </c>
      <c r="P3727">
        <v>61</v>
      </c>
      <c r="Q3727">
        <v>0.47</v>
      </c>
      <c r="R3727">
        <f>IF(IFERROR(VLOOKUP(DATOS[[#This Row],[IdUnico]],A3728:$A$5002,1,FALSE),0),1,0)</f>
        <v>0</v>
      </c>
    </row>
    <row r="3728" spans="1:18" x14ac:dyDescent="0.3">
      <c r="A3728" t="str">
        <f>CONCATENATE(DATOS[[#This Row],[customer_id]],"_",DATOS[[#This Row],[country]],"_",DATOS[[#This Row],[customer_since]])</f>
        <v>CUST_7655_USA_45508</v>
      </c>
      <c r="B3728" t="s">
        <v>348</v>
      </c>
      <c r="C3728">
        <v>76</v>
      </c>
      <c r="D3728" t="s">
        <v>14</v>
      </c>
      <c r="E3728" t="s">
        <v>18</v>
      </c>
      <c r="F3728">
        <v>102.28</v>
      </c>
      <c r="G3728">
        <f>IF(DATOS[[#This Row],[avg_order_value]]="",0,DATOS[[#This Row],[avg_order_value]])</f>
        <v>102.28</v>
      </c>
      <c r="H3728">
        <v>14</v>
      </c>
      <c r="I3728">
        <f>DATOS[[#This Row],[avgValorOrdenDesc]]*DATOS[[#This Row],[total_orders]]</f>
        <v>1431.92</v>
      </c>
      <c r="J3728">
        <v>298</v>
      </c>
      <c r="K3728">
        <v>0</v>
      </c>
      <c r="L3728" t="s">
        <v>23</v>
      </c>
      <c r="M3728">
        <v>69.599999999999994</v>
      </c>
      <c r="N3728">
        <f>IF(DATOS[[#This Row],[email_open_rate]]="",0,DATOS[[#This Row],[email_open_rate]])</f>
        <v>69.599999999999994</v>
      </c>
      <c r="O3728" s="1">
        <v>45508</v>
      </c>
      <c r="P3728">
        <v>22</v>
      </c>
      <c r="Q3728">
        <v>0.26</v>
      </c>
      <c r="R3728">
        <f>IF(IFERROR(VLOOKUP(DATOS[[#This Row],[IdUnico]],A3729:$A$5002,1,FALSE),0),1,0)</f>
        <v>0</v>
      </c>
    </row>
    <row r="3729" spans="1:18" x14ac:dyDescent="0.3">
      <c r="A3729" t="str">
        <f>CONCATENATE(DATOS[[#This Row],[customer_id]],"_",DATOS[[#This Row],[country]],"_",DATOS[[#This Row],[customer_since]])</f>
        <v>CUST_7656_India_44865</v>
      </c>
      <c r="B3729" t="s">
        <v>1471</v>
      </c>
      <c r="C3729">
        <v>38</v>
      </c>
      <c r="D3729" t="s">
        <v>14</v>
      </c>
      <c r="E3729" t="s">
        <v>37</v>
      </c>
      <c r="F3729">
        <v>128.49</v>
      </c>
      <c r="G3729">
        <f>IF(DATOS[[#This Row],[avg_order_value]]="",0,DATOS[[#This Row],[avg_order_value]])</f>
        <v>128.49</v>
      </c>
      <c r="H3729">
        <v>6</v>
      </c>
      <c r="I3729">
        <f>DATOS[[#This Row],[avgValorOrdenDesc]]*DATOS[[#This Row],[total_orders]]</f>
        <v>770.94</v>
      </c>
      <c r="J3729">
        <v>14</v>
      </c>
      <c r="K3729">
        <v>0</v>
      </c>
      <c r="L3729" t="s">
        <v>29</v>
      </c>
      <c r="M3729">
        <v>96.5</v>
      </c>
      <c r="N3729">
        <f>IF(DATOS[[#This Row],[email_open_rate]]="",0,DATOS[[#This Row],[email_open_rate]])</f>
        <v>96.5</v>
      </c>
      <c r="O3729" s="1">
        <v>44865</v>
      </c>
      <c r="P3729">
        <v>48</v>
      </c>
      <c r="Q3729">
        <v>0.46</v>
      </c>
      <c r="R3729">
        <f>IF(IFERROR(VLOOKUP(DATOS[[#This Row],[IdUnico]],A3730:$A$5002,1,FALSE),0),1,0)</f>
        <v>0</v>
      </c>
    </row>
    <row r="3730" spans="1:18" x14ac:dyDescent="0.3">
      <c r="A3730" t="str">
        <f>CONCATENATE(DATOS[[#This Row],[customer_id]],"_",DATOS[[#This Row],[country]],"_",DATOS[[#This Row],[customer_since]])</f>
        <v>CUST_7659_Germany_44713</v>
      </c>
      <c r="B3730" t="s">
        <v>2106</v>
      </c>
      <c r="C3730">
        <v>50</v>
      </c>
      <c r="D3730" t="s">
        <v>21</v>
      </c>
      <c r="E3730" t="s">
        <v>50</v>
      </c>
      <c r="F3730">
        <v>102</v>
      </c>
      <c r="G3730">
        <f>IF(DATOS[[#This Row],[avg_order_value]]="",0,DATOS[[#This Row],[avg_order_value]])</f>
        <v>102</v>
      </c>
      <c r="H3730">
        <v>17</v>
      </c>
      <c r="I3730">
        <f>DATOS[[#This Row],[avgValorOrdenDesc]]*DATOS[[#This Row],[total_orders]]</f>
        <v>1734</v>
      </c>
      <c r="J3730">
        <v>48</v>
      </c>
      <c r="K3730">
        <v>0</v>
      </c>
      <c r="L3730" t="s">
        <v>23</v>
      </c>
      <c r="M3730">
        <v>45.4</v>
      </c>
      <c r="N3730">
        <f>IF(DATOS[[#This Row],[email_open_rate]]="",0,DATOS[[#This Row],[email_open_rate]])</f>
        <v>45.4</v>
      </c>
      <c r="O3730" s="1">
        <v>44713</v>
      </c>
      <c r="P3730">
        <v>98</v>
      </c>
      <c r="Q3730">
        <v>0.66</v>
      </c>
      <c r="R3730">
        <f>IF(IFERROR(VLOOKUP(DATOS[[#This Row],[IdUnico]],A3731:$A$5002,1,FALSE),0),1,0)</f>
        <v>0</v>
      </c>
    </row>
    <row r="3731" spans="1:18" x14ac:dyDescent="0.3">
      <c r="A3731" t="str">
        <f>CONCATENATE(DATOS[[#This Row],[customer_id]],"_",DATOS[[#This Row],[country]],"_",DATOS[[#This Row],[customer_since]])</f>
        <v>CUST_7663_Brazil_45559</v>
      </c>
      <c r="B3731" t="s">
        <v>3714</v>
      </c>
      <c r="C3731">
        <v>61</v>
      </c>
      <c r="D3731" t="s">
        <v>14</v>
      </c>
      <c r="E3731" t="s">
        <v>15</v>
      </c>
      <c r="F3731">
        <v>180.71</v>
      </c>
      <c r="G3731">
        <f>IF(DATOS[[#This Row],[avg_order_value]]="",0,DATOS[[#This Row],[avg_order_value]])</f>
        <v>180.71</v>
      </c>
      <c r="H3731">
        <v>10</v>
      </c>
      <c r="I3731">
        <f>DATOS[[#This Row],[avgValorOrdenDesc]]*DATOS[[#This Row],[total_orders]]</f>
        <v>1807.1000000000001</v>
      </c>
      <c r="J3731">
        <v>189</v>
      </c>
      <c r="K3731">
        <v>0</v>
      </c>
      <c r="L3731" t="s">
        <v>29</v>
      </c>
      <c r="M3731">
        <v>2.1</v>
      </c>
      <c r="N3731">
        <f>IF(DATOS[[#This Row],[email_open_rate]]="",0,DATOS[[#This Row],[email_open_rate]])</f>
        <v>2.1</v>
      </c>
      <c r="O3731" s="1">
        <v>45559</v>
      </c>
      <c r="P3731">
        <v>33</v>
      </c>
      <c r="Q3731">
        <v>0.05</v>
      </c>
      <c r="R3731">
        <f>IF(IFERROR(VLOOKUP(DATOS[[#This Row],[IdUnico]],A3732:$A$5002,1,FALSE),0),1,0)</f>
        <v>0</v>
      </c>
    </row>
    <row r="3732" spans="1:18" x14ac:dyDescent="0.3">
      <c r="A3732" t="str">
        <f>CONCATENATE(DATOS[[#This Row],[customer_id]],"_",DATOS[[#This Row],[country]],"_",DATOS[[#This Row],[customer_since]])</f>
        <v>CUST_7665_Australia_45813</v>
      </c>
      <c r="B3732" t="s">
        <v>418</v>
      </c>
      <c r="C3732">
        <v>41</v>
      </c>
      <c r="D3732" t="s">
        <v>21</v>
      </c>
      <c r="E3732" t="s">
        <v>22</v>
      </c>
      <c r="F3732">
        <v>151.22</v>
      </c>
      <c r="G3732">
        <f>IF(DATOS[[#This Row],[avg_order_value]]="",0,DATOS[[#This Row],[avg_order_value]])</f>
        <v>151.22</v>
      </c>
      <c r="H3732">
        <v>4</v>
      </c>
      <c r="I3732">
        <f>DATOS[[#This Row],[avgValorOrdenDesc]]*DATOS[[#This Row],[total_orders]]</f>
        <v>604.88</v>
      </c>
      <c r="J3732">
        <v>313</v>
      </c>
      <c r="K3732">
        <v>0</v>
      </c>
      <c r="L3732" t="s">
        <v>16</v>
      </c>
      <c r="M3732">
        <v>9.5</v>
      </c>
      <c r="N3732">
        <f>IF(DATOS[[#This Row],[email_open_rate]]="",0,DATOS[[#This Row],[email_open_rate]])</f>
        <v>9.5</v>
      </c>
      <c r="O3732" s="1">
        <v>45813</v>
      </c>
      <c r="P3732">
        <v>68</v>
      </c>
      <c r="Q3732">
        <v>0.42</v>
      </c>
      <c r="R3732">
        <f>IF(IFERROR(VLOOKUP(DATOS[[#This Row],[IdUnico]],A3733:$A$5002,1,FALSE),0),1,0)</f>
        <v>0</v>
      </c>
    </row>
    <row r="3733" spans="1:18" x14ac:dyDescent="0.3">
      <c r="A3733" t="str">
        <f>CONCATENATE(DATOS[[#This Row],[customer_id]],"_",DATOS[[#This Row],[country]],"_",DATOS[[#This Row],[customer_since]])</f>
        <v>CUST_7667_France_45235</v>
      </c>
      <c r="B3733" t="s">
        <v>1099</v>
      </c>
      <c r="C3733">
        <v>61</v>
      </c>
      <c r="D3733" t="s">
        <v>21</v>
      </c>
      <c r="E3733" t="s">
        <v>35</v>
      </c>
      <c r="F3733">
        <v>142.28</v>
      </c>
      <c r="G3733">
        <f>IF(DATOS[[#This Row],[avg_order_value]]="",0,DATOS[[#This Row],[avg_order_value]])</f>
        <v>142.28</v>
      </c>
      <c r="H3733">
        <v>7</v>
      </c>
      <c r="I3733">
        <f>DATOS[[#This Row],[avgValorOrdenDesc]]*DATOS[[#This Row],[total_orders]]</f>
        <v>995.96</v>
      </c>
      <c r="J3733">
        <v>272</v>
      </c>
      <c r="K3733">
        <v>0</v>
      </c>
      <c r="L3733" t="s">
        <v>16</v>
      </c>
      <c r="M3733">
        <v>2.6</v>
      </c>
      <c r="N3733">
        <f>IF(DATOS[[#This Row],[email_open_rate]]="",0,DATOS[[#This Row],[email_open_rate]])</f>
        <v>2.6</v>
      </c>
      <c r="O3733" s="1">
        <v>45235</v>
      </c>
      <c r="P3733">
        <v>21</v>
      </c>
      <c r="Q3733">
        <v>0.41</v>
      </c>
      <c r="R3733">
        <f>IF(IFERROR(VLOOKUP(DATOS[[#This Row],[IdUnico]],A3734:$A$5002,1,FALSE),0),1,0)</f>
        <v>0</v>
      </c>
    </row>
    <row r="3734" spans="1:18" x14ac:dyDescent="0.3">
      <c r="A3734" t="str">
        <f>CONCATENATE(DATOS[[#This Row],[customer_id]],"_",DATOS[[#This Row],[country]],"_",DATOS[[#This Row],[customer_since]])</f>
        <v>CUST_7668_Australia_45063</v>
      </c>
      <c r="B3734" t="s">
        <v>161</v>
      </c>
      <c r="C3734">
        <v>71</v>
      </c>
      <c r="D3734" t="s">
        <v>14</v>
      </c>
      <c r="E3734" t="s">
        <v>22</v>
      </c>
      <c r="F3734">
        <v>77.64</v>
      </c>
      <c r="G3734">
        <f>IF(DATOS[[#This Row],[avg_order_value]]="",0,DATOS[[#This Row],[avg_order_value]])</f>
        <v>77.64</v>
      </c>
      <c r="H3734">
        <v>8</v>
      </c>
      <c r="I3734">
        <f>DATOS[[#This Row],[avgValorOrdenDesc]]*DATOS[[#This Row],[total_orders]]</f>
        <v>621.12</v>
      </c>
      <c r="J3734">
        <v>306</v>
      </c>
      <c r="K3734">
        <v>0</v>
      </c>
      <c r="L3734" t="s">
        <v>23</v>
      </c>
      <c r="M3734">
        <v>11.4</v>
      </c>
      <c r="N3734">
        <f>IF(DATOS[[#This Row],[email_open_rate]]="",0,DATOS[[#This Row],[email_open_rate]])</f>
        <v>11.4</v>
      </c>
      <c r="O3734" s="1">
        <v>45063</v>
      </c>
      <c r="P3734">
        <v>72</v>
      </c>
      <c r="Q3734">
        <v>0.6</v>
      </c>
      <c r="R3734">
        <f>IF(IFERROR(VLOOKUP(DATOS[[#This Row],[IdUnico]],A3735:$A$5002,1,FALSE),0),1,0)</f>
        <v>0</v>
      </c>
    </row>
    <row r="3735" spans="1:18" x14ac:dyDescent="0.3">
      <c r="A3735" t="str">
        <f>CONCATENATE(DATOS[[#This Row],[customer_id]],"_",DATOS[[#This Row],[country]],"_",DATOS[[#This Row],[customer_since]])</f>
        <v>CUST_7671_Brazil_44777</v>
      </c>
      <c r="B3735" t="s">
        <v>3768</v>
      </c>
      <c r="C3735">
        <v>36</v>
      </c>
      <c r="D3735" t="s">
        <v>21</v>
      </c>
      <c r="E3735" t="s">
        <v>15</v>
      </c>
      <c r="F3735">
        <v>27.09</v>
      </c>
      <c r="G3735">
        <f>IF(DATOS[[#This Row],[avg_order_value]]="",0,DATOS[[#This Row],[avg_order_value]])</f>
        <v>27.09</v>
      </c>
      <c r="H3735">
        <v>7</v>
      </c>
      <c r="I3735">
        <f>DATOS[[#This Row],[avgValorOrdenDesc]]*DATOS[[#This Row],[total_orders]]</f>
        <v>189.63</v>
      </c>
      <c r="J3735">
        <v>218</v>
      </c>
      <c r="K3735">
        <v>0</v>
      </c>
      <c r="L3735" t="s">
        <v>19</v>
      </c>
      <c r="M3735">
        <v>25.6</v>
      </c>
      <c r="N3735">
        <f>IF(DATOS[[#This Row],[email_open_rate]]="",0,DATOS[[#This Row],[email_open_rate]])</f>
        <v>25.6</v>
      </c>
      <c r="O3735" s="1">
        <v>44777</v>
      </c>
      <c r="P3735">
        <v>35</v>
      </c>
      <c r="Q3735">
        <v>0.14000000000000001</v>
      </c>
      <c r="R3735">
        <f>IF(IFERROR(VLOOKUP(DATOS[[#This Row],[IdUnico]],A3736:$A$5002,1,FALSE),0),1,0)</f>
        <v>0</v>
      </c>
    </row>
    <row r="3736" spans="1:18" x14ac:dyDescent="0.3">
      <c r="A3736" t="str">
        <f>CONCATENATE(DATOS[[#This Row],[customer_id]],"_",DATOS[[#This Row],[country]],"_",DATOS[[#This Row],[customer_since]])</f>
        <v>CUST_7674_Germany_45734</v>
      </c>
      <c r="B3736" t="s">
        <v>1606</v>
      </c>
      <c r="C3736">
        <v>73</v>
      </c>
      <c r="D3736" t="s">
        <v>14</v>
      </c>
      <c r="E3736" t="s">
        <v>50</v>
      </c>
      <c r="F3736">
        <v>117.08</v>
      </c>
      <c r="G3736">
        <f>IF(DATOS[[#This Row],[avg_order_value]]="",0,DATOS[[#This Row],[avg_order_value]])</f>
        <v>117.08</v>
      </c>
      <c r="H3736">
        <v>9</v>
      </c>
      <c r="I3736">
        <f>DATOS[[#This Row],[avgValorOrdenDesc]]*DATOS[[#This Row],[total_orders]]</f>
        <v>1053.72</v>
      </c>
      <c r="J3736">
        <v>239</v>
      </c>
      <c r="K3736">
        <v>0</v>
      </c>
      <c r="L3736" t="s">
        <v>16</v>
      </c>
      <c r="M3736">
        <v>35.200000000000003</v>
      </c>
      <c r="N3736">
        <f>IF(DATOS[[#This Row],[email_open_rate]]="",0,DATOS[[#This Row],[email_open_rate]])</f>
        <v>35.200000000000003</v>
      </c>
      <c r="O3736" s="1">
        <v>45734</v>
      </c>
      <c r="P3736">
        <v>76</v>
      </c>
      <c r="Q3736">
        <v>0.21</v>
      </c>
      <c r="R3736">
        <f>IF(IFERROR(VLOOKUP(DATOS[[#This Row],[IdUnico]],A3737:$A$5002,1,FALSE),0),1,0)</f>
        <v>0</v>
      </c>
    </row>
    <row r="3737" spans="1:18" x14ac:dyDescent="0.3">
      <c r="A3737" t="str">
        <f>CONCATENATE(DATOS[[#This Row],[customer_id]],"_",DATOS[[#This Row],[country]],"_",DATOS[[#This Row],[customer_since]])</f>
        <v>CUST_7675_India_45009</v>
      </c>
      <c r="B3737" t="s">
        <v>1431</v>
      </c>
      <c r="C3737">
        <v>57</v>
      </c>
      <c r="D3737" t="s">
        <v>21</v>
      </c>
      <c r="E3737" t="s">
        <v>37</v>
      </c>
      <c r="F3737">
        <v>76.95</v>
      </c>
      <c r="G3737">
        <f>IF(DATOS[[#This Row],[avg_order_value]]="",0,DATOS[[#This Row],[avg_order_value]])</f>
        <v>76.95</v>
      </c>
      <c r="H3737">
        <v>12</v>
      </c>
      <c r="I3737">
        <f>DATOS[[#This Row],[avgValorOrdenDesc]]*DATOS[[#This Row],[total_orders]]</f>
        <v>923.40000000000009</v>
      </c>
      <c r="J3737">
        <v>277</v>
      </c>
      <c r="K3737">
        <v>0</v>
      </c>
      <c r="L3737" t="s">
        <v>40</v>
      </c>
      <c r="M3737">
        <v>84.1</v>
      </c>
      <c r="N3737">
        <f>IF(DATOS[[#This Row],[email_open_rate]]="",0,DATOS[[#This Row],[email_open_rate]])</f>
        <v>84.1</v>
      </c>
      <c r="O3737" s="1">
        <v>45009</v>
      </c>
      <c r="P3737">
        <v>26</v>
      </c>
      <c r="Q3737">
        <v>0.11</v>
      </c>
      <c r="R3737">
        <f>IF(IFERROR(VLOOKUP(DATOS[[#This Row],[IdUnico]],A3738:$A$5002,1,FALSE),0),1,0)</f>
        <v>0</v>
      </c>
    </row>
    <row r="3738" spans="1:18" x14ac:dyDescent="0.3">
      <c r="A3738" t="str">
        <f>CONCATENATE(DATOS[[#This Row],[customer_id]],"_",DATOS[[#This Row],[country]],"_",DATOS[[#This Row],[customer_since]])</f>
        <v>CUST_7677_Australia_45151</v>
      </c>
      <c r="B3738" t="s">
        <v>708</v>
      </c>
      <c r="C3738">
        <v>20</v>
      </c>
      <c r="D3738" t="s">
        <v>14</v>
      </c>
      <c r="E3738" t="s">
        <v>22</v>
      </c>
      <c r="G3738">
        <f>IF(DATOS[[#This Row],[avg_order_value]]="",0,DATOS[[#This Row],[avg_order_value]])</f>
        <v>0</v>
      </c>
      <c r="H3738">
        <v>5</v>
      </c>
      <c r="I3738">
        <f>DATOS[[#This Row],[avgValorOrdenDesc]]*DATOS[[#This Row],[total_orders]]</f>
        <v>0</v>
      </c>
      <c r="J3738">
        <v>241</v>
      </c>
      <c r="K3738">
        <v>0</v>
      </c>
      <c r="L3738" t="s">
        <v>16</v>
      </c>
      <c r="M3738">
        <v>97.6</v>
      </c>
      <c r="N3738">
        <f>IF(DATOS[[#This Row],[email_open_rate]]="",0,DATOS[[#This Row],[email_open_rate]])</f>
        <v>97.6</v>
      </c>
      <c r="O3738" s="1">
        <v>45151</v>
      </c>
      <c r="P3738">
        <v>52</v>
      </c>
      <c r="Q3738">
        <v>0.28999999999999998</v>
      </c>
      <c r="R3738">
        <f>IF(IFERROR(VLOOKUP(DATOS[[#This Row],[IdUnico]],A3739:$A$5002,1,FALSE),0),1,0)</f>
        <v>0</v>
      </c>
    </row>
    <row r="3739" spans="1:18" x14ac:dyDescent="0.3">
      <c r="A3739" t="str">
        <f>CONCATENATE(DATOS[[#This Row],[customer_id]],"_",DATOS[[#This Row],[country]],"_",DATOS[[#This Row],[customer_since]])</f>
        <v>CUST_7680_Australia_44811</v>
      </c>
      <c r="B3739" t="s">
        <v>2676</v>
      </c>
      <c r="C3739">
        <v>56</v>
      </c>
      <c r="D3739" t="s">
        <v>14</v>
      </c>
      <c r="E3739" t="s">
        <v>22</v>
      </c>
      <c r="F3739">
        <v>122.53</v>
      </c>
      <c r="G3739">
        <f>IF(DATOS[[#This Row],[avg_order_value]]="",0,DATOS[[#This Row],[avg_order_value]])</f>
        <v>122.53</v>
      </c>
      <c r="H3739">
        <v>11</v>
      </c>
      <c r="I3739">
        <f>DATOS[[#This Row],[avgValorOrdenDesc]]*DATOS[[#This Row],[total_orders]]</f>
        <v>1347.83</v>
      </c>
      <c r="J3739">
        <v>51</v>
      </c>
      <c r="K3739">
        <v>0</v>
      </c>
      <c r="L3739" t="s">
        <v>19</v>
      </c>
      <c r="M3739">
        <v>35.200000000000003</v>
      </c>
      <c r="N3739">
        <f>IF(DATOS[[#This Row],[email_open_rate]]="",0,DATOS[[#This Row],[email_open_rate]])</f>
        <v>35.200000000000003</v>
      </c>
      <c r="O3739" s="1">
        <v>44811</v>
      </c>
      <c r="P3739">
        <v>40</v>
      </c>
      <c r="Q3739">
        <v>7.0000000000000007E-2</v>
      </c>
      <c r="R3739">
        <f>IF(IFERROR(VLOOKUP(DATOS[[#This Row],[IdUnico]],A3740:$A$5002,1,FALSE),0),1,0)</f>
        <v>0</v>
      </c>
    </row>
    <row r="3740" spans="1:18" x14ac:dyDescent="0.3">
      <c r="A3740" t="str">
        <f>CONCATENATE(DATOS[[#This Row],[customer_id]],"_",DATOS[[#This Row],[country]],"_",DATOS[[#This Row],[customer_since]])</f>
        <v>CUST_7681_Canada_44518</v>
      </c>
      <c r="B3740" t="s">
        <v>3754</v>
      </c>
      <c r="C3740">
        <v>25</v>
      </c>
      <c r="D3740" t="s">
        <v>14</v>
      </c>
      <c r="E3740" t="s">
        <v>28</v>
      </c>
      <c r="F3740">
        <v>139.1</v>
      </c>
      <c r="G3740">
        <f>IF(DATOS[[#This Row],[avg_order_value]]="",0,DATOS[[#This Row],[avg_order_value]])</f>
        <v>139.1</v>
      </c>
      <c r="H3740">
        <v>7</v>
      </c>
      <c r="I3740">
        <f>DATOS[[#This Row],[avgValorOrdenDesc]]*DATOS[[#This Row],[total_orders]]</f>
        <v>973.69999999999993</v>
      </c>
      <c r="J3740">
        <v>117</v>
      </c>
      <c r="K3740">
        <v>0</v>
      </c>
      <c r="L3740" t="s">
        <v>40</v>
      </c>
      <c r="M3740">
        <v>28.8</v>
      </c>
      <c r="N3740">
        <f>IF(DATOS[[#This Row],[email_open_rate]]="",0,DATOS[[#This Row],[email_open_rate]])</f>
        <v>28.8</v>
      </c>
      <c r="O3740" s="1">
        <v>44518</v>
      </c>
      <c r="P3740">
        <v>36</v>
      </c>
      <c r="Q3740">
        <v>0.19</v>
      </c>
      <c r="R3740">
        <f>IF(IFERROR(VLOOKUP(DATOS[[#This Row],[IdUnico]],A3741:$A$5002,1,FALSE),0),1,0)</f>
        <v>0</v>
      </c>
    </row>
    <row r="3741" spans="1:18" x14ac:dyDescent="0.3">
      <c r="A3741" t="str">
        <f>CONCATENATE(DATOS[[#This Row],[customer_id]],"_",DATOS[[#This Row],[country]],"_",DATOS[[#This Row],[customer_since]])</f>
        <v>CUST_7683_Canada_45830</v>
      </c>
      <c r="B3741" t="s">
        <v>2551</v>
      </c>
      <c r="C3741">
        <v>41</v>
      </c>
      <c r="D3741" t="s">
        <v>21</v>
      </c>
      <c r="E3741" t="s">
        <v>28</v>
      </c>
      <c r="F3741">
        <v>83.73</v>
      </c>
      <c r="G3741">
        <f>IF(DATOS[[#This Row],[avg_order_value]]="",0,DATOS[[#This Row],[avg_order_value]])</f>
        <v>83.73</v>
      </c>
      <c r="H3741">
        <v>7</v>
      </c>
      <c r="I3741">
        <f>DATOS[[#This Row],[avgValorOrdenDesc]]*DATOS[[#This Row],[total_orders]]</f>
        <v>586.11</v>
      </c>
      <c r="J3741">
        <v>15</v>
      </c>
      <c r="K3741">
        <v>0</v>
      </c>
      <c r="L3741" t="s">
        <v>29</v>
      </c>
      <c r="M3741">
        <v>43.3</v>
      </c>
      <c r="N3741">
        <f>IF(DATOS[[#This Row],[email_open_rate]]="",0,DATOS[[#This Row],[email_open_rate]])</f>
        <v>43.3</v>
      </c>
      <c r="O3741" s="1">
        <v>45830</v>
      </c>
      <c r="P3741">
        <v>50</v>
      </c>
      <c r="Q3741">
        <v>0.05</v>
      </c>
      <c r="R3741">
        <f>IF(IFERROR(VLOOKUP(DATOS[[#This Row],[IdUnico]],A3742:$A$5002,1,FALSE),0),1,0)</f>
        <v>0</v>
      </c>
    </row>
    <row r="3742" spans="1:18" x14ac:dyDescent="0.3">
      <c r="A3742" t="str">
        <f>CONCATENATE(DATOS[[#This Row],[customer_id]],"_",DATOS[[#This Row],[country]],"_",DATOS[[#This Row],[customer_since]])</f>
        <v>CUST_7683_Japan_45312</v>
      </c>
      <c r="B3742" t="s">
        <v>2551</v>
      </c>
      <c r="C3742">
        <v>60</v>
      </c>
      <c r="D3742" t="s">
        <v>21</v>
      </c>
      <c r="E3742" t="s">
        <v>26</v>
      </c>
      <c r="F3742">
        <v>195.56</v>
      </c>
      <c r="G3742">
        <f>IF(DATOS[[#This Row],[avg_order_value]]="",0,DATOS[[#This Row],[avg_order_value]])</f>
        <v>195.56</v>
      </c>
      <c r="H3742">
        <v>10</v>
      </c>
      <c r="I3742">
        <f>DATOS[[#This Row],[avgValorOrdenDesc]]*DATOS[[#This Row],[total_orders]]</f>
        <v>1955.6</v>
      </c>
      <c r="J3742">
        <v>133</v>
      </c>
      <c r="K3742">
        <v>0</v>
      </c>
      <c r="L3742" t="s">
        <v>40</v>
      </c>
      <c r="N3742">
        <f>IF(DATOS[[#This Row],[email_open_rate]]="",0,DATOS[[#This Row],[email_open_rate]])</f>
        <v>0</v>
      </c>
      <c r="O3742" s="1">
        <v>45312</v>
      </c>
      <c r="P3742">
        <v>42</v>
      </c>
      <c r="Q3742">
        <v>0.2</v>
      </c>
      <c r="R3742">
        <f>IF(IFERROR(VLOOKUP(DATOS[[#This Row],[IdUnico]],A3743:$A$5002,1,FALSE),0),1,0)</f>
        <v>0</v>
      </c>
    </row>
    <row r="3743" spans="1:18" x14ac:dyDescent="0.3">
      <c r="A3743" t="str">
        <f>CONCATENATE(DATOS[[#This Row],[customer_id]],"_",DATOS[[#This Row],[country]],"_",DATOS[[#This Row],[customer_since]])</f>
        <v>CUST_7686_USA_45474</v>
      </c>
      <c r="B3743" t="s">
        <v>3330</v>
      </c>
      <c r="C3743">
        <v>79</v>
      </c>
      <c r="D3743" t="s">
        <v>25</v>
      </c>
      <c r="E3743" t="s">
        <v>18</v>
      </c>
      <c r="F3743">
        <v>77.069999999999993</v>
      </c>
      <c r="G3743">
        <f>IF(DATOS[[#This Row],[avg_order_value]]="",0,DATOS[[#This Row],[avg_order_value]])</f>
        <v>77.069999999999993</v>
      </c>
      <c r="H3743">
        <v>10</v>
      </c>
      <c r="I3743">
        <f>DATOS[[#This Row],[avgValorOrdenDesc]]*DATOS[[#This Row],[total_orders]]</f>
        <v>770.69999999999993</v>
      </c>
      <c r="J3743">
        <v>293</v>
      </c>
      <c r="K3743">
        <v>0</v>
      </c>
      <c r="L3743" t="s">
        <v>16</v>
      </c>
      <c r="M3743">
        <v>85.4</v>
      </c>
      <c r="N3743">
        <f>IF(DATOS[[#This Row],[email_open_rate]]="",0,DATOS[[#This Row],[email_open_rate]])</f>
        <v>85.4</v>
      </c>
      <c r="O3743" s="1">
        <v>45474</v>
      </c>
      <c r="P3743">
        <v>39</v>
      </c>
      <c r="Q3743">
        <v>0.03</v>
      </c>
      <c r="R3743">
        <f>IF(IFERROR(VLOOKUP(DATOS[[#This Row],[IdUnico]],A3744:$A$5002,1,FALSE),0),1,0)</f>
        <v>0</v>
      </c>
    </row>
    <row r="3744" spans="1:18" x14ac:dyDescent="0.3">
      <c r="A3744" t="str">
        <f>CONCATENATE(DATOS[[#This Row],[customer_id]],"_",DATOS[[#This Row],[country]],"_",DATOS[[#This Row],[customer_since]])</f>
        <v>CUST_7687_France_44997</v>
      </c>
      <c r="B3744" t="s">
        <v>2431</v>
      </c>
      <c r="C3744">
        <v>27</v>
      </c>
      <c r="D3744" t="s">
        <v>14</v>
      </c>
      <c r="E3744" t="s">
        <v>35</v>
      </c>
      <c r="F3744">
        <v>273.36</v>
      </c>
      <c r="G3744">
        <f>IF(DATOS[[#This Row],[avg_order_value]]="",0,DATOS[[#This Row],[avg_order_value]])</f>
        <v>273.36</v>
      </c>
      <c r="H3744">
        <v>11</v>
      </c>
      <c r="I3744">
        <f>DATOS[[#This Row],[avgValorOrdenDesc]]*DATOS[[#This Row],[total_orders]]</f>
        <v>3006.96</v>
      </c>
      <c r="J3744">
        <v>110</v>
      </c>
      <c r="K3744">
        <v>0</v>
      </c>
      <c r="L3744" t="s">
        <v>23</v>
      </c>
      <c r="M3744">
        <v>29</v>
      </c>
      <c r="N3744">
        <f>IF(DATOS[[#This Row],[email_open_rate]]="",0,DATOS[[#This Row],[email_open_rate]])</f>
        <v>29</v>
      </c>
      <c r="O3744" s="1">
        <v>44997</v>
      </c>
      <c r="P3744">
        <v>89</v>
      </c>
      <c r="Q3744">
        <v>0.34</v>
      </c>
      <c r="R3744">
        <f>IF(IFERROR(VLOOKUP(DATOS[[#This Row],[IdUnico]],A3745:$A$5002,1,FALSE),0),1,0)</f>
        <v>0</v>
      </c>
    </row>
    <row r="3745" spans="1:18" x14ac:dyDescent="0.3">
      <c r="A3745" t="str">
        <f>CONCATENATE(DATOS[[#This Row],[customer_id]],"_",DATOS[[#This Row],[country]],"_",DATOS[[#This Row],[customer_since]])</f>
        <v>CUST_7689_India_45240</v>
      </c>
      <c r="B3745" t="s">
        <v>2621</v>
      </c>
      <c r="C3745">
        <v>39</v>
      </c>
      <c r="D3745" t="s">
        <v>14</v>
      </c>
      <c r="E3745" t="s">
        <v>37</v>
      </c>
      <c r="F3745">
        <v>23.37</v>
      </c>
      <c r="G3745">
        <f>IF(DATOS[[#This Row],[avg_order_value]]="",0,DATOS[[#This Row],[avg_order_value]])</f>
        <v>23.37</v>
      </c>
      <c r="H3745">
        <v>8</v>
      </c>
      <c r="I3745">
        <f>DATOS[[#This Row],[avgValorOrdenDesc]]*DATOS[[#This Row],[total_orders]]</f>
        <v>186.96</v>
      </c>
      <c r="J3745">
        <v>177</v>
      </c>
      <c r="K3745">
        <v>0</v>
      </c>
      <c r="L3745" t="s">
        <v>29</v>
      </c>
      <c r="M3745">
        <v>73.5</v>
      </c>
      <c r="N3745">
        <f>IF(DATOS[[#This Row],[email_open_rate]]="",0,DATOS[[#This Row],[email_open_rate]])</f>
        <v>73.5</v>
      </c>
      <c r="O3745" s="1">
        <v>45240</v>
      </c>
      <c r="P3745">
        <v>95</v>
      </c>
      <c r="Q3745">
        <v>0.12</v>
      </c>
      <c r="R3745">
        <f>IF(IFERROR(VLOOKUP(DATOS[[#This Row],[IdUnico]],A3746:$A$5002,1,FALSE),0),1,0)</f>
        <v>0</v>
      </c>
    </row>
    <row r="3746" spans="1:18" x14ac:dyDescent="0.3">
      <c r="A3746" t="str">
        <f>CONCATENATE(DATOS[[#This Row],[customer_id]],"_",DATOS[[#This Row],[country]],"_",DATOS[[#This Row],[customer_since]])</f>
        <v>CUST_7694_Australia_44937</v>
      </c>
      <c r="B3746" t="s">
        <v>235</v>
      </c>
      <c r="C3746">
        <v>32</v>
      </c>
      <c r="D3746" t="s">
        <v>21</v>
      </c>
      <c r="E3746" t="s">
        <v>22</v>
      </c>
      <c r="F3746">
        <v>56.13</v>
      </c>
      <c r="G3746">
        <f>IF(DATOS[[#This Row],[avg_order_value]]="",0,DATOS[[#This Row],[avg_order_value]])</f>
        <v>56.13</v>
      </c>
      <c r="H3746">
        <v>7</v>
      </c>
      <c r="I3746">
        <f>DATOS[[#This Row],[avgValorOrdenDesc]]*DATOS[[#This Row],[total_orders]]</f>
        <v>392.91</v>
      </c>
      <c r="J3746">
        <v>114</v>
      </c>
      <c r="K3746">
        <v>0</v>
      </c>
      <c r="L3746" t="s">
        <v>23</v>
      </c>
      <c r="M3746">
        <v>73.900000000000006</v>
      </c>
      <c r="N3746">
        <f>IF(DATOS[[#This Row],[email_open_rate]]="",0,DATOS[[#This Row],[email_open_rate]])</f>
        <v>73.900000000000006</v>
      </c>
      <c r="O3746" s="1">
        <v>44937</v>
      </c>
      <c r="P3746">
        <v>4</v>
      </c>
      <c r="Q3746">
        <v>0.06</v>
      </c>
      <c r="R3746">
        <f>IF(IFERROR(VLOOKUP(DATOS[[#This Row],[IdUnico]],A3747:$A$5002,1,FALSE),0),1,0)</f>
        <v>0</v>
      </c>
    </row>
    <row r="3747" spans="1:18" x14ac:dyDescent="0.3">
      <c r="A3747" t="str">
        <f>CONCATENATE(DATOS[[#This Row],[customer_id]],"_",DATOS[[#This Row],[country]],"_",DATOS[[#This Row],[customer_since]])</f>
        <v>CUST_7696_Canada_44246</v>
      </c>
      <c r="B3747" t="s">
        <v>2650</v>
      </c>
      <c r="C3747">
        <v>61</v>
      </c>
      <c r="D3747" t="s">
        <v>14</v>
      </c>
      <c r="E3747" t="s">
        <v>28</v>
      </c>
      <c r="F3747">
        <v>46.6</v>
      </c>
      <c r="G3747">
        <f>IF(DATOS[[#This Row],[avg_order_value]]="",0,DATOS[[#This Row],[avg_order_value]])</f>
        <v>46.6</v>
      </c>
      <c r="H3747">
        <v>11</v>
      </c>
      <c r="I3747">
        <f>DATOS[[#This Row],[avgValorOrdenDesc]]*DATOS[[#This Row],[total_orders]]</f>
        <v>512.6</v>
      </c>
      <c r="J3747">
        <v>299</v>
      </c>
      <c r="K3747">
        <v>1</v>
      </c>
      <c r="L3747" t="s">
        <v>16</v>
      </c>
      <c r="M3747">
        <v>81</v>
      </c>
      <c r="N3747">
        <f>IF(DATOS[[#This Row],[email_open_rate]]="",0,DATOS[[#This Row],[email_open_rate]])</f>
        <v>81</v>
      </c>
      <c r="O3747" s="1">
        <v>44246</v>
      </c>
      <c r="P3747">
        <v>51</v>
      </c>
      <c r="Q3747">
        <v>0.34</v>
      </c>
      <c r="R3747">
        <f>IF(IFERROR(VLOOKUP(DATOS[[#This Row],[IdUnico]],A3748:$A$5002,1,FALSE),0),1,0)</f>
        <v>0</v>
      </c>
    </row>
    <row r="3748" spans="1:18" x14ac:dyDescent="0.3">
      <c r="A3748" t="str">
        <f>CONCATENATE(DATOS[[#This Row],[customer_id]],"_",DATOS[[#This Row],[country]],"_",DATOS[[#This Row],[customer_since]])</f>
        <v>CUST_7701_China_44713</v>
      </c>
      <c r="B3748" t="s">
        <v>2126</v>
      </c>
      <c r="C3748">
        <v>61</v>
      </c>
      <c r="D3748" t="s">
        <v>14</v>
      </c>
      <c r="E3748" t="s">
        <v>44</v>
      </c>
      <c r="F3748">
        <v>27.01</v>
      </c>
      <c r="G3748">
        <f>IF(DATOS[[#This Row],[avg_order_value]]="",0,DATOS[[#This Row],[avg_order_value]])</f>
        <v>27.01</v>
      </c>
      <c r="H3748">
        <v>14</v>
      </c>
      <c r="I3748">
        <f>DATOS[[#This Row],[avgValorOrdenDesc]]*DATOS[[#This Row],[total_orders]]</f>
        <v>378.14000000000004</v>
      </c>
      <c r="J3748">
        <v>196</v>
      </c>
      <c r="K3748">
        <v>0</v>
      </c>
      <c r="L3748" t="s">
        <v>19</v>
      </c>
      <c r="M3748">
        <v>22.5</v>
      </c>
      <c r="N3748">
        <f>IF(DATOS[[#This Row],[email_open_rate]]="",0,DATOS[[#This Row],[email_open_rate]])</f>
        <v>22.5</v>
      </c>
      <c r="O3748" s="1">
        <v>44713</v>
      </c>
      <c r="P3748">
        <v>32</v>
      </c>
      <c r="Q3748">
        <v>0.1</v>
      </c>
      <c r="R3748">
        <f>IF(IFERROR(VLOOKUP(DATOS[[#This Row],[IdUnico]],A3749:$A$5002,1,FALSE),0),1,0)</f>
        <v>0</v>
      </c>
    </row>
    <row r="3749" spans="1:18" x14ac:dyDescent="0.3">
      <c r="A3749" t="str">
        <f>CONCATENATE(DATOS[[#This Row],[customer_id]],"_",DATOS[[#This Row],[country]],"_",DATOS[[#This Row],[customer_since]])</f>
        <v>CUST_7704_China_45157</v>
      </c>
      <c r="B3749" t="s">
        <v>957</v>
      </c>
      <c r="C3749">
        <v>25</v>
      </c>
      <c r="D3749" t="s">
        <v>21</v>
      </c>
      <c r="E3749" t="s">
        <v>44</v>
      </c>
      <c r="F3749">
        <v>180.23</v>
      </c>
      <c r="G3749">
        <f>IF(DATOS[[#This Row],[avg_order_value]]="",0,DATOS[[#This Row],[avg_order_value]])</f>
        <v>180.23</v>
      </c>
      <c r="H3749">
        <v>8</v>
      </c>
      <c r="I3749">
        <f>DATOS[[#This Row],[avgValorOrdenDesc]]*DATOS[[#This Row],[total_orders]]</f>
        <v>1441.84</v>
      </c>
      <c r="J3749">
        <v>116</v>
      </c>
      <c r="K3749">
        <v>1</v>
      </c>
      <c r="L3749" t="s">
        <v>19</v>
      </c>
      <c r="M3749">
        <v>16.7</v>
      </c>
      <c r="N3749">
        <f>IF(DATOS[[#This Row],[email_open_rate]]="",0,DATOS[[#This Row],[email_open_rate]])</f>
        <v>16.7</v>
      </c>
      <c r="O3749" s="1">
        <v>45157</v>
      </c>
      <c r="P3749">
        <v>74</v>
      </c>
      <c r="Q3749">
        <v>0.15</v>
      </c>
      <c r="R3749">
        <f>IF(IFERROR(VLOOKUP(DATOS[[#This Row],[IdUnico]],A3750:$A$5002,1,FALSE),0),1,0)</f>
        <v>0</v>
      </c>
    </row>
    <row r="3750" spans="1:18" x14ac:dyDescent="0.3">
      <c r="A3750" t="str">
        <f>CONCATENATE(DATOS[[#This Row],[customer_id]],"_",DATOS[[#This Row],[country]],"_",DATOS[[#This Row],[customer_since]])</f>
        <v>CUST_7704_Germany_44850</v>
      </c>
      <c r="B3750" t="s">
        <v>957</v>
      </c>
      <c r="C3750">
        <v>56</v>
      </c>
      <c r="D3750" t="s">
        <v>21</v>
      </c>
      <c r="E3750" t="s">
        <v>50</v>
      </c>
      <c r="G3750">
        <f>IF(DATOS[[#This Row],[avg_order_value]]="",0,DATOS[[#This Row],[avg_order_value]])</f>
        <v>0</v>
      </c>
      <c r="H3750">
        <v>11</v>
      </c>
      <c r="I3750">
        <f>DATOS[[#This Row],[avgValorOrdenDesc]]*DATOS[[#This Row],[total_orders]]</f>
        <v>0</v>
      </c>
      <c r="J3750">
        <v>249</v>
      </c>
      <c r="K3750">
        <v>0</v>
      </c>
      <c r="L3750" t="s">
        <v>19</v>
      </c>
      <c r="M3750">
        <v>48.3</v>
      </c>
      <c r="N3750">
        <f>IF(DATOS[[#This Row],[email_open_rate]]="",0,DATOS[[#This Row],[email_open_rate]])</f>
        <v>48.3</v>
      </c>
      <c r="O3750" s="1">
        <v>44850</v>
      </c>
      <c r="P3750">
        <v>57</v>
      </c>
      <c r="Q3750">
        <v>0.2</v>
      </c>
      <c r="R3750">
        <f>IF(IFERROR(VLOOKUP(DATOS[[#This Row],[IdUnico]],A3751:$A$5002,1,FALSE),0),1,0)</f>
        <v>0</v>
      </c>
    </row>
    <row r="3751" spans="1:18" x14ac:dyDescent="0.3">
      <c r="A3751" t="str">
        <f>CONCATENATE(DATOS[[#This Row],[customer_id]],"_",DATOS[[#This Row],[country]],"_",DATOS[[#This Row],[customer_since]])</f>
        <v>CUST_7707_UK_44780</v>
      </c>
      <c r="B3751" t="s">
        <v>2561</v>
      </c>
      <c r="C3751">
        <v>46</v>
      </c>
      <c r="D3751" t="s">
        <v>14</v>
      </c>
      <c r="E3751" t="s">
        <v>52</v>
      </c>
      <c r="F3751">
        <v>69.23</v>
      </c>
      <c r="G3751">
        <f>IF(DATOS[[#This Row],[avg_order_value]]="",0,DATOS[[#This Row],[avg_order_value]])</f>
        <v>69.23</v>
      </c>
      <c r="H3751">
        <v>8</v>
      </c>
      <c r="I3751">
        <f>DATOS[[#This Row],[avgValorOrdenDesc]]*DATOS[[#This Row],[total_orders]]</f>
        <v>553.84</v>
      </c>
      <c r="J3751">
        <v>264</v>
      </c>
      <c r="K3751">
        <v>0</v>
      </c>
      <c r="L3751" t="s">
        <v>23</v>
      </c>
      <c r="M3751">
        <v>42.2</v>
      </c>
      <c r="N3751">
        <f>IF(DATOS[[#This Row],[email_open_rate]]="",0,DATOS[[#This Row],[email_open_rate]])</f>
        <v>42.2</v>
      </c>
      <c r="O3751" s="1">
        <v>44780</v>
      </c>
      <c r="P3751">
        <v>38</v>
      </c>
      <c r="Q3751">
        <v>0.11</v>
      </c>
      <c r="R3751">
        <f>IF(IFERROR(VLOOKUP(DATOS[[#This Row],[IdUnico]],A3752:$A$5002,1,FALSE),0),1,0)</f>
        <v>0</v>
      </c>
    </row>
    <row r="3752" spans="1:18" x14ac:dyDescent="0.3">
      <c r="A3752" t="str">
        <f>CONCATENATE(DATOS[[#This Row],[customer_id]],"_",DATOS[[#This Row],[country]],"_",DATOS[[#This Row],[customer_since]])</f>
        <v>CUST_7708_India_45750</v>
      </c>
      <c r="B3752" t="s">
        <v>2507</v>
      </c>
      <c r="C3752">
        <v>70</v>
      </c>
      <c r="D3752" t="s">
        <v>21</v>
      </c>
      <c r="E3752" t="s">
        <v>37</v>
      </c>
      <c r="F3752">
        <v>436.5</v>
      </c>
      <c r="G3752">
        <f>IF(DATOS[[#This Row],[avg_order_value]]="",0,DATOS[[#This Row],[avg_order_value]])</f>
        <v>436.5</v>
      </c>
      <c r="H3752">
        <v>9</v>
      </c>
      <c r="I3752">
        <f>DATOS[[#This Row],[avgValorOrdenDesc]]*DATOS[[#This Row],[total_orders]]</f>
        <v>3928.5</v>
      </c>
      <c r="J3752">
        <v>327</v>
      </c>
      <c r="K3752">
        <v>0</v>
      </c>
      <c r="L3752" t="s">
        <v>16</v>
      </c>
      <c r="M3752">
        <v>3.7</v>
      </c>
      <c r="N3752">
        <f>IF(DATOS[[#This Row],[email_open_rate]]="",0,DATOS[[#This Row],[email_open_rate]])</f>
        <v>3.7</v>
      </c>
      <c r="O3752" s="1">
        <v>45750</v>
      </c>
      <c r="P3752">
        <v>9</v>
      </c>
      <c r="Q3752">
        <v>0.21</v>
      </c>
      <c r="R3752">
        <f>IF(IFERROR(VLOOKUP(DATOS[[#This Row],[IdUnico]],A3753:$A$5002,1,FALSE),0),1,0)</f>
        <v>0</v>
      </c>
    </row>
    <row r="3753" spans="1:18" x14ac:dyDescent="0.3">
      <c r="A3753" t="str">
        <f>CONCATENATE(DATOS[[#This Row],[customer_id]],"_",DATOS[[#This Row],[country]],"_",DATOS[[#This Row],[customer_since]])</f>
        <v>CUST_7709_USA_44771</v>
      </c>
      <c r="B3753" t="s">
        <v>317</v>
      </c>
      <c r="C3753">
        <v>57</v>
      </c>
      <c r="D3753" t="s">
        <v>21</v>
      </c>
      <c r="E3753" t="s">
        <v>18</v>
      </c>
      <c r="F3753">
        <v>256.52999999999997</v>
      </c>
      <c r="G3753">
        <f>IF(DATOS[[#This Row],[avg_order_value]]="",0,DATOS[[#This Row],[avg_order_value]])</f>
        <v>256.52999999999997</v>
      </c>
      <c r="H3753">
        <v>7</v>
      </c>
      <c r="I3753">
        <f>DATOS[[#This Row],[avgValorOrdenDesc]]*DATOS[[#This Row],[total_orders]]</f>
        <v>1795.7099999999998</v>
      </c>
      <c r="J3753">
        <v>139</v>
      </c>
      <c r="K3753">
        <v>0</v>
      </c>
      <c r="L3753" t="s">
        <v>29</v>
      </c>
      <c r="M3753">
        <v>19.899999999999999</v>
      </c>
      <c r="N3753">
        <f>IF(DATOS[[#This Row],[email_open_rate]]="",0,DATOS[[#This Row],[email_open_rate]])</f>
        <v>19.899999999999999</v>
      </c>
      <c r="O3753" s="1">
        <v>44771</v>
      </c>
      <c r="P3753">
        <v>85</v>
      </c>
      <c r="Q3753">
        <v>0.12</v>
      </c>
      <c r="R3753">
        <f>IF(IFERROR(VLOOKUP(DATOS[[#This Row],[IdUnico]],A3754:$A$5002,1,FALSE),0),1,0)</f>
        <v>0</v>
      </c>
    </row>
    <row r="3754" spans="1:18" x14ac:dyDescent="0.3">
      <c r="A3754" t="str">
        <f>CONCATENATE(DATOS[[#This Row],[customer_id]],"_",DATOS[[#This Row],[country]],"_",DATOS[[#This Row],[customer_since]])</f>
        <v>CUST_7710_Australia_45565</v>
      </c>
      <c r="B3754" t="s">
        <v>2042</v>
      </c>
      <c r="C3754">
        <v>46</v>
      </c>
      <c r="D3754" t="s">
        <v>21</v>
      </c>
      <c r="E3754" t="s">
        <v>22</v>
      </c>
      <c r="F3754">
        <v>95.33</v>
      </c>
      <c r="G3754">
        <f>IF(DATOS[[#This Row],[avg_order_value]]="",0,DATOS[[#This Row],[avg_order_value]])</f>
        <v>95.33</v>
      </c>
      <c r="H3754">
        <v>11</v>
      </c>
      <c r="I3754">
        <f>DATOS[[#This Row],[avgValorOrdenDesc]]*DATOS[[#This Row],[total_orders]]</f>
        <v>1048.6299999999999</v>
      </c>
      <c r="J3754">
        <v>109</v>
      </c>
      <c r="K3754">
        <v>0</v>
      </c>
      <c r="L3754" t="s">
        <v>16</v>
      </c>
      <c r="M3754">
        <v>30</v>
      </c>
      <c r="N3754">
        <f>IF(DATOS[[#This Row],[email_open_rate]]="",0,DATOS[[#This Row],[email_open_rate]])</f>
        <v>30</v>
      </c>
      <c r="O3754" s="1">
        <v>45565</v>
      </c>
      <c r="P3754">
        <v>58</v>
      </c>
      <c r="Q3754">
        <v>0.03</v>
      </c>
      <c r="R3754">
        <f>IF(IFERROR(VLOOKUP(DATOS[[#This Row],[IdUnico]],A3755:$A$5002,1,FALSE),0),1,0)</f>
        <v>0</v>
      </c>
    </row>
    <row r="3755" spans="1:18" x14ac:dyDescent="0.3">
      <c r="A3755" t="str">
        <f>CONCATENATE(DATOS[[#This Row],[customer_id]],"_",DATOS[[#This Row],[country]],"_",DATOS[[#This Row],[customer_since]])</f>
        <v>CUST_7711_China_44430</v>
      </c>
      <c r="B3755" t="s">
        <v>3151</v>
      </c>
      <c r="C3755">
        <v>38</v>
      </c>
      <c r="D3755" t="s">
        <v>14</v>
      </c>
      <c r="E3755" t="s">
        <v>44</v>
      </c>
      <c r="F3755">
        <v>198.59</v>
      </c>
      <c r="G3755">
        <f>IF(DATOS[[#This Row],[avg_order_value]]="",0,DATOS[[#This Row],[avg_order_value]])</f>
        <v>198.59</v>
      </c>
      <c r="H3755">
        <v>7</v>
      </c>
      <c r="I3755">
        <f>DATOS[[#This Row],[avgValorOrdenDesc]]*DATOS[[#This Row],[total_orders]]</f>
        <v>1390.13</v>
      </c>
      <c r="J3755">
        <v>272</v>
      </c>
      <c r="K3755">
        <v>0</v>
      </c>
      <c r="L3755" t="s">
        <v>40</v>
      </c>
      <c r="M3755">
        <v>16.600000000000001</v>
      </c>
      <c r="N3755">
        <f>IF(DATOS[[#This Row],[email_open_rate]]="",0,DATOS[[#This Row],[email_open_rate]])</f>
        <v>16.600000000000001</v>
      </c>
      <c r="O3755" s="1">
        <v>44430</v>
      </c>
      <c r="P3755">
        <v>4</v>
      </c>
      <c r="Q3755">
        <v>0.46</v>
      </c>
      <c r="R3755">
        <f>IF(IFERROR(VLOOKUP(DATOS[[#This Row],[IdUnico]],A3756:$A$5002,1,FALSE),0),1,0)</f>
        <v>0</v>
      </c>
    </row>
    <row r="3756" spans="1:18" x14ac:dyDescent="0.3">
      <c r="A3756" t="str">
        <f>CONCATENATE(DATOS[[#This Row],[customer_id]],"_",DATOS[[#This Row],[country]],"_",DATOS[[#This Row],[customer_since]])</f>
        <v>CUST_7715_Japan_45530</v>
      </c>
      <c r="B3756" t="s">
        <v>3381</v>
      </c>
      <c r="C3756">
        <v>79</v>
      </c>
      <c r="D3756" t="s">
        <v>14</v>
      </c>
      <c r="E3756" t="s">
        <v>26</v>
      </c>
      <c r="F3756">
        <v>65.540000000000006</v>
      </c>
      <c r="G3756">
        <f>IF(DATOS[[#This Row],[avg_order_value]]="",0,DATOS[[#This Row],[avg_order_value]])</f>
        <v>65.540000000000006</v>
      </c>
      <c r="H3756">
        <v>10</v>
      </c>
      <c r="I3756">
        <f>DATOS[[#This Row],[avgValorOrdenDesc]]*DATOS[[#This Row],[total_orders]]</f>
        <v>655.40000000000009</v>
      </c>
      <c r="J3756">
        <v>122</v>
      </c>
      <c r="K3756">
        <v>1</v>
      </c>
      <c r="L3756" t="s">
        <v>19</v>
      </c>
      <c r="M3756">
        <v>65.7</v>
      </c>
      <c r="N3756">
        <f>IF(DATOS[[#This Row],[email_open_rate]]="",0,DATOS[[#This Row],[email_open_rate]])</f>
        <v>65.7</v>
      </c>
      <c r="O3756" s="1">
        <v>45530</v>
      </c>
      <c r="P3756">
        <v>2</v>
      </c>
      <c r="Q3756">
        <v>0.33</v>
      </c>
      <c r="R3756">
        <f>IF(IFERROR(VLOOKUP(DATOS[[#This Row],[IdUnico]],A3757:$A$5002,1,FALSE),0),1,0)</f>
        <v>0</v>
      </c>
    </row>
    <row r="3757" spans="1:18" x14ac:dyDescent="0.3">
      <c r="A3757" t="str">
        <f>CONCATENATE(DATOS[[#This Row],[customer_id]],"_",DATOS[[#This Row],[country]],"_",DATOS[[#This Row],[customer_since]])</f>
        <v>CUST_7716_France_45458</v>
      </c>
      <c r="B3757" t="s">
        <v>2181</v>
      </c>
      <c r="C3757">
        <v>32</v>
      </c>
      <c r="D3757" t="s">
        <v>14</v>
      </c>
      <c r="E3757" t="s">
        <v>35</v>
      </c>
      <c r="F3757">
        <v>51.45</v>
      </c>
      <c r="G3757">
        <f>IF(DATOS[[#This Row],[avg_order_value]]="",0,DATOS[[#This Row],[avg_order_value]])</f>
        <v>51.45</v>
      </c>
      <c r="H3757">
        <v>7</v>
      </c>
      <c r="I3757">
        <f>DATOS[[#This Row],[avgValorOrdenDesc]]*DATOS[[#This Row],[total_orders]]</f>
        <v>360.15000000000003</v>
      </c>
      <c r="J3757">
        <v>224</v>
      </c>
      <c r="K3757">
        <v>0</v>
      </c>
      <c r="L3757" t="s">
        <v>40</v>
      </c>
      <c r="M3757">
        <v>89</v>
      </c>
      <c r="N3757">
        <f>IF(DATOS[[#This Row],[email_open_rate]]="",0,DATOS[[#This Row],[email_open_rate]])</f>
        <v>89</v>
      </c>
      <c r="O3757" s="1">
        <v>45458</v>
      </c>
      <c r="P3757">
        <v>43</v>
      </c>
      <c r="Q3757">
        <v>0.23</v>
      </c>
      <c r="R3757">
        <f>IF(IFERROR(VLOOKUP(DATOS[[#This Row],[IdUnico]],A3758:$A$5002,1,FALSE),0),1,0)</f>
        <v>0</v>
      </c>
    </row>
    <row r="3758" spans="1:18" x14ac:dyDescent="0.3">
      <c r="A3758" t="str">
        <f>CONCATENATE(DATOS[[#This Row],[customer_id]],"_",DATOS[[#This Row],[country]],"_",DATOS[[#This Row],[customer_since]])</f>
        <v>CUST_7718_Australia_45379</v>
      </c>
      <c r="B3758" t="s">
        <v>3038</v>
      </c>
      <c r="C3758">
        <v>36</v>
      </c>
      <c r="D3758" t="s">
        <v>14</v>
      </c>
      <c r="E3758" t="s">
        <v>22</v>
      </c>
      <c r="F3758">
        <v>97.28</v>
      </c>
      <c r="G3758">
        <f>IF(DATOS[[#This Row],[avg_order_value]]="",0,DATOS[[#This Row],[avg_order_value]])</f>
        <v>97.28</v>
      </c>
      <c r="H3758">
        <v>8</v>
      </c>
      <c r="I3758">
        <f>DATOS[[#This Row],[avgValorOrdenDesc]]*DATOS[[#This Row],[total_orders]]</f>
        <v>778.24</v>
      </c>
      <c r="J3758">
        <v>299</v>
      </c>
      <c r="K3758">
        <v>0</v>
      </c>
      <c r="L3758" t="s">
        <v>23</v>
      </c>
      <c r="M3758">
        <v>33.299999999999997</v>
      </c>
      <c r="N3758">
        <f>IF(DATOS[[#This Row],[email_open_rate]]="",0,DATOS[[#This Row],[email_open_rate]])</f>
        <v>33.299999999999997</v>
      </c>
      <c r="O3758" s="1">
        <v>45379</v>
      </c>
      <c r="P3758">
        <v>30</v>
      </c>
      <c r="Q3758">
        <v>0.56999999999999995</v>
      </c>
      <c r="R3758">
        <f>IF(IFERROR(VLOOKUP(DATOS[[#This Row],[IdUnico]],A3759:$A$5002,1,FALSE),0),1,0)</f>
        <v>0</v>
      </c>
    </row>
    <row r="3759" spans="1:18" x14ac:dyDescent="0.3">
      <c r="A3759" t="str">
        <f>CONCATENATE(DATOS[[#This Row],[customer_id]],"_",DATOS[[#This Row],[country]],"_",DATOS[[#This Row],[customer_since]])</f>
        <v>CUST_7719_India_44306</v>
      </c>
      <c r="B3759" t="s">
        <v>3641</v>
      </c>
      <c r="C3759">
        <v>48</v>
      </c>
      <c r="D3759" t="s">
        <v>21</v>
      </c>
      <c r="E3759" t="s">
        <v>37</v>
      </c>
      <c r="F3759">
        <v>56.06</v>
      </c>
      <c r="G3759">
        <f>IF(DATOS[[#This Row],[avg_order_value]]="",0,DATOS[[#This Row],[avg_order_value]])</f>
        <v>56.06</v>
      </c>
      <c r="H3759">
        <v>6</v>
      </c>
      <c r="I3759">
        <f>DATOS[[#This Row],[avgValorOrdenDesc]]*DATOS[[#This Row],[total_orders]]</f>
        <v>336.36</v>
      </c>
      <c r="J3759">
        <v>67</v>
      </c>
      <c r="K3759">
        <v>0</v>
      </c>
      <c r="L3759" t="s">
        <v>19</v>
      </c>
      <c r="M3759">
        <v>3.6</v>
      </c>
      <c r="N3759">
        <f>IF(DATOS[[#This Row],[email_open_rate]]="",0,DATOS[[#This Row],[email_open_rate]])</f>
        <v>3.6</v>
      </c>
      <c r="O3759" s="1">
        <v>44306</v>
      </c>
      <c r="P3759">
        <v>46</v>
      </c>
      <c r="Q3759">
        <v>0.19</v>
      </c>
      <c r="R3759">
        <f>IF(IFERROR(VLOOKUP(DATOS[[#This Row],[IdUnico]],A3760:$A$5002,1,FALSE),0),1,0)</f>
        <v>0</v>
      </c>
    </row>
    <row r="3760" spans="1:18" x14ac:dyDescent="0.3">
      <c r="A3760" t="str">
        <f>CONCATENATE(DATOS[[#This Row],[customer_id]],"_",DATOS[[#This Row],[country]],"_",DATOS[[#This Row],[customer_since]])</f>
        <v>CUST_7721_Brazil_45353</v>
      </c>
      <c r="B3760" t="s">
        <v>1693</v>
      </c>
      <c r="C3760">
        <v>22</v>
      </c>
      <c r="D3760" t="s">
        <v>21</v>
      </c>
      <c r="E3760" t="s">
        <v>15</v>
      </c>
      <c r="F3760">
        <v>68.569999999999993</v>
      </c>
      <c r="G3760">
        <f>IF(DATOS[[#This Row],[avg_order_value]]="",0,DATOS[[#This Row],[avg_order_value]])</f>
        <v>68.569999999999993</v>
      </c>
      <c r="H3760">
        <v>8</v>
      </c>
      <c r="I3760">
        <f>DATOS[[#This Row],[avgValorOrdenDesc]]*DATOS[[#This Row],[total_orders]]</f>
        <v>548.55999999999995</v>
      </c>
      <c r="J3760">
        <v>190</v>
      </c>
      <c r="K3760">
        <v>1</v>
      </c>
      <c r="L3760" t="s">
        <v>23</v>
      </c>
      <c r="M3760">
        <v>51.1</v>
      </c>
      <c r="N3760">
        <f>IF(DATOS[[#This Row],[email_open_rate]]="",0,DATOS[[#This Row],[email_open_rate]])</f>
        <v>51.1</v>
      </c>
      <c r="O3760" s="1">
        <v>45353</v>
      </c>
      <c r="P3760">
        <v>27</v>
      </c>
      <c r="Q3760">
        <v>0.3</v>
      </c>
      <c r="R3760">
        <f>IF(IFERROR(VLOOKUP(DATOS[[#This Row],[IdUnico]],A3761:$A$5002,1,FALSE),0),1,0)</f>
        <v>0</v>
      </c>
    </row>
    <row r="3761" spans="1:18" x14ac:dyDescent="0.3">
      <c r="A3761" t="str">
        <f>CONCATENATE(DATOS[[#This Row],[customer_id]],"_",DATOS[[#This Row],[country]],"_",DATOS[[#This Row],[customer_since]])</f>
        <v>CUST_7722_France_44948</v>
      </c>
      <c r="B3761" t="s">
        <v>992</v>
      </c>
      <c r="C3761">
        <v>40</v>
      </c>
      <c r="D3761" t="s">
        <v>14</v>
      </c>
      <c r="E3761" t="s">
        <v>35</v>
      </c>
      <c r="F3761">
        <v>126.45</v>
      </c>
      <c r="G3761">
        <f>IF(DATOS[[#This Row],[avg_order_value]]="",0,DATOS[[#This Row],[avg_order_value]])</f>
        <v>126.45</v>
      </c>
      <c r="H3761">
        <v>8</v>
      </c>
      <c r="I3761">
        <f>DATOS[[#This Row],[avgValorOrdenDesc]]*DATOS[[#This Row],[total_orders]]</f>
        <v>1011.6</v>
      </c>
      <c r="J3761">
        <v>103</v>
      </c>
      <c r="K3761">
        <v>0</v>
      </c>
      <c r="L3761" t="s">
        <v>23</v>
      </c>
      <c r="M3761">
        <v>76.8</v>
      </c>
      <c r="N3761">
        <f>IF(DATOS[[#This Row],[email_open_rate]]="",0,DATOS[[#This Row],[email_open_rate]])</f>
        <v>76.8</v>
      </c>
      <c r="O3761" s="1">
        <v>44948</v>
      </c>
      <c r="P3761">
        <v>95</v>
      </c>
      <c r="Q3761">
        <v>0.09</v>
      </c>
      <c r="R3761">
        <f>IF(IFERROR(VLOOKUP(DATOS[[#This Row],[IdUnico]],A3762:$A$5002,1,FALSE),0),1,0)</f>
        <v>0</v>
      </c>
    </row>
    <row r="3762" spans="1:18" x14ac:dyDescent="0.3">
      <c r="A3762" t="str">
        <f>CONCATENATE(DATOS[[#This Row],[customer_id]],"_",DATOS[[#This Row],[country]],"_",DATOS[[#This Row],[customer_since]])</f>
        <v>CUST_7726_India_44383</v>
      </c>
      <c r="B3762" t="s">
        <v>3370</v>
      </c>
      <c r="C3762">
        <v>26</v>
      </c>
      <c r="D3762" t="s">
        <v>14</v>
      </c>
      <c r="E3762" t="s">
        <v>37</v>
      </c>
      <c r="F3762">
        <v>87.58</v>
      </c>
      <c r="G3762">
        <f>IF(DATOS[[#This Row],[avg_order_value]]="",0,DATOS[[#This Row],[avg_order_value]])</f>
        <v>87.58</v>
      </c>
      <c r="H3762">
        <v>9</v>
      </c>
      <c r="I3762">
        <f>DATOS[[#This Row],[avgValorOrdenDesc]]*DATOS[[#This Row],[total_orders]]</f>
        <v>788.22</v>
      </c>
      <c r="J3762">
        <v>191</v>
      </c>
      <c r="K3762">
        <v>0</v>
      </c>
      <c r="L3762" t="s">
        <v>29</v>
      </c>
      <c r="M3762">
        <v>47.8</v>
      </c>
      <c r="N3762">
        <f>IF(DATOS[[#This Row],[email_open_rate]]="",0,DATOS[[#This Row],[email_open_rate]])</f>
        <v>47.8</v>
      </c>
      <c r="O3762" s="1">
        <v>44383</v>
      </c>
      <c r="P3762">
        <v>96</v>
      </c>
      <c r="Q3762">
        <v>0.43</v>
      </c>
      <c r="R3762">
        <f>IF(IFERROR(VLOOKUP(DATOS[[#This Row],[IdUnico]],A3763:$A$5002,1,FALSE),0),1,0)</f>
        <v>0</v>
      </c>
    </row>
    <row r="3763" spans="1:18" x14ac:dyDescent="0.3">
      <c r="A3763" t="str">
        <f>CONCATENATE(DATOS[[#This Row],[customer_id]],"_",DATOS[[#This Row],[country]],"_",DATOS[[#This Row],[customer_since]])</f>
        <v>CUST_7731_UK_45041</v>
      </c>
      <c r="B3763" t="s">
        <v>517</v>
      </c>
      <c r="C3763">
        <v>55</v>
      </c>
      <c r="D3763" t="s">
        <v>14</v>
      </c>
      <c r="E3763" t="s">
        <v>52</v>
      </c>
      <c r="F3763">
        <v>139.79</v>
      </c>
      <c r="G3763">
        <f>IF(DATOS[[#This Row],[avg_order_value]]="",0,DATOS[[#This Row],[avg_order_value]])</f>
        <v>139.79</v>
      </c>
      <c r="H3763">
        <v>12</v>
      </c>
      <c r="I3763">
        <f>DATOS[[#This Row],[avgValorOrdenDesc]]*DATOS[[#This Row],[total_orders]]</f>
        <v>1677.48</v>
      </c>
      <c r="J3763">
        <v>329</v>
      </c>
      <c r="K3763">
        <v>0</v>
      </c>
      <c r="L3763" t="s">
        <v>40</v>
      </c>
      <c r="M3763">
        <v>35.4</v>
      </c>
      <c r="N3763">
        <f>IF(DATOS[[#This Row],[email_open_rate]]="",0,DATOS[[#This Row],[email_open_rate]])</f>
        <v>35.4</v>
      </c>
      <c r="O3763" s="1">
        <v>45041</v>
      </c>
      <c r="P3763">
        <v>95</v>
      </c>
      <c r="Q3763">
        <v>0.14000000000000001</v>
      </c>
      <c r="R3763">
        <f>IF(IFERROR(VLOOKUP(DATOS[[#This Row],[IdUnico]],A3764:$A$5002,1,FALSE),0),1,0)</f>
        <v>0</v>
      </c>
    </row>
    <row r="3764" spans="1:18" x14ac:dyDescent="0.3">
      <c r="A3764" t="str">
        <f>CONCATENATE(DATOS[[#This Row],[customer_id]],"_",DATOS[[#This Row],[country]],"_",DATOS[[#This Row],[customer_since]])</f>
        <v>CUST_7731_UK_45664</v>
      </c>
      <c r="B3764" t="s">
        <v>517</v>
      </c>
      <c r="C3764">
        <v>78</v>
      </c>
      <c r="D3764" t="s">
        <v>21</v>
      </c>
      <c r="E3764" t="s">
        <v>52</v>
      </c>
      <c r="G3764">
        <f>IF(DATOS[[#This Row],[avg_order_value]]="",0,DATOS[[#This Row],[avg_order_value]])</f>
        <v>0</v>
      </c>
      <c r="H3764">
        <v>11</v>
      </c>
      <c r="I3764">
        <f>DATOS[[#This Row],[avgValorOrdenDesc]]*DATOS[[#This Row],[total_orders]]</f>
        <v>0</v>
      </c>
      <c r="J3764">
        <v>287</v>
      </c>
      <c r="K3764">
        <v>1</v>
      </c>
      <c r="L3764" t="s">
        <v>23</v>
      </c>
      <c r="M3764">
        <v>61.2</v>
      </c>
      <c r="N3764">
        <f>IF(DATOS[[#This Row],[email_open_rate]]="",0,DATOS[[#This Row],[email_open_rate]])</f>
        <v>61.2</v>
      </c>
      <c r="O3764" s="1">
        <v>45664</v>
      </c>
      <c r="P3764">
        <v>89</v>
      </c>
      <c r="Q3764">
        <v>0.22</v>
      </c>
      <c r="R3764">
        <f>IF(IFERROR(VLOOKUP(DATOS[[#This Row],[IdUnico]],A3765:$A$5002,1,FALSE),0),1,0)</f>
        <v>0</v>
      </c>
    </row>
    <row r="3765" spans="1:18" x14ac:dyDescent="0.3">
      <c r="A3765" t="str">
        <f>CONCATENATE(DATOS[[#This Row],[customer_id]],"_",DATOS[[#This Row],[country]],"_",DATOS[[#This Row],[customer_since]])</f>
        <v>CUST_7732_Canada_45796</v>
      </c>
      <c r="B3765" t="s">
        <v>1370</v>
      </c>
      <c r="C3765">
        <v>46</v>
      </c>
      <c r="D3765" t="s">
        <v>14</v>
      </c>
      <c r="E3765" t="s">
        <v>28</v>
      </c>
      <c r="F3765">
        <v>93.79</v>
      </c>
      <c r="G3765">
        <f>IF(DATOS[[#This Row],[avg_order_value]]="",0,DATOS[[#This Row],[avg_order_value]])</f>
        <v>93.79</v>
      </c>
      <c r="H3765">
        <v>10</v>
      </c>
      <c r="I3765">
        <f>DATOS[[#This Row],[avgValorOrdenDesc]]*DATOS[[#This Row],[total_orders]]</f>
        <v>937.90000000000009</v>
      </c>
      <c r="J3765">
        <v>111</v>
      </c>
      <c r="K3765">
        <v>0</v>
      </c>
      <c r="L3765" t="s">
        <v>19</v>
      </c>
      <c r="M3765">
        <v>21.2</v>
      </c>
      <c r="N3765">
        <f>IF(DATOS[[#This Row],[email_open_rate]]="",0,DATOS[[#This Row],[email_open_rate]])</f>
        <v>21.2</v>
      </c>
      <c r="O3765" s="1">
        <v>45796</v>
      </c>
      <c r="P3765">
        <v>70</v>
      </c>
      <c r="Q3765">
        <v>0.24</v>
      </c>
      <c r="R3765">
        <f>IF(IFERROR(VLOOKUP(DATOS[[#This Row],[IdUnico]],A3766:$A$5002,1,FALSE),0),1,0)</f>
        <v>0</v>
      </c>
    </row>
    <row r="3766" spans="1:18" x14ac:dyDescent="0.3">
      <c r="A3766" t="str">
        <f>CONCATENATE(DATOS[[#This Row],[customer_id]],"_",DATOS[[#This Row],[country]],"_",DATOS[[#This Row],[customer_since]])</f>
        <v>CUST_7736_China_44552</v>
      </c>
      <c r="B3766" t="s">
        <v>117</v>
      </c>
      <c r="C3766">
        <v>68</v>
      </c>
      <c r="D3766" t="s">
        <v>14</v>
      </c>
      <c r="E3766" t="s">
        <v>44</v>
      </c>
      <c r="F3766">
        <v>76.59</v>
      </c>
      <c r="G3766">
        <f>IF(DATOS[[#This Row],[avg_order_value]]="",0,DATOS[[#This Row],[avg_order_value]])</f>
        <v>76.59</v>
      </c>
      <c r="H3766">
        <v>13</v>
      </c>
      <c r="I3766">
        <f>DATOS[[#This Row],[avgValorOrdenDesc]]*DATOS[[#This Row],[total_orders]]</f>
        <v>995.67000000000007</v>
      </c>
      <c r="J3766">
        <v>325</v>
      </c>
      <c r="K3766">
        <v>0</v>
      </c>
      <c r="L3766" t="s">
        <v>16</v>
      </c>
      <c r="N3766">
        <f>IF(DATOS[[#This Row],[email_open_rate]]="",0,DATOS[[#This Row],[email_open_rate]])</f>
        <v>0</v>
      </c>
      <c r="O3766" s="1">
        <v>44552</v>
      </c>
      <c r="P3766">
        <v>19</v>
      </c>
      <c r="Q3766">
        <v>0.15</v>
      </c>
      <c r="R3766">
        <f>IF(IFERROR(VLOOKUP(DATOS[[#This Row],[IdUnico]],A3767:$A$5002,1,FALSE),0),1,0)</f>
        <v>0</v>
      </c>
    </row>
    <row r="3767" spans="1:18" x14ac:dyDescent="0.3">
      <c r="A3767" t="str">
        <f>CONCATENATE(DATOS[[#This Row],[customer_id]],"_",DATOS[[#This Row],[country]],"_",DATOS[[#This Row],[customer_since]])</f>
        <v>CUST_7737_India_44413</v>
      </c>
      <c r="B3767" t="s">
        <v>1130</v>
      </c>
      <c r="C3767">
        <v>73</v>
      </c>
      <c r="D3767" t="s">
        <v>21</v>
      </c>
      <c r="E3767" t="s">
        <v>37</v>
      </c>
      <c r="F3767">
        <v>41.69</v>
      </c>
      <c r="G3767">
        <f>IF(DATOS[[#This Row],[avg_order_value]]="",0,DATOS[[#This Row],[avg_order_value]])</f>
        <v>41.69</v>
      </c>
      <c r="H3767">
        <v>7</v>
      </c>
      <c r="I3767">
        <f>DATOS[[#This Row],[avgValorOrdenDesc]]*DATOS[[#This Row],[total_orders]]</f>
        <v>291.83</v>
      </c>
      <c r="J3767">
        <v>285</v>
      </c>
      <c r="K3767">
        <v>0</v>
      </c>
      <c r="L3767" t="s">
        <v>19</v>
      </c>
      <c r="M3767">
        <v>84.5</v>
      </c>
      <c r="N3767">
        <f>IF(DATOS[[#This Row],[email_open_rate]]="",0,DATOS[[#This Row],[email_open_rate]])</f>
        <v>84.5</v>
      </c>
      <c r="O3767" s="1">
        <v>44413</v>
      </c>
      <c r="P3767">
        <v>9</v>
      </c>
      <c r="Q3767">
        <v>0.03</v>
      </c>
      <c r="R3767">
        <f>IF(IFERROR(VLOOKUP(DATOS[[#This Row],[IdUnico]],A3768:$A$5002,1,FALSE),0),1,0)</f>
        <v>0</v>
      </c>
    </row>
    <row r="3768" spans="1:18" x14ac:dyDescent="0.3">
      <c r="A3768" t="str">
        <f>CONCATENATE(DATOS[[#This Row],[customer_id]],"_",DATOS[[#This Row],[country]],"_",DATOS[[#This Row],[customer_since]])</f>
        <v>CUST_7738_Australia_44807</v>
      </c>
      <c r="B3768" t="s">
        <v>763</v>
      </c>
      <c r="C3768">
        <v>69</v>
      </c>
      <c r="D3768" t="s">
        <v>21</v>
      </c>
      <c r="E3768" t="s">
        <v>22</v>
      </c>
      <c r="F3768">
        <v>83.61</v>
      </c>
      <c r="G3768">
        <f>IF(DATOS[[#This Row],[avg_order_value]]="",0,DATOS[[#This Row],[avg_order_value]])</f>
        <v>83.61</v>
      </c>
      <c r="H3768">
        <v>15</v>
      </c>
      <c r="I3768">
        <f>DATOS[[#This Row],[avgValorOrdenDesc]]*DATOS[[#This Row],[total_orders]]</f>
        <v>1254.1500000000001</v>
      </c>
      <c r="J3768">
        <v>117</v>
      </c>
      <c r="K3768">
        <v>0</v>
      </c>
      <c r="L3768" t="s">
        <v>23</v>
      </c>
      <c r="M3768">
        <v>23</v>
      </c>
      <c r="N3768">
        <f>IF(DATOS[[#This Row],[email_open_rate]]="",0,DATOS[[#This Row],[email_open_rate]])</f>
        <v>23</v>
      </c>
      <c r="O3768" s="1">
        <v>44807</v>
      </c>
      <c r="P3768">
        <v>41</v>
      </c>
      <c r="Q3768">
        <v>0.12</v>
      </c>
      <c r="R3768">
        <f>IF(IFERROR(VLOOKUP(DATOS[[#This Row],[IdUnico]],A3769:$A$5002,1,FALSE),0),1,0)</f>
        <v>0</v>
      </c>
    </row>
    <row r="3769" spans="1:18" x14ac:dyDescent="0.3">
      <c r="A3769" t="str">
        <f>CONCATENATE(DATOS[[#This Row],[customer_id]],"_",DATOS[[#This Row],[country]],"_",DATOS[[#This Row],[customer_since]])</f>
        <v>CUST_7744_Germany_45275</v>
      </c>
      <c r="B3769" t="s">
        <v>2032</v>
      </c>
      <c r="C3769">
        <v>64</v>
      </c>
      <c r="D3769" t="s">
        <v>21</v>
      </c>
      <c r="E3769" t="s">
        <v>50</v>
      </c>
      <c r="F3769">
        <v>85</v>
      </c>
      <c r="G3769">
        <f>IF(DATOS[[#This Row],[avg_order_value]]="",0,DATOS[[#This Row],[avg_order_value]])</f>
        <v>85</v>
      </c>
      <c r="H3769">
        <v>10</v>
      </c>
      <c r="I3769">
        <f>DATOS[[#This Row],[avgValorOrdenDesc]]*DATOS[[#This Row],[total_orders]]</f>
        <v>850</v>
      </c>
      <c r="J3769">
        <v>166</v>
      </c>
      <c r="K3769">
        <v>0</v>
      </c>
      <c r="L3769" t="s">
        <v>16</v>
      </c>
      <c r="M3769">
        <v>78.400000000000006</v>
      </c>
      <c r="N3769">
        <f>IF(DATOS[[#This Row],[email_open_rate]]="",0,DATOS[[#This Row],[email_open_rate]])</f>
        <v>78.400000000000006</v>
      </c>
      <c r="O3769" s="1">
        <v>45275</v>
      </c>
      <c r="P3769">
        <v>3</v>
      </c>
      <c r="Q3769">
        <v>0.25</v>
      </c>
      <c r="R3769">
        <f>IF(IFERROR(VLOOKUP(DATOS[[#This Row],[IdUnico]],A3770:$A$5002,1,FALSE),0),1,0)</f>
        <v>0</v>
      </c>
    </row>
    <row r="3770" spans="1:18" x14ac:dyDescent="0.3">
      <c r="A3770" t="str">
        <f>CONCATENATE(DATOS[[#This Row],[customer_id]],"_",DATOS[[#This Row],[country]],"_",DATOS[[#This Row],[customer_since]])</f>
        <v>CUST_7748_Brazil_44807</v>
      </c>
      <c r="B3770" t="s">
        <v>449</v>
      </c>
      <c r="C3770">
        <v>67</v>
      </c>
      <c r="D3770" t="s">
        <v>14</v>
      </c>
      <c r="E3770" t="s">
        <v>15</v>
      </c>
      <c r="F3770">
        <v>69.430000000000007</v>
      </c>
      <c r="G3770">
        <f>IF(DATOS[[#This Row],[avg_order_value]]="",0,DATOS[[#This Row],[avg_order_value]])</f>
        <v>69.430000000000007</v>
      </c>
      <c r="H3770">
        <v>10</v>
      </c>
      <c r="I3770">
        <f>DATOS[[#This Row],[avgValorOrdenDesc]]*DATOS[[#This Row],[total_orders]]</f>
        <v>694.30000000000007</v>
      </c>
      <c r="J3770">
        <v>338</v>
      </c>
      <c r="K3770">
        <v>0</v>
      </c>
      <c r="L3770" t="s">
        <v>19</v>
      </c>
      <c r="M3770">
        <v>30.8</v>
      </c>
      <c r="N3770">
        <f>IF(DATOS[[#This Row],[email_open_rate]]="",0,DATOS[[#This Row],[email_open_rate]])</f>
        <v>30.8</v>
      </c>
      <c r="O3770" s="1">
        <v>44807</v>
      </c>
      <c r="P3770">
        <v>83</v>
      </c>
      <c r="Q3770">
        <v>0.18</v>
      </c>
      <c r="R3770">
        <f>IF(IFERROR(VLOOKUP(DATOS[[#This Row],[IdUnico]],A3771:$A$5002,1,FALSE),0),1,0)</f>
        <v>0</v>
      </c>
    </row>
    <row r="3771" spans="1:18" x14ac:dyDescent="0.3">
      <c r="A3771" t="str">
        <f>CONCATENATE(DATOS[[#This Row],[customer_id]],"_",DATOS[[#This Row],[country]],"_",DATOS[[#This Row],[customer_since]])</f>
        <v>CUST_7748_Germany_45105</v>
      </c>
      <c r="B3771" t="s">
        <v>449</v>
      </c>
      <c r="C3771">
        <v>47</v>
      </c>
      <c r="D3771" t="s">
        <v>14</v>
      </c>
      <c r="E3771" t="s">
        <v>50</v>
      </c>
      <c r="F3771">
        <v>38.229999999999997</v>
      </c>
      <c r="G3771">
        <f>IF(DATOS[[#This Row],[avg_order_value]]="",0,DATOS[[#This Row],[avg_order_value]])</f>
        <v>38.229999999999997</v>
      </c>
      <c r="H3771">
        <v>9</v>
      </c>
      <c r="I3771">
        <f>DATOS[[#This Row],[avgValorOrdenDesc]]*DATOS[[#This Row],[total_orders]]</f>
        <v>344.07</v>
      </c>
      <c r="J3771">
        <v>195</v>
      </c>
      <c r="K3771">
        <v>1</v>
      </c>
      <c r="L3771" t="s">
        <v>40</v>
      </c>
      <c r="N3771">
        <f>IF(DATOS[[#This Row],[email_open_rate]]="",0,DATOS[[#This Row],[email_open_rate]])</f>
        <v>0</v>
      </c>
      <c r="O3771" s="1">
        <v>45105</v>
      </c>
      <c r="P3771">
        <v>19</v>
      </c>
      <c r="Q3771">
        <v>0.15</v>
      </c>
      <c r="R3771">
        <f>IF(IFERROR(VLOOKUP(DATOS[[#This Row],[IdUnico]],A3772:$A$5002,1,FALSE),0),1,0)</f>
        <v>0</v>
      </c>
    </row>
    <row r="3772" spans="1:18" x14ac:dyDescent="0.3">
      <c r="A3772" t="str">
        <f>CONCATENATE(DATOS[[#This Row],[customer_id]],"_",DATOS[[#This Row],[country]],"_",DATOS[[#This Row],[customer_since]])</f>
        <v>CUST_7748_UK_45651</v>
      </c>
      <c r="B3772" t="s">
        <v>449</v>
      </c>
      <c r="C3772">
        <v>69</v>
      </c>
      <c r="D3772" t="s">
        <v>14</v>
      </c>
      <c r="E3772" t="s">
        <v>52</v>
      </c>
      <c r="F3772">
        <v>202.98</v>
      </c>
      <c r="G3772">
        <f>IF(DATOS[[#This Row],[avg_order_value]]="",0,DATOS[[#This Row],[avg_order_value]])</f>
        <v>202.98</v>
      </c>
      <c r="H3772">
        <v>7</v>
      </c>
      <c r="I3772">
        <f>DATOS[[#This Row],[avgValorOrdenDesc]]*DATOS[[#This Row],[total_orders]]</f>
        <v>1420.86</v>
      </c>
      <c r="J3772">
        <v>265</v>
      </c>
      <c r="K3772">
        <v>0</v>
      </c>
      <c r="L3772" t="s">
        <v>23</v>
      </c>
      <c r="M3772">
        <v>35.200000000000003</v>
      </c>
      <c r="N3772">
        <f>IF(DATOS[[#This Row],[email_open_rate]]="",0,DATOS[[#This Row],[email_open_rate]])</f>
        <v>35.200000000000003</v>
      </c>
      <c r="O3772" s="1">
        <v>45651</v>
      </c>
      <c r="P3772">
        <v>97</v>
      </c>
      <c r="Q3772">
        <v>0.05</v>
      </c>
      <c r="R3772">
        <f>IF(IFERROR(VLOOKUP(DATOS[[#This Row],[IdUnico]],A3773:$A$5002,1,FALSE),0),1,0)</f>
        <v>0</v>
      </c>
    </row>
    <row r="3773" spans="1:18" x14ac:dyDescent="0.3">
      <c r="A3773" t="str">
        <f>CONCATENATE(DATOS[[#This Row],[customer_id]],"_",DATOS[[#This Row],[country]],"_",DATOS[[#This Row],[customer_since]])</f>
        <v>CUST_7751_Australia_44029</v>
      </c>
      <c r="B3773" t="s">
        <v>3230</v>
      </c>
      <c r="C3773">
        <v>41</v>
      </c>
      <c r="D3773" t="s">
        <v>21</v>
      </c>
      <c r="E3773" t="s">
        <v>22</v>
      </c>
      <c r="F3773">
        <v>82.39</v>
      </c>
      <c r="G3773">
        <f>IF(DATOS[[#This Row],[avg_order_value]]="",0,DATOS[[#This Row],[avg_order_value]])</f>
        <v>82.39</v>
      </c>
      <c r="H3773">
        <v>15</v>
      </c>
      <c r="I3773">
        <f>DATOS[[#This Row],[avgValorOrdenDesc]]*DATOS[[#This Row],[total_orders]]</f>
        <v>1235.8499999999999</v>
      </c>
      <c r="J3773">
        <v>166</v>
      </c>
      <c r="K3773">
        <v>0</v>
      </c>
      <c r="L3773" t="s">
        <v>23</v>
      </c>
      <c r="M3773">
        <v>44.8</v>
      </c>
      <c r="N3773">
        <f>IF(DATOS[[#This Row],[email_open_rate]]="",0,DATOS[[#This Row],[email_open_rate]])</f>
        <v>44.8</v>
      </c>
      <c r="O3773" s="1">
        <v>44029</v>
      </c>
      <c r="P3773">
        <v>19</v>
      </c>
      <c r="Q3773">
        <v>7.0000000000000007E-2</v>
      </c>
      <c r="R3773">
        <f>IF(IFERROR(VLOOKUP(DATOS[[#This Row],[IdUnico]],A3774:$A$5002,1,FALSE),0),1,0)</f>
        <v>0</v>
      </c>
    </row>
    <row r="3774" spans="1:18" x14ac:dyDescent="0.3">
      <c r="A3774" t="str">
        <f>CONCATENATE(DATOS[[#This Row],[customer_id]],"_",DATOS[[#This Row],[country]],"_",DATOS[[#This Row],[customer_since]])</f>
        <v>CUST_7754_China_45624</v>
      </c>
      <c r="B3774" t="s">
        <v>3580</v>
      </c>
      <c r="C3774">
        <v>77</v>
      </c>
      <c r="D3774" t="s">
        <v>21</v>
      </c>
      <c r="E3774" t="s">
        <v>44</v>
      </c>
      <c r="F3774">
        <v>110.63</v>
      </c>
      <c r="G3774">
        <f>IF(DATOS[[#This Row],[avg_order_value]]="",0,DATOS[[#This Row],[avg_order_value]])</f>
        <v>110.63</v>
      </c>
      <c r="H3774">
        <v>14</v>
      </c>
      <c r="I3774">
        <f>DATOS[[#This Row],[avgValorOrdenDesc]]*DATOS[[#This Row],[total_orders]]</f>
        <v>1548.82</v>
      </c>
      <c r="J3774">
        <v>334</v>
      </c>
      <c r="K3774">
        <v>0</v>
      </c>
      <c r="L3774" t="s">
        <v>23</v>
      </c>
      <c r="M3774">
        <v>50.1</v>
      </c>
      <c r="N3774">
        <f>IF(DATOS[[#This Row],[email_open_rate]]="",0,DATOS[[#This Row],[email_open_rate]])</f>
        <v>50.1</v>
      </c>
      <c r="O3774" s="1">
        <v>45624</v>
      </c>
      <c r="P3774">
        <v>17</v>
      </c>
      <c r="Q3774">
        <v>0.14000000000000001</v>
      </c>
      <c r="R3774">
        <f>IF(IFERROR(VLOOKUP(DATOS[[#This Row],[IdUnico]],A3775:$A$5002,1,FALSE),0),1,0)</f>
        <v>0</v>
      </c>
    </row>
    <row r="3775" spans="1:18" x14ac:dyDescent="0.3">
      <c r="A3775" t="str">
        <f>CONCATENATE(DATOS[[#This Row],[customer_id]],"_",DATOS[[#This Row],[country]],"_",DATOS[[#This Row],[customer_since]])</f>
        <v>CUST_7761_India_44909</v>
      </c>
      <c r="B3775" t="s">
        <v>3498</v>
      </c>
      <c r="C3775">
        <v>48</v>
      </c>
      <c r="D3775" t="s">
        <v>21</v>
      </c>
      <c r="E3775" t="s">
        <v>37</v>
      </c>
      <c r="F3775">
        <v>181.77</v>
      </c>
      <c r="G3775">
        <f>IF(DATOS[[#This Row],[avg_order_value]]="",0,DATOS[[#This Row],[avg_order_value]])</f>
        <v>181.77</v>
      </c>
      <c r="H3775">
        <v>20</v>
      </c>
      <c r="I3775">
        <f>DATOS[[#This Row],[avgValorOrdenDesc]]*DATOS[[#This Row],[total_orders]]</f>
        <v>3635.4</v>
      </c>
      <c r="J3775">
        <v>162</v>
      </c>
      <c r="K3775">
        <v>0</v>
      </c>
      <c r="L3775" t="s">
        <v>40</v>
      </c>
      <c r="M3775">
        <v>36.6</v>
      </c>
      <c r="N3775">
        <f>IF(DATOS[[#This Row],[email_open_rate]]="",0,DATOS[[#This Row],[email_open_rate]])</f>
        <v>36.6</v>
      </c>
      <c r="O3775" s="1">
        <v>44909</v>
      </c>
      <c r="P3775">
        <v>31</v>
      </c>
      <c r="Q3775">
        <v>0.34</v>
      </c>
      <c r="R3775">
        <f>IF(IFERROR(VLOOKUP(DATOS[[#This Row],[IdUnico]],A3776:$A$5002,1,FALSE),0),1,0)</f>
        <v>0</v>
      </c>
    </row>
    <row r="3776" spans="1:18" x14ac:dyDescent="0.3">
      <c r="A3776" t="str">
        <f>CONCATENATE(DATOS[[#This Row],[customer_id]],"_",DATOS[[#This Row],[country]],"_",DATOS[[#This Row],[customer_since]])</f>
        <v>CUST_7763_China_44575</v>
      </c>
      <c r="B3776" t="s">
        <v>2094</v>
      </c>
      <c r="C3776">
        <v>43</v>
      </c>
      <c r="D3776" t="s">
        <v>21</v>
      </c>
      <c r="E3776" t="s">
        <v>44</v>
      </c>
      <c r="F3776">
        <v>32.92</v>
      </c>
      <c r="G3776">
        <f>IF(DATOS[[#This Row],[avg_order_value]]="",0,DATOS[[#This Row],[avg_order_value]])</f>
        <v>32.92</v>
      </c>
      <c r="H3776">
        <v>11</v>
      </c>
      <c r="I3776">
        <f>DATOS[[#This Row],[avgValorOrdenDesc]]*DATOS[[#This Row],[total_orders]]</f>
        <v>362.12</v>
      </c>
      <c r="J3776">
        <v>138</v>
      </c>
      <c r="K3776">
        <v>0</v>
      </c>
      <c r="L3776" t="s">
        <v>40</v>
      </c>
      <c r="M3776">
        <v>65.8</v>
      </c>
      <c r="N3776">
        <f>IF(DATOS[[#This Row],[email_open_rate]]="",0,DATOS[[#This Row],[email_open_rate]])</f>
        <v>65.8</v>
      </c>
      <c r="O3776" s="1">
        <v>44575</v>
      </c>
      <c r="P3776">
        <v>73</v>
      </c>
      <c r="Q3776">
        <v>0.59</v>
      </c>
      <c r="R3776">
        <f>IF(IFERROR(VLOOKUP(DATOS[[#This Row],[IdUnico]],A3777:$A$5002,1,FALSE),0),1,0)</f>
        <v>0</v>
      </c>
    </row>
    <row r="3777" spans="1:18" x14ac:dyDescent="0.3">
      <c r="A3777" t="str">
        <f>CONCATENATE(DATOS[[#This Row],[customer_id]],"_",DATOS[[#This Row],[country]],"_",DATOS[[#This Row],[customer_since]])</f>
        <v>CUST_7763_France_44824</v>
      </c>
      <c r="B3777" t="s">
        <v>2094</v>
      </c>
      <c r="C3777">
        <v>45</v>
      </c>
      <c r="D3777" t="s">
        <v>21</v>
      </c>
      <c r="E3777" t="s">
        <v>35</v>
      </c>
      <c r="G3777">
        <f>IF(DATOS[[#This Row],[avg_order_value]]="",0,DATOS[[#This Row],[avg_order_value]])</f>
        <v>0</v>
      </c>
      <c r="H3777">
        <v>17</v>
      </c>
      <c r="I3777">
        <f>DATOS[[#This Row],[avgValorOrdenDesc]]*DATOS[[#This Row],[total_orders]]</f>
        <v>0</v>
      </c>
      <c r="J3777">
        <v>246</v>
      </c>
      <c r="K3777">
        <v>0</v>
      </c>
      <c r="L3777" t="s">
        <v>23</v>
      </c>
      <c r="M3777">
        <v>65.5</v>
      </c>
      <c r="N3777">
        <f>IF(DATOS[[#This Row],[email_open_rate]]="",0,DATOS[[#This Row],[email_open_rate]])</f>
        <v>65.5</v>
      </c>
      <c r="O3777" s="1">
        <v>44824</v>
      </c>
      <c r="P3777">
        <v>10</v>
      </c>
      <c r="Q3777">
        <v>0.4</v>
      </c>
      <c r="R3777">
        <f>IF(IFERROR(VLOOKUP(DATOS[[#This Row],[IdUnico]],A3778:$A$5002,1,FALSE),0),1,0)</f>
        <v>0</v>
      </c>
    </row>
    <row r="3778" spans="1:18" x14ac:dyDescent="0.3">
      <c r="A3778" t="str">
        <f>CONCATENATE(DATOS[[#This Row],[customer_id]],"_",DATOS[[#This Row],[country]],"_",DATOS[[#This Row],[customer_since]])</f>
        <v>CUST_7764_Japan_45651</v>
      </c>
      <c r="B3778" t="s">
        <v>1633</v>
      </c>
      <c r="C3778">
        <v>20</v>
      </c>
      <c r="D3778" t="s">
        <v>21</v>
      </c>
      <c r="E3778" t="s">
        <v>26</v>
      </c>
      <c r="F3778">
        <v>31.91</v>
      </c>
      <c r="G3778">
        <f>IF(DATOS[[#This Row],[avg_order_value]]="",0,DATOS[[#This Row],[avg_order_value]])</f>
        <v>31.91</v>
      </c>
      <c r="H3778">
        <v>6</v>
      </c>
      <c r="I3778">
        <f>DATOS[[#This Row],[avgValorOrdenDesc]]*DATOS[[#This Row],[total_orders]]</f>
        <v>191.46</v>
      </c>
      <c r="J3778">
        <v>178</v>
      </c>
      <c r="K3778">
        <v>0</v>
      </c>
      <c r="L3778" t="s">
        <v>19</v>
      </c>
      <c r="M3778">
        <v>38.5</v>
      </c>
      <c r="N3778">
        <f>IF(DATOS[[#This Row],[email_open_rate]]="",0,DATOS[[#This Row],[email_open_rate]])</f>
        <v>38.5</v>
      </c>
      <c r="O3778" s="1">
        <v>45651</v>
      </c>
      <c r="P3778">
        <v>77</v>
      </c>
      <c r="Q3778">
        <v>0.24</v>
      </c>
      <c r="R3778">
        <f>IF(IFERROR(VLOOKUP(DATOS[[#This Row],[IdUnico]],A3779:$A$5002,1,FALSE),0),1,0)</f>
        <v>0</v>
      </c>
    </row>
    <row r="3779" spans="1:18" x14ac:dyDescent="0.3">
      <c r="A3779" t="str">
        <f>CONCATENATE(DATOS[[#This Row],[customer_id]],"_",DATOS[[#This Row],[country]],"_",DATOS[[#This Row],[customer_since]])</f>
        <v>CUST_7766_UK_45823</v>
      </c>
      <c r="B3779" t="s">
        <v>1071</v>
      </c>
      <c r="C3779">
        <v>77</v>
      </c>
      <c r="D3779" t="s">
        <v>21</v>
      </c>
      <c r="E3779" t="s">
        <v>52</v>
      </c>
      <c r="F3779">
        <v>14.76</v>
      </c>
      <c r="G3779">
        <f>IF(DATOS[[#This Row],[avg_order_value]]="",0,DATOS[[#This Row],[avg_order_value]])</f>
        <v>14.76</v>
      </c>
      <c r="H3779">
        <v>5</v>
      </c>
      <c r="I3779">
        <f>DATOS[[#This Row],[avgValorOrdenDesc]]*DATOS[[#This Row],[total_orders]]</f>
        <v>73.8</v>
      </c>
      <c r="J3779">
        <v>101</v>
      </c>
      <c r="K3779">
        <v>0</v>
      </c>
      <c r="L3779" t="s">
        <v>40</v>
      </c>
      <c r="M3779">
        <v>19.7</v>
      </c>
      <c r="N3779">
        <f>IF(DATOS[[#This Row],[email_open_rate]]="",0,DATOS[[#This Row],[email_open_rate]])</f>
        <v>19.7</v>
      </c>
      <c r="O3779" s="1">
        <v>45823</v>
      </c>
      <c r="P3779">
        <v>90</v>
      </c>
      <c r="Q3779">
        <v>0.14000000000000001</v>
      </c>
      <c r="R3779">
        <f>IF(IFERROR(VLOOKUP(DATOS[[#This Row],[IdUnico]],A3780:$A$5002,1,FALSE),0),1,0)</f>
        <v>0</v>
      </c>
    </row>
    <row r="3780" spans="1:18" x14ac:dyDescent="0.3">
      <c r="A3780" t="str">
        <f>CONCATENATE(DATOS[[#This Row],[customer_id]],"_",DATOS[[#This Row],[country]],"_",DATOS[[#This Row],[customer_since]])</f>
        <v>CUST_7767_Japan_44125</v>
      </c>
      <c r="B3780" t="s">
        <v>772</v>
      </c>
      <c r="C3780">
        <v>43</v>
      </c>
      <c r="D3780" t="s">
        <v>14</v>
      </c>
      <c r="E3780" t="s">
        <v>26</v>
      </c>
      <c r="F3780">
        <v>32.450000000000003</v>
      </c>
      <c r="G3780">
        <f>IF(DATOS[[#This Row],[avg_order_value]]="",0,DATOS[[#This Row],[avg_order_value]])</f>
        <v>32.450000000000003</v>
      </c>
      <c r="H3780">
        <v>10</v>
      </c>
      <c r="I3780">
        <f>DATOS[[#This Row],[avgValorOrdenDesc]]*DATOS[[#This Row],[total_orders]]</f>
        <v>324.5</v>
      </c>
      <c r="J3780">
        <v>181</v>
      </c>
      <c r="K3780">
        <v>0</v>
      </c>
      <c r="L3780" t="s">
        <v>40</v>
      </c>
      <c r="M3780">
        <v>62.4</v>
      </c>
      <c r="N3780">
        <f>IF(DATOS[[#This Row],[email_open_rate]]="",0,DATOS[[#This Row],[email_open_rate]])</f>
        <v>62.4</v>
      </c>
      <c r="O3780" s="1">
        <v>44125</v>
      </c>
      <c r="P3780">
        <v>90</v>
      </c>
      <c r="Q3780">
        <v>0.15</v>
      </c>
      <c r="R3780">
        <f>IF(IFERROR(VLOOKUP(DATOS[[#This Row],[IdUnico]],A3781:$A$5002,1,FALSE),0),1,0)</f>
        <v>0</v>
      </c>
    </row>
    <row r="3781" spans="1:18" x14ac:dyDescent="0.3">
      <c r="A3781" t="str">
        <f>CONCATENATE(DATOS[[#This Row],[customer_id]],"_",DATOS[[#This Row],[country]],"_",DATOS[[#This Row],[customer_since]])</f>
        <v>CUST_7770_China_44222</v>
      </c>
      <c r="B3781" t="s">
        <v>1659</v>
      </c>
      <c r="C3781">
        <v>65</v>
      </c>
      <c r="D3781" t="s">
        <v>21</v>
      </c>
      <c r="E3781" t="s">
        <v>44</v>
      </c>
      <c r="F3781">
        <v>166.41</v>
      </c>
      <c r="G3781">
        <f>IF(DATOS[[#This Row],[avg_order_value]]="",0,DATOS[[#This Row],[avg_order_value]])</f>
        <v>166.41</v>
      </c>
      <c r="H3781">
        <v>11</v>
      </c>
      <c r="I3781">
        <f>DATOS[[#This Row],[avgValorOrdenDesc]]*DATOS[[#This Row],[total_orders]]</f>
        <v>1830.51</v>
      </c>
      <c r="J3781">
        <v>11</v>
      </c>
      <c r="K3781">
        <v>0</v>
      </c>
      <c r="L3781" t="s">
        <v>23</v>
      </c>
      <c r="M3781">
        <v>43.7</v>
      </c>
      <c r="N3781">
        <f>IF(DATOS[[#This Row],[email_open_rate]]="",0,DATOS[[#This Row],[email_open_rate]])</f>
        <v>43.7</v>
      </c>
      <c r="O3781" s="1">
        <v>44222</v>
      </c>
      <c r="P3781">
        <v>22</v>
      </c>
      <c r="Q3781">
        <v>0.1</v>
      </c>
      <c r="R3781">
        <f>IF(IFERROR(VLOOKUP(DATOS[[#This Row],[IdUnico]],A3782:$A$5002,1,FALSE),0),1,0)</f>
        <v>0</v>
      </c>
    </row>
    <row r="3782" spans="1:18" x14ac:dyDescent="0.3">
      <c r="A3782" t="str">
        <f>CONCATENATE(DATOS[[#This Row],[customer_id]],"_",DATOS[[#This Row],[country]],"_",DATOS[[#This Row],[customer_since]])</f>
        <v>CUST_7770_India_45761</v>
      </c>
      <c r="B3782" t="s">
        <v>1659</v>
      </c>
      <c r="C3782">
        <v>48</v>
      </c>
      <c r="D3782" t="s">
        <v>14</v>
      </c>
      <c r="E3782" t="s">
        <v>37</v>
      </c>
      <c r="F3782">
        <v>65.819999999999993</v>
      </c>
      <c r="G3782">
        <f>IF(DATOS[[#This Row],[avg_order_value]]="",0,DATOS[[#This Row],[avg_order_value]])</f>
        <v>65.819999999999993</v>
      </c>
      <c r="H3782">
        <v>6</v>
      </c>
      <c r="I3782">
        <f>DATOS[[#This Row],[avgValorOrdenDesc]]*DATOS[[#This Row],[total_orders]]</f>
        <v>394.91999999999996</v>
      </c>
      <c r="J3782">
        <v>34</v>
      </c>
      <c r="K3782">
        <v>0</v>
      </c>
      <c r="L3782" t="s">
        <v>16</v>
      </c>
      <c r="M3782">
        <v>29.4</v>
      </c>
      <c r="N3782">
        <f>IF(DATOS[[#This Row],[email_open_rate]]="",0,DATOS[[#This Row],[email_open_rate]])</f>
        <v>29.4</v>
      </c>
      <c r="O3782" s="1">
        <v>45761</v>
      </c>
      <c r="P3782">
        <v>76</v>
      </c>
      <c r="Q3782">
        <v>0.36</v>
      </c>
      <c r="R3782">
        <f>IF(IFERROR(VLOOKUP(DATOS[[#This Row],[IdUnico]],A3783:$A$5002,1,FALSE),0),1,0)</f>
        <v>0</v>
      </c>
    </row>
    <row r="3783" spans="1:18" x14ac:dyDescent="0.3">
      <c r="A3783" t="str">
        <f>CONCATENATE(DATOS[[#This Row],[customer_id]],"_",DATOS[[#This Row],[country]],"_",DATOS[[#This Row],[customer_since]])</f>
        <v>CUST_7771_UK_44084</v>
      </c>
      <c r="B3783" t="s">
        <v>2657</v>
      </c>
      <c r="C3783">
        <v>77</v>
      </c>
      <c r="D3783" t="s">
        <v>21</v>
      </c>
      <c r="E3783" t="s">
        <v>52</v>
      </c>
      <c r="F3783">
        <v>245.27</v>
      </c>
      <c r="G3783">
        <f>IF(DATOS[[#This Row],[avg_order_value]]="",0,DATOS[[#This Row],[avg_order_value]])</f>
        <v>245.27</v>
      </c>
      <c r="H3783">
        <v>10</v>
      </c>
      <c r="I3783">
        <f>DATOS[[#This Row],[avgValorOrdenDesc]]*DATOS[[#This Row],[total_orders]]</f>
        <v>2452.7000000000003</v>
      </c>
      <c r="J3783">
        <v>299</v>
      </c>
      <c r="K3783">
        <v>0</v>
      </c>
      <c r="L3783" t="s">
        <v>29</v>
      </c>
      <c r="M3783">
        <v>49.1</v>
      </c>
      <c r="N3783">
        <f>IF(DATOS[[#This Row],[email_open_rate]]="",0,DATOS[[#This Row],[email_open_rate]])</f>
        <v>49.1</v>
      </c>
      <c r="O3783" s="1">
        <v>44084</v>
      </c>
      <c r="P3783">
        <v>82</v>
      </c>
      <c r="Q3783">
        <v>0.3</v>
      </c>
      <c r="R3783">
        <f>IF(IFERROR(VLOOKUP(DATOS[[#This Row],[IdUnico]],A3784:$A$5002,1,FALSE),0),1,0)</f>
        <v>0</v>
      </c>
    </row>
    <row r="3784" spans="1:18" x14ac:dyDescent="0.3">
      <c r="A3784" t="str">
        <f>CONCATENATE(DATOS[[#This Row],[customer_id]],"_",DATOS[[#This Row],[country]],"_",DATOS[[#This Row],[customer_since]])</f>
        <v>CUST_7771_USA_44365</v>
      </c>
      <c r="B3784" t="s">
        <v>2657</v>
      </c>
      <c r="C3784">
        <v>39</v>
      </c>
      <c r="D3784" t="s">
        <v>21</v>
      </c>
      <c r="E3784" t="s">
        <v>18</v>
      </c>
      <c r="F3784">
        <v>69.45</v>
      </c>
      <c r="G3784">
        <f>IF(DATOS[[#This Row],[avg_order_value]]="",0,DATOS[[#This Row],[avg_order_value]])</f>
        <v>69.45</v>
      </c>
      <c r="H3784">
        <v>8</v>
      </c>
      <c r="I3784">
        <f>DATOS[[#This Row],[avgValorOrdenDesc]]*DATOS[[#This Row],[total_orders]]</f>
        <v>555.6</v>
      </c>
      <c r="J3784">
        <v>81</v>
      </c>
      <c r="K3784">
        <v>0</v>
      </c>
      <c r="L3784" t="s">
        <v>40</v>
      </c>
      <c r="M3784">
        <v>59.5</v>
      </c>
      <c r="N3784">
        <f>IF(DATOS[[#This Row],[email_open_rate]]="",0,DATOS[[#This Row],[email_open_rate]])</f>
        <v>59.5</v>
      </c>
      <c r="O3784" s="1">
        <v>44365</v>
      </c>
      <c r="P3784">
        <v>75</v>
      </c>
      <c r="Q3784">
        <v>0.34</v>
      </c>
      <c r="R3784">
        <f>IF(IFERROR(VLOOKUP(DATOS[[#This Row],[IdUnico]],A3785:$A$5002,1,FALSE),0),1,0)</f>
        <v>0</v>
      </c>
    </row>
    <row r="3785" spans="1:18" x14ac:dyDescent="0.3">
      <c r="A3785" t="str">
        <f>CONCATENATE(DATOS[[#This Row],[customer_id]],"_",DATOS[[#This Row],[country]],"_",DATOS[[#This Row],[customer_since]])</f>
        <v>CUST_7772_UK_44547</v>
      </c>
      <c r="B3785" t="s">
        <v>3794</v>
      </c>
      <c r="C3785">
        <v>75</v>
      </c>
      <c r="D3785" t="s">
        <v>21</v>
      </c>
      <c r="E3785" t="s">
        <v>52</v>
      </c>
      <c r="F3785">
        <v>133.80000000000001</v>
      </c>
      <c r="G3785">
        <f>IF(DATOS[[#This Row],[avg_order_value]]="",0,DATOS[[#This Row],[avg_order_value]])</f>
        <v>133.80000000000001</v>
      </c>
      <c r="H3785">
        <v>10</v>
      </c>
      <c r="I3785">
        <f>DATOS[[#This Row],[avgValorOrdenDesc]]*DATOS[[#This Row],[total_orders]]</f>
        <v>1338</v>
      </c>
      <c r="J3785">
        <v>250</v>
      </c>
      <c r="K3785">
        <v>0</v>
      </c>
      <c r="L3785" t="s">
        <v>40</v>
      </c>
      <c r="M3785">
        <v>64.7</v>
      </c>
      <c r="N3785">
        <f>IF(DATOS[[#This Row],[email_open_rate]]="",0,DATOS[[#This Row],[email_open_rate]])</f>
        <v>64.7</v>
      </c>
      <c r="O3785" s="1">
        <v>44547</v>
      </c>
      <c r="P3785">
        <v>76</v>
      </c>
      <c r="Q3785">
        <v>0.35</v>
      </c>
      <c r="R3785">
        <f>IF(IFERROR(VLOOKUP(DATOS[[#This Row],[IdUnico]],A3786:$A$5002,1,FALSE),0),1,0)</f>
        <v>0</v>
      </c>
    </row>
    <row r="3786" spans="1:18" x14ac:dyDescent="0.3">
      <c r="A3786" t="str">
        <f>CONCATENATE(DATOS[[#This Row],[customer_id]],"_",DATOS[[#This Row],[country]],"_",DATOS[[#This Row],[customer_since]])</f>
        <v>CUST_7773_Australia_45401</v>
      </c>
      <c r="B3786" t="s">
        <v>2958</v>
      </c>
      <c r="C3786">
        <v>75</v>
      </c>
      <c r="D3786" t="s">
        <v>14</v>
      </c>
      <c r="E3786" t="s">
        <v>22</v>
      </c>
      <c r="F3786">
        <v>62.24</v>
      </c>
      <c r="G3786">
        <f>IF(DATOS[[#This Row],[avg_order_value]]="",0,DATOS[[#This Row],[avg_order_value]])</f>
        <v>62.24</v>
      </c>
      <c r="H3786">
        <v>10</v>
      </c>
      <c r="I3786">
        <f>DATOS[[#This Row],[avgValorOrdenDesc]]*DATOS[[#This Row],[total_orders]]</f>
        <v>622.4</v>
      </c>
      <c r="J3786">
        <v>289</v>
      </c>
      <c r="K3786">
        <v>0</v>
      </c>
      <c r="L3786" t="s">
        <v>19</v>
      </c>
      <c r="N3786">
        <f>IF(DATOS[[#This Row],[email_open_rate]]="",0,DATOS[[#This Row],[email_open_rate]])</f>
        <v>0</v>
      </c>
      <c r="O3786" s="1">
        <v>45401</v>
      </c>
      <c r="P3786">
        <v>70</v>
      </c>
      <c r="Q3786">
        <v>7.0000000000000007E-2</v>
      </c>
      <c r="R3786">
        <f>IF(IFERROR(VLOOKUP(DATOS[[#This Row],[IdUnico]],A3787:$A$5002,1,FALSE),0),1,0)</f>
        <v>0</v>
      </c>
    </row>
    <row r="3787" spans="1:18" x14ac:dyDescent="0.3">
      <c r="A3787" t="str">
        <f>CONCATENATE(DATOS[[#This Row],[customer_id]],"_",DATOS[[#This Row],[country]],"_",DATOS[[#This Row],[customer_since]])</f>
        <v>CUST_7774_Germany_44523</v>
      </c>
      <c r="B3787" t="s">
        <v>3127</v>
      </c>
      <c r="C3787">
        <v>30</v>
      </c>
      <c r="D3787" t="s">
        <v>14</v>
      </c>
      <c r="E3787" t="s">
        <v>50</v>
      </c>
      <c r="F3787">
        <v>229.33</v>
      </c>
      <c r="G3787">
        <f>IF(DATOS[[#This Row],[avg_order_value]]="",0,DATOS[[#This Row],[avg_order_value]])</f>
        <v>229.33</v>
      </c>
      <c r="H3787">
        <v>8</v>
      </c>
      <c r="I3787">
        <f>DATOS[[#This Row],[avgValorOrdenDesc]]*DATOS[[#This Row],[total_orders]]</f>
        <v>1834.64</v>
      </c>
      <c r="J3787">
        <v>326</v>
      </c>
      <c r="K3787">
        <v>0</v>
      </c>
      <c r="L3787" t="s">
        <v>23</v>
      </c>
      <c r="M3787">
        <v>6.3</v>
      </c>
      <c r="N3787">
        <f>IF(DATOS[[#This Row],[email_open_rate]]="",0,DATOS[[#This Row],[email_open_rate]])</f>
        <v>6.3</v>
      </c>
      <c r="O3787" s="1">
        <v>44523</v>
      </c>
      <c r="P3787">
        <v>7</v>
      </c>
      <c r="Q3787">
        <v>0.32</v>
      </c>
      <c r="R3787">
        <f>IF(IFERROR(VLOOKUP(DATOS[[#This Row],[IdUnico]],A3788:$A$5002,1,FALSE),0),1,0)</f>
        <v>0</v>
      </c>
    </row>
    <row r="3788" spans="1:18" x14ac:dyDescent="0.3">
      <c r="A3788" t="str">
        <f>CONCATENATE(DATOS[[#This Row],[customer_id]],"_",DATOS[[#This Row],[country]],"_",DATOS[[#This Row],[customer_since]])</f>
        <v>CUST_7776_USA_45372</v>
      </c>
      <c r="B3788" t="s">
        <v>171</v>
      </c>
      <c r="C3788">
        <v>39</v>
      </c>
      <c r="D3788" t="s">
        <v>14</v>
      </c>
      <c r="E3788" t="s">
        <v>18</v>
      </c>
      <c r="F3788">
        <v>53.62</v>
      </c>
      <c r="G3788">
        <f>IF(DATOS[[#This Row],[avg_order_value]]="",0,DATOS[[#This Row],[avg_order_value]])</f>
        <v>53.62</v>
      </c>
      <c r="H3788">
        <v>9</v>
      </c>
      <c r="I3788">
        <f>DATOS[[#This Row],[avgValorOrdenDesc]]*DATOS[[#This Row],[total_orders]]</f>
        <v>482.58</v>
      </c>
      <c r="J3788">
        <v>27</v>
      </c>
      <c r="K3788">
        <v>0</v>
      </c>
      <c r="L3788" t="s">
        <v>23</v>
      </c>
      <c r="M3788">
        <v>68</v>
      </c>
      <c r="N3788">
        <f>IF(DATOS[[#This Row],[email_open_rate]]="",0,DATOS[[#This Row],[email_open_rate]])</f>
        <v>68</v>
      </c>
      <c r="O3788" s="1">
        <v>45372</v>
      </c>
      <c r="P3788">
        <v>55</v>
      </c>
      <c r="Q3788">
        <v>0.19</v>
      </c>
      <c r="R3788">
        <f>IF(IFERROR(VLOOKUP(DATOS[[#This Row],[IdUnico]],A3789:$A$5002,1,FALSE),0),1,0)</f>
        <v>0</v>
      </c>
    </row>
    <row r="3789" spans="1:18" x14ac:dyDescent="0.3">
      <c r="A3789" t="str">
        <f>CONCATENATE(DATOS[[#This Row],[customer_id]],"_",DATOS[[#This Row],[country]],"_",DATOS[[#This Row],[customer_since]])</f>
        <v>CUST_7777_Brazil_44122</v>
      </c>
      <c r="B3789" t="s">
        <v>703</v>
      </c>
      <c r="C3789">
        <v>43</v>
      </c>
      <c r="D3789" t="s">
        <v>14</v>
      </c>
      <c r="E3789" t="s">
        <v>15</v>
      </c>
      <c r="F3789">
        <v>108.13</v>
      </c>
      <c r="G3789">
        <f>IF(DATOS[[#This Row],[avg_order_value]]="",0,DATOS[[#This Row],[avg_order_value]])</f>
        <v>108.13</v>
      </c>
      <c r="H3789">
        <v>11</v>
      </c>
      <c r="I3789">
        <f>DATOS[[#This Row],[avgValorOrdenDesc]]*DATOS[[#This Row],[total_orders]]</f>
        <v>1189.4299999999998</v>
      </c>
      <c r="J3789">
        <v>166</v>
      </c>
      <c r="K3789">
        <v>0</v>
      </c>
      <c r="L3789" t="s">
        <v>16</v>
      </c>
      <c r="M3789">
        <v>58.2</v>
      </c>
      <c r="N3789">
        <f>IF(DATOS[[#This Row],[email_open_rate]]="",0,DATOS[[#This Row],[email_open_rate]])</f>
        <v>58.2</v>
      </c>
      <c r="O3789" s="1">
        <v>44122</v>
      </c>
      <c r="P3789">
        <v>94</v>
      </c>
      <c r="Q3789">
        <v>0.24</v>
      </c>
      <c r="R3789">
        <f>IF(IFERROR(VLOOKUP(DATOS[[#This Row],[IdUnico]],A3790:$A$5002,1,FALSE),0),1,0)</f>
        <v>0</v>
      </c>
    </row>
    <row r="3790" spans="1:18" x14ac:dyDescent="0.3">
      <c r="A3790" t="str">
        <f>CONCATENATE(DATOS[[#This Row],[customer_id]],"_",DATOS[[#This Row],[country]],"_",DATOS[[#This Row],[customer_since]])</f>
        <v>CUST_7780_China_44617</v>
      </c>
      <c r="B3790" t="s">
        <v>1628</v>
      </c>
      <c r="C3790">
        <v>76</v>
      </c>
      <c r="D3790" t="s">
        <v>14</v>
      </c>
      <c r="E3790" t="s">
        <v>44</v>
      </c>
      <c r="F3790">
        <v>110.66</v>
      </c>
      <c r="G3790">
        <f>IF(DATOS[[#This Row],[avg_order_value]]="",0,DATOS[[#This Row],[avg_order_value]])</f>
        <v>110.66</v>
      </c>
      <c r="H3790">
        <v>7</v>
      </c>
      <c r="I3790">
        <f>DATOS[[#This Row],[avgValorOrdenDesc]]*DATOS[[#This Row],[total_orders]]</f>
        <v>774.62</v>
      </c>
      <c r="J3790">
        <v>157</v>
      </c>
      <c r="K3790">
        <v>0</v>
      </c>
      <c r="L3790" t="s">
        <v>29</v>
      </c>
      <c r="M3790">
        <v>32.5</v>
      </c>
      <c r="N3790">
        <f>IF(DATOS[[#This Row],[email_open_rate]]="",0,DATOS[[#This Row],[email_open_rate]])</f>
        <v>32.5</v>
      </c>
      <c r="O3790" s="1">
        <v>44617</v>
      </c>
      <c r="P3790">
        <v>21</v>
      </c>
      <c r="Q3790">
        <v>0.05</v>
      </c>
      <c r="R3790">
        <f>IF(IFERROR(VLOOKUP(DATOS[[#This Row],[IdUnico]],A3791:$A$5002,1,FALSE),0),1,0)</f>
        <v>0</v>
      </c>
    </row>
    <row r="3791" spans="1:18" x14ac:dyDescent="0.3">
      <c r="A3791" t="str">
        <f>CONCATENATE(DATOS[[#This Row],[customer_id]],"_",DATOS[[#This Row],[country]],"_",DATOS[[#This Row],[customer_since]])</f>
        <v>CUST_7781_Japan_45444</v>
      </c>
      <c r="B3791" t="s">
        <v>3473</v>
      </c>
      <c r="C3791">
        <v>74</v>
      </c>
      <c r="D3791" t="s">
        <v>14</v>
      </c>
      <c r="E3791" t="s">
        <v>26</v>
      </c>
      <c r="F3791">
        <v>340.83</v>
      </c>
      <c r="G3791">
        <f>IF(DATOS[[#This Row],[avg_order_value]]="",0,DATOS[[#This Row],[avg_order_value]])</f>
        <v>340.83</v>
      </c>
      <c r="H3791">
        <v>7</v>
      </c>
      <c r="I3791">
        <f>DATOS[[#This Row],[avgValorOrdenDesc]]*DATOS[[#This Row],[total_orders]]</f>
        <v>2385.81</v>
      </c>
      <c r="J3791">
        <v>26</v>
      </c>
      <c r="K3791">
        <v>0</v>
      </c>
      <c r="L3791" t="s">
        <v>40</v>
      </c>
      <c r="M3791">
        <v>94.9</v>
      </c>
      <c r="N3791">
        <f>IF(DATOS[[#This Row],[email_open_rate]]="",0,DATOS[[#This Row],[email_open_rate]])</f>
        <v>94.9</v>
      </c>
      <c r="O3791" s="1">
        <v>45444</v>
      </c>
      <c r="P3791">
        <v>47</v>
      </c>
      <c r="Q3791">
        <v>0.61</v>
      </c>
      <c r="R3791">
        <f>IF(IFERROR(VLOOKUP(DATOS[[#This Row],[IdUnico]],A3792:$A$5002,1,FALSE),0),1,0)</f>
        <v>0</v>
      </c>
    </row>
    <row r="3792" spans="1:18" x14ac:dyDescent="0.3">
      <c r="A3792" t="str">
        <f>CONCATENATE(DATOS[[#This Row],[customer_id]],"_",DATOS[[#This Row],[country]],"_",DATOS[[#This Row],[customer_since]])</f>
        <v>CUST_7782_India_44686</v>
      </c>
      <c r="B3792" t="s">
        <v>3416</v>
      </c>
      <c r="C3792">
        <v>18</v>
      </c>
      <c r="D3792" t="s">
        <v>21</v>
      </c>
      <c r="E3792" t="s">
        <v>37</v>
      </c>
      <c r="F3792">
        <v>193.37</v>
      </c>
      <c r="G3792">
        <f>IF(DATOS[[#This Row],[avg_order_value]]="",0,DATOS[[#This Row],[avg_order_value]])</f>
        <v>193.37</v>
      </c>
      <c r="H3792">
        <v>9</v>
      </c>
      <c r="I3792">
        <f>DATOS[[#This Row],[avgValorOrdenDesc]]*DATOS[[#This Row],[total_orders]]</f>
        <v>1740.33</v>
      </c>
      <c r="J3792">
        <v>229</v>
      </c>
      <c r="K3792">
        <v>0</v>
      </c>
      <c r="L3792" t="s">
        <v>16</v>
      </c>
      <c r="M3792">
        <v>28.8</v>
      </c>
      <c r="N3792">
        <f>IF(DATOS[[#This Row],[email_open_rate]]="",0,DATOS[[#This Row],[email_open_rate]])</f>
        <v>28.8</v>
      </c>
      <c r="O3792" s="1">
        <v>44686</v>
      </c>
      <c r="P3792">
        <v>48</v>
      </c>
      <c r="Q3792">
        <v>0.24</v>
      </c>
      <c r="R3792">
        <f>IF(IFERROR(VLOOKUP(DATOS[[#This Row],[IdUnico]],A3793:$A$5002,1,FALSE),0),1,0)</f>
        <v>0</v>
      </c>
    </row>
    <row r="3793" spans="1:18" x14ac:dyDescent="0.3">
      <c r="A3793" t="str">
        <f>CONCATENATE(DATOS[[#This Row],[customer_id]],"_",DATOS[[#This Row],[country]],"_",DATOS[[#This Row],[customer_since]])</f>
        <v>CUST_7783_Brazil_44085</v>
      </c>
      <c r="B3793" t="s">
        <v>939</v>
      </c>
      <c r="C3793">
        <v>55</v>
      </c>
      <c r="D3793" t="s">
        <v>21</v>
      </c>
      <c r="E3793" t="s">
        <v>15</v>
      </c>
      <c r="F3793">
        <v>55.43</v>
      </c>
      <c r="G3793">
        <f>IF(DATOS[[#This Row],[avg_order_value]]="",0,DATOS[[#This Row],[avg_order_value]])</f>
        <v>55.43</v>
      </c>
      <c r="H3793">
        <v>9</v>
      </c>
      <c r="I3793">
        <f>DATOS[[#This Row],[avgValorOrdenDesc]]*DATOS[[#This Row],[total_orders]]</f>
        <v>498.87</v>
      </c>
      <c r="J3793">
        <v>14</v>
      </c>
      <c r="K3793">
        <v>0</v>
      </c>
      <c r="L3793" t="s">
        <v>19</v>
      </c>
      <c r="M3793">
        <v>8.4</v>
      </c>
      <c r="N3793">
        <f>IF(DATOS[[#This Row],[email_open_rate]]="",0,DATOS[[#This Row],[email_open_rate]])</f>
        <v>8.4</v>
      </c>
      <c r="O3793" s="1">
        <v>44085</v>
      </c>
      <c r="P3793">
        <v>43</v>
      </c>
      <c r="Q3793">
        <v>0.36</v>
      </c>
      <c r="R3793">
        <f>IF(IFERROR(VLOOKUP(DATOS[[#This Row],[IdUnico]],A3794:$A$5002,1,FALSE),0),1,0)</f>
        <v>0</v>
      </c>
    </row>
    <row r="3794" spans="1:18" x14ac:dyDescent="0.3">
      <c r="A3794" t="str">
        <f>CONCATENATE(DATOS[[#This Row],[customer_id]],"_",DATOS[[#This Row],[country]],"_",DATOS[[#This Row],[customer_since]])</f>
        <v>CUST_7785_Germany_44701</v>
      </c>
      <c r="B3794" t="s">
        <v>3432</v>
      </c>
      <c r="C3794">
        <v>30</v>
      </c>
      <c r="D3794" t="s">
        <v>21</v>
      </c>
      <c r="E3794" t="s">
        <v>50</v>
      </c>
      <c r="F3794">
        <v>121.36</v>
      </c>
      <c r="G3794">
        <f>IF(DATOS[[#This Row],[avg_order_value]]="",0,DATOS[[#This Row],[avg_order_value]])</f>
        <v>121.36</v>
      </c>
      <c r="H3794">
        <v>7</v>
      </c>
      <c r="I3794">
        <f>DATOS[[#This Row],[avgValorOrdenDesc]]*DATOS[[#This Row],[total_orders]]</f>
        <v>849.52</v>
      </c>
      <c r="J3794">
        <v>293</v>
      </c>
      <c r="K3794">
        <v>0</v>
      </c>
      <c r="L3794" t="s">
        <v>16</v>
      </c>
      <c r="M3794">
        <v>58.6</v>
      </c>
      <c r="N3794">
        <f>IF(DATOS[[#This Row],[email_open_rate]]="",0,DATOS[[#This Row],[email_open_rate]])</f>
        <v>58.6</v>
      </c>
      <c r="O3794" s="1">
        <v>44701</v>
      </c>
      <c r="P3794">
        <v>13</v>
      </c>
      <c r="Q3794">
        <v>0.41</v>
      </c>
      <c r="R3794">
        <f>IF(IFERROR(VLOOKUP(DATOS[[#This Row],[IdUnico]],A3795:$A$5002,1,FALSE),0),1,0)</f>
        <v>0</v>
      </c>
    </row>
    <row r="3795" spans="1:18" x14ac:dyDescent="0.3">
      <c r="A3795" t="str">
        <f>CONCATENATE(DATOS[[#This Row],[customer_id]],"_",DATOS[[#This Row],[country]],"_",DATOS[[#This Row],[customer_since]])</f>
        <v>CUST_7787_Germany_45544</v>
      </c>
      <c r="B3795" t="s">
        <v>1578</v>
      </c>
      <c r="C3795">
        <v>73</v>
      </c>
      <c r="D3795" t="s">
        <v>14</v>
      </c>
      <c r="E3795" t="s">
        <v>50</v>
      </c>
      <c r="F3795">
        <v>146.11000000000001</v>
      </c>
      <c r="G3795">
        <f>IF(DATOS[[#This Row],[avg_order_value]]="",0,DATOS[[#This Row],[avg_order_value]])</f>
        <v>146.11000000000001</v>
      </c>
      <c r="H3795">
        <v>9</v>
      </c>
      <c r="I3795">
        <f>DATOS[[#This Row],[avgValorOrdenDesc]]*DATOS[[#This Row],[total_orders]]</f>
        <v>1314.9900000000002</v>
      </c>
      <c r="J3795">
        <v>92</v>
      </c>
      <c r="K3795">
        <v>0</v>
      </c>
      <c r="L3795" t="s">
        <v>16</v>
      </c>
      <c r="M3795">
        <v>72.5</v>
      </c>
      <c r="N3795">
        <f>IF(DATOS[[#This Row],[email_open_rate]]="",0,DATOS[[#This Row],[email_open_rate]])</f>
        <v>72.5</v>
      </c>
      <c r="O3795" s="1">
        <v>45544</v>
      </c>
      <c r="P3795">
        <v>27</v>
      </c>
      <c r="Q3795">
        <v>0.39</v>
      </c>
      <c r="R3795">
        <f>IF(IFERROR(VLOOKUP(DATOS[[#This Row],[IdUnico]],A3796:$A$5002,1,FALSE),0),1,0)</f>
        <v>0</v>
      </c>
    </row>
    <row r="3796" spans="1:18" x14ac:dyDescent="0.3">
      <c r="A3796" t="str">
        <f>CONCATENATE(DATOS[[#This Row],[customer_id]],"_",DATOS[[#This Row],[country]],"_",DATOS[[#This Row],[customer_since]])</f>
        <v>CUST_7788_Australia_44503</v>
      </c>
      <c r="B3796" t="s">
        <v>2081</v>
      </c>
      <c r="C3796">
        <v>31</v>
      </c>
      <c r="D3796" t="s">
        <v>21</v>
      </c>
      <c r="E3796" t="s">
        <v>22</v>
      </c>
      <c r="F3796">
        <v>57.17</v>
      </c>
      <c r="G3796">
        <f>IF(DATOS[[#This Row],[avg_order_value]]="",0,DATOS[[#This Row],[avg_order_value]])</f>
        <v>57.17</v>
      </c>
      <c r="H3796">
        <v>8</v>
      </c>
      <c r="I3796">
        <f>DATOS[[#This Row],[avgValorOrdenDesc]]*DATOS[[#This Row],[total_orders]]</f>
        <v>457.36</v>
      </c>
      <c r="J3796">
        <v>73</v>
      </c>
      <c r="K3796">
        <v>0</v>
      </c>
      <c r="L3796" t="s">
        <v>40</v>
      </c>
      <c r="M3796">
        <v>43.5</v>
      </c>
      <c r="N3796">
        <f>IF(DATOS[[#This Row],[email_open_rate]]="",0,DATOS[[#This Row],[email_open_rate]])</f>
        <v>43.5</v>
      </c>
      <c r="O3796" s="1">
        <v>44503</v>
      </c>
      <c r="P3796">
        <v>88</v>
      </c>
      <c r="Q3796">
        <v>0.23</v>
      </c>
      <c r="R3796">
        <f>IF(IFERROR(VLOOKUP(DATOS[[#This Row],[IdUnico]],A3797:$A$5002,1,FALSE),0),1,0)</f>
        <v>0</v>
      </c>
    </row>
    <row r="3797" spans="1:18" x14ac:dyDescent="0.3">
      <c r="A3797" t="str">
        <f>CONCATENATE(DATOS[[#This Row],[customer_id]],"_",DATOS[[#This Row],[country]],"_",DATOS[[#This Row],[customer_since]])</f>
        <v>CUST_7789_Brazil_44783</v>
      </c>
      <c r="B3797" t="s">
        <v>2300</v>
      </c>
      <c r="C3797">
        <v>66</v>
      </c>
      <c r="D3797" t="s">
        <v>21</v>
      </c>
      <c r="E3797" t="s">
        <v>15</v>
      </c>
      <c r="F3797">
        <v>251.94</v>
      </c>
      <c r="G3797">
        <f>IF(DATOS[[#This Row],[avg_order_value]]="",0,DATOS[[#This Row],[avg_order_value]])</f>
        <v>251.94</v>
      </c>
      <c r="H3797">
        <v>16</v>
      </c>
      <c r="I3797">
        <f>DATOS[[#This Row],[avgValorOrdenDesc]]*DATOS[[#This Row],[total_orders]]</f>
        <v>4031.04</v>
      </c>
      <c r="J3797">
        <v>109</v>
      </c>
      <c r="K3797">
        <v>0</v>
      </c>
      <c r="L3797" t="s">
        <v>29</v>
      </c>
      <c r="M3797">
        <v>78.2</v>
      </c>
      <c r="N3797">
        <f>IF(DATOS[[#This Row],[email_open_rate]]="",0,DATOS[[#This Row],[email_open_rate]])</f>
        <v>78.2</v>
      </c>
      <c r="O3797" s="1">
        <v>44783</v>
      </c>
      <c r="P3797">
        <v>94</v>
      </c>
      <c r="Q3797">
        <v>0.35</v>
      </c>
      <c r="R3797">
        <f>IF(IFERROR(VLOOKUP(DATOS[[#This Row],[IdUnico]],A3798:$A$5002,1,FALSE),0),1,0)</f>
        <v>0</v>
      </c>
    </row>
    <row r="3798" spans="1:18" x14ac:dyDescent="0.3">
      <c r="A3798" t="str">
        <f>CONCATENATE(DATOS[[#This Row],[customer_id]],"_",DATOS[[#This Row],[country]],"_",DATOS[[#This Row],[customer_since]])</f>
        <v>CUST_7792_USA_44878</v>
      </c>
      <c r="B3798" t="s">
        <v>3475</v>
      </c>
      <c r="C3798">
        <v>47</v>
      </c>
      <c r="D3798" t="s">
        <v>21</v>
      </c>
      <c r="E3798" t="s">
        <v>18</v>
      </c>
      <c r="F3798">
        <v>125.38</v>
      </c>
      <c r="G3798">
        <f>IF(DATOS[[#This Row],[avg_order_value]]="",0,DATOS[[#This Row],[avg_order_value]])</f>
        <v>125.38</v>
      </c>
      <c r="H3798">
        <v>10</v>
      </c>
      <c r="I3798">
        <f>DATOS[[#This Row],[avgValorOrdenDesc]]*DATOS[[#This Row],[total_orders]]</f>
        <v>1253.8</v>
      </c>
      <c r="J3798">
        <v>136</v>
      </c>
      <c r="K3798">
        <v>0</v>
      </c>
      <c r="L3798" t="s">
        <v>16</v>
      </c>
      <c r="M3798">
        <v>79.599999999999994</v>
      </c>
      <c r="N3798">
        <f>IF(DATOS[[#This Row],[email_open_rate]]="",0,DATOS[[#This Row],[email_open_rate]])</f>
        <v>79.599999999999994</v>
      </c>
      <c r="O3798" s="1">
        <v>44878</v>
      </c>
      <c r="P3798">
        <v>46</v>
      </c>
      <c r="Q3798">
        <v>0.53</v>
      </c>
      <c r="R3798">
        <f>IF(IFERROR(VLOOKUP(DATOS[[#This Row],[IdUnico]],A3799:$A$5002,1,FALSE),0),1,0)</f>
        <v>0</v>
      </c>
    </row>
    <row r="3799" spans="1:18" x14ac:dyDescent="0.3">
      <c r="A3799" t="str">
        <f>CONCATENATE(DATOS[[#This Row],[customer_id]],"_",DATOS[[#This Row],[country]],"_",DATOS[[#This Row],[customer_since]])</f>
        <v>CUST_7793_Canada_44847</v>
      </c>
      <c r="B3799" t="s">
        <v>1757</v>
      </c>
      <c r="C3799">
        <v>50</v>
      </c>
      <c r="D3799" t="s">
        <v>21</v>
      </c>
      <c r="E3799" t="s">
        <v>28</v>
      </c>
      <c r="F3799">
        <v>200.83</v>
      </c>
      <c r="G3799">
        <f>IF(DATOS[[#This Row],[avg_order_value]]="",0,DATOS[[#This Row],[avg_order_value]])</f>
        <v>200.83</v>
      </c>
      <c r="H3799">
        <v>13</v>
      </c>
      <c r="I3799">
        <f>DATOS[[#This Row],[avgValorOrdenDesc]]*DATOS[[#This Row],[total_orders]]</f>
        <v>2610.79</v>
      </c>
      <c r="J3799">
        <v>343</v>
      </c>
      <c r="K3799">
        <v>0</v>
      </c>
      <c r="L3799" t="s">
        <v>19</v>
      </c>
      <c r="M3799">
        <v>9.8000000000000007</v>
      </c>
      <c r="N3799">
        <f>IF(DATOS[[#This Row],[email_open_rate]]="",0,DATOS[[#This Row],[email_open_rate]])</f>
        <v>9.8000000000000007</v>
      </c>
      <c r="O3799" s="1">
        <v>44847</v>
      </c>
      <c r="P3799">
        <v>15</v>
      </c>
      <c r="Q3799">
        <v>0.23</v>
      </c>
      <c r="R3799">
        <f>IF(IFERROR(VLOOKUP(DATOS[[#This Row],[IdUnico]],A3800:$A$5002,1,FALSE),0),1,0)</f>
        <v>0</v>
      </c>
    </row>
    <row r="3800" spans="1:18" x14ac:dyDescent="0.3">
      <c r="A3800" t="str">
        <f>CONCATENATE(DATOS[[#This Row],[customer_id]],"_",DATOS[[#This Row],[country]],"_",DATOS[[#This Row],[customer_since]])</f>
        <v>CUST_7796_Brazil_44293</v>
      </c>
      <c r="B3800" t="s">
        <v>2191</v>
      </c>
      <c r="C3800">
        <v>46</v>
      </c>
      <c r="D3800" t="s">
        <v>21</v>
      </c>
      <c r="E3800" t="s">
        <v>15</v>
      </c>
      <c r="F3800">
        <v>130.94</v>
      </c>
      <c r="G3800">
        <f>IF(DATOS[[#This Row],[avg_order_value]]="",0,DATOS[[#This Row],[avg_order_value]])</f>
        <v>130.94</v>
      </c>
      <c r="H3800">
        <v>6</v>
      </c>
      <c r="I3800">
        <f>DATOS[[#This Row],[avgValorOrdenDesc]]*DATOS[[#This Row],[total_orders]]</f>
        <v>785.64</v>
      </c>
      <c r="J3800">
        <v>264</v>
      </c>
      <c r="K3800">
        <v>0</v>
      </c>
      <c r="L3800" t="s">
        <v>29</v>
      </c>
      <c r="M3800">
        <v>16.600000000000001</v>
      </c>
      <c r="N3800">
        <f>IF(DATOS[[#This Row],[email_open_rate]]="",0,DATOS[[#This Row],[email_open_rate]])</f>
        <v>16.600000000000001</v>
      </c>
      <c r="O3800" s="1">
        <v>44293</v>
      </c>
      <c r="P3800">
        <v>69</v>
      </c>
      <c r="Q3800">
        <v>0.18</v>
      </c>
      <c r="R3800">
        <f>IF(IFERROR(VLOOKUP(DATOS[[#This Row],[IdUnico]],A3801:$A$5002,1,FALSE),0),1,0)</f>
        <v>0</v>
      </c>
    </row>
    <row r="3801" spans="1:18" x14ac:dyDescent="0.3">
      <c r="A3801" t="str">
        <f>CONCATENATE(DATOS[[#This Row],[customer_id]],"_",DATOS[[#This Row],[country]],"_",DATOS[[#This Row],[customer_since]])</f>
        <v>CUST_7797_France_45702</v>
      </c>
      <c r="B3801" t="s">
        <v>3280</v>
      </c>
      <c r="C3801">
        <v>30</v>
      </c>
      <c r="D3801" t="s">
        <v>14</v>
      </c>
      <c r="E3801" t="s">
        <v>35</v>
      </c>
      <c r="F3801">
        <v>66.05</v>
      </c>
      <c r="G3801">
        <f>IF(DATOS[[#This Row],[avg_order_value]]="",0,DATOS[[#This Row],[avg_order_value]])</f>
        <v>66.05</v>
      </c>
      <c r="H3801">
        <v>12</v>
      </c>
      <c r="I3801">
        <f>DATOS[[#This Row],[avgValorOrdenDesc]]*DATOS[[#This Row],[total_orders]]</f>
        <v>792.59999999999991</v>
      </c>
      <c r="J3801">
        <v>220</v>
      </c>
      <c r="K3801">
        <v>0</v>
      </c>
      <c r="L3801" t="s">
        <v>19</v>
      </c>
      <c r="M3801">
        <v>4.9000000000000004</v>
      </c>
      <c r="N3801">
        <f>IF(DATOS[[#This Row],[email_open_rate]]="",0,DATOS[[#This Row],[email_open_rate]])</f>
        <v>4.9000000000000004</v>
      </c>
      <c r="O3801" s="1">
        <v>45702</v>
      </c>
      <c r="P3801">
        <v>97</v>
      </c>
      <c r="Q3801">
        <v>0.1</v>
      </c>
      <c r="R3801">
        <f>IF(IFERROR(VLOOKUP(DATOS[[#This Row],[IdUnico]],A3802:$A$5002,1,FALSE),0),1,0)</f>
        <v>0</v>
      </c>
    </row>
    <row r="3802" spans="1:18" x14ac:dyDescent="0.3">
      <c r="A3802" t="str">
        <f>CONCATENATE(DATOS[[#This Row],[customer_id]],"_",DATOS[[#This Row],[country]],"_",DATOS[[#This Row],[customer_since]])</f>
        <v>CUST_7799_France_44423</v>
      </c>
      <c r="B3802" t="s">
        <v>378</v>
      </c>
      <c r="C3802">
        <v>76</v>
      </c>
      <c r="D3802" t="s">
        <v>14</v>
      </c>
      <c r="E3802" t="s">
        <v>35</v>
      </c>
      <c r="F3802">
        <v>36.99</v>
      </c>
      <c r="G3802">
        <f>IF(DATOS[[#This Row],[avg_order_value]]="",0,DATOS[[#This Row],[avg_order_value]])</f>
        <v>36.99</v>
      </c>
      <c r="H3802">
        <v>7</v>
      </c>
      <c r="I3802">
        <f>DATOS[[#This Row],[avgValorOrdenDesc]]*DATOS[[#This Row],[total_orders]]</f>
        <v>258.93</v>
      </c>
      <c r="J3802">
        <v>152</v>
      </c>
      <c r="K3802">
        <v>0</v>
      </c>
      <c r="L3802" t="s">
        <v>19</v>
      </c>
      <c r="M3802">
        <v>33.4</v>
      </c>
      <c r="N3802">
        <f>IF(DATOS[[#This Row],[email_open_rate]]="",0,DATOS[[#This Row],[email_open_rate]])</f>
        <v>33.4</v>
      </c>
      <c r="O3802" s="1">
        <v>44423</v>
      </c>
      <c r="P3802">
        <v>84</v>
      </c>
      <c r="Q3802">
        <v>0.2</v>
      </c>
      <c r="R3802">
        <f>IF(IFERROR(VLOOKUP(DATOS[[#This Row],[IdUnico]],A3803:$A$5002,1,FALSE),0),1,0)</f>
        <v>0</v>
      </c>
    </row>
    <row r="3803" spans="1:18" x14ac:dyDescent="0.3">
      <c r="A3803" t="str">
        <f>CONCATENATE(DATOS[[#This Row],[customer_id]],"_",DATOS[[#This Row],[country]],"_",DATOS[[#This Row],[customer_since]])</f>
        <v>CUST_7799_USA_45309</v>
      </c>
      <c r="B3803" t="s">
        <v>378</v>
      </c>
      <c r="C3803">
        <v>34</v>
      </c>
      <c r="D3803" t="s">
        <v>21</v>
      </c>
      <c r="E3803" t="s">
        <v>18</v>
      </c>
      <c r="F3803">
        <v>162.07</v>
      </c>
      <c r="G3803">
        <f>IF(DATOS[[#This Row],[avg_order_value]]="",0,DATOS[[#This Row],[avg_order_value]])</f>
        <v>162.07</v>
      </c>
      <c r="H3803">
        <v>11</v>
      </c>
      <c r="I3803">
        <f>DATOS[[#This Row],[avgValorOrdenDesc]]*DATOS[[#This Row],[total_orders]]</f>
        <v>1782.77</v>
      </c>
      <c r="J3803">
        <v>79</v>
      </c>
      <c r="K3803">
        <v>0</v>
      </c>
      <c r="L3803" t="s">
        <v>29</v>
      </c>
      <c r="M3803">
        <v>34.700000000000003</v>
      </c>
      <c r="N3803">
        <f>IF(DATOS[[#This Row],[email_open_rate]]="",0,DATOS[[#This Row],[email_open_rate]])</f>
        <v>34.700000000000003</v>
      </c>
      <c r="O3803" s="1">
        <v>45309</v>
      </c>
      <c r="P3803">
        <v>23</v>
      </c>
      <c r="Q3803">
        <v>0.19</v>
      </c>
      <c r="R3803">
        <f>IF(IFERROR(VLOOKUP(DATOS[[#This Row],[IdUnico]],A3804:$A$5002,1,FALSE),0),1,0)</f>
        <v>0</v>
      </c>
    </row>
    <row r="3804" spans="1:18" x14ac:dyDescent="0.3">
      <c r="A3804" t="str">
        <f>CONCATENATE(DATOS[[#This Row],[customer_id]],"_",DATOS[[#This Row],[country]],"_",DATOS[[#This Row],[customer_since]])</f>
        <v>CUST_7801_France_44671</v>
      </c>
      <c r="B3804" t="s">
        <v>515</v>
      </c>
      <c r="C3804">
        <v>27</v>
      </c>
      <c r="D3804" t="s">
        <v>14</v>
      </c>
      <c r="E3804" t="s">
        <v>35</v>
      </c>
      <c r="F3804">
        <v>85.8</v>
      </c>
      <c r="G3804">
        <f>IF(DATOS[[#This Row],[avg_order_value]]="",0,DATOS[[#This Row],[avg_order_value]])</f>
        <v>85.8</v>
      </c>
      <c r="H3804">
        <v>11</v>
      </c>
      <c r="I3804">
        <f>DATOS[[#This Row],[avgValorOrdenDesc]]*DATOS[[#This Row],[total_orders]]</f>
        <v>943.8</v>
      </c>
      <c r="J3804">
        <v>363</v>
      </c>
      <c r="K3804">
        <v>0</v>
      </c>
      <c r="L3804" t="s">
        <v>16</v>
      </c>
      <c r="M3804">
        <v>55.6</v>
      </c>
      <c r="N3804">
        <f>IF(DATOS[[#This Row],[email_open_rate]]="",0,DATOS[[#This Row],[email_open_rate]])</f>
        <v>55.6</v>
      </c>
      <c r="O3804" s="1">
        <v>44671</v>
      </c>
      <c r="P3804">
        <v>95</v>
      </c>
      <c r="Q3804">
        <v>0.28999999999999998</v>
      </c>
      <c r="R3804">
        <f>IF(IFERROR(VLOOKUP(DATOS[[#This Row],[IdUnico]],A3805:$A$5002,1,FALSE),0),1,0)</f>
        <v>0</v>
      </c>
    </row>
    <row r="3805" spans="1:18" x14ac:dyDescent="0.3">
      <c r="A3805" t="str">
        <f>CONCATENATE(DATOS[[#This Row],[customer_id]],"_",DATOS[[#This Row],[country]],"_",DATOS[[#This Row],[customer_since]])</f>
        <v>CUST_7801_UK_44651</v>
      </c>
      <c r="B3805" t="s">
        <v>515</v>
      </c>
      <c r="C3805">
        <v>35</v>
      </c>
      <c r="D3805" t="s">
        <v>21</v>
      </c>
      <c r="E3805" t="s">
        <v>52</v>
      </c>
      <c r="F3805">
        <v>118.65</v>
      </c>
      <c r="G3805">
        <f>IF(DATOS[[#This Row],[avg_order_value]]="",0,DATOS[[#This Row],[avg_order_value]])</f>
        <v>118.65</v>
      </c>
      <c r="H3805">
        <v>11</v>
      </c>
      <c r="I3805">
        <f>DATOS[[#This Row],[avgValorOrdenDesc]]*DATOS[[#This Row],[total_orders]]</f>
        <v>1305.1500000000001</v>
      </c>
      <c r="J3805">
        <v>118</v>
      </c>
      <c r="K3805">
        <v>0</v>
      </c>
      <c r="L3805" t="s">
        <v>19</v>
      </c>
      <c r="M3805">
        <v>67.2</v>
      </c>
      <c r="N3805">
        <f>IF(DATOS[[#This Row],[email_open_rate]]="",0,DATOS[[#This Row],[email_open_rate]])</f>
        <v>67.2</v>
      </c>
      <c r="O3805" s="1">
        <v>44651</v>
      </c>
      <c r="P3805">
        <v>41</v>
      </c>
      <c r="Q3805">
        <v>0.27</v>
      </c>
      <c r="R3805">
        <f>IF(IFERROR(VLOOKUP(DATOS[[#This Row],[IdUnico]],A3806:$A$5002,1,FALSE),0),1,0)</f>
        <v>0</v>
      </c>
    </row>
    <row r="3806" spans="1:18" x14ac:dyDescent="0.3">
      <c r="A3806" t="str">
        <f>CONCATENATE(DATOS[[#This Row],[customer_id]],"_",DATOS[[#This Row],[country]],"_",DATOS[[#This Row],[customer_since]])</f>
        <v>CUST_7806_UK_45585</v>
      </c>
      <c r="B3806" t="s">
        <v>474</v>
      </c>
      <c r="C3806">
        <v>69</v>
      </c>
      <c r="D3806" t="s">
        <v>21</v>
      </c>
      <c r="E3806" t="s">
        <v>52</v>
      </c>
      <c r="F3806">
        <v>117.92</v>
      </c>
      <c r="G3806">
        <f>IF(DATOS[[#This Row],[avg_order_value]]="",0,DATOS[[#This Row],[avg_order_value]])</f>
        <v>117.92</v>
      </c>
      <c r="H3806">
        <v>8</v>
      </c>
      <c r="I3806">
        <f>DATOS[[#This Row],[avgValorOrdenDesc]]*DATOS[[#This Row],[total_orders]]</f>
        <v>943.36</v>
      </c>
      <c r="J3806">
        <v>73</v>
      </c>
      <c r="K3806">
        <v>0</v>
      </c>
      <c r="L3806" t="s">
        <v>29</v>
      </c>
      <c r="M3806">
        <v>70.7</v>
      </c>
      <c r="N3806">
        <f>IF(DATOS[[#This Row],[email_open_rate]]="",0,DATOS[[#This Row],[email_open_rate]])</f>
        <v>70.7</v>
      </c>
      <c r="O3806" s="1">
        <v>45585</v>
      </c>
      <c r="P3806">
        <v>9</v>
      </c>
      <c r="Q3806">
        <v>0.17</v>
      </c>
      <c r="R3806">
        <f>IF(IFERROR(VLOOKUP(DATOS[[#This Row],[IdUnico]],A3807:$A$5002,1,FALSE),0),1,0)</f>
        <v>0</v>
      </c>
    </row>
    <row r="3807" spans="1:18" x14ac:dyDescent="0.3">
      <c r="A3807" t="str">
        <f>CONCATENATE(DATOS[[#This Row],[customer_id]],"_",DATOS[[#This Row],[country]],"_",DATOS[[#This Row],[customer_since]])</f>
        <v>CUST_7807_UK_44573</v>
      </c>
      <c r="B3807" t="s">
        <v>1605</v>
      </c>
      <c r="C3807">
        <v>48</v>
      </c>
      <c r="D3807" t="s">
        <v>14</v>
      </c>
      <c r="E3807" t="s">
        <v>52</v>
      </c>
      <c r="F3807">
        <v>156.37</v>
      </c>
      <c r="G3807">
        <f>IF(DATOS[[#This Row],[avg_order_value]]="",0,DATOS[[#This Row],[avg_order_value]])</f>
        <v>156.37</v>
      </c>
      <c r="H3807">
        <v>11</v>
      </c>
      <c r="I3807">
        <f>DATOS[[#This Row],[avgValorOrdenDesc]]*DATOS[[#This Row],[total_orders]]</f>
        <v>1720.0700000000002</v>
      </c>
      <c r="J3807">
        <v>258</v>
      </c>
      <c r="K3807">
        <v>0</v>
      </c>
      <c r="L3807" t="s">
        <v>23</v>
      </c>
      <c r="M3807">
        <v>69.2</v>
      </c>
      <c r="N3807">
        <f>IF(DATOS[[#This Row],[email_open_rate]]="",0,DATOS[[#This Row],[email_open_rate]])</f>
        <v>69.2</v>
      </c>
      <c r="O3807" s="1">
        <v>44573</v>
      </c>
      <c r="P3807">
        <v>14</v>
      </c>
      <c r="Q3807">
        <v>0.16</v>
      </c>
      <c r="R3807">
        <f>IF(IFERROR(VLOOKUP(DATOS[[#This Row],[IdUnico]],A3808:$A$5002,1,FALSE),0),1,0)</f>
        <v>0</v>
      </c>
    </row>
    <row r="3808" spans="1:18" x14ac:dyDescent="0.3">
      <c r="A3808" t="str">
        <f>CONCATENATE(DATOS[[#This Row],[customer_id]],"_",DATOS[[#This Row],[country]],"_",DATOS[[#This Row],[customer_since]])</f>
        <v>CUST_7809_France_44168</v>
      </c>
      <c r="B3808" t="s">
        <v>731</v>
      </c>
      <c r="C3808">
        <v>63</v>
      </c>
      <c r="D3808" t="s">
        <v>14</v>
      </c>
      <c r="E3808" t="s">
        <v>35</v>
      </c>
      <c r="F3808">
        <v>17.670000000000002</v>
      </c>
      <c r="G3808">
        <f>IF(DATOS[[#This Row],[avg_order_value]]="",0,DATOS[[#This Row],[avg_order_value]])</f>
        <v>17.670000000000002</v>
      </c>
      <c r="H3808">
        <v>8</v>
      </c>
      <c r="I3808">
        <f>DATOS[[#This Row],[avgValorOrdenDesc]]*DATOS[[#This Row],[total_orders]]</f>
        <v>141.36000000000001</v>
      </c>
      <c r="J3808">
        <v>248</v>
      </c>
      <c r="K3808">
        <v>0</v>
      </c>
      <c r="L3808" t="s">
        <v>16</v>
      </c>
      <c r="M3808">
        <v>55.1</v>
      </c>
      <c r="N3808">
        <f>IF(DATOS[[#This Row],[email_open_rate]]="",0,DATOS[[#This Row],[email_open_rate]])</f>
        <v>55.1</v>
      </c>
      <c r="O3808" s="1">
        <v>44168</v>
      </c>
      <c r="P3808">
        <v>74</v>
      </c>
      <c r="Q3808">
        <v>0.16</v>
      </c>
      <c r="R3808">
        <f>IF(IFERROR(VLOOKUP(DATOS[[#This Row],[IdUnico]],A3809:$A$5002,1,FALSE),0),1,0)</f>
        <v>0</v>
      </c>
    </row>
    <row r="3809" spans="1:18" x14ac:dyDescent="0.3">
      <c r="A3809" t="str">
        <f>CONCATENATE(DATOS[[#This Row],[customer_id]],"_",DATOS[[#This Row],[country]],"_",DATOS[[#This Row],[customer_since]])</f>
        <v>CUST_7809_France_44795</v>
      </c>
      <c r="B3809" t="s">
        <v>731</v>
      </c>
      <c r="C3809">
        <v>51</v>
      </c>
      <c r="D3809" t="s">
        <v>14</v>
      </c>
      <c r="E3809" t="s">
        <v>35</v>
      </c>
      <c r="G3809">
        <f>IF(DATOS[[#This Row],[avg_order_value]]="",0,DATOS[[#This Row],[avg_order_value]])</f>
        <v>0</v>
      </c>
      <c r="H3809">
        <v>10</v>
      </c>
      <c r="I3809">
        <f>DATOS[[#This Row],[avgValorOrdenDesc]]*DATOS[[#This Row],[total_orders]]</f>
        <v>0</v>
      </c>
      <c r="J3809">
        <v>149</v>
      </c>
      <c r="K3809">
        <v>0</v>
      </c>
      <c r="L3809" t="s">
        <v>40</v>
      </c>
      <c r="M3809">
        <v>40.9</v>
      </c>
      <c r="N3809">
        <f>IF(DATOS[[#This Row],[email_open_rate]]="",0,DATOS[[#This Row],[email_open_rate]])</f>
        <v>40.9</v>
      </c>
      <c r="O3809" s="1">
        <v>44795</v>
      </c>
      <c r="P3809">
        <v>64</v>
      </c>
      <c r="Q3809">
        <v>0.14000000000000001</v>
      </c>
      <c r="R3809">
        <f>IF(IFERROR(VLOOKUP(DATOS[[#This Row],[IdUnico]],A3810:$A$5002,1,FALSE),0),1,0)</f>
        <v>0</v>
      </c>
    </row>
    <row r="3810" spans="1:18" x14ac:dyDescent="0.3">
      <c r="A3810" t="str">
        <f>CONCATENATE(DATOS[[#This Row],[customer_id]],"_",DATOS[[#This Row],[country]],"_",DATOS[[#This Row],[customer_since]])</f>
        <v>CUST_7811_Germany_44046</v>
      </c>
      <c r="B3810" t="s">
        <v>2955</v>
      </c>
      <c r="C3810">
        <v>56</v>
      </c>
      <c r="D3810" t="s">
        <v>14</v>
      </c>
      <c r="E3810" t="s">
        <v>50</v>
      </c>
      <c r="F3810">
        <v>78.42</v>
      </c>
      <c r="G3810">
        <f>IF(DATOS[[#This Row],[avg_order_value]]="",0,DATOS[[#This Row],[avg_order_value]])</f>
        <v>78.42</v>
      </c>
      <c r="H3810">
        <v>10</v>
      </c>
      <c r="I3810">
        <f>DATOS[[#This Row],[avgValorOrdenDesc]]*DATOS[[#This Row],[total_orders]]</f>
        <v>784.2</v>
      </c>
      <c r="J3810">
        <v>258</v>
      </c>
      <c r="K3810">
        <v>0</v>
      </c>
      <c r="L3810" t="s">
        <v>40</v>
      </c>
      <c r="M3810">
        <v>6</v>
      </c>
      <c r="N3810">
        <f>IF(DATOS[[#This Row],[email_open_rate]]="",0,DATOS[[#This Row],[email_open_rate]])</f>
        <v>6</v>
      </c>
      <c r="O3810" s="1">
        <v>44046</v>
      </c>
      <c r="P3810">
        <v>40</v>
      </c>
      <c r="Q3810">
        <v>0.39</v>
      </c>
      <c r="R3810">
        <f>IF(IFERROR(VLOOKUP(DATOS[[#This Row],[IdUnico]],A3811:$A$5002,1,FALSE),0),1,0)</f>
        <v>0</v>
      </c>
    </row>
    <row r="3811" spans="1:18" x14ac:dyDescent="0.3">
      <c r="A3811" t="str">
        <f>CONCATENATE(DATOS[[#This Row],[customer_id]],"_",DATOS[[#This Row],[country]],"_",DATOS[[#This Row],[customer_since]])</f>
        <v>CUST_7812_India_44539</v>
      </c>
      <c r="B3811" t="s">
        <v>1514</v>
      </c>
      <c r="C3811">
        <v>21</v>
      </c>
      <c r="D3811" t="s">
        <v>21</v>
      </c>
      <c r="E3811" t="s">
        <v>37</v>
      </c>
      <c r="F3811">
        <v>96.14</v>
      </c>
      <c r="G3811">
        <f>IF(DATOS[[#This Row],[avg_order_value]]="",0,DATOS[[#This Row],[avg_order_value]])</f>
        <v>96.14</v>
      </c>
      <c r="H3811">
        <v>7</v>
      </c>
      <c r="I3811">
        <f>DATOS[[#This Row],[avgValorOrdenDesc]]*DATOS[[#This Row],[total_orders]]</f>
        <v>672.98</v>
      </c>
      <c r="J3811">
        <v>134</v>
      </c>
      <c r="K3811">
        <v>0</v>
      </c>
      <c r="L3811" t="s">
        <v>29</v>
      </c>
      <c r="M3811">
        <v>82.5</v>
      </c>
      <c r="N3811">
        <f>IF(DATOS[[#This Row],[email_open_rate]]="",0,DATOS[[#This Row],[email_open_rate]])</f>
        <v>82.5</v>
      </c>
      <c r="O3811" s="1">
        <v>44539</v>
      </c>
      <c r="P3811">
        <v>45</v>
      </c>
      <c r="Q3811">
        <v>0.24</v>
      </c>
      <c r="R3811">
        <f>IF(IFERROR(VLOOKUP(DATOS[[#This Row],[IdUnico]],A3812:$A$5002,1,FALSE),0),1,0)</f>
        <v>0</v>
      </c>
    </row>
    <row r="3812" spans="1:18" x14ac:dyDescent="0.3">
      <c r="A3812" t="str">
        <f>CONCATENATE(DATOS[[#This Row],[customer_id]],"_",DATOS[[#This Row],[country]],"_",DATOS[[#This Row],[customer_since]])</f>
        <v>CUST_7813_UK_44191</v>
      </c>
      <c r="B3812" t="s">
        <v>1652</v>
      </c>
      <c r="C3812">
        <v>24</v>
      </c>
      <c r="D3812" t="s">
        <v>21</v>
      </c>
      <c r="E3812" t="s">
        <v>52</v>
      </c>
      <c r="F3812">
        <v>40.520000000000003</v>
      </c>
      <c r="G3812">
        <f>IF(DATOS[[#This Row],[avg_order_value]]="",0,DATOS[[#This Row],[avg_order_value]])</f>
        <v>40.520000000000003</v>
      </c>
      <c r="H3812">
        <v>9</v>
      </c>
      <c r="I3812">
        <f>DATOS[[#This Row],[avgValorOrdenDesc]]*DATOS[[#This Row],[total_orders]]</f>
        <v>364.68</v>
      </c>
      <c r="J3812">
        <v>130</v>
      </c>
      <c r="K3812">
        <v>0</v>
      </c>
      <c r="L3812" t="s">
        <v>23</v>
      </c>
      <c r="M3812">
        <v>45.9</v>
      </c>
      <c r="N3812">
        <f>IF(DATOS[[#This Row],[email_open_rate]]="",0,DATOS[[#This Row],[email_open_rate]])</f>
        <v>45.9</v>
      </c>
      <c r="O3812" s="1">
        <v>44191</v>
      </c>
      <c r="P3812">
        <v>8</v>
      </c>
      <c r="Q3812">
        <v>0.05</v>
      </c>
      <c r="R3812">
        <f>IF(IFERROR(VLOOKUP(DATOS[[#This Row],[IdUnico]],A3813:$A$5002,1,FALSE),0),1,0)</f>
        <v>0</v>
      </c>
    </row>
    <row r="3813" spans="1:18" x14ac:dyDescent="0.3">
      <c r="A3813" t="str">
        <f>CONCATENATE(DATOS[[#This Row],[customer_id]],"_",DATOS[[#This Row],[country]],"_",DATOS[[#This Row],[customer_since]])</f>
        <v>CUST_7815_Australia_44789</v>
      </c>
      <c r="B3813" t="s">
        <v>2919</v>
      </c>
      <c r="C3813">
        <v>55</v>
      </c>
      <c r="D3813" t="s">
        <v>14</v>
      </c>
      <c r="E3813" t="s">
        <v>22</v>
      </c>
      <c r="F3813">
        <v>101.81</v>
      </c>
      <c r="G3813">
        <f>IF(DATOS[[#This Row],[avg_order_value]]="",0,DATOS[[#This Row],[avg_order_value]])</f>
        <v>101.81</v>
      </c>
      <c r="H3813">
        <v>8</v>
      </c>
      <c r="I3813">
        <f>DATOS[[#This Row],[avgValorOrdenDesc]]*DATOS[[#This Row],[total_orders]]</f>
        <v>814.48</v>
      </c>
      <c r="J3813">
        <v>356</v>
      </c>
      <c r="K3813">
        <v>0</v>
      </c>
      <c r="L3813" t="s">
        <v>40</v>
      </c>
      <c r="M3813">
        <v>84.3</v>
      </c>
      <c r="N3813">
        <f>IF(DATOS[[#This Row],[email_open_rate]]="",0,DATOS[[#This Row],[email_open_rate]])</f>
        <v>84.3</v>
      </c>
      <c r="O3813" s="1">
        <v>44789</v>
      </c>
      <c r="P3813">
        <v>33</v>
      </c>
      <c r="Q3813">
        <v>0.05</v>
      </c>
      <c r="R3813">
        <f>IF(IFERROR(VLOOKUP(DATOS[[#This Row],[IdUnico]],A3814:$A$5002,1,FALSE),0),1,0)</f>
        <v>0</v>
      </c>
    </row>
    <row r="3814" spans="1:18" x14ac:dyDescent="0.3">
      <c r="A3814" t="str">
        <f>CONCATENATE(DATOS[[#This Row],[customer_id]],"_",DATOS[[#This Row],[country]],"_",DATOS[[#This Row],[customer_since]])</f>
        <v>CUST_7816_China_45546</v>
      </c>
      <c r="B3814" t="s">
        <v>2144</v>
      </c>
      <c r="C3814">
        <v>20</v>
      </c>
      <c r="D3814" t="s">
        <v>14</v>
      </c>
      <c r="E3814" t="s">
        <v>44</v>
      </c>
      <c r="F3814">
        <v>50.8</v>
      </c>
      <c r="G3814">
        <f>IF(DATOS[[#This Row],[avg_order_value]]="",0,DATOS[[#This Row],[avg_order_value]])</f>
        <v>50.8</v>
      </c>
      <c r="H3814">
        <v>12</v>
      </c>
      <c r="I3814">
        <f>DATOS[[#This Row],[avgValorOrdenDesc]]*DATOS[[#This Row],[total_orders]]</f>
        <v>609.59999999999991</v>
      </c>
      <c r="J3814">
        <v>282</v>
      </c>
      <c r="K3814">
        <v>0</v>
      </c>
      <c r="L3814" t="s">
        <v>23</v>
      </c>
      <c r="M3814">
        <v>22.7</v>
      </c>
      <c r="N3814">
        <f>IF(DATOS[[#This Row],[email_open_rate]]="",0,DATOS[[#This Row],[email_open_rate]])</f>
        <v>22.7</v>
      </c>
      <c r="O3814" s="1">
        <v>45546</v>
      </c>
      <c r="P3814">
        <v>93</v>
      </c>
      <c r="Q3814">
        <v>0.36</v>
      </c>
      <c r="R3814">
        <f>IF(IFERROR(VLOOKUP(DATOS[[#This Row],[IdUnico]],A3815:$A$5002,1,FALSE),0),1,0)</f>
        <v>0</v>
      </c>
    </row>
    <row r="3815" spans="1:18" x14ac:dyDescent="0.3">
      <c r="A3815" t="str">
        <f>CONCATENATE(DATOS[[#This Row],[customer_id]],"_",DATOS[[#This Row],[country]],"_",DATOS[[#This Row],[customer_since]])</f>
        <v>CUST_7819_France_44288</v>
      </c>
      <c r="B3815" t="s">
        <v>582</v>
      </c>
      <c r="C3815">
        <v>33</v>
      </c>
      <c r="D3815" t="s">
        <v>25</v>
      </c>
      <c r="E3815" t="s">
        <v>35</v>
      </c>
      <c r="F3815">
        <v>45.87</v>
      </c>
      <c r="G3815">
        <f>IF(DATOS[[#This Row],[avg_order_value]]="",0,DATOS[[#This Row],[avg_order_value]])</f>
        <v>45.87</v>
      </c>
      <c r="H3815">
        <v>14</v>
      </c>
      <c r="I3815">
        <f>DATOS[[#This Row],[avgValorOrdenDesc]]*DATOS[[#This Row],[total_orders]]</f>
        <v>642.17999999999995</v>
      </c>
      <c r="J3815">
        <v>211</v>
      </c>
      <c r="K3815">
        <v>0</v>
      </c>
      <c r="L3815" t="s">
        <v>16</v>
      </c>
      <c r="M3815">
        <v>47.5</v>
      </c>
      <c r="N3815">
        <f>IF(DATOS[[#This Row],[email_open_rate]]="",0,DATOS[[#This Row],[email_open_rate]])</f>
        <v>47.5</v>
      </c>
      <c r="O3815" s="1">
        <v>44288</v>
      </c>
      <c r="P3815">
        <v>65</v>
      </c>
      <c r="Q3815">
        <v>0.18</v>
      </c>
      <c r="R3815">
        <f>IF(IFERROR(VLOOKUP(DATOS[[#This Row],[IdUnico]],A3816:$A$5002,1,FALSE),0),1,0)</f>
        <v>0</v>
      </c>
    </row>
    <row r="3816" spans="1:18" x14ac:dyDescent="0.3">
      <c r="A3816" t="str">
        <f>CONCATENATE(DATOS[[#This Row],[customer_id]],"_",DATOS[[#This Row],[country]],"_",DATOS[[#This Row],[customer_since]])</f>
        <v>CUST_7819_France_44528</v>
      </c>
      <c r="B3816" t="s">
        <v>582</v>
      </c>
      <c r="C3816">
        <v>31</v>
      </c>
      <c r="D3816" t="s">
        <v>25</v>
      </c>
      <c r="E3816" t="s">
        <v>35</v>
      </c>
      <c r="F3816">
        <v>87.3</v>
      </c>
      <c r="G3816">
        <f>IF(DATOS[[#This Row],[avg_order_value]]="",0,DATOS[[#This Row],[avg_order_value]])</f>
        <v>87.3</v>
      </c>
      <c r="H3816">
        <v>9</v>
      </c>
      <c r="I3816">
        <f>DATOS[[#This Row],[avgValorOrdenDesc]]*DATOS[[#This Row],[total_orders]]</f>
        <v>785.69999999999993</v>
      </c>
      <c r="J3816">
        <v>167</v>
      </c>
      <c r="K3816">
        <v>0</v>
      </c>
      <c r="L3816" t="s">
        <v>29</v>
      </c>
      <c r="M3816">
        <v>45.9</v>
      </c>
      <c r="N3816">
        <f>IF(DATOS[[#This Row],[email_open_rate]]="",0,DATOS[[#This Row],[email_open_rate]])</f>
        <v>45.9</v>
      </c>
      <c r="O3816" s="1">
        <v>44528</v>
      </c>
      <c r="P3816">
        <v>18</v>
      </c>
      <c r="Q3816">
        <v>0.25</v>
      </c>
      <c r="R3816">
        <f>IF(IFERROR(VLOOKUP(DATOS[[#This Row],[IdUnico]],A3817:$A$5002,1,FALSE),0),1,0)</f>
        <v>0</v>
      </c>
    </row>
    <row r="3817" spans="1:18" x14ac:dyDescent="0.3">
      <c r="A3817" t="str">
        <f>CONCATENATE(DATOS[[#This Row],[customer_id]],"_",DATOS[[#This Row],[country]],"_",DATOS[[#This Row],[customer_since]])</f>
        <v>CUST_7823_France_44649</v>
      </c>
      <c r="B3817" t="s">
        <v>2024</v>
      </c>
      <c r="C3817">
        <v>54</v>
      </c>
      <c r="D3817" t="s">
        <v>14</v>
      </c>
      <c r="E3817" t="s">
        <v>35</v>
      </c>
      <c r="F3817">
        <v>75.510000000000005</v>
      </c>
      <c r="G3817">
        <f>IF(DATOS[[#This Row],[avg_order_value]]="",0,DATOS[[#This Row],[avg_order_value]])</f>
        <v>75.510000000000005</v>
      </c>
      <c r="H3817">
        <v>13</v>
      </c>
      <c r="I3817">
        <f>DATOS[[#This Row],[avgValorOrdenDesc]]*DATOS[[#This Row],[total_orders]]</f>
        <v>981.63000000000011</v>
      </c>
      <c r="J3817">
        <v>76</v>
      </c>
      <c r="K3817">
        <v>0</v>
      </c>
      <c r="L3817" t="s">
        <v>40</v>
      </c>
      <c r="M3817">
        <v>58.5</v>
      </c>
      <c r="N3817">
        <f>IF(DATOS[[#This Row],[email_open_rate]]="",0,DATOS[[#This Row],[email_open_rate]])</f>
        <v>58.5</v>
      </c>
      <c r="O3817" s="1">
        <v>44649</v>
      </c>
      <c r="P3817">
        <v>33</v>
      </c>
      <c r="Q3817">
        <v>0.64</v>
      </c>
      <c r="R3817">
        <f>IF(IFERROR(VLOOKUP(DATOS[[#This Row],[IdUnico]],A3818:$A$5002,1,FALSE),0),1,0)</f>
        <v>0</v>
      </c>
    </row>
    <row r="3818" spans="1:18" x14ac:dyDescent="0.3">
      <c r="A3818" t="str">
        <f>CONCATENATE(DATOS[[#This Row],[customer_id]],"_",DATOS[[#This Row],[country]],"_",DATOS[[#This Row],[customer_since]])</f>
        <v>CUST_7828_India_44362</v>
      </c>
      <c r="B3818" t="s">
        <v>3593</v>
      </c>
      <c r="C3818">
        <v>75</v>
      </c>
      <c r="D3818" t="s">
        <v>21</v>
      </c>
      <c r="E3818" t="s">
        <v>37</v>
      </c>
      <c r="F3818">
        <v>62.73</v>
      </c>
      <c r="G3818">
        <f>IF(DATOS[[#This Row],[avg_order_value]]="",0,DATOS[[#This Row],[avg_order_value]])</f>
        <v>62.73</v>
      </c>
      <c r="H3818">
        <v>9</v>
      </c>
      <c r="I3818">
        <f>DATOS[[#This Row],[avgValorOrdenDesc]]*DATOS[[#This Row],[total_orders]]</f>
        <v>564.56999999999994</v>
      </c>
      <c r="J3818">
        <v>47</v>
      </c>
      <c r="K3818">
        <v>0</v>
      </c>
      <c r="L3818" t="s">
        <v>23</v>
      </c>
      <c r="M3818">
        <v>33.9</v>
      </c>
      <c r="N3818">
        <f>IF(DATOS[[#This Row],[email_open_rate]]="",0,DATOS[[#This Row],[email_open_rate]])</f>
        <v>33.9</v>
      </c>
      <c r="O3818" s="1">
        <v>44362</v>
      </c>
      <c r="P3818">
        <v>57</v>
      </c>
      <c r="Q3818">
        <v>0.08</v>
      </c>
      <c r="R3818">
        <f>IF(IFERROR(VLOOKUP(DATOS[[#This Row],[IdUnico]],A3819:$A$5002,1,FALSE),0),1,0)</f>
        <v>0</v>
      </c>
    </row>
    <row r="3819" spans="1:18" x14ac:dyDescent="0.3">
      <c r="A3819" t="str">
        <f>CONCATENATE(DATOS[[#This Row],[customer_id]],"_",DATOS[[#This Row],[country]],"_",DATOS[[#This Row],[customer_since]])</f>
        <v>CUST_7833_Germany_45382</v>
      </c>
      <c r="B3819" t="s">
        <v>430</v>
      </c>
      <c r="C3819">
        <v>39</v>
      </c>
      <c r="D3819" t="s">
        <v>14</v>
      </c>
      <c r="E3819" t="s">
        <v>50</v>
      </c>
      <c r="F3819">
        <v>31.04</v>
      </c>
      <c r="G3819">
        <f>IF(DATOS[[#This Row],[avg_order_value]]="",0,DATOS[[#This Row],[avg_order_value]])</f>
        <v>31.04</v>
      </c>
      <c r="H3819">
        <v>11</v>
      </c>
      <c r="I3819">
        <f>DATOS[[#This Row],[avgValorOrdenDesc]]*DATOS[[#This Row],[total_orders]]</f>
        <v>341.44</v>
      </c>
      <c r="J3819">
        <v>347</v>
      </c>
      <c r="K3819">
        <v>0</v>
      </c>
      <c r="L3819" t="s">
        <v>19</v>
      </c>
      <c r="M3819">
        <v>91.1</v>
      </c>
      <c r="N3819">
        <f>IF(DATOS[[#This Row],[email_open_rate]]="",0,DATOS[[#This Row],[email_open_rate]])</f>
        <v>91.1</v>
      </c>
      <c r="O3819" s="1">
        <v>45382</v>
      </c>
      <c r="P3819">
        <v>35</v>
      </c>
      <c r="Q3819">
        <v>0.5</v>
      </c>
      <c r="R3819">
        <f>IF(IFERROR(VLOOKUP(DATOS[[#This Row],[IdUnico]],A3820:$A$5002,1,FALSE),0),1,0)</f>
        <v>0</v>
      </c>
    </row>
    <row r="3820" spans="1:18" x14ac:dyDescent="0.3">
      <c r="A3820" t="str">
        <f>CONCATENATE(DATOS[[#This Row],[customer_id]],"_",DATOS[[#This Row],[country]],"_",DATOS[[#This Row],[customer_since]])</f>
        <v>CUST_7837_USA_44382</v>
      </c>
      <c r="B3820" t="s">
        <v>3085</v>
      </c>
      <c r="C3820">
        <v>28</v>
      </c>
      <c r="D3820" t="s">
        <v>14</v>
      </c>
      <c r="E3820" t="s">
        <v>18</v>
      </c>
      <c r="F3820">
        <v>39.11</v>
      </c>
      <c r="G3820">
        <f>IF(DATOS[[#This Row],[avg_order_value]]="",0,DATOS[[#This Row],[avg_order_value]])</f>
        <v>39.11</v>
      </c>
      <c r="H3820">
        <v>9</v>
      </c>
      <c r="I3820">
        <f>DATOS[[#This Row],[avgValorOrdenDesc]]*DATOS[[#This Row],[total_orders]]</f>
        <v>351.99</v>
      </c>
      <c r="J3820">
        <v>102</v>
      </c>
      <c r="K3820">
        <v>0</v>
      </c>
      <c r="L3820" t="s">
        <v>16</v>
      </c>
      <c r="M3820">
        <v>52.7</v>
      </c>
      <c r="N3820">
        <f>IF(DATOS[[#This Row],[email_open_rate]]="",0,DATOS[[#This Row],[email_open_rate]])</f>
        <v>52.7</v>
      </c>
      <c r="O3820" s="1">
        <v>44382</v>
      </c>
      <c r="P3820">
        <v>23</v>
      </c>
      <c r="Q3820">
        <v>0.17</v>
      </c>
      <c r="R3820">
        <f>IF(IFERROR(VLOOKUP(DATOS[[#This Row],[IdUnico]],A3821:$A$5002,1,FALSE),0),1,0)</f>
        <v>0</v>
      </c>
    </row>
    <row r="3821" spans="1:18" x14ac:dyDescent="0.3">
      <c r="A3821" t="str">
        <f>CONCATENATE(DATOS[[#This Row],[customer_id]],"_",DATOS[[#This Row],[country]],"_",DATOS[[#This Row],[customer_since]])</f>
        <v>CUST_7837_USA_44781</v>
      </c>
      <c r="B3821" t="s">
        <v>3085</v>
      </c>
      <c r="C3821">
        <v>56</v>
      </c>
      <c r="D3821" t="s">
        <v>21</v>
      </c>
      <c r="E3821" t="s">
        <v>18</v>
      </c>
      <c r="F3821">
        <v>60.97</v>
      </c>
      <c r="G3821">
        <f>IF(DATOS[[#This Row],[avg_order_value]]="",0,DATOS[[#This Row],[avg_order_value]])</f>
        <v>60.97</v>
      </c>
      <c r="H3821">
        <v>12</v>
      </c>
      <c r="I3821">
        <f>DATOS[[#This Row],[avgValorOrdenDesc]]*DATOS[[#This Row],[total_orders]]</f>
        <v>731.64</v>
      </c>
      <c r="J3821">
        <v>63</v>
      </c>
      <c r="K3821">
        <v>0</v>
      </c>
      <c r="L3821" t="s">
        <v>23</v>
      </c>
      <c r="N3821">
        <f>IF(DATOS[[#This Row],[email_open_rate]]="",0,DATOS[[#This Row],[email_open_rate]])</f>
        <v>0</v>
      </c>
      <c r="O3821" s="1">
        <v>44781</v>
      </c>
      <c r="P3821">
        <v>30</v>
      </c>
      <c r="Q3821">
        <v>0.09</v>
      </c>
      <c r="R3821">
        <f>IF(IFERROR(VLOOKUP(DATOS[[#This Row],[IdUnico]],A3822:$A$5002,1,FALSE),0),1,0)</f>
        <v>0</v>
      </c>
    </row>
    <row r="3822" spans="1:18" x14ac:dyDescent="0.3">
      <c r="A3822" t="str">
        <f>CONCATENATE(DATOS[[#This Row],[customer_id]],"_",DATOS[[#This Row],[country]],"_",DATOS[[#This Row],[customer_since]])</f>
        <v>CUST_7838_Australia_44668</v>
      </c>
      <c r="B3822" t="s">
        <v>3074</v>
      </c>
      <c r="C3822">
        <v>33</v>
      </c>
      <c r="D3822" t="s">
        <v>14</v>
      </c>
      <c r="E3822" t="s">
        <v>22</v>
      </c>
      <c r="F3822">
        <v>69.69</v>
      </c>
      <c r="G3822">
        <f>IF(DATOS[[#This Row],[avg_order_value]]="",0,DATOS[[#This Row],[avg_order_value]])</f>
        <v>69.69</v>
      </c>
      <c r="H3822">
        <v>11</v>
      </c>
      <c r="I3822">
        <f>DATOS[[#This Row],[avgValorOrdenDesc]]*DATOS[[#This Row],[total_orders]]</f>
        <v>766.58999999999992</v>
      </c>
      <c r="J3822">
        <v>85</v>
      </c>
      <c r="K3822">
        <v>0</v>
      </c>
      <c r="L3822" t="s">
        <v>16</v>
      </c>
      <c r="M3822">
        <v>71.900000000000006</v>
      </c>
      <c r="N3822">
        <f>IF(DATOS[[#This Row],[email_open_rate]]="",0,DATOS[[#This Row],[email_open_rate]])</f>
        <v>71.900000000000006</v>
      </c>
      <c r="O3822" s="1">
        <v>44668</v>
      </c>
      <c r="P3822">
        <v>56</v>
      </c>
      <c r="Q3822">
        <v>0.33</v>
      </c>
      <c r="R3822">
        <f>IF(IFERROR(VLOOKUP(DATOS[[#This Row],[IdUnico]],A3823:$A$5002,1,FALSE),0),1,0)</f>
        <v>0</v>
      </c>
    </row>
    <row r="3823" spans="1:18" x14ac:dyDescent="0.3">
      <c r="A3823" t="str">
        <f>CONCATENATE(DATOS[[#This Row],[customer_id]],"_",DATOS[[#This Row],[country]],"_",DATOS[[#This Row],[customer_since]])</f>
        <v>CUST_7841_Canada_44121</v>
      </c>
      <c r="B3823" t="s">
        <v>1914</v>
      </c>
      <c r="C3823">
        <v>39</v>
      </c>
      <c r="D3823" t="s">
        <v>21</v>
      </c>
      <c r="E3823" t="s">
        <v>28</v>
      </c>
      <c r="F3823">
        <v>223.11</v>
      </c>
      <c r="G3823">
        <f>IF(DATOS[[#This Row],[avg_order_value]]="",0,DATOS[[#This Row],[avg_order_value]])</f>
        <v>223.11</v>
      </c>
      <c r="H3823">
        <v>3</v>
      </c>
      <c r="I3823">
        <f>DATOS[[#This Row],[avgValorOrdenDesc]]*DATOS[[#This Row],[total_orders]]</f>
        <v>669.33</v>
      </c>
      <c r="J3823">
        <v>303</v>
      </c>
      <c r="K3823">
        <v>0</v>
      </c>
      <c r="L3823" t="s">
        <v>19</v>
      </c>
      <c r="M3823">
        <v>20.8</v>
      </c>
      <c r="N3823">
        <f>IF(DATOS[[#This Row],[email_open_rate]]="",0,DATOS[[#This Row],[email_open_rate]])</f>
        <v>20.8</v>
      </c>
      <c r="O3823" s="1">
        <v>44121</v>
      </c>
      <c r="P3823">
        <v>58</v>
      </c>
      <c r="Q3823">
        <v>0.56000000000000005</v>
      </c>
      <c r="R3823">
        <f>IF(IFERROR(VLOOKUP(DATOS[[#This Row],[IdUnico]],A3824:$A$5002,1,FALSE),0),1,0)</f>
        <v>0</v>
      </c>
    </row>
    <row r="3824" spans="1:18" x14ac:dyDescent="0.3">
      <c r="A3824" t="str">
        <f>CONCATENATE(DATOS[[#This Row],[customer_id]],"_",DATOS[[#This Row],[country]],"_",DATOS[[#This Row],[customer_since]])</f>
        <v>CUST_7845_Brazil_45329</v>
      </c>
      <c r="B3824" t="s">
        <v>3339</v>
      </c>
      <c r="C3824">
        <v>39</v>
      </c>
      <c r="D3824" t="s">
        <v>21</v>
      </c>
      <c r="E3824" t="s">
        <v>15</v>
      </c>
      <c r="F3824">
        <v>95.83</v>
      </c>
      <c r="G3824">
        <f>IF(DATOS[[#This Row],[avg_order_value]]="",0,DATOS[[#This Row],[avg_order_value]])</f>
        <v>95.83</v>
      </c>
      <c r="H3824">
        <v>9</v>
      </c>
      <c r="I3824">
        <f>DATOS[[#This Row],[avgValorOrdenDesc]]*DATOS[[#This Row],[total_orders]]</f>
        <v>862.47</v>
      </c>
      <c r="J3824">
        <v>295</v>
      </c>
      <c r="K3824">
        <v>0</v>
      </c>
      <c r="L3824" t="s">
        <v>19</v>
      </c>
      <c r="M3824">
        <v>67.7</v>
      </c>
      <c r="N3824">
        <f>IF(DATOS[[#This Row],[email_open_rate]]="",0,DATOS[[#This Row],[email_open_rate]])</f>
        <v>67.7</v>
      </c>
      <c r="O3824" s="1">
        <v>45329</v>
      </c>
      <c r="P3824">
        <v>55</v>
      </c>
      <c r="Q3824">
        <v>0.41</v>
      </c>
      <c r="R3824">
        <f>IF(IFERROR(VLOOKUP(DATOS[[#This Row],[IdUnico]],A3825:$A$5002,1,FALSE),0),1,0)</f>
        <v>0</v>
      </c>
    </row>
    <row r="3825" spans="1:18" x14ac:dyDescent="0.3">
      <c r="A3825" t="str">
        <f>CONCATENATE(DATOS[[#This Row],[customer_id]],"_",DATOS[[#This Row],[country]],"_",DATOS[[#This Row],[customer_since]])</f>
        <v>CUST_7846_India_45197</v>
      </c>
      <c r="B3825" t="s">
        <v>2437</v>
      </c>
      <c r="C3825">
        <v>72</v>
      </c>
      <c r="D3825" t="s">
        <v>21</v>
      </c>
      <c r="E3825" t="s">
        <v>37</v>
      </c>
      <c r="F3825">
        <v>178.66</v>
      </c>
      <c r="G3825">
        <f>IF(DATOS[[#This Row],[avg_order_value]]="",0,DATOS[[#This Row],[avg_order_value]])</f>
        <v>178.66</v>
      </c>
      <c r="H3825">
        <v>9</v>
      </c>
      <c r="I3825">
        <f>DATOS[[#This Row],[avgValorOrdenDesc]]*DATOS[[#This Row],[total_orders]]</f>
        <v>1607.94</v>
      </c>
      <c r="J3825">
        <v>188</v>
      </c>
      <c r="K3825">
        <v>0</v>
      </c>
      <c r="L3825" t="s">
        <v>29</v>
      </c>
      <c r="M3825">
        <v>72.900000000000006</v>
      </c>
      <c r="N3825">
        <f>IF(DATOS[[#This Row],[email_open_rate]]="",0,DATOS[[#This Row],[email_open_rate]])</f>
        <v>72.900000000000006</v>
      </c>
      <c r="O3825" s="1">
        <v>45197</v>
      </c>
      <c r="P3825">
        <v>80</v>
      </c>
      <c r="Q3825">
        <v>0.25</v>
      </c>
      <c r="R3825">
        <f>IF(IFERROR(VLOOKUP(DATOS[[#This Row],[IdUnico]],A3826:$A$5002,1,FALSE),0),1,0)</f>
        <v>0</v>
      </c>
    </row>
    <row r="3826" spans="1:18" x14ac:dyDescent="0.3">
      <c r="A3826" t="str">
        <f>CONCATENATE(DATOS[[#This Row],[customer_id]],"_",DATOS[[#This Row],[country]],"_",DATOS[[#This Row],[customer_since]])</f>
        <v>CUST_7852_UK_45627</v>
      </c>
      <c r="B3826" t="s">
        <v>1016</v>
      </c>
      <c r="C3826">
        <v>61</v>
      </c>
      <c r="D3826" t="s">
        <v>21</v>
      </c>
      <c r="E3826" t="s">
        <v>52</v>
      </c>
      <c r="F3826">
        <v>132.91999999999999</v>
      </c>
      <c r="G3826">
        <f>IF(DATOS[[#This Row],[avg_order_value]]="",0,DATOS[[#This Row],[avg_order_value]])</f>
        <v>132.91999999999999</v>
      </c>
      <c r="H3826">
        <v>10</v>
      </c>
      <c r="I3826">
        <f>DATOS[[#This Row],[avgValorOrdenDesc]]*DATOS[[#This Row],[total_orders]]</f>
        <v>1329.1999999999998</v>
      </c>
      <c r="J3826">
        <v>257</v>
      </c>
      <c r="K3826">
        <v>1</v>
      </c>
      <c r="L3826" t="s">
        <v>19</v>
      </c>
      <c r="M3826">
        <v>37.5</v>
      </c>
      <c r="N3826">
        <f>IF(DATOS[[#This Row],[email_open_rate]]="",0,DATOS[[#This Row],[email_open_rate]])</f>
        <v>37.5</v>
      </c>
      <c r="O3826" s="1">
        <v>45627</v>
      </c>
      <c r="P3826">
        <v>77</v>
      </c>
      <c r="Q3826">
        <v>0.36</v>
      </c>
      <c r="R3826">
        <f>IF(IFERROR(VLOOKUP(DATOS[[#This Row],[IdUnico]],A3827:$A$5002,1,FALSE),0),1,0)</f>
        <v>0</v>
      </c>
    </row>
    <row r="3827" spans="1:18" x14ac:dyDescent="0.3">
      <c r="A3827" t="str">
        <f>CONCATENATE(DATOS[[#This Row],[customer_id]],"_",DATOS[[#This Row],[country]],"_",DATOS[[#This Row],[customer_since]])</f>
        <v>CUST_7852_UK_45676</v>
      </c>
      <c r="B3827" t="s">
        <v>1016</v>
      </c>
      <c r="C3827">
        <v>19</v>
      </c>
      <c r="D3827" t="s">
        <v>21</v>
      </c>
      <c r="E3827" t="s">
        <v>52</v>
      </c>
      <c r="F3827">
        <v>61.56</v>
      </c>
      <c r="G3827">
        <f>IF(DATOS[[#This Row],[avg_order_value]]="",0,DATOS[[#This Row],[avg_order_value]])</f>
        <v>61.56</v>
      </c>
      <c r="H3827">
        <v>8</v>
      </c>
      <c r="I3827">
        <f>DATOS[[#This Row],[avgValorOrdenDesc]]*DATOS[[#This Row],[total_orders]]</f>
        <v>492.48</v>
      </c>
      <c r="J3827">
        <v>44</v>
      </c>
      <c r="K3827">
        <v>0</v>
      </c>
      <c r="L3827" t="s">
        <v>40</v>
      </c>
      <c r="M3827">
        <v>99.6</v>
      </c>
      <c r="N3827">
        <f>IF(DATOS[[#This Row],[email_open_rate]]="",0,DATOS[[#This Row],[email_open_rate]])</f>
        <v>99.6</v>
      </c>
      <c r="O3827" s="1">
        <v>45676</v>
      </c>
      <c r="P3827">
        <v>59</v>
      </c>
      <c r="Q3827">
        <v>0.13</v>
      </c>
      <c r="R3827">
        <f>IF(IFERROR(VLOOKUP(DATOS[[#This Row],[IdUnico]],A3828:$A$5002,1,FALSE),0),1,0)</f>
        <v>0</v>
      </c>
    </row>
    <row r="3828" spans="1:18" x14ac:dyDescent="0.3">
      <c r="A3828" t="str">
        <f>CONCATENATE(DATOS[[#This Row],[customer_id]],"_",DATOS[[#This Row],[country]],"_",DATOS[[#This Row],[customer_since]])</f>
        <v>CUST_7854_China_45146</v>
      </c>
      <c r="B3828" t="s">
        <v>3499</v>
      </c>
      <c r="C3828">
        <v>43</v>
      </c>
      <c r="D3828" t="s">
        <v>21</v>
      </c>
      <c r="E3828" t="s">
        <v>44</v>
      </c>
      <c r="F3828">
        <v>230.51</v>
      </c>
      <c r="G3828">
        <f>IF(DATOS[[#This Row],[avg_order_value]]="",0,DATOS[[#This Row],[avg_order_value]])</f>
        <v>230.51</v>
      </c>
      <c r="H3828">
        <v>7</v>
      </c>
      <c r="I3828">
        <f>DATOS[[#This Row],[avgValorOrdenDesc]]*DATOS[[#This Row],[total_orders]]</f>
        <v>1613.57</v>
      </c>
      <c r="J3828">
        <v>319</v>
      </c>
      <c r="K3828">
        <v>0</v>
      </c>
      <c r="L3828" t="s">
        <v>16</v>
      </c>
      <c r="M3828">
        <v>8</v>
      </c>
      <c r="N3828">
        <f>IF(DATOS[[#This Row],[email_open_rate]]="",0,DATOS[[#This Row],[email_open_rate]])</f>
        <v>8</v>
      </c>
      <c r="O3828" s="1">
        <v>45146</v>
      </c>
      <c r="P3828">
        <v>36</v>
      </c>
      <c r="Q3828">
        <v>0.24</v>
      </c>
      <c r="R3828">
        <f>IF(IFERROR(VLOOKUP(DATOS[[#This Row],[IdUnico]],A3829:$A$5002,1,FALSE),0),1,0)</f>
        <v>0</v>
      </c>
    </row>
    <row r="3829" spans="1:18" x14ac:dyDescent="0.3">
      <c r="A3829" t="str">
        <f>CONCATENATE(DATOS[[#This Row],[customer_id]],"_",DATOS[[#This Row],[country]],"_",DATOS[[#This Row],[customer_since]])</f>
        <v>CUST_7855_Japan_44888</v>
      </c>
      <c r="B3829" t="s">
        <v>3202</v>
      </c>
      <c r="C3829">
        <v>62</v>
      </c>
      <c r="D3829" t="s">
        <v>14</v>
      </c>
      <c r="E3829" t="s">
        <v>26</v>
      </c>
      <c r="F3829">
        <v>44.86</v>
      </c>
      <c r="G3829">
        <f>IF(DATOS[[#This Row],[avg_order_value]]="",0,DATOS[[#This Row],[avg_order_value]])</f>
        <v>44.86</v>
      </c>
      <c r="H3829">
        <v>8</v>
      </c>
      <c r="I3829">
        <f>DATOS[[#This Row],[avgValorOrdenDesc]]*DATOS[[#This Row],[total_orders]]</f>
        <v>358.88</v>
      </c>
      <c r="J3829">
        <v>55</v>
      </c>
      <c r="K3829">
        <v>0</v>
      </c>
      <c r="L3829" t="s">
        <v>29</v>
      </c>
      <c r="M3829">
        <v>23.9</v>
      </c>
      <c r="N3829">
        <f>IF(DATOS[[#This Row],[email_open_rate]]="",0,DATOS[[#This Row],[email_open_rate]])</f>
        <v>23.9</v>
      </c>
      <c r="O3829" s="1">
        <v>44888</v>
      </c>
      <c r="P3829">
        <v>95</v>
      </c>
      <c r="Q3829">
        <v>0.44</v>
      </c>
      <c r="R3829">
        <f>IF(IFERROR(VLOOKUP(DATOS[[#This Row],[IdUnico]],A3830:$A$5002,1,FALSE),0),1,0)</f>
        <v>0</v>
      </c>
    </row>
    <row r="3830" spans="1:18" x14ac:dyDescent="0.3">
      <c r="A3830" t="str">
        <f>CONCATENATE(DATOS[[#This Row],[customer_id]],"_",DATOS[[#This Row],[country]],"_",DATOS[[#This Row],[customer_since]])</f>
        <v>CUST_7859_Japan_44996</v>
      </c>
      <c r="B3830" t="s">
        <v>3011</v>
      </c>
      <c r="C3830">
        <v>52</v>
      </c>
      <c r="D3830" t="s">
        <v>25</v>
      </c>
      <c r="E3830" t="s">
        <v>26</v>
      </c>
      <c r="F3830">
        <v>99.67</v>
      </c>
      <c r="G3830">
        <f>IF(DATOS[[#This Row],[avg_order_value]]="",0,DATOS[[#This Row],[avg_order_value]])</f>
        <v>99.67</v>
      </c>
      <c r="H3830">
        <v>16</v>
      </c>
      <c r="I3830">
        <f>DATOS[[#This Row],[avgValorOrdenDesc]]*DATOS[[#This Row],[total_orders]]</f>
        <v>1594.72</v>
      </c>
      <c r="J3830">
        <v>24</v>
      </c>
      <c r="K3830">
        <v>0</v>
      </c>
      <c r="L3830" t="s">
        <v>16</v>
      </c>
      <c r="M3830">
        <v>84.6</v>
      </c>
      <c r="N3830">
        <f>IF(DATOS[[#This Row],[email_open_rate]]="",0,DATOS[[#This Row],[email_open_rate]])</f>
        <v>84.6</v>
      </c>
      <c r="O3830" s="1">
        <v>44996</v>
      </c>
      <c r="P3830">
        <v>37</v>
      </c>
      <c r="Q3830">
        <v>0.42</v>
      </c>
      <c r="R3830">
        <f>IF(IFERROR(VLOOKUP(DATOS[[#This Row],[IdUnico]],A3831:$A$5002,1,FALSE),0),1,0)</f>
        <v>0</v>
      </c>
    </row>
    <row r="3831" spans="1:18" x14ac:dyDescent="0.3">
      <c r="A3831" t="str">
        <f>CONCATENATE(DATOS[[#This Row],[customer_id]],"_",DATOS[[#This Row],[country]],"_",DATOS[[#This Row],[customer_since]])</f>
        <v>CUST_7863_UK_44711</v>
      </c>
      <c r="B3831" t="s">
        <v>97</v>
      </c>
      <c r="C3831">
        <v>32</v>
      </c>
      <c r="D3831" t="s">
        <v>14</v>
      </c>
      <c r="E3831" t="s">
        <v>52</v>
      </c>
      <c r="F3831">
        <v>22.84</v>
      </c>
      <c r="G3831">
        <f>IF(DATOS[[#This Row],[avg_order_value]]="",0,DATOS[[#This Row],[avg_order_value]])</f>
        <v>22.84</v>
      </c>
      <c r="H3831">
        <v>11</v>
      </c>
      <c r="I3831">
        <f>DATOS[[#This Row],[avgValorOrdenDesc]]*DATOS[[#This Row],[total_orders]]</f>
        <v>251.24</v>
      </c>
      <c r="J3831">
        <v>154</v>
      </c>
      <c r="K3831">
        <v>0</v>
      </c>
      <c r="L3831" t="s">
        <v>40</v>
      </c>
      <c r="M3831">
        <v>47.5</v>
      </c>
      <c r="N3831">
        <f>IF(DATOS[[#This Row],[email_open_rate]]="",0,DATOS[[#This Row],[email_open_rate]])</f>
        <v>47.5</v>
      </c>
      <c r="O3831" s="1">
        <v>44711</v>
      </c>
      <c r="P3831">
        <v>13</v>
      </c>
      <c r="Q3831">
        <v>0.59</v>
      </c>
      <c r="R3831">
        <f>IF(IFERROR(VLOOKUP(DATOS[[#This Row],[IdUnico]],A3832:$A$5002,1,FALSE),0),1,0)</f>
        <v>0</v>
      </c>
    </row>
    <row r="3832" spans="1:18" x14ac:dyDescent="0.3">
      <c r="A3832" t="str">
        <f>CONCATENATE(DATOS[[#This Row],[customer_id]],"_",DATOS[[#This Row],[country]],"_",DATOS[[#This Row],[customer_since]])</f>
        <v>CUST_7864_Brazil_44434</v>
      </c>
      <c r="B3832" t="s">
        <v>2863</v>
      </c>
      <c r="C3832">
        <v>46</v>
      </c>
      <c r="D3832" t="s">
        <v>21</v>
      </c>
      <c r="E3832" t="s">
        <v>15</v>
      </c>
      <c r="F3832">
        <v>55.85</v>
      </c>
      <c r="G3832">
        <f>IF(DATOS[[#This Row],[avg_order_value]]="",0,DATOS[[#This Row],[avg_order_value]])</f>
        <v>55.85</v>
      </c>
      <c r="H3832">
        <v>9</v>
      </c>
      <c r="I3832">
        <f>DATOS[[#This Row],[avgValorOrdenDesc]]*DATOS[[#This Row],[total_orders]]</f>
        <v>502.65000000000003</v>
      </c>
      <c r="J3832">
        <v>298</v>
      </c>
      <c r="K3832">
        <v>0</v>
      </c>
      <c r="L3832" t="s">
        <v>40</v>
      </c>
      <c r="M3832">
        <v>79.2</v>
      </c>
      <c r="N3832">
        <f>IF(DATOS[[#This Row],[email_open_rate]]="",0,DATOS[[#This Row],[email_open_rate]])</f>
        <v>79.2</v>
      </c>
      <c r="O3832" s="1">
        <v>44434</v>
      </c>
      <c r="P3832">
        <v>98</v>
      </c>
      <c r="Q3832">
        <v>0.32</v>
      </c>
      <c r="R3832">
        <f>IF(IFERROR(VLOOKUP(DATOS[[#This Row],[IdUnico]],A3833:$A$5002,1,FALSE),0),1,0)</f>
        <v>0</v>
      </c>
    </row>
    <row r="3833" spans="1:18" x14ac:dyDescent="0.3">
      <c r="A3833" t="str">
        <f>CONCATENATE(DATOS[[#This Row],[customer_id]],"_",DATOS[[#This Row],[country]],"_",DATOS[[#This Row],[customer_since]])</f>
        <v>CUST_7868_Canada_44739</v>
      </c>
      <c r="B3833" t="s">
        <v>1960</v>
      </c>
      <c r="C3833">
        <v>40</v>
      </c>
      <c r="D3833" t="s">
        <v>21</v>
      </c>
      <c r="E3833" t="s">
        <v>28</v>
      </c>
      <c r="F3833">
        <v>101.71</v>
      </c>
      <c r="G3833">
        <f>IF(DATOS[[#This Row],[avg_order_value]]="",0,DATOS[[#This Row],[avg_order_value]])</f>
        <v>101.71</v>
      </c>
      <c r="H3833">
        <v>11</v>
      </c>
      <c r="I3833">
        <f>DATOS[[#This Row],[avgValorOrdenDesc]]*DATOS[[#This Row],[total_orders]]</f>
        <v>1118.81</v>
      </c>
      <c r="J3833">
        <v>352</v>
      </c>
      <c r="K3833">
        <v>0</v>
      </c>
      <c r="L3833" t="s">
        <v>29</v>
      </c>
      <c r="M3833">
        <v>2.8</v>
      </c>
      <c r="N3833">
        <f>IF(DATOS[[#This Row],[email_open_rate]]="",0,DATOS[[#This Row],[email_open_rate]])</f>
        <v>2.8</v>
      </c>
      <c r="O3833" s="1">
        <v>44739</v>
      </c>
      <c r="P3833">
        <v>29</v>
      </c>
      <c r="Q3833">
        <v>0.55000000000000004</v>
      </c>
      <c r="R3833">
        <f>IF(IFERROR(VLOOKUP(DATOS[[#This Row],[IdUnico]],A3834:$A$5002,1,FALSE),0),1,0)</f>
        <v>0</v>
      </c>
    </row>
    <row r="3834" spans="1:18" x14ac:dyDescent="0.3">
      <c r="A3834" t="str">
        <f>CONCATENATE(DATOS[[#This Row],[customer_id]],"_",DATOS[[#This Row],[country]],"_",DATOS[[#This Row],[customer_since]])</f>
        <v>CUST_7869_Canada_45677</v>
      </c>
      <c r="B3834" t="s">
        <v>1597</v>
      </c>
      <c r="C3834">
        <v>41</v>
      </c>
      <c r="D3834" t="s">
        <v>25</v>
      </c>
      <c r="E3834" t="s">
        <v>28</v>
      </c>
      <c r="F3834">
        <v>74.97</v>
      </c>
      <c r="G3834">
        <f>IF(DATOS[[#This Row],[avg_order_value]]="",0,DATOS[[#This Row],[avg_order_value]])</f>
        <v>74.97</v>
      </c>
      <c r="H3834">
        <v>5</v>
      </c>
      <c r="I3834">
        <f>DATOS[[#This Row],[avgValorOrdenDesc]]*DATOS[[#This Row],[total_orders]]</f>
        <v>374.85</v>
      </c>
      <c r="J3834">
        <v>357</v>
      </c>
      <c r="K3834">
        <v>1</v>
      </c>
      <c r="L3834" t="s">
        <v>16</v>
      </c>
      <c r="M3834">
        <v>78.5</v>
      </c>
      <c r="N3834">
        <f>IF(DATOS[[#This Row],[email_open_rate]]="",0,DATOS[[#This Row],[email_open_rate]])</f>
        <v>78.5</v>
      </c>
      <c r="O3834" s="1">
        <v>45677</v>
      </c>
      <c r="P3834">
        <v>74</v>
      </c>
      <c r="Q3834">
        <v>0.46</v>
      </c>
      <c r="R3834">
        <f>IF(IFERROR(VLOOKUP(DATOS[[#This Row],[IdUnico]],A3835:$A$5002,1,FALSE),0),1,0)</f>
        <v>0</v>
      </c>
    </row>
    <row r="3835" spans="1:18" x14ac:dyDescent="0.3">
      <c r="A3835" t="str">
        <f>CONCATENATE(DATOS[[#This Row],[customer_id]],"_",DATOS[[#This Row],[country]],"_",DATOS[[#This Row],[customer_since]])</f>
        <v>CUST_7869_France_44751</v>
      </c>
      <c r="B3835" t="s">
        <v>1597</v>
      </c>
      <c r="C3835">
        <v>29</v>
      </c>
      <c r="D3835" t="s">
        <v>14</v>
      </c>
      <c r="E3835" t="s">
        <v>35</v>
      </c>
      <c r="F3835">
        <v>150.41</v>
      </c>
      <c r="G3835">
        <f>IF(DATOS[[#This Row],[avg_order_value]]="",0,DATOS[[#This Row],[avg_order_value]])</f>
        <v>150.41</v>
      </c>
      <c r="H3835">
        <v>8</v>
      </c>
      <c r="I3835">
        <f>DATOS[[#This Row],[avgValorOrdenDesc]]*DATOS[[#This Row],[total_orders]]</f>
        <v>1203.28</v>
      </c>
      <c r="J3835">
        <v>182</v>
      </c>
      <c r="K3835">
        <v>0</v>
      </c>
      <c r="L3835" t="s">
        <v>29</v>
      </c>
      <c r="M3835">
        <v>41.8</v>
      </c>
      <c r="N3835">
        <f>IF(DATOS[[#This Row],[email_open_rate]]="",0,DATOS[[#This Row],[email_open_rate]])</f>
        <v>41.8</v>
      </c>
      <c r="O3835" s="1">
        <v>44751</v>
      </c>
      <c r="P3835">
        <v>38</v>
      </c>
      <c r="Q3835">
        <v>0.21</v>
      </c>
      <c r="R3835">
        <f>IF(IFERROR(VLOOKUP(DATOS[[#This Row],[IdUnico]],A3836:$A$5002,1,FALSE),0),1,0)</f>
        <v>0</v>
      </c>
    </row>
    <row r="3836" spans="1:18" x14ac:dyDescent="0.3">
      <c r="A3836" t="str">
        <f>CONCATENATE(DATOS[[#This Row],[customer_id]],"_",DATOS[[#This Row],[country]],"_",DATOS[[#This Row],[customer_since]])</f>
        <v>CUST_7869_Germany_45544</v>
      </c>
      <c r="B3836" t="s">
        <v>1597</v>
      </c>
      <c r="C3836">
        <v>31</v>
      </c>
      <c r="D3836" t="s">
        <v>14</v>
      </c>
      <c r="E3836" t="s">
        <v>50</v>
      </c>
      <c r="F3836">
        <v>50.25</v>
      </c>
      <c r="G3836">
        <f>IF(DATOS[[#This Row],[avg_order_value]]="",0,DATOS[[#This Row],[avg_order_value]])</f>
        <v>50.25</v>
      </c>
      <c r="H3836">
        <v>9</v>
      </c>
      <c r="I3836">
        <f>DATOS[[#This Row],[avgValorOrdenDesc]]*DATOS[[#This Row],[total_orders]]</f>
        <v>452.25</v>
      </c>
      <c r="J3836">
        <v>240</v>
      </c>
      <c r="K3836">
        <v>0</v>
      </c>
      <c r="L3836" t="s">
        <v>40</v>
      </c>
      <c r="M3836">
        <v>45.3</v>
      </c>
      <c r="N3836">
        <f>IF(DATOS[[#This Row],[email_open_rate]]="",0,DATOS[[#This Row],[email_open_rate]])</f>
        <v>45.3</v>
      </c>
      <c r="O3836" s="1">
        <v>45544</v>
      </c>
      <c r="P3836">
        <v>87</v>
      </c>
      <c r="Q3836">
        <v>0.33</v>
      </c>
      <c r="R3836">
        <f>IF(IFERROR(VLOOKUP(DATOS[[#This Row],[IdUnico]],A3837:$A$5002,1,FALSE),0),1,0)</f>
        <v>0</v>
      </c>
    </row>
    <row r="3837" spans="1:18" x14ac:dyDescent="0.3">
      <c r="A3837" t="str">
        <f>CONCATENATE(DATOS[[#This Row],[customer_id]],"_",DATOS[[#This Row],[country]],"_",DATOS[[#This Row],[customer_since]])</f>
        <v>CUST_7871_Australia_44209</v>
      </c>
      <c r="B3837" t="s">
        <v>2727</v>
      </c>
      <c r="C3837">
        <v>21</v>
      </c>
      <c r="D3837" t="s">
        <v>21</v>
      </c>
      <c r="E3837" t="s">
        <v>22</v>
      </c>
      <c r="F3837">
        <v>61.84</v>
      </c>
      <c r="G3837">
        <f>IF(DATOS[[#This Row],[avg_order_value]]="",0,DATOS[[#This Row],[avg_order_value]])</f>
        <v>61.84</v>
      </c>
      <c r="H3837">
        <v>9</v>
      </c>
      <c r="I3837">
        <f>DATOS[[#This Row],[avgValorOrdenDesc]]*DATOS[[#This Row],[total_orders]]</f>
        <v>556.56000000000006</v>
      </c>
      <c r="J3837">
        <v>249</v>
      </c>
      <c r="K3837">
        <v>0</v>
      </c>
      <c r="L3837" t="s">
        <v>29</v>
      </c>
      <c r="M3837">
        <v>25.5</v>
      </c>
      <c r="N3837">
        <f>IF(DATOS[[#This Row],[email_open_rate]]="",0,DATOS[[#This Row],[email_open_rate]])</f>
        <v>25.5</v>
      </c>
      <c r="O3837" s="1">
        <v>44209</v>
      </c>
      <c r="P3837">
        <v>31</v>
      </c>
      <c r="Q3837">
        <v>0.11</v>
      </c>
      <c r="R3837">
        <f>IF(IFERROR(VLOOKUP(DATOS[[#This Row],[IdUnico]],A3838:$A$5002,1,FALSE),0),1,0)</f>
        <v>0</v>
      </c>
    </row>
    <row r="3838" spans="1:18" x14ac:dyDescent="0.3">
      <c r="A3838" t="str">
        <f>CONCATENATE(DATOS[[#This Row],[customer_id]],"_",DATOS[[#This Row],[country]],"_",DATOS[[#This Row],[customer_since]])</f>
        <v>CUST_7873_France_45411</v>
      </c>
      <c r="B3838" t="s">
        <v>87</v>
      </c>
      <c r="C3838">
        <v>76</v>
      </c>
      <c r="D3838" t="s">
        <v>21</v>
      </c>
      <c r="E3838" t="s">
        <v>35</v>
      </c>
      <c r="F3838">
        <v>188.66</v>
      </c>
      <c r="G3838">
        <f>IF(DATOS[[#This Row],[avg_order_value]]="",0,DATOS[[#This Row],[avg_order_value]])</f>
        <v>188.66</v>
      </c>
      <c r="H3838">
        <v>19</v>
      </c>
      <c r="I3838">
        <f>DATOS[[#This Row],[avgValorOrdenDesc]]*DATOS[[#This Row],[total_orders]]</f>
        <v>3584.54</v>
      </c>
      <c r="J3838">
        <v>352</v>
      </c>
      <c r="K3838">
        <v>0</v>
      </c>
      <c r="L3838" t="s">
        <v>40</v>
      </c>
      <c r="M3838">
        <v>5.8</v>
      </c>
      <c r="N3838">
        <f>IF(DATOS[[#This Row],[email_open_rate]]="",0,DATOS[[#This Row],[email_open_rate]])</f>
        <v>5.8</v>
      </c>
      <c r="O3838" s="1">
        <v>45411</v>
      </c>
      <c r="P3838">
        <v>62</v>
      </c>
      <c r="Q3838">
        <v>0.33</v>
      </c>
      <c r="R3838">
        <f>IF(IFERROR(VLOOKUP(DATOS[[#This Row],[IdUnico]],A3839:$A$5002,1,FALSE),0),1,0)</f>
        <v>0</v>
      </c>
    </row>
    <row r="3839" spans="1:18" x14ac:dyDescent="0.3">
      <c r="A3839" t="str">
        <f>CONCATENATE(DATOS[[#This Row],[customer_id]],"_",DATOS[[#This Row],[country]],"_",DATOS[[#This Row],[customer_since]])</f>
        <v>CUST_7881_Japan_44989</v>
      </c>
      <c r="B3839" t="s">
        <v>659</v>
      </c>
      <c r="C3839">
        <v>38</v>
      </c>
      <c r="D3839" t="s">
        <v>25</v>
      </c>
      <c r="E3839" t="s">
        <v>26</v>
      </c>
      <c r="F3839">
        <v>30.32</v>
      </c>
      <c r="G3839">
        <f>IF(DATOS[[#This Row],[avg_order_value]]="",0,DATOS[[#This Row],[avg_order_value]])</f>
        <v>30.32</v>
      </c>
      <c r="H3839">
        <v>14</v>
      </c>
      <c r="I3839">
        <f>DATOS[[#This Row],[avgValorOrdenDesc]]*DATOS[[#This Row],[total_orders]]</f>
        <v>424.48</v>
      </c>
      <c r="J3839">
        <v>135</v>
      </c>
      <c r="K3839">
        <v>0</v>
      </c>
      <c r="L3839" t="s">
        <v>29</v>
      </c>
      <c r="M3839">
        <v>56</v>
      </c>
      <c r="N3839">
        <f>IF(DATOS[[#This Row],[email_open_rate]]="",0,DATOS[[#This Row],[email_open_rate]])</f>
        <v>56</v>
      </c>
      <c r="O3839" s="1">
        <v>44989</v>
      </c>
      <c r="P3839">
        <v>6</v>
      </c>
      <c r="Q3839">
        <v>0.02</v>
      </c>
      <c r="R3839">
        <f>IF(IFERROR(VLOOKUP(DATOS[[#This Row],[IdUnico]],A3840:$A$5002,1,FALSE),0),1,0)</f>
        <v>0</v>
      </c>
    </row>
    <row r="3840" spans="1:18" x14ac:dyDescent="0.3">
      <c r="A3840" t="str">
        <f>CONCATENATE(DATOS[[#This Row],[customer_id]],"_",DATOS[[#This Row],[country]],"_",DATOS[[#This Row],[customer_since]])</f>
        <v>CUST_7881_UK_44820</v>
      </c>
      <c r="B3840" t="s">
        <v>659</v>
      </c>
      <c r="C3840">
        <v>76</v>
      </c>
      <c r="D3840" t="s">
        <v>14</v>
      </c>
      <c r="E3840" t="s">
        <v>52</v>
      </c>
      <c r="F3840">
        <v>526.84</v>
      </c>
      <c r="G3840">
        <f>IF(DATOS[[#This Row],[avg_order_value]]="",0,DATOS[[#This Row],[avg_order_value]])</f>
        <v>526.84</v>
      </c>
      <c r="H3840">
        <v>8</v>
      </c>
      <c r="I3840">
        <f>DATOS[[#This Row],[avgValorOrdenDesc]]*DATOS[[#This Row],[total_orders]]</f>
        <v>4214.72</v>
      </c>
      <c r="J3840">
        <v>43</v>
      </c>
      <c r="K3840">
        <v>0</v>
      </c>
      <c r="L3840" t="s">
        <v>23</v>
      </c>
      <c r="M3840">
        <v>81.8</v>
      </c>
      <c r="N3840">
        <f>IF(DATOS[[#This Row],[email_open_rate]]="",0,DATOS[[#This Row],[email_open_rate]])</f>
        <v>81.8</v>
      </c>
      <c r="O3840" s="1">
        <v>44820</v>
      </c>
      <c r="P3840">
        <v>46</v>
      </c>
      <c r="Q3840">
        <v>0.05</v>
      </c>
      <c r="R3840">
        <f>IF(IFERROR(VLOOKUP(DATOS[[#This Row],[IdUnico]],A3841:$A$5002,1,FALSE),0),1,0)</f>
        <v>0</v>
      </c>
    </row>
    <row r="3841" spans="1:18" x14ac:dyDescent="0.3">
      <c r="A3841" t="str">
        <f>CONCATENATE(DATOS[[#This Row],[customer_id]],"_",DATOS[[#This Row],[country]],"_",DATOS[[#This Row],[customer_since]])</f>
        <v>CUST_7882_Australia_45582</v>
      </c>
      <c r="B3841" t="s">
        <v>743</v>
      </c>
      <c r="C3841">
        <v>75</v>
      </c>
      <c r="D3841" t="s">
        <v>14</v>
      </c>
      <c r="E3841" t="s">
        <v>22</v>
      </c>
      <c r="F3841">
        <v>30.75</v>
      </c>
      <c r="G3841">
        <f>IF(DATOS[[#This Row],[avg_order_value]]="",0,DATOS[[#This Row],[avg_order_value]])</f>
        <v>30.75</v>
      </c>
      <c r="H3841">
        <v>11</v>
      </c>
      <c r="I3841">
        <f>DATOS[[#This Row],[avgValorOrdenDesc]]*DATOS[[#This Row],[total_orders]]</f>
        <v>338.25</v>
      </c>
      <c r="J3841">
        <v>191</v>
      </c>
      <c r="K3841">
        <v>0</v>
      </c>
      <c r="L3841" t="s">
        <v>29</v>
      </c>
      <c r="M3841">
        <v>26.4</v>
      </c>
      <c r="N3841">
        <f>IF(DATOS[[#This Row],[email_open_rate]]="",0,DATOS[[#This Row],[email_open_rate]])</f>
        <v>26.4</v>
      </c>
      <c r="O3841" s="1">
        <v>45582</v>
      </c>
      <c r="P3841">
        <v>1</v>
      </c>
      <c r="Q3841">
        <v>0.14000000000000001</v>
      </c>
      <c r="R3841">
        <f>IF(IFERROR(VLOOKUP(DATOS[[#This Row],[IdUnico]],A3842:$A$5002,1,FALSE),0),1,0)</f>
        <v>0</v>
      </c>
    </row>
    <row r="3842" spans="1:18" x14ac:dyDescent="0.3">
      <c r="A3842" t="str">
        <f>CONCATENATE(DATOS[[#This Row],[customer_id]],"_",DATOS[[#This Row],[country]],"_",DATOS[[#This Row],[customer_since]])</f>
        <v>CUST_7891_Australia_45683</v>
      </c>
      <c r="B3842" t="s">
        <v>762</v>
      </c>
      <c r="C3842">
        <v>20</v>
      </c>
      <c r="D3842" t="s">
        <v>21</v>
      </c>
      <c r="E3842" t="s">
        <v>22</v>
      </c>
      <c r="G3842">
        <f>IF(DATOS[[#This Row],[avg_order_value]]="",0,DATOS[[#This Row],[avg_order_value]])</f>
        <v>0</v>
      </c>
      <c r="H3842">
        <v>10</v>
      </c>
      <c r="I3842">
        <f>DATOS[[#This Row],[avgValorOrdenDesc]]*DATOS[[#This Row],[total_orders]]</f>
        <v>0</v>
      </c>
      <c r="J3842">
        <v>297</v>
      </c>
      <c r="K3842">
        <v>0</v>
      </c>
      <c r="L3842" t="s">
        <v>16</v>
      </c>
      <c r="M3842">
        <v>27</v>
      </c>
      <c r="N3842">
        <f>IF(DATOS[[#This Row],[email_open_rate]]="",0,DATOS[[#This Row],[email_open_rate]])</f>
        <v>27</v>
      </c>
      <c r="O3842" s="1">
        <v>45683</v>
      </c>
      <c r="P3842">
        <v>71</v>
      </c>
      <c r="Q3842">
        <v>0.43</v>
      </c>
      <c r="R3842">
        <f>IF(IFERROR(VLOOKUP(DATOS[[#This Row],[IdUnico]],A3843:$A$5002,1,FALSE),0),1,0)</f>
        <v>0</v>
      </c>
    </row>
    <row r="3843" spans="1:18" x14ac:dyDescent="0.3">
      <c r="A3843" t="str">
        <f>CONCATENATE(DATOS[[#This Row],[customer_id]],"_",DATOS[[#This Row],[country]],"_",DATOS[[#This Row],[customer_since]])</f>
        <v>CUST_7892_Canada_44964</v>
      </c>
      <c r="B3843" t="s">
        <v>156</v>
      </c>
      <c r="C3843">
        <v>31</v>
      </c>
      <c r="D3843" t="s">
        <v>21</v>
      </c>
      <c r="E3843" t="s">
        <v>28</v>
      </c>
      <c r="F3843">
        <v>54.71</v>
      </c>
      <c r="G3843">
        <f>IF(DATOS[[#This Row],[avg_order_value]]="",0,DATOS[[#This Row],[avg_order_value]])</f>
        <v>54.71</v>
      </c>
      <c r="H3843">
        <v>10</v>
      </c>
      <c r="I3843">
        <f>DATOS[[#This Row],[avgValorOrdenDesc]]*DATOS[[#This Row],[total_orders]]</f>
        <v>547.1</v>
      </c>
      <c r="J3843">
        <v>185</v>
      </c>
      <c r="K3843">
        <v>0</v>
      </c>
      <c r="L3843" t="s">
        <v>23</v>
      </c>
      <c r="M3843">
        <v>88.6</v>
      </c>
      <c r="N3843">
        <f>IF(DATOS[[#This Row],[email_open_rate]]="",0,DATOS[[#This Row],[email_open_rate]])</f>
        <v>88.6</v>
      </c>
      <c r="O3843" s="1">
        <v>44964</v>
      </c>
      <c r="P3843">
        <v>62</v>
      </c>
      <c r="Q3843">
        <v>0.25</v>
      </c>
      <c r="R3843">
        <f>IF(IFERROR(VLOOKUP(DATOS[[#This Row],[IdUnico]],A3844:$A$5002,1,FALSE),0),1,0)</f>
        <v>0</v>
      </c>
    </row>
    <row r="3844" spans="1:18" x14ac:dyDescent="0.3">
      <c r="A3844" t="str">
        <f>CONCATENATE(DATOS[[#This Row],[customer_id]],"_",DATOS[[#This Row],[country]],"_",DATOS[[#This Row],[customer_since]])</f>
        <v>CUST_7892_China_44292</v>
      </c>
      <c r="B3844" t="s">
        <v>156</v>
      </c>
      <c r="C3844">
        <v>67</v>
      </c>
      <c r="D3844" t="s">
        <v>21</v>
      </c>
      <c r="E3844" t="s">
        <v>44</v>
      </c>
      <c r="F3844">
        <v>79.31</v>
      </c>
      <c r="G3844">
        <f>IF(DATOS[[#This Row],[avg_order_value]]="",0,DATOS[[#This Row],[avg_order_value]])</f>
        <v>79.31</v>
      </c>
      <c r="H3844">
        <v>13</v>
      </c>
      <c r="I3844">
        <f>DATOS[[#This Row],[avgValorOrdenDesc]]*DATOS[[#This Row],[total_orders]]</f>
        <v>1031.03</v>
      </c>
      <c r="J3844">
        <v>22</v>
      </c>
      <c r="K3844">
        <v>0</v>
      </c>
      <c r="L3844" t="s">
        <v>29</v>
      </c>
      <c r="M3844">
        <v>54.9</v>
      </c>
      <c r="N3844">
        <f>IF(DATOS[[#This Row],[email_open_rate]]="",0,DATOS[[#This Row],[email_open_rate]])</f>
        <v>54.9</v>
      </c>
      <c r="O3844" s="1">
        <v>44292</v>
      </c>
      <c r="P3844">
        <v>49</v>
      </c>
      <c r="Q3844">
        <v>0.23</v>
      </c>
      <c r="R3844">
        <f>IF(IFERROR(VLOOKUP(DATOS[[#This Row],[IdUnico]],A3845:$A$5002,1,FALSE),0),1,0)</f>
        <v>0</v>
      </c>
    </row>
    <row r="3845" spans="1:18" x14ac:dyDescent="0.3">
      <c r="A3845" t="str">
        <f>CONCATENATE(DATOS[[#This Row],[customer_id]],"_",DATOS[[#This Row],[country]],"_",DATOS[[#This Row],[customer_since]])</f>
        <v>CUST_7893_France_44653</v>
      </c>
      <c r="B3845" t="s">
        <v>283</v>
      </c>
      <c r="C3845">
        <v>42</v>
      </c>
      <c r="D3845" t="s">
        <v>21</v>
      </c>
      <c r="E3845" t="s">
        <v>35</v>
      </c>
      <c r="F3845">
        <v>120.2</v>
      </c>
      <c r="G3845">
        <f>IF(DATOS[[#This Row],[avg_order_value]]="",0,DATOS[[#This Row],[avg_order_value]])</f>
        <v>120.2</v>
      </c>
      <c r="H3845">
        <v>10</v>
      </c>
      <c r="I3845">
        <f>DATOS[[#This Row],[avgValorOrdenDesc]]*DATOS[[#This Row],[total_orders]]</f>
        <v>1202</v>
      </c>
      <c r="J3845">
        <v>271</v>
      </c>
      <c r="K3845">
        <v>0</v>
      </c>
      <c r="L3845" t="s">
        <v>40</v>
      </c>
      <c r="M3845">
        <v>0.5</v>
      </c>
      <c r="N3845">
        <f>IF(DATOS[[#This Row],[email_open_rate]]="",0,DATOS[[#This Row],[email_open_rate]])</f>
        <v>0.5</v>
      </c>
      <c r="O3845" s="1">
        <v>44653</v>
      </c>
      <c r="P3845">
        <v>51</v>
      </c>
      <c r="Q3845">
        <v>0.46</v>
      </c>
      <c r="R3845">
        <f>IF(IFERROR(VLOOKUP(DATOS[[#This Row],[IdUnico]],A3846:$A$5002,1,FALSE),0),1,0)</f>
        <v>0</v>
      </c>
    </row>
    <row r="3846" spans="1:18" x14ac:dyDescent="0.3">
      <c r="A3846" t="str">
        <f>CONCATENATE(DATOS[[#This Row],[customer_id]],"_",DATOS[[#This Row],[country]],"_",DATOS[[#This Row],[customer_since]])</f>
        <v>CUST_7893_Germany_44808</v>
      </c>
      <c r="B3846" t="s">
        <v>283</v>
      </c>
      <c r="C3846">
        <v>45</v>
      </c>
      <c r="D3846" t="s">
        <v>21</v>
      </c>
      <c r="E3846" t="s">
        <v>50</v>
      </c>
      <c r="F3846">
        <v>90.09</v>
      </c>
      <c r="G3846">
        <f>IF(DATOS[[#This Row],[avg_order_value]]="",0,DATOS[[#This Row],[avg_order_value]])</f>
        <v>90.09</v>
      </c>
      <c r="H3846">
        <v>9</v>
      </c>
      <c r="I3846">
        <f>DATOS[[#This Row],[avgValorOrdenDesc]]*DATOS[[#This Row],[total_orders]]</f>
        <v>810.81000000000006</v>
      </c>
      <c r="J3846">
        <v>135</v>
      </c>
      <c r="K3846">
        <v>0</v>
      </c>
      <c r="L3846" t="s">
        <v>23</v>
      </c>
      <c r="M3846">
        <v>33.4</v>
      </c>
      <c r="N3846">
        <f>IF(DATOS[[#This Row],[email_open_rate]]="",0,DATOS[[#This Row],[email_open_rate]])</f>
        <v>33.4</v>
      </c>
      <c r="O3846" s="1">
        <v>44808</v>
      </c>
      <c r="P3846">
        <v>50</v>
      </c>
      <c r="Q3846">
        <v>0.47</v>
      </c>
      <c r="R3846">
        <f>IF(IFERROR(VLOOKUP(DATOS[[#This Row],[IdUnico]],A3847:$A$5002,1,FALSE),0),1,0)</f>
        <v>0</v>
      </c>
    </row>
    <row r="3847" spans="1:18" x14ac:dyDescent="0.3">
      <c r="A3847" t="str">
        <f>CONCATENATE(DATOS[[#This Row],[customer_id]],"_",DATOS[[#This Row],[country]],"_",DATOS[[#This Row],[customer_since]])</f>
        <v>CUST_7894_India_44144</v>
      </c>
      <c r="B3847" t="s">
        <v>1577</v>
      </c>
      <c r="C3847">
        <v>65</v>
      </c>
      <c r="D3847" t="s">
        <v>21</v>
      </c>
      <c r="E3847" t="s">
        <v>37</v>
      </c>
      <c r="F3847">
        <v>63.8</v>
      </c>
      <c r="G3847">
        <f>IF(DATOS[[#This Row],[avg_order_value]]="",0,DATOS[[#This Row],[avg_order_value]])</f>
        <v>63.8</v>
      </c>
      <c r="H3847">
        <v>9</v>
      </c>
      <c r="I3847">
        <f>DATOS[[#This Row],[avgValorOrdenDesc]]*DATOS[[#This Row],[total_orders]]</f>
        <v>574.19999999999993</v>
      </c>
      <c r="J3847">
        <v>285</v>
      </c>
      <c r="K3847">
        <v>1</v>
      </c>
      <c r="L3847" t="s">
        <v>16</v>
      </c>
      <c r="N3847">
        <f>IF(DATOS[[#This Row],[email_open_rate]]="",0,DATOS[[#This Row],[email_open_rate]])</f>
        <v>0</v>
      </c>
      <c r="O3847" s="1">
        <v>44144</v>
      </c>
      <c r="P3847">
        <v>73</v>
      </c>
      <c r="Q3847">
        <v>0.76</v>
      </c>
      <c r="R3847">
        <f>IF(IFERROR(VLOOKUP(DATOS[[#This Row],[IdUnico]],A3848:$A$5002,1,FALSE),0),1,0)</f>
        <v>0</v>
      </c>
    </row>
    <row r="3848" spans="1:18" x14ac:dyDescent="0.3">
      <c r="A3848" t="str">
        <f>CONCATENATE(DATOS[[#This Row],[customer_id]],"_",DATOS[[#This Row],[country]],"_",DATOS[[#This Row],[customer_since]])</f>
        <v>CUST_7895_India_45227</v>
      </c>
      <c r="B3848" t="s">
        <v>1444</v>
      </c>
      <c r="C3848">
        <v>41</v>
      </c>
      <c r="D3848" t="s">
        <v>14</v>
      </c>
      <c r="E3848" t="s">
        <v>37</v>
      </c>
      <c r="F3848">
        <v>66.53</v>
      </c>
      <c r="G3848">
        <f>IF(DATOS[[#This Row],[avg_order_value]]="",0,DATOS[[#This Row],[avg_order_value]])</f>
        <v>66.53</v>
      </c>
      <c r="H3848">
        <v>5</v>
      </c>
      <c r="I3848">
        <f>DATOS[[#This Row],[avgValorOrdenDesc]]*DATOS[[#This Row],[total_orders]]</f>
        <v>332.65</v>
      </c>
      <c r="J3848">
        <v>279</v>
      </c>
      <c r="K3848">
        <v>0</v>
      </c>
      <c r="L3848" t="s">
        <v>19</v>
      </c>
      <c r="M3848">
        <v>36.6</v>
      </c>
      <c r="N3848">
        <f>IF(DATOS[[#This Row],[email_open_rate]]="",0,DATOS[[#This Row],[email_open_rate]])</f>
        <v>36.6</v>
      </c>
      <c r="O3848" s="1">
        <v>45227</v>
      </c>
      <c r="P3848">
        <v>85</v>
      </c>
      <c r="Q3848">
        <v>0.25</v>
      </c>
      <c r="R3848">
        <f>IF(IFERROR(VLOOKUP(DATOS[[#This Row],[IdUnico]],A3849:$A$5002,1,FALSE),0),1,0)</f>
        <v>0</v>
      </c>
    </row>
    <row r="3849" spans="1:18" x14ac:dyDescent="0.3">
      <c r="A3849" t="str">
        <f>CONCATENATE(DATOS[[#This Row],[customer_id]],"_",DATOS[[#This Row],[country]],"_",DATOS[[#This Row],[customer_since]])</f>
        <v>CUST_7897_Australia_45212</v>
      </c>
      <c r="B3849" t="s">
        <v>3520</v>
      </c>
      <c r="C3849">
        <v>57</v>
      </c>
      <c r="D3849" t="s">
        <v>21</v>
      </c>
      <c r="E3849" t="s">
        <v>22</v>
      </c>
      <c r="F3849">
        <v>125.07</v>
      </c>
      <c r="G3849">
        <f>IF(DATOS[[#This Row],[avg_order_value]]="",0,DATOS[[#This Row],[avg_order_value]])</f>
        <v>125.07</v>
      </c>
      <c r="H3849">
        <v>7</v>
      </c>
      <c r="I3849">
        <f>DATOS[[#This Row],[avgValorOrdenDesc]]*DATOS[[#This Row],[total_orders]]</f>
        <v>875.49</v>
      </c>
      <c r="J3849">
        <v>133</v>
      </c>
      <c r="K3849">
        <v>0</v>
      </c>
      <c r="L3849" t="s">
        <v>16</v>
      </c>
      <c r="M3849">
        <v>31</v>
      </c>
      <c r="N3849">
        <f>IF(DATOS[[#This Row],[email_open_rate]]="",0,DATOS[[#This Row],[email_open_rate]])</f>
        <v>31</v>
      </c>
      <c r="O3849" s="1">
        <v>45212</v>
      </c>
      <c r="P3849">
        <v>96</v>
      </c>
      <c r="Q3849">
        <v>0.6</v>
      </c>
      <c r="R3849">
        <f>IF(IFERROR(VLOOKUP(DATOS[[#This Row],[IdUnico]],A3850:$A$5002,1,FALSE),0),1,0)</f>
        <v>0</v>
      </c>
    </row>
    <row r="3850" spans="1:18" x14ac:dyDescent="0.3">
      <c r="A3850" t="str">
        <f>CONCATENATE(DATOS[[#This Row],[customer_id]],"_",DATOS[[#This Row],[country]],"_",DATOS[[#This Row],[customer_since]])</f>
        <v>CUST_7898_Japan_44190</v>
      </c>
      <c r="B3850" t="s">
        <v>887</v>
      </c>
      <c r="C3850">
        <v>51</v>
      </c>
      <c r="D3850" t="s">
        <v>21</v>
      </c>
      <c r="E3850" t="s">
        <v>26</v>
      </c>
      <c r="F3850">
        <v>71.5</v>
      </c>
      <c r="G3850">
        <f>IF(DATOS[[#This Row],[avg_order_value]]="",0,DATOS[[#This Row],[avg_order_value]])</f>
        <v>71.5</v>
      </c>
      <c r="H3850">
        <v>10</v>
      </c>
      <c r="I3850">
        <f>DATOS[[#This Row],[avgValorOrdenDesc]]*DATOS[[#This Row],[total_orders]]</f>
        <v>715</v>
      </c>
      <c r="J3850">
        <v>46</v>
      </c>
      <c r="K3850">
        <v>0</v>
      </c>
      <c r="L3850" t="s">
        <v>23</v>
      </c>
      <c r="M3850">
        <v>2.8</v>
      </c>
      <c r="N3850">
        <f>IF(DATOS[[#This Row],[email_open_rate]]="",0,DATOS[[#This Row],[email_open_rate]])</f>
        <v>2.8</v>
      </c>
      <c r="O3850" s="1">
        <v>44190</v>
      </c>
      <c r="P3850">
        <v>12</v>
      </c>
      <c r="Q3850">
        <v>0.13</v>
      </c>
      <c r="R3850">
        <f>IF(IFERROR(VLOOKUP(DATOS[[#This Row],[IdUnico]],A3851:$A$5002,1,FALSE),0),1,0)</f>
        <v>0</v>
      </c>
    </row>
    <row r="3851" spans="1:18" x14ac:dyDescent="0.3">
      <c r="A3851" t="str">
        <f>CONCATENATE(DATOS[[#This Row],[customer_id]],"_",DATOS[[#This Row],[country]],"_",DATOS[[#This Row],[customer_since]])</f>
        <v>CUST_7899_Australia_44827</v>
      </c>
      <c r="B3851" t="s">
        <v>3823</v>
      </c>
      <c r="C3851">
        <v>56</v>
      </c>
      <c r="D3851" t="s">
        <v>14</v>
      </c>
      <c r="E3851" t="s">
        <v>22</v>
      </c>
      <c r="F3851">
        <v>127.02</v>
      </c>
      <c r="G3851">
        <f>IF(DATOS[[#This Row],[avg_order_value]]="",0,DATOS[[#This Row],[avg_order_value]])</f>
        <v>127.02</v>
      </c>
      <c r="H3851">
        <v>8</v>
      </c>
      <c r="I3851">
        <f>DATOS[[#This Row],[avgValorOrdenDesc]]*DATOS[[#This Row],[total_orders]]</f>
        <v>1016.16</v>
      </c>
      <c r="J3851">
        <v>328</v>
      </c>
      <c r="K3851">
        <v>0</v>
      </c>
      <c r="L3851" t="s">
        <v>19</v>
      </c>
      <c r="M3851">
        <v>56.8</v>
      </c>
      <c r="N3851">
        <f>IF(DATOS[[#This Row],[email_open_rate]]="",0,DATOS[[#This Row],[email_open_rate]])</f>
        <v>56.8</v>
      </c>
      <c r="O3851" s="1">
        <v>44827</v>
      </c>
      <c r="P3851">
        <v>51</v>
      </c>
      <c r="Q3851">
        <v>0.61</v>
      </c>
      <c r="R3851">
        <f>IF(IFERROR(VLOOKUP(DATOS[[#This Row],[IdUnico]],A3852:$A$5002,1,FALSE),0),1,0)</f>
        <v>0</v>
      </c>
    </row>
    <row r="3852" spans="1:18" x14ac:dyDescent="0.3">
      <c r="A3852" t="str">
        <f>CONCATENATE(DATOS[[#This Row],[customer_id]],"_",DATOS[[#This Row],[country]],"_",DATOS[[#This Row],[customer_since]])</f>
        <v>CUST_7900_Brazil_45235</v>
      </c>
      <c r="B3852" t="s">
        <v>1945</v>
      </c>
      <c r="C3852">
        <v>32</v>
      </c>
      <c r="D3852" t="s">
        <v>21</v>
      </c>
      <c r="E3852" t="s">
        <v>15</v>
      </c>
      <c r="F3852">
        <v>54.63</v>
      </c>
      <c r="G3852">
        <f>IF(DATOS[[#This Row],[avg_order_value]]="",0,DATOS[[#This Row],[avg_order_value]])</f>
        <v>54.63</v>
      </c>
      <c r="H3852">
        <v>2</v>
      </c>
      <c r="I3852">
        <f>DATOS[[#This Row],[avgValorOrdenDesc]]*DATOS[[#This Row],[total_orders]]</f>
        <v>109.26</v>
      </c>
      <c r="J3852">
        <v>208</v>
      </c>
      <c r="K3852">
        <v>0</v>
      </c>
      <c r="L3852" t="s">
        <v>16</v>
      </c>
      <c r="M3852">
        <v>47.9</v>
      </c>
      <c r="N3852">
        <f>IF(DATOS[[#This Row],[email_open_rate]]="",0,DATOS[[#This Row],[email_open_rate]])</f>
        <v>47.9</v>
      </c>
      <c r="O3852" s="1">
        <v>45235</v>
      </c>
      <c r="P3852">
        <v>83</v>
      </c>
      <c r="Q3852">
        <v>0.39</v>
      </c>
      <c r="R3852">
        <f>IF(IFERROR(VLOOKUP(DATOS[[#This Row],[IdUnico]],A3853:$A$5002,1,FALSE),0),1,0)</f>
        <v>0</v>
      </c>
    </row>
    <row r="3853" spans="1:18" x14ac:dyDescent="0.3">
      <c r="A3853" t="str">
        <f>CONCATENATE(DATOS[[#This Row],[customer_id]],"_",DATOS[[#This Row],[country]],"_",DATOS[[#This Row],[customer_since]])</f>
        <v>CUST_7901_Japan_45023</v>
      </c>
      <c r="B3853" t="s">
        <v>2941</v>
      </c>
      <c r="C3853">
        <v>73</v>
      </c>
      <c r="D3853" t="s">
        <v>21</v>
      </c>
      <c r="E3853" t="s">
        <v>26</v>
      </c>
      <c r="F3853">
        <v>23.93</v>
      </c>
      <c r="G3853">
        <f>IF(DATOS[[#This Row],[avg_order_value]]="",0,DATOS[[#This Row],[avg_order_value]])</f>
        <v>23.93</v>
      </c>
      <c r="H3853">
        <v>10</v>
      </c>
      <c r="I3853">
        <f>DATOS[[#This Row],[avgValorOrdenDesc]]*DATOS[[#This Row],[total_orders]]</f>
        <v>239.3</v>
      </c>
      <c r="J3853">
        <v>334</v>
      </c>
      <c r="K3853">
        <v>0</v>
      </c>
      <c r="L3853" t="s">
        <v>16</v>
      </c>
      <c r="M3853">
        <v>19.3</v>
      </c>
      <c r="N3853">
        <f>IF(DATOS[[#This Row],[email_open_rate]]="",0,DATOS[[#This Row],[email_open_rate]])</f>
        <v>19.3</v>
      </c>
      <c r="O3853" s="1">
        <v>45023</v>
      </c>
      <c r="P3853">
        <v>66</v>
      </c>
      <c r="Q3853">
        <v>0.3</v>
      </c>
      <c r="R3853">
        <f>IF(IFERROR(VLOOKUP(DATOS[[#This Row],[IdUnico]],A3854:$A$5002,1,FALSE),0),1,0)</f>
        <v>0</v>
      </c>
    </row>
    <row r="3854" spans="1:18" x14ac:dyDescent="0.3">
      <c r="A3854" t="str">
        <f>CONCATENATE(DATOS[[#This Row],[customer_id]],"_",DATOS[[#This Row],[country]],"_",DATOS[[#This Row],[customer_since]])</f>
        <v>CUST_7901_USA_45093</v>
      </c>
      <c r="B3854" t="s">
        <v>2941</v>
      </c>
      <c r="C3854">
        <v>40</v>
      </c>
      <c r="D3854" t="s">
        <v>21</v>
      </c>
      <c r="E3854" t="s">
        <v>18</v>
      </c>
      <c r="F3854">
        <v>88.2</v>
      </c>
      <c r="G3854">
        <f>IF(DATOS[[#This Row],[avg_order_value]]="",0,DATOS[[#This Row],[avg_order_value]])</f>
        <v>88.2</v>
      </c>
      <c r="H3854">
        <v>17</v>
      </c>
      <c r="I3854">
        <f>DATOS[[#This Row],[avgValorOrdenDesc]]*DATOS[[#This Row],[total_orders]]</f>
        <v>1499.4</v>
      </c>
      <c r="J3854">
        <v>129</v>
      </c>
      <c r="K3854">
        <v>0</v>
      </c>
      <c r="L3854" t="s">
        <v>40</v>
      </c>
      <c r="M3854">
        <v>17.8</v>
      </c>
      <c r="N3854">
        <f>IF(DATOS[[#This Row],[email_open_rate]]="",0,DATOS[[#This Row],[email_open_rate]])</f>
        <v>17.8</v>
      </c>
      <c r="O3854" s="1">
        <v>45093</v>
      </c>
      <c r="P3854">
        <v>69</v>
      </c>
      <c r="Q3854">
        <v>0.17</v>
      </c>
      <c r="R3854">
        <f>IF(IFERROR(VLOOKUP(DATOS[[#This Row],[IdUnico]],A3855:$A$5002,1,FALSE),0),1,0)</f>
        <v>0</v>
      </c>
    </row>
    <row r="3855" spans="1:18" x14ac:dyDescent="0.3">
      <c r="A3855" t="str">
        <f>CONCATENATE(DATOS[[#This Row],[customer_id]],"_",DATOS[[#This Row],[country]],"_",DATOS[[#This Row],[customer_since]])</f>
        <v>CUST_7905_Australia_44573</v>
      </c>
      <c r="B3855" t="s">
        <v>421</v>
      </c>
      <c r="C3855">
        <v>53</v>
      </c>
      <c r="D3855" t="s">
        <v>14</v>
      </c>
      <c r="E3855" t="s">
        <v>22</v>
      </c>
      <c r="F3855">
        <v>134.75</v>
      </c>
      <c r="G3855">
        <f>IF(DATOS[[#This Row],[avg_order_value]]="",0,DATOS[[#This Row],[avg_order_value]])</f>
        <v>134.75</v>
      </c>
      <c r="H3855">
        <v>5</v>
      </c>
      <c r="I3855">
        <f>DATOS[[#This Row],[avgValorOrdenDesc]]*DATOS[[#This Row],[total_orders]]</f>
        <v>673.75</v>
      </c>
      <c r="J3855">
        <v>162</v>
      </c>
      <c r="K3855">
        <v>0</v>
      </c>
      <c r="L3855" t="s">
        <v>40</v>
      </c>
      <c r="M3855">
        <v>18.8</v>
      </c>
      <c r="N3855">
        <f>IF(DATOS[[#This Row],[email_open_rate]]="",0,DATOS[[#This Row],[email_open_rate]])</f>
        <v>18.8</v>
      </c>
      <c r="O3855" s="1">
        <v>44573</v>
      </c>
      <c r="P3855">
        <v>81</v>
      </c>
      <c r="Q3855">
        <v>0.37</v>
      </c>
      <c r="R3855">
        <f>IF(IFERROR(VLOOKUP(DATOS[[#This Row],[IdUnico]],A3856:$A$5002,1,FALSE),0),1,0)</f>
        <v>0</v>
      </c>
    </row>
    <row r="3856" spans="1:18" x14ac:dyDescent="0.3">
      <c r="A3856" t="str">
        <f>CONCATENATE(DATOS[[#This Row],[customer_id]],"_",DATOS[[#This Row],[country]],"_",DATOS[[#This Row],[customer_since]])</f>
        <v>CUST_7905_India_45637</v>
      </c>
      <c r="B3856" t="s">
        <v>421</v>
      </c>
      <c r="C3856">
        <v>25</v>
      </c>
      <c r="D3856" t="s">
        <v>14</v>
      </c>
      <c r="E3856" t="s">
        <v>37</v>
      </c>
      <c r="F3856">
        <v>67.2</v>
      </c>
      <c r="G3856">
        <f>IF(DATOS[[#This Row],[avg_order_value]]="",0,DATOS[[#This Row],[avg_order_value]])</f>
        <v>67.2</v>
      </c>
      <c r="H3856">
        <v>12</v>
      </c>
      <c r="I3856">
        <f>DATOS[[#This Row],[avgValorOrdenDesc]]*DATOS[[#This Row],[total_orders]]</f>
        <v>806.40000000000009</v>
      </c>
      <c r="J3856">
        <v>222</v>
      </c>
      <c r="K3856">
        <v>0</v>
      </c>
      <c r="L3856" t="s">
        <v>29</v>
      </c>
      <c r="M3856">
        <v>95.7</v>
      </c>
      <c r="N3856">
        <f>IF(DATOS[[#This Row],[email_open_rate]]="",0,DATOS[[#This Row],[email_open_rate]])</f>
        <v>95.7</v>
      </c>
      <c r="O3856" s="1">
        <v>45637</v>
      </c>
      <c r="P3856">
        <v>92</v>
      </c>
      <c r="Q3856">
        <v>7.0000000000000007E-2</v>
      </c>
      <c r="R3856">
        <f>IF(IFERROR(VLOOKUP(DATOS[[#This Row],[IdUnico]],A3857:$A$5002,1,FALSE),0),1,0)</f>
        <v>0</v>
      </c>
    </row>
    <row r="3857" spans="1:18" x14ac:dyDescent="0.3">
      <c r="A3857" t="str">
        <f>CONCATENATE(DATOS[[#This Row],[customer_id]],"_",DATOS[[#This Row],[country]],"_",DATOS[[#This Row],[customer_since]])</f>
        <v>CUST_7907_USA_45214</v>
      </c>
      <c r="B3857" t="s">
        <v>1734</v>
      </c>
      <c r="C3857">
        <v>22</v>
      </c>
      <c r="D3857" t="s">
        <v>25</v>
      </c>
      <c r="E3857" t="s">
        <v>18</v>
      </c>
      <c r="F3857">
        <v>73.69</v>
      </c>
      <c r="G3857">
        <f>IF(DATOS[[#This Row],[avg_order_value]]="",0,DATOS[[#This Row],[avg_order_value]])</f>
        <v>73.69</v>
      </c>
      <c r="H3857">
        <v>12</v>
      </c>
      <c r="I3857">
        <f>DATOS[[#This Row],[avgValorOrdenDesc]]*DATOS[[#This Row],[total_orders]]</f>
        <v>884.28</v>
      </c>
      <c r="J3857">
        <v>270</v>
      </c>
      <c r="K3857">
        <v>0</v>
      </c>
      <c r="L3857" t="s">
        <v>23</v>
      </c>
      <c r="M3857">
        <v>54.1</v>
      </c>
      <c r="N3857">
        <f>IF(DATOS[[#This Row],[email_open_rate]]="",0,DATOS[[#This Row],[email_open_rate]])</f>
        <v>54.1</v>
      </c>
      <c r="O3857" s="1">
        <v>45214</v>
      </c>
      <c r="P3857">
        <v>82</v>
      </c>
      <c r="Q3857">
        <v>0.56000000000000005</v>
      </c>
      <c r="R3857">
        <f>IF(IFERROR(VLOOKUP(DATOS[[#This Row],[IdUnico]],A3858:$A$5002,1,FALSE),0),1,0)</f>
        <v>0</v>
      </c>
    </row>
    <row r="3858" spans="1:18" x14ac:dyDescent="0.3">
      <c r="A3858" t="str">
        <f>CONCATENATE(DATOS[[#This Row],[customer_id]],"_",DATOS[[#This Row],[country]],"_",DATOS[[#This Row],[customer_since]])</f>
        <v>CUST_7910_Australia_45723</v>
      </c>
      <c r="B3858" t="s">
        <v>137</v>
      </c>
      <c r="C3858">
        <v>40</v>
      </c>
      <c r="D3858" t="s">
        <v>14</v>
      </c>
      <c r="E3858" t="s">
        <v>22</v>
      </c>
      <c r="F3858">
        <v>134.30000000000001</v>
      </c>
      <c r="G3858">
        <f>IF(DATOS[[#This Row],[avg_order_value]]="",0,DATOS[[#This Row],[avg_order_value]])</f>
        <v>134.30000000000001</v>
      </c>
      <c r="H3858">
        <v>5</v>
      </c>
      <c r="I3858">
        <f>DATOS[[#This Row],[avgValorOrdenDesc]]*DATOS[[#This Row],[total_orders]]</f>
        <v>671.5</v>
      </c>
      <c r="J3858">
        <v>343</v>
      </c>
      <c r="K3858">
        <v>0</v>
      </c>
      <c r="L3858" t="s">
        <v>16</v>
      </c>
      <c r="M3858">
        <v>53.5</v>
      </c>
      <c r="N3858">
        <f>IF(DATOS[[#This Row],[email_open_rate]]="",0,DATOS[[#This Row],[email_open_rate]])</f>
        <v>53.5</v>
      </c>
      <c r="O3858" s="1">
        <v>45723</v>
      </c>
      <c r="P3858">
        <v>40</v>
      </c>
      <c r="Q3858">
        <v>0.28000000000000003</v>
      </c>
      <c r="R3858">
        <f>IF(IFERROR(VLOOKUP(DATOS[[#This Row],[IdUnico]],A3859:$A$5002,1,FALSE),0),1,0)</f>
        <v>0</v>
      </c>
    </row>
    <row r="3859" spans="1:18" x14ac:dyDescent="0.3">
      <c r="A3859" t="str">
        <f>CONCATENATE(DATOS[[#This Row],[customer_id]],"_",DATOS[[#This Row],[country]],"_",DATOS[[#This Row],[customer_since]])</f>
        <v>CUST_7910_Germany_44656</v>
      </c>
      <c r="B3859" t="s">
        <v>137</v>
      </c>
      <c r="C3859">
        <v>38</v>
      </c>
      <c r="D3859" t="s">
        <v>14</v>
      </c>
      <c r="E3859" t="s">
        <v>50</v>
      </c>
      <c r="G3859">
        <f>IF(DATOS[[#This Row],[avg_order_value]]="",0,DATOS[[#This Row],[avg_order_value]])</f>
        <v>0</v>
      </c>
      <c r="H3859">
        <v>9</v>
      </c>
      <c r="I3859">
        <f>DATOS[[#This Row],[avgValorOrdenDesc]]*DATOS[[#This Row],[total_orders]]</f>
        <v>0</v>
      </c>
      <c r="J3859">
        <v>302</v>
      </c>
      <c r="K3859">
        <v>0</v>
      </c>
      <c r="L3859" t="s">
        <v>23</v>
      </c>
      <c r="M3859">
        <v>97</v>
      </c>
      <c r="N3859">
        <f>IF(DATOS[[#This Row],[email_open_rate]]="",0,DATOS[[#This Row],[email_open_rate]])</f>
        <v>97</v>
      </c>
      <c r="O3859" s="1">
        <v>44656</v>
      </c>
      <c r="P3859">
        <v>9</v>
      </c>
      <c r="Q3859">
        <v>0.34</v>
      </c>
      <c r="R3859">
        <f>IF(IFERROR(VLOOKUP(DATOS[[#This Row],[IdUnico]],A3860:$A$5002,1,FALSE),0),1,0)</f>
        <v>0</v>
      </c>
    </row>
    <row r="3860" spans="1:18" x14ac:dyDescent="0.3">
      <c r="A3860" t="str">
        <f>CONCATENATE(DATOS[[#This Row],[customer_id]],"_",DATOS[[#This Row],[country]],"_",DATOS[[#This Row],[customer_since]])</f>
        <v>CUST_7911_France_45223</v>
      </c>
      <c r="B3860" t="s">
        <v>3557</v>
      </c>
      <c r="C3860">
        <v>47</v>
      </c>
      <c r="D3860" t="s">
        <v>21</v>
      </c>
      <c r="E3860" t="s">
        <v>35</v>
      </c>
      <c r="F3860">
        <v>33.340000000000003</v>
      </c>
      <c r="G3860">
        <f>IF(DATOS[[#This Row],[avg_order_value]]="",0,DATOS[[#This Row],[avg_order_value]])</f>
        <v>33.340000000000003</v>
      </c>
      <c r="H3860">
        <v>10</v>
      </c>
      <c r="I3860">
        <f>DATOS[[#This Row],[avgValorOrdenDesc]]*DATOS[[#This Row],[total_orders]]</f>
        <v>333.40000000000003</v>
      </c>
      <c r="J3860">
        <v>277</v>
      </c>
      <c r="K3860">
        <v>0</v>
      </c>
      <c r="L3860" t="s">
        <v>29</v>
      </c>
      <c r="M3860">
        <v>46.4</v>
      </c>
      <c r="N3860">
        <f>IF(DATOS[[#This Row],[email_open_rate]]="",0,DATOS[[#This Row],[email_open_rate]])</f>
        <v>46.4</v>
      </c>
      <c r="O3860" s="1">
        <v>45223</v>
      </c>
      <c r="P3860">
        <v>14</v>
      </c>
      <c r="Q3860">
        <v>0.65</v>
      </c>
      <c r="R3860">
        <f>IF(IFERROR(VLOOKUP(DATOS[[#This Row],[IdUnico]],A3861:$A$5002,1,FALSE),0),1,0)</f>
        <v>0</v>
      </c>
    </row>
    <row r="3861" spans="1:18" x14ac:dyDescent="0.3">
      <c r="A3861" t="str">
        <f>CONCATENATE(DATOS[[#This Row],[customer_id]],"_",DATOS[[#This Row],[country]],"_",DATOS[[#This Row],[customer_since]])</f>
        <v>CUST_7915_Brazil_45530</v>
      </c>
      <c r="B3861" t="s">
        <v>2879</v>
      </c>
      <c r="C3861">
        <v>42</v>
      </c>
      <c r="D3861" t="s">
        <v>21</v>
      </c>
      <c r="E3861" t="s">
        <v>15</v>
      </c>
      <c r="F3861">
        <v>116.71</v>
      </c>
      <c r="G3861">
        <f>IF(DATOS[[#This Row],[avg_order_value]]="",0,DATOS[[#This Row],[avg_order_value]])</f>
        <v>116.71</v>
      </c>
      <c r="H3861">
        <v>9</v>
      </c>
      <c r="I3861">
        <f>DATOS[[#This Row],[avgValorOrdenDesc]]*DATOS[[#This Row],[total_orders]]</f>
        <v>1050.3899999999999</v>
      </c>
      <c r="J3861">
        <v>356</v>
      </c>
      <c r="K3861">
        <v>0</v>
      </c>
      <c r="L3861" t="s">
        <v>40</v>
      </c>
      <c r="M3861">
        <v>12.4</v>
      </c>
      <c r="N3861">
        <f>IF(DATOS[[#This Row],[email_open_rate]]="",0,DATOS[[#This Row],[email_open_rate]])</f>
        <v>12.4</v>
      </c>
      <c r="O3861" s="1">
        <v>45530</v>
      </c>
      <c r="P3861">
        <v>92</v>
      </c>
      <c r="Q3861">
        <v>0.12</v>
      </c>
      <c r="R3861">
        <f>IF(IFERROR(VLOOKUP(DATOS[[#This Row],[IdUnico]],A3862:$A$5002,1,FALSE),0),1,0)</f>
        <v>0</v>
      </c>
    </row>
    <row r="3862" spans="1:18" x14ac:dyDescent="0.3">
      <c r="A3862" t="str">
        <f>CONCATENATE(DATOS[[#This Row],[customer_id]],"_",DATOS[[#This Row],[country]],"_",DATOS[[#This Row],[customer_since]])</f>
        <v>CUST_7915_Canada_45703</v>
      </c>
      <c r="B3862" t="s">
        <v>2879</v>
      </c>
      <c r="C3862">
        <v>51</v>
      </c>
      <c r="D3862" t="s">
        <v>21</v>
      </c>
      <c r="E3862" t="s">
        <v>28</v>
      </c>
      <c r="F3862">
        <v>172.86</v>
      </c>
      <c r="G3862">
        <f>IF(DATOS[[#This Row],[avg_order_value]]="",0,DATOS[[#This Row],[avg_order_value]])</f>
        <v>172.86</v>
      </c>
      <c r="H3862">
        <v>7</v>
      </c>
      <c r="I3862">
        <f>DATOS[[#This Row],[avgValorOrdenDesc]]*DATOS[[#This Row],[total_orders]]</f>
        <v>1210.02</v>
      </c>
      <c r="J3862">
        <v>129</v>
      </c>
      <c r="K3862">
        <v>0</v>
      </c>
      <c r="L3862" t="s">
        <v>16</v>
      </c>
      <c r="M3862">
        <v>3.5</v>
      </c>
      <c r="N3862">
        <f>IF(DATOS[[#This Row],[email_open_rate]]="",0,DATOS[[#This Row],[email_open_rate]])</f>
        <v>3.5</v>
      </c>
      <c r="O3862" s="1">
        <v>45703</v>
      </c>
      <c r="P3862">
        <v>3</v>
      </c>
      <c r="Q3862">
        <v>0.16</v>
      </c>
      <c r="R3862">
        <f>IF(IFERROR(VLOOKUP(DATOS[[#This Row],[IdUnico]],A3863:$A$5002,1,FALSE),0),1,0)</f>
        <v>0</v>
      </c>
    </row>
    <row r="3863" spans="1:18" x14ac:dyDescent="0.3">
      <c r="A3863" t="str">
        <f>CONCATENATE(DATOS[[#This Row],[customer_id]],"_",DATOS[[#This Row],[country]],"_",DATOS[[#This Row],[customer_since]])</f>
        <v>CUST_7917_USA_45603</v>
      </c>
      <c r="B3863" t="s">
        <v>1385</v>
      </c>
      <c r="C3863">
        <v>37</v>
      </c>
      <c r="D3863" t="s">
        <v>14</v>
      </c>
      <c r="E3863" t="s">
        <v>18</v>
      </c>
      <c r="F3863">
        <v>55.77</v>
      </c>
      <c r="G3863">
        <f>IF(DATOS[[#This Row],[avg_order_value]]="",0,DATOS[[#This Row],[avg_order_value]])</f>
        <v>55.77</v>
      </c>
      <c r="H3863">
        <v>11</v>
      </c>
      <c r="I3863">
        <f>DATOS[[#This Row],[avgValorOrdenDesc]]*DATOS[[#This Row],[total_orders]]</f>
        <v>613.47</v>
      </c>
      <c r="J3863">
        <v>286</v>
      </c>
      <c r="K3863">
        <v>0</v>
      </c>
      <c r="L3863" t="s">
        <v>23</v>
      </c>
      <c r="M3863">
        <v>64.7</v>
      </c>
      <c r="N3863">
        <f>IF(DATOS[[#This Row],[email_open_rate]]="",0,DATOS[[#This Row],[email_open_rate]])</f>
        <v>64.7</v>
      </c>
      <c r="O3863" s="1">
        <v>45603</v>
      </c>
      <c r="P3863">
        <v>1</v>
      </c>
      <c r="Q3863">
        <v>0.27</v>
      </c>
      <c r="R3863">
        <f>IF(IFERROR(VLOOKUP(DATOS[[#This Row],[IdUnico]],A3864:$A$5002,1,FALSE),0),1,0)</f>
        <v>0</v>
      </c>
    </row>
    <row r="3864" spans="1:18" x14ac:dyDescent="0.3">
      <c r="A3864" t="str">
        <f>CONCATENATE(DATOS[[#This Row],[customer_id]],"_",DATOS[[#This Row],[country]],"_",DATOS[[#This Row],[customer_since]])</f>
        <v>CUST_7919_Australia_44496</v>
      </c>
      <c r="B3864" t="s">
        <v>2441</v>
      </c>
      <c r="C3864">
        <v>43</v>
      </c>
      <c r="D3864" t="s">
        <v>14</v>
      </c>
      <c r="E3864" t="s">
        <v>22</v>
      </c>
      <c r="F3864">
        <v>74.89</v>
      </c>
      <c r="G3864">
        <f>IF(DATOS[[#This Row],[avg_order_value]]="",0,DATOS[[#This Row],[avg_order_value]])</f>
        <v>74.89</v>
      </c>
      <c r="H3864">
        <v>12</v>
      </c>
      <c r="I3864">
        <f>DATOS[[#This Row],[avgValorOrdenDesc]]*DATOS[[#This Row],[total_orders]]</f>
        <v>898.68000000000006</v>
      </c>
      <c r="J3864">
        <v>289</v>
      </c>
      <c r="K3864">
        <v>0</v>
      </c>
      <c r="L3864" t="s">
        <v>19</v>
      </c>
      <c r="M3864">
        <v>17.8</v>
      </c>
      <c r="N3864">
        <f>IF(DATOS[[#This Row],[email_open_rate]]="",0,DATOS[[#This Row],[email_open_rate]])</f>
        <v>17.8</v>
      </c>
      <c r="O3864" s="1">
        <v>44496</v>
      </c>
      <c r="P3864">
        <v>98</v>
      </c>
      <c r="Q3864">
        <v>0.48</v>
      </c>
      <c r="R3864">
        <f>IF(IFERROR(VLOOKUP(DATOS[[#This Row],[IdUnico]],A3865:$A$5002,1,FALSE),0),1,0)</f>
        <v>0</v>
      </c>
    </row>
    <row r="3865" spans="1:18" x14ac:dyDescent="0.3">
      <c r="A3865" t="str">
        <f>CONCATENATE(DATOS[[#This Row],[customer_id]],"_",DATOS[[#This Row],[country]],"_",DATOS[[#This Row],[customer_since]])</f>
        <v>CUST_7919_Australia_45651</v>
      </c>
      <c r="B3865" t="s">
        <v>2441</v>
      </c>
      <c r="C3865">
        <v>46</v>
      </c>
      <c r="D3865" t="s">
        <v>14</v>
      </c>
      <c r="E3865" t="s">
        <v>22</v>
      </c>
      <c r="G3865">
        <f>IF(DATOS[[#This Row],[avg_order_value]]="",0,DATOS[[#This Row],[avg_order_value]])</f>
        <v>0</v>
      </c>
      <c r="H3865">
        <v>8</v>
      </c>
      <c r="I3865">
        <f>DATOS[[#This Row],[avgValorOrdenDesc]]*DATOS[[#This Row],[total_orders]]</f>
        <v>0</v>
      </c>
      <c r="J3865">
        <v>339</v>
      </c>
      <c r="K3865">
        <v>0</v>
      </c>
      <c r="L3865" t="s">
        <v>16</v>
      </c>
      <c r="M3865">
        <v>91.8</v>
      </c>
      <c r="N3865">
        <f>IF(DATOS[[#This Row],[email_open_rate]]="",0,DATOS[[#This Row],[email_open_rate]])</f>
        <v>91.8</v>
      </c>
      <c r="O3865" s="1">
        <v>45651</v>
      </c>
      <c r="P3865">
        <v>13</v>
      </c>
      <c r="Q3865">
        <v>0.55000000000000004</v>
      </c>
      <c r="R3865">
        <f>IF(IFERROR(VLOOKUP(DATOS[[#This Row],[IdUnico]],A3866:$A$5002,1,FALSE),0),1,0)</f>
        <v>0</v>
      </c>
    </row>
    <row r="3866" spans="1:18" x14ac:dyDescent="0.3">
      <c r="A3866" t="str">
        <f>CONCATENATE(DATOS[[#This Row],[customer_id]],"_",DATOS[[#This Row],[country]],"_",DATOS[[#This Row],[customer_since]])</f>
        <v>CUST_7924_Brazil_45793</v>
      </c>
      <c r="B3866" t="s">
        <v>1246</v>
      </c>
      <c r="C3866">
        <v>30</v>
      </c>
      <c r="D3866" t="s">
        <v>25</v>
      </c>
      <c r="E3866" t="s">
        <v>15</v>
      </c>
      <c r="F3866">
        <v>230.03</v>
      </c>
      <c r="G3866">
        <f>IF(DATOS[[#This Row],[avg_order_value]]="",0,DATOS[[#This Row],[avg_order_value]])</f>
        <v>230.03</v>
      </c>
      <c r="H3866">
        <v>8</v>
      </c>
      <c r="I3866">
        <f>DATOS[[#This Row],[avgValorOrdenDesc]]*DATOS[[#This Row],[total_orders]]</f>
        <v>1840.24</v>
      </c>
      <c r="J3866">
        <v>328</v>
      </c>
      <c r="K3866">
        <v>0</v>
      </c>
      <c r="L3866" t="s">
        <v>16</v>
      </c>
      <c r="M3866">
        <v>43.9</v>
      </c>
      <c r="N3866">
        <f>IF(DATOS[[#This Row],[email_open_rate]]="",0,DATOS[[#This Row],[email_open_rate]])</f>
        <v>43.9</v>
      </c>
      <c r="O3866" s="1">
        <v>45793</v>
      </c>
      <c r="P3866">
        <v>76</v>
      </c>
      <c r="Q3866">
        <v>0.28000000000000003</v>
      </c>
      <c r="R3866">
        <f>IF(IFERROR(VLOOKUP(DATOS[[#This Row],[IdUnico]],A3867:$A$5002,1,FALSE),0),1,0)</f>
        <v>0</v>
      </c>
    </row>
    <row r="3867" spans="1:18" x14ac:dyDescent="0.3">
      <c r="A3867" t="str">
        <f>CONCATENATE(DATOS[[#This Row],[customer_id]],"_",DATOS[[#This Row],[country]],"_",DATOS[[#This Row],[customer_since]])</f>
        <v>CUST_7924_USA_44443</v>
      </c>
      <c r="B3867" t="s">
        <v>1246</v>
      </c>
      <c r="C3867">
        <v>29</v>
      </c>
      <c r="D3867" t="s">
        <v>14</v>
      </c>
      <c r="E3867" t="s">
        <v>18</v>
      </c>
      <c r="F3867">
        <v>152.66</v>
      </c>
      <c r="G3867">
        <f>IF(DATOS[[#This Row],[avg_order_value]]="",0,DATOS[[#This Row],[avg_order_value]])</f>
        <v>152.66</v>
      </c>
      <c r="H3867">
        <v>11</v>
      </c>
      <c r="I3867">
        <f>DATOS[[#This Row],[avgValorOrdenDesc]]*DATOS[[#This Row],[total_orders]]</f>
        <v>1679.26</v>
      </c>
      <c r="J3867">
        <v>353</v>
      </c>
      <c r="K3867">
        <v>0</v>
      </c>
      <c r="L3867" t="s">
        <v>16</v>
      </c>
      <c r="M3867">
        <v>68.099999999999994</v>
      </c>
      <c r="N3867">
        <f>IF(DATOS[[#This Row],[email_open_rate]]="",0,DATOS[[#This Row],[email_open_rate]])</f>
        <v>68.099999999999994</v>
      </c>
      <c r="O3867" s="1">
        <v>44443</v>
      </c>
      <c r="P3867">
        <v>99</v>
      </c>
      <c r="Q3867">
        <v>0.33</v>
      </c>
      <c r="R3867">
        <f>IF(IFERROR(VLOOKUP(DATOS[[#This Row],[IdUnico]],A3868:$A$5002,1,FALSE),0),1,0)</f>
        <v>0</v>
      </c>
    </row>
    <row r="3868" spans="1:18" x14ac:dyDescent="0.3">
      <c r="A3868" t="str">
        <f>CONCATENATE(DATOS[[#This Row],[customer_id]],"_",DATOS[[#This Row],[country]],"_",DATOS[[#This Row],[customer_since]])</f>
        <v>CUST_7928_UK_45002</v>
      </c>
      <c r="B3868" t="s">
        <v>1737</v>
      </c>
      <c r="C3868">
        <v>50</v>
      </c>
      <c r="D3868" t="s">
        <v>14</v>
      </c>
      <c r="E3868" t="s">
        <v>52</v>
      </c>
      <c r="F3868">
        <v>80.099999999999994</v>
      </c>
      <c r="G3868">
        <f>IF(DATOS[[#This Row],[avg_order_value]]="",0,DATOS[[#This Row],[avg_order_value]])</f>
        <v>80.099999999999994</v>
      </c>
      <c r="H3868">
        <v>11</v>
      </c>
      <c r="I3868">
        <f>DATOS[[#This Row],[avgValorOrdenDesc]]*DATOS[[#This Row],[total_orders]]</f>
        <v>881.09999999999991</v>
      </c>
      <c r="J3868">
        <v>309</v>
      </c>
      <c r="K3868">
        <v>0</v>
      </c>
      <c r="L3868" t="s">
        <v>23</v>
      </c>
      <c r="M3868">
        <v>36.200000000000003</v>
      </c>
      <c r="N3868">
        <f>IF(DATOS[[#This Row],[email_open_rate]]="",0,DATOS[[#This Row],[email_open_rate]])</f>
        <v>36.200000000000003</v>
      </c>
      <c r="O3868" s="1">
        <v>45002</v>
      </c>
      <c r="P3868">
        <v>70</v>
      </c>
      <c r="Q3868">
        <v>0.26</v>
      </c>
      <c r="R3868">
        <f>IF(IFERROR(VLOOKUP(DATOS[[#This Row],[IdUnico]],A3869:$A$5002,1,FALSE),0),1,0)</f>
        <v>0</v>
      </c>
    </row>
    <row r="3869" spans="1:18" x14ac:dyDescent="0.3">
      <c r="A3869" t="str">
        <f>CONCATENATE(DATOS[[#This Row],[customer_id]],"_",DATOS[[#This Row],[country]],"_",DATOS[[#This Row],[customer_since]])</f>
        <v>CUST_7928_USA_44696</v>
      </c>
      <c r="B3869" t="s">
        <v>1737</v>
      </c>
      <c r="C3869">
        <v>70</v>
      </c>
      <c r="D3869" t="s">
        <v>21</v>
      </c>
      <c r="E3869" t="s">
        <v>18</v>
      </c>
      <c r="F3869">
        <v>67.28</v>
      </c>
      <c r="G3869">
        <f>IF(DATOS[[#This Row],[avg_order_value]]="",0,DATOS[[#This Row],[avg_order_value]])</f>
        <v>67.28</v>
      </c>
      <c r="H3869">
        <v>11</v>
      </c>
      <c r="I3869">
        <f>DATOS[[#This Row],[avgValorOrdenDesc]]*DATOS[[#This Row],[total_orders]]</f>
        <v>740.08</v>
      </c>
      <c r="J3869">
        <v>282</v>
      </c>
      <c r="K3869">
        <v>0</v>
      </c>
      <c r="L3869" t="s">
        <v>29</v>
      </c>
      <c r="M3869">
        <v>60.8</v>
      </c>
      <c r="N3869">
        <f>IF(DATOS[[#This Row],[email_open_rate]]="",0,DATOS[[#This Row],[email_open_rate]])</f>
        <v>60.8</v>
      </c>
      <c r="O3869" s="1">
        <v>44696</v>
      </c>
      <c r="P3869">
        <v>7</v>
      </c>
      <c r="Q3869">
        <v>0.31</v>
      </c>
      <c r="R3869">
        <f>IF(IFERROR(VLOOKUP(DATOS[[#This Row],[IdUnico]],A3870:$A$5002,1,FALSE),0),1,0)</f>
        <v>0</v>
      </c>
    </row>
    <row r="3870" spans="1:18" x14ac:dyDescent="0.3">
      <c r="A3870" t="str">
        <f>CONCATENATE(DATOS[[#This Row],[customer_id]],"_",DATOS[[#This Row],[country]],"_",DATOS[[#This Row],[customer_since]])</f>
        <v>CUST_7936_USA_44171</v>
      </c>
      <c r="B3870" t="s">
        <v>1569</v>
      </c>
      <c r="C3870">
        <v>20</v>
      </c>
      <c r="D3870" t="s">
        <v>21</v>
      </c>
      <c r="E3870" t="s">
        <v>18</v>
      </c>
      <c r="G3870">
        <f>IF(DATOS[[#This Row],[avg_order_value]]="",0,DATOS[[#This Row],[avg_order_value]])</f>
        <v>0</v>
      </c>
      <c r="H3870">
        <v>10</v>
      </c>
      <c r="I3870">
        <f>DATOS[[#This Row],[avgValorOrdenDesc]]*DATOS[[#This Row],[total_orders]]</f>
        <v>0</v>
      </c>
      <c r="J3870">
        <v>189</v>
      </c>
      <c r="K3870">
        <v>0</v>
      </c>
      <c r="L3870" t="s">
        <v>16</v>
      </c>
      <c r="M3870">
        <v>72.900000000000006</v>
      </c>
      <c r="N3870">
        <f>IF(DATOS[[#This Row],[email_open_rate]]="",0,DATOS[[#This Row],[email_open_rate]])</f>
        <v>72.900000000000006</v>
      </c>
      <c r="O3870" s="1">
        <v>44171</v>
      </c>
      <c r="P3870">
        <v>6</v>
      </c>
      <c r="Q3870">
        <v>0.14000000000000001</v>
      </c>
      <c r="R3870">
        <f>IF(IFERROR(VLOOKUP(DATOS[[#This Row],[IdUnico]],A3871:$A$5002,1,FALSE),0),1,0)</f>
        <v>0</v>
      </c>
    </row>
    <row r="3871" spans="1:18" x14ac:dyDescent="0.3">
      <c r="A3871" t="str">
        <f>CONCATENATE(DATOS[[#This Row],[customer_id]],"_",DATOS[[#This Row],[country]],"_",DATOS[[#This Row],[customer_since]])</f>
        <v>CUST_7937_USA_44142</v>
      </c>
      <c r="B3871" t="s">
        <v>715</v>
      </c>
      <c r="C3871">
        <v>50</v>
      </c>
      <c r="D3871" t="s">
        <v>21</v>
      </c>
      <c r="E3871" t="s">
        <v>18</v>
      </c>
      <c r="F3871">
        <v>106.51</v>
      </c>
      <c r="G3871">
        <f>IF(DATOS[[#This Row],[avg_order_value]]="",0,DATOS[[#This Row],[avg_order_value]])</f>
        <v>106.51</v>
      </c>
      <c r="H3871">
        <v>6</v>
      </c>
      <c r="I3871">
        <f>DATOS[[#This Row],[avgValorOrdenDesc]]*DATOS[[#This Row],[total_orders]]</f>
        <v>639.06000000000006</v>
      </c>
      <c r="J3871">
        <v>245</v>
      </c>
      <c r="K3871">
        <v>0</v>
      </c>
      <c r="L3871" t="s">
        <v>23</v>
      </c>
      <c r="M3871">
        <v>95.7</v>
      </c>
      <c r="N3871">
        <f>IF(DATOS[[#This Row],[email_open_rate]]="",0,DATOS[[#This Row],[email_open_rate]])</f>
        <v>95.7</v>
      </c>
      <c r="O3871" s="1">
        <v>44142</v>
      </c>
      <c r="P3871">
        <v>52</v>
      </c>
      <c r="Q3871">
        <v>0.25</v>
      </c>
      <c r="R3871">
        <f>IF(IFERROR(VLOOKUP(DATOS[[#This Row],[IdUnico]],A3872:$A$5002,1,FALSE),0),1,0)</f>
        <v>0</v>
      </c>
    </row>
    <row r="3872" spans="1:18" x14ac:dyDescent="0.3">
      <c r="A3872" t="str">
        <f>CONCATENATE(DATOS[[#This Row],[customer_id]],"_",DATOS[[#This Row],[country]],"_",DATOS[[#This Row],[customer_since]])</f>
        <v>CUST_7938_Brazil_44967</v>
      </c>
      <c r="B3872" t="s">
        <v>138</v>
      </c>
      <c r="C3872">
        <v>18</v>
      </c>
      <c r="D3872" t="s">
        <v>14</v>
      </c>
      <c r="E3872" t="s">
        <v>15</v>
      </c>
      <c r="G3872">
        <f>IF(DATOS[[#This Row],[avg_order_value]]="",0,DATOS[[#This Row],[avg_order_value]])</f>
        <v>0</v>
      </c>
      <c r="H3872">
        <v>9</v>
      </c>
      <c r="I3872">
        <f>DATOS[[#This Row],[avgValorOrdenDesc]]*DATOS[[#This Row],[total_orders]]</f>
        <v>0</v>
      </c>
      <c r="J3872">
        <v>306</v>
      </c>
      <c r="K3872">
        <v>0</v>
      </c>
      <c r="L3872" t="s">
        <v>29</v>
      </c>
      <c r="M3872">
        <v>65.400000000000006</v>
      </c>
      <c r="N3872">
        <f>IF(DATOS[[#This Row],[email_open_rate]]="",0,DATOS[[#This Row],[email_open_rate]])</f>
        <v>65.400000000000006</v>
      </c>
      <c r="O3872" s="1">
        <v>44967</v>
      </c>
      <c r="P3872">
        <v>79</v>
      </c>
      <c r="Q3872">
        <v>0.34</v>
      </c>
      <c r="R3872">
        <f>IF(IFERROR(VLOOKUP(DATOS[[#This Row],[IdUnico]],A3873:$A$5002,1,FALSE),0),1,0)</f>
        <v>0</v>
      </c>
    </row>
    <row r="3873" spans="1:18" x14ac:dyDescent="0.3">
      <c r="A3873" t="str">
        <f>CONCATENATE(DATOS[[#This Row],[customer_id]],"_",DATOS[[#This Row],[country]],"_",DATOS[[#This Row],[customer_since]])</f>
        <v>CUST_7938_France_45435</v>
      </c>
      <c r="B3873" t="s">
        <v>138</v>
      </c>
      <c r="C3873">
        <v>67</v>
      </c>
      <c r="D3873" t="s">
        <v>21</v>
      </c>
      <c r="E3873" t="s">
        <v>35</v>
      </c>
      <c r="F3873">
        <v>65.239999999999995</v>
      </c>
      <c r="G3873">
        <f>IF(DATOS[[#This Row],[avg_order_value]]="",0,DATOS[[#This Row],[avg_order_value]])</f>
        <v>65.239999999999995</v>
      </c>
      <c r="H3873">
        <v>12</v>
      </c>
      <c r="I3873">
        <f>DATOS[[#This Row],[avgValorOrdenDesc]]*DATOS[[#This Row],[total_orders]]</f>
        <v>782.87999999999988</v>
      </c>
      <c r="J3873">
        <v>342</v>
      </c>
      <c r="K3873">
        <v>0</v>
      </c>
      <c r="L3873" t="s">
        <v>23</v>
      </c>
      <c r="M3873">
        <v>63.7</v>
      </c>
      <c r="N3873">
        <f>IF(DATOS[[#This Row],[email_open_rate]]="",0,DATOS[[#This Row],[email_open_rate]])</f>
        <v>63.7</v>
      </c>
      <c r="O3873" s="1">
        <v>45435</v>
      </c>
      <c r="P3873">
        <v>76</v>
      </c>
      <c r="Q3873">
        <v>0.28999999999999998</v>
      </c>
      <c r="R3873">
        <f>IF(IFERROR(VLOOKUP(DATOS[[#This Row],[IdUnico]],A3874:$A$5002,1,FALSE),0),1,0)</f>
        <v>0</v>
      </c>
    </row>
    <row r="3874" spans="1:18" x14ac:dyDescent="0.3">
      <c r="A3874" t="str">
        <f>CONCATENATE(DATOS[[#This Row],[customer_id]],"_",DATOS[[#This Row],[country]],"_",DATOS[[#This Row],[customer_since]])</f>
        <v>CUST_7938_USA_45817</v>
      </c>
      <c r="B3874" t="s">
        <v>138</v>
      </c>
      <c r="C3874">
        <v>23</v>
      </c>
      <c r="D3874" t="s">
        <v>21</v>
      </c>
      <c r="E3874" t="s">
        <v>18</v>
      </c>
      <c r="F3874">
        <v>98.85</v>
      </c>
      <c r="G3874">
        <f>IF(DATOS[[#This Row],[avg_order_value]]="",0,DATOS[[#This Row],[avg_order_value]])</f>
        <v>98.85</v>
      </c>
      <c r="H3874">
        <v>13</v>
      </c>
      <c r="I3874">
        <f>DATOS[[#This Row],[avgValorOrdenDesc]]*DATOS[[#This Row],[total_orders]]</f>
        <v>1285.05</v>
      </c>
      <c r="J3874">
        <v>250</v>
      </c>
      <c r="K3874">
        <v>0</v>
      </c>
      <c r="L3874" t="s">
        <v>16</v>
      </c>
      <c r="M3874">
        <v>54.8</v>
      </c>
      <c r="N3874">
        <f>IF(DATOS[[#This Row],[email_open_rate]]="",0,DATOS[[#This Row],[email_open_rate]])</f>
        <v>54.8</v>
      </c>
      <c r="O3874" s="1">
        <v>45817</v>
      </c>
      <c r="P3874">
        <v>53</v>
      </c>
      <c r="Q3874">
        <v>0.12</v>
      </c>
      <c r="R3874">
        <f>IF(IFERROR(VLOOKUP(DATOS[[#This Row],[IdUnico]],A3875:$A$5002,1,FALSE),0),1,0)</f>
        <v>0</v>
      </c>
    </row>
    <row r="3875" spans="1:18" x14ac:dyDescent="0.3">
      <c r="A3875" t="str">
        <f>CONCATENATE(DATOS[[#This Row],[customer_id]],"_",DATOS[[#This Row],[country]],"_",DATOS[[#This Row],[customer_since]])</f>
        <v>CUST_7940_UK_44675</v>
      </c>
      <c r="B3875" t="s">
        <v>3448</v>
      </c>
      <c r="C3875">
        <v>47</v>
      </c>
      <c r="D3875" t="s">
        <v>14</v>
      </c>
      <c r="E3875" t="s">
        <v>52</v>
      </c>
      <c r="F3875">
        <v>111.71</v>
      </c>
      <c r="G3875">
        <f>IF(DATOS[[#This Row],[avg_order_value]]="",0,DATOS[[#This Row],[avg_order_value]])</f>
        <v>111.71</v>
      </c>
      <c r="H3875">
        <v>11</v>
      </c>
      <c r="I3875">
        <f>DATOS[[#This Row],[avgValorOrdenDesc]]*DATOS[[#This Row],[total_orders]]</f>
        <v>1228.81</v>
      </c>
      <c r="J3875">
        <v>156</v>
      </c>
      <c r="K3875">
        <v>0</v>
      </c>
      <c r="L3875" t="s">
        <v>19</v>
      </c>
      <c r="M3875">
        <v>24.6</v>
      </c>
      <c r="N3875">
        <f>IF(DATOS[[#This Row],[email_open_rate]]="",0,DATOS[[#This Row],[email_open_rate]])</f>
        <v>24.6</v>
      </c>
      <c r="O3875" s="1">
        <v>44675</v>
      </c>
      <c r="P3875">
        <v>65</v>
      </c>
      <c r="Q3875">
        <v>0.27</v>
      </c>
      <c r="R3875">
        <f>IF(IFERROR(VLOOKUP(DATOS[[#This Row],[IdUnico]],A3876:$A$5002,1,FALSE),0),1,0)</f>
        <v>0</v>
      </c>
    </row>
    <row r="3876" spans="1:18" x14ac:dyDescent="0.3">
      <c r="A3876" t="str">
        <f>CONCATENATE(DATOS[[#This Row],[customer_id]],"_",DATOS[[#This Row],[country]],"_",DATOS[[#This Row],[customer_since]])</f>
        <v>CUST_7941_Germany_45423</v>
      </c>
      <c r="B3876" t="s">
        <v>662</v>
      </c>
      <c r="C3876">
        <v>46</v>
      </c>
      <c r="D3876" t="s">
        <v>14</v>
      </c>
      <c r="E3876" t="s">
        <v>50</v>
      </c>
      <c r="F3876">
        <v>384.14</v>
      </c>
      <c r="G3876">
        <f>IF(DATOS[[#This Row],[avg_order_value]]="",0,DATOS[[#This Row],[avg_order_value]])</f>
        <v>384.14</v>
      </c>
      <c r="H3876">
        <v>6</v>
      </c>
      <c r="I3876">
        <f>DATOS[[#This Row],[avgValorOrdenDesc]]*DATOS[[#This Row],[total_orders]]</f>
        <v>2304.84</v>
      </c>
      <c r="J3876">
        <v>48</v>
      </c>
      <c r="K3876">
        <v>0</v>
      </c>
      <c r="L3876" t="s">
        <v>16</v>
      </c>
      <c r="M3876">
        <v>91.5</v>
      </c>
      <c r="N3876">
        <f>IF(DATOS[[#This Row],[email_open_rate]]="",0,DATOS[[#This Row],[email_open_rate]])</f>
        <v>91.5</v>
      </c>
      <c r="O3876" s="1">
        <v>45423</v>
      </c>
      <c r="P3876">
        <v>61</v>
      </c>
      <c r="Q3876">
        <v>0.31</v>
      </c>
      <c r="R3876">
        <f>IF(IFERROR(VLOOKUP(DATOS[[#This Row],[IdUnico]],A3877:$A$5002,1,FALSE),0),1,0)</f>
        <v>0</v>
      </c>
    </row>
    <row r="3877" spans="1:18" x14ac:dyDescent="0.3">
      <c r="A3877" t="str">
        <f>CONCATENATE(DATOS[[#This Row],[customer_id]],"_",DATOS[[#This Row],[country]],"_",DATOS[[#This Row],[customer_since]])</f>
        <v>CUST_7941_UK_45464</v>
      </c>
      <c r="B3877" t="s">
        <v>662</v>
      </c>
      <c r="C3877">
        <v>70</v>
      </c>
      <c r="D3877" t="s">
        <v>14</v>
      </c>
      <c r="E3877" t="s">
        <v>52</v>
      </c>
      <c r="G3877">
        <f>IF(DATOS[[#This Row],[avg_order_value]]="",0,DATOS[[#This Row],[avg_order_value]])</f>
        <v>0</v>
      </c>
      <c r="H3877">
        <v>9</v>
      </c>
      <c r="I3877">
        <f>DATOS[[#This Row],[avgValorOrdenDesc]]*DATOS[[#This Row],[total_orders]]</f>
        <v>0</v>
      </c>
      <c r="J3877">
        <v>252</v>
      </c>
      <c r="K3877">
        <v>0</v>
      </c>
      <c r="L3877" t="s">
        <v>40</v>
      </c>
      <c r="M3877">
        <v>88.2</v>
      </c>
      <c r="N3877">
        <f>IF(DATOS[[#This Row],[email_open_rate]]="",0,DATOS[[#This Row],[email_open_rate]])</f>
        <v>88.2</v>
      </c>
      <c r="O3877" s="1">
        <v>45464</v>
      </c>
      <c r="P3877">
        <v>36</v>
      </c>
      <c r="Q3877">
        <v>0.33</v>
      </c>
      <c r="R3877">
        <f>IF(IFERROR(VLOOKUP(DATOS[[#This Row],[IdUnico]],A3878:$A$5002,1,FALSE),0),1,0)</f>
        <v>0</v>
      </c>
    </row>
    <row r="3878" spans="1:18" x14ac:dyDescent="0.3">
      <c r="A3878" t="str">
        <f>CONCATENATE(DATOS[[#This Row],[customer_id]],"_",DATOS[[#This Row],[country]],"_",DATOS[[#This Row],[customer_since]])</f>
        <v>CUST_7943_Brazil_44870</v>
      </c>
      <c r="B3878" t="s">
        <v>840</v>
      </c>
      <c r="C3878">
        <v>75</v>
      </c>
      <c r="D3878" t="s">
        <v>14</v>
      </c>
      <c r="E3878" t="s">
        <v>15</v>
      </c>
      <c r="F3878">
        <v>85</v>
      </c>
      <c r="G3878">
        <f>IF(DATOS[[#This Row],[avg_order_value]]="",0,DATOS[[#This Row],[avg_order_value]])</f>
        <v>85</v>
      </c>
      <c r="H3878">
        <v>15</v>
      </c>
      <c r="I3878">
        <f>DATOS[[#This Row],[avgValorOrdenDesc]]*DATOS[[#This Row],[total_orders]]</f>
        <v>1275</v>
      </c>
      <c r="J3878">
        <v>111</v>
      </c>
      <c r="K3878">
        <v>0</v>
      </c>
      <c r="L3878" t="s">
        <v>19</v>
      </c>
      <c r="M3878">
        <v>67.900000000000006</v>
      </c>
      <c r="N3878">
        <f>IF(DATOS[[#This Row],[email_open_rate]]="",0,DATOS[[#This Row],[email_open_rate]])</f>
        <v>67.900000000000006</v>
      </c>
      <c r="O3878" s="1">
        <v>44870</v>
      </c>
      <c r="P3878">
        <v>25</v>
      </c>
      <c r="Q3878">
        <v>0.48</v>
      </c>
      <c r="R3878">
        <f>IF(IFERROR(VLOOKUP(DATOS[[#This Row],[IdUnico]],A3879:$A$5002,1,FALSE),0),1,0)</f>
        <v>0</v>
      </c>
    </row>
    <row r="3879" spans="1:18" x14ac:dyDescent="0.3">
      <c r="A3879" t="str">
        <f>CONCATENATE(DATOS[[#This Row],[customer_id]],"_",DATOS[[#This Row],[country]],"_",DATOS[[#This Row],[customer_since]])</f>
        <v>CUST_7944_UK_45515</v>
      </c>
      <c r="B3879" t="s">
        <v>272</v>
      </c>
      <c r="C3879">
        <v>48</v>
      </c>
      <c r="D3879" t="s">
        <v>14</v>
      </c>
      <c r="E3879" t="s">
        <v>52</v>
      </c>
      <c r="F3879">
        <v>39.659999999999997</v>
      </c>
      <c r="G3879">
        <f>IF(DATOS[[#This Row],[avg_order_value]]="",0,DATOS[[#This Row],[avg_order_value]])</f>
        <v>39.659999999999997</v>
      </c>
      <c r="H3879">
        <v>11</v>
      </c>
      <c r="I3879">
        <f>DATOS[[#This Row],[avgValorOrdenDesc]]*DATOS[[#This Row],[total_orders]]</f>
        <v>436.26</v>
      </c>
      <c r="J3879">
        <v>81</v>
      </c>
      <c r="K3879">
        <v>0</v>
      </c>
      <c r="L3879" t="s">
        <v>40</v>
      </c>
      <c r="M3879">
        <v>47.6</v>
      </c>
      <c r="N3879">
        <f>IF(DATOS[[#This Row],[email_open_rate]]="",0,DATOS[[#This Row],[email_open_rate]])</f>
        <v>47.6</v>
      </c>
      <c r="O3879" s="1">
        <v>45515</v>
      </c>
      <c r="P3879">
        <v>40</v>
      </c>
      <c r="Q3879">
        <v>0.39</v>
      </c>
      <c r="R3879">
        <f>IF(IFERROR(VLOOKUP(DATOS[[#This Row],[IdUnico]],A3880:$A$5002,1,FALSE),0),1,0)</f>
        <v>0</v>
      </c>
    </row>
    <row r="3880" spans="1:18" x14ac:dyDescent="0.3">
      <c r="A3880" t="str">
        <f>CONCATENATE(DATOS[[#This Row],[customer_id]],"_",DATOS[[#This Row],[country]],"_",DATOS[[#This Row],[customer_since]])</f>
        <v>CUST_7949_Australia_45507</v>
      </c>
      <c r="B3880" t="s">
        <v>39</v>
      </c>
      <c r="C3880">
        <v>33</v>
      </c>
      <c r="D3880" t="s">
        <v>14</v>
      </c>
      <c r="E3880" t="s">
        <v>22</v>
      </c>
      <c r="F3880">
        <v>222.16</v>
      </c>
      <c r="G3880">
        <f>IF(DATOS[[#This Row],[avg_order_value]]="",0,DATOS[[#This Row],[avg_order_value]])</f>
        <v>222.16</v>
      </c>
      <c r="H3880">
        <v>10</v>
      </c>
      <c r="I3880">
        <f>DATOS[[#This Row],[avgValorOrdenDesc]]*DATOS[[#This Row],[total_orders]]</f>
        <v>2221.6</v>
      </c>
      <c r="J3880">
        <v>265</v>
      </c>
      <c r="K3880">
        <v>0</v>
      </c>
      <c r="L3880" t="s">
        <v>29</v>
      </c>
      <c r="M3880">
        <v>44.7</v>
      </c>
      <c r="N3880">
        <f>IF(DATOS[[#This Row],[email_open_rate]]="",0,DATOS[[#This Row],[email_open_rate]])</f>
        <v>44.7</v>
      </c>
      <c r="O3880" s="1">
        <v>45507</v>
      </c>
      <c r="P3880">
        <v>49</v>
      </c>
      <c r="Q3880">
        <v>0.2</v>
      </c>
      <c r="R3880">
        <f>IF(IFERROR(VLOOKUP(DATOS[[#This Row],[IdUnico]],A3881:$A$5002,1,FALSE),0),1,0)</f>
        <v>0</v>
      </c>
    </row>
    <row r="3881" spans="1:18" x14ac:dyDescent="0.3">
      <c r="A3881" t="str">
        <f>CONCATENATE(DATOS[[#This Row],[customer_id]],"_",DATOS[[#This Row],[country]],"_",DATOS[[#This Row],[customer_since]])</f>
        <v>CUST_7949_India_44375</v>
      </c>
      <c r="B3881" t="s">
        <v>39</v>
      </c>
      <c r="C3881">
        <v>19</v>
      </c>
      <c r="D3881" t="s">
        <v>21</v>
      </c>
      <c r="E3881" t="s">
        <v>37</v>
      </c>
      <c r="F3881">
        <v>77.239999999999995</v>
      </c>
      <c r="G3881">
        <f>IF(DATOS[[#This Row],[avg_order_value]]="",0,DATOS[[#This Row],[avg_order_value]])</f>
        <v>77.239999999999995</v>
      </c>
      <c r="H3881">
        <v>12</v>
      </c>
      <c r="I3881">
        <f>DATOS[[#This Row],[avgValorOrdenDesc]]*DATOS[[#This Row],[total_orders]]</f>
        <v>926.87999999999988</v>
      </c>
      <c r="J3881">
        <v>128</v>
      </c>
      <c r="K3881">
        <v>0</v>
      </c>
      <c r="L3881" t="s">
        <v>40</v>
      </c>
      <c r="M3881">
        <v>26.5</v>
      </c>
      <c r="N3881">
        <f>IF(DATOS[[#This Row],[email_open_rate]]="",0,DATOS[[#This Row],[email_open_rate]])</f>
        <v>26.5</v>
      </c>
      <c r="O3881" s="1">
        <v>44375</v>
      </c>
      <c r="P3881">
        <v>45</v>
      </c>
      <c r="Q3881">
        <v>0.63</v>
      </c>
      <c r="R3881">
        <f>IF(IFERROR(VLOOKUP(DATOS[[#This Row],[IdUnico]],A3882:$A$5002,1,FALSE),0),1,0)</f>
        <v>0</v>
      </c>
    </row>
    <row r="3882" spans="1:18" x14ac:dyDescent="0.3">
      <c r="A3882" t="str">
        <f>CONCATENATE(DATOS[[#This Row],[customer_id]],"_",DATOS[[#This Row],[country]],"_",DATOS[[#This Row],[customer_since]])</f>
        <v>CUST_7949_USA_44915</v>
      </c>
      <c r="B3882" t="s">
        <v>39</v>
      </c>
      <c r="C3882">
        <v>38</v>
      </c>
      <c r="D3882" t="s">
        <v>21</v>
      </c>
      <c r="E3882" t="s">
        <v>18</v>
      </c>
      <c r="F3882">
        <v>47.63</v>
      </c>
      <c r="G3882">
        <f>IF(DATOS[[#This Row],[avg_order_value]]="",0,DATOS[[#This Row],[avg_order_value]])</f>
        <v>47.63</v>
      </c>
      <c r="H3882">
        <v>10</v>
      </c>
      <c r="I3882">
        <f>DATOS[[#This Row],[avgValorOrdenDesc]]*DATOS[[#This Row],[total_orders]]</f>
        <v>476.3</v>
      </c>
      <c r="J3882">
        <v>74</v>
      </c>
      <c r="K3882">
        <v>0</v>
      </c>
      <c r="L3882" t="s">
        <v>40</v>
      </c>
      <c r="M3882">
        <v>67.8</v>
      </c>
      <c r="N3882">
        <f>IF(DATOS[[#This Row],[email_open_rate]]="",0,DATOS[[#This Row],[email_open_rate]])</f>
        <v>67.8</v>
      </c>
      <c r="O3882" s="1">
        <v>44915</v>
      </c>
      <c r="P3882">
        <v>83</v>
      </c>
      <c r="Q3882">
        <v>0.54</v>
      </c>
      <c r="R3882">
        <f>IF(IFERROR(VLOOKUP(DATOS[[#This Row],[IdUnico]],A3883:$A$5002,1,FALSE),0),1,0)</f>
        <v>0</v>
      </c>
    </row>
    <row r="3883" spans="1:18" x14ac:dyDescent="0.3">
      <c r="A3883" t="str">
        <f>CONCATENATE(DATOS[[#This Row],[customer_id]],"_",DATOS[[#This Row],[country]],"_",DATOS[[#This Row],[customer_since]])</f>
        <v>CUST_7953_China_44417</v>
      </c>
      <c r="B3883" t="s">
        <v>3133</v>
      </c>
      <c r="C3883">
        <v>31</v>
      </c>
      <c r="D3883" t="s">
        <v>14</v>
      </c>
      <c r="E3883" t="s">
        <v>44</v>
      </c>
      <c r="F3883">
        <v>18.61</v>
      </c>
      <c r="G3883">
        <f>IF(DATOS[[#This Row],[avg_order_value]]="",0,DATOS[[#This Row],[avg_order_value]])</f>
        <v>18.61</v>
      </c>
      <c r="H3883">
        <v>6</v>
      </c>
      <c r="I3883">
        <f>DATOS[[#This Row],[avgValorOrdenDesc]]*DATOS[[#This Row],[total_orders]]</f>
        <v>111.66</v>
      </c>
      <c r="J3883">
        <v>196</v>
      </c>
      <c r="K3883">
        <v>0</v>
      </c>
      <c r="L3883" t="s">
        <v>29</v>
      </c>
      <c r="M3883">
        <v>3.4</v>
      </c>
      <c r="N3883">
        <f>IF(DATOS[[#This Row],[email_open_rate]]="",0,DATOS[[#This Row],[email_open_rate]])</f>
        <v>3.4</v>
      </c>
      <c r="O3883" s="1">
        <v>44417</v>
      </c>
      <c r="P3883">
        <v>7</v>
      </c>
      <c r="Q3883">
        <v>0.09</v>
      </c>
      <c r="R3883">
        <f>IF(IFERROR(VLOOKUP(DATOS[[#This Row],[IdUnico]],A3884:$A$5002,1,FALSE),0),1,0)</f>
        <v>0</v>
      </c>
    </row>
    <row r="3884" spans="1:18" x14ac:dyDescent="0.3">
      <c r="A3884" t="str">
        <f>CONCATENATE(DATOS[[#This Row],[customer_id]],"_",DATOS[[#This Row],[country]],"_",DATOS[[#This Row],[customer_since]])</f>
        <v>CUST_7960_Japan_45358</v>
      </c>
      <c r="B3884" t="s">
        <v>1102</v>
      </c>
      <c r="C3884">
        <v>54</v>
      </c>
      <c r="D3884" t="s">
        <v>14</v>
      </c>
      <c r="E3884" t="s">
        <v>26</v>
      </c>
      <c r="F3884">
        <v>50.05</v>
      </c>
      <c r="G3884">
        <f>IF(DATOS[[#This Row],[avg_order_value]]="",0,DATOS[[#This Row],[avg_order_value]])</f>
        <v>50.05</v>
      </c>
      <c r="H3884">
        <v>4</v>
      </c>
      <c r="I3884">
        <f>DATOS[[#This Row],[avgValorOrdenDesc]]*DATOS[[#This Row],[total_orders]]</f>
        <v>200.2</v>
      </c>
      <c r="J3884">
        <v>172</v>
      </c>
      <c r="K3884">
        <v>0</v>
      </c>
      <c r="L3884" t="s">
        <v>16</v>
      </c>
      <c r="M3884">
        <v>31.2</v>
      </c>
      <c r="N3884">
        <f>IF(DATOS[[#This Row],[email_open_rate]]="",0,DATOS[[#This Row],[email_open_rate]])</f>
        <v>31.2</v>
      </c>
      <c r="O3884" s="1">
        <v>45358</v>
      </c>
      <c r="P3884">
        <v>12</v>
      </c>
      <c r="Q3884">
        <v>0.54</v>
      </c>
      <c r="R3884">
        <f>IF(IFERROR(VLOOKUP(DATOS[[#This Row],[IdUnico]],A3885:$A$5002,1,FALSE),0),1,0)</f>
        <v>0</v>
      </c>
    </row>
    <row r="3885" spans="1:18" x14ac:dyDescent="0.3">
      <c r="A3885" t="str">
        <f>CONCATENATE(DATOS[[#This Row],[customer_id]],"_",DATOS[[#This Row],[country]],"_",DATOS[[#This Row],[customer_since]])</f>
        <v>CUST_7963_Brazil_44633</v>
      </c>
      <c r="B3885" t="s">
        <v>2346</v>
      </c>
      <c r="C3885">
        <v>52</v>
      </c>
      <c r="D3885" t="s">
        <v>21</v>
      </c>
      <c r="E3885" t="s">
        <v>15</v>
      </c>
      <c r="F3885">
        <v>23.75</v>
      </c>
      <c r="G3885">
        <f>IF(DATOS[[#This Row],[avg_order_value]]="",0,DATOS[[#This Row],[avg_order_value]])</f>
        <v>23.75</v>
      </c>
      <c r="H3885">
        <v>7</v>
      </c>
      <c r="I3885">
        <f>DATOS[[#This Row],[avgValorOrdenDesc]]*DATOS[[#This Row],[total_orders]]</f>
        <v>166.25</v>
      </c>
      <c r="J3885">
        <v>42</v>
      </c>
      <c r="K3885">
        <v>0</v>
      </c>
      <c r="L3885" t="s">
        <v>16</v>
      </c>
      <c r="M3885">
        <v>53.1</v>
      </c>
      <c r="N3885">
        <f>IF(DATOS[[#This Row],[email_open_rate]]="",0,DATOS[[#This Row],[email_open_rate]])</f>
        <v>53.1</v>
      </c>
      <c r="O3885" s="1">
        <v>44633</v>
      </c>
      <c r="P3885">
        <v>38</v>
      </c>
      <c r="Q3885">
        <v>0.19</v>
      </c>
      <c r="R3885">
        <f>IF(IFERROR(VLOOKUP(DATOS[[#This Row],[IdUnico]],A3886:$A$5002,1,FALSE),0),1,0)</f>
        <v>0</v>
      </c>
    </row>
    <row r="3886" spans="1:18" x14ac:dyDescent="0.3">
      <c r="A3886" t="str">
        <f>CONCATENATE(DATOS[[#This Row],[customer_id]],"_",DATOS[[#This Row],[country]],"_",DATOS[[#This Row],[customer_since]])</f>
        <v>CUST_7966_Germany_44334</v>
      </c>
      <c r="B3886" t="s">
        <v>375</v>
      </c>
      <c r="C3886">
        <v>56</v>
      </c>
      <c r="D3886" t="s">
        <v>14</v>
      </c>
      <c r="E3886" t="s">
        <v>50</v>
      </c>
      <c r="F3886">
        <v>41.08</v>
      </c>
      <c r="G3886">
        <f>IF(DATOS[[#This Row],[avg_order_value]]="",0,DATOS[[#This Row],[avg_order_value]])</f>
        <v>41.08</v>
      </c>
      <c r="H3886">
        <v>7</v>
      </c>
      <c r="I3886">
        <f>DATOS[[#This Row],[avgValorOrdenDesc]]*DATOS[[#This Row],[total_orders]]</f>
        <v>287.56</v>
      </c>
      <c r="J3886">
        <v>339</v>
      </c>
      <c r="K3886">
        <v>0</v>
      </c>
      <c r="L3886" t="s">
        <v>40</v>
      </c>
      <c r="M3886">
        <v>46.3</v>
      </c>
      <c r="N3886">
        <f>IF(DATOS[[#This Row],[email_open_rate]]="",0,DATOS[[#This Row],[email_open_rate]])</f>
        <v>46.3</v>
      </c>
      <c r="O3886" s="1">
        <v>44334</v>
      </c>
      <c r="P3886">
        <v>43</v>
      </c>
      <c r="Q3886">
        <v>0.52</v>
      </c>
      <c r="R3886">
        <f>IF(IFERROR(VLOOKUP(DATOS[[#This Row],[IdUnico]],A3887:$A$5002,1,FALSE),0),1,0)</f>
        <v>0</v>
      </c>
    </row>
    <row r="3887" spans="1:18" x14ac:dyDescent="0.3">
      <c r="A3887" t="str">
        <f>CONCATENATE(DATOS[[#This Row],[customer_id]],"_",DATOS[[#This Row],[country]],"_",DATOS[[#This Row],[customer_since]])</f>
        <v>CUST_7968_India_45765</v>
      </c>
      <c r="B3887" t="s">
        <v>2915</v>
      </c>
      <c r="C3887">
        <v>52</v>
      </c>
      <c r="D3887" t="s">
        <v>14</v>
      </c>
      <c r="E3887" t="s">
        <v>37</v>
      </c>
      <c r="F3887">
        <v>213.17</v>
      </c>
      <c r="G3887">
        <f>IF(DATOS[[#This Row],[avg_order_value]]="",0,DATOS[[#This Row],[avg_order_value]])</f>
        <v>213.17</v>
      </c>
      <c r="H3887">
        <v>11</v>
      </c>
      <c r="I3887">
        <f>DATOS[[#This Row],[avgValorOrdenDesc]]*DATOS[[#This Row],[total_orders]]</f>
        <v>2344.87</v>
      </c>
      <c r="J3887">
        <v>197</v>
      </c>
      <c r="K3887">
        <v>0</v>
      </c>
      <c r="L3887" t="s">
        <v>16</v>
      </c>
      <c r="M3887">
        <v>58.4</v>
      </c>
      <c r="N3887">
        <f>IF(DATOS[[#This Row],[email_open_rate]]="",0,DATOS[[#This Row],[email_open_rate]])</f>
        <v>58.4</v>
      </c>
      <c r="O3887" s="1">
        <v>45765</v>
      </c>
      <c r="P3887">
        <v>66</v>
      </c>
      <c r="Q3887">
        <v>0.49</v>
      </c>
      <c r="R3887">
        <f>IF(IFERROR(VLOOKUP(DATOS[[#This Row],[IdUnico]],A3888:$A$5002,1,FALSE),0),1,0)</f>
        <v>0</v>
      </c>
    </row>
    <row r="3888" spans="1:18" x14ac:dyDescent="0.3">
      <c r="A3888" t="str">
        <f>CONCATENATE(DATOS[[#This Row],[customer_id]],"_",DATOS[[#This Row],[country]],"_",DATOS[[#This Row],[customer_since]])</f>
        <v>CUST_7970_Australia_45556</v>
      </c>
      <c r="B3888" t="s">
        <v>618</v>
      </c>
      <c r="C3888">
        <v>53</v>
      </c>
      <c r="D3888" t="s">
        <v>14</v>
      </c>
      <c r="E3888" t="s">
        <v>22</v>
      </c>
      <c r="F3888">
        <v>15.72</v>
      </c>
      <c r="G3888">
        <f>IF(DATOS[[#This Row],[avg_order_value]]="",0,DATOS[[#This Row],[avg_order_value]])</f>
        <v>15.72</v>
      </c>
      <c r="H3888">
        <v>12</v>
      </c>
      <c r="I3888">
        <f>DATOS[[#This Row],[avgValorOrdenDesc]]*DATOS[[#This Row],[total_orders]]</f>
        <v>188.64000000000001</v>
      </c>
      <c r="J3888">
        <v>62</v>
      </c>
      <c r="K3888">
        <v>0</v>
      </c>
      <c r="L3888" t="s">
        <v>16</v>
      </c>
      <c r="M3888">
        <v>10.7</v>
      </c>
      <c r="N3888">
        <f>IF(DATOS[[#This Row],[email_open_rate]]="",0,DATOS[[#This Row],[email_open_rate]])</f>
        <v>10.7</v>
      </c>
      <c r="O3888" s="1">
        <v>45556</v>
      </c>
      <c r="P3888">
        <v>97</v>
      </c>
      <c r="Q3888">
        <v>0.42</v>
      </c>
      <c r="R3888">
        <f>IF(IFERROR(VLOOKUP(DATOS[[#This Row],[IdUnico]],A3889:$A$5002,1,FALSE),0),1,0)</f>
        <v>0</v>
      </c>
    </row>
    <row r="3889" spans="1:18" x14ac:dyDescent="0.3">
      <c r="A3889" t="str">
        <f>CONCATENATE(DATOS[[#This Row],[customer_id]],"_",DATOS[[#This Row],[country]],"_",DATOS[[#This Row],[customer_since]])</f>
        <v>CUST_7971_Germany_44322</v>
      </c>
      <c r="B3889" t="s">
        <v>342</v>
      </c>
      <c r="C3889">
        <v>34</v>
      </c>
      <c r="D3889" t="s">
        <v>14</v>
      </c>
      <c r="E3889" t="s">
        <v>50</v>
      </c>
      <c r="F3889">
        <v>53.27</v>
      </c>
      <c r="G3889">
        <f>IF(DATOS[[#This Row],[avg_order_value]]="",0,DATOS[[#This Row],[avg_order_value]])</f>
        <v>53.27</v>
      </c>
      <c r="H3889">
        <v>8</v>
      </c>
      <c r="I3889">
        <f>DATOS[[#This Row],[avgValorOrdenDesc]]*DATOS[[#This Row],[total_orders]]</f>
        <v>426.16</v>
      </c>
      <c r="J3889">
        <v>269</v>
      </c>
      <c r="K3889">
        <v>0</v>
      </c>
      <c r="L3889" t="s">
        <v>29</v>
      </c>
      <c r="M3889">
        <v>83</v>
      </c>
      <c r="N3889">
        <f>IF(DATOS[[#This Row],[email_open_rate]]="",0,DATOS[[#This Row],[email_open_rate]])</f>
        <v>83</v>
      </c>
      <c r="O3889" s="1">
        <v>44322</v>
      </c>
      <c r="P3889">
        <v>54</v>
      </c>
      <c r="Q3889">
        <v>0.39</v>
      </c>
      <c r="R3889">
        <f>IF(IFERROR(VLOOKUP(DATOS[[#This Row],[IdUnico]],A3890:$A$5002,1,FALSE),0),1,0)</f>
        <v>0</v>
      </c>
    </row>
    <row r="3890" spans="1:18" x14ac:dyDescent="0.3">
      <c r="A3890" t="str">
        <f>CONCATENATE(DATOS[[#This Row],[customer_id]],"_",DATOS[[#This Row],[country]],"_",DATOS[[#This Row],[customer_since]])</f>
        <v>CUST_7971_USA_44439</v>
      </c>
      <c r="B3890" t="s">
        <v>342</v>
      </c>
      <c r="C3890">
        <v>21</v>
      </c>
      <c r="D3890" t="s">
        <v>14</v>
      </c>
      <c r="E3890" t="s">
        <v>18</v>
      </c>
      <c r="F3890">
        <v>143.44</v>
      </c>
      <c r="G3890">
        <f>IF(DATOS[[#This Row],[avg_order_value]]="",0,DATOS[[#This Row],[avg_order_value]])</f>
        <v>143.44</v>
      </c>
      <c r="H3890">
        <v>11</v>
      </c>
      <c r="I3890">
        <f>DATOS[[#This Row],[avgValorOrdenDesc]]*DATOS[[#This Row],[total_orders]]</f>
        <v>1577.84</v>
      </c>
      <c r="J3890">
        <v>130</v>
      </c>
      <c r="K3890">
        <v>0</v>
      </c>
      <c r="L3890" t="s">
        <v>19</v>
      </c>
      <c r="M3890">
        <v>1.7</v>
      </c>
      <c r="N3890">
        <f>IF(DATOS[[#This Row],[email_open_rate]]="",0,DATOS[[#This Row],[email_open_rate]])</f>
        <v>1.7</v>
      </c>
      <c r="O3890" s="1">
        <v>44439</v>
      </c>
      <c r="P3890">
        <v>32</v>
      </c>
      <c r="Q3890">
        <v>0.46</v>
      </c>
      <c r="R3890">
        <f>IF(IFERROR(VLOOKUP(DATOS[[#This Row],[IdUnico]],A3891:$A$5002,1,FALSE),0),1,0)</f>
        <v>0</v>
      </c>
    </row>
    <row r="3891" spans="1:18" x14ac:dyDescent="0.3">
      <c r="A3891" t="str">
        <f>CONCATENATE(DATOS[[#This Row],[customer_id]],"_",DATOS[[#This Row],[country]],"_",DATOS[[#This Row],[customer_since]])</f>
        <v>CUST_7972_France_45510</v>
      </c>
      <c r="B3891" t="s">
        <v>2908</v>
      </c>
      <c r="C3891">
        <v>65</v>
      </c>
      <c r="D3891" t="s">
        <v>21</v>
      </c>
      <c r="E3891" t="s">
        <v>35</v>
      </c>
      <c r="F3891">
        <v>50.99</v>
      </c>
      <c r="G3891">
        <f>IF(DATOS[[#This Row],[avg_order_value]]="",0,DATOS[[#This Row],[avg_order_value]])</f>
        <v>50.99</v>
      </c>
      <c r="H3891">
        <v>6</v>
      </c>
      <c r="I3891">
        <f>DATOS[[#This Row],[avgValorOrdenDesc]]*DATOS[[#This Row],[total_orders]]</f>
        <v>305.94</v>
      </c>
      <c r="J3891">
        <v>171</v>
      </c>
      <c r="K3891">
        <v>0</v>
      </c>
      <c r="L3891" t="s">
        <v>40</v>
      </c>
      <c r="M3891">
        <v>19.100000000000001</v>
      </c>
      <c r="N3891">
        <f>IF(DATOS[[#This Row],[email_open_rate]]="",0,DATOS[[#This Row],[email_open_rate]])</f>
        <v>19.100000000000001</v>
      </c>
      <c r="O3891" s="1">
        <v>45510</v>
      </c>
      <c r="P3891">
        <v>72</v>
      </c>
      <c r="Q3891">
        <v>0.48</v>
      </c>
      <c r="R3891">
        <f>IF(IFERROR(VLOOKUP(DATOS[[#This Row],[IdUnico]],A3892:$A$5002,1,FALSE),0),1,0)</f>
        <v>0</v>
      </c>
    </row>
    <row r="3892" spans="1:18" x14ac:dyDescent="0.3">
      <c r="A3892" t="str">
        <f>CONCATENATE(DATOS[[#This Row],[customer_id]],"_",DATOS[[#This Row],[country]],"_",DATOS[[#This Row],[customer_since]])</f>
        <v>CUST_7974_UK_44043</v>
      </c>
      <c r="B3892" t="s">
        <v>3175</v>
      </c>
      <c r="C3892">
        <v>22</v>
      </c>
      <c r="D3892" t="s">
        <v>14</v>
      </c>
      <c r="E3892" t="s">
        <v>52</v>
      </c>
      <c r="F3892">
        <v>33.549999999999997</v>
      </c>
      <c r="G3892">
        <f>IF(DATOS[[#This Row],[avg_order_value]]="",0,DATOS[[#This Row],[avg_order_value]])</f>
        <v>33.549999999999997</v>
      </c>
      <c r="H3892">
        <v>12</v>
      </c>
      <c r="I3892">
        <f>DATOS[[#This Row],[avgValorOrdenDesc]]*DATOS[[#This Row],[total_orders]]</f>
        <v>402.59999999999997</v>
      </c>
      <c r="J3892">
        <v>129</v>
      </c>
      <c r="K3892">
        <v>0</v>
      </c>
      <c r="L3892" t="s">
        <v>19</v>
      </c>
      <c r="M3892">
        <v>46.8</v>
      </c>
      <c r="N3892">
        <f>IF(DATOS[[#This Row],[email_open_rate]]="",0,DATOS[[#This Row],[email_open_rate]])</f>
        <v>46.8</v>
      </c>
      <c r="O3892" s="1">
        <v>44043</v>
      </c>
      <c r="P3892">
        <v>29</v>
      </c>
      <c r="Q3892">
        <v>0.27</v>
      </c>
      <c r="R3892">
        <f>IF(IFERROR(VLOOKUP(DATOS[[#This Row],[IdUnico]],A3893:$A$5002,1,FALSE),0),1,0)</f>
        <v>0</v>
      </c>
    </row>
    <row r="3893" spans="1:18" x14ac:dyDescent="0.3">
      <c r="A3893" t="str">
        <f>CONCATENATE(DATOS[[#This Row],[customer_id]],"_",DATOS[[#This Row],[country]],"_",DATOS[[#This Row],[customer_since]])</f>
        <v>CUST_7976_Australia_45788</v>
      </c>
      <c r="B3893" t="s">
        <v>2596</v>
      </c>
      <c r="C3893">
        <v>39</v>
      </c>
      <c r="D3893" t="s">
        <v>14</v>
      </c>
      <c r="E3893" t="s">
        <v>22</v>
      </c>
      <c r="F3893">
        <v>108.98</v>
      </c>
      <c r="G3893">
        <f>IF(DATOS[[#This Row],[avg_order_value]]="",0,DATOS[[#This Row],[avg_order_value]])</f>
        <v>108.98</v>
      </c>
      <c r="H3893">
        <v>13</v>
      </c>
      <c r="I3893">
        <f>DATOS[[#This Row],[avgValorOrdenDesc]]*DATOS[[#This Row],[total_orders]]</f>
        <v>1416.74</v>
      </c>
      <c r="J3893">
        <v>65</v>
      </c>
      <c r="K3893">
        <v>0</v>
      </c>
      <c r="L3893" t="s">
        <v>19</v>
      </c>
      <c r="M3893">
        <v>83.3</v>
      </c>
      <c r="N3893">
        <f>IF(DATOS[[#This Row],[email_open_rate]]="",0,DATOS[[#This Row],[email_open_rate]])</f>
        <v>83.3</v>
      </c>
      <c r="O3893" s="1">
        <v>45788</v>
      </c>
      <c r="P3893">
        <v>91</v>
      </c>
      <c r="Q3893">
        <v>0.28000000000000003</v>
      </c>
      <c r="R3893">
        <f>IF(IFERROR(VLOOKUP(DATOS[[#This Row],[IdUnico]],A3894:$A$5002,1,FALSE),0),1,0)</f>
        <v>0</v>
      </c>
    </row>
    <row r="3894" spans="1:18" x14ac:dyDescent="0.3">
      <c r="A3894" t="str">
        <f>CONCATENATE(DATOS[[#This Row],[customer_id]],"_",DATOS[[#This Row],[country]],"_",DATOS[[#This Row],[customer_since]])</f>
        <v>CUST_7979_India_45643</v>
      </c>
      <c r="B3894" t="s">
        <v>1820</v>
      </c>
      <c r="C3894">
        <v>33</v>
      </c>
      <c r="D3894" t="s">
        <v>21</v>
      </c>
      <c r="E3894" t="s">
        <v>37</v>
      </c>
      <c r="F3894">
        <v>66.150000000000006</v>
      </c>
      <c r="G3894">
        <f>IF(DATOS[[#This Row],[avg_order_value]]="",0,DATOS[[#This Row],[avg_order_value]])</f>
        <v>66.150000000000006</v>
      </c>
      <c r="H3894">
        <v>9</v>
      </c>
      <c r="I3894">
        <f>DATOS[[#This Row],[avgValorOrdenDesc]]*DATOS[[#This Row],[total_orders]]</f>
        <v>595.35</v>
      </c>
      <c r="J3894">
        <v>358</v>
      </c>
      <c r="K3894">
        <v>0</v>
      </c>
      <c r="L3894" t="s">
        <v>16</v>
      </c>
      <c r="M3894">
        <v>92.9</v>
      </c>
      <c r="N3894">
        <f>IF(DATOS[[#This Row],[email_open_rate]]="",0,DATOS[[#This Row],[email_open_rate]])</f>
        <v>92.9</v>
      </c>
      <c r="O3894" s="1">
        <v>45643</v>
      </c>
      <c r="P3894">
        <v>39</v>
      </c>
      <c r="Q3894">
        <v>0.2</v>
      </c>
      <c r="R3894">
        <f>IF(IFERROR(VLOOKUP(DATOS[[#This Row],[IdUnico]],A3895:$A$5002,1,FALSE),0),1,0)</f>
        <v>0</v>
      </c>
    </row>
    <row r="3895" spans="1:18" x14ac:dyDescent="0.3">
      <c r="A3895" t="str">
        <f>CONCATENATE(DATOS[[#This Row],[customer_id]],"_",DATOS[[#This Row],[country]],"_",DATOS[[#This Row],[customer_since]])</f>
        <v>CUST_7980_Brazil_44187</v>
      </c>
      <c r="B3895" t="s">
        <v>1493</v>
      </c>
      <c r="C3895">
        <v>62</v>
      </c>
      <c r="D3895" t="s">
        <v>21</v>
      </c>
      <c r="E3895" t="s">
        <v>15</v>
      </c>
      <c r="F3895">
        <v>14.96</v>
      </c>
      <c r="G3895">
        <f>IF(DATOS[[#This Row],[avg_order_value]]="",0,DATOS[[#This Row],[avg_order_value]])</f>
        <v>14.96</v>
      </c>
      <c r="H3895">
        <v>18</v>
      </c>
      <c r="I3895">
        <f>DATOS[[#This Row],[avgValorOrdenDesc]]*DATOS[[#This Row],[total_orders]]</f>
        <v>269.28000000000003</v>
      </c>
      <c r="J3895">
        <v>242</v>
      </c>
      <c r="K3895">
        <v>0</v>
      </c>
      <c r="L3895" t="s">
        <v>40</v>
      </c>
      <c r="M3895">
        <v>99.9</v>
      </c>
      <c r="N3895">
        <f>IF(DATOS[[#This Row],[email_open_rate]]="",0,DATOS[[#This Row],[email_open_rate]])</f>
        <v>99.9</v>
      </c>
      <c r="O3895" s="1">
        <v>44187</v>
      </c>
      <c r="P3895">
        <v>19</v>
      </c>
      <c r="Q3895">
        <v>0.45</v>
      </c>
      <c r="R3895">
        <f>IF(IFERROR(VLOOKUP(DATOS[[#This Row],[IdUnico]],A3896:$A$5002,1,FALSE),0),1,0)</f>
        <v>0</v>
      </c>
    </row>
    <row r="3896" spans="1:18" x14ac:dyDescent="0.3">
      <c r="A3896" t="str">
        <f>CONCATENATE(DATOS[[#This Row],[customer_id]],"_",DATOS[[#This Row],[country]],"_",DATOS[[#This Row],[customer_since]])</f>
        <v>CUST_7980_Canada_44854</v>
      </c>
      <c r="B3896" t="s">
        <v>1493</v>
      </c>
      <c r="C3896">
        <v>46</v>
      </c>
      <c r="D3896" t="s">
        <v>25</v>
      </c>
      <c r="E3896" t="s">
        <v>28</v>
      </c>
      <c r="F3896">
        <v>293.95</v>
      </c>
      <c r="G3896">
        <f>IF(DATOS[[#This Row],[avg_order_value]]="",0,DATOS[[#This Row],[avg_order_value]])</f>
        <v>293.95</v>
      </c>
      <c r="H3896">
        <v>11</v>
      </c>
      <c r="I3896">
        <f>DATOS[[#This Row],[avgValorOrdenDesc]]*DATOS[[#This Row],[total_orders]]</f>
        <v>3233.45</v>
      </c>
      <c r="J3896">
        <v>245</v>
      </c>
      <c r="K3896">
        <v>0</v>
      </c>
      <c r="L3896" t="s">
        <v>29</v>
      </c>
      <c r="M3896">
        <v>80.599999999999994</v>
      </c>
      <c r="N3896">
        <f>IF(DATOS[[#This Row],[email_open_rate]]="",0,DATOS[[#This Row],[email_open_rate]])</f>
        <v>80.599999999999994</v>
      </c>
      <c r="O3896" s="1">
        <v>44854</v>
      </c>
      <c r="P3896">
        <v>74</v>
      </c>
      <c r="Q3896">
        <v>0.49</v>
      </c>
      <c r="R3896">
        <f>IF(IFERROR(VLOOKUP(DATOS[[#This Row],[IdUnico]],A3897:$A$5002,1,FALSE),0),1,0)</f>
        <v>0</v>
      </c>
    </row>
    <row r="3897" spans="1:18" x14ac:dyDescent="0.3">
      <c r="A3897" t="str">
        <f>CONCATENATE(DATOS[[#This Row],[customer_id]],"_",DATOS[[#This Row],[country]],"_",DATOS[[#This Row],[customer_since]])</f>
        <v>CUST_7980_Canada_45401</v>
      </c>
      <c r="B3897" t="s">
        <v>1493</v>
      </c>
      <c r="C3897">
        <v>61</v>
      </c>
      <c r="D3897" t="s">
        <v>14</v>
      </c>
      <c r="E3897" t="s">
        <v>28</v>
      </c>
      <c r="F3897">
        <v>407.34</v>
      </c>
      <c r="G3897">
        <f>IF(DATOS[[#This Row],[avg_order_value]]="",0,DATOS[[#This Row],[avg_order_value]])</f>
        <v>407.34</v>
      </c>
      <c r="H3897">
        <v>11</v>
      </c>
      <c r="I3897">
        <f>DATOS[[#This Row],[avgValorOrdenDesc]]*DATOS[[#This Row],[total_orders]]</f>
        <v>4480.74</v>
      </c>
      <c r="J3897">
        <v>179</v>
      </c>
      <c r="K3897">
        <v>0</v>
      </c>
      <c r="L3897" t="s">
        <v>19</v>
      </c>
      <c r="M3897">
        <v>94.5</v>
      </c>
      <c r="N3897">
        <f>IF(DATOS[[#This Row],[email_open_rate]]="",0,DATOS[[#This Row],[email_open_rate]])</f>
        <v>94.5</v>
      </c>
      <c r="O3897" s="1">
        <v>45401</v>
      </c>
      <c r="P3897">
        <v>81</v>
      </c>
      <c r="Q3897">
        <v>0.41</v>
      </c>
      <c r="R3897">
        <f>IF(IFERROR(VLOOKUP(DATOS[[#This Row],[IdUnico]],A3898:$A$5002,1,FALSE),0),1,0)</f>
        <v>0</v>
      </c>
    </row>
    <row r="3898" spans="1:18" x14ac:dyDescent="0.3">
      <c r="A3898" t="str">
        <f>CONCATENATE(DATOS[[#This Row],[customer_id]],"_",DATOS[[#This Row],[country]],"_",DATOS[[#This Row],[customer_since]])</f>
        <v>CUST_7980_China_44327</v>
      </c>
      <c r="B3898" t="s">
        <v>1493</v>
      </c>
      <c r="C3898">
        <v>50</v>
      </c>
      <c r="D3898" t="s">
        <v>14</v>
      </c>
      <c r="E3898" t="s">
        <v>44</v>
      </c>
      <c r="F3898">
        <v>45.58</v>
      </c>
      <c r="G3898">
        <f>IF(DATOS[[#This Row],[avg_order_value]]="",0,DATOS[[#This Row],[avg_order_value]])</f>
        <v>45.58</v>
      </c>
      <c r="H3898">
        <v>9</v>
      </c>
      <c r="I3898">
        <f>DATOS[[#This Row],[avgValorOrdenDesc]]*DATOS[[#This Row],[total_orders]]</f>
        <v>410.21999999999997</v>
      </c>
      <c r="J3898">
        <v>143</v>
      </c>
      <c r="K3898">
        <v>0</v>
      </c>
      <c r="L3898" t="s">
        <v>29</v>
      </c>
      <c r="M3898">
        <v>91.4</v>
      </c>
      <c r="N3898">
        <f>IF(DATOS[[#This Row],[email_open_rate]]="",0,DATOS[[#This Row],[email_open_rate]])</f>
        <v>91.4</v>
      </c>
      <c r="O3898" s="1">
        <v>44327</v>
      </c>
      <c r="P3898">
        <v>75</v>
      </c>
      <c r="Q3898">
        <v>0.42</v>
      </c>
      <c r="R3898">
        <f>IF(IFERROR(VLOOKUP(DATOS[[#This Row],[IdUnico]],A3899:$A$5002,1,FALSE),0),1,0)</f>
        <v>0</v>
      </c>
    </row>
    <row r="3899" spans="1:18" x14ac:dyDescent="0.3">
      <c r="A3899" t="str">
        <f>CONCATENATE(DATOS[[#This Row],[customer_id]],"_",DATOS[[#This Row],[country]],"_",DATOS[[#This Row],[customer_since]])</f>
        <v>CUST_7981_Brazil_44030</v>
      </c>
      <c r="B3899" t="s">
        <v>709</v>
      </c>
      <c r="C3899">
        <v>35</v>
      </c>
      <c r="D3899" t="s">
        <v>21</v>
      </c>
      <c r="E3899" t="s">
        <v>15</v>
      </c>
      <c r="F3899">
        <v>123.18</v>
      </c>
      <c r="G3899">
        <f>IF(DATOS[[#This Row],[avg_order_value]]="",0,DATOS[[#This Row],[avg_order_value]])</f>
        <v>123.18</v>
      </c>
      <c r="H3899">
        <v>12</v>
      </c>
      <c r="I3899">
        <f>DATOS[[#This Row],[avgValorOrdenDesc]]*DATOS[[#This Row],[total_orders]]</f>
        <v>1478.16</v>
      </c>
      <c r="J3899">
        <v>5</v>
      </c>
      <c r="K3899">
        <v>0</v>
      </c>
      <c r="L3899" t="s">
        <v>40</v>
      </c>
      <c r="M3899">
        <v>36.6</v>
      </c>
      <c r="N3899">
        <f>IF(DATOS[[#This Row],[email_open_rate]]="",0,DATOS[[#This Row],[email_open_rate]])</f>
        <v>36.6</v>
      </c>
      <c r="O3899" s="1">
        <v>44030</v>
      </c>
      <c r="P3899">
        <v>62</v>
      </c>
      <c r="Q3899">
        <v>0.3</v>
      </c>
      <c r="R3899">
        <f>IF(IFERROR(VLOOKUP(DATOS[[#This Row],[IdUnico]],A3900:$A$5002,1,FALSE),0),1,0)</f>
        <v>0</v>
      </c>
    </row>
    <row r="3900" spans="1:18" x14ac:dyDescent="0.3">
      <c r="A3900" t="str">
        <f>CONCATENATE(DATOS[[#This Row],[customer_id]],"_",DATOS[[#This Row],[country]],"_",DATOS[[#This Row],[customer_since]])</f>
        <v>CUST_7981_China_44645</v>
      </c>
      <c r="B3900" t="s">
        <v>709</v>
      </c>
      <c r="C3900">
        <v>19</v>
      </c>
      <c r="D3900" t="s">
        <v>21</v>
      </c>
      <c r="E3900" t="s">
        <v>44</v>
      </c>
      <c r="F3900">
        <v>74.58</v>
      </c>
      <c r="G3900">
        <f>IF(DATOS[[#This Row],[avg_order_value]]="",0,DATOS[[#This Row],[avg_order_value]])</f>
        <v>74.58</v>
      </c>
      <c r="H3900">
        <v>12</v>
      </c>
      <c r="I3900">
        <f>DATOS[[#This Row],[avgValorOrdenDesc]]*DATOS[[#This Row],[total_orders]]</f>
        <v>894.96</v>
      </c>
      <c r="J3900">
        <v>95</v>
      </c>
      <c r="K3900">
        <v>0</v>
      </c>
      <c r="L3900" t="s">
        <v>29</v>
      </c>
      <c r="M3900">
        <v>86.3</v>
      </c>
      <c r="N3900">
        <f>IF(DATOS[[#This Row],[email_open_rate]]="",0,DATOS[[#This Row],[email_open_rate]])</f>
        <v>86.3</v>
      </c>
      <c r="O3900" s="1">
        <v>44645</v>
      </c>
      <c r="P3900">
        <v>79</v>
      </c>
      <c r="Q3900">
        <v>0.21</v>
      </c>
      <c r="R3900">
        <f>IF(IFERROR(VLOOKUP(DATOS[[#This Row],[IdUnico]],A3901:$A$5002,1,FALSE),0),1,0)</f>
        <v>0</v>
      </c>
    </row>
    <row r="3901" spans="1:18" x14ac:dyDescent="0.3">
      <c r="A3901" t="str">
        <f>CONCATENATE(DATOS[[#This Row],[customer_id]],"_",DATOS[[#This Row],[country]],"_",DATOS[[#This Row],[customer_since]])</f>
        <v>CUST_7982_Germany_45570</v>
      </c>
      <c r="B3901" t="s">
        <v>3091</v>
      </c>
      <c r="C3901">
        <v>56</v>
      </c>
      <c r="D3901" t="s">
        <v>21</v>
      </c>
      <c r="E3901" t="s">
        <v>50</v>
      </c>
      <c r="F3901">
        <v>64.569999999999993</v>
      </c>
      <c r="G3901">
        <f>IF(DATOS[[#This Row],[avg_order_value]]="",0,DATOS[[#This Row],[avg_order_value]])</f>
        <v>64.569999999999993</v>
      </c>
      <c r="H3901">
        <v>8</v>
      </c>
      <c r="I3901">
        <f>DATOS[[#This Row],[avgValorOrdenDesc]]*DATOS[[#This Row],[total_orders]]</f>
        <v>516.55999999999995</v>
      </c>
      <c r="J3901">
        <v>66</v>
      </c>
      <c r="K3901">
        <v>0</v>
      </c>
      <c r="L3901" t="s">
        <v>19</v>
      </c>
      <c r="M3901">
        <v>22.5</v>
      </c>
      <c r="N3901">
        <f>IF(DATOS[[#This Row],[email_open_rate]]="",0,DATOS[[#This Row],[email_open_rate]])</f>
        <v>22.5</v>
      </c>
      <c r="O3901" s="1">
        <v>45570</v>
      </c>
      <c r="P3901">
        <v>25</v>
      </c>
      <c r="Q3901">
        <v>0.28000000000000003</v>
      </c>
      <c r="R3901">
        <f>IF(IFERROR(VLOOKUP(DATOS[[#This Row],[IdUnico]],A3902:$A$5002,1,FALSE),0),1,0)</f>
        <v>0</v>
      </c>
    </row>
    <row r="3902" spans="1:18" x14ac:dyDescent="0.3">
      <c r="A3902" t="str">
        <f>CONCATENATE(DATOS[[#This Row],[customer_id]],"_",DATOS[[#This Row],[country]],"_",DATOS[[#This Row],[customer_since]])</f>
        <v>CUST_7985_UK_44225</v>
      </c>
      <c r="B3902" t="s">
        <v>2007</v>
      </c>
      <c r="C3902">
        <v>53</v>
      </c>
      <c r="D3902" t="s">
        <v>14</v>
      </c>
      <c r="E3902" t="s">
        <v>52</v>
      </c>
      <c r="F3902">
        <v>66.22</v>
      </c>
      <c r="G3902">
        <f>IF(DATOS[[#This Row],[avg_order_value]]="",0,DATOS[[#This Row],[avg_order_value]])</f>
        <v>66.22</v>
      </c>
      <c r="H3902">
        <v>14</v>
      </c>
      <c r="I3902">
        <f>DATOS[[#This Row],[avgValorOrdenDesc]]*DATOS[[#This Row],[total_orders]]</f>
        <v>927.07999999999993</v>
      </c>
      <c r="J3902">
        <v>354</v>
      </c>
      <c r="K3902">
        <v>0</v>
      </c>
      <c r="L3902" t="s">
        <v>29</v>
      </c>
      <c r="M3902">
        <v>26.2</v>
      </c>
      <c r="N3902">
        <f>IF(DATOS[[#This Row],[email_open_rate]]="",0,DATOS[[#This Row],[email_open_rate]])</f>
        <v>26.2</v>
      </c>
      <c r="O3902" s="1">
        <v>44225</v>
      </c>
      <c r="P3902">
        <v>37</v>
      </c>
      <c r="Q3902">
        <v>0.33</v>
      </c>
      <c r="R3902">
        <f>IF(IFERROR(VLOOKUP(DATOS[[#This Row],[IdUnico]],A3903:$A$5002,1,FALSE),0),1,0)</f>
        <v>0</v>
      </c>
    </row>
    <row r="3903" spans="1:18" x14ac:dyDescent="0.3">
      <c r="A3903" t="str">
        <f>CONCATENATE(DATOS[[#This Row],[customer_id]],"_",DATOS[[#This Row],[country]],"_",DATOS[[#This Row],[customer_since]])</f>
        <v>CUST_7986_UK_44159</v>
      </c>
      <c r="B3903" t="s">
        <v>773</v>
      </c>
      <c r="C3903">
        <v>61</v>
      </c>
      <c r="D3903" t="s">
        <v>14</v>
      </c>
      <c r="E3903" t="s">
        <v>52</v>
      </c>
      <c r="G3903">
        <f>IF(DATOS[[#This Row],[avg_order_value]]="",0,DATOS[[#This Row],[avg_order_value]])</f>
        <v>0</v>
      </c>
      <c r="H3903">
        <v>6</v>
      </c>
      <c r="I3903">
        <f>DATOS[[#This Row],[avgValorOrdenDesc]]*DATOS[[#This Row],[total_orders]]</f>
        <v>0</v>
      </c>
      <c r="J3903">
        <v>207</v>
      </c>
      <c r="K3903">
        <v>0</v>
      </c>
      <c r="L3903" t="s">
        <v>16</v>
      </c>
      <c r="M3903">
        <v>95.1</v>
      </c>
      <c r="N3903">
        <f>IF(DATOS[[#This Row],[email_open_rate]]="",0,DATOS[[#This Row],[email_open_rate]])</f>
        <v>95.1</v>
      </c>
      <c r="O3903" s="1">
        <v>44159</v>
      </c>
      <c r="P3903">
        <v>27</v>
      </c>
      <c r="Q3903">
        <v>0.16</v>
      </c>
      <c r="R3903">
        <f>IF(IFERROR(VLOOKUP(DATOS[[#This Row],[IdUnico]],A3904:$A$5002,1,FALSE),0),1,0)</f>
        <v>0</v>
      </c>
    </row>
    <row r="3904" spans="1:18" x14ac:dyDescent="0.3">
      <c r="A3904" t="str">
        <f>CONCATENATE(DATOS[[#This Row],[customer_id]],"_",DATOS[[#This Row],[country]],"_",DATOS[[#This Row],[customer_since]])</f>
        <v>CUST_7988_Brazil_45408</v>
      </c>
      <c r="B3904" t="s">
        <v>801</v>
      </c>
      <c r="C3904">
        <v>20</v>
      </c>
      <c r="D3904" t="s">
        <v>14</v>
      </c>
      <c r="E3904" t="s">
        <v>15</v>
      </c>
      <c r="F3904">
        <v>118.93</v>
      </c>
      <c r="G3904">
        <f>IF(DATOS[[#This Row],[avg_order_value]]="",0,DATOS[[#This Row],[avg_order_value]])</f>
        <v>118.93</v>
      </c>
      <c r="H3904">
        <v>8</v>
      </c>
      <c r="I3904">
        <f>DATOS[[#This Row],[avgValorOrdenDesc]]*DATOS[[#This Row],[total_orders]]</f>
        <v>951.44</v>
      </c>
      <c r="J3904">
        <v>237</v>
      </c>
      <c r="K3904">
        <v>0</v>
      </c>
      <c r="L3904" t="s">
        <v>40</v>
      </c>
      <c r="M3904">
        <v>38</v>
      </c>
      <c r="N3904">
        <f>IF(DATOS[[#This Row],[email_open_rate]]="",0,DATOS[[#This Row],[email_open_rate]])</f>
        <v>38</v>
      </c>
      <c r="O3904" s="1">
        <v>45408</v>
      </c>
      <c r="P3904">
        <v>61</v>
      </c>
      <c r="Q3904">
        <v>0.26</v>
      </c>
      <c r="R3904">
        <f>IF(IFERROR(VLOOKUP(DATOS[[#This Row],[IdUnico]],A3905:$A$5002,1,FALSE),0),1,0)</f>
        <v>0</v>
      </c>
    </row>
    <row r="3905" spans="1:18" x14ac:dyDescent="0.3">
      <c r="A3905" t="str">
        <f>CONCATENATE(DATOS[[#This Row],[customer_id]],"_",DATOS[[#This Row],[country]],"_",DATOS[[#This Row],[customer_since]])</f>
        <v>CUST_7989_France_44777</v>
      </c>
      <c r="B3905" t="s">
        <v>2765</v>
      </c>
      <c r="C3905">
        <v>50</v>
      </c>
      <c r="D3905" t="s">
        <v>21</v>
      </c>
      <c r="E3905" t="s">
        <v>35</v>
      </c>
      <c r="F3905">
        <v>69.28</v>
      </c>
      <c r="G3905">
        <f>IF(DATOS[[#This Row],[avg_order_value]]="",0,DATOS[[#This Row],[avg_order_value]])</f>
        <v>69.28</v>
      </c>
      <c r="H3905">
        <v>6</v>
      </c>
      <c r="I3905">
        <f>DATOS[[#This Row],[avgValorOrdenDesc]]*DATOS[[#This Row],[total_orders]]</f>
        <v>415.68</v>
      </c>
      <c r="J3905">
        <v>119</v>
      </c>
      <c r="K3905">
        <v>0</v>
      </c>
      <c r="L3905" t="s">
        <v>19</v>
      </c>
      <c r="M3905">
        <v>4.0999999999999996</v>
      </c>
      <c r="N3905">
        <f>IF(DATOS[[#This Row],[email_open_rate]]="",0,DATOS[[#This Row],[email_open_rate]])</f>
        <v>4.0999999999999996</v>
      </c>
      <c r="O3905" s="1">
        <v>44777</v>
      </c>
      <c r="P3905">
        <v>71</v>
      </c>
      <c r="Q3905">
        <v>0.31</v>
      </c>
      <c r="R3905">
        <f>IF(IFERROR(VLOOKUP(DATOS[[#This Row],[IdUnico]],A3906:$A$5002,1,FALSE),0),1,0)</f>
        <v>0</v>
      </c>
    </row>
    <row r="3906" spans="1:18" x14ac:dyDescent="0.3">
      <c r="A3906" t="str">
        <f>CONCATENATE(DATOS[[#This Row],[customer_id]],"_",DATOS[[#This Row],[country]],"_",DATOS[[#This Row],[customer_since]])</f>
        <v>CUST_7990_Germany_44991</v>
      </c>
      <c r="B3906" t="s">
        <v>2258</v>
      </c>
      <c r="C3906">
        <v>59</v>
      </c>
      <c r="D3906" t="s">
        <v>21</v>
      </c>
      <c r="E3906" t="s">
        <v>50</v>
      </c>
      <c r="F3906">
        <v>88.35</v>
      </c>
      <c r="G3906">
        <f>IF(DATOS[[#This Row],[avg_order_value]]="",0,DATOS[[#This Row],[avg_order_value]])</f>
        <v>88.35</v>
      </c>
      <c r="H3906">
        <v>9</v>
      </c>
      <c r="I3906">
        <f>DATOS[[#This Row],[avgValorOrdenDesc]]*DATOS[[#This Row],[total_orders]]</f>
        <v>795.15</v>
      </c>
      <c r="J3906">
        <v>140</v>
      </c>
      <c r="K3906">
        <v>0</v>
      </c>
      <c r="L3906" t="s">
        <v>40</v>
      </c>
      <c r="M3906">
        <v>50.1</v>
      </c>
      <c r="N3906">
        <f>IF(DATOS[[#This Row],[email_open_rate]]="",0,DATOS[[#This Row],[email_open_rate]])</f>
        <v>50.1</v>
      </c>
      <c r="O3906" s="1">
        <v>44991</v>
      </c>
      <c r="P3906">
        <v>16</v>
      </c>
      <c r="Q3906">
        <v>7.0000000000000007E-2</v>
      </c>
      <c r="R3906">
        <f>IF(IFERROR(VLOOKUP(DATOS[[#This Row],[IdUnico]],A3907:$A$5002,1,FALSE),0),1,0)</f>
        <v>0</v>
      </c>
    </row>
    <row r="3907" spans="1:18" x14ac:dyDescent="0.3">
      <c r="A3907" t="str">
        <f>CONCATENATE(DATOS[[#This Row],[customer_id]],"_",DATOS[[#This Row],[country]],"_",DATOS[[#This Row],[customer_since]])</f>
        <v>CUST_7992_Canada_45326</v>
      </c>
      <c r="B3907" t="s">
        <v>3234</v>
      </c>
      <c r="C3907">
        <v>27</v>
      </c>
      <c r="D3907" t="s">
        <v>14</v>
      </c>
      <c r="E3907" t="s">
        <v>28</v>
      </c>
      <c r="F3907">
        <v>160.19</v>
      </c>
      <c r="G3907">
        <f>IF(DATOS[[#This Row],[avg_order_value]]="",0,DATOS[[#This Row],[avg_order_value]])</f>
        <v>160.19</v>
      </c>
      <c r="H3907">
        <v>11</v>
      </c>
      <c r="I3907">
        <f>DATOS[[#This Row],[avgValorOrdenDesc]]*DATOS[[#This Row],[total_orders]]</f>
        <v>1762.09</v>
      </c>
      <c r="J3907">
        <v>4</v>
      </c>
      <c r="K3907">
        <v>0</v>
      </c>
      <c r="L3907" t="s">
        <v>23</v>
      </c>
      <c r="M3907">
        <v>75.8</v>
      </c>
      <c r="N3907">
        <f>IF(DATOS[[#This Row],[email_open_rate]]="",0,DATOS[[#This Row],[email_open_rate]])</f>
        <v>75.8</v>
      </c>
      <c r="O3907" s="1">
        <v>45326</v>
      </c>
      <c r="P3907">
        <v>75</v>
      </c>
      <c r="Q3907">
        <v>0.2</v>
      </c>
      <c r="R3907">
        <f>IF(IFERROR(VLOOKUP(DATOS[[#This Row],[IdUnico]],A3908:$A$5002,1,FALSE),0),1,0)</f>
        <v>0</v>
      </c>
    </row>
    <row r="3908" spans="1:18" x14ac:dyDescent="0.3">
      <c r="A3908" t="str">
        <f>CONCATENATE(DATOS[[#This Row],[customer_id]],"_",DATOS[[#This Row],[country]],"_",DATOS[[#This Row],[customer_since]])</f>
        <v>CUST_7993_Japan_45738</v>
      </c>
      <c r="B3908" t="s">
        <v>2220</v>
      </c>
      <c r="C3908">
        <v>19</v>
      </c>
      <c r="D3908" t="s">
        <v>21</v>
      </c>
      <c r="E3908" t="s">
        <v>26</v>
      </c>
      <c r="F3908">
        <v>223.97</v>
      </c>
      <c r="G3908">
        <f>IF(DATOS[[#This Row],[avg_order_value]]="",0,DATOS[[#This Row],[avg_order_value]])</f>
        <v>223.97</v>
      </c>
      <c r="H3908">
        <v>12</v>
      </c>
      <c r="I3908">
        <f>DATOS[[#This Row],[avgValorOrdenDesc]]*DATOS[[#This Row],[total_orders]]</f>
        <v>2687.64</v>
      </c>
      <c r="J3908">
        <v>115</v>
      </c>
      <c r="K3908">
        <v>0</v>
      </c>
      <c r="L3908" t="s">
        <v>29</v>
      </c>
      <c r="M3908">
        <v>22.2</v>
      </c>
      <c r="N3908">
        <f>IF(DATOS[[#This Row],[email_open_rate]]="",0,DATOS[[#This Row],[email_open_rate]])</f>
        <v>22.2</v>
      </c>
      <c r="O3908" s="1">
        <v>45738</v>
      </c>
      <c r="P3908">
        <v>22</v>
      </c>
      <c r="Q3908">
        <v>0.11</v>
      </c>
      <c r="R3908">
        <f>IF(IFERROR(VLOOKUP(DATOS[[#This Row],[IdUnico]],A3909:$A$5002,1,FALSE),0),1,0)</f>
        <v>0</v>
      </c>
    </row>
    <row r="3909" spans="1:18" x14ac:dyDescent="0.3">
      <c r="A3909" t="str">
        <f>CONCATENATE(DATOS[[#This Row],[customer_id]],"_",DATOS[[#This Row],[country]],"_",DATOS[[#This Row],[customer_since]])</f>
        <v>CUST_7995_Brazil_45535</v>
      </c>
      <c r="B3909" t="s">
        <v>3290</v>
      </c>
      <c r="C3909">
        <v>52</v>
      </c>
      <c r="D3909" t="s">
        <v>14</v>
      </c>
      <c r="E3909" t="s">
        <v>15</v>
      </c>
      <c r="F3909">
        <v>134.11000000000001</v>
      </c>
      <c r="G3909">
        <f>IF(DATOS[[#This Row],[avg_order_value]]="",0,DATOS[[#This Row],[avg_order_value]])</f>
        <v>134.11000000000001</v>
      </c>
      <c r="H3909">
        <v>9</v>
      </c>
      <c r="I3909">
        <f>DATOS[[#This Row],[avgValorOrdenDesc]]*DATOS[[#This Row],[total_orders]]</f>
        <v>1206.9900000000002</v>
      </c>
      <c r="J3909">
        <v>0</v>
      </c>
      <c r="K3909">
        <v>0</v>
      </c>
      <c r="L3909" t="s">
        <v>40</v>
      </c>
      <c r="M3909">
        <v>35.5</v>
      </c>
      <c r="N3909">
        <f>IF(DATOS[[#This Row],[email_open_rate]]="",0,DATOS[[#This Row],[email_open_rate]])</f>
        <v>35.5</v>
      </c>
      <c r="O3909" s="1">
        <v>45535</v>
      </c>
      <c r="P3909">
        <v>89</v>
      </c>
      <c r="Q3909">
        <v>0.28999999999999998</v>
      </c>
      <c r="R3909">
        <f>IF(IFERROR(VLOOKUP(DATOS[[#This Row],[IdUnico]],A3910:$A$5002,1,FALSE),0),1,0)</f>
        <v>0</v>
      </c>
    </row>
    <row r="3910" spans="1:18" x14ac:dyDescent="0.3">
      <c r="A3910" t="str">
        <f>CONCATENATE(DATOS[[#This Row],[customer_id]],"_",DATOS[[#This Row],[country]],"_",DATOS[[#This Row],[customer_since]])</f>
        <v>CUST_7996_France_45060</v>
      </c>
      <c r="B3910" t="s">
        <v>656</v>
      </c>
      <c r="C3910">
        <v>57</v>
      </c>
      <c r="D3910" t="s">
        <v>21</v>
      </c>
      <c r="E3910" t="s">
        <v>35</v>
      </c>
      <c r="F3910">
        <v>360.12</v>
      </c>
      <c r="G3910">
        <f>IF(DATOS[[#This Row],[avg_order_value]]="",0,DATOS[[#This Row],[avg_order_value]])</f>
        <v>360.12</v>
      </c>
      <c r="H3910">
        <v>16</v>
      </c>
      <c r="I3910">
        <f>DATOS[[#This Row],[avgValorOrdenDesc]]*DATOS[[#This Row],[total_orders]]</f>
        <v>5761.92</v>
      </c>
      <c r="J3910">
        <v>341</v>
      </c>
      <c r="K3910">
        <v>0</v>
      </c>
      <c r="L3910" t="s">
        <v>23</v>
      </c>
      <c r="M3910">
        <v>11.4</v>
      </c>
      <c r="N3910">
        <f>IF(DATOS[[#This Row],[email_open_rate]]="",0,DATOS[[#This Row],[email_open_rate]])</f>
        <v>11.4</v>
      </c>
      <c r="O3910" s="1">
        <v>45060</v>
      </c>
      <c r="P3910">
        <v>41</v>
      </c>
      <c r="Q3910">
        <v>0.43</v>
      </c>
      <c r="R3910">
        <f>IF(IFERROR(VLOOKUP(DATOS[[#This Row],[IdUnico]],A3911:$A$5002,1,FALSE),0),1,0)</f>
        <v>0</v>
      </c>
    </row>
    <row r="3911" spans="1:18" x14ac:dyDescent="0.3">
      <c r="A3911" t="str">
        <f>CONCATENATE(DATOS[[#This Row],[customer_id]],"_",DATOS[[#This Row],[country]],"_",DATOS[[#This Row],[customer_since]])</f>
        <v>CUST_7998_Australia_44137</v>
      </c>
      <c r="B3911" t="s">
        <v>3556</v>
      </c>
      <c r="C3911">
        <v>26</v>
      </c>
      <c r="D3911" t="s">
        <v>21</v>
      </c>
      <c r="E3911" t="s">
        <v>22</v>
      </c>
      <c r="F3911">
        <v>28.36</v>
      </c>
      <c r="G3911">
        <f>IF(DATOS[[#This Row],[avg_order_value]]="",0,DATOS[[#This Row],[avg_order_value]])</f>
        <v>28.36</v>
      </c>
      <c r="H3911">
        <v>10</v>
      </c>
      <c r="I3911">
        <f>DATOS[[#This Row],[avgValorOrdenDesc]]*DATOS[[#This Row],[total_orders]]</f>
        <v>283.60000000000002</v>
      </c>
      <c r="J3911">
        <v>309</v>
      </c>
      <c r="K3911">
        <v>0</v>
      </c>
      <c r="L3911" t="s">
        <v>23</v>
      </c>
      <c r="M3911">
        <v>5.5</v>
      </c>
      <c r="N3911">
        <f>IF(DATOS[[#This Row],[email_open_rate]]="",0,DATOS[[#This Row],[email_open_rate]])</f>
        <v>5.5</v>
      </c>
      <c r="O3911" s="1">
        <v>44137</v>
      </c>
      <c r="P3911">
        <v>82</v>
      </c>
      <c r="Q3911">
        <v>0.43</v>
      </c>
      <c r="R3911">
        <f>IF(IFERROR(VLOOKUP(DATOS[[#This Row],[IdUnico]],A3912:$A$5002,1,FALSE),0),1,0)</f>
        <v>0</v>
      </c>
    </row>
    <row r="3912" spans="1:18" x14ac:dyDescent="0.3">
      <c r="A3912" t="str">
        <f>CONCATENATE(DATOS[[#This Row],[customer_id]],"_",DATOS[[#This Row],[country]],"_",DATOS[[#This Row],[customer_since]])</f>
        <v>CUST_7999_Australia_45257</v>
      </c>
      <c r="B3912" t="s">
        <v>2134</v>
      </c>
      <c r="C3912">
        <v>59</v>
      </c>
      <c r="D3912" t="s">
        <v>21</v>
      </c>
      <c r="E3912" t="s">
        <v>22</v>
      </c>
      <c r="F3912">
        <v>38.590000000000003</v>
      </c>
      <c r="G3912">
        <f>IF(DATOS[[#This Row],[avg_order_value]]="",0,DATOS[[#This Row],[avg_order_value]])</f>
        <v>38.590000000000003</v>
      </c>
      <c r="H3912">
        <v>13</v>
      </c>
      <c r="I3912">
        <f>DATOS[[#This Row],[avgValorOrdenDesc]]*DATOS[[#This Row],[total_orders]]</f>
        <v>501.67000000000007</v>
      </c>
      <c r="J3912">
        <v>283</v>
      </c>
      <c r="K3912">
        <v>0</v>
      </c>
      <c r="L3912" t="s">
        <v>16</v>
      </c>
      <c r="M3912">
        <v>78.099999999999994</v>
      </c>
      <c r="N3912">
        <f>IF(DATOS[[#This Row],[email_open_rate]]="",0,DATOS[[#This Row],[email_open_rate]])</f>
        <v>78.099999999999994</v>
      </c>
      <c r="O3912" s="1">
        <v>45257</v>
      </c>
      <c r="P3912">
        <v>88</v>
      </c>
      <c r="Q3912">
        <v>0.23</v>
      </c>
      <c r="R3912">
        <f>IF(IFERROR(VLOOKUP(DATOS[[#This Row],[IdUnico]],A3913:$A$5002,1,FALSE),0),1,0)</f>
        <v>0</v>
      </c>
    </row>
    <row r="3913" spans="1:18" x14ac:dyDescent="0.3">
      <c r="A3913" t="str">
        <f>CONCATENATE(DATOS[[#This Row],[customer_id]],"_",DATOS[[#This Row],[country]],"_",DATOS[[#This Row],[customer_since]])</f>
        <v>CUST_7999_Brazil_44545</v>
      </c>
      <c r="B3913" t="s">
        <v>2134</v>
      </c>
      <c r="C3913">
        <v>61</v>
      </c>
      <c r="D3913" t="s">
        <v>14</v>
      </c>
      <c r="E3913" t="s">
        <v>15</v>
      </c>
      <c r="F3913">
        <v>128.08000000000001</v>
      </c>
      <c r="G3913">
        <f>IF(DATOS[[#This Row],[avg_order_value]]="",0,DATOS[[#This Row],[avg_order_value]])</f>
        <v>128.08000000000001</v>
      </c>
      <c r="H3913">
        <v>13</v>
      </c>
      <c r="I3913">
        <f>DATOS[[#This Row],[avgValorOrdenDesc]]*DATOS[[#This Row],[total_orders]]</f>
        <v>1665.0400000000002</v>
      </c>
      <c r="J3913">
        <v>301</v>
      </c>
      <c r="K3913">
        <v>0</v>
      </c>
      <c r="L3913" t="s">
        <v>40</v>
      </c>
      <c r="M3913">
        <v>82.8</v>
      </c>
      <c r="N3913">
        <f>IF(DATOS[[#This Row],[email_open_rate]]="",0,DATOS[[#This Row],[email_open_rate]])</f>
        <v>82.8</v>
      </c>
      <c r="O3913" s="1">
        <v>44545</v>
      </c>
      <c r="P3913">
        <v>35</v>
      </c>
      <c r="Q3913">
        <v>0.15</v>
      </c>
      <c r="R3913">
        <f>IF(IFERROR(VLOOKUP(DATOS[[#This Row],[IdUnico]],A3914:$A$5002,1,FALSE),0),1,0)</f>
        <v>0</v>
      </c>
    </row>
    <row r="3914" spans="1:18" x14ac:dyDescent="0.3">
      <c r="A3914" t="str">
        <f>CONCATENATE(DATOS[[#This Row],[customer_id]],"_",DATOS[[#This Row],[country]],"_",DATOS[[#This Row],[customer_since]])</f>
        <v>CUST_8000_Canada_45002</v>
      </c>
      <c r="B3914" t="s">
        <v>1610</v>
      </c>
      <c r="C3914">
        <v>24</v>
      </c>
      <c r="D3914" t="s">
        <v>14</v>
      </c>
      <c r="E3914" t="s">
        <v>28</v>
      </c>
      <c r="F3914">
        <v>211.97</v>
      </c>
      <c r="G3914">
        <f>IF(DATOS[[#This Row],[avg_order_value]]="",0,DATOS[[#This Row],[avg_order_value]])</f>
        <v>211.97</v>
      </c>
      <c r="H3914">
        <v>13</v>
      </c>
      <c r="I3914">
        <f>DATOS[[#This Row],[avgValorOrdenDesc]]*DATOS[[#This Row],[total_orders]]</f>
        <v>2755.61</v>
      </c>
      <c r="J3914">
        <v>169</v>
      </c>
      <c r="K3914">
        <v>0</v>
      </c>
      <c r="L3914" t="s">
        <v>19</v>
      </c>
      <c r="M3914">
        <v>56.8</v>
      </c>
      <c r="N3914">
        <f>IF(DATOS[[#This Row],[email_open_rate]]="",0,DATOS[[#This Row],[email_open_rate]])</f>
        <v>56.8</v>
      </c>
      <c r="O3914" s="1">
        <v>45002</v>
      </c>
      <c r="P3914">
        <v>77</v>
      </c>
      <c r="Q3914">
        <v>0.33</v>
      </c>
      <c r="R3914">
        <f>IF(IFERROR(VLOOKUP(DATOS[[#This Row],[IdUnico]],A3915:$A$5002,1,FALSE),0),1,0)</f>
        <v>0</v>
      </c>
    </row>
    <row r="3915" spans="1:18" x14ac:dyDescent="0.3">
      <c r="A3915" t="str">
        <f>CONCATENATE(DATOS[[#This Row],[customer_id]],"_",DATOS[[#This Row],[country]],"_",DATOS[[#This Row],[customer_since]])</f>
        <v>CUST_8000_France_45287</v>
      </c>
      <c r="B3915" t="s">
        <v>1610</v>
      </c>
      <c r="C3915">
        <v>30</v>
      </c>
      <c r="D3915" t="s">
        <v>21</v>
      </c>
      <c r="E3915" t="s">
        <v>35</v>
      </c>
      <c r="F3915">
        <v>99.49</v>
      </c>
      <c r="G3915">
        <f>IF(DATOS[[#This Row],[avg_order_value]]="",0,DATOS[[#This Row],[avg_order_value]])</f>
        <v>99.49</v>
      </c>
      <c r="H3915">
        <v>9</v>
      </c>
      <c r="I3915">
        <f>DATOS[[#This Row],[avgValorOrdenDesc]]*DATOS[[#This Row],[total_orders]]</f>
        <v>895.41</v>
      </c>
      <c r="J3915">
        <v>28</v>
      </c>
      <c r="K3915">
        <v>0</v>
      </c>
      <c r="L3915" t="s">
        <v>40</v>
      </c>
      <c r="M3915">
        <v>8.9</v>
      </c>
      <c r="N3915">
        <f>IF(DATOS[[#This Row],[email_open_rate]]="",0,DATOS[[#This Row],[email_open_rate]])</f>
        <v>8.9</v>
      </c>
      <c r="O3915" s="1">
        <v>45287</v>
      </c>
      <c r="P3915">
        <v>97</v>
      </c>
      <c r="Q3915">
        <v>0.08</v>
      </c>
      <c r="R3915">
        <f>IF(IFERROR(VLOOKUP(DATOS[[#This Row],[IdUnico]],A3916:$A$5002,1,FALSE),0),1,0)</f>
        <v>0</v>
      </c>
    </row>
    <row r="3916" spans="1:18" x14ac:dyDescent="0.3">
      <c r="A3916" t="str">
        <f>CONCATENATE(DATOS[[#This Row],[customer_id]],"_",DATOS[[#This Row],[country]],"_",DATOS[[#This Row],[customer_since]])</f>
        <v>CUST_8002_China_44211</v>
      </c>
      <c r="B3916" t="s">
        <v>663</v>
      </c>
      <c r="C3916">
        <v>53</v>
      </c>
      <c r="D3916" t="s">
        <v>25</v>
      </c>
      <c r="E3916" t="s">
        <v>44</v>
      </c>
      <c r="F3916">
        <v>90.5</v>
      </c>
      <c r="G3916">
        <f>IF(DATOS[[#This Row],[avg_order_value]]="",0,DATOS[[#This Row],[avg_order_value]])</f>
        <v>90.5</v>
      </c>
      <c r="H3916">
        <v>4</v>
      </c>
      <c r="I3916">
        <f>DATOS[[#This Row],[avgValorOrdenDesc]]*DATOS[[#This Row],[total_orders]]</f>
        <v>362</v>
      </c>
      <c r="J3916">
        <v>34</v>
      </c>
      <c r="K3916">
        <v>0</v>
      </c>
      <c r="L3916" t="s">
        <v>40</v>
      </c>
      <c r="M3916">
        <v>13</v>
      </c>
      <c r="N3916">
        <f>IF(DATOS[[#This Row],[email_open_rate]]="",0,DATOS[[#This Row],[email_open_rate]])</f>
        <v>13</v>
      </c>
      <c r="O3916" s="1">
        <v>44211</v>
      </c>
      <c r="P3916">
        <v>50</v>
      </c>
      <c r="Q3916">
        <v>0.23</v>
      </c>
      <c r="R3916">
        <f>IF(IFERROR(VLOOKUP(DATOS[[#This Row],[IdUnico]],A3917:$A$5002,1,FALSE),0),1,0)</f>
        <v>0</v>
      </c>
    </row>
    <row r="3917" spans="1:18" x14ac:dyDescent="0.3">
      <c r="A3917" t="str">
        <f>CONCATENATE(DATOS[[#This Row],[customer_id]],"_",DATOS[[#This Row],[country]],"_",DATOS[[#This Row],[customer_since]])</f>
        <v>CUST_8002_Germany_45008</v>
      </c>
      <c r="B3917" t="s">
        <v>663</v>
      </c>
      <c r="C3917">
        <v>41</v>
      </c>
      <c r="D3917" t="s">
        <v>14</v>
      </c>
      <c r="E3917" t="s">
        <v>50</v>
      </c>
      <c r="G3917">
        <f>IF(DATOS[[#This Row],[avg_order_value]]="",0,DATOS[[#This Row],[avg_order_value]])</f>
        <v>0</v>
      </c>
      <c r="H3917">
        <v>19</v>
      </c>
      <c r="I3917">
        <f>DATOS[[#This Row],[avgValorOrdenDesc]]*DATOS[[#This Row],[total_orders]]</f>
        <v>0</v>
      </c>
      <c r="J3917">
        <v>201</v>
      </c>
      <c r="K3917">
        <v>0</v>
      </c>
      <c r="L3917" t="s">
        <v>19</v>
      </c>
      <c r="N3917">
        <f>IF(DATOS[[#This Row],[email_open_rate]]="",0,DATOS[[#This Row],[email_open_rate]])</f>
        <v>0</v>
      </c>
      <c r="O3917" s="1">
        <v>45008</v>
      </c>
      <c r="P3917">
        <v>67</v>
      </c>
      <c r="Q3917">
        <v>0.43</v>
      </c>
      <c r="R3917">
        <f>IF(IFERROR(VLOOKUP(DATOS[[#This Row],[IdUnico]],A3918:$A$5002,1,FALSE),0),1,0)</f>
        <v>0</v>
      </c>
    </row>
    <row r="3918" spans="1:18" x14ac:dyDescent="0.3">
      <c r="A3918" t="str">
        <f>CONCATENATE(DATOS[[#This Row],[customer_id]],"_",DATOS[[#This Row],[country]],"_",DATOS[[#This Row],[customer_since]])</f>
        <v>CUST_8002_USA_45346</v>
      </c>
      <c r="B3918" t="s">
        <v>663</v>
      </c>
      <c r="C3918">
        <v>56</v>
      </c>
      <c r="D3918" t="s">
        <v>14</v>
      </c>
      <c r="E3918" t="s">
        <v>18</v>
      </c>
      <c r="F3918">
        <v>197.58</v>
      </c>
      <c r="G3918">
        <f>IF(DATOS[[#This Row],[avg_order_value]]="",0,DATOS[[#This Row],[avg_order_value]])</f>
        <v>197.58</v>
      </c>
      <c r="H3918">
        <v>10</v>
      </c>
      <c r="I3918">
        <f>DATOS[[#This Row],[avgValorOrdenDesc]]*DATOS[[#This Row],[total_orders]]</f>
        <v>1975.8000000000002</v>
      </c>
      <c r="J3918">
        <v>318</v>
      </c>
      <c r="K3918">
        <v>0</v>
      </c>
      <c r="L3918" t="s">
        <v>29</v>
      </c>
      <c r="M3918">
        <v>91.5</v>
      </c>
      <c r="N3918">
        <f>IF(DATOS[[#This Row],[email_open_rate]]="",0,DATOS[[#This Row],[email_open_rate]])</f>
        <v>91.5</v>
      </c>
      <c r="O3918" s="1">
        <v>45346</v>
      </c>
      <c r="P3918">
        <v>18</v>
      </c>
      <c r="Q3918">
        <v>0.39</v>
      </c>
      <c r="R3918">
        <f>IF(IFERROR(VLOOKUP(DATOS[[#This Row],[IdUnico]],A3919:$A$5002,1,FALSE),0),1,0)</f>
        <v>0</v>
      </c>
    </row>
    <row r="3919" spans="1:18" x14ac:dyDescent="0.3">
      <c r="A3919" t="str">
        <f>CONCATENATE(DATOS[[#This Row],[customer_id]],"_",DATOS[[#This Row],[country]],"_",DATOS[[#This Row],[customer_since]])</f>
        <v>CUST_8003_Germany_45607</v>
      </c>
      <c r="B3919" t="s">
        <v>1852</v>
      </c>
      <c r="C3919">
        <v>27</v>
      </c>
      <c r="D3919" t="s">
        <v>25</v>
      </c>
      <c r="E3919" t="s">
        <v>50</v>
      </c>
      <c r="F3919">
        <v>137.41999999999999</v>
      </c>
      <c r="G3919">
        <f>IF(DATOS[[#This Row],[avg_order_value]]="",0,DATOS[[#This Row],[avg_order_value]])</f>
        <v>137.41999999999999</v>
      </c>
      <c r="H3919">
        <v>17</v>
      </c>
      <c r="I3919">
        <f>DATOS[[#This Row],[avgValorOrdenDesc]]*DATOS[[#This Row],[total_orders]]</f>
        <v>2336.14</v>
      </c>
      <c r="J3919">
        <v>140</v>
      </c>
      <c r="K3919">
        <v>0</v>
      </c>
      <c r="L3919" t="s">
        <v>40</v>
      </c>
      <c r="M3919">
        <v>69.7</v>
      </c>
      <c r="N3919">
        <f>IF(DATOS[[#This Row],[email_open_rate]]="",0,DATOS[[#This Row],[email_open_rate]])</f>
        <v>69.7</v>
      </c>
      <c r="O3919" s="1">
        <v>45607</v>
      </c>
      <c r="P3919">
        <v>70</v>
      </c>
      <c r="Q3919">
        <v>0.3</v>
      </c>
      <c r="R3919">
        <f>IF(IFERROR(VLOOKUP(DATOS[[#This Row],[IdUnico]],A3920:$A$5002,1,FALSE),0),1,0)</f>
        <v>0</v>
      </c>
    </row>
    <row r="3920" spans="1:18" x14ac:dyDescent="0.3">
      <c r="A3920" t="str">
        <f>CONCATENATE(DATOS[[#This Row],[customer_id]],"_",DATOS[[#This Row],[country]],"_",DATOS[[#This Row],[customer_since]])</f>
        <v>CUST_8004_UK_45501</v>
      </c>
      <c r="B3920" t="s">
        <v>402</v>
      </c>
      <c r="C3920">
        <v>67</v>
      </c>
      <c r="D3920" t="s">
        <v>21</v>
      </c>
      <c r="E3920" t="s">
        <v>52</v>
      </c>
      <c r="F3920">
        <v>124.96</v>
      </c>
      <c r="G3920">
        <f>IF(DATOS[[#This Row],[avg_order_value]]="",0,DATOS[[#This Row],[avg_order_value]])</f>
        <v>124.96</v>
      </c>
      <c r="H3920">
        <v>17</v>
      </c>
      <c r="I3920">
        <f>DATOS[[#This Row],[avgValorOrdenDesc]]*DATOS[[#This Row],[total_orders]]</f>
        <v>2124.3199999999997</v>
      </c>
      <c r="J3920">
        <v>267</v>
      </c>
      <c r="K3920">
        <v>0</v>
      </c>
      <c r="L3920" t="s">
        <v>23</v>
      </c>
      <c r="M3920">
        <v>41.5</v>
      </c>
      <c r="N3920">
        <f>IF(DATOS[[#This Row],[email_open_rate]]="",0,DATOS[[#This Row],[email_open_rate]])</f>
        <v>41.5</v>
      </c>
      <c r="O3920" s="1">
        <v>45501</v>
      </c>
      <c r="P3920">
        <v>95</v>
      </c>
      <c r="Q3920">
        <v>0.24</v>
      </c>
      <c r="R3920">
        <f>IF(IFERROR(VLOOKUP(DATOS[[#This Row],[IdUnico]],A3921:$A$5002,1,FALSE),0),1,0)</f>
        <v>0</v>
      </c>
    </row>
    <row r="3921" spans="1:18" x14ac:dyDescent="0.3">
      <c r="A3921" t="str">
        <f>CONCATENATE(DATOS[[#This Row],[customer_id]],"_",DATOS[[#This Row],[country]],"_",DATOS[[#This Row],[customer_since]])</f>
        <v>CUST_8005_China_44146</v>
      </c>
      <c r="B3921" t="s">
        <v>1426</v>
      </c>
      <c r="C3921">
        <v>71</v>
      </c>
      <c r="D3921" t="s">
        <v>14</v>
      </c>
      <c r="E3921" t="s">
        <v>44</v>
      </c>
      <c r="F3921">
        <v>165.24</v>
      </c>
      <c r="G3921">
        <f>IF(DATOS[[#This Row],[avg_order_value]]="",0,DATOS[[#This Row],[avg_order_value]])</f>
        <v>165.24</v>
      </c>
      <c r="H3921">
        <v>13</v>
      </c>
      <c r="I3921">
        <f>DATOS[[#This Row],[avgValorOrdenDesc]]*DATOS[[#This Row],[total_orders]]</f>
        <v>2148.12</v>
      </c>
      <c r="J3921">
        <v>246</v>
      </c>
      <c r="K3921">
        <v>0</v>
      </c>
      <c r="L3921" t="s">
        <v>16</v>
      </c>
      <c r="M3921">
        <v>52.9</v>
      </c>
      <c r="N3921">
        <f>IF(DATOS[[#This Row],[email_open_rate]]="",0,DATOS[[#This Row],[email_open_rate]])</f>
        <v>52.9</v>
      </c>
      <c r="O3921" s="1">
        <v>44146</v>
      </c>
      <c r="P3921">
        <v>33</v>
      </c>
      <c r="Q3921">
        <v>0.08</v>
      </c>
      <c r="R3921">
        <f>IF(IFERROR(VLOOKUP(DATOS[[#This Row],[IdUnico]],A3922:$A$5002,1,FALSE),0),1,0)</f>
        <v>0</v>
      </c>
    </row>
    <row r="3922" spans="1:18" x14ac:dyDescent="0.3">
      <c r="A3922" t="str">
        <f>CONCATENATE(DATOS[[#This Row],[customer_id]],"_",DATOS[[#This Row],[country]],"_",DATOS[[#This Row],[customer_since]])</f>
        <v>CUST_8006_Canada_44576</v>
      </c>
      <c r="B3922" t="s">
        <v>2558</v>
      </c>
      <c r="C3922">
        <v>48</v>
      </c>
      <c r="D3922" t="s">
        <v>21</v>
      </c>
      <c r="E3922" t="s">
        <v>28</v>
      </c>
      <c r="F3922">
        <v>47.63</v>
      </c>
      <c r="G3922">
        <f>IF(DATOS[[#This Row],[avg_order_value]]="",0,DATOS[[#This Row],[avg_order_value]])</f>
        <v>47.63</v>
      </c>
      <c r="H3922">
        <v>17</v>
      </c>
      <c r="I3922">
        <f>DATOS[[#This Row],[avgValorOrdenDesc]]*DATOS[[#This Row],[total_orders]]</f>
        <v>809.71</v>
      </c>
      <c r="J3922">
        <v>92</v>
      </c>
      <c r="K3922">
        <v>0</v>
      </c>
      <c r="L3922" t="s">
        <v>40</v>
      </c>
      <c r="M3922">
        <v>27.7</v>
      </c>
      <c r="N3922">
        <f>IF(DATOS[[#This Row],[email_open_rate]]="",0,DATOS[[#This Row],[email_open_rate]])</f>
        <v>27.7</v>
      </c>
      <c r="O3922" s="1">
        <v>44576</v>
      </c>
      <c r="P3922">
        <v>81</v>
      </c>
      <c r="Q3922">
        <v>0.06</v>
      </c>
      <c r="R3922">
        <f>IF(IFERROR(VLOOKUP(DATOS[[#This Row],[IdUnico]],A3923:$A$5002,1,FALSE),0),1,0)</f>
        <v>0</v>
      </c>
    </row>
    <row r="3923" spans="1:18" x14ac:dyDescent="0.3">
      <c r="A3923" t="str">
        <f>CONCATENATE(DATOS[[#This Row],[customer_id]],"_",DATOS[[#This Row],[country]],"_",DATOS[[#This Row],[customer_since]])</f>
        <v>CUST_8008_Germany_44455</v>
      </c>
      <c r="B3923" t="s">
        <v>3635</v>
      </c>
      <c r="C3923">
        <v>32</v>
      </c>
      <c r="D3923" t="s">
        <v>21</v>
      </c>
      <c r="E3923" t="s">
        <v>50</v>
      </c>
      <c r="F3923">
        <v>104.13</v>
      </c>
      <c r="G3923">
        <f>IF(DATOS[[#This Row],[avg_order_value]]="",0,DATOS[[#This Row],[avg_order_value]])</f>
        <v>104.13</v>
      </c>
      <c r="H3923">
        <v>10</v>
      </c>
      <c r="I3923">
        <f>DATOS[[#This Row],[avgValorOrdenDesc]]*DATOS[[#This Row],[total_orders]]</f>
        <v>1041.3</v>
      </c>
      <c r="J3923">
        <v>333</v>
      </c>
      <c r="K3923">
        <v>0</v>
      </c>
      <c r="L3923" t="s">
        <v>16</v>
      </c>
      <c r="M3923">
        <v>36.700000000000003</v>
      </c>
      <c r="N3923">
        <f>IF(DATOS[[#This Row],[email_open_rate]]="",0,DATOS[[#This Row],[email_open_rate]])</f>
        <v>36.700000000000003</v>
      </c>
      <c r="O3923" s="1">
        <v>44455</v>
      </c>
      <c r="P3923">
        <v>16</v>
      </c>
      <c r="Q3923">
        <v>0.15</v>
      </c>
      <c r="R3923">
        <f>IF(IFERROR(VLOOKUP(DATOS[[#This Row],[IdUnico]],A3924:$A$5002,1,FALSE),0),1,0)</f>
        <v>0</v>
      </c>
    </row>
    <row r="3924" spans="1:18" x14ac:dyDescent="0.3">
      <c r="A3924" t="str">
        <f>CONCATENATE(DATOS[[#This Row],[customer_id]],"_",DATOS[[#This Row],[country]],"_",DATOS[[#This Row],[customer_since]])</f>
        <v>CUST_8009_UK_45593</v>
      </c>
      <c r="B3924" t="s">
        <v>1098</v>
      </c>
      <c r="C3924">
        <v>28</v>
      </c>
      <c r="D3924" t="s">
        <v>14</v>
      </c>
      <c r="E3924" t="s">
        <v>52</v>
      </c>
      <c r="F3924">
        <v>104.46</v>
      </c>
      <c r="G3924">
        <f>IF(DATOS[[#This Row],[avg_order_value]]="",0,DATOS[[#This Row],[avg_order_value]])</f>
        <v>104.46</v>
      </c>
      <c r="H3924">
        <v>11</v>
      </c>
      <c r="I3924">
        <f>DATOS[[#This Row],[avgValorOrdenDesc]]*DATOS[[#This Row],[total_orders]]</f>
        <v>1149.06</v>
      </c>
      <c r="J3924">
        <v>175</v>
      </c>
      <c r="K3924">
        <v>0</v>
      </c>
      <c r="L3924" t="s">
        <v>40</v>
      </c>
      <c r="M3924">
        <v>40</v>
      </c>
      <c r="N3924">
        <f>IF(DATOS[[#This Row],[email_open_rate]]="",0,DATOS[[#This Row],[email_open_rate]])</f>
        <v>40</v>
      </c>
      <c r="O3924" s="1">
        <v>45593</v>
      </c>
      <c r="P3924">
        <v>48</v>
      </c>
      <c r="Q3924">
        <v>0.15</v>
      </c>
      <c r="R3924">
        <f>IF(IFERROR(VLOOKUP(DATOS[[#This Row],[IdUnico]],A3925:$A$5002,1,FALSE),0),1,0)</f>
        <v>0</v>
      </c>
    </row>
    <row r="3925" spans="1:18" x14ac:dyDescent="0.3">
      <c r="A3925" t="str">
        <f>CONCATENATE(DATOS[[#This Row],[customer_id]],"_",DATOS[[#This Row],[country]],"_",DATOS[[#This Row],[customer_since]])</f>
        <v>CUST_8009_USA_44011</v>
      </c>
      <c r="B3925" t="s">
        <v>1098</v>
      </c>
      <c r="C3925">
        <v>73</v>
      </c>
      <c r="D3925" t="s">
        <v>25</v>
      </c>
      <c r="E3925" t="s">
        <v>18</v>
      </c>
      <c r="F3925">
        <v>153.63</v>
      </c>
      <c r="G3925">
        <f>IF(DATOS[[#This Row],[avg_order_value]]="",0,DATOS[[#This Row],[avg_order_value]])</f>
        <v>153.63</v>
      </c>
      <c r="H3925">
        <v>11</v>
      </c>
      <c r="I3925">
        <f>DATOS[[#This Row],[avgValorOrdenDesc]]*DATOS[[#This Row],[total_orders]]</f>
        <v>1689.9299999999998</v>
      </c>
      <c r="J3925">
        <v>327</v>
      </c>
      <c r="K3925">
        <v>0</v>
      </c>
      <c r="L3925" t="s">
        <v>19</v>
      </c>
      <c r="M3925">
        <v>73</v>
      </c>
      <c r="N3925">
        <f>IF(DATOS[[#This Row],[email_open_rate]]="",0,DATOS[[#This Row],[email_open_rate]])</f>
        <v>73</v>
      </c>
      <c r="O3925" s="1">
        <v>44011</v>
      </c>
      <c r="P3925">
        <v>52</v>
      </c>
      <c r="Q3925">
        <v>0.04</v>
      </c>
      <c r="R3925">
        <f>IF(IFERROR(VLOOKUP(DATOS[[#This Row],[IdUnico]],A3926:$A$5002,1,FALSE),0),1,0)</f>
        <v>0</v>
      </c>
    </row>
    <row r="3926" spans="1:18" x14ac:dyDescent="0.3">
      <c r="A3926" t="str">
        <f>CONCATENATE(DATOS[[#This Row],[customer_id]],"_",DATOS[[#This Row],[country]],"_",DATOS[[#This Row],[customer_since]])</f>
        <v>CUST_8010_USA_44745</v>
      </c>
      <c r="B3926" t="s">
        <v>1552</v>
      </c>
      <c r="C3926">
        <v>56</v>
      </c>
      <c r="D3926" t="s">
        <v>21</v>
      </c>
      <c r="E3926" t="s">
        <v>18</v>
      </c>
      <c r="F3926">
        <v>238.9</v>
      </c>
      <c r="G3926">
        <f>IF(DATOS[[#This Row],[avg_order_value]]="",0,DATOS[[#This Row],[avg_order_value]])</f>
        <v>238.9</v>
      </c>
      <c r="H3926">
        <v>11</v>
      </c>
      <c r="I3926">
        <f>DATOS[[#This Row],[avgValorOrdenDesc]]*DATOS[[#This Row],[total_orders]]</f>
        <v>2627.9</v>
      </c>
      <c r="J3926">
        <v>18</v>
      </c>
      <c r="K3926">
        <v>0</v>
      </c>
      <c r="L3926" t="s">
        <v>23</v>
      </c>
      <c r="M3926">
        <v>43.5</v>
      </c>
      <c r="N3926">
        <f>IF(DATOS[[#This Row],[email_open_rate]]="",0,DATOS[[#This Row],[email_open_rate]])</f>
        <v>43.5</v>
      </c>
      <c r="O3926" s="1">
        <v>44745</v>
      </c>
      <c r="P3926">
        <v>80</v>
      </c>
      <c r="Q3926">
        <v>0.14000000000000001</v>
      </c>
      <c r="R3926">
        <f>IF(IFERROR(VLOOKUP(DATOS[[#This Row],[IdUnico]],A3927:$A$5002,1,FALSE),0),1,0)</f>
        <v>0</v>
      </c>
    </row>
    <row r="3927" spans="1:18" x14ac:dyDescent="0.3">
      <c r="A3927" t="str">
        <f>CONCATENATE(DATOS[[#This Row],[customer_id]],"_",DATOS[[#This Row],[country]],"_",DATOS[[#This Row],[customer_since]])</f>
        <v>CUST_8011_USA_44567</v>
      </c>
      <c r="B3927" t="s">
        <v>2511</v>
      </c>
      <c r="C3927">
        <v>72</v>
      </c>
      <c r="D3927" t="s">
        <v>21</v>
      </c>
      <c r="E3927" t="s">
        <v>18</v>
      </c>
      <c r="F3927">
        <v>22.93</v>
      </c>
      <c r="G3927">
        <f>IF(DATOS[[#This Row],[avg_order_value]]="",0,DATOS[[#This Row],[avg_order_value]])</f>
        <v>22.93</v>
      </c>
      <c r="H3927">
        <v>2</v>
      </c>
      <c r="I3927">
        <f>DATOS[[#This Row],[avgValorOrdenDesc]]*DATOS[[#This Row],[total_orders]]</f>
        <v>45.86</v>
      </c>
      <c r="J3927">
        <v>121</v>
      </c>
      <c r="K3927">
        <v>0</v>
      </c>
      <c r="L3927" t="s">
        <v>40</v>
      </c>
      <c r="M3927">
        <v>61.8</v>
      </c>
      <c r="N3927">
        <f>IF(DATOS[[#This Row],[email_open_rate]]="",0,DATOS[[#This Row],[email_open_rate]])</f>
        <v>61.8</v>
      </c>
      <c r="O3927" s="1">
        <v>44567</v>
      </c>
      <c r="P3927">
        <v>32</v>
      </c>
      <c r="Q3927">
        <v>0.09</v>
      </c>
      <c r="R3927">
        <f>IF(IFERROR(VLOOKUP(DATOS[[#This Row],[IdUnico]],A3928:$A$5002,1,FALSE),0),1,0)</f>
        <v>0</v>
      </c>
    </row>
    <row r="3928" spans="1:18" x14ac:dyDescent="0.3">
      <c r="A3928" t="str">
        <f>CONCATENATE(DATOS[[#This Row],[customer_id]],"_",DATOS[[#This Row],[country]],"_",DATOS[[#This Row],[customer_since]])</f>
        <v>CUST_8014_Australia_45572</v>
      </c>
      <c r="B3928" t="s">
        <v>1374</v>
      </c>
      <c r="C3928">
        <v>62</v>
      </c>
      <c r="D3928" t="s">
        <v>21</v>
      </c>
      <c r="E3928" t="s">
        <v>22</v>
      </c>
      <c r="F3928">
        <v>86.54</v>
      </c>
      <c r="G3928">
        <f>IF(DATOS[[#This Row],[avg_order_value]]="",0,DATOS[[#This Row],[avg_order_value]])</f>
        <v>86.54</v>
      </c>
      <c r="H3928">
        <v>4</v>
      </c>
      <c r="I3928">
        <f>DATOS[[#This Row],[avgValorOrdenDesc]]*DATOS[[#This Row],[total_orders]]</f>
        <v>346.16</v>
      </c>
      <c r="J3928">
        <v>229</v>
      </c>
      <c r="K3928">
        <v>0</v>
      </c>
      <c r="L3928" t="s">
        <v>19</v>
      </c>
      <c r="M3928">
        <v>91.4</v>
      </c>
      <c r="N3928">
        <f>IF(DATOS[[#This Row],[email_open_rate]]="",0,DATOS[[#This Row],[email_open_rate]])</f>
        <v>91.4</v>
      </c>
      <c r="O3928" s="1">
        <v>45572</v>
      </c>
      <c r="P3928">
        <v>27</v>
      </c>
      <c r="Q3928">
        <v>7.0000000000000007E-2</v>
      </c>
      <c r="R3928">
        <f>IF(IFERROR(VLOOKUP(DATOS[[#This Row],[IdUnico]],A3929:$A$5002,1,FALSE),0),1,0)</f>
        <v>0</v>
      </c>
    </row>
    <row r="3929" spans="1:18" x14ac:dyDescent="0.3">
      <c r="A3929" t="str">
        <f>CONCATENATE(DATOS[[#This Row],[customer_id]],"_",DATOS[[#This Row],[country]],"_",DATOS[[#This Row],[customer_since]])</f>
        <v>CUST_8016_Canada_44148</v>
      </c>
      <c r="B3929" t="s">
        <v>2444</v>
      </c>
      <c r="C3929">
        <v>66</v>
      </c>
      <c r="D3929" t="s">
        <v>14</v>
      </c>
      <c r="E3929" t="s">
        <v>28</v>
      </c>
      <c r="F3929">
        <v>165.25</v>
      </c>
      <c r="G3929">
        <f>IF(DATOS[[#This Row],[avg_order_value]]="",0,DATOS[[#This Row],[avg_order_value]])</f>
        <v>165.25</v>
      </c>
      <c r="H3929">
        <v>4</v>
      </c>
      <c r="I3929">
        <f>DATOS[[#This Row],[avgValorOrdenDesc]]*DATOS[[#This Row],[total_orders]]</f>
        <v>661</v>
      </c>
      <c r="J3929">
        <v>230</v>
      </c>
      <c r="K3929">
        <v>0</v>
      </c>
      <c r="L3929" t="s">
        <v>23</v>
      </c>
      <c r="M3929">
        <v>97.6</v>
      </c>
      <c r="N3929">
        <f>IF(DATOS[[#This Row],[email_open_rate]]="",0,DATOS[[#This Row],[email_open_rate]])</f>
        <v>97.6</v>
      </c>
      <c r="O3929" s="1">
        <v>44148</v>
      </c>
      <c r="P3929">
        <v>47</v>
      </c>
      <c r="Q3929">
        <v>0.33</v>
      </c>
      <c r="R3929">
        <f>IF(IFERROR(VLOOKUP(DATOS[[#This Row],[IdUnico]],A3930:$A$5002,1,FALSE),0),1,0)</f>
        <v>0</v>
      </c>
    </row>
    <row r="3930" spans="1:18" x14ac:dyDescent="0.3">
      <c r="A3930" t="str">
        <f>CONCATENATE(DATOS[[#This Row],[customer_id]],"_",DATOS[[#This Row],[country]],"_",DATOS[[#This Row],[customer_since]])</f>
        <v>CUST_8016_Japan_44042</v>
      </c>
      <c r="B3930" t="s">
        <v>2444</v>
      </c>
      <c r="C3930">
        <v>24</v>
      </c>
      <c r="D3930" t="s">
        <v>21</v>
      </c>
      <c r="E3930" t="s">
        <v>26</v>
      </c>
      <c r="F3930">
        <v>216.61</v>
      </c>
      <c r="G3930">
        <f>IF(DATOS[[#This Row],[avg_order_value]]="",0,DATOS[[#This Row],[avg_order_value]])</f>
        <v>216.61</v>
      </c>
      <c r="H3930">
        <v>14</v>
      </c>
      <c r="I3930">
        <f>DATOS[[#This Row],[avgValorOrdenDesc]]*DATOS[[#This Row],[total_orders]]</f>
        <v>3032.54</v>
      </c>
      <c r="J3930">
        <v>294</v>
      </c>
      <c r="K3930">
        <v>1</v>
      </c>
      <c r="L3930" t="s">
        <v>40</v>
      </c>
      <c r="M3930">
        <v>92.1</v>
      </c>
      <c r="N3930">
        <f>IF(DATOS[[#This Row],[email_open_rate]]="",0,DATOS[[#This Row],[email_open_rate]])</f>
        <v>92.1</v>
      </c>
      <c r="O3930" s="1">
        <v>44042</v>
      </c>
      <c r="P3930">
        <v>99</v>
      </c>
      <c r="Q3930">
        <v>0.15</v>
      </c>
      <c r="R3930">
        <f>IF(IFERROR(VLOOKUP(DATOS[[#This Row],[IdUnico]],A3931:$A$5002,1,FALSE),0),1,0)</f>
        <v>0</v>
      </c>
    </row>
    <row r="3931" spans="1:18" x14ac:dyDescent="0.3">
      <c r="A3931" t="str">
        <f>CONCATENATE(DATOS[[#This Row],[customer_id]],"_",DATOS[[#This Row],[country]],"_",DATOS[[#This Row],[customer_since]])</f>
        <v>CUST_8022_Australia_45607</v>
      </c>
      <c r="B3931" t="s">
        <v>291</v>
      </c>
      <c r="C3931">
        <v>39</v>
      </c>
      <c r="D3931" t="s">
        <v>14</v>
      </c>
      <c r="E3931" t="s">
        <v>22</v>
      </c>
      <c r="F3931">
        <v>69.400000000000006</v>
      </c>
      <c r="G3931">
        <f>IF(DATOS[[#This Row],[avg_order_value]]="",0,DATOS[[#This Row],[avg_order_value]])</f>
        <v>69.400000000000006</v>
      </c>
      <c r="H3931">
        <v>9</v>
      </c>
      <c r="I3931">
        <f>DATOS[[#This Row],[avgValorOrdenDesc]]*DATOS[[#This Row],[total_orders]]</f>
        <v>624.6</v>
      </c>
      <c r="J3931">
        <v>353</v>
      </c>
      <c r="K3931">
        <v>0</v>
      </c>
      <c r="L3931" t="s">
        <v>19</v>
      </c>
      <c r="M3931">
        <v>50.7</v>
      </c>
      <c r="N3931">
        <f>IF(DATOS[[#This Row],[email_open_rate]]="",0,DATOS[[#This Row],[email_open_rate]])</f>
        <v>50.7</v>
      </c>
      <c r="O3931" s="1">
        <v>45607</v>
      </c>
      <c r="P3931">
        <v>16</v>
      </c>
      <c r="Q3931">
        <v>0.16</v>
      </c>
      <c r="R3931">
        <f>IF(IFERROR(VLOOKUP(DATOS[[#This Row],[IdUnico]],A3932:$A$5002,1,FALSE),0),1,0)</f>
        <v>0</v>
      </c>
    </row>
    <row r="3932" spans="1:18" x14ac:dyDescent="0.3">
      <c r="A3932" t="str">
        <f>CONCATENATE(DATOS[[#This Row],[customer_id]],"_",DATOS[[#This Row],[country]],"_",DATOS[[#This Row],[customer_since]])</f>
        <v>CUST_8023_France_45321</v>
      </c>
      <c r="B3932" t="s">
        <v>3361</v>
      </c>
      <c r="C3932">
        <v>75</v>
      </c>
      <c r="D3932" t="s">
        <v>21</v>
      </c>
      <c r="E3932" t="s">
        <v>35</v>
      </c>
      <c r="F3932">
        <v>130.15</v>
      </c>
      <c r="G3932">
        <f>IF(DATOS[[#This Row],[avg_order_value]]="",0,DATOS[[#This Row],[avg_order_value]])</f>
        <v>130.15</v>
      </c>
      <c r="H3932">
        <v>10</v>
      </c>
      <c r="I3932">
        <f>DATOS[[#This Row],[avgValorOrdenDesc]]*DATOS[[#This Row],[total_orders]]</f>
        <v>1301.5</v>
      </c>
      <c r="J3932">
        <v>321</v>
      </c>
      <c r="K3932">
        <v>0</v>
      </c>
      <c r="L3932" t="s">
        <v>40</v>
      </c>
      <c r="M3932">
        <v>69.5</v>
      </c>
      <c r="N3932">
        <f>IF(DATOS[[#This Row],[email_open_rate]]="",0,DATOS[[#This Row],[email_open_rate]])</f>
        <v>69.5</v>
      </c>
      <c r="O3932" s="1">
        <v>45321</v>
      </c>
      <c r="P3932">
        <v>22</v>
      </c>
      <c r="Q3932">
        <v>0.44</v>
      </c>
      <c r="R3932">
        <f>IF(IFERROR(VLOOKUP(DATOS[[#This Row],[IdUnico]],A3933:$A$5002,1,FALSE),0),1,0)</f>
        <v>0</v>
      </c>
    </row>
    <row r="3933" spans="1:18" x14ac:dyDescent="0.3">
      <c r="A3933" t="str">
        <f>CONCATENATE(DATOS[[#This Row],[customer_id]],"_",DATOS[[#This Row],[country]],"_",DATOS[[#This Row],[customer_since]])</f>
        <v>CUST_8024_UK_45771</v>
      </c>
      <c r="B3933" t="s">
        <v>2907</v>
      </c>
      <c r="C3933">
        <v>54</v>
      </c>
      <c r="D3933" t="s">
        <v>14</v>
      </c>
      <c r="E3933" t="s">
        <v>52</v>
      </c>
      <c r="F3933">
        <v>80.349999999999994</v>
      </c>
      <c r="G3933">
        <f>IF(DATOS[[#This Row],[avg_order_value]]="",0,DATOS[[#This Row],[avg_order_value]])</f>
        <v>80.349999999999994</v>
      </c>
      <c r="H3933">
        <v>9</v>
      </c>
      <c r="I3933">
        <f>DATOS[[#This Row],[avgValorOrdenDesc]]*DATOS[[#This Row],[total_orders]]</f>
        <v>723.15</v>
      </c>
      <c r="J3933">
        <v>119</v>
      </c>
      <c r="K3933">
        <v>0</v>
      </c>
      <c r="L3933" t="s">
        <v>29</v>
      </c>
      <c r="M3933">
        <v>45.5</v>
      </c>
      <c r="N3933">
        <f>IF(DATOS[[#This Row],[email_open_rate]]="",0,DATOS[[#This Row],[email_open_rate]])</f>
        <v>45.5</v>
      </c>
      <c r="O3933" s="1">
        <v>45771</v>
      </c>
      <c r="P3933">
        <v>77</v>
      </c>
      <c r="Q3933">
        <v>0.3</v>
      </c>
      <c r="R3933">
        <f>IF(IFERROR(VLOOKUP(DATOS[[#This Row],[IdUnico]],A3934:$A$5002,1,FALSE),0),1,0)</f>
        <v>0</v>
      </c>
    </row>
    <row r="3934" spans="1:18" x14ac:dyDescent="0.3">
      <c r="A3934" t="str">
        <f>CONCATENATE(DATOS[[#This Row],[customer_id]],"_",DATOS[[#This Row],[country]],"_",DATOS[[#This Row],[customer_since]])</f>
        <v>CUST_8026_UK_45078</v>
      </c>
      <c r="B3934" t="s">
        <v>602</v>
      </c>
      <c r="C3934">
        <v>68</v>
      </c>
      <c r="D3934" t="s">
        <v>21</v>
      </c>
      <c r="E3934" t="s">
        <v>52</v>
      </c>
      <c r="F3934">
        <v>264.70999999999998</v>
      </c>
      <c r="G3934">
        <f>IF(DATOS[[#This Row],[avg_order_value]]="",0,DATOS[[#This Row],[avg_order_value]])</f>
        <v>264.70999999999998</v>
      </c>
      <c r="H3934">
        <v>5</v>
      </c>
      <c r="I3934">
        <f>DATOS[[#This Row],[avgValorOrdenDesc]]*DATOS[[#This Row],[total_orders]]</f>
        <v>1323.55</v>
      </c>
      <c r="J3934">
        <v>142</v>
      </c>
      <c r="K3934">
        <v>0</v>
      </c>
      <c r="L3934" t="s">
        <v>23</v>
      </c>
      <c r="M3934">
        <v>46.7</v>
      </c>
      <c r="N3934">
        <f>IF(DATOS[[#This Row],[email_open_rate]]="",0,DATOS[[#This Row],[email_open_rate]])</f>
        <v>46.7</v>
      </c>
      <c r="O3934" s="1">
        <v>45078</v>
      </c>
      <c r="P3934">
        <v>1</v>
      </c>
      <c r="Q3934">
        <v>0.06</v>
      </c>
      <c r="R3934">
        <f>IF(IFERROR(VLOOKUP(DATOS[[#This Row],[IdUnico]],A3935:$A$5002,1,FALSE),0),1,0)</f>
        <v>0</v>
      </c>
    </row>
    <row r="3935" spans="1:18" x14ac:dyDescent="0.3">
      <c r="A3935" t="str">
        <f>CONCATENATE(DATOS[[#This Row],[customer_id]],"_",DATOS[[#This Row],[country]],"_",DATOS[[#This Row],[customer_since]])</f>
        <v>CUST_8027_China_44928</v>
      </c>
      <c r="B3935" t="s">
        <v>373</v>
      </c>
      <c r="C3935">
        <v>19</v>
      </c>
      <c r="D3935" t="s">
        <v>14</v>
      </c>
      <c r="E3935" t="s">
        <v>44</v>
      </c>
      <c r="F3935">
        <v>120.9</v>
      </c>
      <c r="G3935">
        <f>IF(DATOS[[#This Row],[avg_order_value]]="",0,DATOS[[#This Row],[avg_order_value]])</f>
        <v>120.9</v>
      </c>
      <c r="H3935">
        <v>7</v>
      </c>
      <c r="I3935">
        <f>DATOS[[#This Row],[avgValorOrdenDesc]]*DATOS[[#This Row],[total_orders]]</f>
        <v>846.30000000000007</v>
      </c>
      <c r="J3935">
        <v>187</v>
      </c>
      <c r="K3935">
        <v>0</v>
      </c>
      <c r="L3935" t="s">
        <v>29</v>
      </c>
      <c r="M3935">
        <v>39.1</v>
      </c>
      <c r="N3935">
        <f>IF(DATOS[[#This Row],[email_open_rate]]="",0,DATOS[[#This Row],[email_open_rate]])</f>
        <v>39.1</v>
      </c>
      <c r="O3935" s="1">
        <v>44928</v>
      </c>
      <c r="P3935">
        <v>5</v>
      </c>
      <c r="Q3935">
        <v>0.41</v>
      </c>
      <c r="R3935">
        <f>IF(IFERROR(VLOOKUP(DATOS[[#This Row],[IdUnico]],A3936:$A$5002,1,FALSE),0),1,0)</f>
        <v>0</v>
      </c>
    </row>
    <row r="3936" spans="1:18" x14ac:dyDescent="0.3">
      <c r="A3936" t="str">
        <f>CONCATENATE(DATOS[[#This Row],[customer_id]],"_",DATOS[[#This Row],[country]],"_",DATOS[[#This Row],[customer_since]])</f>
        <v>CUST_8027_Japan_44591</v>
      </c>
      <c r="B3936" t="s">
        <v>373</v>
      </c>
      <c r="C3936">
        <v>54</v>
      </c>
      <c r="D3936" t="s">
        <v>21</v>
      </c>
      <c r="E3936" t="s">
        <v>26</v>
      </c>
      <c r="F3936">
        <v>213.44</v>
      </c>
      <c r="G3936">
        <f>IF(DATOS[[#This Row],[avg_order_value]]="",0,DATOS[[#This Row],[avg_order_value]])</f>
        <v>213.44</v>
      </c>
      <c r="H3936">
        <v>9</v>
      </c>
      <c r="I3936">
        <f>DATOS[[#This Row],[avgValorOrdenDesc]]*DATOS[[#This Row],[total_orders]]</f>
        <v>1920.96</v>
      </c>
      <c r="J3936">
        <v>39</v>
      </c>
      <c r="K3936">
        <v>0</v>
      </c>
      <c r="L3936" t="s">
        <v>16</v>
      </c>
      <c r="M3936">
        <v>77.400000000000006</v>
      </c>
      <c r="N3936">
        <f>IF(DATOS[[#This Row],[email_open_rate]]="",0,DATOS[[#This Row],[email_open_rate]])</f>
        <v>77.400000000000006</v>
      </c>
      <c r="O3936" s="1">
        <v>44591</v>
      </c>
      <c r="P3936">
        <v>17</v>
      </c>
      <c r="Q3936">
        <v>0.16</v>
      </c>
      <c r="R3936">
        <f>IF(IFERROR(VLOOKUP(DATOS[[#This Row],[IdUnico]],A3937:$A$5002,1,FALSE),0),1,0)</f>
        <v>0</v>
      </c>
    </row>
    <row r="3937" spans="1:18" x14ac:dyDescent="0.3">
      <c r="A3937" t="str">
        <f>CONCATENATE(DATOS[[#This Row],[customer_id]],"_",DATOS[[#This Row],[country]],"_",DATOS[[#This Row],[customer_since]])</f>
        <v>CUST_8029_Japan_45326</v>
      </c>
      <c r="B3937" t="s">
        <v>1473</v>
      </c>
      <c r="C3937">
        <v>62</v>
      </c>
      <c r="D3937" t="s">
        <v>14</v>
      </c>
      <c r="E3937" t="s">
        <v>26</v>
      </c>
      <c r="G3937">
        <f>IF(DATOS[[#This Row],[avg_order_value]]="",0,DATOS[[#This Row],[avg_order_value]])</f>
        <v>0</v>
      </c>
      <c r="H3937">
        <v>7</v>
      </c>
      <c r="I3937">
        <f>DATOS[[#This Row],[avgValorOrdenDesc]]*DATOS[[#This Row],[total_orders]]</f>
        <v>0</v>
      </c>
      <c r="J3937">
        <v>178</v>
      </c>
      <c r="K3937">
        <v>0</v>
      </c>
      <c r="L3937" t="s">
        <v>40</v>
      </c>
      <c r="M3937">
        <v>64.099999999999994</v>
      </c>
      <c r="N3937">
        <f>IF(DATOS[[#This Row],[email_open_rate]]="",0,DATOS[[#This Row],[email_open_rate]])</f>
        <v>64.099999999999994</v>
      </c>
      <c r="O3937" s="1">
        <v>45326</v>
      </c>
      <c r="P3937">
        <v>27</v>
      </c>
      <c r="Q3937">
        <v>0.3</v>
      </c>
      <c r="R3937">
        <f>IF(IFERROR(VLOOKUP(DATOS[[#This Row],[IdUnico]],A3938:$A$5002,1,FALSE),0),1,0)</f>
        <v>0</v>
      </c>
    </row>
    <row r="3938" spans="1:18" x14ac:dyDescent="0.3">
      <c r="A3938" t="str">
        <f>CONCATENATE(DATOS[[#This Row],[customer_id]],"_",DATOS[[#This Row],[country]],"_",DATOS[[#This Row],[customer_since]])</f>
        <v>CUST_8031_Japan_45350</v>
      </c>
      <c r="B3938" t="s">
        <v>1843</v>
      </c>
      <c r="C3938">
        <v>38</v>
      </c>
      <c r="D3938" t="s">
        <v>14</v>
      </c>
      <c r="E3938" t="s">
        <v>26</v>
      </c>
      <c r="F3938">
        <v>101.09</v>
      </c>
      <c r="G3938">
        <f>IF(DATOS[[#This Row],[avg_order_value]]="",0,DATOS[[#This Row],[avg_order_value]])</f>
        <v>101.09</v>
      </c>
      <c r="H3938">
        <v>9</v>
      </c>
      <c r="I3938">
        <f>DATOS[[#This Row],[avgValorOrdenDesc]]*DATOS[[#This Row],[total_orders]]</f>
        <v>909.81000000000006</v>
      </c>
      <c r="J3938">
        <v>215</v>
      </c>
      <c r="K3938">
        <v>0</v>
      </c>
      <c r="L3938" t="s">
        <v>19</v>
      </c>
      <c r="M3938">
        <v>92.8</v>
      </c>
      <c r="N3938">
        <f>IF(DATOS[[#This Row],[email_open_rate]]="",0,DATOS[[#This Row],[email_open_rate]])</f>
        <v>92.8</v>
      </c>
      <c r="O3938" s="1">
        <v>45350</v>
      </c>
      <c r="P3938">
        <v>86</v>
      </c>
      <c r="Q3938">
        <v>0.2</v>
      </c>
      <c r="R3938">
        <f>IF(IFERROR(VLOOKUP(DATOS[[#This Row],[IdUnico]],A3939:$A$5002,1,FALSE),0),1,0)</f>
        <v>0</v>
      </c>
    </row>
    <row r="3939" spans="1:18" x14ac:dyDescent="0.3">
      <c r="A3939" t="str">
        <f>CONCATENATE(DATOS[[#This Row],[customer_id]],"_",DATOS[[#This Row],[country]],"_",DATOS[[#This Row],[customer_since]])</f>
        <v>CUST_8031_USA_45152</v>
      </c>
      <c r="B3939" t="s">
        <v>1843</v>
      </c>
      <c r="C3939">
        <v>51</v>
      </c>
      <c r="D3939" t="s">
        <v>21</v>
      </c>
      <c r="E3939" t="s">
        <v>18</v>
      </c>
      <c r="F3939">
        <v>77.22</v>
      </c>
      <c r="G3939">
        <f>IF(DATOS[[#This Row],[avg_order_value]]="",0,DATOS[[#This Row],[avg_order_value]])</f>
        <v>77.22</v>
      </c>
      <c r="H3939">
        <v>11</v>
      </c>
      <c r="I3939">
        <f>DATOS[[#This Row],[avgValorOrdenDesc]]*DATOS[[#This Row],[total_orders]]</f>
        <v>849.42</v>
      </c>
      <c r="J3939">
        <v>302</v>
      </c>
      <c r="K3939">
        <v>0</v>
      </c>
      <c r="L3939" t="s">
        <v>19</v>
      </c>
      <c r="M3939">
        <v>25</v>
      </c>
      <c r="N3939">
        <f>IF(DATOS[[#This Row],[email_open_rate]]="",0,DATOS[[#This Row],[email_open_rate]])</f>
        <v>25</v>
      </c>
      <c r="O3939" s="1">
        <v>45152</v>
      </c>
      <c r="P3939">
        <v>59</v>
      </c>
      <c r="Q3939">
        <v>0.51</v>
      </c>
      <c r="R3939">
        <f>IF(IFERROR(VLOOKUP(DATOS[[#This Row],[IdUnico]],A3940:$A$5002,1,FALSE),0),1,0)</f>
        <v>0</v>
      </c>
    </row>
    <row r="3940" spans="1:18" x14ac:dyDescent="0.3">
      <c r="A3940" t="str">
        <f>CONCATENATE(DATOS[[#This Row],[customer_id]],"_",DATOS[[#This Row],[country]],"_",DATOS[[#This Row],[customer_since]])</f>
        <v>CUST_8032_France_45048</v>
      </c>
      <c r="B3940" t="s">
        <v>2731</v>
      </c>
      <c r="C3940">
        <v>38</v>
      </c>
      <c r="D3940" t="s">
        <v>14</v>
      </c>
      <c r="E3940" t="s">
        <v>35</v>
      </c>
      <c r="F3940">
        <v>118.3</v>
      </c>
      <c r="G3940">
        <f>IF(DATOS[[#This Row],[avg_order_value]]="",0,DATOS[[#This Row],[avg_order_value]])</f>
        <v>118.3</v>
      </c>
      <c r="H3940">
        <v>8</v>
      </c>
      <c r="I3940">
        <f>DATOS[[#This Row],[avgValorOrdenDesc]]*DATOS[[#This Row],[total_orders]]</f>
        <v>946.4</v>
      </c>
      <c r="J3940">
        <v>237</v>
      </c>
      <c r="K3940">
        <v>0</v>
      </c>
      <c r="L3940" t="s">
        <v>40</v>
      </c>
      <c r="M3940">
        <v>28.7</v>
      </c>
      <c r="N3940">
        <f>IF(DATOS[[#This Row],[email_open_rate]]="",0,DATOS[[#This Row],[email_open_rate]])</f>
        <v>28.7</v>
      </c>
      <c r="O3940" s="1">
        <v>45048</v>
      </c>
      <c r="P3940">
        <v>42</v>
      </c>
      <c r="Q3940">
        <v>0.27</v>
      </c>
      <c r="R3940">
        <f>IF(IFERROR(VLOOKUP(DATOS[[#This Row],[IdUnico]],A3941:$A$5002,1,FALSE),0),1,0)</f>
        <v>0</v>
      </c>
    </row>
    <row r="3941" spans="1:18" x14ac:dyDescent="0.3">
      <c r="A3941" t="str">
        <f>CONCATENATE(DATOS[[#This Row],[customer_id]],"_",DATOS[[#This Row],[country]],"_",DATOS[[#This Row],[customer_since]])</f>
        <v>CUST_8035_Germany_44185</v>
      </c>
      <c r="B3941" t="s">
        <v>144</v>
      </c>
      <c r="C3941">
        <v>63</v>
      </c>
      <c r="D3941" t="s">
        <v>14</v>
      </c>
      <c r="E3941" t="s">
        <v>50</v>
      </c>
      <c r="F3941">
        <v>208.18</v>
      </c>
      <c r="G3941">
        <f>IF(DATOS[[#This Row],[avg_order_value]]="",0,DATOS[[#This Row],[avg_order_value]])</f>
        <v>208.18</v>
      </c>
      <c r="H3941">
        <v>7</v>
      </c>
      <c r="I3941">
        <f>DATOS[[#This Row],[avgValorOrdenDesc]]*DATOS[[#This Row],[total_orders]]</f>
        <v>1457.26</v>
      </c>
      <c r="J3941">
        <v>216</v>
      </c>
      <c r="K3941">
        <v>0</v>
      </c>
      <c r="L3941" t="s">
        <v>40</v>
      </c>
      <c r="M3941">
        <v>88.4</v>
      </c>
      <c r="N3941">
        <f>IF(DATOS[[#This Row],[email_open_rate]]="",0,DATOS[[#This Row],[email_open_rate]])</f>
        <v>88.4</v>
      </c>
      <c r="O3941" s="1">
        <v>44185</v>
      </c>
      <c r="P3941">
        <v>92</v>
      </c>
      <c r="Q3941">
        <v>0.4</v>
      </c>
      <c r="R3941">
        <f>IF(IFERROR(VLOOKUP(DATOS[[#This Row],[IdUnico]],A3942:$A$5002,1,FALSE),0),1,0)</f>
        <v>0</v>
      </c>
    </row>
    <row r="3942" spans="1:18" x14ac:dyDescent="0.3">
      <c r="A3942" t="str">
        <f>CONCATENATE(DATOS[[#This Row],[customer_id]],"_",DATOS[[#This Row],[country]],"_",DATOS[[#This Row],[customer_since]])</f>
        <v>CUST_8036_China_45294</v>
      </c>
      <c r="B3942" t="s">
        <v>3324</v>
      </c>
      <c r="C3942">
        <v>21</v>
      </c>
      <c r="D3942" t="s">
        <v>21</v>
      </c>
      <c r="E3942" t="s">
        <v>44</v>
      </c>
      <c r="F3942">
        <v>109.84</v>
      </c>
      <c r="G3942">
        <f>IF(DATOS[[#This Row],[avg_order_value]]="",0,DATOS[[#This Row],[avg_order_value]])</f>
        <v>109.84</v>
      </c>
      <c r="H3942">
        <v>7</v>
      </c>
      <c r="I3942">
        <f>DATOS[[#This Row],[avgValorOrdenDesc]]*DATOS[[#This Row],[total_orders]]</f>
        <v>768.88</v>
      </c>
      <c r="J3942">
        <v>153</v>
      </c>
      <c r="K3942">
        <v>0</v>
      </c>
      <c r="L3942" t="s">
        <v>16</v>
      </c>
      <c r="M3942">
        <v>38.200000000000003</v>
      </c>
      <c r="N3942">
        <f>IF(DATOS[[#This Row],[email_open_rate]]="",0,DATOS[[#This Row],[email_open_rate]])</f>
        <v>38.200000000000003</v>
      </c>
      <c r="O3942" s="1">
        <v>45294</v>
      </c>
      <c r="P3942">
        <v>40</v>
      </c>
      <c r="Q3942">
        <v>0.03</v>
      </c>
      <c r="R3942">
        <f>IF(IFERROR(VLOOKUP(DATOS[[#This Row],[IdUnico]],A3943:$A$5002,1,FALSE),0),1,0)</f>
        <v>0</v>
      </c>
    </row>
    <row r="3943" spans="1:18" x14ac:dyDescent="0.3">
      <c r="A3943" t="str">
        <f>CONCATENATE(DATOS[[#This Row],[customer_id]],"_",DATOS[[#This Row],[country]],"_",DATOS[[#This Row],[customer_since]])</f>
        <v>CUST_8036_India_45585</v>
      </c>
      <c r="B3943" t="s">
        <v>3324</v>
      </c>
      <c r="C3943">
        <v>29</v>
      </c>
      <c r="D3943" t="s">
        <v>21</v>
      </c>
      <c r="E3943" t="s">
        <v>37</v>
      </c>
      <c r="F3943">
        <v>165</v>
      </c>
      <c r="G3943">
        <f>IF(DATOS[[#This Row],[avg_order_value]]="",0,DATOS[[#This Row],[avg_order_value]])</f>
        <v>165</v>
      </c>
      <c r="H3943">
        <v>8</v>
      </c>
      <c r="I3943">
        <f>DATOS[[#This Row],[avgValorOrdenDesc]]*DATOS[[#This Row],[total_orders]]</f>
        <v>1320</v>
      </c>
      <c r="J3943">
        <v>176</v>
      </c>
      <c r="K3943">
        <v>0</v>
      </c>
      <c r="L3943" t="s">
        <v>29</v>
      </c>
      <c r="M3943">
        <v>94.2</v>
      </c>
      <c r="N3943">
        <f>IF(DATOS[[#This Row],[email_open_rate]]="",0,DATOS[[#This Row],[email_open_rate]])</f>
        <v>94.2</v>
      </c>
      <c r="O3943" s="1">
        <v>45585</v>
      </c>
      <c r="P3943">
        <v>11</v>
      </c>
      <c r="Q3943">
        <v>7.0000000000000007E-2</v>
      </c>
      <c r="R3943">
        <f>IF(IFERROR(VLOOKUP(DATOS[[#This Row],[IdUnico]],A3944:$A$5002,1,FALSE),0),1,0)</f>
        <v>0</v>
      </c>
    </row>
    <row r="3944" spans="1:18" x14ac:dyDescent="0.3">
      <c r="A3944" t="str">
        <f>CONCATENATE(DATOS[[#This Row],[customer_id]],"_",DATOS[[#This Row],[country]],"_",DATOS[[#This Row],[customer_since]])</f>
        <v>CUST_8041_China_44829</v>
      </c>
      <c r="B3944" t="s">
        <v>73</v>
      </c>
      <c r="C3944">
        <v>33</v>
      </c>
      <c r="D3944" t="s">
        <v>14</v>
      </c>
      <c r="E3944" t="s">
        <v>44</v>
      </c>
      <c r="F3944">
        <v>68.430000000000007</v>
      </c>
      <c r="G3944">
        <f>IF(DATOS[[#This Row],[avg_order_value]]="",0,DATOS[[#This Row],[avg_order_value]])</f>
        <v>68.430000000000007</v>
      </c>
      <c r="H3944">
        <v>9</v>
      </c>
      <c r="I3944">
        <f>DATOS[[#This Row],[avgValorOrdenDesc]]*DATOS[[#This Row],[total_orders]]</f>
        <v>615.87000000000012</v>
      </c>
      <c r="J3944">
        <v>291</v>
      </c>
      <c r="K3944">
        <v>0</v>
      </c>
      <c r="L3944" t="s">
        <v>16</v>
      </c>
      <c r="M3944">
        <v>53.3</v>
      </c>
      <c r="N3944">
        <f>IF(DATOS[[#This Row],[email_open_rate]]="",0,DATOS[[#This Row],[email_open_rate]])</f>
        <v>53.3</v>
      </c>
      <c r="O3944" s="1">
        <v>44829</v>
      </c>
      <c r="P3944">
        <v>13</v>
      </c>
      <c r="Q3944">
        <v>0.3</v>
      </c>
      <c r="R3944">
        <f>IF(IFERROR(VLOOKUP(DATOS[[#This Row],[IdUnico]],A3945:$A$5002,1,FALSE),0),1,0)</f>
        <v>0</v>
      </c>
    </row>
    <row r="3945" spans="1:18" x14ac:dyDescent="0.3">
      <c r="A3945" t="str">
        <f>CONCATENATE(DATOS[[#This Row],[customer_id]],"_",DATOS[[#This Row],[country]],"_",DATOS[[#This Row],[customer_since]])</f>
        <v>CUST_8041_Japan_45673</v>
      </c>
      <c r="B3945" t="s">
        <v>73</v>
      </c>
      <c r="C3945">
        <v>45</v>
      </c>
      <c r="D3945" t="s">
        <v>14</v>
      </c>
      <c r="E3945" t="s">
        <v>26</v>
      </c>
      <c r="F3945">
        <v>26.94</v>
      </c>
      <c r="G3945">
        <f>IF(DATOS[[#This Row],[avg_order_value]]="",0,DATOS[[#This Row],[avg_order_value]])</f>
        <v>26.94</v>
      </c>
      <c r="H3945">
        <v>10</v>
      </c>
      <c r="I3945">
        <f>DATOS[[#This Row],[avgValorOrdenDesc]]*DATOS[[#This Row],[total_orders]]</f>
        <v>269.40000000000003</v>
      </c>
      <c r="J3945">
        <v>220</v>
      </c>
      <c r="K3945">
        <v>0</v>
      </c>
      <c r="L3945" t="s">
        <v>40</v>
      </c>
      <c r="M3945">
        <v>47.8</v>
      </c>
      <c r="N3945">
        <f>IF(DATOS[[#This Row],[email_open_rate]]="",0,DATOS[[#This Row],[email_open_rate]])</f>
        <v>47.8</v>
      </c>
      <c r="O3945" s="1">
        <v>45673</v>
      </c>
      <c r="P3945">
        <v>85</v>
      </c>
      <c r="Q3945">
        <v>0.38</v>
      </c>
      <c r="R3945">
        <f>IF(IFERROR(VLOOKUP(DATOS[[#This Row],[IdUnico]],A3946:$A$5002,1,FALSE),0),1,0)</f>
        <v>0</v>
      </c>
    </row>
    <row r="3946" spans="1:18" x14ac:dyDescent="0.3">
      <c r="A3946" t="str">
        <f>CONCATENATE(DATOS[[#This Row],[customer_id]],"_",DATOS[[#This Row],[country]],"_",DATOS[[#This Row],[customer_since]])</f>
        <v>CUST_8043_Brazil_44643</v>
      </c>
      <c r="B3946" t="s">
        <v>674</v>
      </c>
      <c r="C3946">
        <v>34</v>
      </c>
      <c r="D3946" t="s">
        <v>25</v>
      </c>
      <c r="E3946" t="s">
        <v>15</v>
      </c>
      <c r="F3946">
        <v>114.6</v>
      </c>
      <c r="G3946">
        <f>IF(DATOS[[#This Row],[avg_order_value]]="",0,DATOS[[#This Row],[avg_order_value]])</f>
        <v>114.6</v>
      </c>
      <c r="H3946">
        <v>10</v>
      </c>
      <c r="I3946">
        <f>DATOS[[#This Row],[avgValorOrdenDesc]]*DATOS[[#This Row],[total_orders]]</f>
        <v>1146</v>
      </c>
      <c r="J3946">
        <v>250</v>
      </c>
      <c r="K3946">
        <v>0</v>
      </c>
      <c r="L3946" t="s">
        <v>16</v>
      </c>
      <c r="M3946">
        <v>66.400000000000006</v>
      </c>
      <c r="N3946">
        <f>IF(DATOS[[#This Row],[email_open_rate]]="",0,DATOS[[#This Row],[email_open_rate]])</f>
        <v>66.400000000000006</v>
      </c>
      <c r="O3946" s="1">
        <v>44643</v>
      </c>
      <c r="P3946">
        <v>97</v>
      </c>
      <c r="Q3946">
        <v>0.28999999999999998</v>
      </c>
      <c r="R3946">
        <f>IF(IFERROR(VLOOKUP(DATOS[[#This Row],[IdUnico]],A3947:$A$5002,1,FALSE),0),1,0)</f>
        <v>0</v>
      </c>
    </row>
    <row r="3947" spans="1:18" x14ac:dyDescent="0.3">
      <c r="A3947" t="str">
        <f>CONCATENATE(DATOS[[#This Row],[customer_id]],"_",DATOS[[#This Row],[country]],"_",DATOS[[#This Row],[customer_since]])</f>
        <v>CUST_8045_USA_45811</v>
      </c>
      <c r="B3947" t="s">
        <v>1706</v>
      </c>
      <c r="C3947">
        <v>35</v>
      </c>
      <c r="D3947" t="s">
        <v>14</v>
      </c>
      <c r="E3947" t="s">
        <v>18</v>
      </c>
      <c r="F3947">
        <v>331.76</v>
      </c>
      <c r="G3947">
        <f>IF(DATOS[[#This Row],[avg_order_value]]="",0,DATOS[[#This Row],[avg_order_value]])</f>
        <v>331.76</v>
      </c>
      <c r="H3947">
        <v>13</v>
      </c>
      <c r="I3947">
        <f>DATOS[[#This Row],[avgValorOrdenDesc]]*DATOS[[#This Row],[total_orders]]</f>
        <v>4312.88</v>
      </c>
      <c r="J3947">
        <v>203</v>
      </c>
      <c r="K3947">
        <v>0</v>
      </c>
      <c r="L3947" t="s">
        <v>19</v>
      </c>
      <c r="M3947">
        <v>53.9</v>
      </c>
      <c r="N3947">
        <f>IF(DATOS[[#This Row],[email_open_rate]]="",0,DATOS[[#This Row],[email_open_rate]])</f>
        <v>53.9</v>
      </c>
      <c r="O3947" s="1">
        <v>45811</v>
      </c>
      <c r="P3947">
        <v>99</v>
      </c>
      <c r="Q3947">
        <v>0.14000000000000001</v>
      </c>
      <c r="R3947">
        <f>IF(IFERROR(VLOOKUP(DATOS[[#This Row],[IdUnico]],A3948:$A$5002,1,FALSE),0),1,0)</f>
        <v>0</v>
      </c>
    </row>
    <row r="3948" spans="1:18" x14ac:dyDescent="0.3">
      <c r="A3948" t="str">
        <f>CONCATENATE(DATOS[[#This Row],[customer_id]],"_",DATOS[[#This Row],[country]],"_",DATOS[[#This Row],[customer_since]])</f>
        <v>CUST_8052_Japan_44031</v>
      </c>
      <c r="B3948" t="s">
        <v>1582</v>
      </c>
      <c r="C3948">
        <v>41</v>
      </c>
      <c r="D3948" t="s">
        <v>14</v>
      </c>
      <c r="E3948" t="s">
        <v>26</v>
      </c>
      <c r="F3948">
        <v>150.4</v>
      </c>
      <c r="G3948">
        <f>IF(DATOS[[#This Row],[avg_order_value]]="",0,DATOS[[#This Row],[avg_order_value]])</f>
        <v>150.4</v>
      </c>
      <c r="H3948">
        <v>8</v>
      </c>
      <c r="I3948">
        <f>DATOS[[#This Row],[avgValorOrdenDesc]]*DATOS[[#This Row],[total_orders]]</f>
        <v>1203.2</v>
      </c>
      <c r="J3948">
        <v>283</v>
      </c>
      <c r="K3948">
        <v>0</v>
      </c>
      <c r="L3948" t="s">
        <v>29</v>
      </c>
      <c r="M3948">
        <v>41.8</v>
      </c>
      <c r="N3948">
        <f>IF(DATOS[[#This Row],[email_open_rate]]="",0,DATOS[[#This Row],[email_open_rate]])</f>
        <v>41.8</v>
      </c>
      <c r="O3948" s="1">
        <v>44031</v>
      </c>
      <c r="P3948">
        <v>73</v>
      </c>
      <c r="Q3948">
        <v>0.16</v>
      </c>
      <c r="R3948">
        <f>IF(IFERROR(VLOOKUP(DATOS[[#This Row],[IdUnico]],A3949:$A$5002,1,FALSE),0),1,0)</f>
        <v>0</v>
      </c>
    </row>
    <row r="3949" spans="1:18" x14ac:dyDescent="0.3">
      <c r="A3949" t="str">
        <f>CONCATENATE(DATOS[[#This Row],[customer_id]],"_",DATOS[[#This Row],[country]],"_",DATOS[[#This Row],[customer_since]])</f>
        <v>CUST_8056_UK_44597</v>
      </c>
      <c r="B3949" t="s">
        <v>521</v>
      </c>
      <c r="C3949">
        <v>23</v>
      </c>
      <c r="D3949" t="s">
        <v>21</v>
      </c>
      <c r="E3949" t="s">
        <v>52</v>
      </c>
      <c r="F3949">
        <v>55.09</v>
      </c>
      <c r="G3949">
        <f>IF(DATOS[[#This Row],[avg_order_value]]="",0,DATOS[[#This Row],[avg_order_value]])</f>
        <v>55.09</v>
      </c>
      <c r="H3949">
        <v>4</v>
      </c>
      <c r="I3949">
        <f>DATOS[[#This Row],[avgValorOrdenDesc]]*DATOS[[#This Row],[total_orders]]</f>
        <v>220.36</v>
      </c>
      <c r="J3949">
        <v>283</v>
      </c>
      <c r="K3949">
        <v>0</v>
      </c>
      <c r="L3949" t="s">
        <v>19</v>
      </c>
      <c r="M3949">
        <v>57.7</v>
      </c>
      <c r="N3949">
        <f>IF(DATOS[[#This Row],[email_open_rate]]="",0,DATOS[[#This Row],[email_open_rate]])</f>
        <v>57.7</v>
      </c>
      <c r="O3949" s="1">
        <v>44597</v>
      </c>
      <c r="P3949">
        <v>1</v>
      </c>
      <c r="Q3949">
        <v>0.66</v>
      </c>
      <c r="R3949">
        <f>IF(IFERROR(VLOOKUP(DATOS[[#This Row],[IdUnico]],A3950:$A$5002,1,FALSE),0),1,0)</f>
        <v>0</v>
      </c>
    </row>
    <row r="3950" spans="1:18" x14ac:dyDescent="0.3">
      <c r="A3950" t="str">
        <f>CONCATENATE(DATOS[[#This Row],[customer_id]],"_",DATOS[[#This Row],[country]],"_",DATOS[[#This Row],[customer_since]])</f>
        <v>CUST_8057_Australia_44263</v>
      </c>
      <c r="B3950" t="s">
        <v>1417</v>
      </c>
      <c r="C3950">
        <v>19</v>
      </c>
      <c r="D3950" t="s">
        <v>14</v>
      </c>
      <c r="E3950" t="s">
        <v>22</v>
      </c>
      <c r="F3950">
        <v>169.5</v>
      </c>
      <c r="G3950">
        <f>IF(DATOS[[#This Row],[avg_order_value]]="",0,DATOS[[#This Row],[avg_order_value]])</f>
        <v>169.5</v>
      </c>
      <c r="H3950">
        <v>6</v>
      </c>
      <c r="I3950">
        <f>DATOS[[#This Row],[avgValorOrdenDesc]]*DATOS[[#This Row],[total_orders]]</f>
        <v>1017</v>
      </c>
      <c r="J3950">
        <v>137</v>
      </c>
      <c r="K3950">
        <v>0</v>
      </c>
      <c r="L3950" t="s">
        <v>16</v>
      </c>
      <c r="M3950">
        <v>63.1</v>
      </c>
      <c r="N3950">
        <f>IF(DATOS[[#This Row],[email_open_rate]]="",0,DATOS[[#This Row],[email_open_rate]])</f>
        <v>63.1</v>
      </c>
      <c r="O3950" s="1">
        <v>44263</v>
      </c>
      <c r="P3950">
        <v>27</v>
      </c>
      <c r="Q3950">
        <v>0.31</v>
      </c>
      <c r="R3950">
        <f>IF(IFERROR(VLOOKUP(DATOS[[#This Row],[IdUnico]],A3951:$A$5002,1,FALSE),0),1,0)</f>
        <v>0</v>
      </c>
    </row>
    <row r="3951" spans="1:18" x14ac:dyDescent="0.3">
      <c r="A3951" t="str">
        <f>CONCATENATE(DATOS[[#This Row],[customer_id]],"_",DATOS[[#This Row],[country]],"_",DATOS[[#This Row],[customer_since]])</f>
        <v>CUST_8059_UK_45666</v>
      </c>
      <c r="B3951" t="s">
        <v>1274</v>
      </c>
      <c r="C3951">
        <v>32</v>
      </c>
      <c r="D3951" t="s">
        <v>25</v>
      </c>
      <c r="E3951" t="s">
        <v>52</v>
      </c>
      <c r="F3951">
        <v>173.19</v>
      </c>
      <c r="G3951">
        <f>IF(DATOS[[#This Row],[avg_order_value]]="",0,DATOS[[#This Row],[avg_order_value]])</f>
        <v>173.19</v>
      </c>
      <c r="H3951">
        <v>9</v>
      </c>
      <c r="I3951">
        <f>DATOS[[#This Row],[avgValorOrdenDesc]]*DATOS[[#This Row],[total_orders]]</f>
        <v>1558.71</v>
      </c>
      <c r="J3951">
        <v>76</v>
      </c>
      <c r="K3951">
        <v>0</v>
      </c>
      <c r="L3951" t="s">
        <v>40</v>
      </c>
      <c r="M3951">
        <v>58.3</v>
      </c>
      <c r="N3951">
        <f>IF(DATOS[[#This Row],[email_open_rate]]="",0,DATOS[[#This Row],[email_open_rate]])</f>
        <v>58.3</v>
      </c>
      <c r="O3951" s="1">
        <v>45666</v>
      </c>
      <c r="P3951">
        <v>79</v>
      </c>
      <c r="Q3951">
        <v>0.06</v>
      </c>
      <c r="R3951">
        <f>IF(IFERROR(VLOOKUP(DATOS[[#This Row],[IdUnico]],A3952:$A$5002,1,FALSE),0),1,0)</f>
        <v>0</v>
      </c>
    </row>
    <row r="3952" spans="1:18" x14ac:dyDescent="0.3">
      <c r="A3952" t="str">
        <f>CONCATENATE(DATOS[[#This Row],[customer_id]],"_",DATOS[[#This Row],[country]],"_",DATOS[[#This Row],[customer_since]])</f>
        <v>CUST_8062_Australia_45197</v>
      </c>
      <c r="B3952" t="s">
        <v>1461</v>
      </c>
      <c r="C3952">
        <v>32</v>
      </c>
      <c r="D3952" t="s">
        <v>14</v>
      </c>
      <c r="E3952" t="s">
        <v>22</v>
      </c>
      <c r="F3952">
        <v>28.53</v>
      </c>
      <c r="G3952">
        <f>IF(DATOS[[#This Row],[avg_order_value]]="",0,DATOS[[#This Row],[avg_order_value]])</f>
        <v>28.53</v>
      </c>
      <c r="H3952">
        <v>9</v>
      </c>
      <c r="I3952">
        <f>DATOS[[#This Row],[avgValorOrdenDesc]]*DATOS[[#This Row],[total_orders]]</f>
        <v>256.77</v>
      </c>
      <c r="J3952">
        <v>308</v>
      </c>
      <c r="K3952">
        <v>0</v>
      </c>
      <c r="L3952" t="s">
        <v>40</v>
      </c>
      <c r="M3952">
        <v>42.5</v>
      </c>
      <c r="N3952">
        <f>IF(DATOS[[#This Row],[email_open_rate]]="",0,DATOS[[#This Row],[email_open_rate]])</f>
        <v>42.5</v>
      </c>
      <c r="O3952" s="1">
        <v>45197</v>
      </c>
      <c r="P3952">
        <v>6</v>
      </c>
      <c r="Q3952">
        <v>0.16</v>
      </c>
      <c r="R3952">
        <f>IF(IFERROR(VLOOKUP(DATOS[[#This Row],[IdUnico]],A3953:$A$5002,1,FALSE),0),1,0)</f>
        <v>0</v>
      </c>
    </row>
    <row r="3953" spans="1:18" x14ac:dyDescent="0.3">
      <c r="A3953" t="str">
        <f>CONCATENATE(DATOS[[#This Row],[customer_id]],"_",DATOS[[#This Row],[country]],"_",DATOS[[#This Row],[customer_since]])</f>
        <v>CUST_8064_USA_44754</v>
      </c>
      <c r="B3953" t="s">
        <v>2246</v>
      </c>
      <c r="C3953">
        <v>58</v>
      </c>
      <c r="D3953" t="s">
        <v>21</v>
      </c>
      <c r="E3953" t="s">
        <v>18</v>
      </c>
      <c r="F3953">
        <v>41.66</v>
      </c>
      <c r="G3953">
        <f>IF(DATOS[[#This Row],[avg_order_value]]="",0,DATOS[[#This Row],[avg_order_value]])</f>
        <v>41.66</v>
      </c>
      <c r="H3953">
        <v>4</v>
      </c>
      <c r="I3953">
        <f>DATOS[[#This Row],[avgValorOrdenDesc]]*DATOS[[#This Row],[total_orders]]</f>
        <v>166.64</v>
      </c>
      <c r="J3953">
        <v>32</v>
      </c>
      <c r="K3953">
        <v>0</v>
      </c>
      <c r="L3953" t="s">
        <v>19</v>
      </c>
      <c r="M3953">
        <v>51.4</v>
      </c>
      <c r="N3953">
        <f>IF(DATOS[[#This Row],[email_open_rate]]="",0,DATOS[[#This Row],[email_open_rate]])</f>
        <v>51.4</v>
      </c>
      <c r="O3953" s="1">
        <v>44754</v>
      </c>
      <c r="P3953">
        <v>66</v>
      </c>
      <c r="Q3953">
        <v>0.55000000000000004</v>
      </c>
      <c r="R3953">
        <f>IF(IFERROR(VLOOKUP(DATOS[[#This Row],[IdUnico]],A3954:$A$5002,1,FALSE),0),1,0)</f>
        <v>0</v>
      </c>
    </row>
    <row r="3954" spans="1:18" x14ac:dyDescent="0.3">
      <c r="A3954" t="str">
        <f>CONCATENATE(DATOS[[#This Row],[customer_id]],"_",DATOS[[#This Row],[country]],"_",DATOS[[#This Row],[customer_since]])</f>
        <v>CUST_8069_Canada_45312</v>
      </c>
      <c r="B3954" t="s">
        <v>1165</v>
      </c>
      <c r="C3954">
        <v>33</v>
      </c>
      <c r="D3954" t="s">
        <v>21</v>
      </c>
      <c r="E3954" t="s">
        <v>28</v>
      </c>
      <c r="F3954">
        <v>40</v>
      </c>
      <c r="G3954">
        <f>IF(DATOS[[#This Row],[avg_order_value]]="",0,DATOS[[#This Row],[avg_order_value]])</f>
        <v>40</v>
      </c>
      <c r="H3954">
        <v>16</v>
      </c>
      <c r="I3954">
        <f>DATOS[[#This Row],[avgValorOrdenDesc]]*DATOS[[#This Row],[total_orders]]</f>
        <v>640</v>
      </c>
      <c r="J3954">
        <v>246</v>
      </c>
      <c r="K3954">
        <v>0</v>
      </c>
      <c r="L3954" t="s">
        <v>23</v>
      </c>
      <c r="M3954">
        <v>89.5</v>
      </c>
      <c r="N3954">
        <f>IF(DATOS[[#This Row],[email_open_rate]]="",0,DATOS[[#This Row],[email_open_rate]])</f>
        <v>89.5</v>
      </c>
      <c r="O3954" s="1">
        <v>45312</v>
      </c>
      <c r="P3954">
        <v>28</v>
      </c>
      <c r="Q3954">
        <v>0.3</v>
      </c>
      <c r="R3954">
        <f>IF(IFERROR(VLOOKUP(DATOS[[#This Row],[IdUnico]],A3955:$A$5002,1,FALSE),0),1,0)</f>
        <v>0</v>
      </c>
    </row>
    <row r="3955" spans="1:18" x14ac:dyDescent="0.3">
      <c r="A3955" t="str">
        <f>CONCATENATE(DATOS[[#This Row],[customer_id]],"_",DATOS[[#This Row],[country]],"_",DATOS[[#This Row],[customer_since]])</f>
        <v>CUST_8069_Canada_45419</v>
      </c>
      <c r="B3955" t="s">
        <v>1165</v>
      </c>
      <c r="C3955">
        <v>60</v>
      </c>
      <c r="D3955" t="s">
        <v>14</v>
      </c>
      <c r="E3955" t="s">
        <v>28</v>
      </c>
      <c r="F3955">
        <v>95.51</v>
      </c>
      <c r="G3955">
        <f>IF(DATOS[[#This Row],[avg_order_value]]="",0,DATOS[[#This Row],[avg_order_value]])</f>
        <v>95.51</v>
      </c>
      <c r="H3955">
        <v>12</v>
      </c>
      <c r="I3955">
        <f>DATOS[[#This Row],[avgValorOrdenDesc]]*DATOS[[#This Row],[total_orders]]</f>
        <v>1146.1200000000001</v>
      </c>
      <c r="J3955">
        <v>225</v>
      </c>
      <c r="K3955">
        <v>0</v>
      </c>
      <c r="L3955" t="s">
        <v>29</v>
      </c>
      <c r="M3955">
        <v>24.6</v>
      </c>
      <c r="N3955">
        <f>IF(DATOS[[#This Row],[email_open_rate]]="",0,DATOS[[#This Row],[email_open_rate]])</f>
        <v>24.6</v>
      </c>
      <c r="O3955" s="1">
        <v>45419</v>
      </c>
      <c r="P3955">
        <v>11</v>
      </c>
      <c r="Q3955">
        <v>0.2</v>
      </c>
      <c r="R3955">
        <f>IF(IFERROR(VLOOKUP(DATOS[[#This Row],[IdUnico]],A3956:$A$5002,1,FALSE),0),1,0)</f>
        <v>0</v>
      </c>
    </row>
    <row r="3956" spans="1:18" x14ac:dyDescent="0.3">
      <c r="A3956" t="str">
        <f>CONCATENATE(DATOS[[#This Row],[customer_id]],"_",DATOS[[#This Row],[country]],"_",DATOS[[#This Row],[customer_since]])</f>
        <v>CUST_8069_Germany_44165</v>
      </c>
      <c r="B3956" t="s">
        <v>1165</v>
      </c>
      <c r="C3956">
        <v>21</v>
      </c>
      <c r="D3956" t="s">
        <v>21</v>
      </c>
      <c r="E3956" t="s">
        <v>50</v>
      </c>
      <c r="F3956">
        <v>106.62</v>
      </c>
      <c r="G3956">
        <f>IF(DATOS[[#This Row],[avg_order_value]]="",0,DATOS[[#This Row],[avg_order_value]])</f>
        <v>106.62</v>
      </c>
      <c r="H3956">
        <v>7</v>
      </c>
      <c r="I3956">
        <f>DATOS[[#This Row],[avgValorOrdenDesc]]*DATOS[[#This Row],[total_orders]]</f>
        <v>746.34</v>
      </c>
      <c r="J3956">
        <v>279</v>
      </c>
      <c r="K3956">
        <v>0</v>
      </c>
      <c r="L3956" t="s">
        <v>23</v>
      </c>
      <c r="M3956">
        <v>16.100000000000001</v>
      </c>
      <c r="N3956">
        <f>IF(DATOS[[#This Row],[email_open_rate]]="",0,DATOS[[#This Row],[email_open_rate]])</f>
        <v>16.100000000000001</v>
      </c>
      <c r="O3956" s="1">
        <v>44165</v>
      </c>
      <c r="P3956">
        <v>3</v>
      </c>
      <c r="Q3956">
        <v>0.3</v>
      </c>
      <c r="R3956">
        <f>IF(IFERROR(VLOOKUP(DATOS[[#This Row],[IdUnico]],A3957:$A$5002,1,FALSE),0),1,0)</f>
        <v>0</v>
      </c>
    </row>
    <row r="3957" spans="1:18" x14ac:dyDescent="0.3">
      <c r="A3957" t="str">
        <f>CONCATENATE(DATOS[[#This Row],[customer_id]],"_",DATOS[[#This Row],[country]],"_",DATOS[[#This Row],[customer_since]])</f>
        <v>CUST_8071_USA_45188</v>
      </c>
      <c r="B3957" t="s">
        <v>2822</v>
      </c>
      <c r="C3957">
        <v>23</v>
      </c>
      <c r="D3957" t="s">
        <v>14</v>
      </c>
      <c r="E3957" t="s">
        <v>18</v>
      </c>
      <c r="G3957">
        <f>IF(DATOS[[#This Row],[avg_order_value]]="",0,DATOS[[#This Row],[avg_order_value]])</f>
        <v>0</v>
      </c>
      <c r="H3957">
        <v>7</v>
      </c>
      <c r="I3957">
        <f>DATOS[[#This Row],[avgValorOrdenDesc]]*DATOS[[#This Row],[total_orders]]</f>
        <v>0</v>
      </c>
      <c r="J3957">
        <v>81</v>
      </c>
      <c r="K3957">
        <v>0</v>
      </c>
      <c r="L3957" t="s">
        <v>16</v>
      </c>
      <c r="M3957">
        <v>69.099999999999994</v>
      </c>
      <c r="N3957">
        <f>IF(DATOS[[#This Row],[email_open_rate]]="",0,DATOS[[#This Row],[email_open_rate]])</f>
        <v>69.099999999999994</v>
      </c>
      <c r="O3957" s="1">
        <v>45188</v>
      </c>
      <c r="P3957">
        <v>8</v>
      </c>
      <c r="Q3957">
        <v>0.1</v>
      </c>
      <c r="R3957">
        <f>IF(IFERROR(VLOOKUP(DATOS[[#This Row],[IdUnico]],A3958:$A$5002,1,FALSE),0),1,0)</f>
        <v>0</v>
      </c>
    </row>
    <row r="3958" spans="1:18" x14ac:dyDescent="0.3">
      <c r="A3958" t="str">
        <f>CONCATENATE(DATOS[[#This Row],[customer_id]],"_",DATOS[[#This Row],[country]],"_",DATOS[[#This Row],[customer_since]])</f>
        <v>CUST_8079_UK_44088</v>
      </c>
      <c r="B3958" t="s">
        <v>376</v>
      </c>
      <c r="C3958">
        <v>78</v>
      </c>
      <c r="D3958" t="s">
        <v>14</v>
      </c>
      <c r="E3958" t="s">
        <v>52</v>
      </c>
      <c r="F3958">
        <v>235.3</v>
      </c>
      <c r="G3958">
        <f>IF(DATOS[[#This Row],[avg_order_value]]="",0,DATOS[[#This Row],[avg_order_value]])</f>
        <v>235.3</v>
      </c>
      <c r="H3958">
        <v>9</v>
      </c>
      <c r="I3958">
        <f>DATOS[[#This Row],[avgValorOrdenDesc]]*DATOS[[#This Row],[total_orders]]</f>
        <v>2117.7000000000003</v>
      </c>
      <c r="J3958">
        <v>12</v>
      </c>
      <c r="K3958">
        <v>0</v>
      </c>
      <c r="L3958" t="s">
        <v>40</v>
      </c>
      <c r="M3958">
        <v>25.9</v>
      </c>
      <c r="N3958">
        <f>IF(DATOS[[#This Row],[email_open_rate]]="",0,DATOS[[#This Row],[email_open_rate]])</f>
        <v>25.9</v>
      </c>
      <c r="O3958" s="1">
        <v>44088</v>
      </c>
      <c r="P3958">
        <v>73</v>
      </c>
      <c r="Q3958">
        <v>0.32</v>
      </c>
      <c r="R3958">
        <f>IF(IFERROR(VLOOKUP(DATOS[[#This Row],[IdUnico]],A3959:$A$5002,1,FALSE),0),1,0)</f>
        <v>0</v>
      </c>
    </row>
    <row r="3959" spans="1:18" x14ac:dyDescent="0.3">
      <c r="A3959" t="str">
        <f>CONCATENATE(DATOS[[#This Row],[customer_id]],"_",DATOS[[#This Row],[country]],"_",DATOS[[#This Row],[customer_since]])</f>
        <v>CUST_8080_Brazil_44966</v>
      </c>
      <c r="B3959" t="s">
        <v>3731</v>
      </c>
      <c r="C3959">
        <v>27</v>
      </c>
      <c r="D3959" t="s">
        <v>14</v>
      </c>
      <c r="E3959" t="s">
        <v>15</v>
      </c>
      <c r="F3959">
        <v>107.89</v>
      </c>
      <c r="G3959">
        <f>IF(DATOS[[#This Row],[avg_order_value]]="",0,DATOS[[#This Row],[avg_order_value]])</f>
        <v>107.89</v>
      </c>
      <c r="H3959">
        <v>9</v>
      </c>
      <c r="I3959">
        <f>DATOS[[#This Row],[avgValorOrdenDesc]]*DATOS[[#This Row],[total_orders]]</f>
        <v>971.01</v>
      </c>
      <c r="J3959">
        <v>109</v>
      </c>
      <c r="K3959">
        <v>0</v>
      </c>
      <c r="L3959" t="s">
        <v>40</v>
      </c>
      <c r="M3959">
        <v>58.8</v>
      </c>
      <c r="N3959">
        <f>IF(DATOS[[#This Row],[email_open_rate]]="",0,DATOS[[#This Row],[email_open_rate]])</f>
        <v>58.8</v>
      </c>
      <c r="O3959" s="1">
        <v>44966</v>
      </c>
      <c r="P3959">
        <v>93</v>
      </c>
      <c r="Q3959">
        <v>0.21</v>
      </c>
      <c r="R3959">
        <f>IF(IFERROR(VLOOKUP(DATOS[[#This Row],[IdUnico]],A3960:$A$5002,1,FALSE),0),1,0)</f>
        <v>0</v>
      </c>
    </row>
    <row r="3960" spans="1:18" x14ac:dyDescent="0.3">
      <c r="A3960" t="str">
        <f>CONCATENATE(DATOS[[#This Row],[customer_id]],"_",DATOS[[#This Row],[country]],"_",DATOS[[#This Row],[customer_since]])</f>
        <v>CUST_8080_China_45313</v>
      </c>
      <c r="B3960" t="s">
        <v>3731</v>
      </c>
      <c r="C3960">
        <v>36</v>
      </c>
      <c r="D3960" t="s">
        <v>14</v>
      </c>
      <c r="E3960" t="s">
        <v>44</v>
      </c>
      <c r="F3960">
        <v>47.04</v>
      </c>
      <c r="G3960">
        <f>IF(DATOS[[#This Row],[avg_order_value]]="",0,DATOS[[#This Row],[avg_order_value]])</f>
        <v>47.04</v>
      </c>
      <c r="H3960">
        <v>13</v>
      </c>
      <c r="I3960">
        <f>DATOS[[#This Row],[avgValorOrdenDesc]]*DATOS[[#This Row],[total_orders]]</f>
        <v>611.52</v>
      </c>
      <c r="J3960">
        <v>38</v>
      </c>
      <c r="K3960">
        <v>0</v>
      </c>
      <c r="L3960" t="s">
        <v>16</v>
      </c>
      <c r="M3960">
        <v>81</v>
      </c>
      <c r="N3960">
        <f>IF(DATOS[[#This Row],[email_open_rate]]="",0,DATOS[[#This Row],[email_open_rate]])</f>
        <v>81</v>
      </c>
      <c r="O3960" s="1">
        <v>45313</v>
      </c>
      <c r="P3960">
        <v>16</v>
      </c>
      <c r="Q3960">
        <v>0.22</v>
      </c>
      <c r="R3960">
        <f>IF(IFERROR(VLOOKUP(DATOS[[#This Row],[IdUnico]],A3961:$A$5002,1,FALSE),0),1,0)</f>
        <v>0</v>
      </c>
    </row>
    <row r="3961" spans="1:18" x14ac:dyDescent="0.3">
      <c r="A3961" t="str">
        <f>CONCATENATE(DATOS[[#This Row],[customer_id]],"_",DATOS[[#This Row],[country]],"_",DATOS[[#This Row],[customer_since]])</f>
        <v>CUST_8081_India_44938</v>
      </c>
      <c r="B3961" t="s">
        <v>2927</v>
      </c>
      <c r="C3961">
        <v>20</v>
      </c>
      <c r="D3961" t="s">
        <v>14</v>
      </c>
      <c r="E3961" t="s">
        <v>37</v>
      </c>
      <c r="F3961">
        <v>152.9</v>
      </c>
      <c r="G3961">
        <f>IF(DATOS[[#This Row],[avg_order_value]]="",0,DATOS[[#This Row],[avg_order_value]])</f>
        <v>152.9</v>
      </c>
      <c r="H3961">
        <v>6</v>
      </c>
      <c r="I3961">
        <f>DATOS[[#This Row],[avgValorOrdenDesc]]*DATOS[[#This Row],[total_orders]]</f>
        <v>917.40000000000009</v>
      </c>
      <c r="J3961">
        <v>79</v>
      </c>
      <c r="K3961">
        <v>0</v>
      </c>
      <c r="L3961" t="s">
        <v>29</v>
      </c>
      <c r="M3961">
        <v>83.3</v>
      </c>
      <c r="N3961">
        <f>IF(DATOS[[#This Row],[email_open_rate]]="",0,DATOS[[#This Row],[email_open_rate]])</f>
        <v>83.3</v>
      </c>
      <c r="O3961" s="1">
        <v>44938</v>
      </c>
      <c r="P3961">
        <v>57</v>
      </c>
      <c r="Q3961">
        <v>0.39</v>
      </c>
      <c r="R3961">
        <f>IF(IFERROR(VLOOKUP(DATOS[[#This Row],[IdUnico]],A3962:$A$5002,1,FALSE),0),1,0)</f>
        <v>0</v>
      </c>
    </row>
    <row r="3962" spans="1:18" x14ac:dyDescent="0.3">
      <c r="A3962" t="str">
        <f>CONCATENATE(DATOS[[#This Row],[customer_id]],"_",DATOS[[#This Row],[country]],"_",DATOS[[#This Row],[customer_since]])</f>
        <v>CUST_8081_USA_45361</v>
      </c>
      <c r="B3962" t="s">
        <v>2927</v>
      </c>
      <c r="C3962">
        <v>44</v>
      </c>
      <c r="D3962" t="s">
        <v>21</v>
      </c>
      <c r="E3962" t="s">
        <v>18</v>
      </c>
      <c r="F3962">
        <v>102.28</v>
      </c>
      <c r="G3962">
        <f>IF(DATOS[[#This Row],[avg_order_value]]="",0,DATOS[[#This Row],[avg_order_value]])</f>
        <v>102.28</v>
      </c>
      <c r="H3962">
        <v>9</v>
      </c>
      <c r="I3962">
        <f>DATOS[[#This Row],[avgValorOrdenDesc]]*DATOS[[#This Row],[total_orders]]</f>
        <v>920.52</v>
      </c>
      <c r="J3962">
        <v>6</v>
      </c>
      <c r="K3962">
        <v>0</v>
      </c>
      <c r="L3962" t="s">
        <v>16</v>
      </c>
      <c r="M3962">
        <v>72</v>
      </c>
      <c r="N3962">
        <f>IF(DATOS[[#This Row],[email_open_rate]]="",0,DATOS[[#This Row],[email_open_rate]])</f>
        <v>72</v>
      </c>
      <c r="O3962" s="1">
        <v>45361</v>
      </c>
      <c r="P3962">
        <v>1</v>
      </c>
      <c r="Q3962">
        <v>0.37</v>
      </c>
      <c r="R3962">
        <f>IF(IFERROR(VLOOKUP(DATOS[[#This Row],[IdUnico]],A3963:$A$5002,1,FALSE),0),1,0)</f>
        <v>0</v>
      </c>
    </row>
    <row r="3963" spans="1:18" x14ac:dyDescent="0.3">
      <c r="A3963" t="str">
        <f>CONCATENATE(DATOS[[#This Row],[customer_id]],"_",DATOS[[#This Row],[country]],"_",DATOS[[#This Row],[customer_since]])</f>
        <v>CUST_8082_Brazil_44914</v>
      </c>
      <c r="B3963" t="s">
        <v>3068</v>
      </c>
      <c r="C3963">
        <v>30</v>
      </c>
      <c r="D3963" t="s">
        <v>14</v>
      </c>
      <c r="E3963" t="s">
        <v>15</v>
      </c>
      <c r="F3963">
        <v>62.46</v>
      </c>
      <c r="G3963">
        <f>IF(DATOS[[#This Row],[avg_order_value]]="",0,DATOS[[#This Row],[avg_order_value]])</f>
        <v>62.46</v>
      </c>
      <c r="H3963">
        <v>4</v>
      </c>
      <c r="I3963">
        <f>DATOS[[#This Row],[avgValorOrdenDesc]]*DATOS[[#This Row],[total_orders]]</f>
        <v>249.84</v>
      </c>
      <c r="J3963">
        <v>326</v>
      </c>
      <c r="K3963">
        <v>0</v>
      </c>
      <c r="L3963" t="s">
        <v>19</v>
      </c>
      <c r="M3963">
        <v>71.2</v>
      </c>
      <c r="N3963">
        <f>IF(DATOS[[#This Row],[email_open_rate]]="",0,DATOS[[#This Row],[email_open_rate]])</f>
        <v>71.2</v>
      </c>
      <c r="O3963" s="1">
        <v>44914</v>
      </c>
      <c r="P3963">
        <v>19</v>
      </c>
      <c r="Q3963">
        <v>0.71</v>
      </c>
      <c r="R3963">
        <f>IF(IFERROR(VLOOKUP(DATOS[[#This Row],[IdUnico]],A3964:$A$5002,1,FALSE),0),1,0)</f>
        <v>0</v>
      </c>
    </row>
    <row r="3964" spans="1:18" x14ac:dyDescent="0.3">
      <c r="A3964" t="str">
        <f>CONCATENATE(DATOS[[#This Row],[customer_id]],"_",DATOS[[#This Row],[country]],"_",DATOS[[#This Row],[customer_since]])</f>
        <v>CUST_8082_USA_44988</v>
      </c>
      <c r="B3964" t="s">
        <v>3068</v>
      </c>
      <c r="C3964">
        <v>21</v>
      </c>
      <c r="D3964" t="s">
        <v>14</v>
      </c>
      <c r="E3964" t="s">
        <v>18</v>
      </c>
      <c r="F3964">
        <v>21.03</v>
      </c>
      <c r="G3964">
        <f>IF(DATOS[[#This Row],[avg_order_value]]="",0,DATOS[[#This Row],[avg_order_value]])</f>
        <v>21.03</v>
      </c>
      <c r="H3964">
        <v>10</v>
      </c>
      <c r="I3964">
        <f>DATOS[[#This Row],[avgValorOrdenDesc]]*DATOS[[#This Row],[total_orders]]</f>
        <v>210.3</v>
      </c>
      <c r="J3964">
        <v>126</v>
      </c>
      <c r="K3964">
        <v>0</v>
      </c>
      <c r="L3964" t="s">
        <v>19</v>
      </c>
      <c r="M3964">
        <v>87.4</v>
      </c>
      <c r="N3964">
        <f>IF(DATOS[[#This Row],[email_open_rate]]="",0,DATOS[[#This Row],[email_open_rate]])</f>
        <v>87.4</v>
      </c>
      <c r="O3964" s="1">
        <v>44988</v>
      </c>
      <c r="P3964">
        <v>71</v>
      </c>
      <c r="Q3964">
        <v>0.26</v>
      </c>
      <c r="R3964">
        <f>IF(IFERROR(VLOOKUP(DATOS[[#This Row],[IdUnico]],A3965:$A$5002,1,FALSE),0),1,0)</f>
        <v>0</v>
      </c>
    </row>
    <row r="3965" spans="1:18" x14ac:dyDescent="0.3">
      <c r="A3965" t="str">
        <f>CONCATENATE(DATOS[[#This Row],[customer_id]],"_",DATOS[[#This Row],[country]],"_",DATOS[[#This Row],[customer_since]])</f>
        <v>CUST_8083_Japan_44880</v>
      </c>
      <c r="B3965" t="s">
        <v>1024</v>
      </c>
      <c r="C3965">
        <v>53</v>
      </c>
      <c r="D3965" t="s">
        <v>21</v>
      </c>
      <c r="E3965" t="s">
        <v>26</v>
      </c>
      <c r="F3965">
        <v>55.03</v>
      </c>
      <c r="G3965">
        <f>IF(DATOS[[#This Row],[avg_order_value]]="",0,DATOS[[#This Row],[avg_order_value]])</f>
        <v>55.03</v>
      </c>
      <c r="H3965">
        <v>13</v>
      </c>
      <c r="I3965">
        <f>DATOS[[#This Row],[avgValorOrdenDesc]]*DATOS[[#This Row],[total_orders]]</f>
        <v>715.39</v>
      </c>
      <c r="J3965">
        <v>179</v>
      </c>
      <c r="K3965">
        <v>0</v>
      </c>
      <c r="L3965" t="s">
        <v>40</v>
      </c>
      <c r="M3965">
        <v>32.799999999999997</v>
      </c>
      <c r="N3965">
        <f>IF(DATOS[[#This Row],[email_open_rate]]="",0,DATOS[[#This Row],[email_open_rate]])</f>
        <v>32.799999999999997</v>
      </c>
      <c r="O3965" s="1">
        <v>44880</v>
      </c>
      <c r="P3965">
        <v>59</v>
      </c>
      <c r="Q3965">
        <v>0.05</v>
      </c>
      <c r="R3965">
        <f>IF(IFERROR(VLOOKUP(DATOS[[#This Row],[IdUnico]],A3966:$A$5002,1,FALSE),0),1,0)</f>
        <v>0</v>
      </c>
    </row>
    <row r="3966" spans="1:18" x14ac:dyDescent="0.3">
      <c r="A3966" t="str">
        <f>CONCATENATE(DATOS[[#This Row],[customer_id]],"_",DATOS[[#This Row],[country]],"_",DATOS[[#This Row],[customer_since]])</f>
        <v>CUST_8083_USA_45021</v>
      </c>
      <c r="B3966" t="s">
        <v>1024</v>
      </c>
      <c r="C3966">
        <v>66</v>
      </c>
      <c r="D3966" t="s">
        <v>14</v>
      </c>
      <c r="E3966" t="s">
        <v>18</v>
      </c>
      <c r="F3966">
        <v>87.14</v>
      </c>
      <c r="G3966">
        <f>IF(DATOS[[#This Row],[avg_order_value]]="",0,DATOS[[#This Row],[avg_order_value]])</f>
        <v>87.14</v>
      </c>
      <c r="H3966">
        <v>15</v>
      </c>
      <c r="I3966">
        <f>DATOS[[#This Row],[avgValorOrdenDesc]]*DATOS[[#This Row],[total_orders]]</f>
        <v>1307.0999999999999</v>
      </c>
      <c r="J3966">
        <v>303</v>
      </c>
      <c r="K3966">
        <v>0</v>
      </c>
      <c r="L3966" t="s">
        <v>19</v>
      </c>
      <c r="M3966">
        <v>77.5</v>
      </c>
      <c r="N3966">
        <f>IF(DATOS[[#This Row],[email_open_rate]]="",0,DATOS[[#This Row],[email_open_rate]])</f>
        <v>77.5</v>
      </c>
      <c r="O3966" s="1">
        <v>45021</v>
      </c>
      <c r="P3966">
        <v>94</v>
      </c>
      <c r="Q3966">
        <v>0.13</v>
      </c>
      <c r="R3966">
        <f>IF(IFERROR(VLOOKUP(DATOS[[#This Row],[IdUnico]],A3967:$A$5002,1,FALSE),0),1,0)</f>
        <v>0</v>
      </c>
    </row>
    <row r="3967" spans="1:18" x14ac:dyDescent="0.3">
      <c r="A3967" t="str">
        <f>CONCATENATE(DATOS[[#This Row],[customer_id]],"_",DATOS[[#This Row],[country]],"_",DATOS[[#This Row],[customer_since]])</f>
        <v>CUST_8084_UK_44534</v>
      </c>
      <c r="B3967" t="s">
        <v>2362</v>
      </c>
      <c r="C3967">
        <v>54</v>
      </c>
      <c r="D3967" t="s">
        <v>14</v>
      </c>
      <c r="E3967" t="s">
        <v>52</v>
      </c>
      <c r="F3967">
        <v>68.33</v>
      </c>
      <c r="G3967">
        <f>IF(DATOS[[#This Row],[avg_order_value]]="",0,DATOS[[#This Row],[avg_order_value]])</f>
        <v>68.33</v>
      </c>
      <c r="H3967">
        <v>15</v>
      </c>
      <c r="I3967">
        <f>DATOS[[#This Row],[avgValorOrdenDesc]]*DATOS[[#This Row],[total_orders]]</f>
        <v>1024.95</v>
      </c>
      <c r="J3967">
        <v>88</v>
      </c>
      <c r="K3967">
        <v>0</v>
      </c>
      <c r="L3967" t="s">
        <v>19</v>
      </c>
      <c r="M3967">
        <v>54.1</v>
      </c>
      <c r="N3967">
        <f>IF(DATOS[[#This Row],[email_open_rate]]="",0,DATOS[[#This Row],[email_open_rate]])</f>
        <v>54.1</v>
      </c>
      <c r="O3967" s="1">
        <v>44534</v>
      </c>
      <c r="P3967">
        <v>79</v>
      </c>
      <c r="Q3967">
        <v>0.24</v>
      </c>
      <c r="R3967">
        <f>IF(IFERROR(VLOOKUP(DATOS[[#This Row],[IdUnico]],A3968:$A$5002,1,FALSE),0),1,0)</f>
        <v>0</v>
      </c>
    </row>
    <row r="3968" spans="1:18" x14ac:dyDescent="0.3">
      <c r="A3968" t="str">
        <f>CONCATENATE(DATOS[[#This Row],[customer_id]],"_",DATOS[[#This Row],[country]],"_",DATOS[[#This Row],[customer_since]])</f>
        <v>CUST_8086_India_44700</v>
      </c>
      <c r="B3968" t="s">
        <v>3093</v>
      </c>
      <c r="C3968">
        <v>61</v>
      </c>
      <c r="D3968" t="s">
        <v>14</v>
      </c>
      <c r="E3968" t="s">
        <v>37</v>
      </c>
      <c r="F3968">
        <v>33.229999999999997</v>
      </c>
      <c r="G3968">
        <f>IF(DATOS[[#This Row],[avg_order_value]]="",0,DATOS[[#This Row],[avg_order_value]])</f>
        <v>33.229999999999997</v>
      </c>
      <c r="H3968">
        <v>13</v>
      </c>
      <c r="I3968">
        <f>DATOS[[#This Row],[avgValorOrdenDesc]]*DATOS[[#This Row],[total_orders]]</f>
        <v>431.98999999999995</v>
      </c>
      <c r="J3968">
        <v>241</v>
      </c>
      <c r="K3968">
        <v>0</v>
      </c>
      <c r="L3968" t="s">
        <v>16</v>
      </c>
      <c r="M3968">
        <v>33.799999999999997</v>
      </c>
      <c r="N3968">
        <f>IF(DATOS[[#This Row],[email_open_rate]]="",0,DATOS[[#This Row],[email_open_rate]])</f>
        <v>33.799999999999997</v>
      </c>
      <c r="O3968" s="1">
        <v>44700</v>
      </c>
      <c r="P3968">
        <v>34</v>
      </c>
      <c r="Q3968">
        <v>0.32</v>
      </c>
      <c r="R3968">
        <f>IF(IFERROR(VLOOKUP(DATOS[[#This Row],[IdUnico]],A3969:$A$5002,1,FALSE),0),1,0)</f>
        <v>0</v>
      </c>
    </row>
    <row r="3969" spans="1:18" x14ac:dyDescent="0.3">
      <c r="A3969" t="str">
        <f>CONCATENATE(DATOS[[#This Row],[customer_id]],"_",DATOS[[#This Row],[country]],"_",DATOS[[#This Row],[customer_since]])</f>
        <v>CUST_8088_Brazil_45135</v>
      </c>
      <c r="B3969" t="s">
        <v>1794</v>
      </c>
      <c r="C3969">
        <v>71</v>
      </c>
      <c r="D3969" t="s">
        <v>25</v>
      </c>
      <c r="E3969" t="s">
        <v>15</v>
      </c>
      <c r="F3969">
        <v>85.34</v>
      </c>
      <c r="G3969">
        <f>IF(DATOS[[#This Row],[avg_order_value]]="",0,DATOS[[#This Row],[avg_order_value]])</f>
        <v>85.34</v>
      </c>
      <c r="H3969">
        <v>8</v>
      </c>
      <c r="I3969">
        <f>DATOS[[#This Row],[avgValorOrdenDesc]]*DATOS[[#This Row],[total_orders]]</f>
        <v>682.72</v>
      </c>
      <c r="J3969">
        <v>11</v>
      </c>
      <c r="K3969">
        <v>0</v>
      </c>
      <c r="L3969" t="s">
        <v>16</v>
      </c>
      <c r="M3969">
        <v>10</v>
      </c>
      <c r="N3969">
        <f>IF(DATOS[[#This Row],[email_open_rate]]="",0,DATOS[[#This Row],[email_open_rate]])</f>
        <v>10</v>
      </c>
      <c r="O3969" s="1">
        <v>45135</v>
      </c>
      <c r="P3969">
        <v>78</v>
      </c>
      <c r="Q3969">
        <v>0.6</v>
      </c>
      <c r="R3969">
        <f>IF(IFERROR(VLOOKUP(DATOS[[#This Row],[IdUnico]],A3970:$A$5002,1,FALSE),0),1,0)</f>
        <v>0</v>
      </c>
    </row>
    <row r="3970" spans="1:18" x14ac:dyDescent="0.3">
      <c r="A3970" t="str">
        <f>CONCATENATE(DATOS[[#This Row],[customer_id]],"_",DATOS[[#This Row],[country]],"_",DATOS[[#This Row],[customer_since]])</f>
        <v>CUST_8094_Germany_44375</v>
      </c>
      <c r="B3970" t="s">
        <v>2464</v>
      </c>
      <c r="C3970">
        <v>50</v>
      </c>
      <c r="D3970" t="s">
        <v>21</v>
      </c>
      <c r="E3970" t="s">
        <v>50</v>
      </c>
      <c r="F3970">
        <v>266.77</v>
      </c>
      <c r="G3970">
        <f>IF(DATOS[[#This Row],[avg_order_value]]="",0,DATOS[[#This Row],[avg_order_value]])</f>
        <v>266.77</v>
      </c>
      <c r="H3970">
        <v>15</v>
      </c>
      <c r="I3970">
        <f>DATOS[[#This Row],[avgValorOrdenDesc]]*DATOS[[#This Row],[total_orders]]</f>
        <v>4001.5499999999997</v>
      </c>
      <c r="J3970">
        <v>339</v>
      </c>
      <c r="K3970">
        <v>0</v>
      </c>
      <c r="L3970" t="s">
        <v>29</v>
      </c>
      <c r="M3970">
        <v>2</v>
      </c>
      <c r="N3970">
        <f>IF(DATOS[[#This Row],[email_open_rate]]="",0,DATOS[[#This Row],[email_open_rate]])</f>
        <v>2</v>
      </c>
      <c r="O3970" s="1">
        <v>44375</v>
      </c>
      <c r="P3970">
        <v>8</v>
      </c>
      <c r="Q3970">
        <v>0.18</v>
      </c>
      <c r="R3970">
        <f>IF(IFERROR(VLOOKUP(DATOS[[#This Row],[IdUnico]],A3971:$A$5002,1,FALSE),0),1,0)</f>
        <v>0</v>
      </c>
    </row>
    <row r="3971" spans="1:18" x14ac:dyDescent="0.3">
      <c r="A3971" t="str">
        <f>CONCATENATE(DATOS[[#This Row],[customer_id]],"_",DATOS[[#This Row],[country]],"_",DATOS[[#This Row],[customer_since]])</f>
        <v>CUST_8096_France_44066</v>
      </c>
      <c r="B3971" t="s">
        <v>2091</v>
      </c>
      <c r="C3971">
        <v>21</v>
      </c>
      <c r="D3971" t="s">
        <v>21</v>
      </c>
      <c r="E3971" t="s">
        <v>35</v>
      </c>
      <c r="F3971">
        <v>104.58</v>
      </c>
      <c r="G3971">
        <f>IF(DATOS[[#This Row],[avg_order_value]]="",0,DATOS[[#This Row],[avg_order_value]])</f>
        <v>104.58</v>
      </c>
      <c r="H3971">
        <v>9</v>
      </c>
      <c r="I3971">
        <f>DATOS[[#This Row],[avgValorOrdenDesc]]*DATOS[[#This Row],[total_orders]]</f>
        <v>941.22</v>
      </c>
      <c r="J3971">
        <v>149</v>
      </c>
      <c r="K3971">
        <v>0</v>
      </c>
      <c r="L3971" t="s">
        <v>19</v>
      </c>
      <c r="M3971">
        <v>32.200000000000003</v>
      </c>
      <c r="N3971">
        <f>IF(DATOS[[#This Row],[email_open_rate]]="",0,DATOS[[#This Row],[email_open_rate]])</f>
        <v>32.200000000000003</v>
      </c>
      <c r="O3971" s="1">
        <v>44066</v>
      </c>
      <c r="P3971">
        <v>22</v>
      </c>
      <c r="Q3971">
        <v>0.44</v>
      </c>
      <c r="R3971">
        <f>IF(IFERROR(VLOOKUP(DATOS[[#This Row],[IdUnico]],A3972:$A$5002,1,FALSE),0),1,0)</f>
        <v>0</v>
      </c>
    </row>
    <row r="3972" spans="1:18" x14ac:dyDescent="0.3">
      <c r="A3972" t="str">
        <f>CONCATENATE(DATOS[[#This Row],[customer_id]],"_",DATOS[[#This Row],[country]],"_",DATOS[[#This Row],[customer_since]])</f>
        <v>CUST_8097_Japan_44391</v>
      </c>
      <c r="B3972" t="s">
        <v>1999</v>
      </c>
      <c r="C3972">
        <v>70</v>
      </c>
      <c r="D3972" t="s">
        <v>14</v>
      </c>
      <c r="E3972" t="s">
        <v>26</v>
      </c>
      <c r="F3972">
        <v>78.08</v>
      </c>
      <c r="G3972">
        <f>IF(DATOS[[#This Row],[avg_order_value]]="",0,DATOS[[#This Row],[avg_order_value]])</f>
        <v>78.08</v>
      </c>
      <c r="H3972">
        <v>7</v>
      </c>
      <c r="I3972">
        <f>DATOS[[#This Row],[avgValorOrdenDesc]]*DATOS[[#This Row],[total_orders]]</f>
        <v>546.55999999999995</v>
      </c>
      <c r="J3972">
        <v>248</v>
      </c>
      <c r="K3972">
        <v>0</v>
      </c>
      <c r="L3972" t="s">
        <v>16</v>
      </c>
      <c r="M3972">
        <v>32.799999999999997</v>
      </c>
      <c r="N3972">
        <f>IF(DATOS[[#This Row],[email_open_rate]]="",0,DATOS[[#This Row],[email_open_rate]])</f>
        <v>32.799999999999997</v>
      </c>
      <c r="O3972" s="1">
        <v>44391</v>
      </c>
      <c r="P3972">
        <v>52</v>
      </c>
      <c r="Q3972">
        <v>0.39</v>
      </c>
      <c r="R3972">
        <f>IF(IFERROR(VLOOKUP(DATOS[[#This Row],[IdUnico]],A3973:$A$5002,1,FALSE),0),1,0)</f>
        <v>0</v>
      </c>
    </row>
    <row r="3973" spans="1:18" x14ac:dyDescent="0.3">
      <c r="A3973" t="str">
        <f>CONCATENATE(DATOS[[#This Row],[customer_id]],"_",DATOS[[#This Row],[country]],"_",DATOS[[#This Row],[customer_since]])</f>
        <v>CUST_8098_China_44280</v>
      </c>
      <c r="B3973" t="s">
        <v>224</v>
      </c>
      <c r="C3973">
        <v>48</v>
      </c>
      <c r="D3973" t="s">
        <v>14</v>
      </c>
      <c r="E3973" t="s">
        <v>44</v>
      </c>
      <c r="F3973">
        <v>28.12</v>
      </c>
      <c r="G3973">
        <f>IF(DATOS[[#This Row],[avg_order_value]]="",0,DATOS[[#This Row],[avg_order_value]])</f>
        <v>28.12</v>
      </c>
      <c r="H3973">
        <v>12</v>
      </c>
      <c r="I3973">
        <f>DATOS[[#This Row],[avgValorOrdenDesc]]*DATOS[[#This Row],[total_orders]]</f>
        <v>337.44</v>
      </c>
      <c r="J3973">
        <v>125</v>
      </c>
      <c r="K3973">
        <v>0</v>
      </c>
      <c r="L3973" t="s">
        <v>16</v>
      </c>
      <c r="M3973">
        <v>71.2</v>
      </c>
      <c r="N3973">
        <f>IF(DATOS[[#This Row],[email_open_rate]]="",0,DATOS[[#This Row],[email_open_rate]])</f>
        <v>71.2</v>
      </c>
      <c r="O3973" s="1">
        <v>44280</v>
      </c>
      <c r="P3973">
        <v>14</v>
      </c>
      <c r="Q3973">
        <v>0.32</v>
      </c>
      <c r="R3973">
        <f>IF(IFERROR(VLOOKUP(DATOS[[#This Row],[IdUnico]],A3974:$A$5002,1,FALSE),0),1,0)</f>
        <v>0</v>
      </c>
    </row>
    <row r="3974" spans="1:18" x14ac:dyDescent="0.3">
      <c r="A3974" t="str">
        <f>CONCATENATE(DATOS[[#This Row],[customer_id]],"_",DATOS[[#This Row],[country]],"_",DATOS[[#This Row],[customer_since]])</f>
        <v>CUST_8099_India_45308</v>
      </c>
      <c r="B3974" t="s">
        <v>76</v>
      </c>
      <c r="C3974">
        <v>64</v>
      </c>
      <c r="D3974" t="s">
        <v>14</v>
      </c>
      <c r="E3974" t="s">
        <v>37</v>
      </c>
      <c r="F3974">
        <v>47.61</v>
      </c>
      <c r="G3974">
        <f>IF(DATOS[[#This Row],[avg_order_value]]="",0,DATOS[[#This Row],[avg_order_value]])</f>
        <v>47.61</v>
      </c>
      <c r="H3974">
        <v>14</v>
      </c>
      <c r="I3974">
        <f>DATOS[[#This Row],[avgValorOrdenDesc]]*DATOS[[#This Row],[total_orders]]</f>
        <v>666.54</v>
      </c>
      <c r="J3974">
        <v>245</v>
      </c>
      <c r="K3974">
        <v>0</v>
      </c>
      <c r="L3974" t="s">
        <v>23</v>
      </c>
      <c r="M3974">
        <v>24.5</v>
      </c>
      <c r="N3974">
        <f>IF(DATOS[[#This Row],[email_open_rate]]="",0,DATOS[[#This Row],[email_open_rate]])</f>
        <v>24.5</v>
      </c>
      <c r="O3974" s="1">
        <v>45308</v>
      </c>
      <c r="P3974">
        <v>25</v>
      </c>
      <c r="Q3974">
        <v>0.2</v>
      </c>
      <c r="R3974">
        <f>IF(IFERROR(VLOOKUP(DATOS[[#This Row],[IdUnico]],A3975:$A$5002,1,FALSE),0),1,0)</f>
        <v>0</v>
      </c>
    </row>
    <row r="3975" spans="1:18" x14ac:dyDescent="0.3">
      <c r="A3975" t="str">
        <f>CONCATENATE(DATOS[[#This Row],[customer_id]],"_",DATOS[[#This Row],[country]],"_",DATOS[[#This Row],[customer_since]])</f>
        <v>CUST_8099_Japan_44763</v>
      </c>
      <c r="B3975" t="s">
        <v>76</v>
      </c>
      <c r="C3975">
        <v>23</v>
      </c>
      <c r="D3975" t="s">
        <v>14</v>
      </c>
      <c r="E3975" t="s">
        <v>26</v>
      </c>
      <c r="F3975">
        <v>66.53</v>
      </c>
      <c r="G3975">
        <f>IF(DATOS[[#This Row],[avg_order_value]]="",0,DATOS[[#This Row],[avg_order_value]])</f>
        <v>66.53</v>
      </c>
      <c r="H3975">
        <v>9</v>
      </c>
      <c r="I3975">
        <f>DATOS[[#This Row],[avgValorOrdenDesc]]*DATOS[[#This Row],[total_orders]]</f>
        <v>598.77</v>
      </c>
      <c r="J3975">
        <v>19</v>
      </c>
      <c r="K3975">
        <v>0</v>
      </c>
      <c r="L3975" t="s">
        <v>19</v>
      </c>
      <c r="M3975">
        <v>7.3</v>
      </c>
      <c r="N3975">
        <f>IF(DATOS[[#This Row],[email_open_rate]]="",0,DATOS[[#This Row],[email_open_rate]])</f>
        <v>7.3</v>
      </c>
      <c r="O3975" s="1">
        <v>44763</v>
      </c>
      <c r="P3975">
        <v>61</v>
      </c>
      <c r="Q3975">
        <v>0.06</v>
      </c>
      <c r="R3975">
        <f>IF(IFERROR(VLOOKUP(DATOS[[#This Row],[IdUnico]],A3976:$A$5002,1,FALSE),0),1,0)</f>
        <v>0</v>
      </c>
    </row>
    <row r="3976" spans="1:18" x14ac:dyDescent="0.3">
      <c r="A3976" t="str">
        <f>CONCATENATE(DATOS[[#This Row],[customer_id]],"_",DATOS[[#This Row],[country]],"_",DATOS[[#This Row],[customer_since]])</f>
        <v>CUST_8099_UK_45591</v>
      </c>
      <c r="B3976" t="s">
        <v>76</v>
      </c>
      <c r="C3976">
        <v>46</v>
      </c>
      <c r="D3976" t="s">
        <v>21</v>
      </c>
      <c r="E3976" t="s">
        <v>52</v>
      </c>
      <c r="F3976">
        <v>25.26</v>
      </c>
      <c r="G3976">
        <f>IF(DATOS[[#This Row],[avg_order_value]]="",0,DATOS[[#This Row],[avg_order_value]])</f>
        <v>25.26</v>
      </c>
      <c r="H3976">
        <v>13</v>
      </c>
      <c r="I3976">
        <f>DATOS[[#This Row],[avgValorOrdenDesc]]*DATOS[[#This Row],[total_orders]]</f>
        <v>328.38</v>
      </c>
      <c r="J3976">
        <v>229</v>
      </c>
      <c r="K3976">
        <v>0</v>
      </c>
      <c r="L3976" t="s">
        <v>19</v>
      </c>
      <c r="M3976">
        <v>98.6</v>
      </c>
      <c r="N3976">
        <f>IF(DATOS[[#This Row],[email_open_rate]]="",0,DATOS[[#This Row],[email_open_rate]])</f>
        <v>98.6</v>
      </c>
      <c r="O3976" s="1">
        <v>45591</v>
      </c>
      <c r="P3976">
        <v>22</v>
      </c>
      <c r="Q3976">
        <v>0.27</v>
      </c>
      <c r="R3976">
        <f>IF(IFERROR(VLOOKUP(DATOS[[#This Row],[IdUnico]],A3977:$A$5002,1,FALSE),0),1,0)</f>
        <v>0</v>
      </c>
    </row>
    <row r="3977" spans="1:18" x14ac:dyDescent="0.3">
      <c r="A3977" t="str">
        <f>CONCATENATE(DATOS[[#This Row],[customer_id]],"_",DATOS[[#This Row],[country]],"_",DATOS[[#This Row],[customer_since]])</f>
        <v>CUST_8101_China_45781</v>
      </c>
      <c r="B3977" t="s">
        <v>1079</v>
      </c>
      <c r="C3977">
        <v>69</v>
      </c>
      <c r="D3977" t="s">
        <v>21</v>
      </c>
      <c r="E3977" t="s">
        <v>44</v>
      </c>
      <c r="F3977">
        <v>220.29</v>
      </c>
      <c r="G3977">
        <f>IF(DATOS[[#This Row],[avg_order_value]]="",0,DATOS[[#This Row],[avg_order_value]])</f>
        <v>220.29</v>
      </c>
      <c r="H3977">
        <v>14</v>
      </c>
      <c r="I3977">
        <f>DATOS[[#This Row],[avgValorOrdenDesc]]*DATOS[[#This Row],[total_orders]]</f>
        <v>3084.06</v>
      </c>
      <c r="J3977">
        <v>352</v>
      </c>
      <c r="K3977">
        <v>0</v>
      </c>
      <c r="L3977" t="s">
        <v>40</v>
      </c>
      <c r="M3977">
        <v>93.5</v>
      </c>
      <c r="N3977">
        <f>IF(DATOS[[#This Row],[email_open_rate]]="",0,DATOS[[#This Row],[email_open_rate]])</f>
        <v>93.5</v>
      </c>
      <c r="O3977" s="1">
        <v>45781</v>
      </c>
      <c r="P3977">
        <v>66</v>
      </c>
      <c r="Q3977">
        <v>0.52</v>
      </c>
      <c r="R3977">
        <f>IF(IFERROR(VLOOKUP(DATOS[[#This Row],[IdUnico]],A3978:$A$5002,1,FALSE),0),1,0)</f>
        <v>0</v>
      </c>
    </row>
    <row r="3978" spans="1:18" x14ac:dyDescent="0.3">
      <c r="A3978" t="str">
        <f>CONCATENATE(DATOS[[#This Row],[customer_id]],"_",DATOS[[#This Row],[country]],"_",DATOS[[#This Row],[customer_since]])</f>
        <v>CUST_8102_Brazil_44515</v>
      </c>
      <c r="B3978" t="s">
        <v>591</v>
      </c>
      <c r="C3978">
        <v>47</v>
      </c>
      <c r="D3978" t="s">
        <v>25</v>
      </c>
      <c r="E3978" t="s">
        <v>15</v>
      </c>
      <c r="F3978">
        <v>113.3</v>
      </c>
      <c r="G3978">
        <f>IF(DATOS[[#This Row],[avg_order_value]]="",0,DATOS[[#This Row],[avg_order_value]])</f>
        <v>113.3</v>
      </c>
      <c r="H3978">
        <v>9</v>
      </c>
      <c r="I3978">
        <f>DATOS[[#This Row],[avgValorOrdenDesc]]*DATOS[[#This Row],[total_orders]]</f>
        <v>1019.6999999999999</v>
      </c>
      <c r="J3978">
        <v>60</v>
      </c>
      <c r="K3978">
        <v>0</v>
      </c>
      <c r="L3978" t="s">
        <v>40</v>
      </c>
      <c r="N3978">
        <f>IF(DATOS[[#This Row],[email_open_rate]]="",0,DATOS[[#This Row],[email_open_rate]])</f>
        <v>0</v>
      </c>
      <c r="O3978" s="1">
        <v>44515</v>
      </c>
      <c r="P3978">
        <v>85</v>
      </c>
      <c r="Q3978">
        <v>0.26</v>
      </c>
      <c r="R3978">
        <f>IF(IFERROR(VLOOKUP(DATOS[[#This Row],[IdUnico]],A3979:$A$5002,1,FALSE),0),1,0)</f>
        <v>0</v>
      </c>
    </row>
    <row r="3979" spans="1:18" x14ac:dyDescent="0.3">
      <c r="A3979" t="str">
        <f>CONCATENATE(DATOS[[#This Row],[customer_id]],"_",DATOS[[#This Row],[country]],"_",DATOS[[#This Row],[customer_since]])</f>
        <v>CUST_8102_France_45133</v>
      </c>
      <c r="B3979" t="s">
        <v>591</v>
      </c>
      <c r="C3979">
        <v>69</v>
      </c>
      <c r="D3979" t="s">
        <v>14</v>
      </c>
      <c r="E3979" t="s">
        <v>35</v>
      </c>
      <c r="F3979">
        <v>102.7</v>
      </c>
      <c r="G3979">
        <f>IF(DATOS[[#This Row],[avg_order_value]]="",0,DATOS[[#This Row],[avg_order_value]])</f>
        <v>102.7</v>
      </c>
      <c r="H3979">
        <v>12</v>
      </c>
      <c r="I3979">
        <f>DATOS[[#This Row],[avgValorOrdenDesc]]*DATOS[[#This Row],[total_orders]]</f>
        <v>1232.4000000000001</v>
      </c>
      <c r="J3979">
        <v>27</v>
      </c>
      <c r="K3979">
        <v>0</v>
      </c>
      <c r="L3979" t="s">
        <v>23</v>
      </c>
      <c r="M3979">
        <v>74.400000000000006</v>
      </c>
      <c r="N3979">
        <f>IF(DATOS[[#This Row],[email_open_rate]]="",0,DATOS[[#This Row],[email_open_rate]])</f>
        <v>74.400000000000006</v>
      </c>
      <c r="O3979" s="1">
        <v>45133</v>
      </c>
      <c r="P3979">
        <v>8</v>
      </c>
      <c r="Q3979">
        <v>0.36</v>
      </c>
      <c r="R3979">
        <f>IF(IFERROR(VLOOKUP(DATOS[[#This Row],[IdUnico]],A3980:$A$5002,1,FALSE),0),1,0)</f>
        <v>0</v>
      </c>
    </row>
    <row r="3980" spans="1:18" x14ac:dyDescent="0.3">
      <c r="A3980" t="str">
        <f>CONCATENATE(DATOS[[#This Row],[customer_id]],"_",DATOS[[#This Row],[country]],"_",DATOS[[#This Row],[customer_since]])</f>
        <v>CUST_8106_USA_44504</v>
      </c>
      <c r="B3980" t="s">
        <v>2715</v>
      </c>
      <c r="C3980">
        <v>65</v>
      </c>
      <c r="D3980" t="s">
        <v>14</v>
      </c>
      <c r="E3980" t="s">
        <v>18</v>
      </c>
      <c r="F3980">
        <v>42.16</v>
      </c>
      <c r="G3980">
        <f>IF(DATOS[[#This Row],[avg_order_value]]="",0,DATOS[[#This Row],[avg_order_value]])</f>
        <v>42.16</v>
      </c>
      <c r="H3980">
        <v>9</v>
      </c>
      <c r="I3980">
        <f>DATOS[[#This Row],[avgValorOrdenDesc]]*DATOS[[#This Row],[total_orders]]</f>
        <v>379.43999999999994</v>
      </c>
      <c r="J3980">
        <v>246</v>
      </c>
      <c r="K3980">
        <v>0</v>
      </c>
      <c r="L3980" t="s">
        <v>16</v>
      </c>
      <c r="N3980">
        <f>IF(DATOS[[#This Row],[email_open_rate]]="",0,DATOS[[#This Row],[email_open_rate]])</f>
        <v>0</v>
      </c>
      <c r="O3980" s="1">
        <v>44504</v>
      </c>
      <c r="P3980">
        <v>31</v>
      </c>
      <c r="Q3980">
        <v>0.23</v>
      </c>
      <c r="R3980">
        <f>IF(IFERROR(VLOOKUP(DATOS[[#This Row],[IdUnico]],A3981:$A$5002,1,FALSE),0),1,0)</f>
        <v>0</v>
      </c>
    </row>
    <row r="3981" spans="1:18" x14ac:dyDescent="0.3">
      <c r="A3981" t="str">
        <f>CONCATENATE(DATOS[[#This Row],[customer_id]],"_",DATOS[[#This Row],[country]],"_",DATOS[[#This Row],[customer_since]])</f>
        <v>CUST_8108_Japan_45067</v>
      </c>
      <c r="B3981" t="s">
        <v>3459</v>
      </c>
      <c r="C3981">
        <v>32</v>
      </c>
      <c r="D3981" t="s">
        <v>14</v>
      </c>
      <c r="E3981" t="s">
        <v>26</v>
      </c>
      <c r="F3981">
        <v>56.36</v>
      </c>
      <c r="G3981">
        <f>IF(DATOS[[#This Row],[avg_order_value]]="",0,DATOS[[#This Row],[avg_order_value]])</f>
        <v>56.36</v>
      </c>
      <c r="H3981">
        <v>9</v>
      </c>
      <c r="I3981">
        <f>DATOS[[#This Row],[avgValorOrdenDesc]]*DATOS[[#This Row],[total_orders]]</f>
        <v>507.24</v>
      </c>
      <c r="J3981">
        <v>124</v>
      </c>
      <c r="K3981">
        <v>0</v>
      </c>
      <c r="L3981" t="s">
        <v>29</v>
      </c>
      <c r="M3981">
        <v>20.399999999999999</v>
      </c>
      <c r="N3981">
        <f>IF(DATOS[[#This Row],[email_open_rate]]="",0,DATOS[[#This Row],[email_open_rate]])</f>
        <v>20.399999999999999</v>
      </c>
      <c r="O3981" s="1">
        <v>45067</v>
      </c>
      <c r="P3981">
        <v>76</v>
      </c>
      <c r="Q3981">
        <v>0.26</v>
      </c>
      <c r="R3981">
        <f>IF(IFERROR(VLOOKUP(DATOS[[#This Row],[IdUnico]],A3982:$A$5002,1,FALSE),0),1,0)</f>
        <v>0</v>
      </c>
    </row>
    <row r="3982" spans="1:18" x14ac:dyDescent="0.3">
      <c r="A3982" t="str">
        <f>CONCATENATE(DATOS[[#This Row],[customer_id]],"_",DATOS[[#This Row],[country]],"_",DATOS[[#This Row],[customer_since]])</f>
        <v>CUST_8112_India_45597</v>
      </c>
      <c r="B3982" t="s">
        <v>924</v>
      </c>
      <c r="C3982">
        <v>71</v>
      </c>
      <c r="D3982" t="s">
        <v>14</v>
      </c>
      <c r="E3982" t="s">
        <v>37</v>
      </c>
      <c r="F3982">
        <v>86.56</v>
      </c>
      <c r="G3982">
        <f>IF(DATOS[[#This Row],[avg_order_value]]="",0,DATOS[[#This Row],[avg_order_value]])</f>
        <v>86.56</v>
      </c>
      <c r="H3982">
        <v>10</v>
      </c>
      <c r="I3982">
        <f>DATOS[[#This Row],[avgValorOrdenDesc]]*DATOS[[#This Row],[total_orders]]</f>
        <v>865.6</v>
      </c>
      <c r="J3982">
        <v>351</v>
      </c>
      <c r="K3982">
        <v>0</v>
      </c>
      <c r="L3982" t="s">
        <v>40</v>
      </c>
      <c r="M3982">
        <v>79.3</v>
      </c>
      <c r="N3982">
        <f>IF(DATOS[[#This Row],[email_open_rate]]="",0,DATOS[[#This Row],[email_open_rate]])</f>
        <v>79.3</v>
      </c>
      <c r="O3982" s="1">
        <v>45597</v>
      </c>
      <c r="P3982">
        <v>13</v>
      </c>
      <c r="Q3982">
        <v>0.15</v>
      </c>
      <c r="R3982">
        <f>IF(IFERROR(VLOOKUP(DATOS[[#This Row],[IdUnico]],A3983:$A$5002,1,FALSE),0),1,0)</f>
        <v>0</v>
      </c>
    </row>
    <row r="3983" spans="1:18" x14ac:dyDescent="0.3">
      <c r="A3983" t="str">
        <f>CONCATENATE(DATOS[[#This Row],[customer_id]],"_",DATOS[[#This Row],[country]],"_",DATOS[[#This Row],[customer_since]])</f>
        <v>CUST_8114_Australia_44631</v>
      </c>
      <c r="B3983" t="s">
        <v>575</v>
      </c>
      <c r="C3983">
        <v>48</v>
      </c>
      <c r="D3983" t="s">
        <v>21</v>
      </c>
      <c r="E3983" t="s">
        <v>22</v>
      </c>
      <c r="F3983">
        <v>24.53</v>
      </c>
      <c r="G3983">
        <f>IF(DATOS[[#This Row],[avg_order_value]]="",0,DATOS[[#This Row],[avg_order_value]])</f>
        <v>24.53</v>
      </c>
      <c r="H3983">
        <v>9</v>
      </c>
      <c r="I3983">
        <f>DATOS[[#This Row],[avgValorOrdenDesc]]*DATOS[[#This Row],[total_orders]]</f>
        <v>220.77</v>
      </c>
      <c r="J3983">
        <v>74</v>
      </c>
      <c r="K3983">
        <v>0</v>
      </c>
      <c r="L3983" t="s">
        <v>29</v>
      </c>
      <c r="M3983">
        <v>44.6</v>
      </c>
      <c r="N3983">
        <f>IF(DATOS[[#This Row],[email_open_rate]]="",0,DATOS[[#This Row],[email_open_rate]])</f>
        <v>44.6</v>
      </c>
      <c r="O3983" s="1">
        <v>44631</v>
      </c>
      <c r="P3983">
        <v>24</v>
      </c>
      <c r="Q3983">
        <v>0.11</v>
      </c>
      <c r="R3983">
        <f>IF(IFERROR(VLOOKUP(DATOS[[#This Row],[IdUnico]],A3984:$A$5002,1,FALSE),0),1,0)</f>
        <v>0</v>
      </c>
    </row>
    <row r="3984" spans="1:18" x14ac:dyDescent="0.3">
      <c r="A3984" t="str">
        <f>CONCATENATE(DATOS[[#This Row],[customer_id]],"_",DATOS[[#This Row],[country]],"_",DATOS[[#This Row],[customer_since]])</f>
        <v>CUST_8114_France_44117</v>
      </c>
      <c r="B3984" t="s">
        <v>575</v>
      </c>
      <c r="C3984">
        <v>67</v>
      </c>
      <c r="D3984" t="s">
        <v>14</v>
      </c>
      <c r="E3984" t="s">
        <v>35</v>
      </c>
      <c r="F3984">
        <v>38.99</v>
      </c>
      <c r="G3984">
        <f>IF(DATOS[[#This Row],[avg_order_value]]="",0,DATOS[[#This Row],[avg_order_value]])</f>
        <v>38.99</v>
      </c>
      <c r="H3984">
        <v>8</v>
      </c>
      <c r="I3984">
        <f>DATOS[[#This Row],[avgValorOrdenDesc]]*DATOS[[#This Row],[total_orders]]</f>
        <v>311.92</v>
      </c>
      <c r="J3984">
        <v>86</v>
      </c>
      <c r="K3984">
        <v>0</v>
      </c>
      <c r="L3984" t="s">
        <v>40</v>
      </c>
      <c r="M3984">
        <v>99.4</v>
      </c>
      <c r="N3984">
        <f>IF(DATOS[[#This Row],[email_open_rate]]="",0,DATOS[[#This Row],[email_open_rate]])</f>
        <v>99.4</v>
      </c>
      <c r="O3984" s="1">
        <v>44117</v>
      </c>
      <c r="P3984">
        <v>87</v>
      </c>
      <c r="Q3984">
        <v>0.28000000000000003</v>
      </c>
      <c r="R3984">
        <f>IF(IFERROR(VLOOKUP(DATOS[[#This Row],[IdUnico]],A3985:$A$5002,1,FALSE),0),1,0)</f>
        <v>0</v>
      </c>
    </row>
    <row r="3985" spans="1:18" x14ac:dyDescent="0.3">
      <c r="A3985" t="str">
        <f>CONCATENATE(DATOS[[#This Row],[customer_id]],"_",DATOS[[#This Row],[country]],"_",DATOS[[#This Row],[customer_since]])</f>
        <v>CUST_8115_Canada_44025</v>
      </c>
      <c r="B3985" t="s">
        <v>1470</v>
      </c>
      <c r="C3985">
        <v>18</v>
      </c>
      <c r="D3985" t="s">
        <v>14</v>
      </c>
      <c r="E3985" t="s">
        <v>28</v>
      </c>
      <c r="F3985">
        <v>70.72</v>
      </c>
      <c r="G3985">
        <f>IF(DATOS[[#This Row],[avg_order_value]]="",0,DATOS[[#This Row],[avg_order_value]])</f>
        <v>70.72</v>
      </c>
      <c r="H3985">
        <v>8</v>
      </c>
      <c r="I3985">
        <f>DATOS[[#This Row],[avgValorOrdenDesc]]*DATOS[[#This Row],[total_orders]]</f>
        <v>565.76</v>
      </c>
      <c r="J3985">
        <v>91</v>
      </c>
      <c r="K3985">
        <v>0</v>
      </c>
      <c r="L3985" t="s">
        <v>29</v>
      </c>
      <c r="M3985">
        <v>23</v>
      </c>
      <c r="N3985">
        <f>IF(DATOS[[#This Row],[email_open_rate]]="",0,DATOS[[#This Row],[email_open_rate]])</f>
        <v>23</v>
      </c>
      <c r="O3985" s="1">
        <v>44025</v>
      </c>
      <c r="P3985">
        <v>39</v>
      </c>
      <c r="Q3985">
        <v>0.27</v>
      </c>
      <c r="R3985">
        <f>IF(IFERROR(VLOOKUP(DATOS[[#This Row],[IdUnico]],A3986:$A$5002,1,FALSE),0),1,0)</f>
        <v>0</v>
      </c>
    </row>
    <row r="3986" spans="1:18" x14ac:dyDescent="0.3">
      <c r="A3986" t="str">
        <f>CONCATENATE(DATOS[[#This Row],[customer_id]],"_",DATOS[[#This Row],[country]],"_",DATOS[[#This Row],[customer_since]])</f>
        <v>CUST_8116_Canada_45025</v>
      </c>
      <c r="B3986" t="s">
        <v>3750</v>
      </c>
      <c r="C3986">
        <v>19</v>
      </c>
      <c r="D3986" t="s">
        <v>25</v>
      </c>
      <c r="E3986" t="s">
        <v>28</v>
      </c>
      <c r="F3986">
        <v>117.68</v>
      </c>
      <c r="G3986">
        <f>IF(DATOS[[#This Row],[avg_order_value]]="",0,DATOS[[#This Row],[avg_order_value]])</f>
        <v>117.68</v>
      </c>
      <c r="H3986">
        <v>18</v>
      </c>
      <c r="I3986">
        <f>DATOS[[#This Row],[avgValorOrdenDesc]]*DATOS[[#This Row],[total_orders]]</f>
        <v>2118.2400000000002</v>
      </c>
      <c r="J3986">
        <v>243</v>
      </c>
      <c r="K3986">
        <v>0</v>
      </c>
      <c r="L3986" t="s">
        <v>19</v>
      </c>
      <c r="M3986">
        <v>86</v>
      </c>
      <c r="N3986">
        <f>IF(DATOS[[#This Row],[email_open_rate]]="",0,DATOS[[#This Row],[email_open_rate]])</f>
        <v>86</v>
      </c>
      <c r="O3986" s="1">
        <v>45025</v>
      </c>
      <c r="P3986">
        <v>22</v>
      </c>
      <c r="Q3986">
        <v>0.09</v>
      </c>
      <c r="R3986">
        <f>IF(IFERROR(VLOOKUP(DATOS[[#This Row],[IdUnico]],A3987:$A$5002,1,FALSE),0),1,0)</f>
        <v>0</v>
      </c>
    </row>
    <row r="3987" spans="1:18" x14ac:dyDescent="0.3">
      <c r="A3987" t="str">
        <f>CONCATENATE(DATOS[[#This Row],[customer_id]],"_",DATOS[[#This Row],[country]],"_",DATOS[[#This Row],[customer_since]])</f>
        <v>CUST_8117_Australia_44299</v>
      </c>
      <c r="B3987" t="s">
        <v>1553</v>
      </c>
      <c r="C3987">
        <v>72</v>
      </c>
      <c r="D3987" t="s">
        <v>25</v>
      </c>
      <c r="E3987" t="s">
        <v>22</v>
      </c>
      <c r="F3987">
        <v>244.94</v>
      </c>
      <c r="G3987">
        <f>IF(DATOS[[#This Row],[avg_order_value]]="",0,DATOS[[#This Row],[avg_order_value]])</f>
        <v>244.94</v>
      </c>
      <c r="H3987">
        <v>11</v>
      </c>
      <c r="I3987">
        <f>DATOS[[#This Row],[avgValorOrdenDesc]]*DATOS[[#This Row],[total_orders]]</f>
        <v>2694.34</v>
      </c>
      <c r="J3987">
        <v>73</v>
      </c>
      <c r="K3987">
        <v>0</v>
      </c>
      <c r="L3987" t="s">
        <v>23</v>
      </c>
      <c r="M3987">
        <v>79.599999999999994</v>
      </c>
      <c r="N3987">
        <f>IF(DATOS[[#This Row],[email_open_rate]]="",0,DATOS[[#This Row],[email_open_rate]])</f>
        <v>79.599999999999994</v>
      </c>
      <c r="O3987" s="1">
        <v>44299</v>
      </c>
      <c r="P3987">
        <v>41</v>
      </c>
      <c r="Q3987">
        <v>0.41</v>
      </c>
      <c r="R3987">
        <f>IF(IFERROR(VLOOKUP(DATOS[[#This Row],[IdUnico]],A3988:$A$5002,1,FALSE),0),1,0)</f>
        <v>0</v>
      </c>
    </row>
    <row r="3988" spans="1:18" x14ac:dyDescent="0.3">
      <c r="A3988" t="str">
        <f>CONCATENATE(DATOS[[#This Row],[customer_id]],"_",DATOS[[#This Row],[country]],"_",DATOS[[#This Row],[customer_since]])</f>
        <v>CUST_8117_Brazil_45355</v>
      </c>
      <c r="B3988" t="s">
        <v>1553</v>
      </c>
      <c r="C3988">
        <v>64</v>
      </c>
      <c r="D3988" t="s">
        <v>25</v>
      </c>
      <c r="E3988" t="s">
        <v>15</v>
      </c>
      <c r="F3988">
        <v>129.59</v>
      </c>
      <c r="G3988">
        <f>IF(DATOS[[#This Row],[avg_order_value]]="",0,DATOS[[#This Row],[avg_order_value]])</f>
        <v>129.59</v>
      </c>
      <c r="H3988">
        <v>9</v>
      </c>
      <c r="I3988">
        <f>DATOS[[#This Row],[avgValorOrdenDesc]]*DATOS[[#This Row],[total_orders]]</f>
        <v>1166.31</v>
      </c>
      <c r="J3988">
        <v>337</v>
      </c>
      <c r="K3988">
        <v>1</v>
      </c>
      <c r="L3988" t="s">
        <v>16</v>
      </c>
      <c r="M3988">
        <v>30</v>
      </c>
      <c r="N3988">
        <f>IF(DATOS[[#This Row],[email_open_rate]]="",0,DATOS[[#This Row],[email_open_rate]])</f>
        <v>30</v>
      </c>
      <c r="O3988" s="1">
        <v>45355</v>
      </c>
      <c r="P3988">
        <v>67</v>
      </c>
      <c r="Q3988">
        <v>0.46</v>
      </c>
      <c r="R3988">
        <f>IF(IFERROR(VLOOKUP(DATOS[[#This Row],[IdUnico]],A3989:$A$5002,1,FALSE),0),1,0)</f>
        <v>0</v>
      </c>
    </row>
    <row r="3989" spans="1:18" x14ac:dyDescent="0.3">
      <c r="A3989" t="str">
        <f>CONCATENATE(DATOS[[#This Row],[customer_id]],"_",DATOS[[#This Row],[country]],"_",DATOS[[#This Row],[customer_since]])</f>
        <v>CUST_8117_China_44095</v>
      </c>
      <c r="B3989" t="s">
        <v>1553</v>
      </c>
      <c r="C3989">
        <v>63</v>
      </c>
      <c r="D3989" t="s">
        <v>21</v>
      </c>
      <c r="E3989" t="s">
        <v>44</v>
      </c>
      <c r="F3989">
        <v>267.75</v>
      </c>
      <c r="G3989">
        <f>IF(DATOS[[#This Row],[avg_order_value]]="",0,DATOS[[#This Row],[avg_order_value]])</f>
        <v>267.75</v>
      </c>
      <c r="H3989">
        <v>10</v>
      </c>
      <c r="I3989">
        <f>DATOS[[#This Row],[avgValorOrdenDesc]]*DATOS[[#This Row],[total_orders]]</f>
        <v>2677.5</v>
      </c>
      <c r="J3989">
        <v>351</v>
      </c>
      <c r="K3989">
        <v>0</v>
      </c>
      <c r="L3989" t="s">
        <v>29</v>
      </c>
      <c r="M3989">
        <v>40.6</v>
      </c>
      <c r="N3989">
        <f>IF(DATOS[[#This Row],[email_open_rate]]="",0,DATOS[[#This Row],[email_open_rate]])</f>
        <v>40.6</v>
      </c>
      <c r="O3989" s="1">
        <v>44095</v>
      </c>
      <c r="P3989">
        <v>49</v>
      </c>
      <c r="Q3989">
        <v>0.36</v>
      </c>
      <c r="R3989">
        <f>IF(IFERROR(VLOOKUP(DATOS[[#This Row],[IdUnico]],A3990:$A$5002,1,FALSE),0),1,0)</f>
        <v>0</v>
      </c>
    </row>
    <row r="3990" spans="1:18" x14ac:dyDescent="0.3">
      <c r="A3990" t="str">
        <f>CONCATENATE(DATOS[[#This Row],[customer_id]],"_",DATOS[[#This Row],[country]],"_",DATOS[[#This Row],[customer_since]])</f>
        <v>CUST_8119_Germany_44450</v>
      </c>
      <c r="B3990" t="s">
        <v>1113</v>
      </c>
      <c r="C3990">
        <v>77</v>
      </c>
      <c r="D3990" t="s">
        <v>14</v>
      </c>
      <c r="E3990" t="s">
        <v>50</v>
      </c>
      <c r="F3990">
        <v>66.48</v>
      </c>
      <c r="G3990">
        <f>IF(DATOS[[#This Row],[avg_order_value]]="",0,DATOS[[#This Row],[avg_order_value]])</f>
        <v>66.48</v>
      </c>
      <c r="H3990">
        <v>8</v>
      </c>
      <c r="I3990">
        <f>DATOS[[#This Row],[avgValorOrdenDesc]]*DATOS[[#This Row],[total_orders]]</f>
        <v>531.84</v>
      </c>
      <c r="J3990">
        <v>232</v>
      </c>
      <c r="K3990">
        <v>0</v>
      </c>
      <c r="L3990" t="s">
        <v>40</v>
      </c>
      <c r="M3990">
        <v>11.8</v>
      </c>
      <c r="N3990">
        <f>IF(DATOS[[#This Row],[email_open_rate]]="",0,DATOS[[#This Row],[email_open_rate]])</f>
        <v>11.8</v>
      </c>
      <c r="O3990" s="1">
        <v>44450</v>
      </c>
      <c r="P3990">
        <v>89</v>
      </c>
      <c r="Q3990">
        <v>0.55000000000000004</v>
      </c>
      <c r="R3990">
        <f>IF(IFERROR(VLOOKUP(DATOS[[#This Row],[IdUnico]],A3991:$A$5002,1,FALSE),0),1,0)</f>
        <v>0</v>
      </c>
    </row>
    <row r="3991" spans="1:18" x14ac:dyDescent="0.3">
      <c r="A3991" t="str">
        <f>CONCATENATE(DATOS[[#This Row],[customer_id]],"_",DATOS[[#This Row],[country]],"_",DATOS[[#This Row],[customer_since]])</f>
        <v>CUST_8119_UK_44122</v>
      </c>
      <c r="B3991" t="s">
        <v>1113</v>
      </c>
      <c r="C3991">
        <v>47</v>
      </c>
      <c r="D3991" t="s">
        <v>14</v>
      </c>
      <c r="E3991" t="s">
        <v>52</v>
      </c>
      <c r="F3991">
        <v>117.71</v>
      </c>
      <c r="G3991">
        <f>IF(DATOS[[#This Row],[avg_order_value]]="",0,DATOS[[#This Row],[avg_order_value]])</f>
        <v>117.71</v>
      </c>
      <c r="H3991">
        <v>8</v>
      </c>
      <c r="I3991">
        <f>DATOS[[#This Row],[avgValorOrdenDesc]]*DATOS[[#This Row],[total_orders]]</f>
        <v>941.68</v>
      </c>
      <c r="J3991">
        <v>20</v>
      </c>
      <c r="K3991">
        <v>0</v>
      </c>
      <c r="L3991" t="s">
        <v>23</v>
      </c>
      <c r="M3991">
        <v>6.8</v>
      </c>
      <c r="N3991">
        <f>IF(DATOS[[#This Row],[email_open_rate]]="",0,DATOS[[#This Row],[email_open_rate]])</f>
        <v>6.8</v>
      </c>
      <c r="O3991" s="1">
        <v>44122</v>
      </c>
      <c r="P3991">
        <v>3</v>
      </c>
      <c r="Q3991">
        <v>0.14000000000000001</v>
      </c>
      <c r="R3991">
        <f>IF(IFERROR(VLOOKUP(DATOS[[#This Row],[IdUnico]],A3992:$A$5002,1,FALSE),0),1,0)</f>
        <v>0</v>
      </c>
    </row>
    <row r="3992" spans="1:18" x14ac:dyDescent="0.3">
      <c r="A3992" t="str">
        <f>CONCATENATE(DATOS[[#This Row],[customer_id]],"_",DATOS[[#This Row],[country]],"_",DATOS[[#This Row],[customer_since]])</f>
        <v>CUST_8121_Germany_44990</v>
      </c>
      <c r="B3992" t="s">
        <v>1665</v>
      </c>
      <c r="C3992">
        <v>49</v>
      </c>
      <c r="D3992" t="s">
        <v>14</v>
      </c>
      <c r="E3992" t="s">
        <v>50</v>
      </c>
      <c r="F3992">
        <v>107.61</v>
      </c>
      <c r="G3992">
        <f>IF(DATOS[[#This Row],[avg_order_value]]="",0,DATOS[[#This Row],[avg_order_value]])</f>
        <v>107.61</v>
      </c>
      <c r="H3992">
        <v>5</v>
      </c>
      <c r="I3992">
        <f>DATOS[[#This Row],[avgValorOrdenDesc]]*DATOS[[#This Row],[total_orders]]</f>
        <v>538.04999999999995</v>
      </c>
      <c r="J3992">
        <v>251</v>
      </c>
      <c r="K3992">
        <v>0</v>
      </c>
      <c r="L3992" t="s">
        <v>29</v>
      </c>
      <c r="M3992">
        <v>70.400000000000006</v>
      </c>
      <c r="N3992">
        <f>IF(DATOS[[#This Row],[email_open_rate]]="",0,DATOS[[#This Row],[email_open_rate]])</f>
        <v>70.400000000000006</v>
      </c>
      <c r="O3992" s="1">
        <v>44990</v>
      </c>
      <c r="P3992">
        <v>84</v>
      </c>
      <c r="Q3992">
        <v>0.27</v>
      </c>
      <c r="R3992">
        <f>IF(IFERROR(VLOOKUP(DATOS[[#This Row],[IdUnico]],A3993:$A$5002,1,FALSE),0),1,0)</f>
        <v>0</v>
      </c>
    </row>
    <row r="3993" spans="1:18" x14ac:dyDescent="0.3">
      <c r="A3993" t="str">
        <f>CONCATENATE(DATOS[[#This Row],[customer_id]],"_",DATOS[[#This Row],[country]],"_",DATOS[[#This Row],[customer_since]])</f>
        <v>CUST_8122_Germany_45427</v>
      </c>
      <c r="B3993" t="s">
        <v>2474</v>
      </c>
      <c r="C3993">
        <v>54</v>
      </c>
      <c r="D3993" t="s">
        <v>21</v>
      </c>
      <c r="E3993" t="s">
        <v>50</v>
      </c>
      <c r="F3993">
        <v>117.06</v>
      </c>
      <c r="G3993">
        <f>IF(DATOS[[#This Row],[avg_order_value]]="",0,DATOS[[#This Row],[avg_order_value]])</f>
        <v>117.06</v>
      </c>
      <c r="H3993">
        <v>10</v>
      </c>
      <c r="I3993">
        <f>DATOS[[#This Row],[avgValorOrdenDesc]]*DATOS[[#This Row],[total_orders]]</f>
        <v>1170.5999999999999</v>
      </c>
      <c r="J3993">
        <v>82</v>
      </c>
      <c r="K3993">
        <v>0</v>
      </c>
      <c r="L3993" t="s">
        <v>40</v>
      </c>
      <c r="M3993">
        <v>86.7</v>
      </c>
      <c r="N3993">
        <f>IF(DATOS[[#This Row],[email_open_rate]]="",0,DATOS[[#This Row],[email_open_rate]])</f>
        <v>86.7</v>
      </c>
      <c r="O3993" s="1">
        <v>45427</v>
      </c>
      <c r="P3993">
        <v>79</v>
      </c>
      <c r="Q3993">
        <v>0.21</v>
      </c>
      <c r="R3993">
        <f>IF(IFERROR(VLOOKUP(DATOS[[#This Row],[IdUnico]],A3994:$A$5002,1,FALSE),0),1,0)</f>
        <v>0</v>
      </c>
    </row>
    <row r="3994" spans="1:18" x14ac:dyDescent="0.3">
      <c r="A3994" t="str">
        <f>CONCATENATE(DATOS[[#This Row],[customer_id]],"_",DATOS[[#This Row],[country]],"_",DATOS[[#This Row],[customer_since]])</f>
        <v>CUST_8123_Japan_45819</v>
      </c>
      <c r="B3994" t="s">
        <v>1655</v>
      </c>
      <c r="C3994">
        <v>59</v>
      </c>
      <c r="D3994" t="s">
        <v>21</v>
      </c>
      <c r="E3994" t="s">
        <v>26</v>
      </c>
      <c r="F3994">
        <v>174.39</v>
      </c>
      <c r="G3994">
        <f>IF(DATOS[[#This Row],[avg_order_value]]="",0,DATOS[[#This Row],[avg_order_value]])</f>
        <v>174.39</v>
      </c>
      <c r="H3994">
        <v>14</v>
      </c>
      <c r="I3994">
        <f>DATOS[[#This Row],[avgValorOrdenDesc]]*DATOS[[#This Row],[total_orders]]</f>
        <v>2441.46</v>
      </c>
      <c r="J3994">
        <v>121</v>
      </c>
      <c r="K3994">
        <v>0</v>
      </c>
      <c r="L3994" t="s">
        <v>29</v>
      </c>
      <c r="M3994">
        <v>84.1</v>
      </c>
      <c r="N3994">
        <f>IF(DATOS[[#This Row],[email_open_rate]]="",0,DATOS[[#This Row],[email_open_rate]])</f>
        <v>84.1</v>
      </c>
      <c r="O3994" s="1">
        <v>45819</v>
      </c>
      <c r="P3994">
        <v>92</v>
      </c>
      <c r="Q3994">
        <v>0.08</v>
      </c>
      <c r="R3994">
        <f>IF(IFERROR(VLOOKUP(DATOS[[#This Row],[IdUnico]],A3995:$A$5002,1,FALSE),0),1,0)</f>
        <v>0</v>
      </c>
    </row>
    <row r="3995" spans="1:18" x14ac:dyDescent="0.3">
      <c r="A3995" t="str">
        <f>CONCATENATE(DATOS[[#This Row],[customer_id]],"_",DATOS[[#This Row],[country]],"_",DATOS[[#This Row],[customer_since]])</f>
        <v>CUST_8124_Australia_45576</v>
      </c>
      <c r="B3995" t="s">
        <v>1122</v>
      </c>
      <c r="C3995">
        <v>41</v>
      </c>
      <c r="D3995" t="s">
        <v>14</v>
      </c>
      <c r="E3995" t="s">
        <v>22</v>
      </c>
      <c r="F3995">
        <v>161.85</v>
      </c>
      <c r="G3995">
        <f>IF(DATOS[[#This Row],[avg_order_value]]="",0,DATOS[[#This Row],[avg_order_value]])</f>
        <v>161.85</v>
      </c>
      <c r="H3995">
        <v>7</v>
      </c>
      <c r="I3995">
        <f>DATOS[[#This Row],[avgValorOrdenDesc]]*DATOS[[#This Row],[total_orders]]</f>
        <v>1132.95</v>
      </c>
      <c r="J3995">
        <v>73</v>
      </c>
      <c r="K3995">
        <v>0</v>
      </c>
      <c r="L3995" t="s">
        <v>19</v>
      </c>
      <c r="M3995">
        <v>66.7</v>
      </c>
      <c r="N3995">
        <f>IF(DATOS[[#This Row],[email_open_rate]]="",0,DATOS[[#This Row],[email_open_rate]])</f>
        <v>66.7</v>
      </c>
      <c r="O3995" s="1">
        <v>45576</v>
      </c>
      <c r="P3995">
        <v>84</v>
      </c>
      <c r="Q3995">
        <v>0.14000000000000001</v>
      </c>
      <c r="R3995">
        <f>IF(IFERROR(VLOOKUP(DATOS[[#This Row],[IdUnico]],A3996:$A$5002,1,FALSE),0),1,0)</f>
        <v>0</v>
      </c>
    </row>
    <row r="3996" spans="1:18" x14ac:dyDescent="0.3">
      <c r="A3996" t="str">
        <f>CONCATENATE(DATOS[[#This Row],[customer_id]],"_",DATOS[[#This Row],[country]],"_",DATOS[[#This Row],[customer_since]])</f>
        <v>CUST_8124_Japan_44568</v>
      </c>
      <c r="B3996" t="s">
        <v>1122</v>
      </c>
      <c r="C3996">
        <v>65</v>
      </c>
      <c r="D3996" t="s">
        <v>21</v>
      </c>
      <c r="E3996" t="s">
        <v>26</v>
      </c>
      <c r="F3996">
        <v>47.78</v>
      </c>
      <c r="G3996">
        <f>IF(DATOS[[#This Row],[avg_order_value]]="",0,DATOS[[#This Row],[avg_order_value]])</f>
        <v>47.78</v>
      </c>
      <c r="H3996">
        <v>15</v>
      </c>
      <c r="I3996">
        <f>DATOS[[#This Row],[avgValorOrdenDesc]]*DATOS[[#This Row],[total_orders]]</f>
        <v>716.7</v>
      </c>
      <c r="J3996">
        <v>98</v>
      </c>
      <c r="K3996">
        <v>0</v>
      </c>
      <c r="L3996" t="s">
        <v>29</v>
      </c>
      <c r="M3996">
        <v>9.1999999999999993</v>
      </c>
      <c r="N3996">
        <f>IF(DATOS[[#This Row],[email_open_rate]]="",0,DATOS[[#This Row],[email_open_rate]])</f>
        <v>9.1999999999999993</v>
      </c>
      <c r="O3996" s="1">
        <v>44568</v>
      </c>
      <c r="P3996">
        <v>57</v>
      </c>
      <c r="Q3996">
        <v>0.27</v>
      </c>
      <c r="R3996">
        <f>IF(IFERROR(VLOOKUP(DATOS[[#This Row],[IdUnico]],A3997:$A$5002,1,FALSE),0),1,0)</f>
        <v>0</v>
      </c>
    </row>
    <row r="3997" spans="1:18" x14ac:dyDescent="0.3">
      <c r="A3997" t="str">
        <f>CONCATENATE(DATOS[[#This Row],[customer_id]],"_",DATOS[[#This Row],[country]],"_",DATOS[[#This Row],[customer_since]])</f>
        <v>CUST_8125_UK_45542</v>
      </c>
      <c r="B3997" t="s">
        <v>216</v>
      </c>
      <c r="C3997">
        <v>79</v>
      </c>
      <c r="D3997" t="s">
        <v>21</v>
      </c>
      <c r="E3997" t="s">
        <v>52</v>
      </c>
      <c r="F3997">
        <v>58.17</v>
      </c>
      <c r="G3997">
        <f>IF(DATOS[[#This Row],[avg_order_value]]="",0,DATOS[[#This Row],[avg_order_value]])</f>
        <v>58.17</v>
      </c>
      <c r="H3997">
        <v>9</v>
      </c>
      <c r="I3997">
        <f>DATOS[[#This Row],[avgValorOrdenDesc]]*DATOS[[#This Row],[total_orders]]</f>
        <v>523.53</v>
      </c>
      <c r="J3997">
        <v>41</v>
      </c>
      <c r="K3997">
        <v>0</v>
      </c>
      <c r="L3997" t="s">
        <v>29</v>
      </c>
      <c r="M3997">
        <v>78</v>
      </c>
      <c r="N3997">
        <f>IF(DATOS[[#This Row],[email_open_rate]]="",0,DATOS[[#This Row],[email_open_rate]])</f>
        <v>78</v>
      </c>
      <c r="O3997" s="1">
        <v>45542</v>
      </c>
      <c r="P3997">
        <v>26</v>
      </c>
      <c r="Q3997">
        <v>0.28000000000000003</v>
      </c>
      <c r="R3997">
        <f>IF(IFERROR(VLOOKUP(DATOS[[#This Row],[IdUnico]],A3998:$A$5002,1,FALSE),0),1,0)</f>
        <v>0</v>
      </c>
    </row>
    <row r="3998" spans="1:18" x14ac:dyDescent="0.3">
      <c r="A3998" t="str">
        <f>CONCATENATE(DATOS[[#This Row],[customer_id]],"_",DATOS[[#This Row],[country]],"_",DATOS[[#This Row],[customer_since]])</f>
        <v>CUST_8126_India_44789</v>
      </c>
      <c r="B3998" t="s">
        <v>1147</v>
      </c>
      <c r="C3998">
        <v>50</v>
      </c>
      <c r="D3998" t="s">
        <v>21</v>
      </c>
      <c r="E3998" t="s">
        <v>37</v>
      </c>
      <c r="F3998">
        <v>67.400000000000006</v>
      </c>
      <c r="G3998">
        <f>IF(DATOS[[#This Row],[avg_order_value]]="",0,DATOS[[#This Row],[avg_order_value]])</f>
        <v>67.400000000000006</v>
      </c>
      <c r="H3998">
        <v>8</v>
      </c>
      <c r="I3998">
        <f>DATOS[[#This Row],[avgValorOrdenDesc]]*DATOS[[#This Row],[total_orders]]</f>
        <v>539.20000000000005</v>
      </c>
      <c r="J3998">
        <v>308</v>
      </c>
      <c r="K3998">
        <v>0</v>
      </c>
      <c r="L3998" t="s">
        <v>16</v>
      </c>
      <c r="M3998">
        <v>63.5</v>
      </c>
      <c r="N3998">
        <f>IF(DATOS[[#This Row],[email_open_rate]]="",0,DATOS[[#This Row],[email_open_rate]])</f>
        <v>63.5</v>
      </c>
      <c r="O3998" s="1">
        <v>44789</v>
      </c>
      <c r="P3998">
        <v>62</v>
      </c>
      <c r="Q3998">
        <v>0.19</v>
      </c>
      <c r="R3998">
        <f>IF(IFERROR(VLOOKUP(DATOS[[#This Row],[IdUnico]],A3999:$A$5002,1,FALSE),0),1,0)</f>
        <v>0</v>
      </c>
    </row>
    <row r="3999" spans="1:18" x14ac:dyDescent="0.3">
      <c r="A3999" t="str">
        <f>CONCATENATE(DATOS[[#This Row],[customer_id]],"_",DATOS[[#This Row],[country]],"_",DATOS[[#This Row],[customer_since]])</f>
        <v>CUST_8128_Brazil_45114</v>
      </c>
      <c r="B3999" t="s">
        <v>1839</v>
      </c>
      <c r="C3999">
        <v>38</v>
      </c>
      <c r="D3999" t="s">
        <v>14</v>
      </c>
      <c r="E3999" t="s">
        <v>15</v>
      </c>
      <c r="F3999">
        <v>104.21</v>
      </c>
      <c r="G3999">
        <f>IF(DATOS[[#This Row],[avg_order_value]]="",0,DATOS[[#This Row],[avg_order_value]])</f>
        <v>104.21</v>
      </c>
      <c r="H3999">
        <v>10</v>
      </c>
      <c r="I3999">
        <f>DATOS[[#This Row],[avgValorOrdenDesc]]*DATOS[[#This Row],[total_orders]]</f>
        <v>1042.0999999999999</v>
      </c>
      <c r="J3999">
        <v>288</v>
      </c>
      <c r="K3999">
        <v>0</v>
      </c>
      <c r="L3999" t="s">
        <v>40</v>
      </c>
      <c r="M3999">
        <v>74.5</v>
      </c>
      <c r="N3999">
        <f>IF(DATOS[[#This Row],[email_open_rate]]="",0,DATOS[[#This Row],[email_open_rate]])</f>
        <v>74.5</v>
      </c>
      <c r="O3999" s="1">
        <v>45114</v>
      </c>
      <c r="P3999">
        <v>94</v>
      </c>
      <c r="Q3999">
        <v>0.12</v>
      </c>
      <c r="R3999">
        <f>IF(IFERROR(VLOOKUP(DATOS[[#This Row],[IdUnico]],A4000:$A$5002,1,FALSE),0),1,0)</f>
        <v>0</v>
      </c>
    </row>
    <row r="4000" spans="1:18" x14ac:dyDescent="0.3">
      <c r="A4000" t="str">
        <f>CONCATENATE(DATOS[[#This Row],[customer_id]],"_",DATOS[[#This Row],[country]],"_",DATOS[[#This Row],[customer_since]])</f>
        <v>CUST_8129_Brazil_45742</v>
      </c>
      <c r="B4000" t="s">
        <v>3113</v>
      </c>
      <c r="C4000">
        <v>66</v>
      </c>
      <c r="D4000" t="s">
        <v>21</v>
      </c>
      <c r="E4000" t="s">
        <v>15</v>
      </c>
      <c r="F4000">
        <v>137.12</v>
      </c>
      <c r="G4000">
        <f>IF(DATOS[[#This Row],[avg_order_value]]="",0,DATOS[[#This Row],[avg_order_value]])</f>
        <v>137.12</v>
      </c>
      <c r="H4000">
        <v>9</v>
      </c>
      <c r="I4000">
        <f>DATOS[[#This Row],[avgValorOrdenDesc]]*DATOS[[#This Row],[total_orders]]</f>
        <v>1234.08</v>
      </c>
      <c r="J4000">
        <v>357</v>
      </c>
      <c r="K4000">
        <v>0</v>
      </c>
      <c r="L4000" t="s">
        <v>40</v>
      </c>
      <c r="M4000">
        <v>52.9</v>
      </c>
      <c r="N4000">
        <f>IF(DATOS[[#This Row],[email_open_rate]]="",0,DATOS[[#This Row],[email_open_rate]])</f>
        <v>52.9</v>
      </c>
      <c r="O4000" s="1">
        <v>45742</v>
      </c>
      <c r="P4000">
        <v>48</v>
      </c>
      <c r="Q4000">
        <v>0.43</v>
      </c>
      <c r="R4000">
        <f>IF(IFERROR(VLOOKUP(DATOS[[#This Row],[IdUnico]],A4001:$A$5002,1,FALSE),0),1,0)</f>
        <v>0</v>
      </c>
    </row>
    <row r="4001" spans="1:18" x14ac:dyDescent="0.3">
      <c r="A4001" t="str">
        <f>CONCATENATE(DATOS[[#This Row],[customer_id]],"_",DATOS[[#This Row],[country]],"_",DATOS[[#This Row],[customer_since]])</f>
        <v>CUST_8130_Australia_44921</v>
      </c>
      <c r="B4001" t="s">
        <v>3592</v>
      </c>
      <c r="C4001">
        <v>30</v>
      </c>
      <c r="D4001" t="s">
        <v>21</v>
      </c>
      <c r="E4001" t="s">
        <v>22</v>
      </c>
      <c r="F4001">
        <v>87.89</v>
      </c>
      <c r="G4001">
        <f>IF(DATOS[[#This Row],[avg_order_value]]="",0,DATOS[[#This Row],[avg_order_value]])</f>
        <v>87.89</v>
      </c>
      <c r="H4001">
        <v>8</v>
      </c>
      <c r="I4001">
        <f>DATOS[[#This Row],[avgValorOrdenDesc]]*DATOS[[#This Row],[total_orders]]</f>
        <v>703.12</v>
      </c>
      <c r="J4001">
        <v>145</v>
      </c>
      <c r="K4001">
        <v>0</v>
      </c>
      <c r="L4001" t="s">
        <v>40</v>
      </c>
      <c r="M4001">
        <v>16.399999999999999</v>
      </c>
      <c r="N4001">
        <f>IF(DATOS[[#This Row],[email_open_rate]]="",0,DATOS[[#This Row],[email_open_rate]])</f>
        <v>16.399999999999999</v>
      </c>
      <c r="O4001" s="1">
        <v>44921</v>
      </c>
      <c r="P4001">
        <v>57</v>
      </c>
      <c r="Q4001">
        <v>0.54</v>
      </c>
      <c r="R4001">
        <f>IF(IFERROR(VLOOKUP(DATOS[[#This Row],[IdUnico]],A4002:$A$5002,1,FALSE),0),1,0)</f>
        <v>0</v>
      </c>
    </row>
    <row r="4002" spans="1:18" x14ac:dyDescent="0.3">
      <c r="A4002" t="str">
        <f>CONCATENATE(DATOS[[#This Row],[customer_id]],"_",DATOS[[#This Row],[country]],"_",DATOS[[#This Row],[customer_since]])</f>
        <v>CUST_8133_Brazil_44815</v>
      </c>
      <c r="B4002" t="s">
        <v>2064</v>
      </c>
      <c r="C4002">
        <v>74</v>
      </c>
      <c r="D4002" t="s">
        <v>14</v>
      </c>
      <c r="E4002" t="s">
        <v>15</v>
      </c>
      <c r="F4002">
        <v>104.54</v>
      </c>
      <c r="G4002">
        <f>IF(DATOS[[#This Row],[avg_order_value]]="",0,DATOS[[#This Row],[avg_order_value]])</f>
        <v>104.54</v>
      </c>
      <c r="H4002">
        <v>8</v>
      </c>
      <c r="I4002">
        <f>DATOS[[#This Row],[avgValorOrdenDesc]]*DATOS[[#This Row],[total_orders]]</f>
        <v>836.32</v>
      </c>
      <c r="J4002">
        <v>16</v>
      </c>
      <c r="K4002">
        <v>0</v>
      </c>
      <c r="L4002" t="s">
        <v>23</v>
      </c>
      <c r="N4002">
        <f>IF(DATOS[[#This Row],[email_open_rate]]="",0,DATOS[[#This Row],[email_open_rate]])</f>
        <v>0</v>
      </c>
      <c r="O4002" s="1">
        <v>44815</v>
      </c>
      <c r="P4002">
        <v>38</v>
      </c>
      <c r="Q4002">
        <v>0.28999999999999998</v>
      </c>
      <c r="R4002">
        <f>IF(IFERROR(VLOOKUP(DATOS[[#This Row],[IdUnico]],A4003:$A$5002,1,FALSE),0),1,0)</f>
        <v>0</v>
      </c>
    </row>
    <row r="4003" spans="1:18" x14ac:dyDescent="0.3">
      <c r="A4003" t="str">
        <f>CONCATENATE(DATOS[[#This Row],[customer_id]],"_",DATOS[[#This Row],[country]],"_",DATOS[[#This Row],[customer_since]])</f>
        <v>CUST_8135_Australia_44291</v>
      </c>
      <c r="B4003" t="s">
        <v>3495</v>
      </c>
      <c r="C4003">
        <v>73</v>
      </c>
      <c r="D4003" t="s">
        <v>21</v>
      </c>
      <c r="E4003" t="s">
        <v>22</v>
      </c>
      <c r="F4003">
        <v>83.58</v>
      </c>
      <c r="G4003">
        <f>IF(DATOS[[#This Row],[avg_order_value]]="",0,DATOS[[#This Row],[avg_order_value]])</f>
        <v>83.58</v>
      </c>
      <c r="H4003">
        <v>9</v>
      </c>
      <c r="I4003">
        <f>DATOS[[#This Row],[avgValorOrdenDesc]]*DATOS[[#This Row],[total_orders]]</f>
        <v>752.22</v>
      </c>
      <c r="J4003">
        <v>219</v>
      </c>
      <c r="K4003">
        <v>0</v>
      </c>
      <c r="L4003" t="s">
        <v>40</v>
      </c>
      <c r="M4003">
        <v>49</v>
      </c>
      <c r="N4003">
        <f>IF(DATOS[[#This Row],[email_open_rate]]="",0,DATOS[[#This Row],[email_open_rate]])</f>
        <v>49</v>
      </c>
      <c r="O4003" s="1">
        <v>44291</v>
      </c>
      <c r="P4003">
        <v>27</v>
      </c>
      <c r="Q4003">
        <v>0.1</v>
      </c>
      <c r="R4003">
        <f>IF(IFERROR(VLOOKUP(DATOS[[#This Row],[IdUnico]],A4004:$A$5002,1,FALSE),0),1,0)</f>
        <v>0</v>
      </c>
    </row>
    <row r="4004" spans="1:18" x14ac:dyDescent="0.3">
      <c r="A4004" t="str">
        <f>CONCATENATE(DATOS[[#This Row],[customer_id]],"_",DATOS[[#This Row],[country]],"_",DATOS[[#This Row],[customer_since]])</f>
        <v>CUST_8137_France_44016</v>
      </c>
      <c r="B4004" t="s">
        <v>1711</v>
      </c>
      <c r="C4004">
        <v>55</v>
      </c>
      <c r="D4004" t="s">
        <v>14</v>
      </c>
      <c r="E4004" t="s">
        <v>35</v>
      </c>
      <c r="F4004">
        <v>149.71</v>
      </c>
      <c r="G4004">
        <f>IF(DATOS[[#This Row],[avg_order_value]]="",0,DATOS[[#This Row],[avg_order_value]])</f>
        <v>149.71</v>
      </c>
      <c r="H4004">
        <v>9</v>
      </c>
      <c r="I4004">
        <f>DATOS[[#This Row],[avgValorOrdenDesc]]*DATOS[[#This Row],[total_orders]]</f>
        <v>1347.39</v>
      </c>
      <c r="J4004">
        <v>51</v>
      </c>
      <c r="K4004">
        <v>0</v>
      </c>
      <c r="L4004" t="s">
        <v>23</v>
      </c>
      <c r="M4004">
        <v>11.7</v>
      </c>
      <c r="N4004">
        <f>IF(DATOS[[#This Row],[email_open_rate]]="",0,DATOS[[#This Row],[email_open_rate]])</f>
        <v>11.7</v>
      </c>
      <c r="O4004" s="1">
        <v>44016</v>
      </c>
      <c r="P4004">
        <v>41</v>
      </c>
      <c r="Q4004">
        <v>0.5</v>
      </c>
      <c r="R4004">
        <f>IF(IFERROR(VLOOKUP(DATOS[[#This Row],[IdUnico]],A4005:$A$5002,1,FALSE),0),1,0)</f>
        <v>0</v>
      </c>
    </row>
    <row r="4005" spans="1:18" x14ac:dyDescent="0.3">
      <c r="A4005" t="str">
        <f>CONCATENATE(DATOS[[#This Row],[customer_id]],"_",DATOS[[#This Row],[country]],"_",DATOS[[#This Row],[customer_since]])</f>
        <v>CUST_8138_Brazil_45125</v>
      </c>
      <c r="B4005" t="s">
        <v>1141</v>
      </c>
      <c r="C4005">
        <v>31</v>
      </c>
      <c r="D4005" t="s">
        <v>14</v>
      </c>
      <c r="E4005" t="s">
        <v>15</v>
      </c>
      <c r="F4005">
        <v>64.75</v>
      </c>
      <c r="G4005">
        <f>IF(DATOS[[#This Row],[avg_order_value]]="",0,DATOS[[#This Row],[avg_order_value]])</f>
        <v>64.75</v>
      </c>
      <c r="H4005">
        <v>6</v>
      </c>
      <c r="I4005">
        <f>DATOS[[#This Row],[avgValorOrdenDesc]]*DATOS[[#This Row],[total_orders]]</f>
        <v>388.5</v>
      </c>
      <c r="J4005">
        <v>123</v>
      </c>
      <c r="K4005">
        <v>0</v>
      </c>
      <c r="L4005" t="s">
        <v>16</v>
      </c>
      <c r="M4005">
        <v>73.5</v>
      </c>
      <c r="N4005">
        <f>IF(DATOS[[#This Row],[email_open_rate]]="",0,DATOS[[#This Row],[email_open_rate]])</f>
        <v>73.5</v>
      </c>
      <c r="O4005" s="1">
        <v>45125</v>
      </c>
      <c r="P4005">
        <v>23</v>
      </c>
      <c r="Q4005">
        <v>0.13</v>
      </c>
      <c r="R4005">
        <f>IF(IFERROR(VLOOKUP(DATOS[[#This Row],[IdUnico]],A4006:$A$5002,1,FALSE),0),1,0)</f>
        <v>0</v>
      </c>
    </row>
    <row r="4006" spans="1:18" x14ac:dyDescent="0.3">
      <c r="A4006" t="str">
        <f>CONCATENATE(DATOS[[#This Row],[customer_id]],"_",DATOS[[#This Row],[country]],"_",DATOS[[#This Row],[customer_since]])</f>
        <v>CUST_8140_USA_44754</v>
      </c>
      <c r="B4006" t="s">
        <v>628</v>
      </c>
      <c r="C4006">
        <v>54</v>
      </c>
      <c r="D4006" t="s">
        <v>14</v>
      </c>
      <c r="E4006" t="s">
        <v>18</v>
      </c>
      <c r="F4006">
        <v>70.98</v>
      </c>
      <c r="G4006">
        <f>IF(DATOS[[#This Row],[avg_order_value]]="",0,DATOS[[#This Row],[avg_order_value]])</f>
        <v>70.98</v>
      </c>
      <c r="H4006">
        <v>13</v>
      </c>
      <c r="I4006">
        <f>DATOS[[#This Row],[avgValorOrdenDesc]]*DATOS[[#This Row],[total_orders]]</f>
        <v>922.74</v>
      </c>
      <c r="J4006">
        <v>220</v>
      </c>
      <c r="K4006">
        <v>0</v>
      </c>
      <c r="L4006" t="s">
        <v>29</v>
      </c>
      <c r="M4006">
        <v>83.6</v>
      </c>
      <c r="N4006">
        <f>IF(DATOS[[#This Row],[email_open_rate]]="",0,DATOS[[#This Row],[email_open_rate]])</f>
        <v>83.6</v>
      </c>
      <c r="O4006" s="1">
        <v>44754</v>
      </c>
      <c r="P4006">
        <v>19</v>
      </c>
      <c r="Q4006">
        <v>0.17</v>
      </c>
      <c r="R4006">
        <f>IF(IFERROR(VLOOKUP(DATOS[[#This Row],[IdUnico]],A4007:$A$5002,1,FALSE),0),1,0)</f>
        <v>0</v>
      </c>
    </row>
    <row r="4007" spans="1:18" x14ac:dyDescent="0.3">
      <c r="A4007" t="str">
        <f>CONCATENATE(DATOS[[#This Row],[customer_id]],"_",DATOS[[#This Row],[country]],"_",DATOS[[#This Row],[customer_since]])</f>
        <v>CUST_8141_India_44515</v>
      </c>
      <c r="B4007" t="s">
        <v>1047</v>
      </c>
      <c r="C4007">
        <v>47</v>
      </c>
      <c r="D4007" t="s">
        <v>14</v>
      </c>
      <c r="E4007" t="s">
        <v>37</v>
      </c>
      <c r="F4007">
        <v>101.16</v>
      </c>
      <c r="G4007">
        <f>IF(DATOS[[#This Row],[avg_order_value]]="",0,DATOS[[#This Row],[avg_order_value]])</f>
        <v>101.16</v>
      </c>
      <c r="H4007">
        <v>13</v>
      </c>
      <c r="I4007">
        <f>DATOS[[#This Row],[avgValorOrdenDesc]]*DATOS[[#This Row],[total_orders]]</f>
        <v>1315.08</v>
      </c>
      <c r="J4007">
        <v>27</v>
      </c>
      <c r="K4007">
        <v>0</v>
      </c>
      <c r="L4007" t="s">
        <v>23</v>
      </c>
      <c r="M4007">
        <v>40.5</v>
      </c>
      <c r="N4007">
        <f>IF(DATOS[[#This Row],[email_open_rate]]="",0,DATOS[[#This Row],[email_open_rate]])</f>
        <v>40.5</v>
      </c>
      <c r="O4007" s="1">
        <v>44515</v>
      </c>
      <c r="P4007">
        <v>38</v>
      </c>
      <c r="Q4007">
        <v>0.33</v>
      </c>
      <c r="R4007">
        <f>IF(IFERROR(VLOOKUP(DATOS[[#This Row],[IdUnico]],A4008:$A$5002,1,FALSE),0),1,0)</f>
        <v>0</v>
      </c>
    </row>
    <row r="4008" spans="1:18" x14ac:dyDescent="0.3">
      <c r="A4008" t="str">
        <f>CONCATENATE(DATOS[[#This Row],[customer_id]],"_",DATOS[[#This Row],[country]],"_",DATOS[[#This Row],[customer_since]])</f>
        <v>CUST_8143_Australia_45031</v>
      </c>
      <c r="B4008" t="s">
        <v>3437</v>
      </c>
      <c r="C4008">
        <v>34</v>
      </c>
      <c r="D4008" t="s">
        <v>21</v>
      </c>
      <c r="E4008" t="s">
        <v>22</v>
      </c>
      <c r="G4008">
        <f>IF(DATOS[[#This Row],[avg_order_value]]="",0,DATOS[[#This Row],[avg_order_value]])</f>
        <v>0</v>
      </c>
      <c r="H4008">
        <v>16</v>
      </c>
      <c r="I4008">
        <f>DATOS[[#This Row],[avgValorOrdenDesc]]*DATOS[[#This Row],[total_orders]]</f>
        <v>0</v>
      </c>
      <c r="J4008">
        <v>218</v>
      </c>
      <c r="K4008">
        <v>0</v>
      </c>
      <c r="L4008" t="s">
        <v>29</v>
      </c>
      <c r="M4008">
        <v>59.1</v>
      </c>
      <c r="N4008">
        <f>IF(DATOS[[#This Row],[email_open_rate]]="",0,DATOS[[#This Row],[email_open_rate]])</f>
        <v>59.1</v>
      </c>
      <c r="O4008" s="1">
        <v>45031</v>
      </c>
      <c r="P4008">
        <v>14</v>
      </c>
      <c r="Q4008">
        <v>0.12</v>
      </c>
      <c r="R4008">
        <f>IF(IFERROR(VLOOKUP(DATOS[[#This Row],[IdUnico]],A4009:$A$5002,1,FALSE),0),1,0)</f>
        <v>0</v>
      </c>
    </row>
    <row r="4009" spans="1:18" x14ac:dyDescent="0.3">
      <c r="A4009" t="str">
        <f>CONCATENATE(DATOS[[#This Row],[customer_id]],"_",DATOS[[#This Row],[country]],"_",DATOS[[#This Row],[customer_since]])</f>
        <v>CUST_8147_India_45373</v>
      </c>
      <c r="B4009" t="s">
        <v>901</v>
      </c>
      <c r="C4009">
        <v>23</v>
      </c>
      <c r="D4009" t="s">
        <v>21</v>
      </c>
      <c r="E4009" t="s">
        <v>37</v>
      </c>
      <c r="F4009">
        <v>86.38</v>
      </c>
      <c r="G4009">
        <f>IF(DATOS[[#This Row],[avg_order_value]]="",0,DATOS[[#This Row],[avg_order_value]])</f>
        <v>86.38</v>
      </c>
      <c r="H4009">
        <v>12</v>
      </c>
      <c r="I4009">
        <f>DATOS[[#This Row],[avgValorOrdenDesc]]*DATOS[[#This Row],[total_orders]]</f>
        <v>1036.56</v>
      </c>
      <c r="J4009">
        <v>84</v>
      </c>
      <c r="K4009">
        <v>0</v>
      </c>
      <c r="L4009" t="s">
        <v>19</v>
      </c>
      <c r="M4009">
        <v>11</v>
      </c>
      <c r="N4009">
        <f>IF(DATOS[[#This Row],[email_open_rate]]="",0,DATOS[[#This Row],[email_open_rate]])</f>
        <v>11</v>
      </c>
      <c r="O4009" s="1">
        <v>45373</v>
      </c>
      <c r="P4009">
        <v>9</v>
      </c>
      <c r="Q4009">
        <v>0.25</v>
      </c>
      <c r="R4009">
        <f>IF(IFERROR(VLOOKUP(DATOS[[#This Row],[IdUnico]],A4010:$A$5002,1,FALSE),0),1,0)</f>
        <v>0</v>
      </c>
    </row>
    <row r="4010" spans="1:18" x14ac:dyDescent="0.3">
      <c r="A4010" t="str">
        <f>CONCATENATE(DATOS[[#This Row],[customer_id]],"_",DATOS[[#This Row],[country]],"_",DATOS[[#This Row],[customer_since]])</f>
        <v>CUST_8148_India_44697</v>
      </c>
      <c r="B4010" t="s">
        <v>3548</v>
      </c>
      <c r="C4010">
        <v>25</v>
      </c>
      <c r="D4010" t="s">
        <v>25</v>
      </c>
      <c r="E4010" t="s">
        <v>37</v>
      </c>
      <c r="F4010">
        <v>179.43</v>
      </c>
      <c r="G4010">
        <f>IF(DATOS[[#This Row],[avg_order_value]]="",0,DATOS[[#This Row],[avg_order_value]])</f>
        <v>179.43</v>
      </c>
      <c r="H4010">
        <v>10</v>
      </c>
      <c r="I4010">
        <f>DATOS[[#This Row],[avgValorOrdenDesc]]*DATOS[[#This Row],[total_orders]]</f>
        <v>1794.3000000000002</v>
      </c>
      <c r="J4010">
        <v>45</v>
      </c>
      <c r="K4010">
        <v>0</v>
      </c>
      <c r="L4010" t="s">
        <v>19</v>
      </c>
      <c r="M4010">
        <v>74.5</v>
      </c>
      <c r="N4010">
        <f>IF(DATOS[[#This Row],[email_open_rate]]="",0,DATOS[[#This Row],[email_open_rate]])</f>
        <v>74.5</v>
      </c>
      <c r="O4010" s="1">
        <v>44697</v>
      </c>
      <c r="P4010">
        <v>46</v>
      </c>
      <c r="Q4010">
        <v>0.21</v>
      </c>
      <c r="R4010">
        <f>IF(IFERROR(VLOOKUP(DATOS[[#This Row],[IdUnico]],A4011:$A$5002,1,FALSE),0),1,0)</f>
        <v>0</v>
      </c>
    </row>
    <row r="4011" spans="1:18" x14ac:dyDescent="0.3">
      <c r="A4011" t="str">
        <f>CONCATENATE(DATOS[[#This Row],[customer_id]],"_",DATOS[[#This Row],[country]],"_",DATOS[[#This Row],[customer_since]])</f>
        <v>CUST_8151_Germany_44452</v>
      </c>
      <c r="B4011" t="s">
        <v>1575</v>
      </c>
      <c r="C4011">
        <v>78</v>
      </c>
      <c r="D4011" t="s">
        <v>25</v>
      </c>
      <c r="E4011" t="s">
        <v>50</v>
      </c>
      <c r="F4011">
        <v>51.5</v>
      </c>
      <c r="G4011">
        <f>IF(DATOS[[#This Row],[avg_order_value]]="",0,DATOS[[#This Row],[avg_order_value]])</f>
        <v>51.5</v>
      </c>
      <c r="H4011">
        <v>8</v>
      </c>
      <c r="I4011">
        <f>DATOS[[#This Row],[avgValorOrdenDesc]]*DATOS[[#This Row],[total_orders]]</f>
        <v>412</v>
      </c>
      <c r="J4011">
        <v>259</v>
      </c>
      <c r="K4011">
        <v>0</v>
      </c>
      <c r="L4011" t="s">
        <v>19</v>
      </c>
      <c r="M4011">
        <v>63.1</v>
      </c>
      <c r="N4011">
        <f>IF(DATOS[[#This Row],[email_open_rate]]="",0,DATOS[[#This Row],[email_open_rate]])</f>
        <v>63.1</v>
      </c>
      <c r="O4011" s="1">
        <v>44452</v>
      </c>
      <c r="P4011">
        <v>5</v>
      </c>
      <c r="Q4011">
        <v>0.23</v>
      </c>
      <c r="R4011">
        <f>IF(IFERROR(VLOOKUP(DATOS[[#This Row],[IdUnico]],A4012:$A$5002,1,FALSE),0),1,0)</f>
        <v>0</v>
      </c>
    </row>
    <row r="4012" spans="1:18" x14ac:dyDescent="0.3">
      <c r="A4012" t="str">
        <f>CONCATENATE(DATOS[[#This Row],[customer_id]],"_",DATOS[[#This Row],[country]],"_",DATOS[[#This Row],[customer_since]])</f>
        <v>CUST_8151_USA_44789</v>
      </c>
      <c r="B4012" t="s">
        <v>1575</v>
      </c>
      <c r="C4012">
        <v>57</v>
      </c>
      <c r="D4012" t="s">
        <v>14</v>
      </c>
      <c r="E4012" t="s">
        <v>18</v>
      </c>
      <c r="F4012">
        <v>101.68</v>
      </c>
      <c r="G4012">
        <f>IF(DATOS[[#This Row],[avg_order_value]]="",0,DATOS[[#This Row],[avg_order_value]])</f>
        <v>101.68</v>
      </c>
      <c r="H4012">
        <v>10</v>
      </c>
      <c r="I4012">
        <f>DATOS[[#This Row],[avgValorOrdenDesc]]*DATOS[[#This Row],[total_orders]]</f>
        <v>1016.8000000000001</v>
      </c>
      <c r="J4012">
        <v>267</v>
      </c>
      <c r="K4012">
        <v>0</v>
      </c>
      <c r="L4012" t="s">
        <v>16</v>
      </c>
      <c r="M4012">
        <v>2.6</v>
      </c>
      <c r="N4012">
        <f>IF(DATOS[[#This Row],[email_open_rate]]="",0,DATOS[[#This Row],[email_open_rate]])</f>
        <v>2.6</v>
      </c>
      <c r="O4012" s="1">
        <v>44789</v>
      </c>
      <c r="P4012">
        <v>62</v>
      </c>
      <c r="Q4012">
        <v>0.12</v>
      </c>
      <c r="R4012">
        <f>IF(IFERROR(VLOOKUP(DATOS[[#This Row],[IdUnico]],A4013:$A$5002,1,FALSE),0),1,0)</f>
        <v>0</v>
      </c>
    </row>
    <row r="4013" spans="1:18" x14ac:dyDescent="0.3">
      <c r="A4013" t="str">
        <f>CONCATENATE(DATOS[[#This Row],[customer_id]],"_",DATOS[[#This Row],[country]],"_",DATOS[[#This Row],[customer_since]])</f>
        <v>CUST_8154_Japan_45449</v>
      </c>
      <c r="B4013" t="s">
        <v>1723</v>
      </c>
      <c r="C4013">
        <v>78</v>
      </c>
      <c r="D4013" t="s">
        <v>25</v>
      </c>
      <c r="E4013" t="s">
        <v>26</v>
      </c>
      <c r="F4013">
        <v>187.57</v>
      </c>
      <c r="G4013">
        <f>IF(DATOS[[#This Row],[avg_order_value]]="",0,DATOS[[#This Row],[avg_order_value]])</f>
        <v>187.57</v>
      </c>
      <c r="H4013">
        <v>8</v>
      </c>
      <c r="I4013">
        <f>DATOS[[#This Row],[avgValorOrdenDesc]]*DATOS[[#This Row],[total_orders]]</f>
        <v>1500.56</v>
      </c>
      <c r="J4013">
        <v>50</v>
      </c>
      <c r="K4013">
        <v>0</v>
      </c>
      <c r="L4013" t="s">
        <v>19</v>
      </c>
      <c r="N4013">
        <f>IF(DATOS[[#This Row],[email_open_rate]]="",0,DATOS[[#This Row],[email_open_rate]])</f>
        <v>0</v>
      </c>
      <c r="O4013" s="1">
        <v>45449</v>
      </c>
      <c r="P4013">
        <v>73</v>
      </c>
      <c r="Q4013">
        <v>0.43</v>
      </c>
      <c r="R4013">
        <f>IF(IFERROR(VLOOKUP(DATOS[[#This Row],[IdUnico]],A4014:$A$5002,1,FALSE),0),1,0)</f>
        <v>0</v>
      </c>
    </row>
    <row r="4014" spans="1:18" x14ac:dyDescent="0.3">
      <c r="A4014" t="str">
        <f>CONCATENATE(DATOS[[#This Row],[customer_id]],"_",DATOS[[#This Row],[country]],"_",DATOS[[#This Row],[customer_since]])</f>
        <v>CUST_8155_UK_45087</v>
      </c>
      <c r="B4014" t="s">
        <v>2142</v>
      </c>
      <c r="C4014">
        <v>51</v>
      </c>
      <c r="D4014" t="s">
        <v>21</v>
      </c>
      <c r="E4014" t="s">
        <v>52</v>
      </c>
      <c r="F4014">
        <v>122.12</v>
      </c>
      <c r="G4014">
        <f>IF(DATOS[[#This Row],[avg_order_value]]="",0,DATOS[[#This Row],[avg_order_value]])</f>
        <v>122.12</v>
      </c>
      <c r="H4014">
        <v>9</v>
      </c>
      <c r="I4014">
        <f>DATOS[[#This Row],[avgValorOrdenDesc]]*DATOS[[#This Row],[total_orders]]</f>
        <v>1099.08</v>
      </c>
      <c r="J4014">
        <v>160</v>
      </c>
      <c r="K4014">
        <v>0</v>
      </c>
      <c r="L4014" t="s">
        <v>40</v>
      </c>
      <c r="M4014">
        <v>33.5</v>
      </c>
      <c r="N4014">
        <f>IF(DATOS[[#This Row],[email_open_rate]]="",0,DATOS[[#This Row],[email_open_rate]])</f>
        <v>33.5</v>
      </c>
      <c r="O4014" s="1">
        <v>45087</v>
      </c>
      <c r="P4014">
        <v>74</v>
      </c>
      <c r="Q4014">
        <v>0.17</v>
      </c>
      <c r="R4014">
        <f>IF(IFERROR(VLOOKUP(DATOS[[#This Row],[IdUnico]],A4015:$A$5002,1,FALSE),0),1,0)</f>
        <v>0</v>
      </c>
    </row>
    <row r="4015" spans="1:18" x14ac:dyDescent="0.3">
      <c r="A4015" t="str">
        <f>CONCATENATE(DATOS[[#This Row],[customer_id]],"_",DATOS[[#This Row],[country]],"_",DATOS[[#This Row],[customer_since]])</f>
        <v>CUST_8156_Brazil_44294</v>
      </c>
      <c r="B4015" t="s">
        <v>2156</v>
      </c>
      <c r="C4015">
        <v>43</v>
      </c>
      <c r="D4015" t="s">
        <v>21</v>
      </c>
      <c r="E4015" t="s">
        <v>15</v>
      </c>
      <c r="F4015">
        <v>135.65</v>
      </c>
      <c r="G4015">
        <f>IF(DATOS[[#This Row],[avg_order_value]]="",0,DATOS[[#This Row],[avg_order_value]])</f>
        <v>135.65</v>
      </c>
      <c r="H4015">
        <v>15</v>
      </c>
      <c r="I4015">
        <f>DATOS[[#This Row],[avgValorOrdenDesc]]*DATOS[[#This Row],[total_orders]]</f>
        <v>2034.75</v>
      </c>
      <c r="J4015">
        <v>248</v>
      </c>
      <c r="K4015">
        <v>0</v>
      </c>
      <c r="L4015" t="s">
        <v>23</v>
      </c>
      <c r="M4015">
        <v>61.1</v>
      </c>
      <c r="N4015">
        <f>IF(DATOS[[#This Row],[email_open_rate]]="",0,DATOS[[#This Row],[email_open_rate]])</f>
        <v>61.1</v>
      </c>
      <c r="O4015" s="1">
        <v>44294</v>
      </c>
      <c r="P4015">
        <v>20</v>
      </c>
      <c r="Q4015">
        <v>7.0000000000000007E-2</v>
      </c>
      <c r="R4015">
        <f>IF(IFERROR(VLOOKUP(DATOS[[#This Row],[IdUnico]],A4016:$A$5002,1,FALSE),0),1,0)</f>
        <v>0</v>
      </c>
    </row>
    <row r="4016" spans="1:18" x14ac:dyDescent="0.3">
      <c r="A4016" t="str">
        <f>CONCATENATE(DATOS[[#This Row],[customer_id]],"_",DATOS[[#This Row],[country]],"_",DATOS[[#This Row],[customer_since]])</f>
        <v>CUST_8158_Japan_44854</v>
      </c>
      <c r="B4016" t="s">
        <v>250</v>
      </c>
      <c r="C4016">
        <v>41</v>
      </c>
      <c r="D4016" t="s">
        <v>14</v>
      </c>
      <c r="E4016" t="s">
        <v>26</v>
      </c>
      <c r="F4016">
        <v>62.79</v>
      </c>
      <c r="G4016">
        <f>IF(DATOS[[#This Row],[avg_order_value]]="",0,DATOS[[#This Row],[avg_order_value]])</f>
        <v>62.79</v>
      </c>
      <c r="H4016">
        <v>8</v>
      </c>
      <c r="I4016">
        <f>DATOS[[#This Row],[avgValorOrdenDesc]]*DATOS[[#This Row],[total_orders]]</f>
        <v>502.32</v>
      </c>
      <c r="J4016">
        <v>122</v>
      </c>
      <c r="K4016">
        <v>0</v>
      </c>
      <c r="L4016" t="s">
        <v>23</v>
      </c>
      <c r="M4016">
        <v>67.3</v>
      </c>
      <c r="N4016">
        <f>IF(DATOS[[#This Row],[email_open_rate]]="",0,DATOS[[#This Row],[email_open_rate]])</f>
        <v>67.3</v>
      </c>
      <c r="O4016" s="1">
        <v>44854</v>
      </c>
      <c r="P4016">
        <v>25</v>
      </c>
      <c r="Q4016">
        <v>0.47</v>
      </c>
      <c r="R4016">
        <f>IF(IFERROR(VLOOKUP(DATOS[[#This Row],[IdUnico]],A4017:$A$5002,1,FALSE),0),1,0)</f>
        <v>0</v>
      </c>
    </row>
    <row r="4017" spans="1:18" x14ac:dyDescent="0.3">
      <c r="A4017" t="str">
        <f>CONCATENATE(DATOS[[#This Row],[customer_id]],"_",DATOS[[#This Row],[country]],"_",DATOS[[#This Row],[customer_since]])</f>
        <v>CUST_8160_UK_44104</v>
      </c>
      <c r="B4017" t="s">
        <v>2585</v>
      </c>
      <c r="C4017">
        <v>52</v>
      </c>
      <c r="D4017" t="s">
        <v>21</v>
      </c>
      <c r="E4017" t="s">
        <v>52</v>
      </c>
      <c r="F4017">
        <v>121.15</v>
      </c>
      <c r="G4017">
        <f>IF(DATOS[[#This Row],[avg_order_value]]="",0,DATOS[[#This Row],[avg_order_value]])</f>
        <v>121.15</v>
      </c>
      <c r="H4017">
        <v>10</v>
      </c>
      <c r="I4017">
        <f>DATOS[[#This Row],[avgValorOrdenDesc]]*DATOS[[#This Row],[total_orders]]</f>
        <v>1211.5</v>
      </c>
      <c r="J4017">
        <v>210</v>
      </c>
      <c r="K4017">
        <v>0</v>
      </c>
      <c r="L4017" t="s">
        <v>19</v>
      </c>
      <c r="M4017">
        <v>44.5</v>
      </c>
      <c r="N4017">
        <f>IF(DATOS[[#This Row],[email_open_rate]]="",0,DATOS[[#This Row],[email_open_rate]])</f>
        <v>44.5</v>
      </c>
      <c r="O4017" s="1">
        <v>44104</v>
      </c>
      <c r="P4017">
        <v>14</v>
      </c>
      <c r="Q4017">
        <v>0.46</v>
      </c>
      <c r="R4017">
        <f>IF(IFERROR(VLOOKUP(DATOS[[#This Row],[IdUnico]],A4018:$A$5002,1,FALSE),0),1,0)</f>
        <v>0</v>
      </c>
    </row>
    <row r="4018" spans="1:18" x14ac:dyDescent="0.3">
      <c r="A4018" t="str">
        <f>CONCATENATE(DATOS[[#This Row],[customer_id]],"_",DATOS[[#This Row],[country]],"_",DATOS[[#This Row],[customer_since]])</f>
        <v>CUST_8161_Germany_45139</v>
      </c>
      <c r="B4018" t="s">
        <v>2446</v>
      </c>
      <c r="C4018">
        <v>38</v>
      </c>
      <c r="D4018" t="s">
        <v>25</v>
      </c>
      <c r="E4018" t="s">
        <v>50</v>
      </c>
      <c r="F4018">
        <v>125.24</v>
      </c>
      <c r="G4018">
        <f>IF(DATOS[[#This Row],[avg_order_value]]="",0,DATOS[[#This Row],[avg_order_value]])</f>
        <v>125.24</v>
      </c>
      <c r="H4018">
        <v>13</v>
      </c>
      <c r="I4018">
        <f>DATOS[[#This Row],[avgValorOrdenDesc]]*DATOS[[#This Row],[total_orders]]</f>
        <v>1628.12</v>
      </c>
      <c r="J4018">
        <v>67</v>
      </c>
      <c r="K4018">
        <v>0</v>
      </c>
      <c r="L4018" t="s">
        <v>29</v>
      </c>
      <c r="M4018">
        <v>56.6</v>
      </c>
      <c r="N4018">
        <f>IF(DATOS[[#This Row],[email_open_rate]]="",0,DATOS[[#This Row],[email_open_rate]])</f>
        <v>56.6</v>
      </c>
      <c r="O4018" s="1">
        <v>45139</v>
      </c>
      <c r="P4018">
        <v>52</v>
      </c>
      <c r="Q4018">
        <v>0.09</v>
      </c>
      <c r="R4018">
        <f>IF(IFERROR(VLOOKUP(DATOS[[#This Row],[IdUnico]],A4019:$A$5002,1,FALSE),0),1,0)</f>
        <v>0</v>
      </c>
    </row>
    <row r="4019" spans="1:18" x14ac:dyDescent="0.3">
      <c r="A4019" t="str">
        <f>CONCATENATE(DATOS[[#This Row],[customer_id]],"_",DATOS[[#This Row],[country]],"_",DATOS[[#This Row],[customer_since]])</f>
        <v>CUST_8162_UK_44993</v>
      </c>
      <c r="B4019" t="s">
        <v>2792</v>
      </c>
      <c r="C4019">
        <v>63</v>
      </c>
      <c r="D4019" t="s">
        <v>14</v>
      </c>
      <c r="E4019" t="s">
        <v>52</v>
      </c>
      <c r="F4019">
        <v>140.72</v>
      </c>
      <c r="G4019">
        <f>IF(DATOS[[#This Row],[avg_order_value]]="",0,DATOS[[#This Row],[avg_order_value]])</f>
        <v>140.72</v>
      </c>
      <c r="H4019">
        <v>10</v>
      </c>
      <c r="I4019">
        <f>DATOS[[#This Row],[avgValorOrdenDesc]]*DATOS[[#This Row],[total_orders]]</f>
        <v>1407.2</v>
      </c>
      <c r="J4019">
        <v>275</v>
      </c>
      <c r="K4019">
        <v>0</v>
      </c>
      <c r="L4019" t="s">
        <v>16</v>
      </c>
      <c r="M4019">
        <v>57.6</v>
      </c>
      <c r="N4019">
        <f>IF(DATOS[[#This Row],[email_open_rate]]="",0,DATOS[[#This Row],[email_open_rate]])</f>
        <v>57.6</v>
      </c>
      <c r="O4019" s="1">
        <v>44993</v>
      </c>
      <c r="P4019">
        <v>58</v>
      </c>
      <c r="Q4019">
        <v>0.19</v>
      </c>
      <c r="R4019">
        <f>IF(IFERROR(VLOOKUP(DATOS[[#This Row],[IdUnico]],A4020:$A$5002,1,FALSE),0),1,0)</f>
        <v>0</v>
      </c>
    </row>
    <row r="4020" spans="1:18" x14ac:dyDescent="0.3">
      <c r="A4020" t="str">
        <f>CONCATENATE(DATOS[[#This Row],[customer_id]],"_",DATOS[[#This Row],[country]],"_",DATOS[[#This Row],[customer_since]])</f>
        <v>CUST_8164_UK_45594</v>
      </c>
      <c r="B4020" t="s">
        <v>462</v>
      </c>
      <c r="C4020">
        <v>39</v>
      </c>
      <c r="D4020" t="s">
        <v>21</v>
      </c>
      <c r="E4020" t="s">
        <v>52</v>
      </c>
      <c r="F4020">
        <v>119.19</v>
      </c>
      <c r="G4020">
        <f>IF(DATOS[[#This Row],[avg_order_value]]="",0,DATOS[[#This Row],[avg_order_value]])</f>
        <v>119.19</v>
      </c>
      <c r="H4020">
        <v>9</v>
      </c>
      <c r="I4020">
        <f>DATOS[[#This Row],[avgValorOrdenDesc]]*DATOS[[#This Row],[total_orders]]</f>
        <v>1072.71</v>
      </c>
      <c r="J4020">
        <v>318</v>
      </c>
      <c r="K4020">
        <v>0</v>
      </c>
      <c r="L4020" t="s">
        <v>29</v>
      </c>
      <c r="M4020">
        <v>36.200000000000003</v>
      </c>
      <c r="N4020">
        <f>IF(DATOS[[#This Row],[email_open_rate]]="",0,DATOS[[#This Row],[email_open_rate]])</f>
        <v>36.200000000000003</v>
      </c>
      <c r="O4020" s="1">
        <v>45594</v>
      </c>
      <c r="P4020">
        <v>92</v>
      </c>
      <c r="Q4020">
        <v>0.15</v>
      </c>
      <c r="R4020">
        <f>IF(IFERROR(VLOOKUP(DATOS[[#This Row],[IdUnico]],A4021:$A$5002,1,FALSE),0),1,0)</f>
        <v>0</v>
      </c>
    </row>
    <row r="4021" spans="1:18" x14ac:dyDescent="0.3">
      <c r="A4021" t="str">
        <f>CONCATENATE(DATOS[[#This Row],[customer_id]],"_",DATOS[[#This Row],[country]],"_",DATOS[[#This Row],[customer_since]])</f>
        <v>CUST_8164_USA_44168</v>
      </c>
      <c r="B4021" t="s">
        <v>462</v>
      </c>
      <c r="C4021">
        <v>47</v>
      </c>
      <c r="D4021" t="s">
        <v>25</v>
      </c>
      <c r="E4021" t="s">
        <v>18</v>
      </c>
      <c r="F4021">
        <v>168.31</v>
      </c>
      <c r="G4021">
        <f>IF(DATOS[[#This Row],[avg_order_value]]="",0,DATOS[[#This Row],[avg_order_value]])</f>
        <v>168.31</v>
      </c>
      <c r="H4021">
        <v>15</v>
      </c>
      <c r="I4021">
        <f>DATOS[[#This Row],[avgValorOrdenDesc]]*DATOS[[#This Row],[total_orders]]</f>
        <v>2524.65</v>
      </c>
      <c r="J4021">
        <v>180</v>
      </c>
      <c r="K4021">
        <v>0</v>
      </c>
      <c r="L4021" t="s">
        <v>29</v>
      </c>
      <c r="M4021">
        <v>26.4</v>
      </c>
      <c r="N4021">
        <f>IF(DATOS[[#This Row],[email_open_rate]]="",0,DATOS[[#This Row],[email_open_rate]])</f>
        <v>26.4</v>
      </c>
      <c r="O4021" s="1">
        <v>44168</v>
      </c>
      <c r="P4021">
        <v>18</v>
      </c>
      <c r="Q4021">
        <v>0.09</v>
      </c>
      <c r="R4021">
        <f>IF(IFERROR(VLOOKUP(DATOS[[#This Row],[IdUnico]],A4022:$A$5002,1,FALSE),0),1,0)</f>
        <v>0</v>
      </c>
    </row>
    <row r="4022" spans="1:18" x14ac:dyDescent="0.3">
      <c r="A4022" t="str">
        <f>CONCATENATE(DATOS[[#This Row],[customer_id]],"_",DATOS[[#This Row],[country]],"_",DATOS[[#This Row],[customer_since]])</f>
        <v>CUST_8165_USA_44306</v>
      </c>
      <c r="B4022" t="s">
        <v>1847</v>
      </c>
      <c r="C4022">
        <v>67</v>
      </c>
      <c r="D4022" t="s">
        <v>14</v>
      </c>
      <c r="E4022" t="s">
        <v>18</v>
      </c>
      <c r="F4022">
        <v>95.37</v>
      </c>
      <c r="G4022">
        <f>IF(DATOS[[#This Row],[avg_order_value]]="",0,DATOS[[#This Row],[avg_order_value]])</f>
        <v>95.37</v>
      </c>
      <c r="H4022">
        <v>14</v>
      </c>
      <c r="I4022">
        <f>DATOS[[#This Row],[avgValorOrdenDesc]]*DATOS[[#This Row],[total_orders]]</f>
        <v>1335.18</v>
      </c>
      <c r="J4022">
        <v>166</v>
      </c>
      <c r="K4022">
        <v>0</v>
      </c>
      <c r="L4022" t="s">
        <v>40</v>
      </c>
      <c r="N4022">
        <f>IF(DATOS[[#This Row],[email_open_rate]]="",0,DATOS[[#This Row],[email_open_rate]])</f>
        <v>0</v>
      </c>
      <c r="O4022" s="1">
        <v>44306</v>
      </c>
      <c r="P4022">
        <v>1</v>
      </c>
      <c r="Q4022">
        <v>0.36</v>
      </c>
      <c r="R4022">
        <f>IF(IFERROR(VLOOKUP(DATOS[[#This Row],[IdUnico]],A4023:$A$5002,1,FALSE),0),1,0)</f>
        <v>0</v>
      </c>
    </row>
    <row r="4023" spans="1:18" x14ac:dyDescent="0.3">
      <c r="A4023" t="str">
        <f>CONCATENATE(DATOS[[#This Row],[customer_id]],"_",DATOS[[#This Row],[country]],"_",DATOS[[#This Row],[customer_since]])</f>
        <v>CUST_8166_India_45088</v>
      </c>
      <c r="B4023" t="s">
        <v>2347</v>
      </c>
      <c r="C4023">
        <v>44</v>
      </c>
      <c r="D4023" t="s">
        <v>21</v>
      </c>
      <c r="E4023" t="s">
        <v>37</v>
      </c>
      <c r="F4023">
        <v>189.02</v>
      </c>
      <c r="G4023">
        <f>IF(DATOS[[#This Row],[avg_order_value]]="",0,DATOS[[#This Row],[avg_order_value]])</f>
        <v>189.02</v>
      </c>
      <c r="H4023">
        <v>14</v>
      </c>
      <c r="I4023">
        <f>DATOS[[#This Row],[avgValorOrdenDesc]]*DATOS[[#This Row],[total_orders]]</f>
        <v>2646.28</v>
      </c>
      <c r="J4023">
        <v>40</v>
      </c>
      <c r="K4023">
        <v>0</v>
      </c>
      <c r="L4023" t="s">
        <v>29</v>
      </c>
      <c r="M4023">
        <v>15.6</v>
      </c>
      <c r="N4023">
        <f>IF(DATOS[[#This Row],[email_open_rate]]="",0,DATOS[[#This Row],[email_open_rate]])</f>
        <v>15.6</v>
      </c>
      <c r="O4023" s="1">
        <v>45088</v>
      </c>
      <c r="P4023">
        <v>74</v>
      </c>
      <c r="Q4023">
        <v>0.61</v>
      </c>
      <c r="R4023">
        <f>IF(IFERROR(VLOOKUP(DATOS[[#This Row],[IdUnico]],A4024:$A$5002,1,FALSE),0),1,0)</f>
        <v>0</v>
      </c>
    </row>
    <row r="4024" spans="1:18" x14ac:dyDescent="0.3">
      <c r="A4024" t="str">
        <f>CONCATENATE(DATOS[[#This Row],[customer_id]],"_",DATOS[[#This Row],[country]],"_",DATOS[[#This Row],[customer_since]])</f>
        <v>CUST_8167_Japan_45675</v>
      </c>
      <c r="B4024" t="s">
        <v>2058</v>
      </c>
      <c r="C4024">
        <v>50</v>
      </c>
      <c r="D4024" t="s">
        <v>21</v>
      </c>
      <c r="E4024" t="s">
        <v>26</v>
      </c>
      <c r="F4024">
        <v>154.71</v>
      </c>
      <c r="G4024">
        <f>IF(DATOS[[#This Row],[avg_order_value]]="",0,DATOS[[#This Row],[avg_order_value]])</f>
        <v>154.71</v>
      </c>
      <c r="H4024">
        <v>10</v>
      </c>
      <c r="I4024">
        <f>DATOS[[#This Row],[avgValorOrdenDesc]]*DATOS[[#This Row],[total_orders]]</f>
        <v>1547.1000000000001</v>
      </c>
      <c r="J4024">
        <v>48</v>
      </c>
      <c r="K4024">
        <v>0</v>
      </c>
      <c r="L4024" t="s">
        <v>29</v>
      </c>
      <c r="M4024">
        <v>75.8</v>
      </c>
      <c r="N4024">
        <f>IF(DATOS[[#This Row],[email_open_rate]]="",0,DATOS[[#This Row],[email_open_rate]])</f>
        <v>75.8</v>
      </c>
      <c r="O4024" s="1">
        <v>45675</v>
      </c>
      <c r="P4024">
        <v>45</v>
      </c>
      <c r="Q4024">
        <v>0.1</v>
      </c>
      <c r="R4024">
        <f>IF(IFERROR(VLOOKUP(DATOS[[#This Row],[IdUnico]],A4025:$A$5002,1,FALSE),0),1,0)</f>
        <v>0</v>
      </c>
    </row>
    <row r="4025" spans="1:18" x14ac:dyDescent="0.3">
      <c r="A4025" t="str">
        <f>CONCATENATE(DATOS[[#This Row],[customer_id]],"_",DATOS[[#This Row],[country]],"_",DATOS[[#This Row],[customer_since]])</f>
        <v>CUST_8170_Australia_44434</v>
      </c>
      <c r="B4025" t="s">
        <v>2499</v>
      </c>
      <c r="C4025">
        <v>65</v>
      </c>
      <c r="D4025" t="s">
        <v>25</v>
      </c>
      <c r="E4025" t="s">
        <v>22</v>
      </c>
      <c r="F4025">
        <v>31.62</v>
      </c>
      <c r="G4025">
        <f>IF(DATOS[[#This Row],[avg_order_value]]="",0,DATOS[[#This Row],[avg_order_value]])</f>
        <v>31.62</v>
      </c>
      <c r="H4025">
        <v>10</v>
      </c>
      <c r="I4025">
        <f>DATOS[[#This Row],[avgValorOrdenDesc]]*DATOS[[#This Row],[total_orders]]</f>
        <v>316.2</v>
      </c>
      <c r="J4025">
        <v>66</v>
      </c>
      <c r="K4025">
        <v>0</v>
      </c>
      <c r="L4025" t="s">
        <v>23</v>
      </c>
      <c r="N4025">
        <f>IF(DATOS[[#This Row],[email_open_rate]]="",0,DATOS[[#This Row],[email_open_rate]])</f>
        <v>0</v>
      </c>
      <c r="O4025" s="1">
        <v>44434</v>
      </c>
      <c r="P4025">
        <v>78</v>
      </c>
      <c r="Q4025">
        <v>0.19</v>
      </c>
      <c r="R4025">
        <f>IF(IFERROR(VLOOKUP(DATOS[[#This Row],[IdUnico]],A4026:$A$5002,1,FALSE),0),1,0)</f>
        <v>0</v>
      </c>
    </row>
    <row r="4026" spans="1:18" x14ac:dyDescent="0.3">
      <c r="A4026" t="str">
        <f>CONCATENATE(DATOS[[#This Row],[customer_id]],"_",DATOS[[#This Row],[country]],"_",DATOS[[#This Row],[customer_since]])</f>
        <v>CUST_8175_Brazil_45520</v>
      </c>
      <c r="B4026" t="s">
        <v>1512</v>
      </c>
      <c r="C4026">
        <v>45</v>
      </c>
      <c r="D4026" t="s">
        <v>14</v>
      </c>
      <c r="E4026" t="s">
        <v>15</v>
      </c>
      <c r="F4026">
        <v>59.32</v>
      </c>
      <c r="G4026">
        <f>IF(DATOS[[#This Row],[avg_order_value]]="",0,DATOS[[#This Row],[avg_order_value]])</f>
        <v>59.32</v>
      </c>
      <c r="H4026">
        <v>13</v>
      </c>
      <c r="I4026">
        <f>DATOS[[#This Row],[avgValorOrdenDesc]]*DATOS[[#This Row],[total_orders]]</f>
        <v>771.16</v>
      </c>
      <c r="J4026">
        <v>61</v>
      </c>
      <c r="K4026">
        <v>0</v>
      </c>
      <c r="L4026" t="s">
        <v>23</v>
      </c>
      <c r="M4026">
        <v>37.5</v>
      </c>
      <c r="N4026">
        <f>IF(DATOS[[#This Row],[email_open_rate]]="",0,DATOS[[#This Row],[email_open_rate]])</f>
        <v>37.5</v>
      </c>
      <c r="O4026" s="1">
        <v>45520</v>
      </c>
      <c r="P4026">
        <v>1</v>
      </c>
      <c r="Q4026">
        <v>0.14000000000000001</v>
      </c>
      <c r="R4026">
        <f>IF(IFERROR(VLOOKUP(DATOS[[#This Row],[IdUnico]],A4027:$A$5002,1,FALSE),0),1,0)</f>
        <v>0</v>
      </c>
    </row>
    <row r="4027" spans="1:18" x14ac:dyDescent="0.3">
      <c r="A4027" t="str">
        <f>CONCATENATE(DATOS[[#This Row],[customer_id]],"_",DATOS[[#This Row],[country]],"_",DATOS[[#This Row],[customer_since]])</f>
        <v>CUST_8175_Japan_45044</v>
      </c>
      <c r="B4027" t="s">
        <v>1512</v>
      </c>
      <c r="C4027">
        <v>23</v>
      </c>
      <c r="D4027" t="s">
        <v>21</v>
      </c>
      <c r="E4027" t="s">
        <v>26</v>
      </c>
      <c r="F4027">
        <v>229.66</v>
      </c>
      <c r="G4027">
        <f>IF(DATOS[[#This Row],[avg_order_value]]="",0,DATOS[[#This Row],[avg_order_value]])</f>
        <v>229.66</v>
      </c>
      <c r="H4027">
        <v>8</v>
      </c>
      <c r="I4027">
        <f>DATOS[[#This Row],[avgValorOrdenDesc]]*DATOS[[#This Row],[total_orders]]</f>
        <v>1837.28</v>
      </c>
      <c r="J4027">
        <v>147</v>
      </c>
      <c r="K4027">
        <v>0</v>
      </c>
      <c r="L4027" t="s">
        <v>40</v>
      </c>
      <c r="M4027">
        <v>21.4</v>
      </c>
      <c r="N4027">
        <f>IF(DATOS[[#This Row],[email_open_rate]]="",0,DATOS[[#This Row],[email_open_rate]])</f>
        <v>21.4</v>
      </c>
      <c r="O4027" s="1">
        <v>45044</v>
      </c>
      <c r="P4027">
        <v>74</v>
      </c>
      <c r="Q4027">
        <v>0.18</v>
      </c>
      <c r="R4027">
        <f>IF(IFERROR(VLOOKUP(DATOS[[#This Row],[IdUnico]],A4028:$A$5002,1,FALSE),0),1,0)</f>
        <v>0</v>
      </c>
    </row>
    <row r="4028" spans="1:18" x14ac:dyDescent="0.3">
      <c r="A4028" t="str">
        <f>CONCATENATE(DATOS[[#This Row],[customer_id]],"_",DATOS[[#This Row],[country]],"_",DATOS[[#This Row],[customer_since]])</f>
        <v>CUST_8177_Brazil_44107</v>
      </c>
      <c r="B4028" t="s">
        <v>1787</v>
      </c>
      <c r="C4028">
        <v>26</v>
      </c>
      <c r="D4028" t="s">
        <v>25</v>
      </c>
      <c r="E4028" t="s">
        <v>15</v>
      </c>
      <c r="F4028">
        <v>71.66</v>
      </c>
      <c r="G4028">
        <f>IF(DATOS[[#This Row],[avg_order_value]]="",0,DATOS[[#This Row],[avg_order_value]])</f>
        <v>71.66</v>
      </c>
      <c r="H4028">
        <v>9</v>
      </c>
      <c r="I4028">
        <f>DATOS[[#This Row],[avgValorOrdenDesc]]*DATOS[[#This Row],[total_orders]]</f>
        <v>644.93999999999994</v>
      </c>
      <c r="J4028">
        <v>311</v>
      </c>
      <c r="K4028">
        <v>0</v>
      </c>
      <c r="L4028" t="s">
        <v>16</v>
      </c>
      <c r="M4028">
        <v>92.2</v>
      </c>
      <c r="N4028">
        <f>IF(DATOS[[#This Row],[email_open_rate]]="",0,DATOS[[#This Row],[email_open_rate]])</f>
        <v>92.2</v>
      </c>
      <c r="O4028" s="1">
        <v>44107</v>
      </c>
      <c r="P4028">
        <v>10</v>
      </c>
      <c r="Q4028">
        <v>0.12</v>
      </c>
      <c r="R4028">
        <f>IF(IFERROR(VLOOKUP(DATOS[[#This Row],[IdUnico]],A4029:$A$5002,1,FALSE),0),1,0)</f>
        <v>0</v>
      </c>
    </row>
    <row r="4029" spans="1:18" x14ac:dyDescent="0.3">
      <c r="A4029" t="str">
        <f>CONCATENATE(DATOS[[#This Row],[customer_id]],"_",DATOS[[#This Row],[country]],"_",DATOS[[#This Row],[customer_since]])</f>
        <v>CUST_8178_Brazil_45315</v>
      </c>
      <c r="B4029" t="s">
        <v>2929</v>
      </c>
      <c r="C4029">
        <v>65</v>
      </c>
      <c r="D4029" t="s">
        <v>14</v>
      </c>
      <c r="E4029" t="s">
        <v>15</v>
      </c>
      <c r="F4029">
        <v>28.18</v>
      </c>
      <c r="G4029">
        <f>IF(DATOS[[#This Row],[avg_order_value]]="",0,DATOS[[#This Row],[avg_order_value]])</f>
        <v>28.18</v>
      </c>
      <c r="H4029">
        <v>6</v>
      </c>
      <c r="I4029">
        <f>DATOS[[#This Row],[avgValorOrdenDesc]]*DATOS[[#This Row],[total_orders]]</f>
        <v>169.07999999999998</v>
      </c>
      <c r="J4029">
        <v>90</v>
      </c>
      <c r="K4029">
        <v>0</v>
      </c>
      <c r="L4029" t="s">
        <v>29</v>
      </c>
      <c r="M4029">
        <v>80.599999999999994</v>
      </c>
      <c r="N4029">
        <f>IF(DATOS[[#This Row],[email_open_rate]]="",0,DATOS[[#This Row],[email_open_rate]])</f>
        <v>80.599999999999994</v>
      </c>
      <c r="O4029" s="1">
        <v>45315</v>
      </c>
      <c r="P4029">
        <v>49</v>
      </c>
      <c r="Q4029">
        <v>0.17</v>
      </c>
      <c r="R4029">
        <f>IF(IFERROR(VLOOKUP(DATOS[[#This Row],[IdUnico]],A4030:$A$5002,1,FALSE),0),1,0)</f>
        <v>0</v>
      </c>
    </row>
    <row r="4030" spans="1:18" x14ac:dyDescent="0.3">
      <c r="A4030" t="str">
        <f>CONCATENATE(DATOS[[#This Row],[customer_id]],"_",DATOS[[#This Row],[country]],"_",DATOS[[#This Row],[customer_since]])</f>
        <v>CUST_8179_Brazil_44426</v>
      </c>
      <c r="B4030" t="s">
        <v>1405</v>
      </c>
      <c r="C4030">
        <v>19</v>
      </c>
      <c r="D4030" t="s">
        <v>25</v>
      </c>
      <c r="E4030" t="s">
        <v>15</v>
      </c>
      <c r="F4030">
        <v>53.85</v>
      </c>
      <c r="G4030">
        <f>IF(DATOS[[#This Row],[avg_order_value]]="",0,DATOS[[#This Row],[avg_order_value]])</f>
        <v>53.85</v>
      </c>
      <c r="H4030">
        <v>11</v>
      </c>
      <c r="I4030">
        <f>DATOS[[#This Row],[avgValorOrdenDesc]]*DATOS[[#This Row],[total_orders]]</f>
        <v>592.35</v>
      </c>
      <c r="J4030">
        <v>352</v>
      </c>
      <c r="K4030">
        <v>0</v>
      </c>
      <c r="L4030" t="s">
        <v>19</v>
      </c>
      <c r="M4030">
        <v>56.1</v>
      </c>
      <c r="N4030">
        <f>IF(DATOS[[#This Row],[email_open_rate]]="",0,DATOS[[#This Row],[email_open_rate]])</f>
        <v>56.1</v>
      </c>
      <c r="O4030" s="1">
        <v>44426</v>
      </c>
      <c r="P4030">
        <v>98</v>
      </c>
      <c r="Q4030">
        <v>0.27</v>
      </c>
      <c r="R4030">
        <f>IF(IFERROR(VLOOKUP(DATOS[[#This Row],[IdUnico]],A4031:$A$5002,1,FALSE),0),1,0)</f>
        <v>0</v>
      </c>
    </row>
    <row r="4031" spans="1:18" x14ac:dyDescent="0.3">
      <c r="A4031" t="str">
        <f>CONCATENATE(DATOS[[#This Row],[customer_id]],"_",DATOS[[#This Row],[country]],"_",DATOS[[#This Row],[customer_since]])</f>
        <v>CUST_8179_China_44170</v>
      </c>
      <c r="B4031" t="s">
        <v>1405</v>
      </c>
      <c r="C4031">
        <v>36</v>
      </c>
      <c r="D4031" t="s">
        <v>21</v>
      </c>
      <c r="E4031" t="s">
        <v>44</v>
      </c>
      <c r="F4031">
        <v>44.56</v>
      </c>
      <c r="G4031">
        <f>IF(DATOS[[#This Row],[avg_order_value]]="",0,DATOS[[#This Row],[avg_order_value]])</f>
        <v>44.56</v>
      </c>
      <c r="H4031">
        <v>7</v>
      </c>
      <c r="I4031">
        <f>DATOS[[#This Row],[avgValorOrdenDesc]]*DATOS[[#This Row],[total_orders]]</f>
        <v>311.92</v>
      </c>
      <c r="J4031">
        <v>104</v>
      </c>
      <c r="K4031">
        <v>0</v>
      </c>
      <c r="L4031" t="s">
        <v>16</v>
      </c>
      <c r="M4031">
        <v>61.3</v>
      </c>
      <c r="N4031">
        <f>IF(DATOS[[#This Row],[email_open_rate]]="",0,DATOS[[#This Row],[email_open_rate]])</f>
        <v>61.3</v>
      </c>
      <c r="O4031" s="1">
        <v>44170</v>
      </c>
      <c r="P4031">
        <v>36</v>
      </c>
      <c r="Q4031">
        <v>0.26</v>
      </c>
      <c r="R4031">
        <f>IF(IFERROR(VLOOKUP(DATOS[[#This Row],[IdUnico]],A4032:$A$5002,1,FALSE),0),1,0)</f>
        <v>0</v>
      </c>
    </row>
    <row r="4032" spans="1:18" x14ac:dyDescent="0.3">
      <c r="A4032" t="str">
        <f>CONCATENATE(DATOS[[#This Row],[customer_id]],"_",DATOS[[#This Row],[country]],"_",DATOS[[#This Row],[customer_since]])</f>
        <v>CUST_8183_Australia_44797</v>
      </c>
      <c r="B4032" t="s">
        <v>2068</v>
      </c>
      <c r="C4032">
        <v>66</v>
      </c>
      <c r="D4032" t="s">
        <v>21</v>
      </c>
      <c r="E4032" t="s">
        <v>22</v>
      </c>
      <c r="F4032">
        <v>89.38</v>
      </c>
      <c r="G4032">
        <f>IF(DATOS[[#This Row],[avg_order_value]]="",0,DATOS[[#This Row],[avg_order_value]])</f>
        <v>89.38</v>
      </c>
      <c r="H4032">
        <v>7</v>
      </c>
      <c r="I4032">
        <f>DATOS[[#This Row],[avgValorOrdenDesc]]*DATOS[[#This Row],[total_orders]]</f>
        <v>625.66</v>
      </c>
      <c r="J4032">
        <v>131</v>
      </c>
      <c r="K4032">
        <v>0</v>
      </c>
      <c r="L4032" t="s">
        <v>16</v>
      </c>
      <c r="M4032">
        <v>19.100000000000001</v>
      </c>
      <c r="N4032">
        <f>IF(DATOS[[#This Row],[email_open_rate]]="",0,DATOS[[#This Row],[email_open_rate]])</f>
        <v>19.100000000000001</v>
      </c>
      <c r="O4032" s="1">
        <v>44797</v>
      </c>
      <c r="P4032">
        <v>5</v>
      </c>
      <c r="Q4032">
        <v>0.25</v>
      </c>
      <c r="R4032">
        <f>IF(IFERROR(VLOOKUP(DATOS[[#This Row],[IdUnico]],A4033:$A$5002,1,FALSE),0),1,0)</f>
        <v>0</v>
      </c>
    </row>
    <row r="4033" spans="1:18" x14ac:dyDescent="0.3">
      <c r="A4033" t="str">
        <f>CONCATENATE(DATOS[[#This Row],[customer_id]],"_",DATOS[[#This Row],[country]],"_",DATOS[[#This Row],[customer_since]])</f>
        <v>CUST_8183_Canada_45162</v>
      </c>
      <c r="B4033" t="s">
        <v>2068</v>
      </c>
      <c r="C4033">
        <v>31</v>
      </c>
      <c r="D4033" t="s">
        <v>21</v>
      </c>
      <c r="E4033" t="s">
        <v>28</v>
      </c>
      <c r="F4033">
        <v>73.12</v>
      </c>
      <c r="G4033">
        <f>IF(DATOS[[#This Row],[avg_order_value]]="",0,DATOS[[#This Row],[avg_order_value]])</f>
        <v>73.12</v>
      </c>
      <c r="H4033">
        <v>8</v>
      </c>
      <c r="I4033">
        <f>DATOS[[#This Row],[avgValorOrdenDesc]]*DATOS[[#This Row],[total_orders]]</f>
        <v>584.96</v>
      </c>
      <c r="J4033">
        <v>70</v>
      </c>
      <c r="K4033">
        <v>0</v>
      </c>
      <c r="L4033" t="s">
        <v>19</v>
      </c>
      <c r="M4033">
        <v>19.100000000000001</v>
      </c>
      <c r="N4033">
        <f>IF(DATOS[[#This Row],[email_open_rate]]="",0,DATOS[[#This Row],[email_open_rate]])</f>
        <v>19.100000000000001</v>
      </c>
      <c r="O4033" s="1">
        <v>45162</v>
      </c>
      <c r="P4033">
        <v>53</v>
      </c>
      <c r="Q4033">
        <v>0.3</v>
      </c>
      <c r="R4033">
        <f>IF(IFERROR(VLOOKUP(DATOS[[#This Row],[IdUnico]],A4034:$A$5002,1,FALSE),0),1,0)</f>
        <v>0</v>
      </c>
    </row>
    <row r="4034" spans="1:18" x14ac:dyDescent="0.3">
      <c r="A4034" t="str">
        <f>CONCATENATE(DATOS[[#This Row],[customer_id]],"_",DATOS[[#This Row],[country]],"_",DATOS[[#This Row],[customer_since]])</f>
        <v>CUST_8184_UK_45092</v>
      </c>
      <c r="B4034" t="s">
        <v>1045</v>
      </c>
      <c r="C4034">
        <v>22</v>
      </c>
      <c r="D4034" t="s">
        <v>21</v>
      </c>
      <c r="E4034" t="s">
        <v>52</v>
      </c>
      <c r="F4034">
        <v>158.34</v>
      </c>
      <c r="G4034">
        <f>IF(DATOS[[#This Row],[avg_order_value]]="",0,DATOS[[#This Row],[avg_order_value]])</f>
        <v>158.34</v>
      </c>
      <c r="H4034">
        <v>18</v>
      </c>
      <c r="I4034">
        <f>DATOS[[#This Row],[avgValorOrdenDesc]]*DATOS[[#This Row],[total_orders]]</f>
        <v>2850.12</v>
      </c>
      <c r="J4034">
        <v>150</v>
      </c>
      <c r="K4034">
        <v>0</v>
      </c>
      <c r="L4034" t="s">
        <v>40</v>
      </c>
      <c r="N4034">
        <f>IF(DATOS[[#This Row],[email_open_rate]]="",0,DATOS[[#This Row],[email_open_rate]])</f>
        <v>0</v>
      </c>
      <c r="O4034" s="1">
        <v>45092</v>
      </c>
      <c r="P4034">
        <v>96</v>
      </c>
      <c r="Q4034">
        <v>0.52</v>
      </c>
      <c r="R4034">
        <f>IF(IFERROR(VLOOKUP(DATOS[[#This Row],[IdUnico]],A4035:$A$5002,1,FALSE),0),1,0)</f>
        <v>0</v>
      </c>
    </row>
    <row r="4035" spans="1:18" x14ac:dyDescent="0.3">
      <c r="A4035" t="str">
        <f>CONCATENATE(DATOS[[#This Row],[customer_id]],"_",DATOS[[#This Row],[country]],"_",DATOS[[#This Row],[customer_since]])</f>
        <v>CUST_8185_India_45082</v>
      </c>
      <c r="B4035" t="s">
        <v>3186</v>
      </c>
      <c r="C4035">
        <v>45</v>
      </c>
      <c r="D4035" t="s">
        <v>21</v>
      </c>
      <c r="E4035" t="s">
        <v>37</v>
      </c>
      <c r="F4035">
        <v>83.25</v>
      </c>
      <c r="G4035">
        <f>IF(DATOS[[#This Row],[avg_order_value]]="",0,DATOS[[#This Row],[avg_order_value]])</f>
        <v>83.25</v>
      </c>
      <c r="H4035">
        <v>10</v>
      </c>
      <c r="I4035">
        <f>DATOS[[#This Row],[avgValorOrdenDesc]]*DATOS[[#This Row],[total_orders]]</f>
        <v>832.5</v>
      </c>
      <c r="J4035">
        <v>290</v>
      </c>
      <c r="K4035">
        <v>0</v>
      </c>
      <c r="L4035" t="s">
        <v>29</v>
      </c>
      <c r="M4035">
        <v>15</v>
      </c>
      <c r="N4035">
        <f>IF(DATOS[[#This Row],[email_open_rate]]="",0,DATOS[[#This Row],[email_open_rate]])</f>
        <v>15</v>
      </c>
      <c r="O4035" s="1">
        <v>45082</v>
      </c>
      <c r="P4035">
        <v>7</v>
      </c>
      <c r="Q4035">
        <v>0.21</v>
      </c>
      <c r="R4035">
        <f>IF(IFERROR(VLOOKUP(DATOS[[#This Row],[IdUnico]],A4036:$A$5002,1,FALSE),0),1,0)</f>
        <v>0</v>
      </c>
    </row>
    <row r="4036" spans="1:18" x14ac:dyDescent="0.3">
      <c r="A4036" t="str">
        <f>CONCATENATE(DATOS[[#This Row],[customer_id]],"_",DATOS[[#This Row],[country]],"_",DATOS[[#This Row],[customer_since]])</f>
        <v>CUST_8186_Brazil_44035</v>
      </c>
      <c r="B4036" t="s">
        <v>485</v>
      </c>
      <c r="C4036">
        <v>73</v>
      </c>
      <c r="D4036" t="s">
        <v>14</v>
      </c>
      <c r="E4036" t="s">
        <v>15</v>
      </c>
      <c r="F4036">
        <v>171.92</v>
      </c>
      <c r="G4036">
        <f>IF(DATOS[[#This Row],[avg_order_value]]="",0,DATOS[[#This Row],[avg_order_value]])</f>
        <v>171.92</v>
      </c>
      <c r="H4036">
        <v>7</v>
      </c>
      <c r="I4036">
        <f>DATOS[[#This Row],[avgValorOrdenDesc]]*DATOS[[#This Row],[total_orders]]</f>
        <v>1203.4399999999998</v>
      </c>
      <c r="J4036">
        <v>56</v>
      </c>
      <c r="K4036">
        <v>0</v>
      </c>
      <c r="L4036" t="s">
        <v>16</v>
      </c>
      <c r="M4036">
        <v>70.099999999999994</v>
      </c>
      <c r="N4036">
        <f>IF(DATOS[[#This Row],[email_open_rate]]="",0,DATOS[[#This Row],[email_open_rate]])</f>
        <v>70.099999999999994</v>
      </c>
      <c r="O4036" s="1">
        <v>44035</v>
      </c>
      <c r="P4036">
        <v>53</v>
      </c>
      <c r="Q4036">
        <v>0.17</v>
      </c>
      <c r="R4036">
        <f>IF(IFERROR(VLOOKUP(DATOS[[#This Row],[IdUnico]],A4037:$A$5002,1,FALSE),0),1,0)</f>
        <v>0</v>
      </c>
    </row>
    <row r="4037" spans="1:18" x14ac:dyDescent="0.3">
      <c r="A4037" t="str">
        <f>CONCATENATE(DATOS[[#This Row],[customer_id]],"_",DATOS[[#This Row],[country]],"_",DATOS[[#This Row],[customer_since]])</f>
        <v>CUST_8186_Japan_45794</v>
      </c>
      <c r="B4037" t="s">
        <v>485</v>
      </c>
      <c r="C4037">
        <v>76</v>
      </c>
      <c r="D4037" t="s">
        <v>21</v>
      </c>
      <c r="E4037" t="s">
        <v>26</v>
      </c>
      <c r="F4037">
        <v>190.42</v>
      </c>
      <c r="G4037">
        <f>IF(DATOS[[#This Row],[avg_order_value]]="",0,DATOS[[#This Row],[avg_order_value]])</f>
        <v>190.42</v>
      </c>
      <c r="H4037">
        <v>14</v>
      </c>
      <c r="I4037">
        <f>DATOS[[#This Row],[avgValorOrdenDesc]]*DATOS[[#This Row],[total_orders]]</f>
        <v>2665.8799999999997</v>
      </c>
      <c r="J4037">
        <v>51</v>
      </c>
      <c r="K4037">
        <v>0</v>
      </c>
      <c r="L4037" t="s">
        <v>23</v>
      </c>
      <c r="M4037">
        <v>22.7</v>
      </c>
      <c r="N4037">
        <f>IF(DATOS[[#This Row],[email_open_rate]]="",0,DATOS[[#This Row],[email_open_rate]])</f>
        <v>22.7</v>
      </c>
      <c r="O4037" s="1">
        <v>45794</v>
      </c>
      <c r="P4037">
        <v>10</v>
      </c>
      <c r="Q4037">
        <v>0.12</v>
      </c>
      <c r="R4037">
        <f>IF(IFERROR(VLOOKUP(DATOS[[#This Row],[IdUnico]],A4038:$A$5002,1,FALSE),0),1,0)</f>
        <v>0</v>
      </c>
    </row>
    <row r="4038" spans="1:18" x14ac:dyDescent="0.3">
      <c r="A4038" t="str">
        <f>CONCATENATE(DATOS[[#This Row],[customer_id]],"_",DATOS[[#This Row],[country]],"_",DATOS[[#This Row],[customer_since]])</f>
        <v>CUST_8186_USA_44752</v>
      </c>
      <c r="B4038" t="s">
        <v>485</v>
      </c>
      <c r="C4038">
        <v>61</v>
      </c>
      <c r="D4038" t="s">
        <v>14</v>
      </c>
      <c r="E4038" t="s">
        <v>18</v>
      </c>
      <c r="F4038">
        <v>71.58</v>
      </c>
      <c r="G4038">
        <f>IF(DATOS[[#This Row],[avg_order_value]]="",0,DATOS[[#This Row],[avg_order_value]])</f>
        <v>71.58</v>
      </c>
      <c r="H4038">
        <v>12</v>
      </c>
      <c r="I4038">
        <f>DATOS[[#This Row],[avgValorOrdenDesc]]*DATOS[[#This Row],[total_orders]]</f>
        <v>858.96</v>
      </c>
      <c r="J4038">
        <v>154</v>
      </c>
      <c r="K4038">
        <v>0</v>
      </c>
      <c r="L4038" t="s">
        <v>19</v>
      </c>
      <c r="M4038">
        <v>53.4</v>
      </c>
      <c r="N4038">
        <f>IF(DATOS[[#This Row],[email_open_rate]]="",0,DATOS[[#This Row],[email_open_rate]])</f>
        <v>53.4</v>
      </c>
      <c r="O4038" s="1">
        <v>44752</v>
      </c>
      <c r="P4038">
        <v>44</v>
      </c>
      <c r="Q4038">
        <v>0.2</v>
      </c>
      <c r="R4038">
        <f>IF(IFERROR(VLOOKUP(DATOS[[#This Row],[IdUnico]],A4039:$A$5002,1,FALSE),0),1,0)</f>
        <v>0</v>
      </c>
    </row>
    <row r="4039" spans="1:18" x14ac:dyDescent="0.3">
      <c r="A4039" t="str">
        <f>CONCATENATE(DATOS[[#This Row],[customer_id]],"_",DATOS[[#This Row],[country]],"_",DATOS[[#This Row],[customer_since]])</f>
        <v>CUST_8189_France_45272</v>
      </c>
      <c r="B4039" t="s">
        <v>3540</v>
      </c>
      <c r="C4039">
        <v>31</v>
      </c>
      <c r="D4039" t="s">
        <v>21</v>
      </c>
      <c r="E4039" t="s">
        <v>35</v>
      </c>
      <c r="F4039">
        <v>35.97</v>
      </c>
      <c r="G4039">
        <f>IF(DATOS[[#This Row],[avg_order_value]]="",0,DATOS[[#This Row],[avg_order_value]])</f>
        <v>35.97</v>
      </c>
      <c r="H4039">
        <v>10</v>
      </c>
      <c r="I4039">
        <f>DATOS[[#This Row],[avgValorOrdenDesc]]*DATOS[[#This Row],[total_orders]]</f>
        <v>359.7</v>
      </c>
      <c r="J4039">
        <v>99</v>
      </c>
      <c r="K4039">
        <v>0</v>
      </c>
      <c r="L4039" t="s">
        <v>19</v>
      </c>
      <c r="M4039">
        <v>95.4</v>
      </c>
      <c r="N4039">
        <f>IF(DATOS[[#This Row],[email_open_rate]]="",0,DATOS[[#This Row],[email_open_rate]])</f>
        <v>95.4</v>
      </c>
      <c r="O4039" s="1">
        <v>45272</v>
      </c>
      <c r="P4039">
        <v>77</v>
      </c>
      <c r="Q4039">
        <v>0.42</v>
      </c>
      <c r="R4039">
        <f>IF(IFERROR(VLOOKUP(DATOS[[#This Row],[IdUnico]],A4040:$A$5002,1,FALSE),0),1,0)</f>
        <v>0</v>
      </c>
    </row>
    <row r="4040" spans="1:18" x14ac:dyDescent="0.3">
      <c r="A4040" t="str">
        <f>CONCATENATE(DATOS[[#This Row],[customer_id]],"_",DATOS[[#This Row],[country]],"_",DATOS[[#This Row],[customer_since]])</f>
        <v>CUST_8190_Brazil_44695</v>
      </c>
      <c r="B4040" t="s">
        <v>627</v>
      </c>
      <c r="C4040">
        <v>42</v>
      </c>
      <c r="D4040" t="s">
        <v>21</v>
      </c>
      <c r="E4040" t="s">
        <v>15</v>
      </c>
      <c r="F4040">
        <v>74.739999999999995</v>
      </c>
      <c r="G4040">
        <f>IF(DATOS[[#This Row],[avg_order_value]]="",0,DATOS[[#This Row],[avg_order_value]])</f>
        <v>74.739999999999995</v>
      </c>
      <c r="H4040">
        <v>5</v>
      </c>
      <c r="I4040">
        <f>DATOS[[#This Row],[avgValorOrdenDesc]]*DATOS[[#This Row],[total_orders]]</f>
        <v>373.7</v>
      </c>
      <c r="J4040">
        <v>262</v>
      </c>
      <c r="K4040">
        <v>0</v>
      </c>
      <c r="L4040" t="s">
        <v>23</v>
      </c>
      <c r="M4040">
        <v>10.8</v>
      </c>
      <c r="N4040">
        <f>IF(DATOS[[#This Row],[email_open_rate]]="",0,DATOS[[#This Row],[email_open_rate]])</f>
        <v>10.8</v>
      </c>
      <c r="O4040" s="1">
        <v>44695</v>
      </c>
      <c r="P4040">
        <v>6</v>
      </c>
      <c r="Q4040">
        <v>0.14000000000000001</v>
      </c>
      <c r="R4040">
        <f>IF(IFERROR(VLOOKUP(DATOS[[#This Row],[IdUnico]],A4041:$A$5002,1,FALSE),0),1,0)</f>
        <v>0</v>
      </c>
    </row>
    <row r="4041" spans="1:18" x14ac:dyDescent="0.3">
      <c r="A4041" t="str">
        <f>CONCATENATE(DATOS[[#This Row],[customer_id]],"_",DATOS[[#This Row],[country]],"_",DATOS[[#This Row],[customer_since]])</f>
        <v>CUST_8190_UK_45704</v>
      </c>
      <c r="B4041" t="s">
        <v>627</v>
      </c>
      <c r="C4041">
        <v>58</v>
      </c>
      <c r="D4041" t="s">
        <v>21</v>
      </c>
      <c r="E4041" t="s">
        <v>52</v>
      </c>
      <c r="F4041">
        <v>142.79</v>
      </c>
      <c r="G4041">
        <f>IF(DATOS[[#This Row],[avg_order_value]]="",0,DATOS[[#This Row],[avg_order_value]])</f>
        <v>142.79</v>
      </c>
      <c r="H4041">
        <v>16</v>
      </c>
      <c r="I4041">
        <f>DATOS[[#This Row],[avgValorOrdenDesc]]*DATOS[[#This Row],[total_orders]]</f>
        <v>2284.64</v>
      </c>
      <c r="J4041">
        <v>85</v>
      </c>
      <c r="K4041">
        <v>0</v>
      </c>
      <c r="L4041" t="s">
        <v>16</v>
      </c>
      <c r="M4041">
        <v>54.5</v>
      </c>
      <c r="N4041">
        <f>IF(DATOS[[#This Row],[email_open_rate]]="",0,DATOS[[#This Row],[email_open_rate]])</f>
        <v>54.5</v>
      </c>
      <c r="O4041" s="1">
        <v>45704</v>
      </c>
      <c r="P4041">
        <v>10</v>
      </c>
      <c r="Q4041">
        <v>0.14000000000000001</v>
      </c>
      <c r="R4041">
        <f>IF(IFERROR(VLOOKUP(DATOS[[#This Row],[IdUnico]],A4042:$A$5002,1,FALSE),0),1,0)</f>
        <v>0</v>
      </c>
    </row>
    <row r="4042" spans="1:18" x14ac:dyDescent="0.3">
      <c r="A4042" t="str">
        <f>CONCATENATE(DATOS[[#This Row],[customer_id]],"_",DATOS[[#This Row],[country]],"_",DATOS[[#This Row],[customer_since]])</f>
        <v>CUST_8192_Canada_45392</v>
      </c>
      <c r="B4042" t="s">
        <v>498</v>
      </c>
      <c r="C4042">
        <v>47</v>
      </c>
      <c r="D4042" t="s">
        <v>14</v>
      </c>
      <c r="E4042" t="s">
        <v>28</v>
      </c>
      <c r="F4042">
        <v>102.51</v>
      </c>
      <c r="G4042">
        <f>IF(DATOS[[#This Row],[avg_order_value]]="",0,DATOS[[#This Row],[avg_order_value]])</f>
        <v>102.51</v>
      </c>
      <c r="H4042">
        <v>13</v>
      </c>
      <c r="I4042">
        <f>DATOS[[#This Row],[avgValorOrdenDesc]]*DATOS[[#This Row],[total_orders]]</f>
        <v>1332.63</v>
      </c>
      <c r="J4042">
        <v>88</v>
      </c>
      <c r="K4042">
        <v>0</v>
      </c>
      <c r="L4042" t="s">
        <v>16</v>
      </c>
      <c r="M4042">
        <v>44</v>
      </c>
      <c r="N4042">
        <f>IF(DATOS[[#This Row],[email_open_rate]]="",0,DATOS[[#This Row],[email_open_rate]])</f>
        <v>44</v>
      </c>
      <c r="O4042" s="1">
        <v>45392</v>
      </c>
      <c r="P4042">
        <v>1</v>
      </c>
      <c r="Q4042">
        <v>0.28999999999999998</v>
      </c>
      <c r="R4042">
        <f>IF(IFERROR(VLOOKUP(DATOS[[#This Row],[IdUnico]],A4043:$A$5002,1,FALSE),0),1,0)</f>
        <v>0</v>
      </c>
    </row>
    <row r="4043" spans="1:18" x14ac:dyDescent="0.3">
      <c r="A4043" t="str">
        <f>CONCATENATE(DATOS[[#This Row],[customer_id]],"_",DATOS[[#This Row],[country]],"_",DATOS[[#This Row],[customer_since]])</f>
        <v>CUST_8192_Germany_45658</v>
      </c>
      <c r="B4043" t="s">
        <v>498</v>
      </c>
      <c r="C4043">
        <v>61</v>
      </c>
      <c r="D4043" t="s">
        <v>21</v>
      </c>
      <c r="E4043" t="s">
        <v>50</v>
      </c>
      <c r="F4043">
        <v>88.51</v>
      </c>
      <c r="G4043">
        <f>IF(DATOS[[#This Row],[avg_order_value]]="",0,DATOS[[#This Row],[avg_order_value]])</f>
        <v>88.51</v>
      </c>
      <c r="H4043">
        <v>7</v>
      </c>
      <c r="I4043">
        <f>DATOS[[#This Row],[avgValorOrdenDesc]]*DATOS[[#This Row],[total_orders]]</f>
        <v>619.57000000000005</v>
      </c>
      <c r="J4043">
        <v>359</v>
      </c>
      <c r="K4043">
        <v>0</v>
      </c>
      <c r="L4043" t="s">
        <v>16</v>
      </c>
      <c r="M4043">
        <v>90.6</v>
      </c>
      <c r="N4043">
        <f>IF(DATOS[[#This Row],[email_open_rate]]="",0,DATOS[[#This Row],[email_open_rate]])</f>
        <v>90.6</v>
      </c>
      <c r="O4043" s="1">
        <v>45658</v>
      </c>
      <c r="P4043">
        <v>11</v>
      </c>
      <c r="Q4043">
        <v>0.14000000000000001</v>
      </c>
      <c r="R4043">
        <f>IF(IFERROR(VLOOKUP(DATOS[[#This Row],[IdUnico]],A4044:$A$5002,1,FALSE),0),1,0)</f>
        <v>0</v>
      </c>
    </row>
    <row r="4044" spans="1:18" x14ac:dyDescent="0.3">
      <c r="A4044" t="str">
        <f>CONCATENATE(DATOS[[#This Row],[customer_id]],"_",DATOS[[#This Row],[country]],"_",DATOS[[#This Row],[customer_since]])</f>
        <v>CUST_8192_India_45442</v>
      </c>
      <c r="B4044" t="s">
        <v>498</v>
      </c>
      <c r="C4044">
        <v>24</v>
      </c>
      <c r="D4044" t="s">
        <v>14</v>
      </c>
      <c r="E4044" t="s">
        <v>37</v>
      </c>
      <c r="G4044">
        <f>IF(DATOS[[#This Row],[avg_order_value]]="",0,DATOS[[#This Row],[avg_order_value]])</f>
        <v>0</v>
      </c>
      <c r="H4044">
        <v>10</v>
      </c>
      <c r="I4044">
        <f>DATOS[[#This Row],[avgValorOrdenDesc]]*DATOS[[#This Row],[total_orders]]</f>
        <v>0</v>
      </c>
      <c r="J4044">
        <v>35</v>
      </c>
      <c r="K4044">
        <v>0</v>
      </c>
      <c r="L4044" t="s">
        <v>16</v>
      </c>
      <c r="M4044">
        <v>48.4</v>
      </c>
      <c r="N4044">
        <f>IF(DATOS[[#This Row],[email_open_rate]]="",0,DATOS[[#This Row],[email_open_rate]])</f>
        <v>48.4</v>
      </c>
      <c r="O4044" s="1">
        <v>45442</v>
      </c>
      <c r="P4044">
        <v>23</v>
      </c>
      <c r="Q4044">
        <v>0.75</v>
      </c>
      <c r="R4044">
        <f>IF(IFERROR(VLOOKUP(DATOS[[#This Row],[IdUnico]],A4045:$A$5002,1,FALSE),0),1,0)</f>
        <v>0</v>
      </c>
    </row>
    <row r="4045" spans="1:18" x14ac:dyDescent="0.3">
      <c r="A4045" t="str">
        <f>CONCATENATE(DATOS[[#This Row],[customer_id]],"_",DATOS[[#This Row],[country]],"_",DATOS[[#This Row],[customer_since]])</f>
        <v>CUST_8193_UK_45715</v>
      </c>
      <c r="B4045" t="s">
        <v>2026</v>
      </c>
      <c r="C4045">
        <v>65</v>
      </c>
      <c r="D4045" t="s">
        <v>21</v>
      </c>
      <c r="E4045" t="s">
        <v>52</v>
      </c>
      <c r="F4045">
        <v>59.44</v>
      </c>
      <c r="G4045">
        <f>IF(DATOS[[#This Row],[avg_order_value]]="",0,DATOS[[#This Row],[avg_order_value]])</f>
        <v>59.44</v>
      </c>
      <c r="H4045">
        <v>16</v>
      </c>
      <c r="I4045">
        <f>DATOS[[#This Row],[avgValorOrdenDesc]]*DATOS[[#This Row],[total_orders]]</f>
        <v>951.04</v>
      </c>
      <c r="J4045">
        <v>226</v>
      </c>
      <c r="K4045">
        <v>0</v>
      </c>
      <c r="L4045" t="s">
        <v>19</v>
      </c>
      <c r="M4045">
        <v>55.5</v>
      </c>
      <c r="N4045">
        <f>IF(DATOS[[#This Row],[email_open_rate]]="",0,DATOS[[#This Row],[email_open_rate]])</f>
        <v>55.5</v>
      </c>
      <c r="O4045" s="1">
        <v>45715</v>
      </c>
      <c r="P4045">
        <v>30</v>
      </c>
      <c r="Q4045">
        <v>0.36</v>
      </c>
      <c r="R4045">
        <f>IF(IFERROR(VLOOKUP(DATOS[[#This Row],[IdUnico]],A4046:$A$5002,1,FALSE),0),1,0)</f>
        <v>0</v>
      </c>
    </row>
    <row r="4046" spans="1:18" x14ac:dyDescent="0.3">
      <c r="A4046" t="str">
        <f>CONCATENATE(DATOS[[#This Row],[customer_id]],"_",DATOS[[#This Row],[country]],"_",DATOS[[#This Row],[customer_since]])</f>
        <v>CUST_8196_Japan_45035</v>
      </c>
      <c r="B4046" t="s">
        <v>909</v>
      </c>
      <c r="C4046">
        <v>75</v>
      </c>
      <c r="D4046" t="s">
        <v>14</v>
      </c>
      <c r="E4046" t="s">
        <v>26</v>
      </c>
      <c r="F4046">
        <v>335.3</v>
      </c>
      <c r="G4046">
        <f>IF(DATOS[[#This Row],[avg_order_value]]="",0,DATOS[[#This Row],[avg_order_value]])</f>
        <v>335.3</v>
      </c>
      <c r="H4046">
        <v>8</v>
      </c>
      <c r="I4046">
        <f>DATOS[[#This Row],[avgValorOrdenDesc]]*DATOS[[#This Row],[total_orders]]</f>
        <v>2682.4</v>
      </c>
      <c r="J4046">
        <v>321</v>
      </c>
      <c r="K4046">
        <v>0</v>
      </c>
      <c r="L4046" t="s">
        <v>40</v>
      </c>
      <c r="M4046">
        <v>42.5</v>
      </c>
      <c r="N4046">
        <f>IF(DATOS[[#This Row],[email_open_rate]]="",0,DATOS[[#This Row],[email_open_rate]])</f>
        <v>42.5</v>
      </c>
      <c r="O4046" s="1">
        <v>45035</v>
      </c>
      <c r="P4046">
        <v>90</v>
      </c>
      <c r="Q4046">
        <v>0.15</v>
      </c>
      <c r="R4046">
        <f>IF(IFERROR(VLOOKUP(DATOS[[#This Row],[IdUnico]],A4047:$A$5002,1,FALSE),0),1,0)</f>
        <v>0</v>
      </c>
    </row>
    <row r="4047" spans="1:18" x14ac:dyDescent="0.3">
      <c r="A4047" t="str">
        <f>CONCATENATE(DATOS[[#This Row],[customer_id]],"_",DATOS[[#This Row],[country]],"_",DATOS[[#This Row],[customer_since]])</f>
        <v>CUST_8196_UK_44166</v>
      </c>
      <c r="B4047" t="s">
        <v>909</v>
      </c>
      <c r="C4047">
        <v>73</v>
      </c>
      <c r="D4047" t="s">
        <v>14</v>
      </c>
      <c r="E4047" t="s">
        <v>52</v>
      </c>
      <c r="F4047">
        <v>76.89</v>
      </c>
      <c r="G4047">
        <f>IF(DATOS[[#This Row],[avg_order_value]]="",0,DATOS[[#This Row],[avg_order_value]])</f>
        <v>76.89</v>
      </c>
      <c r="H4047">
        <v>13</v>
      </c>
      <c r="I4047">
        <f>DATOS[[#This Row],[avgValorOrdenDesc]]*DATOS[[#This Row],[total_orders]]</f>
        <v>999.57</v>
      </c>
      <c r="J4047">
        <v>35</v>
      </c>
      <c r="K4047">
        <v>0</v>
      </c>
      <c r="L4047" t="s">
        <v>29</v>
      </c>
      <c r="M4047">
        <v>23.4</v>
      </c>
      <c r="N4047">
        <f>IF(DATOS[[#This Row],[email_open_rate]]="",0,DATOS[[#This Row],[email_open_rate]])</f>
        <v>23.4</v>
      </c>
      <c r="O4047" s="1">
        <v>44166</v>
      </c>
      <c r="P4047">
        <v>74</v>
      </c>
      <c r="Q4047">
        <v>0.24</v>
      </c>
      <c r="R4047">
        <f>IF(IFERROR(VLOOKUP(DATOS[[#This Row],[IdUnico]],A4048:$A$5002,1,FALSE),0),1,0)</f>
        <v>0</v>
      </c>
    </row>
    <row r="4048" spans="1:18" x14ac:dyDescent="0.3">
      <c r="A4048" t="str">
        <f>CONCATENATE(DATOS[[#This Row],[customer_id]],"_",DATOS[[#This Row],[country]],"_",DATOS[[#This Row],[customer_since]])</f>
        <v>CUST_8204_France_44246</v>
      </c>
      <c r="B4048" t="s">
        <v>3762</v>
      </c>
      <c r="C4048">
        <v>40</v>
      </c>
      <c r="D4048" t="s">
        <v>21</v>
      </c>
      <c r="E4048" t="s">
        <v>35</v>
      </c>
      <c r="G4048">
        <f>IF(DATOS[[#This Row],[avg_order_value]]="",0,DATOS[[#This Row],[avg_order_value]])</f>
        <v>0</v>
      </c>
      <c r="H4048">
        <v>9</v>
      </c>
      <c r="I4048">
        <f>DATOS[[#This Row],[avgValorOrdenDesc]]*DATOS[[#This Row],[total_orders]]</f>
        <v>0</v>
      </c>
      <c r="J4048">
        <v>153</v>
      </c>
      <c r="K4048">
        <v>0</v>
      </c>
      <c r="L4048" t="s">
        <v>16</v>
      </c>
      <c r="M4048">
        <v>80.8</v>
      </c>
      <c r="N4048">
        <f>IF(DATOS[[#This Row],[email_open_rate]]="",0,DATOS[[#This Row],[email_open_rate]])</f>
        <v>80.8</v>
      </c>
      <c r="O4048" s="1">
        <v>44246</v>
      </c>
      <c r="P4048">
        <v>67</v>
      </c>
      <c r="Q4048">
        <v>0.71</v>
      </c>
      <c r="R4048">
        <f>IF(IFERROR(VLOOKUP(DATOS[[#This Row],[IdUnico]],A4049:$A$5002,1,FALSE),0),1,0)</f>
        <v>0</v>
      </c>
    </row>
    <row r="4049" spans="1:18" x14ac:dyDescent="0.3">
      <c r="A4049" t="str">
        <f>CONCATENATE(DATOS[[#This Row],[customer_id]],"_",DATOS[[#This Row],[country]],"_",DATOS[[#This Row],[customer_since]])</f>
        <v>CUST_8206_Australia_44328</v>
      </c>
      <c r="B4049" t="s">
        <v>334</v>
      </c>
      <c r="C4049">
        <v>27</v>
      </c>
      <c r="D4049" t="s">
        <v>25</v>
      </c>
      <c r="E4049" t="s">
        <v>22</v>
      </c>
      <c r="F4049">
        <v>144.62</v>
      </c>
      <c r="G4049">
        <f>IF(DATOS[[#This Row],[avg_order_value]]="",0,DATOS[[#This Row],[avg_order_value]])</f>
        <v>144.62</v>
      </c>
      <c r="H4049">
        <v>9</v>
      </c>
      <c r="I4049">
        <f>DATOS[[#This Row],[avgValorOrdenDesc]]*DATOS[[#This Row],[total_orders]]</f>
        <v>1301.58</v>
      </c>
      <c r="J4049">
        <v>7</v>
      </c>
      <c r="K4049">
        <v>0</v>
      </c>
      <c r="L4049" t="s">
        <v>16</v>
      </c>
      <c r="M4049">
        <v>26.6</v>
      </c>
      <c r="N4049">
        <f>IF(DATOS[[#This Row],[email_open_rate]]="",0,DATOS[[#This Row],[email_open_rate]])</f>
        <v>26.6</v>
      </c>
      <c r="O4049" s="1">
        <v>44328</v>
      </c>
      <c r="P4049">
        <v>60</v>
      </c>
      <c r="Q4049">
        <v>0.16</v>
      </c>
      <c r="R4049">
        <f>IF(IFERROR(VLOOKUP(DATOS[[#This Row],[IdUnico]],A4050:$A$5002,1,FALSE),0),1,0)</f>
        <v>0</v>
      </c>
    </row>
    <row r="4050" spans="1:18" x14ac:dyDescent="0.3">
      <c r="A4050" t="str">
        <f>CONCATENATE(DATOS[[#This Row],[customer_id]],"_",DATOS[[#This Row],[country]],"_",DATOS[[#This Row],[customer_since]])</f>
        <v>CUST_8206_Brazil_44038</v>
      </c>
      <c r="B4050" t="s">
        <v>334</v>
      </c>
      <c r="C4050">
        <v>46</v>
      </c>
      <c r="D4050" t="s">
        <v>14</v>
      </c>
      <c r="E4050" t="s">
        <v>15</v>
      </c>
      <c r="F4050">
        <v>107.54</v>
      </c>
      <c r="G4050">
        <f>IF(DATOS[[#This Row],[avg_order_value]]="",0,DATOS[[#This Row],[avg_order_value]])</f>
        <v>107.54</v>
      </c>
      <c r="H4050">
        <v>10</v>
      </c>
      <c r="I4050">
        <f>DATOS[[#This Row],[avgValorOrdenDesc]]*DATOS[[#This Row],[total_orders]]</f>
        <v>1075.4000000000001</v>
      </c>
      <c r="J4050">
        <v>97</v>
      </c>
      <c r="K4050">
        <v>0</v>
      </c>
      <c r="L4050" t="s">
        <v>23</v>
      </c>
      <c r="M4050">
        <v>74.3</v>
      </c>
      <c r="N4050">
        <f>IF(DATOS[[#This Row],[email_open_rate]]="",0,DATOS[[#This Row],[email_open_rate]])</f>
        <v>74.3</v>
      </c>
      <c r="O4050" s="1">
        <v>44038</v>
      </c>
      <c r="P4050">
        <v>42</v>
      </c>
      <c r="Q4050">
        <v>0.46</v>
      </c>
      <c r="R4050">
        <f>IF(IFERROR(VLOOKUP(DATOS[[#This Row],[IdUnico]],A4051:$A$5002,1,FALSE),0),1,0)</f>
        <v>0</v>
      </c>
    </row>
    <row r="4051" spans="1:18" x14ac:dyDescent="0.3">
      <c r="A4051" t="str">
        <f>CONCATENATE(DATOS[[#This Row],[customer_id]],"_",DATOS[[#This Row],[country]],"_",DATOS[[#This Row],[customer_since]])</f>
        <v>CUST_8206_Canada_45026</v>
      </c>
      <c r="B4051" t="s">
        <v>334</v>
      </c>
      <c r="C4051">
        <v>63</v>
      </c>
      <c r="D4051" t="s">
        <v>21</v>
      </c>
      <c r="E4051" t="s">
        <v>28</v>
      </c>
      <c r="F4051">
        <v>47.95</v>
      </c>
      <c r="G4051">
        <f>IF(DATOS[[#This Row],[avg_order_value]]="",0,DATOS[[#This Row],[avg_order_value]])</f>
        <v>47.95</v>
      </c>
      <c r="H4051">
        <v>7</v>
      </c>
      <c r="I4051">
        <f>DATOS[[#This Row],[avgValorOrdenDesc]]*DATOS[[#This Row],[total_orders]]</f>
        <v>335.65000000000003</v>
      </c>
      <c r="J4051">
        <v>12</v>
      </c>
      <c r="K4051">
        <v>0</v>
      </c>
      <c r="L4051" t="s">
        <v>40</v>
      </c>
      <c r="M4051">
        <v>80.2</v>
      </c>
      <c r="N4051">
        <f>IF(DATOS[[#This Row],[email_open_rate]]="",0,DATOS[[#This Row],[email_open_rate]])</f>
        <v>80.2</v>
      </c>
      <c r="O4051" s="1">
        <v>45026</v>
      </c>
      <c r="P4051">
        <v>9</v>
      </c>
      <c r="Q4051">
        <v>0.3</v>
      </c>
      <c r="R4051">
        <f>IF(IFERROR(VLOOKUP(DATOS[[#This Row],[IdUnico]],A4052:$A$5002,1,FALSE),0),1,0)</f>
        <v>0</v>
      </c>
    </row>
    <row r="4052" spans="1:18" x14ac:dyDescent="0.3">
      <c r="A4052" t="str">
        <f>CONCATENATE(DATOS[[#This Row],[customer_id]],"_",DATOS[[#This Row],[country]],"_",DATOS[[#This Row],[customer_since]])</f>
        <v>CUST_8206_Japan_45029</v>
      </c>
      <c r="B4052" t="s">
        <v>334</v>
      </c>
      <c r="C4052">
        <v>22</v>
      </c>
      <c r="D4052" t="s">
        <v>21</v>
      </c>
      <c r="E4052" t="s">
        <v>26</v>
      </c>
      <c r="F4052">
        <v>63.61</v>
      </c>
      <c r="G4052">
        <f>IF(DATOS[[#This Row],[avg_order_value]]="",0,DATOS[[#This Row],[avg_order_value]])</f>
        <v>63.61</v>
      </c>
      <c r="H4052">
        <v>11</v>
      </c>
      <c r="I4052">
        <f>DATOS[[#This Row],[avgValorOrdenDesc]]*DATOS[[#This Row],[total_orders]]</f>
        <v>699.71</v>
      </c>
      <c r="J4052">
        <v>234</v>
      </c>
      <c r="K4052">
        <v>0</v>
      </c>
      <c r="L4052" t="s">
        <v>23</v>
      </c>
      <c r="N4052">
        <f>IF(DATOS[[#This Row],[email_open_rate]]="",0,DATOS[[#This Row],[email_open_rate]])</f>
        <v>0</v>
      </c>
      <c r="O4052" s="1">
        <v>45029</v>
      </c>
      <c r="P4052">
        <v>81</v>
      </c>
      <c r="Q4052">
        <v>0.24</v>
      </c>
      <c r="R4052">
        <f>IF(IFERROR(VLOOKUP(DATOS[[#This Row],[IdUnico]],A4053:$A$5002,1,FALSE),0),1,0)</f>
        <v>0</v>
      </c>
    </row>
    <row r="4053" spans="1:18" x14ac:dyDescent="0.3">
      <c r="A4053" t="str">
        <f>CONCATENATE(DATOS[[#This Row],[customer_id]],"_",DATOS[[#This Row],[country]],"_",DATOS[[#This Row],[customer_since]])</f>
        <v>CUST_8208_Japan_44330</v>
      </c>
      <c r="B4053" t="s">
        <v>106</v>
      </c>
      <c r="C4053">
        <v>55</v>
      </c>
      <c r="D4053" t="s">
        <v>14</v>
      </c>
      <c r="E4053" t="s">
        <v>26</v>
      </c>
      <c r="F4053">
        <v>130.26</v>
      </c>
      <c r="G4053">
        <f>IF(DATOS[[#This Row],[avg_order_value]]="",0,DATOS[[#This Row],[avg_order_value]])</f>
        <v>130.26</v>
      </c>
      <c r="H4053">
        <v>8</v>
      </c>
      <c r="I4053">
        <f>DATOS[[#This Row],[avgValorOrdenDesc]]*DATOS[[#This Row],[total_orders]]</f>
        <v>1042.08</v>
      </c>
      <c r="J4053">
        <v>315</v>
      </c>
      <c r="K4053">
        <v>0</v>
      </c>
      <c r="L4053" t="s">
        <v>29</v>
      </c>
      <c r="M4053">
        <v>42.1</v>
      </c>
      <c r="N4053">
        <f>IF(DATOS[[#This Row],[email_open_rate]]="",0,DATOS[[#This Row],[email_open_rate]])</f>
        <v>42.1</v>
      </c>
      <c r="O4053" s="1">
        <v>44330</v>
      </c>
      <c r="P4053">
        <v>99</v>
      </c>
      <c r="Q4053">
        <v>0.04</v>
      </c>
      <c r="R4053">
        <f>IF(IFERROR(VLOOKUP(DATOS[[#This Row],[IdUnico]],A4054:$A$5002,1,FALSE),0),1,0)</f>
        <v>0</v>
      </c>
    </row>
    <row r="4054" spans="1:18" x14ac:dyDescent="0.3">
      <c r="A4054" t="str">
        <f>CONCATENATE(DATOS[[#This Row],[customer_id]],"_",DATOS[[#This Row],[country]],"_",DATOS[[#This Row],[customer_since]])</f>
        <v>CUST_8209_Australia_45058</v>
      </c>
      <c r="B4054" t="s">
        <v>3810</v>
      </c>
      <c r="C4054">
        <v>75</v>
      </c>
      <c r="D4054" t="s">
        <v>21</v>
      </c>
      <c r="E4054" t="s">
        <v>22</v>
      </c>
      <c r="F4054">
        <v>324.08999999999997</v>
      </c>
      <c r="G4054">
        <f>IF(DATOS[[#This Row],[avg_order_value]]="",0,DATOS[[#This Row],[avg_order_value]])</f>
        <v>324.08999999999997</v>
      </c>
      <c r="H4054">
        <v>12</v>
      </c>
      <c r="I4054">
        <f>DATOS[[#This Row],[avgValorOrdenDesc]]*DATOS[[#This Row],[total_orders]]</f>
        <v>3889.08</v>
      </c>
      <c r="J4054">
        <v>5</v>
      </c>
      <c r="K4054">
        <v>0</v>
      </c>
      <c r="L4054" t="s">
        <v>40</v>
      </c>
      <c r="M4054">
        <v>15.7</v>
      </c>
      <c r="N4054">
        <f>IF(DATOS[[#This Row],[email_open_rate]]="",0,DATOS[[#This Row],[email_open_rate]])</f>
        <v>15.7</v>
      </c>
      <c r="O4054" s="1">
        <v>45058</v>
      </c>
      <c r="P4054">
        <v>52</v>
      </c>
      <c r="Q4054">
        <v>0.36</v>
      </c>
      <c r="R4054">
        <f>IF(IFERROR(VLOOKUP(DATOS[[#This Row],[IdUnico]],A4055:$A$5002,1,FALSE),0),1,0)</f>
        <v>0</v>
      </c>
    </row>
    <row r="4055" spans="1:18" x14ac:dyDescent="0.3">
      <c r="A4055" t="str">
        <f>CONCATENATE(DATOS[[#This Row],[customer_id]],"_",DATOS[[#This Row],[country]],"_",DATOS[[#This Row],[customer_since]])</f>
        <v>CUST_8211_Australia_44885</v>
      </c>
      <c r="B4055" t="s">
        <v>3678</v>
      </c>
      <c r="C4055">
        <v>74</v>
      </c>
      <c r="D4055" t="s">
        <v>14</v>
      </c>
      <c r="E4055" t="s">
        <v>22</v>
      </c>
      <c r="F4055">
        <v>103.16</v>
      </c>
      <c r="G4055">
        <f>IF(DATOS[[#This Row],[avg_order_value]]="",0,DATOS[[#This Row],[avg_order_value]])</f>
        <v>103.16</v>
      </c>
      <c r="H4055">
        <v>11</v>
      </c>
      <c r="I4055">
        <f>DATOS[[#This Row],[avgValorOrdenDesc]]*DATOS[[#This Row],[total_orders]]</f>
        <v>1134.76</v>
      </c>
      <c r="J4055">
        <v>98</v>
      </c>
      <c r="K4055">
        <v>0</v>
      </c>
      <c r="L4055" t="s">
        <v>40</v>
      </c>
      <c r="M4055">
        <v>7.4</v>
      </c>
      <c r="N4055">
        <f>IF(DATOS[[#This Row],[email_open_rate]]="",0,DATOS[[#This Row],[email_open_rate]])</f>
        <v>7.4</v>
      </c>
      <c r="O4055" s="1">
        <v>44885</v>
      </c>
      <c r="P4055">
        <v>75</v>
      </c>
      <c r="Q4055">
        <v>0.27</v>
      </c>
      <c r="R4055">
        <f>IF(IFERROR(VLOOKUP(DATOS[[#This Row],[IdUnico]],A4056:$A$5002,1,FALSE),0),1,0)</f>
        <v>0</v>
      </c>
    </row>
    <row r="4056" spans="1:18" x14ac:dyDescent="0.3">
      <c r="A4056" t="str">
        <f>CONCATENATE(DATOS[[#This Row],[customer_id]],"_",DATOS[[#This Row],[country]],"_",DATOS[[#This Row],[customer_since]])</f>
        <v>CUST_8212_Australia_44249</v>
      </c>
      <c r="B4056" t="s">
        <v>3119</v>
      </c>
      <c r="C4056">
        <v>42</v>
      </c>
      <c r="D4056" t="s">
        <v>14</v>
      </c>
      <c r="E4056" t="s">
        <v>22</v>
      </c>
      <c r="F4056">
        <v>114.48</v>
      </c>
      <c r="G4056">
        <f>IF(DATOS[[#This Row],[avg_order_value]]="",0,DATOS[[#This Row],[avg_order_value]])</f>
        <v>114.48</v>
      </c>
      <c r="H4056">
        <v>8</v>
      </c>
      <c r="I4056">
        <f>DATOS[[#This Row],[avgValorOrdenDesc]]*DATOS[[#This Row],[total_orders]]</f>
        <v>915.84</v>
      </c>
      <c r="J4056">
        <v>275</v>
      </c>
      <c r="K4056">
        <v>0</v>
      </c>
      <c r="L4056" t="s">
        <v>16</v>
      </c>
      <c r="M4056">
        <v>74.099999999999994</v>
      </c>
      <c r="N4056">
        <f>IF(DATOS[[#This Row],[email_open_rate]]="",0,DATOS[[#This Row],[email_open_rate]])</f>
        <v>74.099999999999994</v>
      </c>
      <c r="O4056" s="1">
        <v>44249</v>
      </c>
      <c r="P4056">
        <v>31</v>
      </c>
      <c r="Q4056">
        <v>0.64</v>
      </c>
      <c r="R4056">
        <f>IF(IFERROR(VLOOKUP(DATOS[[#This Row],[IdUnico]],A4057:$A$5002,1,FALSE),0),1,0)</f>
        <v>0</v>
      </c>
    </row>
    <row r="4057" spans="1:18" x14ac:dyDescent="0.3">
      <c r="A4057" t="str">
        <f>CONCATENATE(DATOS[[#This Row],[customer_id]],"_",DATOS[[#This Row],[country]],"_",DATOS[[#This Row],[customer_since]])</f>
        <v>CUST_8214_Australia_44583</v>
      </c>
      <c r="B4057" t="s">
        <v>1202</v>
      </c>
      <c r="C4057">
        <v>51</v>
      </c>
      <c r="D4057" t="s">
        <v>14</v>
      </c>
      <c r="E4057" t="s">
        <v>22</v>
      </c>
      <c r="F4057">
        <v>26.38</v>
      </c>
      <c r="G4057">
        <f>IF(DATOS[[#This Row],[avg_order_value]]="",0,DATOS[[#This Row],[avg_order_value]])</f>
        <v>26.38</v>
      </c>
      <c r="H4057">
        <v>8</v>
      </c>
      <c r="I4057">
        <f>DATOS[[#This Row],[avgValorOrdenDesc]]*DATOS[[#This Row],[total_orders]]</f>
        <v>211.04</v>
      </c>
      <c r="J4057">
        <v>161</v>
      </c>
      <c r="K4057">
        <v>0</v>
      </c>
      <c r="L4057" t="s">
        <v>40</v>
      </c>
      <c r="M4057">
        <v>50.2</v>
      </c>
      <c r="N4057">
        <f>IF(DATOS[[#This Row],[email_open_rate]]="",0,DATOS[[#This Row],[email_open_rate]])</f>
        <v>50.2</v>
      </c>
      <c r="O4057" s="1">
        <v>44583</v>
      </c>
      <c r="P4057">
        <v>13</v>
      </c>
      <c r="Q4057">
        <v>0.39</v>
      </c>
      <c r="R4057">
        <f>IF(IFERROR(VLOOKUP(DATOS[[#This Row],[IdUnico]],A4058:$A$5002,1,FALSE),0),1,0)</f>
        <v>0</v>
      </c>
    </row>
    <row r="4058" spans="1:18" x14ac:dyDescent="0.3">
      <c r="A4058" t="str">
        <f>CONCATENATE(DATOS[[#This Row],[customer_id]],"_",DATOS[[#This Row],[country]],"_",DATOS[[#This Row],[customer_since]])</f>
        <v>CUST_8214_Canada_45003</v>
      </c>
      <c r="B4058" t="s">
        <v>1202</v>
      </c>
      <c r="C4058">
        <v>49</v>
      </c>
      <c r="D4058" t="s">
        <v>14</v>
      </c>
      <c r="E4058" t="s">
        <v>28</v>
      </c>
      <c r="F4058">
        <v>51.17</v>
      </c>
      <c r="G4058">
        <f>IF(DATOS[[#This Row],[avg_order_value]]="",0,DATOS[[#This Row],[avg_order_value]])</f>
        <v>51.17</v>
      </c>
      <c r="H4058">
        <v>12</v>
      </c>
      <c r="I4058">
        <f>DATOS[[#This Row],[avgValorOrdenDesc]]*DATOS[[#This Row],[total_orders]]</f>
        <v>614.04</v>
      </c>
      <c r="J4058">
        <v>245</v>
      </c>
      <c r="K4058">
        <v>0</v>
      </c>
      <c r="L4058" t="s">
        <v>40</v>
      </c>
      <c r="M4058">
        <v>10.199999999999999</v>
      </c>
      <c r="N4058">
        <f>IF(DATOS[[#This Row],[email_open_rate]]="",0,DATOS[[#This Row],[email_open_rate]])</f>
        <v>10.199999999999999</v>
      </c>
      <c r="O4058" s="1">
        <v>45003</v>
      </c>
      <c r="P4058">
        <v>70</v>
      </c>
      <c r="Q4058">
        <v>0.22</v>
      </c>
      <c r="R4058">
        <f>IF(IFERROR(VLOOKUP(DATOS[[#This Row],[IdUnico]],A4059:$A$5002,1,FALSE),0),1,0)</f>
        <v>0</v>
      </c>
    </row>
    <row r="4059" spans="1:18" x14ac:dyDescent="0.3">
      <c r="A4059" t="str">
        <f>CONCATENATE(DATOS[[#This Row],[customer_id]],"_",DATOS[[#This Row],[country]],"_",DATOS[[#This Row],[customer_since]])</f>
        <v>CUST_8215_China_44940</v>
      </c>
      <c r="B4059" t="s">
        <v>126</v>
      </c>
      <c r="C4059">
        <v>62</v>
      </c>
      <c r="D4059" t="s">
        <v>21</v>
      </c>
      <c r="E4059" t="s">
        <v>44</v>
      </c>
      <c r="F4059">
        <v>134</v>
      </c>
      <c r="G4059">
        <f>IF(DATOS[[#This Row],[avg_order_value]]="",0,DATOS[[#This Row],[avg_order_value]])</f>
        <v>134</v>
      </c>
      <c r="H4059">
        <v>12</v>
      </c>
      <c r="I4059">
        <f>DATOS[[#This Row],[avgValorOrdenDesc]]*DATOS[[#This Row],[total_orders]]</f>
        <v>1608</v>
      </c>
      <c r="J4059">
        <v>329</v>
      </c>
      <c r="K4059">
        <v>0</v>
      </c>
      <c r="L4059" t="s">
        <v>40</v>
      </c>
      <c r="M4059">
        <v>67.3</v>
      </c>
      <c r="N4059">
        <f>IF(DATOS[[#This Row],[email_open_rate]]="",0,DATOS[[#This Row],[email_open_rate]])</f>
        <v>67.3</v>
      </c>
      <c r="O4059" s="1">
        <v>44940</v>
      </c>
      <c r="P4059">
        <v>42</v>
      </c>
      <c r="Q4059">
        <v>0.44</v>
      </c>
      <c r="R4059">
        <f>IF(IFERROR(VLOOKUP(DATOS[[#This Row],[IdUnico]],A4060:$A$5002,1,FALSE),0),1,0)</f>
        <v>0</v>
      </c>
    </row>
    <row r="4060" spans="1:18" x14ac:dyDescent="0.3">
      <c r="A4060" t="str">
        <f>CONCATENATE(DATOS[[#This Row],[customer_id]],"_",DATOS[[#This Row],[country]],"_",DATOS[[#This Row],[customer_since]])</f>
        <v>CUST_8218_France_44393</v>
      </c>
      <c r="B4060" t="s">
        <v>993</v>
      </c>
      <c r="C4060">
        <v>46</v>
      </c>
      <c r="D4060" t="s">
        <v>21</v>
      </c>
      <c r="E4060" t="s">
        <v>35</v>
      </c>
      <c r="F4060">
        <v>293.23</v>
      </c>
      <c r="G4060">
        <f>IF(DATOS[[#This Row],[avg_order_value]]="",0,DATOS[[#This Row],[avg_order_value]])</f>
        <v>293.23</v>
      </c>
      <c r="H4060">
        <v>8</v>
      </c>
      <c r="I4060">
        <f>DATOS[[#This Row],[avgValorOrdenDesc]]*DATOS[[#This Row],[total_orders]]</f>
        <v>2345.84</v>
      </c>
      <c r="J4060">
        <v>218</v>
      </c>
      <c r="K4060">
        <v>0</v>
      </c>
      <c r="L4060" t="s">
        <v>40</v>
      </c>
      <c r="M4060">
        <v>85.8</v>
      </c>
      <c r="N4060">
        <f>IF(DATOS[[#This Row],[email_open_rate]]="",0,DATOS[[#This Row],[email_open_rate]])</f>
        <v>85.8</v>
      </c>
      <c r="O4060" s="1">
        <v>44393</v>
      </c>
      <c r="P4060">
        <v>58</v>
      </c>
      <c r="Q4060">
        <v>0.55000000000000004</v>
      </c>
      <c r="R4060">
        <f>IF(IFERROR(VLOOKUP(DATOS[[#This Row],[IdUnico]],A4061:$A$5002,1,FALSE),0),1,0)</f>
        <v>0</v>
      </c>
    </row>
    <row r="4061" spans="1:18" x14ac:dyDescent="0.3">
      <c r="A4061" t="str">
        <f>CONCATENATE(DATOS[[#This Row],[customer_id]],"_",DATOS[[#This Row],[country]],"_",DATOS[[#This Row],[customer_since]])</f>
        <v>CUST_8221_Australia_45194</v>
      </c>
      <c r="B4061" t="s">
        <v>989</v>
      </c>
      <c r="C4061">
        <v>69</v>
      </c>
      <c r="D4061" t="s">
        <v>25</v>
      </c>
      <c r="E4061" t="s">
        <v>22</v>
      </c>
      <c r="F4061">
        <v>187.31</v>
      </c>
      <c r="G4061">
        <f>IF(DATOS[[#This Row],[avg_order_value]]="",0,DATOS[[#This Row],[avg_order_value]])</f>
        <v>187.31</v>
      </c>
      <c r="H4061">
        <v>12</v>
      </c>
      <c r="I4061">
        <f>DATOS[[#This Row],[avgValorOrdenDesc]]*DATOS[[#This Row],[total_orders]]</f>
        <v>2247.7200000000003</v>
      </c>
      <c r="J4061">
        <v>125</v>
      </c>
      <c r="K4061">
        <v>0</v>
      </c>
      <c r="L4061" t="s">
        <v>23</v>
      </c>
      <c r="M4061">
        <v>63.2</v>
      </c>
      <c r="N4061">
        <f>IF(DATOS[[#This Row],[email_open_rate]]="",0,DATOS[[#This Row],[email_open_rate]])</f>
        <v>63.2</v>
      </c>
      <c r="O4061" s="1">
        <v>45194</v>
      </c>
      <c r="P4061">
        <v>50</v>
      </c>
      <c r="Q4061">
        <v>0.05</v>
      </c>
      <c r="R4061">
        <f>IF(IFERROR(VLOOKUP(DATOS[[#This Row],[IdUnico]],A4062:$A$5002,1,FALSE),0),1,0)</f>
        <v>0</v>
      </c>
    </row>
    <row r="4062" spans="1:18" x14ac:dyDescent="0.3">
      <c r="A4062" t="str">
        <f>CONCATENATE(DATOS[[#This Row],[customer_id]],"_",DATOS[[#This Row],[country]],"_",DATOS[[#This Row],[customer_since]])</f>
        <v>CUST_8226_Japan_45086</v>
      </c>
      <c r="B4062" t="s">
        <v>2439</v>
      </c>
      <c r="C4062">
        <v>43</v>
      </c>
      <c r="D4062" t="s">
        <v>21</v>
      </c>
      <c r="E4062" t="s">
        <v>26</v>
      </c>
      <c r="F4062">
        <v>52.52</v>
      </c>
      <c r="G4062">
        <f>IF(DATOS[[#This Row],[avg_order_value]]="",0,DATOS[[#This Row],[avg_order_value]])</f>
        <v>52.52</v>
      </c>
      <c r="H4062">
        <v>13</v>
      </c>
      <c r="I4062">
        <f>DATOS[[#This Row],[avgValorOrdenDesc]]*DATOS[[#This Row],[total_orders]]</f>
        <v>682.76</v>
      </c>
      <c r="J4062">
        <v>312</v>
      </c>
      <c r="K4062">
        <v>0</v>
      </c>
      <c r="L4062" t="s">
        <v>40</v>
      </c>
      <c r="M4062">
        <v>85.8</v>
      </c>
      <c r="N4062">
        <f>IF(DATOS[[#This Row],[email_open_rate]]="",0,DATOS[[#This Row],[email_open_rate]])</f>
        <v>85.8</v>
      </c>
      <c r="O4062" s="1">
        <v>45086</v>
      </c>
      <c r="P4062">
        <v>95</v>
      </c>
      <c r="Q4062">
        <v>0.13</v>
      </c>
      <c r="R4062">
        <f>IF(IFERROR(VLOOKUP(DATOS[[#This Row],[IdUnico]],A4063:$A$5002,1,FALSE),0),1,0)</f>
        <v>0</v>
      </c>
    </row>
    <row r="4063" spans="1:18" x14ac:dyDescent="0.3">
      <c r="A4063" t="str">
        <f>CONCATENATE(DATOS[[#This Row],[customer_id]],"_",DATOS[[#This Row],[country]],"_",DATOS[[#This Row],[customer_since]])</f>
        <v>CUST_8226_UK_44826</v>
      </c>
      <c r="B4063" t="s">
        <v>2439</v>
      </c>
      <c r="C4063">
        <v>30</v>
      </c>
      <c r="D4063" t="s">
        <v>21</v>
      </c>
      <c r="E4063" t="s">
        <v>52</v>
      </c>
      <c r="F4063">
        <v>115.12</v>
      </c>
      <c r="G4063">
        <f>IF(DATOS[[#This Row],[avg_order_value]]="",0,DATOS[[#This Row],[avg_order_value]])</f>
        <v>115.12</v>
      </c>
      <c r="H4063">
        <v>13</v>
      </c>
      <c r="I4063">
        <f>DATOS[[#This Row],[avgValorOrdenDesc]]*DATOS[[#This Row],[total_orders]]</f>
        <v>1496.56</v>
      </c>
      <c r="J4063">
        <v>169</v>
      </c>
      <c r="K4063">
        <v>0</v>
      </c>
      <c r="L4063" t="s">
        <v>19</v>
      </c>
      <c r="N4063">
        <f>IF(DATOS[[#This Row],[email_open_rate]]="",0,DATOS[[#This Row],[email_open_rate]])</f>
        <v>0</v>
      </c>
      <c r="O4063" s="1">
        <v>44826</v>
      </c>
      <c r="P4063">
        <v>89</v>
      </c>
      <c r="Q4063">
        <v>0.12</v>
      </c>
      <c r="R4063">
        <f>IF(IFERROR(VLOOKUP(DATOS[[#This Row],[IdUnico]],A4064:$A$5002,1,FALSE),0),1,0)</f>
        <v>0</v>
      </c>
    </row>
    <row r="4064" spans="1:18" x14ac:dyDescent="0.3">
      <c r="A4064" t="str">
        <f>CONCATENATE(DATOS[[#This Row],[customer_id]],"_",DATOS[[#This Row],[country]],"_",DATOS[[#This Row],[customer_since]])</f>
        <v>CUST_8227_Japan_44124</v>
      </c>
      <c r="B4064" t="s">
        <v>1608</v>
      </c>
      <c r="C4064">
        <v>42</v>
      </c>
      <c r="D4064" t="s">
        <v>21</v>
      </c>
      <c r="E4064" t="s">
        <v>26</v>
      </c>
      <c r="F4064">
        <v>57.96</v>
      </c>
      <c r="G4064">
        <f>IF(DATOS[[#This Row],[avg_order_value]]="",0,DATOS[[#This Row],[avg_order_value]])</f>
        <v>57.96</v>
      </c>
      <c r="H4064">
        <v>12</v>
      </c>
      <c r="I4064">
        <f>DATOS[[#This Row],[avgValorOrdenDesc]]*DATOS[[#This Row],[total_orders]]</f>
        <v>695.52</v>
      </c>
      <c r="J4064">
        <v>29</v>
      </c>
      <c r="K4064">
        <v>0</v>
      </c>
      <c r="L4064" t="s">
        <v>19</v>
      </c>
      <c r="M4064">
        <v>15.9</v>
      </c>
      <c r="N4064">
        <f>IF(DATOS[[#This Row],[email_open_rate]]="",0,DATOS[[#This Row],[email_open_rate]])</f>
        <v>15.9</v>
      </c>
      <c r="O4064" s="1">
        <v>44124</v>
      </c>
      <c r="P4064">
        <v>77</v>
      </c>
      <c r="Q4064">
        <v>0.3</v>
      </c>
      <c r="R4064">
        <f>IF(IFERROR(VLOOKUP(DATOS[[#This Row],[IdUnico]],A4065:$A$5002,1,FALSE),0),1,0)</f>
        <v>0</v>
      </c>
    </row>
    <row r="4065" spans="1:18" x14ac:dyDescent="0.3">
      <c r="A4065" t="str">
        <f>CONCATENATE(DATOS[[#This Row],[customer_id]],"_",DATOS[[#This Row],[country]],"_",DATOS[[#This Row],[customer_since]])</f>
        <v>CUST_8230_UK_44556</v>
      </c>
      <c r="B4065" t="s">
        <v>2141</v>
      </c>
      <c r="C4065">
        <v>73</v>
      </c>
      <c r="D4065" t="s">
        <v>21</v>
      </c>
      <c r="E4065" t="s">
        <v>52</v>
      </c>
      <c r="F4065">
        <v>58.4</v>
      </c>
      <c r="G4065">
        <f>IF(DATOS[[#This Row],[avg_order_value]]="",0,DATOS[[#This Row],[avg_order_value]])</f>
        <v>58.4</v>
      </c>
      <c r="H4065">
        <v>5</v>
      </c>
      <c r="I4065">
        <f>DATOS[[#This Row],[avgValorOrdenDesc]]*DATOS[[#This Row],[total_orders]]</f>
        <v>292</v>
      </c>
      <c r="J4065">
        <v>221</v>
      </c>
      <c r="K4065">
        <v>0</v>
      </c>
      <c r="L4065" t="s">
        <v>40</v>
      </c>
      <c r="M4065">
        <v>80.8</v>
      </c>
      <c r="N4065">
        <f>IF(DATOS[[#This Row],[email_open_rate]]="",0,DATOS[[#This Row],[email_open_rate]])</f>
        <v>80.8</v>
      </c>
      <c r="O4065" s="1">
        <v>44556</v>
      </c>
      <c r="P4065">
        <v>30</v>
      </c>
      <c r="Q4065">
        <v>0.45</v>
      </c>
      <c r="R4065">
        <f>IF(IFERROR(VLOOKUP(DATOS[[#This Row],[IdUnico]],A4066:$A$5002,1,FALSE),0),1,0)</f>
        <v>0</v>
      </c>
    </row>
    <row r="4066" spans="1:18" x14ac:dyDescent="0.3">
      <c r="A4066" t="str">
        <f>CONCATENATE(DATOS[[#This Row],[customer_id]],"_",DATOS[[#This Row],[country]],"_",DATOS[[#This Row],[customer_since]])</f>
        <v>CUST_8232_Canada_45374</v>
      </c>
      <c r="B4066" t="s">
        <v>1548</v>
      </c>
      <c r="C4066">
        <v>24</v>
      </c>
      <c r="D4066" t="s">
        <v>14</v>
      </c>
      <c r="E4066" t="s">
        <v>28</v>
      </c>
      <c r="F4066">
        <v>125.46</v>
      </c>
      <c r="G4066">
        <f>IF(DATOS[[#This Row],[avg_order_value]]="",0,DATOS[[#This Row],[avg_order_value]])</f>
        <v>125.46</v>
      </c>
      <c r="H4066">
        <v>10</v>
      </c>
      <c r="I4066">
        <f>DATOS[[#This Row],[avgValorOrdenDesc]]*DATOS[[#This Row],[total_orders]]</f>
        <v>1254.5999999999999</v>
      </c>
      <c r="J4066">
        <v>79</v>
      </c>
      <c r="K4066">
        <v>0</v>
      </c>
      <c r="L4066" t="s">
        <v>16</v>
      </c>
      <c r="M4066">
        <v>77.7</v>
      </c>
      <c r="N4066">
        <f>IF(DATOS[[#This Row],[email_open_rate]]="",0,DATOS[[#This Row],[email_open_rate]])</f>
        <v>77.7</v>
      </c>
      <c r="O4066" s="1">
        <v>45374</v>
      </c>
      <c r="P4066">
        <v>73</v>
      </c>
      <c r="Q4066">
        <v>0.64</v>
      </c>
      <c r="R4066">
        <f>IF(IFERROR(VLOOKUP(DATOS[[#This Row],[IdUnico]],A4067:$A$5002,1,FALSE),0),1,0)</f>
        <v>0</v>
      </c>
    </row>
    <row r="4067" spans="1:18" x14ac:dyDescent="0.3">
      <c r="A4067" t="str">
        <f>CONCATENATE(DATOS[[#This Row],[customer_id]],"_",DATOS[[#This Row],[country]],"_",DATOS[[#This Row],[customer_since]])</f>
        <v>CUST_8235_Brazil_45586</v>
      </c>
      <c r="B4067" t="s">
        <v>3739</v>
      </c>
      <c r="C4067">
        <v>75</v>
      </c>
      <c r="D4067" t="s">
        <v>25</v>
      </c>
      <c r="E4067" t="s">
        <v>15</v>
      </c>
      <c r="F4067">
        <v>105.91</v>
      </c>
      <c r="G4067">
        <f>IF(DATOS[[#This Row],[avg_order_value]]="",0,DATOS[[#This Row],[avg_order_value]])</f>
        <v>105.91</v>
      </c>
      <c r="H4067">
        <v>9</v>
      </c>
      <c r="I4067">
        <f>DATOS[[#This Row],[avgValorOrdenDesc]]*DATOS[[#This Row],[total_orders]]</f>
        <v>953.18999999999994</v>
      </c>
      <c r="J4067">
        <v>96</v>
      </c>
      <c r="K4067">
        <v>0</v>
      </c>
      <c r="L4067" t="s">
        <v>19</v>
      </c>
      <c r="M4067">
        <v>92.2</v>
      </c>
      <c r="N4067">
        <f>IF(DATOS[[#This Row],[email_open_rate]]="",0,DATOS[[#This Row],[email_open_rate]])</f>
        <v>92.2</v>
      </c>
      <c r="O4067" s="1">
        <v>45586</v>
      </c>
      <c r="P4067">
        <v>98</v>
      </c>
      <c r="Q4067">
        <v>0.1</v>
      </c>
      <c r="R4067">
        <f>IF(IFERROR(VLOOKUP(DATOS[[#This Row],[IdUnico]],A4068:$A$5002,1,FALSE),0),1,0)</f>
        <v>0</v>
      </c>
    </row>
    <row r="4068" spans="1:18" x14ac:dyDescent="0.3">
      <c r="A4068" t="str">
        <f>CONCATENATE(DATOS[[#This Row],[customer_id]],"_",DATOS[[#This Row],[country]],"_",DATOS[[#This Row],[customer_since]])</f>
        <v>CUST_8236_UK_44055</v>
      </c>
      <c r="B4068" t="s">
        <v>2766</v>
      </c>
      <c r="C4068">
        <v>64</v>
      </c>
      <c r="D4068" t="s">
        <v>21</v>
      </c>
      <c r="E4068" t="s">
        <v>52</v>
      </c>
      <c r="F4068">
        <v>71.61</v>
      </c>
      <c r="G4068">
        <f>IF(DATOS[[#This Row],[avg_order_value]]="",0,DATOS[[#This Row],[avg_order_value]])</f>
        <v>71.61</v>
      </c>
      <c r="H4068">
        <v>13</v>
      </c>
      <c r="I4068">
        <f>DATOS[[#This Row],[avgValorOrdenDesc]]*DATOS[[#This Row],[total_orders]]</f>
        <v>930.93</v>
      </c>
      <c r="J4068">
        <v>68</v>
      </c>
      <c r="K4068">
        <v>0</v>
      </c>
      <c r="L4068" t="s">
        <v>16</v>
      </c>
      <c r="M4068">
        <v>82.9</v>
      </c>
      <c r="N4068">
        <f>IF(DATOS[[#This Row],[email_open_rate]]="",0,DATOS[[#This Row],[email_open_rate]])</f>
        <v>82.9</v>
      </c>
      <c r="O4068" s="1">
        <v>44055</v>
      </c>
      <c r="P4068">
        <v>4</v>
      </c>
      <c r="Q4068">
        <v>0.47</v>
      </c>
      <c r="R4068">
        <f>IF(IFERROR(VLOOKUP(DATOS[[#This Row],[IdUnico]],A4069:$A$5002,1,FALSE),0),1,0)</f>
        <v>0</v>
      </c>
    </row>
    <row r="4069" spans="1:18" x14ac:dyDescent="0.3">
      <c r="A4069" t="str">
        <f>CONCATENATE(DATOS[[#This Row],[customer_id]],"_",DATOS[[#This Row],[country]],"_",DATOS[[#This Row],[customer_since]])</f>
        <v>CUST_8237_Japan_44039</v>
      </c>
      <c r="B4069" t="s">
        <v>3818</v>
      </c>
      <c r="C4069">
        <v>35</v>
      </c>
      <c r="D4069" t="s">
        <v>14</v>
      </c>
      <c r="E4069" t="s">
        <v>26</v>
      </c>
      <c r="F4069">
        <v>179.85</v>
      </c>
      <c r="G4069">
        <f>IF(DATOS[[#This Row],[avg_order_value]]="",0,DATOS[[#This Row],[avg_order_value]])</f>
        <v>179.85</v>
      </c>
      <c r="H4069">
        <v>13</v>
      </c>
      <c r="I4069">
        <f>DATOS[[#This Row],[avgValorOrdenDesc]]*DATOS[[#This Row],[total_orders]]</f>
        <v>2338.0499999999997</v>
      </c>
      <c r="J4069">
        <v>22</v>
      </c>
      <c r="K4069">
        <v>0</v>
      </c>
      <c r="L4069" t="s">
        <v>23</v>
      </c>
      <c r="M4069">
        <v>76.400000000000006</v>
      </c>
      <c r="N4069">
        <f>IF(DATOS[[#This Row],[email_open_rate]]="",0,DATOS[[#This Row],[email_open_rate]])</f>
        <v>76.400000000000006</v>
      </c>
      <c r="O4069" s="1">
        <v>44039</v>
      </c>
      <c r="P4069">
        <v>61</v>
      </c>
      <c r="Q4069">
        <v>0.22</v>
      </c>
      <c r="R4069">
        <f>IF(IFERROR(VLOOKUP(DATOS[[#This Row],[IdUnico]],A4070:$A$5002,1,FALSE),0),1,0)</f>
        <v>0</v>
      </c>
    </row>
    <row r="4070" spans="1:18" x14ac:dyDescent="0.3">
      <c r="A4070" t="str">
        <f>CONCATENATE(DATOS[[#This Row],[customer_id]],"_",DATOS[[#This Row],[country]],"_",DATOS[[#This Row],[customer_since]])</f>
        <v>CUST_8239_Germany_44940</v>
      </c>
      <c r="B4070" t="s">
        <v>641</v>
      </c>
      <c r="C4070">
        <v>29</v>
      </c>
      <c r="D4070" t="s">
        <v>21</v>
      </c>
      <c r="E4070" t="s">
        <v>50</v>
      </c>
      <c r="G4070">
        <f>IF(DATOS[[#This Row],[avg_order_value]]="",0,DATOS[[#This Row],[avg_order_value]])</f>
        <v>0</v>
      </c>
      <c r="H4070">
        <v>10</v>
      </c>
      <c r="I4070">
        <f>DATOS[[#This Row],[avgValorOrdenDesc]]*DATOS[[#This Row],[total_orders]]</f>
        <v>0</v>
      </c>
      <c r="J4070">
        <v>47</v>
      </c>
      <c r="K4070">
        <v>0</v>
      </c>
      <c r="L4070" t="s">
        <v>29</v>
      </c>
      <c r="M4070">
        <v>66.599999999999994</v>
      </c>
      <c r="N4070">
        <f>IF(DATOS[[#This Row],[email_open_rate]]="",0,DATOS[[#This Row],[email_open_rate]])</f>
        <v>66.599999999999994</v>
      </c>
      <c r="O4070" s="1">
        <v>44940</v>
      </c>
      <c r="P4070">
        <v>30</v>
      </c>
      <c r="Q4070">
        <v>7.0000000000000007E-2</v>
      </c>
      <c r="R4070">
        <f>IF(IFERROR(VLOOKUP(DATOS[[#This Row],[IdUnico]],A4071:$A$5002,1,FALSE),0),1,0)</f>
        <v>0</v>
      </c>
    </row>
    <row r="4071" spans="1:18" x14ac:dyDescent="0.3">
      <c r="A4071" t="str">
        <f>CONCATENATE(DATOS[[#This Row],[customer_id]],"_",DATOS[[#This Row],[country]],"_",DATOS[[#This Row],[customer_since]])</f>
        <v>CUST_8239_Japan_44023</v>
      </c>
      <c r="B4071" t="s">
        <v>641</v>
      </c>
      <c r="C4071">
        <v>74</v>
      </c>
      <c r="D4071" t="s">
        <v>25</v>
      </c>
      <c r="E4071" t="s">
        <v>26</v>
      </c>
      <c r="F4071">
        <v>154.41999999999999</v>
      </c>
      <c r="G4071">
        <f>IF(DATOS[[#This Row],[avg_order_value]]="",0,DATOS[[#This Row],[avg_order_value]])</f>
        <v>154.41999999999999</v>
      </c>
      <c r="H4071">
        <v>8</v>
      </c>
      <c r="I4071">
        <f>DATOS[[#This Row],[avgValorOrdenDesc]]*DATOS[[#This Row],[total_orders]]</f>
        <v>1235.3599999999999</v>
      </c>
      <c r="J4071">
        <v>143</v>
      </c>
      <c r="K4071">
        <v>1</v>
      </c>
      <c r="L4071" t="s">
        <v>29</v>
      </c>
      <c r="M4071">
        <v>12.5</v>
      </c>
      <c r="N4071">
        <f>IF(DATOS[[#This Row],[email_open_rate]]="",0,DATOS[[#This Row],[email_open_rate]])</f>
        <v>12.5</v>
      </c>
      <c r="O4071" s="1">
        <v>44023</v>
      </c>
      <c r="P4071">
        <v>33</v>
      </c>
      <c r="Q4071">
        <v>0.2</v>
      </c>
      <c r="R4071">
        <f>IF(IFERROR(VLOOKUP(DATOS[[#This Row],[IdUnico]],A4072:$A$5002,1,FALSE),0),1,0)</f>
        <v>0</v>
      </c>
    </row>
    <row r="4072" spans="1:18" x14ac:dyDescent="0.3">
      <c r="A4072" t="str">
        <f>CONCATENATE(DATOS[[#This Row],[customer_id]],"_",DATOS[[#This Row],[country]],"_",DATOS[[#This Row],[customer_since]])</f>
        <v>CUST_8240_Australia_44279</v>
      </c>
      <c r="B4072" t="s">
        <v>714</v>
      </c>
      <c r="C4072">
        <v>61</v>
      </c>
      <c r="D4072" t="s">
        <v>21</v>
      </c>
      <c r="E4072" t="s">
        <v>22</v>
      </c>
      <c r="F4072">
        <v>288.36</v>
      </c>
      <c r="G4072">
        <f>IF(DATOS[[#This Row],[avg_order_value]]="",0,DATOS[[#This Row],[avg_order_value]])</f>
        <v>288.36</v>
      </c>
      <c r="H4072">
        <v>10</v>
      </c>
      <c r="I4072">
        <f>DATOS[[#This Row],[avgValorOrdenDesc]]*DATOS[[#This Row],[total_orders]]</f>
        <v>2883.6000000000004</v>
      </c>
      <c r="J4072">
        <v>323</v>
      </c>
      <c r="K4072">
        <v>0</v>
      </c>
      <c r="L4072" t="s">
        <v>40</v>
      </c>
      <c r="M4072">
        <v>15.2</v>
      </c>
      <c r="N4072">
        <f>IF(DATOS[[#This Row],[email_open_rate]]="",0,DATOS[[#This Row],[email_open_rate]])</f>
        <v>15.2</v>
      </c>
      <c r="O4072" s="1">
        <v>44279</v>
      </c>
      <c r="P4072">
        <v>95</v>
      </c>
      <c r="Q4072">
        <v>0.52</v>
      </c>
      <c r="R4072">
        <f>IF(IFERROR(VLOOKUP(DATOS[[#This Row],[IdUnico]],A4073:$A$5002,1,FALSE),0),1,0)</f>
        <v>0</v>
      </c>
    </row>
    <row r="4073" spans="1:18" x14ac:dyDescent="0.3">
      <c r="A4073" t="str">
        <f>CONCATENATE(DATOS[[#This Row],[customer_id]],"_",DATOS[[#This Row],[country]],"_",DATOS[[#This Row],[customer_since]])</f>
        <v>CUST_8240_Germany_44838</v>
      </c>
      <c r="B4073" t="s">
        <v>714</v>
      </c>
      <c r="C4073">
        <v>18</v>
      </c>
      <c r="D4073" t="s">
        <v>14</v>
      </c>
      <c r="E4073" t="s">
        <v>50</v>
      </c>
      <c r="F4073">
        <v>78.12</v>
      </c>
      <c r="G4073">
        <f>IF(DATOS[[#This Row],[avg_order_value]]="",0,DATOS[[#This Row],[avg_order_value]])</f>
        <v>78.12</v>
      </c>
      <c r="H4073">
        <v>10</v>
      </c>
      <c r="I4073">
        <f>DATOS[[#This Row],[avgValorOrdenDesc]]*DATOS[[#This Row],[total_orders]]</f>
        <v>781.2</v>
      </c>
      <c r="J4073">
        <v>186</v>
      </c>
      <c r="K4073">
        <v>0</v>
      </c>
      <c r="L4073" t="s">
        <v>16</v>
      </c>
      <c r="M4073">
        <v>74.400000000000006</v>
      </c>
      <c r="N4073">
        <f>IF(DATOS[[#This Row],[email_open_rate]]="",0,DATOS[[#This Row],[email_open_rate]])</f>
        <v>74.400000000000006</v>
      </c>
      <c r="O4073" s="1">
        <v>44838</v>
      </c>
      <c r="P4073">
        <v>65</v>
      </c>
      <c r="Q4073">
        <v>0.3</v>
      </c>
      <c r="R4073">
        <f>IF(IFERROR(VLOOKUP(DATOS[[#This Row],[IdUnico]],A4074:$A$5002,1,FALSE),0),1,0)</f>
        <v>0</v>
      </c>
    </row>
    <row r="4074" spans="1:18" x14ac:dyDescent="0.3">
      <c r="A4074" t="str">
        <f>CONCATENATE(DATOS[[#This Row],[customer_id]],"_",DATOS[[#This Row],[country]],"_",DATOS[[#This Row],[customer_since]])</f>
        <v>CUST_8240_UK_45260</v>
      </c>
      <c r="B4074" t="s">
        <v>714</v>
      </c>
      <c r="C4074">
        <v>28</v>
      </c>
      <c r="D4074" t="s">
        <v>14</v>
      </c>
      <c r="E4074" t="s">
        <v>52</v>
      </c>
      <c r="F4074">
        <v>64.95</v>
      </c>
      <c r="G4074">
        <f>IF(DATOS[[#This Row],[avg_order_value]]="",0,DATOS[[#This Row],[avg_order_value]])</f>
        <v>64.95</v>
      </c>
      <c r="H4074">
        <v>13</v>
      </c>
      <c r="I4074">
        <f>DATOS[[#This Row],[avgValorOrdenDesc]]*DATOS[[#This Row],[total_orders]]</f>
        <v>844.35</v>
      </c>
      <c r="J4074">
        <v>251</v>
      </c>
      <c r="K4074">
        <v>0</v>
      </c>
      <c r="L4074" t="s">
        <v>29</v>
      </c>
      <c r="M4074">
        <v>71.5</v>
      </c>
      <c r="N4074">
        <f>IF(DATOS[[#This Row],[email_open_rate]]="",0,DATOS[[#This Row],[email_open_rate]])</f>
        <v>71.5</v>
      </c>
      <c r="O4074" s="1">
        <v>45260</v>
      </c>
      <c r="P4074">
        <v>39</v>
      </c>
      <c r="Q4074">
        <v>0.34</v>
      </c>
      <c r="R4074">
        <f>IF(IFERROR(VLOOKUP(DATOS[[#This Row],[IdUnico]],A4075:$A$5002,1,FALSE),0),1,0)</f>
        <v>0</v>
      </c>
    </row>
    <row r="4075" spans="1:18" x14ac:dyDescent="0.3">
      <c r="A4075" t="str">
        <f>CONCATENATE(DATOS[[#This Row],[customer_id]],"_",DATOS[[#This Row],[country]],"_",DATOS[[#This Row],[customer_since]])</f>
        <v>CUST_8241_Australia_44942</v>
      </c>
      <c r="B4075" t="s">
        <v>518</v>
      </c>
      <c r="C4075">
        <v>35</v>
      </c>
      <c r="D4075" t="s">
        <v>21</v>
      </c>
      <c r="E4075" t="s">
        <v>22</v>
      </c>
      <c r="F4075">
        <v>71.59</v>
      </c>
      <c r="G4075">
        <f>IF(DATOS[[#This Row],[avg_order_value]]="",0,DATOS[[#This Row],[avg_order_value]])</f>
        <v>71.59</v>
      </c>
      <c r="H4075">
        <v>4</v>
      </c>
      <c r="I4075">
        <f>DATOS[[#This Row],[avgValorOrdenDesc]]*DATOS[[#This Row],[total_orders]]</f>
        <v>286.36</v>
      </c>
      <c r="J4075">
        <v>44</v>
      </c>
      <c r="K4075">
        <v>0</v>
      </c>
      <c r="L4075" t="s">
        <v>19</v>
      </c>
      <c r="M4075">
        <v>23.2</v>
      </c>
      <c r="N4075">
        <f>IF(DATOS[[#This Row],[email_open_rate]]="",0,DATOS[[#This Row],[email_open_rate]])</f>
        <v>23.2</v>
      </c>
      <c r="O4075" s="1">
        <v>44942</v>
      </c>
      <c r="P4075">
        <v>92</v>
      </c>
      <c r="Q4075">
        <v>0.03</v>
      </c>
      <c r="R4075">
        <f>IF(IFERROR(VLOOKUP(DATOS[[#This Row],[IdUnico]],A4076:$A$5002,1,FALSE),0),1,0)</f>
        <v>0</v>
      </c>
    </row>
    <row r="4076" spans="1:18" x14ac:dyDescent="0.3">
      <c r="A4076" t="str">
        <f>CONCATENATE(DATOS[[#This Row],[customer_id]],"_",DATOS[[#This Row],[country]],"_",DATOS[[#This Row],[customer_since]])</f>
        <v>CUST_8241_Japan_44947</v>
      </c>
      <c r="B4076" t="s">
        <v>518</v>
      </c>
      <c r="C4076">
        <v>34</v>
      </c>
      <c r="D4076" t="s">
        <v>14</v>
      </c>
      <c r="E4076" t="s">
        <v>26</v>
      </c>
      <c r="F4076">
        <v>84.8</v>
      </c>
      <c r="G4076">
        <f>IF(DATOS[[#This Row],[avg_order_value]]="",0,DATOS[[#This Row],[avg_order_value]])</f>
        <v>84.8</v>
      </c>
      <c r="H4076">
        <v>14</v>
      </c>
      <c r="I4076">
        <f>DATOS[[#This Row],[avgValorOrdenDesc]]*DATOS[[#This Row],[total_orders]]</f>
        <v>1187.2</v>
      </c>
      <c r="J4076">
        <v>176</v>
      </c>
      <c r="K4076">
        <v>0</v>
      </c>
      <c r="L4076" t="s">
        <v>16</v>
      </c>
      <c r="M4076">
        <v>74.599999999999994</v>
      </c>
      <c r="N4076">
        <f>IF(DATOS[[#This Row],[email_open_rate]]="",0,DATOS[[#This Row],[email_open_rate]])</f>
        <v>74.599999999999994</v>
      </c>
      <c r="O4076" s="1">
        <v>44947</v>
      </c>
      <c r="P4076">
        <v>53</v>
      </c>
      <c r="Q4076">
        <v>0.88</v>
      </c>
      <c r="R4076">
        <f>IF(IFERROR(VLOOKUP(DATOS[[#This Row],[IdUnico]],A4077:$A$5002,1,FALSE),0),1,0)</f>
        <v>0</v>
      </c>
    </row>
    <row r="4077" spans="1:18" x14ac:dyDescent="0.3">
      <c r="A4077" t="str">
        <f>CONCATENATE(DATOS[[#This Row],[customer_id]],"_",DATOS[[#This Row],[country]],"_",DATOS[[#This Row],[customer_since]])</f>
        <v>CUST_8243_India_45760</v>
      </c>
      <c r="B4077" t="s">
        <v>3205</v>
      </c>
      <c r="C4077">
        <v>67</v>
      </c>
      <c r="D4077" t="s">
        <v>21</v>
      </c>
      <c r="E4077" t="s">
        <v>37</v>
      </c>
      <c r="F4077">
        <v>128.44</v>
      </c>
      <c r="G4077">
        <f>IF(DATOS[[#This Row],[avg_order_value]]="",0,DATOS[[#This Row],[avg_order_value]])</f>
        <v>128.44</v>
      </c>
      <c r="H4077">
        <v>7</v>
      </c>
      <c r="I4077">
        <f>DATOS[[#This Row],[avgValorOrdenDesc]]*DATOS[[#This Row],[total_orders]]</f>
        <v>899.07999999999993</v>
      </c>
      <c r="J4077">
        <v>194</v>
      </c>
      <c r="K4077">
        <v>0</v>
      </c>
      <c r="L4077" t="s">
        <v>16</v>
      </c>
      <c r="M4077">
        <v>35.5</v>
      </c>
      <c r="N4077">
        <f>IF(DATOS[[#This Row],[email_open_rate]]="",0,DATOS[[#This Row],[email_open_rate]])</f>
        <v>35.5</v>
      </c>
      <c r="O4077" s="1">
        <v>45760</v>
      </c>
      <c r="P4077">
        <v>93</v>
      </c>
      <c r="Q4077">
        <v>0.59</v>
      </c>
      <c r="R4077">
        <f>IF(IFERROR(VLOOKUP(DATOS[[#This Row],[IdUnico]],A4078:$A$5002,1,FALSE),0),1,0)</f>
        <v>0</v>
      </c>
    </row>
    <row r="4078" spans="1:18" x14ac:dyDescent="0.3">
      <c r="A4078" t="str">
        <f>CONCATENATE(DATOS[[#This Row],[customer_id]],"_",DATOS[[#This Row],[country]],"_",DATOS[[#This Row],[customer_since]])</f>
        <v>CUST_8244_Brazil_44262</v>
      </c>
      <c r="B4078" t="s">
        <v>3603</v>
      </c>
      <c r="C4078">
        <v>32</v>
      </c>
      <c r="D4078" t="s">
        <v>14</v>
      </c>
      <c r="E4078" t="s">
        <v>15</v>
      </c>
      <c r="F4078">
        <v>169.65</v>
      </c>
      <c r="G4078">
        <f>IF(DATOS[[#This Row],[avg_order_value]]="",0,DATOS[[#This Row],[avg_order_value]])</f>
        <v>169.65</v>
      </c>
      <c r="H4078">
        <v>8</v>
      </c>
      <c r="I4078">
        <f>DATOS[[#This Row],[avgValorOrdenDesc]]*DATOS[[#This Row],[total_orders]]</f>
        <v>1357.2</v>
      </c>
      <c r="J4078">
        <v>294</v>
      </c>
      <c r="K4078">
        <v>0</v>
      </c>
      <c r="L4078" t="s">
        <v>29</v>
      </c>
      <c r="M4078">
        <v>96.5</v>
      </c>
      <c r="N4078">
        <f>IF(DATOS[[#This Row],[email_open_rate]]="",0,DATOS[[#This Row],[email_open_rate]])</f>
        <v>96.5</v>
      </c>
      <c r="O4078" s="1">
        <v>44262</v>
      </c>
      <c r="P4078">
        <v>55</v>
      </c>
      <c r="Q4078">
        <v>0.21</v>
      </c>
      <c r="R4078">
        <f>IF(IFERROR(VLOOKUP(DATOS[[#This Row],[IdUnico]],A4079:$A$5002,1,FALSE),0),1,0)</f>
        <v>0</v>
      </c>
    </row>
    <row r="4079" spans="1:18" x14ac:dyDescent="0.3">
      <c r="A4079" t="str">
        <f>CONCATENATE(DATOS[[#This Row],[customer_id]],"_",DATOS[[#This Row],[country]],"_",DATOS[[#This Row],[customer_since]])</f>
        <v>CUST_8245_Brazil_44105</v>
      </c>
      <c r="B4079" t="s">
        <v>631</v>
      </c>
      <c r="C4079">
        <v>55</v>
      </c>
      <c r="D4079" t="s">
        <v>21</v>
      </c>
      <c r="E4079" t="s">
        <v>15</v>
      </c>
      <c r="F4079">
        <v>210.22</v>
      </c>
      <c r="G4079">
        <f>IF(DATOS[[#This Row],[avg_order_value]]="",0,DATOS[[#This Row],[avg_order_value]])</f>
        <v>210.22</v>
      </c>
      <c r="H4079">
        <v>14</v>
      </c>
      <c r="I4079">
        <f>DATOS[[#This Row],[avgValorOrdenDesc]]*DATOS[[#This Row],[total_orders]]</f>
        <v>2943.08</v>
      </c>
      <c r="J4079">
        <v>91</v>
      </c>
      <c r="K4079">
        <v>0</v>
      </c>
      <c r="L4079" t="s">
        <v>29</v>
      </c>
      <c r="M4079">
        <v>0.1</v>
      </c>
      <c r="N4079">
        <f>IF(DATOS[[#This Row],[email_open_rate]]="",0,DATOS[[#This Row],[email_open_rate]])</f>
        <v>0.1</v>
      </c>
      <c r="O4079" s="1">
        <v>44105</v>
      </c>
      <c r="P4079">
        <v>19</v>
      </c>
      <c r="Q4079">
        <v>0.14000000000000001</v>
      </c>
      <c r="R4079">
        <f>IF(IFERROR(VLOOKUP(DATOS[[#This Row],[IdUnico]],A4080:$A$5002,1,FALSE),0),1,0)</f>
        <v>0</v>
      </c>
    </row>
    <row r="4080" spans="1:18" x14ac:dyDescent="0.3">
      <c r="A4080" t="str">
        <f>CONCATENATE(DATOS[[#This Row],[customer_id]],"_",DATOS[[#This Row],[country]],"_",DATOS[[#This Row],[customer_since]])</f>
        <v>CUST_8253_India_45425</v>
      </c>
      <c r="B4080" t="s">
        <v>408</v>
      </c>
      <c r="C4080">
        <v>26</v>
      </c>
      <c r="D4080" t="s">
        <v>14</v>
      </c>
      <c r="E4080" t="s">
        <v>37</v>
      </c>
      <c r="F4080">
        <v>274.81</v>
      </c>
      <c r="G4080">
        <f>IF(DATOS[[#This Row],[avg_order_value]]="",0,DATOS[[#This Row],[avg_order_value]])</f>
        <v>274.81</v>
      </c>
      <c r="H4080">
        <v>11</v>
      </c>
      <c r="I4080">
        <f>DATOS[[#This Row],[avgValorOrdenDesc]]*DATOS[[#This Row],[total_orders]]</f>
        <v>3022.91</v>
      </c>
      <c r="J4080">
        <v>91</v>
      </c>
      <c r="K4080">
        <v>0</v>
      </c>
      <c r="L4080" t="s">
        <v>23</v>
      </c>
      <c r="M4080">
        <v>36</v>
      </c>
      <c r="N4080">
        <f>IF(DATOS[[#This Row],[email_open_rate]]="",0,DATOS[[#This Row],[email_open_rate]])</f>
        <v>36</v>
      </c>
      <c r="O4080" s="1">
        <v>45425</v>
      </c>
      <c r="P4080">
        <v>91</v>
      </c>
      <c r="Q4080">
        <v>7.0000000000000007E-2</v>
      </c>
      <c r="R4080">
        <f>IF(IFERROR(VLOOKUP(DATOS[[#This Row],[IdUnico]],A4081:$A$5002,1,FALSE),0),1,0)</f>
        <v>0</v>
      </c>
    </row>
    <row r="4081" spans="1:18" x14ac:dyDescent="0.3">
      <c r="A4081" t="str">
        <f>CONCATENATE(DATOS[[#This Row],[customer_id]],"_",DATOS[[#This Row],[country]],"_",DATOS[[#This Row],[customer_since]])</f>
        <v>CUST_8256_France_45330</v>
      </c>
      <c r="B4081" t="s">
        <v>2744</v>
      </c>
      <c r="C4081">
        <v>19</v>
      </c>
      <c r="D4081" t="s">
        <v>14</v>
      </c>
      <c r="E4081" t="s">
        <v>35</v>
      </c>
      <c r="F4081">
        <v>134.15</v>
      </c>
      <c r="G4081">
        <f>IF(DATOS[[#This Row],[avg_order_value]]="",0,DATOS[[#This Row],[avg_order_value]])</f>
        <v>134.15</v>
      </c>
      <c r="H4081">
        <v>12</v>
      </c>
      <c r="I4081">
        <f>DATOS[[#This Row],[avgValorOrdenDesc]]*DATOS[[#This Row],[total_orders]]</f>
        <v>1609.8000000000002</v>
      </c>
      <c r="J4081">
        <v>313</v>
      </c>
      <c r="K4081">
        <v>0</v>
      </c>
      <c r="L4081" t="s">
        <v>40</v>
      </c>
      <c r="M4081">
        <v>90.1</v>
      </c>
      <c r="N4081">
        <f>IF(DATOS[[#This Row],[email_open_rate]]="",0,DATOS[[#This Row],[email_open_rate]])</f>
        <v>90.1</v>
      </c>
      <c r="O4081" s="1">
        <v>45330</v>
      </c>
      <c r="P4081">
        <v>47</v>
      </c>
      <c r="Q4081">
        <v>0.06</v>
      </c>
      <c r="R4081">
        <f>IF(IFERROR(VLOOKUP(DATOS[[#This Row],[IdUnico]],A4082:$A$5002,1,FALSE),0),1,0)</f>
        <v>0</v>
      </c>
    </row>
    <row r="4082" spans="1:18" x14ac:dyDescent="0.3">
      <c r="A4082" t="str">
        <f>CONCATENATE(DATOS[[#This Row],[customer_id]],"_",DATOS[[#This Row],[country]],"_",DATOS[[#This Row],[customer_since]])</f>
        <v>CUST_8257_UK_44113</v>
      </c>
      <c r="B4082" t="s">
        <v>3793</v>
      </c>
      <c r="C4082">
        <v>48</v>
      </c>
      <c r="D4082" t="s">
        <v>14</v>
      </c>
      <c r="E4082" t="s">
        <v>52</v>
      </c>
      <c r="F4082">
        <v>193.01</v>
      </c>
      <c r="G4082">
        <f>IF(DATOS[[#This Row],[avg_order_value]]="",0,DATOS[[#This Row],[avg_order_value]])</f>
        <v>193.01</v>
      </c>
      <c r="H4082">
        <v>13</v>
      </c>
      <c r="I4082">
        <f>DATOS[[#This Row],[avgValorOrdenDesc]]*DATOS[[#This Row],[total_orders]]</f>
        <v>2509.13</v>
      </c>
      <c r="J4082">
        <v>138</v>
      </c>
      <c r="K4082">
        <v>0</v>
      </c>
      <c r="L4082" t="s">
        <v>23</v>
      </c>
      <c r="M4082">
        <v>57.4</v>
      </c>
      <c r="N4082">
        <f>IF(DATOS[[#This Row],[email_open_rate]]="",0,DATOS[[#This Row],[email_open_rate]])</f>
        <v>57.4</v>
      </c>
      <c r="O4082" s="1">
        <v>44113</v>
      </c>
      <c r="P4082">
        <v>56</v>
      </c>
      <c r="Q4082">
        <v>0.32</v>
      </c>
      <c r="R4082">
        <f>IF(IFERROR(VLOOKUP(DATOS[[#This Row],[IdUnico]],A4083:$A$5002,1,FALSE),0),1,0)</f>
        <v>0</v>
      </c>
    </row>
    <row r="4083" spans="1:18" x14ac:dyDescent="0.3">
      <c r="A4083" t="str">
        <f>CONCATENATE(DATOS[[#This Row],[customer_id]],"_",DATOS[[#This Row],[country]],"_",DATOS[[#This Row],[customer_since]])</f>
        <v>CUST_8260_Australia_45722</v>
      </c>
      <c r="B4083" t="s">
        <v>2957</v>
      </c>
      <c r="C4083">
        <v>49</v>
      </c>
      <c r="D4083" t="s">
        <v>21</v>
      </c>
      <c r="E4083" t="s">
        <v>22</v>
      </c>
      <c r="F4083">
        <v>174.41</v>
      </c>
      <c r="G4083">
        <f>IF(DATOS[[#This Row],[avg_order_value]]="",0,DATOS[[#This Row],[avg_order_value]])</f>
        <v>174.41</v>
      </c>
      <c r="H4083">
        <v>15</v>
      </c>
      <c r="I4083">
        <f>DATOS[[#This Row],[avgValorOrdenDesc]]*DATOS[[#This Row],[total_orders]]</f>
        <v>2616.15</v>
      </c>
      <c r="J4083">
        <v>242</v>
      </c>
      <c r="K4083">
        <v>0</v>
      </c>
      <c r="L4083" t="s">
        <v>40</v>
      </c>
      <c r="N4083">
        <f>IF(DATOS[[#This Row],[email_open_rate]]="",0,DATOS[[#This Row],[email_open_rate]])</f>
        <v>0</v>
      </c>
      <c r="O4083" s="1">
        <v>45722</v>
      </c>
      <c r="P4083">
        <v>26</v>
      </c>
      <c r="Q4083">
        <v>0.27</v>
      </c>
      <c r="R4083">
        <f>IF(IFERROR(VLOOKUP(DATOS[[#This Row],[IdUnico]],A4084:$A$5002,1,FALSE),0),1,0)</f>
        <v>0</v>
      </c>
    </row>
    <row r="4084" spans="1:18" x14ac:dyDescent="0.3">
      <c r="A4084" t="str">
        <f>CONCATENATE(DATOS[[#This Row],[customer_id]],"_",DATOS[[#This Row],[country]],"_",DATOS[[#This Row],[customer_since]])</f>
        <v>CUST_8262_Canada_44842</v>
      </c>
      <c r="B4084" t="s">
        <v>2746</v>
      </c>
      <c r="C4084">
        <v>71</v>
      </c>
      <c r="D4084" t="s">
        <v>25</v>
      </c>
      <c r="E4084" t="s">
        <v>28</v>
      </c>
      <c r="F4084">
        <v>50.93</v>
      </c>
      <c r="G4084">
        <f>IF(DATOS[[#This Row],[avg_order_value]]="",0,DATOS[[#This Row],[avg_order_value]])</f>
        <v>50.93</v>
      </c>
      <c r="H4084">
        <v>5</v>
      </c>
      <c r="I4084">
        <f>DATOS[[#This Row],[avgValorOrdenDesc]]*DATOS[[#This Row],[total_orders]]</f>
        <v>254.65</v>
      </c>
      <c r="J4084">
        <v>287</v>
      </c>
      <c r="K4084">
        <v>0</v>
      </c>
      <c r="L4084" t="s">
        <v>19</v>
      </c>
      <c r="M4084">
        <v>75.099999999999994</v>
      </c>
      <c r="N4084">
        <f>IF(DATOS[[#This Row],[email_open_rate]]="",0,DATOS[[#This Row],[email_open_rate]])</f>
        <v>75.099999999999994</v>
      </c>
      <c r="O4084" s="1">
        <v>44842</v>
      </c>
      <c r="P4084">
        <v>30</v>
      </c>
      <c r="Q4084">
        <v>0.45</v>
      </c>
      <c r="R4084">
        <f>IF(IFERROR(VLOOKUP(DATOS[[#This Row],[IdUnico]],A4085:$A$5002,1,FALSE),0),1,0)</f>
        <v>0</v>
      </c>
    </row>
    <row r="4085" spans="1:18" x14ac:dyDescent="0.3">
      <c r="A4085" t="str">
        <f>CONCATENATE(DATOS[[#This Row],[customer_id]],"_",DATOS[[#This Row],[country]],"_",DATOS[[#This Row],[customer_since]])</f>
        <v>CUST_8263_India_44907</v>
      </c>
      <c r="B4085" t="s">
        <v>2695</v>
      </c>
      <c r="C4085">
        <v>48</v>
      </c>
      <c r="D4085" t="s">
        <v>21</v>
      </c>
      <c r="E4085" t="s">
        <v>37</v>
      </c>
      <c r="F4085">
        <v>31.74</v>
      </c>
      <c r="G4085">
        <f>IF(DATOS[[#This Row],[avg_order_value]]="",0,DATOS[[#This Row],[avg_order_value]])</f>
        <v>31.74</v>
      </c>
      <c r="H4085">
        <v>6</v>
      </c>
      <c r="I4085">
        <f>DATOS[[#This Row],[avgValorOrdenDesc]]*DATOS[[#This Row],[total_orders]]</f>
        <v>190.44</v>
      </c>
      <c r="J4085">
        <v>34</v>
      </c>
      <c r="K4085">
        <v>0</v>
      </c>
      <c r="L4085" t="s">
        <v>16</v>
      </c>
      <c r="M4085">
        <v>51.1</v>
      </c>
      <c r="N4085">
        <f>IF(DATOS[[#This Row],[email_open_rate]]="",0,DATOS[[#This Row],[email_open_rate]])</f>
        <v>51.1</v>
      </c>
      <c r="O4085" s="1">
        <v>44907</v>
      </c>
      <c r="P4085">
        <v>39</v>
      </c>
      <c r="Q4085">
        <v>0.48</v>
      </c>
      <c r="R4085">
        <f>IF(IFERROR(VLOOKUP(DATOS[[#This Row],[IdUnico]],A4086:$A$5002,1,FALSE),0),1,0)</f>
        <v>0</v>
      </c>
    </row>
    <row r="4086" spans="1:18" x14ac:dyDescent="0.3">
      <c r="A4086" t="str">
        <f>CONCATENATE(DATOS[[#This Row],[customer_id]],"_",DATOS[[#This Row],[country]],"_",DATOS[[#This Row],[customer_since]])</f>
        <v>CUST_8263_USA_45249</v>
      </c>
      <c r="B4086" t="s">
        <v>2695</v>
      </c>
      <c r="C4086">
        <v>27</v>
      </c>
      <c r="D4086" t="s">
        <v>25</v>
      </c>
      <c r="E4086" t="s">
        <v>18</v>
      </c>
      <c r="F4086">
        <v>77.209999999999994</v>
      </c>
      <c r="G4086">
        <f>IF(DATOS[[#This Row],[avg_order_value]]="",0,DATOS[[#This Row],[avg_order_value]])</f>
        <v>77.209999999999994</v>
      </c>
      <c r="H4086">
        <v>12</v>
      </c>
      <c r="I4086">
        <f>DATOS[[#This Row],[avgValorOrdenDesc]]*DATOS[[#This Row],[total_orders]]</f>
        <v>926.52</v>
      </c>
      <c r="J4086">
        <v>104</v>
      </c>
      <c r="K4086">
        <v>0</v>
      </c>
      <c r="L4086" t="s">
        <v>29</v>
      </c>
      <c r="M4086">
        <v>14.2</v>
      </c>
      <c r="N4086">
        <f>IF(DATOS[[#This Row],[email_open_rate]]="",0,DATOS[[#This Row],[email_open_rate]])</f>
        <v>14.2</v>
      </c>
      <c r="O4086" s="1">
        <v>45249</v>
      </c>
      <c r="P4086">
        <v>91</v>
      </c>
      <c r="Q4086">
        <v>0.28999999999999998</v>
      </c>
      <c r="R4086">
        <f>IF(IFERROR(VLOOKUP(DATOS[[#This Row],[IdUnico]],A4087:$A$5002,1,FALSE),0),1,0)</f>
        <v>0</v>
      </c>
    </row>
    <row r="4087" spans="1:18" x14ac:dyDescent="0.3">
      <c r="A4087" t="str">
        <f>CONCATENATE(DATOS[[#This Row],[customer_id]],"_",DATOS[[#This Row],[country]],"_",DATOS[[#This Row],[customer_since]])</f>
        <v>CUST_8264_Brazil_44449</v>
      </c>
      <c r="B4087" t="s">
        <v>2029</v>
      </c>
      <c r="C4087">
        <v>52</v>
      </c>
      <c r="D4087" t="s">
        <v>21</v>
      </c>
      <c r="E4087" t="s">
        <v>15</v>
      </c>
      <c r="F4087">
        <v>227.45</v>
      </c>
      <c r="G4087">
        <f>IF(DATOS[[#This Row],[avg_order_value]]="",0,DATOS[[#This Row],[avg_order_value]])</f>
        <v>227.45</v>
      </c>
      <c r="H4087">
        <v>10</v>
      </c>
      <c r="I4087">
        <f>DATOS[[#This Row],[avgValorOrdenDesc]]*DATOS[[#This Row],[total_orders]]</f>
        <v>2274.5</v>
      </c>
      <c r="J4087">
        <v>139</v>
      </c>
      <c r="K4087">
        <v>0</v>
      </c>
      <c r="L4087" t="s">
        <v>29</v>
      </c>
      <c r="M4087">
        <v>68.099999999999994</v>
      </c>
      <c r="N4087">
        <f>IF(DATOS[[#This Row],[email_open_rate]]="",0,DATOS[[#This Row],[email_open_rate]])</f>
        <v>68.099999999999994</v>
      </c>
      <c r="O4087" s="1">
        <v>44449</v>
      </c>
      <c r="P4087">
        <v>17</v>
      </c>
      <c r="Q4087">
        <v>0.14000000000000001</v>
      </c>
      <c r="R4087">
        <f>IF(IFERROR(VLOOKUP(DATOS[[#This Row],[IdUnico]],A4088:$A$5002,1,FALSE),0),1,0)</f>
        <v>0</v>
      </c>
    </row>
    <row r="4088" spans="1:18" x14ac:dyDescent="0.3">
      <c r="A4088" t="str">
        <f>CONCATENATE(DATOS[[#This Row],[customer_id]],"_",DATOS[[#This Row],[country]],"_",DATOS[[#This Row],[customer_since]])</f>
        <v>CUST_8266_Australia_44466</v>
      </c>
      <c r="B4088" t="s">
        <v>496</v>
      </c>
      <c r="C4088">
        <v>74</v>
      </c>
      <c r="D4088" t="s">
        <v>14</v>
      </c>
      <c r="E4088" t="s">
        <v>22</v>
      </c>
      <c r="F4088">
        <v>135.01</v>
      </c>
      <c r="G4088">
        <f>IF(DATOS[[#This Row],[avg_order_value]]="",0,DATOS[[#This Row],[avg_order_value]])</f>
        <v>135.01</v>
      </c>
      <c r="H4088">
        <v>7</v>
      </c>
      <c r="I4088">
        <f>DATOS[[#This Row],[avgValorOrdenDesc]]*DATOS[[#This Row],[total_orders]]</f>
        <v>945.06999999999994</v>
      </c>
      <c r="J4088">
        <v>30</v>
      </c>
      <c r="K4088">
        <v>0</v>
      </c>
      <c r="L4088" t="s">
        <v>29</v>
      </c>
      <c r="M4088">
        <v>87.9</v>
      </c>
      <c r="N4088">
        <f>IF(DATOS[[#This Row],[email_open_rate]]="",0,DATOS[[#This Row],[email_open_rate]])</f>
        <v>87.9</v>
      </c>
      <c r="O4088" s="1">
        <v>44466</v>
      </c>
      <c r="P4088">
        <v>43</v>
      </c>
      <c r="Q4088">
        <v>0.21</v>
      </c>
      <c r="R4088">
        <f>IF(IFERROR(VLOOKUP(DATOS[[#This Row],[IdUnico]],A4089:$A$5002,1,FALSE),0),1,0)</f>
        <v>0</v>
      </c>
    </row>
    <row r="4089" spans="1:18" x14ac:dyDescent="0.3">
      <c r="A4089" t="str">
        <f>CONCATENATE(DATOS[[#This Row],[customer_id]],"_",DATOS[[#This Row],[country]],"_",DATOS[[#This Row],[customer_since]])</f>
        <v>CUST_8266_Canada_44770</v>
      </c>
      <c r="B4089" t="s">
        <v>496</v>
      </c>
      <c r="C4089">
        <v>76</v>
      </c>
      <c r="D4089" t="s">
        <v>21</v>
      </c>
      <c r="E4089" t="s">
        <v>28</v>
      </c>
      <c r="F4089">
        <v>88.09</v>
      </c>
      <c r="G4089">
        <f>IF(DATOS[[#This Row],[avg_order_value]]="",0,DATOS[[#This Row],[avg_order_value]])</f>
        <v>88.09</v>
      </c>
      <c r="H4089">
        <v>8</v>
      </c>
      <c r="I4089">
        <f>DATOS[[#This Row],[avgValorOrdenDesc]]*DATOS[[#This Row],[total_orders]]</f>
        <v>704.72</v>
      </c>
      <c r="J4089">
        <v>8</v>
      </c>
      <c r="K4089">
        <v>0</v>
      </c>
      <c r="L4089" t="s">
        <v>40</v>
      </c>
      <c r="M4089">
        <v>48.6</v>
      </c>
      <c r="N4089">
        <f>IF(DATOS[[#This Row],[email_open_rate]]="",0,DATOS[[#This Row],[email_open_rate]])</f>
        <v>48.6</v>
      </c>
      <c r="O4089" s="1">
        <v>44770</v>
      </c>
      <c r="P4089">
        <v>81</v>
      </c>
      <c r="Q4089">
        <v>0.3</v>
      </c>
      <c r="R4089">
        <f>IF(IFERROR(VLOOKUP(DATOS[[#This Row],[IdUnico]],A4090:$A$5002,1,FALSE),0),1,0)</f>
        <v>0</v>
      </c>
    </row>
    <row r="4090" spans="1:18" x14ac:dyDescent="0.3">
      <c r="A4090" t="str">
        <f>CONCATENATE(DATOS[[#This Row],[customer_id]],"_",DATOS[[#This Row],[country]],"_",DATOS[[#This Row],[customer_since]])</f>
        <v>CUST_8266_UK_44392</v>
      </c>
      <c r="B4090" t="s">
        <v>496</v>
      </c>
      <c r="C4090">
        <v>42</v>
      </c>
      <c r="D4090" t="s">
        <v>14</v>
      </c>
      <c r="E4090" t="s">
        <v>52</v>
      </c>
      <c r="F4090">
        <v>148.93</v>
      </c>
      <c r="G4090">
        <f>IF(DATOS[[#This Row],[avg_order_value]]="",0,DATOS[[#This Row],[avg_order_value]])</f>
        <v>148.93</v>
      </c>
      <c r="H4090">
        <v>10</v>
      </c>
      <c r="I4090">
        <f>DATOS[[#This Row],[avgValorOrdenDesc]]*DATOS[[#This Row],[total_orders]]</f>
        <v>1489.3000000000002</v>
      </c>
      <c r="J4090">
        <v>86</v>
      </c>
      <c r="K4090">
        <v>0</v>
      </c>
      <c r="L4090" t="s">
        <v>29</v>
      </c>
      <c r="M4090">
        <v>26.9</v>
      </c>
      <c r="N4090">
        <f>IF(DATOS[[#This Row],[email_open_rate]]="",0,DATOS[[#This Row],[email_open_rate]])</f>
        <v>26.9</v>
      </c>
      <c r="O4090" s="1">
        <v>44392</v>
      </c>
      <c r="P4090">
        <v>53</v>
      </c>
      <c r="Q4090">
        <v>0.47</v>
      </c>
      <c r="R4090">
        <f>IF(IFERROR(VLOOKUP(DATOS[[#This Row],[IdUnico]],A4091:$A$5002,1,FALSE),0),1,0)</f>
        <v>0</v>
      </c>
    </row>
    <row r="4091" spans="1:18" x14ac:dyDescent="0.3">
      <c r="A4091" t="str">
        <f>CONCATENATE(DATOS[[#This Row],[customer_id]],"_",DATOS[[#This Row],[country]],"_",DATOS[[#This Row],[customer_since]])</f>
        <v>CUST_8269_Australia_45687</v>
      </c>
      <c r="B4091" t="s">
        <v>2349</v>
      </c>
      <c r="C4091">
        <v>41</v>
      </c>
      <c r="D4091" t="s">
        <v>21</v>
      </c>
      <c r="E4091" t="s">
        <v>22</v>
      </c>
      <c r="F4091">
        <v>78.099999999999994</v>
      </c>
      <c r="G4091">
        <f>IF(DATOS[[#This Row],[avg_order_value]]="",0,DATOS[[#This Row],[avg_order_value]])</f>
        <v>78.099999999999994</v>
      </c>
      <c r="H4091">
        <v>7</v>
      </c>
      <c r="I4091">
        <f>DATOS[[#This Row],[avgValorOrdenDesc]]*DATOS[[#This Row],[total_orders]]</f>
        <v>546.69999999999993</v>
      </c>
      <c r="J4091">
        <v>182</v>
      </c>
      <c r="K4091">
        <v>0</v>
      </c>
      <c r="L4091" t="s">
        <v>19</v>
      </c>
      <c r="M4091">
        <v>31.1</v>
      </c>
      <c r="N4091">
        <f>IF(DATOS[[#This Row],[email_open_rate]]="",0,DATOS[[#This Row],[email_open_rate]])</f>
        <v>31.1</v>
      </c>
      <c r="O4091" s="1">
        <v>45687</v>
      </c>
      <c r="P4091">
        <v>11</v>
      </c>
      <c r="Q4091">
        <v>0.42</v>
      </c>
      <c r="R4091">
        <f>IF(IFERROR(VLOOKUP(DATOS[[#This Row],[IdUnico]],A4092:$A$5002,1,FALSE),0),1,0)</f>
        <v>0</v>
      </c>
    </row>
    <row r="4092" spans="1:18" x14ac:dyDescent="0.3">
      <c r="A4092" t="str">
        <f>CONCATENATE(DATOS[[#This Row],[customer_id]],"_",DATOS[[#This Row],[country]],"_",DATOS[[#This Row],[customer_since]])</f>
        <v>CUST_8269_Canada_44219</v>
      </c>
      <c r="B4092" t="s">
        <v>2349</v>
      </c>
      <c r="C4092">
        <v>30</v>
      </c>
      <c r="D4092" t="s">
        <v>14</v>
      </c>
      <c r="E4092" t="s">
        <v>28</v>
      </c>
      <c r="F4092">
        <v>178.71</v>
      </c>
      <c r="G4092">
        <f>IF(DATOS[[#This Row],[avg_order_value]]="",0,DATOS[[#This Row],[avg_order_value]])</f>
        <v>178.71</v>
      </c>
      <c r="H4092">
        <v>9</v>
      </c>
      <c r="I4092">
        <f>DATOS[[#This Row],[avgValorOrdenDesc]]*DATOS[[#This Row],[total_orders]]</f>
        <v>1608.39</v>
      </c>
      <c r="J4092">
        <v>95</v>
      </c>
      <c r="K4092">
        <v>0</v>
      </c>
      <c r="L4092" t="s">
        <v>29</v>
      </c>
      <c r="M4092">
        <v>52.6</v>
      </c>
      <c r="N4092">
        <f>IF(DATOS[[#This Row],[email_open_rate]]="",0,DATOS[[#This Row],[email_open_rate]])</f>
        <v>52.6</v>
      </c>
      <c r="O4092" s="1">
        <v>44219</v>
      </c>
      <c r="P4092">
        <v>50</v>
      </c>
      <c r="Q4092">
        <v>0.56000000000000005</v>
      </c>
      <c r="R4092">
        <f>IF(IFERROR(VLOOKUP(DATOS[[#This Row],[IdUnico]],A4093:$A$5002,1,FALSE),0),1,0)</f>
        <v>0</v>
      </c>
    </row>
    <row r="4093" spans="1:18" x14ac:dyDescent="0.3">
      <c r="A4093" t="str">
        <f>CONCATENATE(DATOS[[#This Row],[customer_id]],"_",DATOS[[#This Row],[country]],"_",DATOS[[#This Row],[customer_since]])</f>
        <v>CUST_8270_Brazil_45448</v>
      </c>
      <c r="B4093" t="s">
        <v>13</v>
      </c>
      <c r="C4093">
        <v>30</v>
      </c>
      <c r="D4093" t="s">
        <v>14</v>
      </c>
      <c r="E4093" t="s">
        <v>15</v>
      </c>
      <c r="F4093">
        <v>101.08</v>
      </c>
      <c r="G4093">
        <f>IF(DATOS[[#This Row],[avg_order_value]]="",0,DATOS[[#This Row],[avg_order_value]])</f>
        <v>101.08</v>
      </c>
      <c r="H4093">
        <v>8</v>
      </c>
      <c r="I4093">
        <f>DATOS[[#This Row],[avgValorOrdenDesc]]*DATOS[[#This Row],[total_orders]]</f>
        <v>808.64</v>
      </c>
      <c r="J4093">
        <v>176</v>
      </c>
      <c r="K4093">
        <v>1</v>
      </c>
      <c r="L4093" t="s">
        <v>16</v>
      </c>
      <c r="M4093">
        <v>25.6</v>
      </c>
      <c r="N4093">
        <f>IF(DATOS[[#This Row],[email_open_rate]]="",0,DATOS[[#This Row],[email_open_rate]])</f>
        <v>25.6</v>
      </c>
      <c r="O4093" s="1">
        <v>45448</v>
      </c>
      <c r="P4093">
        <v>50</v>
      </c>
      <c r="Q4093">
        <v>0.2</v>
      </c>
      <c r="R4093">
        <f>IF(IFERROR(VLOOKUP(DATOS[[#This Row],[IdUnico]],A4094:$A$5002,1,FALSE),0),1,0)</f>
        <v>0</v>
      </c>
    </row>
    <row r="4094" spans="1:18" x14ac:dyDescent="0.3">
      <c r="A4094" t="str">
        <f>CONCATENATE(DATOS[[#This Row],[customer_id]],"_",DATOS[[#This Row],[country]],"_",DATOS[[#This Row],[customer_since]])</f>
        <v>CUST_8274_UK_44155</v>
      </c>
      <c r="B4094" t="s">
        <v>1194</v>
      </c>
      <c r="C4094">
        <v>33</v>
      </c>
      <c r="D4094" t="s">
        <v>21</v>
      </c>
      <c r="E4094" t="s">
        <v>52</v>
      </c>
      <c r="F4094">
        <v>40.08</v>
      </c>
      <c r="G4094">
        <f>IF(DATOS[[#This Row],[avg_order_value]]="",0,DATOS[[#This Row],[avg_order_value]])</f>
        <v>40.08</v>
      </c>
      <c r="H4094">
        <v>8</v>
      </c>
      <c r="I4094">
        <f>DATOS[[#This Row],[avgValorOrdenDesc]]*DATOS[[#This Row],[total_orders]]</f>
        <v>320.64</v>
      </c>
      <c r="J4094">
        <v>57</v>
      </c>
      <c r="K4094">
        <v>0</v>
      </c>
      <c r="L4094" t="s">
        <v>23</v>
      </c>
      <c r="M4094">
        <v>21.7</v>
      </c>
      <c r="N4094">
        <f>IF(DATOS[[#This Row],[email_open_rate]]="",0,DATOS[[#This Row],[email_open_rate]])</f>
        <v>21.7</v>
      </c>
      <c r="O4094" s="1">
        <v>44155</v>
      </c>
      <c r="P4094">
        <v>83</v>
      </c>
      <c r="Q4094">
        <v>0.28999999999999998</v>
      </c>
      <c r="R4094">
        <f>IF(IFERROR(VLOOKUP(DATOS[[#This Row],[IdUnico]],A4095:$A$5002,1,FALSE),0),1,0)</f>
        <v>0</v>
      </c>
    </row>
    <row r="4095" spans="1:18" x14ac:dyDescent="0.3">
      <c r="A4095" t="str">
        <f>CONCATENATE(DATOS[[#This Row],[customer_id]],"_",DATOS[[#This Row],[country]],"_",DATOS[[#This Row],[customer_since]])</f>
        <v>CUST_8279_India_45690</v>
      </c>
      <c r="B4095" t="s">
        <v>3301</v>
      </c>
      <c r="C4095">
        <v>49</v>
      </c>
      <c r="D4095" t="s">
        <v>25</v>
      </c>
      <c r="E4095" t="s">
        <v>37</v>
      </c>
      <c r="F4095">
        <v>183.53</v>
      </c>
      <c r="G4095">
        <f>IF(DATOS[[#This Row],[avg_order_value]]="",0,DATOS[[#This Row],[avg_order_value]])</f>
        <v>183.53</v>
      </c>
      <c r="H4095">
        <v>10</v>
      </c>
      <c r="I4095">
        <f>DATOS[[#This Row],[avgValorOrdenDesc]]*DATOS[[#This Row],[total_orders]]</f>
        <v>1835.3</v>
      </c>
      <c r="J4095">
        <v>128</v>
      </c>
      <c r="K4095">
        <v>0</v>
      </c>
      <c r="L4095" t="s">
        <v>40</v>
      </c>
      <c r="M4095">
        <v>2.6</v>
      </c>
      <c r="N4095">
        <f>IF(DATOS[[#This Row],[email_open_rate]]="",0,DATOS[[#This Row],[email_open_rate]])</f>
        <v>2.6</v>
      </c>
      <c r="O4095" s="1">
        <v>45690</v>
      </c>
      <c r="P4095">
        <v>79</v>
      </c>
      <c r="Q4095">
        <v>0.18</v>
      </c>
      <c r="R4095">
        <f>IF(IFERROR(VLOOKUP(DATOS[[#This Row],[IdUnico]],A4096:$A$5002,1,FALSE),0),1,0)</f>
        <v>0</v>
      </c>
    </row>
    <row r="4096" spans="1:18" x14ac:dyDescent="0.3">
      <c r="A4096" t="str">
        <f>CONCATENATE(DATOS[[#This Row],[customer_id]],"_",DATOS[[#This Row],[country]],"_",DATOS[[#This Row],[customer_since]])</f>
        <v>CUST_8280_India_44263</v>
      </c>
      <c r="B4096" t="s">
        <v>191</v>
      </c>
      <c r="C4096">
        <v>44</v>
      </c>
      <c r="D4096" t="s">
        <v>21</v>
      </c>
      <c r="E4096" t="s">
        <v>37</v>
      </c>
      <c r="F4096">
        <v>153.58000000000001</v>
      </c>
      <c r="G4096">
        <f>IF(DATOS[[#This Row],[avg_order_value]]="",0,DATOS[[#This Row],[avg_order_value]])</f>
        <v>153.58000000000001</v>
      </c>
      <c r="H4096">
        <v>10</v>
      </c>
      <c r="I4096">
        <f>DATOS[[#This Row],[avgValorOrdenDesc]]*DATOS[[#This Row],[total_orders]]</f>
        <v>1535.8000000000002</v>
      </c>
      <c r="J4096">
        <v>364</v>
      </c>
      <c r="K4096">
        <v>0</v>
      </c>
      <c r="L4096" t="s">
        <v>23</v>
      </c>
      <c r="M4096">
        <v>64.8</v>
      </c>
      <c r="N4096">
        <f>IF(DATOS[[#This Row],[email_open_rate]]="",0,DATOS[[#This Row],[email_open_rate]])</f>
        <v>64.8</v>
      </c>
      <c r="O4096" s="1">
        <v>44263</v>
      </c>
      <c r="P4096">
        <v>94</v>
      </c>
      <c r="Q4096">
        <v>0.51</v>
      </c>
      <c r="R4096">
        <f>IF(IFERROR(VLOOKUP(DATOS[[#This Row],[IdUnico]],A4097:$A$5002,1,FALSE),0),1,0)</f>
        <v>0</v>
      </c>
    </row>
    <row r="4097" spans="1:18" x14ac:dyDescent="0.3">
      <c r="A4097" t="str">
        <f>CONCATENATE(DATOS[[#This Row],[customer_id]],"_",DATOS[[#This Row],[country]],"_",DATOS[[#This Row],[customer_since]])</f>
        <v>CUST_8282_Germany_44161</v>
      </c>
      <c r="B4097" t="s">
        <v>3257</v>
      </c>
      <c r="C4097">
        <v>22</v>
      </c>
      <c r="D4097" t="s">
        <v>14</v>
      </c>
      <c r="E4097" t="s">
        <v>50</v>
      </c>
      <c r="F4097">
        <v>43.75</v>
      </c>
      <c r="G4097">
        <f>IF(DATOS[[#This Row],[avg_order_value]]="",0,DATOS[[#This Row],[avg_order_value]])</f>
        <v>43.75</v>
      </c>
      <c r="H4097">
        <v>12</v>
      </c>
      <c r="I4097">
        <f>DATOS[[#This Row],[avgValorOrdenDesc]]*DATOS[[#This Row],[total_orders]]</f>
        <v>525</v>
      </c>
      <c r="J4097">
        <v>95</v>
      </c>
      <c r="K4097">
        <v>0</v>
      </c>
      <c r="L4097" t="s">
        <v>16</v>
      </c>
      <c r="M4097">
        <v>86</v>
      </c>
      <c r="N4097">
        <f>IF(DATOS[[#This Row],[email_open_rate]]="",0,DATOS[[#This Row],[email_open_rate]])</f>
        <v>86</v>
      </c>
      <c r="O4097" s="1">
        <v>44161</v>
      </c>
      <c r="P4097">
        <v>33</v>
      </c>
      <c r="Q4097">
        <v>0.41</v>
      </c>
      <c r="R4097">
        <f>IF(IFERROR(VLOOKUP(DATOS[[#This Row],[IdUnico]],A4098:$A$5002,1,FALSE),0),1,0)</f>
        <v>0</v>
      </c>
    </row>
    <row r="4098" spans="1:18" x14ac:dyDescent="0.3">
      <c r="A4098" t="str">
        <f>CONCATENATE(DATOS[[#This Row],[customer_id]],"_",DATOS[[#This Row],[country]],"_",DATOS[[#This Row],[customer_since]])</f>
        <v>CUST_8285_India_44315</v>
      </c>
      <c r="B4098" t="s">
        <v>1595</v>
      </c>
      <c r="C4098">
        <v>55</v>
      </c>
      <c r="D4098" t="s">
        <v>14</v>
      </c>
      <c r="E4098" t="s">
        <v>37</v>
      </c>
      <c r="G4098">
        <f>IF(DATOS[[#This Row],[avg_order_value]]="",0,DATOS[[#This Row],[avg_order_value]])</f>
        <v>0</v>
      </c>
      <c r="H4098">
        <v>13</v>
      </c>
      <c r="I4098">
        <f>DATOS[[#This Row],[avgValorOrdenDesc]]*DATOS[[#This Row],[total_orders]]</f>
        <v>0</v>
      </c>
      <c r="J4098">
        <v>19</v>
      </c>
      <c r="K4098">
        <v>0</v>
      </c>
      <c r="L4098" t="s">
        <v>23</v>
      </c>
      <c r="M4098">
        <v>4.5</v>
      </c>
      <c r="N4098">
        <f>IF(DATOS[[#This Row],[email_open_rate]]="",0,DATOS[[#This Row],[email_open_rate]])</f>
        <v>4.5</v>
      </c>
      <c r="O4098" s="1">
        <v>44315</v>
      </c>
      <c r="P4098">
        <v>78</v>
      </c>
      <c r="Q4098">
        <v>0.54</v>
      </c>
      <c r="R4098">
        <f>IF(IFERROR(VLOOKUP(DATOS[[#This Row],[IdUnico]],A4099:$A$5002,1,FALSE),0),1,0)</f>
        <v>0</v>
      </c>
    </row>
    <row r="4099" spans="1:18" x14ac:dyDescent="0.3">
      <c r="A4099" t="str">
        <f>CONCATENATE(DATOS[[#This Row],[customer_id]],"_",DATOS[[#This Row],[country]],"_",DATOS[[#This Row],[customer_since]])</f>
        <v>CUST_8287_Japan_45551</v>
      </c>
      <c r="B4099" t="s">
        <v>1211</v>
      </c>
      <c r="C4099">
        <v>71</v>
      </c>
      <c r="D4099" t="s">
        <v>21</v>
      </c>
      <c r="E4099" t="s">
        <v>26</v>
      </c>
      <c r="F4099">
        <v>73.37</v>
      </c>
      <c r="G4099">
        <f>IF(DATOS[[#This Row],[avg_order_value]]="",0,DATOS[[#This Row],[avg_order_value]])</f>
        <v>73.37</v>
      </c>
      <c r="H4099">
        <v>10</v>
      </c>
      <c r="I4099">
        <f>DATOS[[#This Row],[avgValorOrdenDesc]]*DATOS[[#This Row],[total_orders]]</f>
        <v>733.7</v>
      </c>
      <c r="J4099">
        <v>318</v>
      </c>
      <c r="K4099">
        <v>0</v>
      </c>
      <c r="L4099" t="s">
        <v>23</v>
      </c>
      <c r="M4099">
        <v>76.7</v>
      </c>
      <c r="N4099">
        <f>IF(DATOS[[#This Row],[email_open_rate]]="",0,DATOS[[#This Row],[email_open_rate]])</f>
        <v>76.7</v>
      </c>
      <c r="O4099" s="1">
        <v>45551</v>
      </c>
      <c r="P4099">
        <v>58</v>
      </c>
      <c r="Q4099">
        <v>0.12</v>
      </c>
      <c r="R4099">
        <f>IF(IFERROR(VLOOKUP(DATOS[[#This Row],[IdUnico]],A4100:$A$5002,1,FALSE),0),1,0)</f>
        <v>0</v>
      </c>
    </row>
    <row r="4100" spans="1:18" x14ac:dyDescent="0.3">
      <c r="A4100" t="str">
        <f>CONCATENATE(DATOS[[#This Row],[customer_id]],"_",DATOS[[#This Row],[country]],"_",DATOS[[#This Row],[customer_since]])</f>
        <v>CUST_8291_France_45263</v>
      </c>
      <c r="B4100" t="s">
        <v>1221</v>
      </c>
      <c r="C4100">
        <v>21</v>
      </c>
      <c r="D4100" t="s">
        <v>21</v>
      </c>
      <c r="E4100" t="s">
        <v>35</v>
      </c>
      <c r="F4100">
        <v>88.65</v>
      </c>
      <c r="G4100">
        <f>IF(DATOS[[#This Row],[avg_order_value]]="",0,DATOS[[#This Row],[avg_order_value]])</f>
        <v>88.65</v>
      </c>
      <c r="H4100">
        <v>20</v>
      </c>
      <c r="I4100">
        <f>DATOS[[#This Row],[avgValorOrdenDesc]]*DATOS[[#This Row],[total_orders]]</f>
        <v>1773</v>
      </c>
      <c r="J4100">
        <v>210</v>
      </c>
      <c r="K4100">
        <v>0</v>
      </c>
      <c r="L4100" t="s">
        <v>29</v>
      </c>
      <c r="M4100">
        <v>75.5</v>
      </c>
      <c r="N4100">
        <f>IF(DATOS[[#This Row],[email_open_rate]]="",0,DATOS[[#This Row],[email_open_rate]])</f>
        <v>75.5</v>
      </c>
      <c r="O4100" s="1">
        <v>45263</v>
      </c>
      <c r="P4100">
        <v>46</v>
      </c>
      <c r="Q4100">
        <v>0.64</v>
      </c>
      <c r="R4100">
        <f>IF(IFERROR(VLOOKUP(DATOS[[#This Row],[IdUnico]],A4101:$A$5002,1,FALSE),0),1,0)</f>
        <v>0</v>
      </c>
    </row>
    <row r="4101" spans="1:18" x14ac:dyDescent="0.3">
      <c r="A4101" t="str">
        <f>CONCATENATE(DATOS[[#This Row],[customer_id]],"_",DATOS[[#This Row],[country]],"_",DATOS[[#This Row],[customer_since]])</f>
        <v>CUST_8291_France_45334</v>
      </c>
      <c r="B4101" t="s">
        <v>1221</v>
      </c>
      <c r="C4101">
        <v>19</v>
      </c>
      <c r="D4101" t="s">
        <v>21</v>
      </c>
      <c r="E4101" t="s">
        <v>35</v>
      </c>
      <c r="F4101">
        <v>95.08</v>
      </c>
      <c r="G4101">
        <f>IF(DATOS[[#This Row],[avg_order_value]]="",0,DATOS[[#This Row],[avg_order_value]])</f>
        <v>95.08</v>
      </c>
      <c r="H4101">
        <v>12</v>
      </c>
      <c r="I4101">
        <f>DATOS[[#This Row],[avgValorOrdenDesc]]*DATOS[[#This Row],[total_orders]]</f>
        <v>1140.96</v>
      </c>
      <c r="J4101">
        <v>247</v>
      </c>
      <c r="K4101">
        <v>0</v>
      </c>
      <c r="L4101" t="s">
        <v>40</v>
      </c>
      <c r="M4101">
        <v>57.1</v>
      </c>
      <c r="N4101">
        <f>IF(DATOS[[#This Row],[email_open_rate]]="",0,DATOS[[#This Row],[email_open_rate]])</f>
        <v>57.1</v>
      </c>
      <c r="O4101" s="1">
        <v>45334</v>
      </c>
      <c r="P4101">
        <v>87</v>
      </c>
      <c r="Q4101">
        <v>0.38</v>
      </c>
      <c r="R4101">
        <f>IF(IFERROR(VLOOKUP(DATOS[[#This Row],[IdUnico]],A4102:$A$5002,1,FALSE),0),1,0)</f>
        <v>0</v>
      </c>
    </row>
    <row r="4102" spans="1:18" x14ac:dyDescent="0.3">
      <c r="A4102" t="str">
        <f>CONCATENATE(DATOS[[#This Row],[customer_id]],"_",DATOS[[#This Row],[country]],"_",DATOS[[#This Row],[customer_since]])</f>
        <v>CUST_8291_India_44103</v>
      </c>
      <c r="B4102" t="s">
        <v>1221</v>
      </c>
      <c r="C4102">
        <v>68</v>
      </c>
      <c r="D4102" t="s">
        <v>25</v>
      </c>
      <c r="E4102" t="s">
        <v>37</v>
      </c>
      <c r="F4102">
        <v>175.53</v>
      </c>
      <c r="G4102">
        <f>IF(DATOS[[#This Row],[avg_order_value]]="",0,DATOS[[#This Row],[avg_order_value]])</f>
        <v>175.53</v>
      </c>
      <c r="H4102">
        <v>8</v>
      </c>
      <c r="I4102">
        <f>DATOS[[#This Row],[avgValorOrdenDesc]]*DATOS[[#This Row],[total_orders]]</f>
        <v>1404.24</v>
      </c>
      <c r="J4102">
        <v>32</v>
      </c>
      <c r="K4102">
        <v>0</v>
      </c>
      <c r="L4102" t="s">
        <v>19</v>
      </c>
      <c r="M4102">
        <v>81.7</v>
      </c>
      <c r="N4102">
        <f>IF(DATOS[[#This Row],[email_open_rate]]="",0,DATOS[[#This Row],[email_open_rate]])</f>
        <v>81.7</v>
      </c>
      <c r="O4102" s="1">
        <v>44103</v>
      </c>
      <c r="P4102">
        <v>45</v>
      </c>
      <c r="Q4102">
        <v>0.22</v>
      </c>
      <c r="R4102">
        <f>IF(IFERROR(VLOOKUP(DATOS[[#This Row],[IdUnico]],A4103:$A$5002,1,FALSE),0),1,0)</f>
        <v>0</v>
      </c>
    </row>
    <row r="4103" spans="1:18" x14ac:dyDescent="0.3">
      <c r="A4103" t="str">
        <f>CONCATENATE(DATOS[[#This Row],[customer_id]],"_",DATOS[[#This Row],[country]],"_",DATOS[[#This Row],[customer_since]])</f>
        <v>CUST_8294_Canada_45438</v>
      </c>
      <c r="B4103" t="s">
        <v>1401</v>
      </c>
      <c r="C4103">
        <v>26</v>
      </c>
      <c r="D4103" t="s">
        <v>14</v>
      </c>
      <c r="E4103" t="s">
        <v>28</v>
      </c>
      <c r="F4103">
        <v>51.02</v>
      </c>
      <c r="G4103">
        <f>IF(DATOS[[#This Row],[avg_order_value]]="",0,DATOS[[#This Row],[avg_order_value]])</f>
        <v>51.02</v>
      </c>
      <c r="H4103">
        <v>6</v>
      </c>
      <c r="I4103">
        <f>DATOS[[#This Row],[avgValorOrdenDesc]]*DATOS[[#This Row],[total_orders]]</f>
        <v>306.12</v>
      </c>
      <c r="J4103">
        <v>266</v>
      </c>
      <c r="K4103">
        <v>0</v>
      </c>
      <c r="L4103" t="s">
        <v>40</v>
      </c>
      <c r="M4103">
        <v>24.1</v>
      </c>
      <c r="N4103">
        <f>IF(DATOS[[#This Row],[email_open_rate]]="",0,DATOS[[#This Row],[email_open_rate]])</f>
        <v>24.1</v>
      </c>
      <c r="O4103" s="1">
        <v>45438</v>
      </c>
      <c r="P4103">
        <v>46</v>
      </c>
      <c r="Q4103">
        <v>0.05</v>
      </c>
      <c r="R4103">
        <f>IF(IFERROR(VLOOKUP(DATOS[[#This Row],[IdUnico]],A4104:$A$5002,1,FALSE),0),1,0)</f>
        <v>0</v>
      </c>
    </row>
    <row r="4104" spans="1:18" x14ac:dyDescent="0.3">
      <c r="A4104" t="str">
        <f>CONCATENATE(DATOS[[#This Row],[customer_id]],"_",DATOS[[#This Row],[country]],"_",DATOS[[#This Row],[customer_since]])</f>
        <v>CUST_8294_India_45795</v>
      </c>
      <c r="B4104" t="s">
        <v>1401</v>
      </c>
      <c r="C4104">
        <v>26</v>
      </c>
      <c r="D4104" t="s">
        <v>21</v>
      </c>
      <c r="E4104" t="s">
        <v>37</v>
      </c>
      <c r="F4104">
        <v>131.27000000000001</v>
      </c>
      <c r="G4104">
        <f>IF(DATOS[[#This Row],[avg_order_value]]="",0,DATOS[[#This Row],[avg_order_value]])</f>
        <v>131.27000000000001</v>
      </c>
      <c r="H4104">
        <v>8</v>
      </c>
      <c r="I4104">
        <f>DATOS[[#This Row],[avgValorOrdenDesc]]*DATOS[[#This Row],[total_orders]]</f>
        <v>1050.1600000000001</v>
      </c>
      <c r="J4104">
        <v>184</v>
      </c>
      <c r="K4104">
        <v>0</v>
      </c>
      <c r="L4104" t="s">
        <v>23</v>
      </c>
      <c r="M4104">
        <v>9.8000000000000007</v>
      </c>
      <c r="N4104">
        <f>IF(DATOS[[#This Row],[email_open_rate]]="",0,DATOS[[#This Row],[email_open_rate]])</f>
        <v>9.8000000000000007</v>
      </c>
      <c r="O4104" s="1">
        <v>45795</v>
      </c>
      <c r="P4104">
        <v>74</v>
      </c>
      <c r="Q4104">
        <v>0.28000000000000003</v>
      </c>
      <c r="R4104">
        <f>IF(IFERROR(VLOOKUP(DATOS[[#This Row],[IdUnico]],A4105:$A$5002,1,FALSE),0),1,0)</f>
        <v>0</v>
      </c>
    </row>
    <row r="4105" spans="1:18" x14ac:dyDescent="0.3">
      <c r="A4105" t="str">
        <f>CONCATENATE(DATOS[[#This Row],[customer_id]],"_",DATOS[[#This Row],[country]],"_",DATOS[[#This Row],[customer_since]])</f>
        <v>CUST_8295_UK_45144</v>
      </c>
      <c r="B4105" t="s">
        <v>1871</v>
      </c>
      <c r="C4105">
        <v>55</v>
      </c>
      <c r="D4105" t="s">
        <v>21</v>
      </c>
      <c r="E4105" t="s">
        <v>52</v>
      </c>
      <c r="F4105">
        <v>46.63</v>
      </c>
      <c r="G4105">
        <f>IF(DATOS[[#This Row],[avg_order_value]]="",0,DATOS[[#This Row],[avg_order_value]])</f>
        <v>46.63</v>
      </c>
      <c r="H4105">
        <v>7</v>
      </c>
      <c r="I4105">
        <f>DATOS[[#This Row],[avgValorOrdenDesc]]*DATOS[[#This Row],[total_orders]]</f>
        <v>326.41000000000003</v>
      </c>
      <c r="J4105">
        <v>43</v>
      </c>
      <c r="K4105">
        <v>0</v>
      </c>
      <c r="L4105" t="s">
        <v>40</v>
      </c>
      <c r="M4105">
        <v>70.400000000000006</v>
      </c>
      <c r="N4105">
        <f>IF(DATOS[[#This Row],[email_open_rate]]="",0,DATOS[[#This Row],[email_open_rate]])</f>
        <v>70.400000000000006</v>
      </c>
      <c r="O4105" s="1">
        <v>45144</v>
      </c>
      <c r="P4105">
        <v>3</v>
      </c>
      <c r="Q4105">
        <v>0.33</v>
      </c>
      <c r="R4105">
        <f>IF(IFERROR(VLOOKUP(DATOS[[#This Row],[IdUnico]],A4106:$A$5002,1,FALSE),0),1,0)</f>
        <v>0</v>
      </c>
    </row>
    <row r="4106" spans="1:18" x14ac:dyDescent="0.3">
      <c r="A4106" t="str">
        <f>CONCATENATE(DATOS[[#This Row],[customer_id]],"_",DATOS[[#This Row],[country]],"_",DATOS[[#This Row],[customer_since]])</f>
        <v>CUST_8295_USA_44419</v>
      </c>
      <c r="B4106" t="s">
        <v>1871</v>
      </c>
      <c r="C4106">
        <v>64</v>
      </c>
      <c r="D4106" t="s">
        <v>14</v>
      </c>
      <c r="E4106" t="s">
        <v>18</v>
      </c>
      <c r="F4106">
        <v>121.88</v>
      </c>
      <c r="G4106">
        <f>IF(DATOS[[#This Row],[avg_order_value]]="",0,DATOS[[#This Row],[avg_order_value]])</f>
        <v>121.88</v>
      </c>
      <c r="H4106">
        <v>7</v>
      </c>
      <c r="I4106">
        <f>DATOS[[#This Row],[avgValorOrdenDesc]]*DATOS[[#This Row],[total_orders]]</f>
        <v>853.16</v>
      </c>
      <c r="J4106">
        <v>183</v>
      </c>
      <c r="K4106">
        <v>0</v>
      </c>
      <c r="L4106" t="s">
        <v>40</v>
      </c>
      <c r="M4106">
        <v>37.299999999999997</v>
      </c>
      <c r="N4106">
        <f>IF(DATOS[[#This Row],[email_open_rate]]="",0,DATOS[[#This Row],[email_open_rate]])</f>
        <v>37.299999999999997</v>
      </c>
      <c r="O4106" s="1">
        <v>44419</v>
      </c>
      <c r="P4106">
        <v>68</v>
      </c>
      <c r="Q4106">
        <v>0.26</v>
      </c>
      <c r="R4106">
        <f>IF(IFERROR(VLOOKUP(DATOS[[#This Row],[IdUnico]],A4107:$A$5002,1,FALSE),0),1,0)</f>
        <v>0</v>
      </c>
    </row>
    <row r="4107" spans="1:18" x14ac:dyDescent="0.3">
      <c r="A4107" t="str">
        <f>CONCATENATE(DATOS[[#This Row],[customer_id]],"_",DATOS[[#This Row],[country]],"_",DATOS[[#This Row],[customer_since]])</f>
        <v>CUST_8296_UK_44712</v>
      </c>
      <c r="B4107" t="s">
        <v>2884</v>
      </c>
      <c r="C4107">
        <v>48</v>
      </c>
      <c r="D4107" t="s">
        <v>14</v>
      </c>
      <c r="E4107" t="s">
        <v>52</v>
      </c>
      <c r="F4107">
        <v>43.47</v>
      </c>
      <c r="G4107">
        <f>IF(DATOS[[#This Row],[avg_order_value]]="",0,DATOS[[#This Row],[avg_order_value]])</f>
        <v>43.47</v>
      </c>
      <c r="H4107">
        <v>6</v>
      </c>
      <c r="I4107">
        <f>DATOS[[#This Row],[avgValorOrdenDesc]]*DATOS[[#This Row],[total_orders]]</f>
        <v>260.82</v>
      </c>
      <c r="J4107">
        <v>74</v>
      </c>
      <c r="K4107">
        <v>0</v>
      </c>
      <c r="L4107" t="s">
        <v>19</v>
      </c>
      <c r="M4107">
        <v>28.5</v>
      </c>
      <c r="N4107">
        <f>IF(DATOS[[#This Row],[email_open_rate]]="",0,DATOS[[#This Row],[email_open_rate]])</f>
        <v>28.5</v>
      </c>
      <c r="O4107" s="1">
        <v>44712</v>
      </c>
      <c r="P4107">
        <v>88</v>
      </c>
      <c r="Q4107">
        <v>0.19</v>
      </c>
      <c r="R4107">
        <f>IF(IFERROR(VLOOKUP(DATOS[[#This Row],[IdUnico]],A4108:$A$5002,1,FALSE),0),1,0)</f>
        <v>0</v>
      </c>
    </row>
    <row r="4108" spans="1:18" x14ac:dyDescent="0.3">
      <c r="A4108" t="str">
        <f>CONCATENATE(DATOS[[#This Row],[customer_id]],"_",DATOS[[#This Row],[country]],"_",DATOS[[#This Row],[customer_since]])</f>
        <v>CUST_8299_Canada_44552</v>
      </c>
      <c r="B4108" t="s">
        <v>3291</v>
      </c>
      <c r="C4108">
        <v>60</v>
      </c>
      <c r="D4108" t="s">
        <v>14</v>
      </c>
      <c r="E4108" t="s">
        <v>28</v>
      </c>
      <c r="F4108">
        <v>139.72</v>
      </c>
      <c r="G4108">
        <f>IF(DATOS[[#This Row],[avg_order_value]]="",0,DATOS[[#This Row],[avg_order_value]])</f>
        <v>139.72</v>
      </c>
      <c r="H4108">
        <v>10</v>
      </c>
      <c r="I4108">
        <f>DATOS[[#This Row],[avgValorOrdenDesc]]*DATOS[[#This Row],[total_orders]]</f>
        <v>1397.2</v>
      </c>
      <c r="J4108">
        <v>273</v>
      </c>
      <c r="K4108">
        <v>0</v>
      </c>
      <c r="L4108" t="s">
        <v>16</v>
      </c>
      <c r="M4108">
        <v>82.6</v>
      </c>
      <c r="N4108">
        <f>IF(DATOS[[#This Row],[email_open_rate]]="",0,DATOS[[#This Row],[email_open_rate]])</f>
        <v>82.6</v>
      </c>
      <c r="O4108" s="1">
        <v>44552</v>
      </c>
      <c r="P4108">
        <v>38</v>
      </c>
      <c r="Q4108">
        <v>0.2</v>
      </c>
      <c r="R4108">
        <f>IF(IFERROR(VLOOKUP(DATOS[[#This Row],[IdUnico]],A4109:$A$5002,1,FALSE),0),1,0)</f>
        <v>0</v>
      </c>
    </row>
    <row r="4109" spans="1:18" x14ac:dyDescent="0.3">
      <c r="A4109" t="str">
        <f>CONCATENATE(DATOS[[#This Row],[customer_id]],"_",DATOS[[#This Row],[country]],"_",DATOS[[#This Row],[customer_since]])</f>
        <v>CUST_8304_France_45367</v>
      </c>
      <c r="B4109" t="s">
        <v>2816</v>
      </c>
      <c r="C4109">
        <v>30</v>
      </c>
      <c r="D4109" t="s">
        <v>21</v>
      </c>
      <c r="E4109" t="s">
        <v>35</v>
      </c>
      <c r="F4109">
        <v>31.16</v>
      </c>
      <c r="G4109">
        <f>IF(DATOS[[#This Row],[avg_order_value]]="",0,DATOS[[#This Row],[avg_order_value]])</f>
        <v>31.16</v>
      </c>
      <c r="H4109">
        <v>11</v>
      </c>
      <c r="I4109">
        <f>DATOS[[#This Row],[avgValorOrdenDesc]]*DATOS[[#This Row],[total_orders]]</f>
        <v>342.76</v>
      </c>
      <c r="J4109">
        <v>276</v>
      </c>
      <c r="K4109">
        <v>0</v>
      </c>
      <c r="L4109" t="s">
        <v>23</v>
      </c>
      <c r="M4109">
        <v>55.8</v>
      </c>
      <c r="N4109">
        <f>IF(DATOS[[#This Row],[email_open_rate]]="",0,DATOS[[#This Row],[email_open_rate]])</f>
        <v>55.8</v>
      </c>
      <c r="O4109" s="1">
        <v>45367</v>
      </c>
      <c r="P4109">
        <v>80</v>
      </c>
      <c r="Q4109">
        <v>0.22</v>
      </c>
      <c r="R4109">
        <f>IF(IFERROR(VLOOKUP(DATOS[[#This Row],[IdUnico]],A4110:$A$5002,1,FALSE),0),1,0)</f>
        <v>0</v>
      </c>
    </row>
    <row r="4110" spans="1:18" x14ac:dyDescent="0.3">
      <c r="A4110" t="str">
        <f>CONCATENATE(DATOS[[#This Row],[customer_id]],"_",DATOS[[#This Row],[country]],"_",DATOS[[#This Row],[customer_since]])</f>
        <v>CUST_8311_Brazil_45362</v>
      </c>
      <c r="B4110" t="s">
        <v>968</v>
      </c>
      <c r="C4110">
        <v>34</v>
      </c>
      <c r="D4110" t="s">
        <v>25</v>
      </c>
      <c r="E4110" t="s">
        <v>15</v>
      </c>
      <c r="F4110">
        <v>131.94</v>
      </c>
      <c r="G4110">
        <f>IF(DATOS[[#This Row],[avg_order_value]]="",0,DATOS[[#This Row],[avg_order_value]])</f>
        <v>131.94</v>
      </c>
      <c r="H4110">
        <v>8</v>
      </c>
      <c r="I4110">
        <f>DATOS[[#This Row],[avgValorOrdenDesc]]*DATOS[[#This Row],[total_orders]]</f>
        <v>1055.52</v>
      </c>
      <c r="J4110">
        <v>131</v>
      </c>
      <c r="K4110">
        <v>0</v>
      </c>
      <c r="L4110" t="s">
        <v>23</v>
      </c>
      <c r="M4110">
        <v>64.5</v>
      </c>
      <c r="N4110">
        <f>IF(DATOS[[#This Row],[email_open_rate]]="",0,DATOS[[#This Row],[email_open_rate]])</f>
        <v>64.5</v>
      </c>
      <c r="O4110" s="1">
        <v>45362</v>
      </c>
      <c r="P4110">
        <v>94</v>
      </c>
      <c r="Q4110">
        <v>0.27</v>
      </c>
      <c r="R4110">
        <f>IF(IFERROR(VLOOKUP(DATOS[[#This Row],[IdUnico]],A4111:$A$5002,1,FALSE),0),1,0)</f>
        <v>0</v>
      </c>
    </row>
    <row r="4111" spans="1:18" x14ac:dyDescent="0.3">
      <c r="A4111" t="str">
        <f>CONCATENATE(DATOS[[#This Row],[customer_id]],"_",DATOS[[#This Row],[country]],"_",DATOS[[#This Row],[customer_since]])</f>
        <v>CUST_8311_Germany_45490</v>
      </c>
      <c r="B4111" t="s">
        <v>968</v>
      </c>
      <c r="C4111">
        <v>35</v>
      </c>
      <c r="D4111" t="s">
        <v>25</v>
      </c>
      <c r="E4111" t="s">
        <v>50</v>
      </c>
      <c r="F4111">
        <v>81</v>
      </c>
      <c r="G4111">
        <f>IF(DATOS[[#This Row],[avg_order_value]]="",0,DATOS[[#This Row],[avg_order_value]])</f>
        <v>81</v>
      </c>
      <c r="H4111">
        <v>11</v>
      </c>
      <c r="I4111">
        <f>DATOS[[#This Row],[avgValorOrdenDesc]]*DATOS[[#This Row],[total_orders]]</f>
        <v>891</v>
      </c>
      <c r="J4111">
        <v>67</v>
      </c>
      <c r="K4111">
        <v>0</v>
      </c>
      <c r="L4111" t="s">
        <v>19</v>
      </c>
      <c r="M4111">
        <v>82.4</v>
      </c>
      <c r="N4111">
        <f>IF(DATOS[[#This Row],[email_open_rate]]="",0,DATOS[[#This Row],[email_open_rate]])</f>
        <v>82.4</v>
      </c>
      <c r="O4111" s="1">
        <v>45490</v>
      </c>
      <c r="P4111">
        <v>23</v>
      </c>
      <c r="Q4111">
        <v>0.28000000000000003</v>
      </c>
      <c r="R4111">
        <f>IF(IFERROR(VLOOKUP(DATOS[[#This Row],[IdUnico]],A4112:$A$5002,1,FALSE),0),1,0)</f>
        <v>0</v>
      </c>
    </row>
    <row r="4112" spans="1:18" x14ac:dyDescent="0.3">
      <c r="A4112" t="str">
        <f>CONCATENATE(DATOS[[#This Row],[customer_id]],"_",DATOS[[#This Row],[country]],"_",DATOS[[#This Row],[customer_since]])</f>
        <v>CUST_8312_UK_45061</v>
      </c>
      <c r="B4112" t="s">
        <v>592</v>
      </c>
      <c r="C4112">
        <v>53</v>
      </c>
      <c r="D4112" t="s">
        <v>14</v>
      </c>
      <c r="E4112" t="s">
        <v>52</v>
      </c>
      <c r="F4112">
        <v>62.17</v>
      </c>
      <c r="G4112">
        <f>IF(DATOS[[#This Row],[avg_order_value]]="",0,DATOS[[#This Row],[avg_order_value]])</f>
        <v>62.17</v>
      </c>
      <c r="H4112">
        <v>6</v>
      </c>
      <c r="I4112">
        <f>DATOS[[#This Row],[avgValorOrdenDesc]]*DATOS[[#This Row],[total_orders]]</f>
        <v>373.02</v>
      </c>
      <c r="J4112">
        <v>116</v>
      </c>
      <c r="K4112">
        <v>0</v>
      </c>
      <c r="L4112" t="s">
        <v>29</v>
      </c>
      <c r="M4112">
        <v>49.3</v>
      </c>
      <c r="N4112">
        <f>IF(DATOS[[#This Row],[email_open_rate]]="",0,DATOS[[#This Row],[email_open_rate]])</f>
        <v>49.3</v>
      </c>
      <c r="O4112" s="1">
        <v>45061</v>
      </c>
      <c r="P4112">
        <v>45</v>
      </c>
      <c r="Q4112">
        <v>0.43</v>
      </c>
      <c r="R4112">
        <f>IF(IFERROR(VLOOKUP(DATOS[[#This Row],[IdUnico]],A4113:$A$5002,1,FALSE),0),1,0)</f>
        <v>0</v>
      </c>
    </row>
    <row r="4113" spans="1:18" x14ac:dyDescent="0.3">
      <c r="A4113" t="str">
        <f>CONCATENATE(DATOS[[#This Row],[customer_id]],"_",DATOS[[#This Row],[country]],"_",DATOS[[#This Row],[customer_since]])</f>
        <v>CUST_8312_USA_45544</v>
      </c>
      <c r="B4113" t="s">
        <v>592</v>
      </c>
      <c r="C4113">
        <v>41</v>
      </c>
      <c r="D4113" t="s">
        <v>21</v>
      </c>
      <c r="E4113" t="s">
        <v>18</v>
      </c>
      <c r="F4113">
        <v>89.76</v>
      </c>
      <c r="G4113">
        <f>IF(DATOS[[#This Row],[avg_order_value]]="",0,DATOS[[#This Row],[avg_order_value]])</f>
        <v>89.76</v>
      </c>
      <c r="H4113">
        <v>9</v>
      </c>
      <c r="I4113">
        <f>DATOS[[#This Row],[avgValorOrdenDesc]]*DATOS[[#This Row],[total_orders]]</f>
        <v>807.84</v>
      </c>
      <c r="J4113">
        <v>39</v>
      </c>
      <c r="K4113">
        <v>0</v>
      </c>
      <c r="L4113" t="s">
        <v>29</v>
      </c>
      <c r="M4113">
        <v>86.2</v>
      </c>
      <c r="N4113">
        <f>IF(DATOS[[#This Row],[email_open_rate]]="",0,DATOS[[#This Row],[email_open_rate]])</f>
        <v>86.2</v>
      </c>
      <c r="O4113" s="1">
        <v>45544</v>
      </c>
      <c r="P4113">
        <v>62</v>
      </c>
      <c r="Q4113">
        <v>0.37</v>
      </c>
      <c r="R4113">
        <f>IF(IFERROR(VLOOKUP(DATOS[[#This Row],[IdUnico]],A4114:$A$5002,1,FALSE),0),1,0)</f>
        <v>0</v>
      </c>
    </row>
    <row r="4114" spans="1:18" x14ac:dyDescent="0.3">
      <c r="A4114" t="str">
        <f>CONCATENATE(DATOS[[#This Row],[customer_id]],"_",DATOS[[#This Row],[country]],"_",DATOS[[#This Row],[customer_since]])</f>
        <v>CUST_8314_Germany_44047</v>
      </c>
      <c r="B4114" t="s">
        <v>1241</v>
      </c>
      <c r="C4114">
        <v>77</v>
      </c>
      <c r="D4114" t="s">
        <v>14</v>
      </c>
      <c r="E4114" t="s">
        <v>50</v>
      </c>
      <c r="F4114">
        <v>58.95</v>
      </c>
      <c r="G4114">
        <f>IF(DATOS[[#This Row],[avg_order_value]]="",0,DATOS[[#This Row],[avg_order_value]])</f>
        <v>58.95</v>
      </c>
      <c r="H4114">
        <v>6</v>
      </c>
      <c r="I4114">
        <f>DATOS[[#This Row],[avgValorOrdenDesc]]*DATOS[[#This Row],[total_orders]]</f>
        <v>353.70000000000005</v>
      </c>
      <c r="J4114">
        <v>357</v>
      </c>
      <c r="K4114">
        <v>0</v>
      </c>
      <c r="L4114" t="s">
        <v>19</v>
      </c>
      <c r="M4114">
        <v>72.099999999999994</v>
      </c>
      <c r="N4114">
        <f>IF(DATOS[[#This Row],[email_open_rate]]="",0,DATOS[[#This Row],[email_open_rate]])</f>
        <v>72.099999999999994</v>
      </c>
      <c r="O4114" s="1">
        <v>44047</v>
      </c>
      <c r="P4114">
        <v>27</v>
      </c>
      <c r="Q4114">
        <v>0.46</v>
      </c>
      <c r="R4114">
        <f>IF(IFERROR(VLOOKUP(DATOS[[#This Row],[IdUnico]],A4115:$A$5002,1,FALSE),0),1,0)</f>
        <v>0</v>
      </c>
    </row>
    <row r="4115" spans="1:18" x14ac:dyDescent="0.3">
      <c r="A4115" t="str">
        <f>CONCATENATE(DATOS[[#This Row],[customer_id]],"_",DATOS[[#This Row],[country]],"_",DATOS[[#This Row],[customer_since]])</f>
        <v>CUST_8321_USA_45363</v>
      </c>
      <c r="B4115" t="s">
        <v>1905</v>
      </c>
      <c r="C4115">
        <v>20</v>
      </c>
      <c r="D4115" t="s">
        <v>21</v>
      </c>
      <c r="E4115" t="s">
        <v>18</v>
      </c>
      <c r="F4115">
        <v>110.64</v>
      </c>
      <c r="G4115">
        <f>IF(DATOS[[#This Row],[avg_order_value]]="",0,DATOS[[#This Row],[avg_order_value]])</f>
        <v>110.64</v>
      </c>
      <c r="H4115">
        <v>6</v>
      </c>
      <c r="I4115">
        <f>DATOS[[#This Row],[avgValorOrdenDesc]]*DATOS[[#This Row],[total_orders]]</f>
        <v>663.84</v>
      </c>
      <c r="J4115">
        <v>235</v>
      </c>
      <c r="K4115">
        <v>0</v>
      </c>
      <c r="L4115" t="s">
        <v>29</v>
      </c>
      <c r="M4115">
        <v>31.5</v>
      </c>
      <c r="N4115">
        <f>IF(DATOS[[#This Row],[email_open_rate]]="",0,DATOS[[#This Row],[email_open_rate]])</f>
        <v>31.5</v>
      </c>
      <c r="O4115" s="1">
        <v>45363</v>
      </c>
      <c r="P4115">
        <v>72</v>
      </c>
      <c r="Q4115">
        <v>0.09</v>
      </c>
      <c r="R4115">
        <f>IF(IFERROR(VLOOKUP(DATOS[[#This Row],[IdUnico]],A4116:$A$5002,1,FALSE),0),1,0)</f>
        <v>0</v>
      </c>
    </row>
    <row r="4116" spans="1:18" x14ac:dyDescent="0.3">
      <c r="A4116" t="str">
        <f>CONCATENATE(DATOS[[#This Row],[customer_id]],"_",DATOS[[#This Row],[country]],"_",DATOS[[#This Row],[customer_since]])</f>
        <v>CUST_8323_UK_44257</v>
      </c>
      <c r="B4116" t="s">
        <v>3103</v>
      </c>
      <c r="C4116">
        <v>43</v>
      </c>
      <c r="D4116" t="s">
        <v>14</v>
      </c>
      <c r="E4116" t="s">
        <v>52</v>
      </c>
      <c r="F4116">
        <v>101.16</v>
      </c>
      <c r="G4116">
        <f>IF(DATOS[[#This Row],[avg_order_value]]="",0,DATOS[[#This Row],[avg_order_value]])</f>
        <v>101.16</v>
      </c>
      <c r="H4116">
        <v>7</v>
      </c>
      <c r="I4116">
        <f>DATOS[[#This Row],[avgValorOrdenDesc]]*DATOS[[#This Row],[total_orders]]</f>
        <v>708.12</v>
      </c>
      <c r="J4116">
        <v>62</v>
      </c>
      <c r="K4116">
        <v>0</v>
      </c>
      <c r="L4116" t="s">
        <v>19</v>
      </c>
      <c r="M4116">
        <v>89</v>
      </c>
      <c r="N4116">
        <f>IF(DATOS[[#This Row],[email_open_rate]]="",0,DATOS[[#This Row],[email_open_rate]])</f>
        <v>89</v>
      </c>
      <c r="O4116" s="1">
        <v>44257</v>
      </c>
      <c r="P4116">
        <v>69</v>
      </c>
      <c r="Q4116">
        <v>0.28000000000000003</v>
      </c>
      <c r="R4116">
        <f>IF(IFERROR(VLOOKUP(DATOS[[#This Row],[IdUnico]],A4117:$A$5002,1,FALSE),0),1,0)</f>
        <v>0</v>
      </c>
    </row>
    <row r="4117" spans="1:18" x14ac:dyDescent="0.3">
      <c r="A4117" t="str">
        <f>CONCATENATE(DATOS[[#This Row],[customer_id]],"_",DATOS[[#This Row],[country]],"_",DATOS[[#This Row],[customer_since]])</f>
        <v>CUST_8326_Germany_44895</v>
      </c>
      <c r="B4117" t="s">
        <v>877</v>
      </c>
      <c r="C4117">
        <v>34</v>
      </c>
      <c r="D4117" t="s">
        <v>14</v>
      </c>
      <c r="E4117" t="s">
        <v>50</v>
      </c>
      <c r="F4117">
        <v>19.63</v>
      </c>
      <c r="G4117">
        <f>IF(DATOS[[#This Row],[avg_order_value]]="",0,DATOS[[#This Row],[avg_order_value]])</f>
        <v>19.63</v>
      </c>
      <c r="H4117">
        <v>12</v>
      </c>
      <c r="I4117">
        <f>DATOS[[#This Row],[avgValorOrdenDesc]]*DATOS[[#This Row],[total_orders]]</f>
        <v>235.56</v>
      </c>
      <c r="J4117">
        <v>303</v>
      </c>
      <c r="K4117">
        <v>0</v>
      </c>
      <c r="L4117" t="s">
        <v>40</v>
      </c>
      <c r="M4117">
        <v>62.7</v>
      </c>
      <c r="N4117">
        <f>IF(DATOS[[#This Row],[email_open_rate]]="",0,DATOS[[#This Row],[email_open_rate]])</f>
        <v>62.7</v>
      </c>
      <c r="O4117" s="1">
        <v>44895</v>
      </c>
      <c r="P4117">
        <v>3</v>
      </c>
      <c r="Q4117">
        <v>0.31</v>
      </c>
      <c r="R4117">
        <f>IF(IFERROR(VLOOKUP(DATOS[[#This Row],[IdUnico]],A4118:$A$5002,1,FALSE),0),1,0)</f>
        <v>0</v>
      </c>
    </row>
    <row r="4118" spans="1:18" x14ac:dyDescent="0.3">
      <c r="A4118" t="str">
        <f>CONCATENATE(DATOS[[#This Row],[customer_id]],"_",DATOS[[#This Row],[country]],"_",DATOS[[#This Row],[customer_since]])</f>
        <v>CUST_8327_Canada_44132</v>
      </c>
      <c r="B4118" t="s">
        <v>1621</v>
      </c>
      <c r="C4118">
        <v>34</v>
      </c>
      <c r="D4118" t="s">
        <v>14</v>
      </c>
      <c r="E4118" t="s">
        <v>28</v>
      </c>
      <c r="F4118">
        <v>82.51</v>
      </c>
      <c r="G4118">
        <f>IF(DATOS[[#This Row],[avg_order_value]]="",0,DATOS[[#This Row],[avg_order_value]])</f>
        <v>82.51</v>
      </c>
      <c r="H4118">
        <v>9</v>
      </c>
      <c r="I4118">
        <f>DATOS[[#This Row],[avgValorOrdenDesc]]*DATOS[[#This Row],[total_orders]]</f>
        <v>742.59</v>
      </c>
      <c r="J4118">
        <v>43</v>
      </c>
      <c r="K4118">
        <v>0</v>
      </c>
      <c r="L4118" t="s">
        <v>16</v>
      </c>
      <c r="M4118">
        <v>55.9</v>
      </c>
      <c r="N4118">
        <f>IF(DATOS[[#This Row],[email_open_rate]]="",0,DATOS[[#This Row],[email_open_rate]])</f>
        <v>55.9</v>
      </c>
      <c r="O4118" s="1">
        <v>44132</v>
      </c>
      <c r="P4118">
        <v>77</v>
      </c>
      <c r="Q4118">
        <v>0.49</v>
      </c>
      <c r="R4118">
        <f>IF(IFERROR(VLOOKUP(DATOS[[#This Row],[IdUnico]],A4119:$A$5002,1,FALSE),0),1,0)</f>
        <v>0</v>
      </c>
    </row>
    <row r="4119" spans="1:18" x14ac:dyDescent="0.3">
      <c r="A4119" t="str">
        <f>CONCATENATE(DATOS[[#This Row],[customer_id]],"_",DATOS[[#This Row],[country]],"_",DATOS[[#This Row],[customer_since]])</f>
        <v>CUST_8329_Germany_44508</v>
      </c>
      <c r="B4119" t="s">
        <v>2074</v>
      </c>
      <c r="C4119">
        <v>32</v>
      </c>
      <c r="D4119" t="s">
        <v>21</v>
      </c>
      <c r="E4119" t="s">
        <v>50</v>
      </c>
      <c r="F4119">
        <v>113.68</v>
      </c>
      <c r="G4119">
        <f>IF(DATOS[[#This Row],[avg_order_value]]="",0,DATOS[[#This Row],[avg_order_value]])</f>
        <v>113.68</v>
      </c>
      <c r="H4119">
        <v>9</v>
      </c>
      <c r="I4119">
        <f>DATOS[[#This Row],[avgValorOrdenDesc]]*DATOS[[#This Row],[total_orders]]</f>
        <v>1023.1200000000001</v>
      </c>
      <c r="J4119">
        <v>230</v>
      </c>
      <c r="K4119">
        <v>0</v>
      </c>
      <c r="L4119" t="s">
        <v>40</v>
      </c>
      <c r="M4119">
        <v>93.1</v>
      </c>
      <c r="N4119">
        <f>IF(DATOS[[#This Row],[email_open_rate]]="",0,DATOS[[#This Row],[email_open_rate]])</f>
        <v>93.1</v>
      </c>
      <c r="O4119" s="1">
        <v>44508</v>
      </c>
      <c r="P4119">
        <v>19</v>
      </c>
      <c r="Q4119">
        <v>0.48</v>
      </c>
      <c r="R4119">
        <f>IF(IFERROR(VLOOKUP(DATOS[[#This Row],[IdUnico]],A4120:$A$5002,1,FALSE),0),1,0)</f>
        <v>0</v>
      </c>
    </row>
    <row r="4120" spans="1:18" x14ac:dyDescent="0.3">
      <c r="A4120" t="str">
        <f>CONCATENATE(DATOS[[#This Row],[customer_id]],"_",DATOS[[#This Row],[country]],"_",DATOS[[#This Row],[customer_since]])</f>
        <v>CUST_8330_Japan_44919</v>
      </c>
      <c r="B4120" t="s">
        <v>510</v>
      </c>
      <c r="C4120">
        <v>33</v>
      </c>
      <c r="D4120" t="s">
        <v>21</v>
      </c>
      <c r="E4120" t="s">
        <v>26</v>
      </c>
      <c r="F4120">
        <v>18.739999999999998</v>
      </c>
      <c r="G4120">
        <f>IF(DATOS[[#This Row],[avg_order_value]]="",0,DATOS[[#This Row],[avg_order_value]])</f>
        <v>18.739999999999998</v>
      </c>
      <c r="H4120">
        <v>11</v>
      </c>
      <c r="I4120">
        <f>DATOS[[#This Row],[avgValorOrdenDesc]]*DATOS[[#This Row],[total_orders]]</f>
        <v>206.14</v>
      </c>
      <c r="J4120">
        <v>92</v>
      </c>
      <c r="K4120">
        <v>0</v>
      </c>
      <c r="L4120" t="s">
        <v>40</v>
      </c>
      <c r="M4120">
        <v>57.8</v>
      </c>
      <c r="N4120">
        <f>IF(DATOS[[#This Row],[email_open_rate]]="",0,DATOS[[#This Row],[email_open_rate]])</f>
        <v>57.8</v>
      </c>
      <c r="O4120" s="1">
        <v>44919</v>
      </c>
      <c r="P4120">
        <v>69</v>
      </c>
      <c r="Q4120">
        <v>0.26</v>
      </c>
      <c r="R4120">
        <f>IF(IFERROR(VLOOKUP(DATOS[[#This Row],[IdUnico]],A4121:$A$5002,1,FALSE),0),1,0)</f>
        <v>0</v>
      </c>
    </row>
    <row r="4121" spans="1:18" x14ac:dyDescent="0.3">
      <c r="A4121" t="str">
        <f>CONCATENATE(DATOS[[#This Row],[customer_id]],"_",DATOS[[#This Row],[country]],"_",DATOS[[#This Row],[customer_since]])</f>
        <v>CUST_8331_Australia_44085</v>
      </c>
      <c r="B4121" t="s">
        <v>2817</v>
      </c>
      <c r="C4121">
        <v>38</v>
      </c>
      <c r="D4121" t="s">
        <v>14</v>
      </c>
      <c r="E4121" t="s">
        <v>22</v>
      </c>
      <c r="F4121">
        <v>85.8</v>
      </c>
      <c r="G4121">
        <f>IF(DATOS[[#This Row],[avg_order_value]]="",0,DATOS[[#This Row],[avg_order_value]])</f>
        <v>85.8</v>
      </c>
      <c r="H4121">
        <v>17</v>
      </c>
      <c r="I4121">
        <f>DATOS[[#This Row],[avgValorOrdenDesc]]*DATOS[[#This Row],[total_orders]]</f>
        <v>1458.6</v>
      </c>
      <c r="J4121">
        <v>34</v>
      </c>
      <c r="K4121">
        <v>0</v>
      </c>
      <c r="L4121" t="s">
        <v>40</v>
      </c>
      <c r="M4121">
        <v>55.1</v>
      </c>
      <c r="N4121">
        <f>IF(DATOS[[#This Row],[email_open_rate]]="",0,DATOS[[#This Row],[email_open_rate]])</f>
        <v>55.1</v>
      </c>
      <c r="O4121" s="1">
        <v>44085</v>
      </c>
      <c r="P4121">
        <v>63</v>
      </c>
      <c r="Q4121">
        <v>0.16</v>
      </c>
      <c r="R4121">
        <f>IF(IFERROR(VLOOKUP(DATOS[[#This Row],[IdUnico]],A4122:$A$5002,1,FALSE),0),1,0)</f>
        <v>0</v>
      </c>
    </row>
    <row r="4122" spans="1:18" x14ac:dyDescent="0.3">
      <c r="A4122" t="str">
        <f>CONCATENATE(DATOS[[#This Row],[customer_id]],"_",DATOS[[#This Row],[country]],"_",DATOS[[#This Row],[customer_since]])</f>
        <v>CUST_8331_France_44834</v>
      </c>
      <c r="B4122" t="s">
        <v>2817</v>
      </c>
      <c r="C4122">
        <v>22</v>
      </c>
      <c r="D4122" t="s">
        <v>14</v>
      </c>
      <c r="E4122" t="s">
        <v>35</v>
      </c>
      <c r="F4122">
        <v>65.2</v>
      </c>
      <c r="G4122">
        <f>IF(DATOS[[#This Row],[avg_order_value]]="",0,DATOS[[#This Row],[avg_order_value]])</f>
        <v>65.2</v>
      </c>
      <c r="H4122">
        <v>9</v>
      </c>
      <c r="I4122">
        <f>DATOS[[#This Row],[avgValorOrdenDesc]]*DATOS[[#This Row],[total_orders]]</f>
        <v>586.80000000000007</v>
      </c>
      <c r="J4122">
        <v>15</v>
      </c>
      <c r="K4122">
        <v>0</v>
      </c>
      <c r="L4122" t="s">
        <v>16</v>
      </c>
      <c r="M4122">
        <v>32.200000000000003</v>
      </c>
      <c r="N4122">
        <f>IF(DATOS[[#This Row],[email_open_rate]]="",0,DATOS[[#This Row],[email_open_rate]])</f>
        <v>32.200000000000003</v>
      </c>
      <c r="O4122" s="1">
        <v>44834</v>
      </c>
      <c r="P4122">
        <v>66</v>
      </c>
      <c r="Q4122">
        <v>0.11</v>
      </c>
      <c r="R4122">
        <f>IF(IFERROR(VLOOKUP(DATOS[[#This Row],[IdUnico]],A4123:$A$5002,1,FALSE),0),1,0)</f>
        <v>0</v>
      </c>
    </row>
    <row r="4123" spans="1:18" x14ac:dyDescent="0.3">
      <c r="A4123" t="str">
        <f>CONCATENATE(DATOS[[#This Row],[customer_id]],"_",DATOS[[#This Row],[country]],"_",DATOS[[#This Row],[customer_since]])</f>
        <v>CUST_8339_USA_44438</v>
      </c>
      <c r="B4123" t="s">
        <v>298</v>
      </c>
      <c r="C4123">
        <v>60</v>
      </c>
      <c r="D4123" t="s">
        <v>21</v>
      </c>
      <c r="E4123" t="s">
        <v>18</v>
      </c>
      <c r="F4123">
        <v>22.68</v>
      </c>
      <c r="G4123">
        <f>IF(DATOS[[#This Row],[avg_order_value]]="",0,DATOS[[#This Row],[avg_order_value]])</f>
        <v>22.68</v>
      </c>
      <c r="H4123">
        <v>13</v>
      </c>
      <c r="I4123">
        <f>DATOS[[#This Row],[avgValorOrdenDesc]]*DATOS[[#This Row],[total_orders]]</f>
        <v>294.83999999999997</v>
      </c>
      <c r="J4123">
        <v>87</v>
      </c>
      <c r="K4123">
        <v>0</v>
      </c>
      <c r="L4123" t="s">
        <v>16</v>
      </c>
      <c r="M4123">
        <v>43.8</v>
      </c>
      <c r="N4123">
        <f>IF(DATOS[[#This Row],[email_open_rate]]="",0,DATOS[[#This Row],[email_open_rate]])</f>
        <v>43.8</v>
      </c>
      <c r="O4123" s="1">
        <v>44438</v>
      </c>
      <c r="P4123">
        <v>3</v>
      </c>
      <c r="Q4123">
        <v>0.32</v>
      </c>
      <c r="R4123">
        <f>IF(IFERROR(VLOOKUP(DATOS[[#This Row],[IdUnico]],A4124:$A$5002,1,FALSE),0),1,0)</f>
        <v>0</v>
      </c>
    </row>
    <row r="4124" spans="1:18" x14ac:dyDescent="0.3">
      <c r="A4124" t="str">
        <f>CONCATENATE(DATOS[[#This Row],[customer_id]],"_",DATOS[[#This Row],[country]],"_",DATOS[[#This Row],[customer_since]])</f>
        <v>CUST_8340_China_44046</v>
      </c>
      <c r="B4124" t="s">
        <v>1712</v>
      </c>
      <c r="C4124">
        <v>65</v>
      </c>
      <c r="D4124" t="s">
        <v>14</v>
      </c>
      <c r="E4124" t="s">
        <v>44</v>
      </c>
      <c r="F4124">
        <v>49.53</v>
      </c>
      <c r="G4124">
        <f>IF(DATOS[[#This Row],[avg_order_value]]="",0,DATOS[[#This Row],[avg_order_value]])</f>
        <v>49.53</v>
      </c>
      <c r="H4124">
        <v>6</v>
      </c>
      <c r="I4124">
        <f>DATOS[[#This Row],[avgValorOrdenDesc]]*DATOS[[#This Row],[total_orders]]</f>
        <v>297.18</v>
      </c>
      <c r="J4124">
        <v>57</v>
      </c>
      <c r="K4124">
        <v>0</v>
      </c>
      <c r="L4124" t="s">
        <v>19</v>
      </c>
      <c r="M4124">
        <v>61.2</v>
      </c>
      <c r="N4124">
        <f>IF(DATOS[[#This Row],[email_open_rate]]="",0,DATOS[[#This Row],[email_open_rate]])</f>
        <v>61.2</v>
      </c>
      <c r="O4124" s="1">
        <v>44046</v>
      </c>
      <c r="P4124">
        <v>99</v>
      </c>
      <c r="Q4124">
        <v>0.2</v>
      </c>
      <c r="R4124">
        <f>IF(IFERROR(VLOOKUP(DATOS[[#This Row],[IdUnico]],A4125:$A$5002,1,FALSE),0),1,0)</f>
        <v>0</v>
      </c>
    </row>
    <row r="4125" spans="1:18" x14ac:dyDescent="0.3">
      <c r="A4125" t="str">
        <f>CONCATENATE(DATOS[[#This Row],[customer_id]],"_",DATOS[[#This Row],[country]],"_",DATOS[[#This Row],[customer_since]])</f>
        <v>CUST_8340_UK_44418</v>
      </c>
      <c r="B4125" t="s">
        <v>1712</v>
      </c>
      <c r="C4125">
        <v>45</v>
      </c>
      <c r="D4125" t="s">
        <v>21</v>
      </c>
      <c r="E4125" t="s">
        <v>52</v>
      </c>
      <c r="F4125">
        <v>85.48</v>
      </c>
      <c r="G4125">
        <f>IF(DATOS[[#This Row],[avg_order_value]]="",0,DATOS[[#This Row],[avg_order_value]])</f>
        <v>85.48</v>
      </c>
      <c r="H4125">
        <v>14</v>
      </c>
      <c r="I4125">
        <f>DATOS[[#This Row],[avgValorOrdenDesc]]*DATOS[[#This Row],[total_orders]]</f>
        <v>1196.72</v>
      </c>
      <c r="J4125">
        <v>172</v>
      </c>
      <c r="K4125">
        <v>0</v>
      </c>
      <c r="L4125" t="s">
        <v>29</v>
      </c>
      <c r="N4125">
        <f>IF(DATOS[[#This Row],[email_open_rate]]="",0,DATOS[[#This Row],[email_open_rate]])</f>
        <v>0</v>
      </c>
      <c r="O4125" s="1">
        <v>44418</v>
      </c>
      <c r="P4125">
        <v>98</v>
      </c>
      <c r="Q4125">
        <v>0.83</v>
      </c>
      <c r="R4125">
        <f>IF(IFERROR(VLOOKUP(DATOS[[#This Row],[IdUnico]],A4126:$A$5002,1,FALSE),0),1,0)</f>
        <v>0</v>
      </c>
    </row>
    <row r="4126" spans="1:18" x14ac:dyDescent="0.3">
      <c r="A4126" t="str">
        <f>CONCATENATE(DATOS[[#This Row],[customer_id]],"_",DATOS[[#This Row],[country]],"_",DATOS[[#This Row],[customer_since]])</f>
        <v>CUST_8343_Japan_45235</v>
      </c>
      <c r="B4126" t="s">
        <v>333</v>
      </c>
      <c r="C4126">
        <v>76</v>
      </c>
      <c r="D4126" t="s">
        <v>21</v>
      </c>
      <c r="E4126" t="s">
        <v>26</v>
      </c>
      <c r="F4126">
        <v>192.43</v>
      </c>
      <c r="G4126">
        <f>IF(DATOS[[#This Row],[avg_order_value]]="",0,DATOS[[#This Row],[avg_order_value]])</f>
        <v>192.43</v>
      </c>
      <c r="H4126">
        <v>6</v>
      </c>
      <c r="I4126">
        <f>DATOS[[#This Row],[avgValorOrdenDesc]]*DATOS[[#This Row],[total_orders]]</f>
        <v>1154.58</v>
      </c>
      <c r="J4126">
        <v>107</v>
      </c>
      <c r="K4126">
        <v>0</v>
      </c>
      <c r="L4126" t="s">
        <v>16</v>
      </c>
      <c r="M4126">
        <v>82.1</v>
      </c>
      <c r="N4126">
        <f>IF(DATOS[[#This Row],[email_open_rate]]="",0,DATOS[[#This Row],[email_open_rate]])</f>
        <v>82.1</v>
      </c>
      <c r="O4126" s="1">
        <v>45235</v>
      </c>
      <c r="P4126">
        <v>29</v>
      </c>
      <c r="Q4126">
        <v>0.11</v>
      </c>
      <c r="R4126">
        <f>IF(IFERROR(VLOOKUP(DATOS[[#This Row],[IdUnico]],A4127:$A$5002,1,FALSE),0),1,0)</f>
        <v>0</v>
      </c>
    </row>
    <row r="4127" spans="1:18" x14ac:dyDescent="0.3">
      <c r="A4127" t="str">
        <f>CONCATENATE(DATOS[[#This Row],[customer_id]],"_",DATOS[[#This Row],[country]],"_",DATOS[[#This Row],[customer_since]])</f>
        <v>CUST_8345_Brazil_45831</v>
      </c>
      <c r="B4127" t="s">
        <v>1991</v>
      </c>
      <c r="C4127">
        <v>78</v>
      </c>
      <c r="D4127" t="s">
        <v>21</v>
      </c>
      <c r="E4127" t="s">
        <v>15</v>
      </c>
      <c r="F4127">
        <v>132.41</v>
      </c>
      <c r="G4127">
        <f>IF(DATOS[[#This Row],[avg_order_value]]="",0,DATOS[[#This Row],[avg_order_value]])</f>
        <v>132.41</v>
      </c>
      <c r="H4127">
        <v>12</v>
      </c>
      <c r="I4127">
        <f>DATOS[[#This Row],[avgValorOrdenDesc]]*DATOS[[#This Row],[total_orders]]</f>
        <v>1588.92</v>
      </c>
      <c r="J4127">
        <v>244</v>
      </c>
      <c r="K4127">
        <v>0</v>
      </c>
      <c r="L4127" t="s">
        <v>16</v>
      </c>
      <c r="M4127">
        <v>42.2</v>
      </c>
      <c r="N4127">
        <f>IF(DATOS[[#This Row],[email_open_rate]]="",0,DATOS[[#This Row],[email_open_rate]])</f>
        <v>42.2</v>
      </c>
      <c r="O4127" s="1">
        <v>45831</v>
      </c>
      <c r="P4127">
        <v>71</v>
      </c>
      <c r="Q4127">
        <v>0.13</v>
      </c>
      <c r="R4127">
        <f>IF(IFERROR(VLOOKUP(DATOS[[#This Row],[IdUnico]],A4128:$A$5002,1,FALSE),0),1,0)</f>
        <v>0</v>
      </c>
    </row>
    <row r="4128" spans="1:18" x14ac:dyDescent="0.3">
      <c r="A4128" t="str">
        <f>CONCATENATE(DATOS[[#This Row],[customer_id]],"_",DATOS[[#This Row],[country]],"_",DATOS[[#This Row],[customer_since]])</f>
        <v>CUST_8345_France_44695</v>
      </c>
      <c r="B4128" t="s">
        <v>1991</v>
      </c>
      <c r="C4128">
        <v>62</v>
      </c>
      <c r="D4128" t="s">
        <v>14</v>
      </c>
      <c r="E4128" t="s">
        <v>35</v>
      </c>
      <c r="F4128">
        <v>22.15</v>
      </c>
      <c r="G4128">
        <f>IF(DATOS[[#This Row],[avg_order_value]]="",0,DATOS[[#This Row],[avg_order_value]])</f>
        <v>22.15</v>
      </c>
      <c r="H4128">
        <v>6</v>
      </c>
      <c r="I4128">
        <f>DATOS[[#This Row],[avgValorOrdenDesc]]*DATOS[[#This Row],[total_orders]]</f>
        <v>132.89999999999998</v>
      </c>
      <c r="J4128">
        <v>68</v>
      </c>
      <c r="K4128">
        <v>0</v>
      </c>
      <c r="L4128" t="s">
        <v>40</v>
      </c>
      <c r="M4128">
        <v>82.2</v>
      </c>
      <c r="N4128">
        <f>IF(DATOS[[#This Row],[email_open_rate]]="",0,DATOS[[#This Row],[email_open_rate]])</f>
        <v>82.2</v>
      </c>
      <c r="O4128" s="1">
        <v>44695</v>
      </c>
      <c r="P4128">
        <v>72</v>
      </c>
      <c r="Q4128">
        <v>0.26</v>
      </c>
      <c r="R4128">
        <f>IF(IFERROR(VLOOKUP(DATOS[[#This Row],[IdUnico]],A4129:$A$5002,1,FALSE),0),1,0)</f>
        <v>0</v>
      </c>
    </row>
    <row r="4129" spans="1:18" x14ac:dyDescent="0.3">
      <c r="A4129" t="str">
        <f>CONCATENATE(DATOS[[#This Row],[customer_id]],"_",DATOS[[#This Row],[country]],"_",DATOS[[#This Row],[customer_since]])</f>
        <v>CUST_8347_Germany_44044</v>
      </c>
      <c r="B4129" t="s">
        <v>3307</v>
      </c>
      <c r="C4129">
        <v>51</v>
      </c>
      <c r="D4129" t="s">
        <v>21</v>
      </c>
      <c r="E4129" t="s">
        <v>50</v>
      </c>
      <c r="F4129">
        <v>214.18</v>
      </c>
      <c r="G4129">
        <f>IF(DATOS[[#This Row],[avg_order_value]]="",0,DATOS[[#This Row],[avg_order_value]])</f>
        <v>214.18</v>
      </c>
      <c r="H4129">
        <v>12</v>
      </c>
      <c r="I4129">
        <f>DATOS[[#This Row],[avgValorOrdenDesc]]*DATOS[[#This Row],[total_orders]]</f>
        <v>2570.16</v>
      </c>
      <c r="J4129">
        <v>324</v>
      </c>
      <c r="K4129">
        <v>0</v>
      </c>
      <c r="L4129" t="s">
        <v>16</v>
      </c>
      <c r="M4129">
        <v>92.7</v>
      </c>
      <c r="N4129">
        <f>IF(DATOS[[#This Row],[email_open_rate]]="",0,DATOS[[#This Row],[email_open_rate]])</f>
        <v>92.7</v>
      </c>
      <c r="O4129" s="1">
        <v>44044</v>
      </c>
      <c r="P4129">
        <v>37</v>
      </c>
      <c r="Q4129">
        <v>0.27</v>
      </c>
      <c r="R4129">
        <f>IF(IFERROR(VLOOKUP(DATOS[[#This Row],[IdUnico]],A4130:$A$5002,1,FALSE),0),1,0)</f>
        <v>0</v>
      </c>
    </row>
    <row r="4130" spans="1:18" x14ac:dyDescent="0.3">
      <c r="A4130" t="str">
        <f>CONCATENATE(DATOS[[#This Row],[customer_id]],"_",DATOS[[#This Row],[country]],"_",DATOS[[#This Row],[customer_since]])</f>
        <v>CUST_8347_Japan_45425</v>
      </c>
      <c r="B4130" t="s">
        <v>3307</v>
      </c>
      <c r="C4130">
        <v>34</v>
      </c>
      <c r="D4130" t="s">
        <v>14</v>
      </c>
      <c r="E4130" t="s">
        <v>26</v>
      </c>
      <c r="F4130">
        <v>63.21</v>
      </c>
      <c r="G4130">
        <f>IF(DATOS[[#This Row],[avg_order_value]]="",0,DATOS[[#This Row],[avg_order_value]])</f>
        <v>63.21</v>
      </c>
      <c r="H4130">
        <v>14</v>
      </c>
      <c r="I4130">
        <f>DATOS[[#This Row],[avgValorOrdenDesc]]*DATOS[[#This Row],[total_orders]]</f>
        <v>884.94</v>
      </c>
      <c r="J4130">
        <v>131</v>
      </c>
      <c r="K4130">
        <v>0</v>
      </c>
      <c r="L4130" t="s">
        <v>16</v>
      </c>
      <c r="M4130">
        <v>13.1</v>
      </c>
      <c r="N4130">
        <f>IF(DATOS[[#This Row],[email_open_rate]]="",0,DATOS[[#This Row],[email_open_rate]])</f>
        <v>13.1</v>
      </c>
      <c r="O4130" s="1">
        <v>45425</v>
      </c>
      <c r="P4130">
        <v>99</v>
      </c>
      <c r="Q4130">
        <v>0.21</v>
      </c>
      <c r="R4130">
        <f>IF(IFERROR(VLOOKUP(DATOS[[#This Row],[IdUnico]],A4131:$A$5002,1,FALSE),0),1,0)</f>
        <v>0</v>
      </c>
    </row>
    <row r="4131" spans="1:18" x14ac:dyDescent="0.3">
      <c r="A4131" t="str">
        <f>CONCATENATE(DATOS[[#This Row],[customer_id]],"_",DATOS[[#This Row],[country]],"_",DATOS[[#This Row],[customer_since]])</f>
        <v>CUST_8349_India_44334</v>
      </c>
      <c r="B4131" t="s">
        <v>3809</v>
      </c>
      <c r="C4131">
        <v>41</v>
      </c>
      <c r="D4131" t="s">
        <v>14</v>
      </c>
      <c r="E4131" t="s">
        <v>37</v>
      </c>
      <c r="F4131">
        <v>224.17</v>
      </c>
      <c r="G4131">
        <f>IF(DATOS[[#This Row],[avg_order_value]]="",0,DATOS[[#This Row],[avg_order_value]])</f>
        <v>224.17</v>
      </c>
      <c r="H4131">
        <v>7</v>
      </c>
      <c r="I4131">
        <f>DATOS[[#This Row],[avgValorOrdenDesc]]*DATOS[[#This Row],[total_orders]]</f>
        <v>1569.1899999999998</v>
      </c>
      <c r="J4131">
        <v>190</v>
      </c>
      <c r="K4131">
        <v>0</v>
      </c>
      <c r="L4131" t="s">
        <v>29</v>
      </c>
      <c r="M4131">
        <v>90.5</v>
      </c>
      <c r="N4131">
        <f>IF(DATOS[[#This Row],[email_open_rate]]="",0,DATOS[[#This Row],[email_open_rate]])</f>
        <v>90.5</v>
      </c>
      <c r="O4131" s="1">
        <v>44334</v>
      </c>
      <c r="P4131">
        <v>29</v>
      </c>
      <c r="Q4131">
        <v>0.28000000000000003</v>
      </c>
      <c r="R4131">
        <f>IF(IFERROR(VLOOKUP(DATOS[[#This Row],[IdUnico]],A4132:$A$5002,1,FALSE),0),1,0)</f>
        <v>0</v>
      </c>
    </row>
    <row r="4132" spans="1:18" x14ac:dyDescent="0.3">
      <c r="A4132" t="str">
        <f>CONCATENATE(DATOS[[#This Row],[customer_id]],"_",DATOS[[#This Row],[country]],"_",DATOS[[#This Row],[customer_since]])</f>
        <v>CUST_8350_China_45255</v>
      </c>
      <c r="B4132" t="s">
        <v>692</v>
      </c>
      <c r="C4132">
        <v>44</v>
      </c>
      <c r="D4132" t="s">
        <v>14</v>
      </c>
      <c r="E4132" t="s">
        <v>44</v>
      </c>
      <c r="F4132">
        <v>42.12</v>
      </c>
      <c r="G4132">
        <f>IF(DATOS[[#This Row],[avg_order_value]]="",0,DATOS[[#This Row],[avg_order_value]])</f>
        <v>42.12</v>
      </c>
      <c r="H4132">
        <v>8</v>
      </c>
      <c r="I4132">
        <f>DATOS[[#This Row],[avgValorOrdenDesc]]*DATOS[[#This Row],[total_orders]]</f>
        <v>336.96</v>
      </c>
      <c r="J4132">
        <v>143</v>
      </c>
      <c r="K4132">
        <v>0</v>
      </c>
      <c r="L4132" t="s">
        <v>23</v>
      </c>
      <c r="M4132">
        <v>53</v>
      </c>
      <c r="N4132">
        <f>IF(DATOS[[#This Row],[email_open_rate]]="",0,DATOS[[#This Row],[email_open_rate]])</f>
        <v>53</v>
      </c>
      <c r="O4132" s="1">
        <v>45255</v>
      </c>
      <c r="P4132">
        <v>37</v>
      </c>
      <c r="Q4132">
        <v>0.28000000000000003</v>
      </c>
      <c r="R4132">
        <f>IF(IFERROR(VLOOKUP(DATOS[[#This Row],[IdUnico]],A4133:$A$5002,1,FALSE),0),1,0)</f>
        <v>0</v>
      </c>
    </row>
    <row r="4133" spans="1:18" x14ac:dyDescent="0.3">
      <c r="A4133" t="str">
        <f>CONCATENATE(DATOS[[#This Row],[customer_id]],"_",DATOS[[#This Row],[country]],"_",DATOS[[#This Row],[customer_since]])</f>
        <v>CUST_8351_Canada_44581</v>
      </c>
      <c r="B4133" t="s">
        <v>1501</v>
      </c>
      <c r="C4133">
        <v>76</v>
      </c>
      <c r="D4133" t="s">
        <v>14</v>
      </c>
      <c r="E4133" t="s">
        <v>28</v>
      </c>
      <c r="G4133">
        <f>IF(DATOS[[#This Row],[avg_order_value]]="",0,DATOS[[#This Row],[avg_order_value]])</f>
        <v>0</v>
      </c>
      <c r="H4133">
        <v>11</v>
      </c>
      <c r="I4133">
        <f>DATOS[[#This Row],[avgValorOrdenDesc]]*DATOS[[#This Row],[total_orders]]</f>
        <v>0</v>
      </c>
      <c r="J4133">
        <v>146</v>
      </c>
      <c r="K4133">
        <v>0</v>
      </c>
      <c r="L4133" t="s">
        <v>23</v>
      </c>
      <c r="M4133">
        <v>71.900000000000006</v>
      </c>
      <c r="N4133">
        <f>IF(DATOS[[#This Row],[email_open_rate]]="",0,DATOS[[#This Row],[email_open_rate]])</f>
        <v>71.900000000000006</v>
      </c>
      <c r="O4133" s="1">
        <v>44581</v>
      </c>
      <c r="P4133">
        <v>36</v>
      </c>
      <c r="Q4133">
        <v>0.12</v>
      </c>
      <c r="R4133">
        <f>IF(IFERROR(VLOOKUP(DATOS[[#This Row],[IdUnico]],A4134:$A$5002,1,FALSE),0),1,0)</f>
        <v>0</v>
      </c>
    </row>
    <row r="4134" spans="1:18" x14ac:dyDescent="0.3">
      <c r="A4134" t="str">
        <f>CONCATENATE(DATOS[[#This Row],[customer_id]],"_",DATOS[[#This Row],[country]],"_",DATOS[[#This Row],[customer_since]])</f>
        <v>CUST_8352_Australia_45691</v>
      </c>
      <c r="B4134" t="s">
        <v>2678</v>
      </c>
      <c r="C4134">
        <v>53</v>
      </c>
      <c r="D4134" t="s">
        <v>21</v>
      </c>
      <c r="E4134" t="s">
        <v>22</v>
      </c>
      <c r="F4134">
        <v>109.54</v>
      </c>
      <c r="G4134">
        <f>IF(DATOS[[#This Row],[avg_order_value]]="",0,DATOS[[#This Row],[avg_order_value]])</f>
        <v>109.54</v>
      </c>
      <c r="H4134">
        <v>13</v>
      </c>
      <c r="I4134">
        <f>DATOS[[#This Row],[avgValorOrdenDesc]]*DATOS[[#This Row],[total_orders]]</f>
        <v>1424.02</v>
      </c>
      <c r="J4134">
        <v>89</v>
      </c>
      <c r="K4134">
        <v>0</v>
      </c>
      <c r="L4134" t="s">
        <v>16</v>
      </c>
      <c r="N4134">
        <f>IF(DATOS[[#This Row],[email_open_rate]]="",0,DATOS[[#This Row],[email_open_rate]])</f>
        <v>0</v>
      </c>
      <c r="O4134" s="1">
        <v>45691</v>
      </c>
      <c r="P4134">
        <v>26</v>
      </c>
      <c r="Q4134">
        <v>0.15</v>
      </c>
      <c r="R4134">
        <f>IF(IFERROR(VLOOKUP(DATOS[[#This Row],[IdUnico]],A4135:$A$5002,1,FALSE),0),1,0)</f>
        <v>0</v>
      </c>
    </row>
    <row r="4135" spans="1:18" x14ac:dyDescent="0.3">
      <c r="A4135" t="str">
        <f>CONCATENATE(DATOS[[#This Row],[customer_id]],"_",DATOS[[#This Row],[country]],"_",DATOS[[#This Row],[customer_since]])</f>
        <v>CUST_8352_Canada_45054</v>
      </c>
      <c r="B4135" t="s">
        <v>2678</v>
      </c>
      <c r="C4135">
        <v>43</v>
      </c>
      <c r="D4135" t="s">
        <v>14</v>
      </c>
      <c r="E4135" t="s">
        <v>28</v>
      </c>
      <c r="F4135">
        <v>40.65</v>
      </c>
      <c r="G4135">
        <f>IF(DATOS[[#This Row],[avg_order_value]]="",0,DATOS[[#This Row],[avg_order_value]])</f>
        <v>40.65</v>
      </c>
      <c r="H4135">
        <v>17</v>
      </c>
      <c r="I4135">
        <f>DATOS[[#This Row],[avgValorOrdenDesc]]*DATOS[[#This Row],[total_orders]]</f>
        <v>691.05</v>
      </c>
      <c r="J4135">
        <v>351</v>
      </c>
      <c r="K4135">
        <v>0</v>
      </c>
      <c r="L4135" t="s">
        <v>16</v>
      </c>
      <c r="M4135">
        <v>0.8</v>
      </c>
      <c r="N4135">
        <f>IF(DATOS[[#This Row],[email_open_rate]]="",0,DATOS[[#This Row],[email_open_rate]])</f>
        <v>0.8</v>
      </c>
      <c r="O4135" s="1">
        <v>45054</v>
      </c>
      <c r="P4135">
        <v>24</v>
      </c>
      <c r="Q4135">
        <v>0.46</v>
      </c>
      <c r="R4135">
        <f>IF(IFERROR(VLOOKUP(DATOS[[#This Row],[IdUnico]],A4136:$A$5002,1,FALSE),0),1,0)</f>
        <v>0</v>
      </c>
    </row>
    <row r="4136" spans="1:18" x14ac:dyDescent="0.3">
      <c r="A4136" t="str">
        <f>CONCATENATE(DATOS[[#This Row],[customer_id]],"_",DATOS[[#This Row],[country]],"_",DATOS[[#This Row],[customer_since]])</f>
        <v>CUST_8353_India_44350</v>
      </c>
      <c r="B4136" t="s">
        <v>1874</v>
      </c>
      <c r="C4136">
        <v>50</v>
      </c>
      <c r="D4136" t="s">
        <v>14</v>
      </c>
      <c r="E4136" t="s">
        <v>37</v>
      </c>
      <c r="F4136">
        <v>215.78</v>
      </c>
      <c r="G4136">
        <f>IF(DATOS[[#This Row],[avg_order_value]]="",0,DATOS[[#This Row],[avg_order_value]])</f>
        <v>215.78</v>
      </c>
      <c r="H4136">
        <v>7</v>
      </c>
      <c r="I4136">
        <f>DATOS[[#This Row],[avgValorOrdenDesc]]*DATOS[[#This Row],[total_orders]]</f>
        <v>1510.46</v>
      </c>
      <c r="J4136">
        <v>360</v>
      </c>
      <c r="K4136">
        <v>0</v>
      </c>
      <c r="L4136" t="s">
        <v>40</v>
      </c>
      <c r="M4136">
        <v>64.5</v>
      </c>
      <c r="N4136">
        <f>IF(DATOS[[#This Row],[email_open_rate]]="",0,DATOS[[#This Row],[email_open_rate]])</f>
        <v>64.5</v>
      </c>
      <c r="O4136" s="1">
        <v>44350</v>
      </c>
      <c r="P4136">
        <v>23</v>
      </c>
      <c r="Q4136">
        <v>7.0000000000000007E-2</v>
      </c>
      <c r="R4136">
        <f>IF(IFERROR(VLOOKUP(DATOS[[#This Row],[IdUnico]],A4137:$A$5002,1,FALSE),0),1,0)</f>
        <v>0</v>
      </c>
    </row>
    <row r="4137" spans="1:18" x14ac:dyDescent="0.3">
      <c r="A4137" t="str">
        <f>CONCATENATE(DATOS[[#This Row],[customer_id]],"_",DATOS[[#This Row],[country]],"_",DATOS[[#This Row],[customer_since]])</f>
        <v>CUST_8354_USA_45206</v>
      </c>
      <c r="B4137" t="s">
        <v>3665</v>
      </c>
      <c r="C4137">
        <v>20</v>
      </c>
      <c r="D4137" t="s">
        <v>21</v>
      </c>
      <c r="E4137" t="s">
        <v>18</v>
      </c>
      <c r="F4137">
        <v>28.83</v>
      </c>
      <c r="G4137">
        <f>IF(DATOS[[#This Row],[avg_order_value]]="",0,DATOS[[#This Row],[avg_order_value]])</f>
        <v>28.83</v>
      </c>
      <c r="H4137">
        <v>9</v>
      </c>
      <c r="I4137">
        <f>DATOS[[#This Row],[avgValorOrdenDesc]]*DATOS[[#This Row],[total_orders]]</f>
        <v>259.46999999999997</v>
      </c>
      <c r="J4137">
        <v>224</v>
      </c>
      <c r="K4137">
        <v>0</v>
      </c>
      <c r="L4137" t="s">
        <v>29</v>
      </c>
      <c r="M4137">
        <v>34.200000000000003</v>
      </c>
      <c r="N4137">
        <f>IF(DATOS[[#This Row],[email_open_rate]]="",0,DATOS[[#This Row],[email_open_rate]])</f>
        <v>34.200000000000003</v>
      </c>
      <c r="O4137" s="1">
        <v>45206</v>
      </c>
      <c r="P4137">
        <v>60</v>
      </c>
      <c r="Q4137">
        <v>0.02</v>
      </c>
      <c r="R4137">
        <f>IF(IFERROR(VLOOKUP(DATOS[[#This Row],[IdUnico]],A4138:$A$5002,1,FALSE),0),1,0)</f>
        <v>0</v>
      </c>
    </row>
    <row r="4138" spans="1:18" x14ac:dyDescent="0.3">
      <c r="A4138" t="str">
        <f>CONCATENATE(DATOS[[#This Row],[customer_id]],"_",DATOS[[#This Row],[country]],"_",DATOS[[#This Row],[customer_since]])</f>
        <v>CUST_8355_France_44814</v>
      </c>
      <c r="B4138" t="s">
        <v>2415</v>
      </c>
      <c r="C4138">
        <v>49</v>
      </c>
      <c r="D4138" t="s">
        <v>14</v>
      </c>
      <c r="E4138" t="s">
        <v>35</v>
      </c>
      <c r="F4138">
        <v>405.77</v>
      </c>
      <c r="G4138">
        <f>IF(DATOS[[#This Row],[avg_order_value]]="",0,DATOS[[#This Row],[avg_order_value]])</f>
        <v>405.77</v>
      </c>
      <c r="H4138">
        <v>8</v>
      </c>
      <c r="I4138">
        <f>DATOS[[#This Row],[avgValorOrdenDesc]]*DATOS[[#This Row],[total_orders]]</f>
        <v>3246.16</v>
      </c>
      <c r="J4138">
        <v>165</v>
      </c>
      <c r="K4138">
        <v>0</v>
      </c>
      <c r="L4138" t="s">
        <v>23</v>
      </c>
      <c r="M4138">
        <v>41.6</v>
      </c>
      <c r="N4138">
        <f>IF(DATOS[[#This Row],[email_open_rate]]="",0,DATOS[[#This Row],[email_open_rate]])</f>
        <v>41.6</v>
      </c>
      <c r="O4138" s="1">
        <v>44814</v>
      </c>
      <c r="P4138">
        <v>47</v>
      </c>
      <c r="Q4138">
        <v>0.21</v>
      </c>
      <c r="R4138">
        <f>IF(IFERROR(VLOOKUP(DATOS[[#This Row],[IdUnico]],A4139:$A$5002,1,FALSE),0),1,0)</f>
        <v>0</v>
      </c>
    </row>
    <row r="4139" spans="1:18" x14ac:dyDescent="0.3">
      <c r="A4139" t="str">
        <f>CONCATENATE(DATOS[[#This Row],[customer_id]],"_",DATOS[[#This Row],[country]],"_",DATOS[[#This Row],[customer_since]])</f>
        <v>CUST_8357_China_44503</v>
      </c>
      <c r="B4139" t="s">
        <v>475</v>
      </c>
      <c r="C4139">
        <v>38</v>
      </c>
      <c r="D4139" t="s">
        <v>25</v>
      </c>
      <c r="E4139" t="s">
        <v>44</v>
      </c>
      <c r="F4139">
        <v>69.7</v>
      </c>
      <c r="G4139">
        <f>IF(DATOS[[#This Row],[avg_order_value]]="",0,DATOS[[#This Row],[avg_order_value]])</f>
        <v>69.7</v>
      </c>
      <c r="H4139">
        <v>5</v>
      </c>
      <c r="I4139">
        <f>DATOS[[#This Row],[avgValorOrdenDesc]]*DATOS[[#This Row],[total_orders]]</f>
        <v>348.5</v>
      </c>
      <c r="J4139">
        <v>75</v>
      </c>
      <c r="K4139">
        <v>0</v>
      </c>
      <c r="L4139" t="s">
        <v>16</v>
      </c>
      <c r="M4139">
        <v>83.9</v>
      </c>
      <c r="N4139">
        <f>IF(DATOS[[#This Row],[email_open_rate]]="",0,DATOS[[#This Row],[email_open_rate]])</f>
        <v>83.9</v>
      </c>
      <c r="O4139" s="1">
        <v>44503</v>
      </c>
      <c r="P4139">
        <v>36</v>
      </c>
      <c r="Q4139">
        <v>0.08</v>
      </c>
      <c r="R4139">
        <f>IF(IFERROR(VLOOKUP(DATOS[[#This Row],[IdUnico]],A4140:$A$5002,1,FALSE),0),1,0)</f>
        <v>0</v>
      </c>
    </row>
    <row r="4140" spans="1:18" x14ac:dyDescent="0.3">
      <c r="A4140" t="str">
        <f>CONCATENATE(DATOS[[#This Row],[customer_id]],"_",DATOS[[#This Row],[country]],"_",DATOS[[#This Row],[customer_since]])</f>
        <v>CUST_8357_India_45275</v>
      </c>
      <c r="B4140" t="s">
        <v>475</v>
      </c>
      <c r="C4140">
        <v>38</v>
      </c>
      <c r="D4140" t="s">
        <v>14</v>
      </c>
      <c r="E4140" t="s">
        <v>37</v>
      </c>
      <c r="F4140">
        <v>44.54</v>
      </c>
      <c r="G4140">
        <f>IF(DATOS[[#This Row],[avg_order_value]]="",0,DATOS[[#This Row],[avg_order_value]])</f>
        <v>44.54</v>
      </c>
      <c r="H4140">
        <v>17</v>
      </c>
      <c r="I4140">
        <f>DATOS[[#This Row],[avgValorOrdenDesc]]*DATOS[[#This Row],[total_orders]]</f>
        <v>757.18</v>
      </c>
      <c r="J4140">
        <v>244</v>
      </c>
      <c r="K4140">
        <v>0</v>
      </c>
      <c r="L4140" t="s">
        <v>29</v>
      </c>
      <c r="M4140">
        <v>26.1</v>
      </c>
      <c r="N4140">
        <f>IF(DATOS[[#This Row],[email_open_rate]]="",0,DATOS[[#This Row],[email_open_rate]])</f>
        <v>26.1</v>
      </c>
      <c r="O4140" s="1">
        <v>45275</v>
      </c>
      <c r="P4140">
        <v>78</v>
      </c>
      <c r="Q4140">
        <v>0.61</v>
      </c>
      <c r="R4140">
        <f>IF(IFERROR(VLOOKUP(DATOS[[#This Row],[IdUnico]],A4141:$A$5002,1,FALSE),0),1,0)</f>
        <v>0</v>
      </c>
    </row>
    <row r="4141" spans="1:18" x14ac:dyDescent="0.3">
      <c r="A4141" t="str">
        <f>CONCATENATE(DATOS[[#This Row],[customer_id]],"_",DATOS[[#This Row],[country]],"_",DATOS[[#This Row],[customer_since]])</f>
        <v>CUST_8358_USA_45719</v>
      </c>
      <c r="B4141" t="s">
        <v>2110</v>
      </c>
      <c r="C4141">
        <v>67</v>
      </c>
      <c r="D4141" t="s">
        <v>21</v>
      </c>
      <c r="E4141" t="s">
        <v>18</v>
      </c>
      <c r="F4141">
        <v>154.01</v>
      </c>
      <c r="G4141">
        <f>IF(DATOS[[#This Row],[avg_order_value]]="",0,DATOS[[#This Row],[avg_order_value]])</f>
        <v>154.01</v>
      </c>
      <c r="H4141">
        <v>10</v>
      </c>
      <c r="I4141">
        <f>DATOS[[#This Row],[avgValorOrdenDesc]]*DATOS[[#This Row],[total_orders]]</f>
        <v>1540.1</v>
      </c>
      <c r="J4141">
        <v>316</v>
      </c>
      <c r="K4141">
        <v>0</v>
      </c>
      <c r="L4141" t="s">
        <v>23</v>
      </c>
      <c r="M4141">
        <v>56.6</v>
      </c>
      <c r="N4141">
        <f>IF(DATOS[[#This Row],[email_open_rate]]="",0,DATOS[[#This Row],[email_open_rate]])</f>
        <v>56.6</v>
      </c>
      <c r="O4141" s="1">
        <v>45719</v>
      </c>
      <c r="P4141">
        <v>91</v>
      </c>
      <c r="Q4141">
        <v>0.15</v>
      </c>
      <c r="R4141">
        <f>IF(IFERROR(VLOOKUP(DATOS[[#This Row],[IdUnico]],A4142:$A$5002,1,FALSE),0),1,0)</f>
        <v>0</v>
      </c>
    </row>
    <row r="4142" spans="1:18" x14ac:dyDescent="0.3">
      <c r="A4142" t="str">
        <f>CONCATENATE(DATOS[[#This Row],[customer_id]],"_",DATOS[[#This Row],[country]],"_",DATOS[[#This Row],[customer_since]])</f>
        <v>CUST_8361_Canada_45141</v>
      </c>
      <c r="B4142" t="s">
        <v>2694</v>
      </c>
      <c r="C4142">
        <v>22</v>
      </c>
      <c r="D4142" t="s">
        <v>21</v>
      </c>
      <c r="E4142" t="s">
        <v>28</v>
      </c>
      <c r="F4142">
        <v>121.61</v>
      </c>
      <c r="G4142">
        <f>IF(DATOS[[#This Row],[avg_order_value]]="",0,DATOS[[#This Row],[avg_order_value]])</f>
        <v>121.61</v>
      </c>
      <c r="H4142">
        <v>5</v>
      </c>
      <c r="I4142">
        <f>DATOS[[#This Row],[avgValorOrdenDesc]]*DATOS[[#This Row],[total_orders]]</f>
        <v>608.04999999999995</v>
      </c>
      <c r="J4142">
        <v>262</v>
      </c>
      <c r="K4142">
        <v>0</v>
      </c>
      <c r="L4142" t="s">
        <v>16</v>
      </c>
      <c r="M4142">
        <v>36.4</v>
      </c>
      <c r="N4142">
        <f>IF(DATOS[[#This Row],[email_open_rate]]="",0,DATOS[[#This Row],[email_open_rate]])</f>
        <v>36.4</v>
      </c>
      <c r="O4142" s="1">
        <v>45141</v>
      </c>
      <c r="P4142">
        <v>26</v>
      </c>
      <c r="Q4142">
        <v>0.25</v>
      </c>
      <c r="R4142">
        <f>IF(IFERROR(VLOOKUP(DATOS[[#This Row],[IdUnico]],A4143:$A$5002,1,FALSE),0),1,0)</f>
        <v>0</v>
      </c>
    </row>
    <row r="4143" spans="1:18" x14ac:dyDescent="0.3">
      <c r="A4143" t="str">
        <f>CONCATENATE(DATOS[[#This Row],[customer_id]],"_",DATOS[[#This Row],[country]],"_",DATOS[[#This Row],[customer_since]])</f>
        <v>CUST_8362_Canada_44808</v>
      </c>
      <c r="B4143" t="s">
        <v>3505</v>
      </c>
      <c r="C4143">
        <v>30</v>
      </c>
      <c r="D4143" t="s">
        <v>21</v>
      </c>
      <c r="E4143" t="s">
        <v>28</v>
      </c>
      <c r="F4143">
        <v>63.69</v>
      </c>
      <c r="G4143">
        <f>IF(DATOS[[#This Row],[avg_order_value]]="",0,DATOS[[#This Row],[avg_order_value]])</f>
        <v>63.69</v>
      </c>
      <c r="H4143">
        <v>12</v>
      </c>
      <c r="I4143">
        <f>DATOS[[#This Row],[avgValorOrdenDesc]]*DATOS[[#This Row],[total_orders]]</f>
        <v>764.28</v>
      </c>
      <c r="J4143">
        <v>108</v>
      </c>
      <c r="K4143">
        <v>0</v>
      </c>
      <c r="L4143" t="s">
        <v>16</v>
      </c>
      <c r="M4143">
        <v>53.8</v>
      </c>
      <c r="N4143">
        <f>IF(DATOS[[#This Row],[email_open_rate]]="",0,DATOS[[#This Row],[email_open_rate]])</f>
        <v>53.8</v>
      </c>
      <c r="O4143" s="1">
        <v>44808</v>
      </c>
      <c r="P4143">
        <v>81</v>
      </c>
      <c r="Q4143">
        <v>0.17</v>
      </c>
      <c r="R4143">
        <f>IF(IFERROR(VLOOKUP(DATOS[[#This Row],[IdUnico]],A4144:$A$5002,1,FALSE),0),1,0)</f>
        <v>0</v>
      </c>
    </row>
    <row r="4144" spans="1:18" x14ac:dyDescent="0.3">
      <c r="A4144" t="str">
        <f>CONCATENATE(DATOS[[#This Row],[customer_id]],"_",DATOS[[#This Row],[country]],"_",DATOS[[#This Row],[customer_since]])</f>
        <v>CUST_8365_Japan_44646</v>
      </c>
      <c r="B4144" t="s">
        <v>2697</v>
      </c>
      <c r="C4144">
        <v>59</v>
      </c>
      <c r="D4144" t="s">
        <v>14</v>
      </c>
      <c r="E4144" t="s">
        <v>26</v>
      </c>
      <c r="F4144">
        <v>135.16</v>
      </c>
      <c r="G4144">
        <f>IF(DATOS[[#This Row],[avg_order_value]]="",0,DATOS[[#This Row],[avg_order_value]])</f>
        <v>135.16</v>
      </c>
      <c r="H4144">
        <v>11</v>
      </c>
      <c r="I4144">
        <f>DATOS[[#This Row],[avgValorOrdenDesc]]*DATOS[[#This Row],[total_orders]]</f>
        <v>1486.76</v>
      </c>
      <c r="J4144">
        <v>262</v>
      </c>
      <c r="K4144">
        <v>0</v>
      </c>
      <c r="L4144" t="s">
        <v>19</v>
      </c>
      <c r="M4144">
        <v>56.4</v>
      </c>
      <c r="N4144">
        <f>IF(DATOS[[#This Row],[email_open_rate]]="",0,DATOS[[#This Row],[email_open_rate]])</f>
        <v>56.4</v>
      </c>
      <c r="O4144" s="1">
        <v>44646</v>
      </c>
      <c r="P4144">
        <v>21</v>
      </c>
      <c r="Q4144">
        <v>0.5</v>
      </c>
      <c r="R4144">
        <f>IF(IFERROR(VLOOKUP(DATOS[[#This Row],[IdUnico]],A4145:$A$5002,1,FALSE),0),1,0)</f>
        <v>0</v>
      </c>
    </row>
    <row r="4145" spans="1:18" x14ac:dyDescent="0.3">
      <c r="A4145" t="str">
        <f>CONCATENATE(DATOS[[#This Row],[customer_id]],"_",DATOS[[#This Row],[country]],"_",DATOS[[#This Row],[customer_since]])</f>
        <v>CUST_8368_Brazil_44708</v>
      </c>
      <c r="B4145" t="s">
        <v>1036</v>
      </c>
      <c r="C4145">
        <v>71</v>
      </c>
      <c r="D4145" t="s">
        <v>14</v>
      </c>
      <c r="E4145" t="s">
        <v>15</v>
      </c>
      <c r="F4145">
        <v>84.86</v>
      </c>
      <c r="G4145">
        <f>IF(DATOS[[#This Row],[avg_order_value]]="",0,DATOS[[#This Row],[avg_order_value]])</f>
        <v>84.86</v>
      </c>
      <c r="H4145">
        <v>12</v>
      </c>
      <c r="I4145">
        <f>DATOS[[#This Row],[avgValorOrdenDesc]]*DATOS[[#This Row],[total_orders]]</f>
        <v>1018.3199999999999</v>
      </c>
      <c r="J4145">
        <v>94</v>
      </c>
      <c r="K4145">
        <v>0</v>
      </c>
      <c r="L4145" t="s">
        <v>40</v>
      </c>
      <c r="M4145">
        <v>3.6</v>
      </c>
      <c r="N4145">
        <f>IF(DATOS[[#This Row],[email_open_rate]]="",0,DATOS[[#This Row],[email_open_rate]])</f>
        <v>3.6</v>
      </c>
      <c r="O4145" s="1">
        <v>44708</v>
      </c>
      <c r="P4145">
        <v>54</v>
      </c>
      <c r="Q4145">
        <v>0.21</v>
      </c>
      <c r="R4145">
        <f>IF(IFERROR(VLOOKUP(DATOS[[#This Row],[IdUnico]],A4146:$A$5002,1,FALSE),0),1,0)</f>
        <v>0</v>
      </c>
    </row>
    <row r="4146" spans="1:18" x14ac:dyDescent="0.3">
      <c r="A4146" t="str">
        <f>CONCATENATE(DATOS[[#This Row],[customer_id]],"_",DATOS[[#This Row],[country]],"_",DATOS[[#This Row],[customer_since]])</f>
        <v>CUST_8368_Japan_44094</v>
      </c>
      <c r="B4146" t="s">
        <v>1036</v>
      </c>
      <c r="C4146">
        <v>38</v>
      </c>
      <c r="D4146" t="s">
        <v>21</v>
      </c>
      <c r="E4146" t="s">
        <v>26</v>
      </c>
      <c r="F4146">
        <v>25.21</v>
      </c>
      <c r="G4146">
        <f>IF(DATOS[[#This Row],[avg_order_value]]="",0,DATOS[[#This Row],[avg_order_value]])</f>
        <v>25.21</v>
      </c>
      <c r="H4146">
        <v>9</v>
      </c>
      <c r="I4146">
        <f>DATOS[[#This Row],[avgValorOrdenDesc]]*DATOS[[#This Row],[total_orders]]</f>
        <v>226.89000000000001</v>
      </c>
      <c r="J4146">
        <v>3</v>
      </c>
      <c r="K4146">
        <v>0</v>
      </c>
      <c r="L4146" t="s">
        <v>40</v>
      </c>
      <c r="M4146">
        <v>29.4</v>
      </c>
      <c r="N4146">
        <f>IF(DATOS[[#This Row],[email_open_rate]]="",0,DATOS[[#This Row],[email_open_rate]])</f>
        <v>29.4</v>
      </c>
      <c r="O4146" s="1">
        <v>44094</v>
      </c>
      <c r="P4146">
        <v>71</v>
      </c>
      <c r="Q4146">
        <v>0.06</v>
      </c>
      <c r="R4146">
        <f>IF(IFERROR(VLOOKUP(DATOS[[#This Row],[IdUnico]],A4147:$A$5002,1,FALSE),0),1,0)</f>
        <v>0</v>
      </c>
    </row>
    <row r="4147" spans="1:18" x14ac:dyDescent="0.3">
      <c r="A4147" t="str">
        <f>CONCATENATE(DATOS[[#This Row],[customer_id]],"_",DATOS[[#This Row],[country]],"_",DATOS[[#This Row],[customer_since]])</f>
        <v>CUST_8370_Germany_45448</v>
      </c>
      <c r="B4147" t="s">
        <v>3671</v>
      </c>
      <c r="C4147">
        <v>20</v>
      </c>
      <c r="D4147" t="s">
        <v>14</v>
      </c>
      <c r="E4147" t="s">
        <v>50</v>
      </c>
      <c r="F4147">
        <v>75.959999999999994</v>
      </c>
      <c r="G4147">
        <f>IF(DATOS[[#This Row],[avg_order_value]]="",0,DATOS[[#This Row],[avg_order_value]])</f>
        <v>75.959999999999994</v>
      </c>
      <c r="H4147">
        <v>15</v>
      </c>
      <c r="I4147">
        <f>DATOS[[#This Row],[avgValorOrdenDesc]]*DATOS[[#This Row],[total_orders]]</f>
        <v>1139.3999999999999</v>
      </c>
      <c r="J4147">
        <v>288</v>
      </c>
      <c r="K4147">
        <v>0</v>
      </c>
      <c r="L4147" t="s">
        <v>29</v>
      </c>
      <c r="M4147">
        <v>84.8</v>
      </c>
      <c r="N4147">
        <f>IF(DATOS[[#This Row],[email_open_rate]]="",0,DATOS[[#This Row],[email_open_rate]])</f>
        <v>84.8</v>
      </c>
      <c r="O4147" s="1">
        <v>45448</v>
      </c>
      <c r="P4147">
        <v>30</v>
      </c>
      <c r="Q4147">
        <v>0.34</v>
      </c>
      <c r="R4147">
        <f>IF(IFERROR(VLOOKUP(DATOS[[#This Row],[IdUnico]],A4148:$A$5002,1,FALSE),0),1,0)</f>
        <v>0</v>
      </c>
    </row>
    <row r="4148" spans="1:18" x14ac:dyDescent="0.3">
      <c r="A4148" t="str">
        <f>CONCATENATE(DATOS[[#This Row],[customer_id]],"_",DATOS[[#This Row],[country]],"_",DATOS[[#This Row],[customer_since]])</f>
        <v>CUST_8371_France_44476</v>
      </c>
      <c r="B4148" t="s">
        <v>3588</v>
      </c>
      <c r="C4148">
        <v>45</v>
      </c>
      <c r="D4148" t="s">
        <v>21</v>
      </c>
      <c r="E4148" t="s">
        <v>35</v>
      </c>
      <c r="F4148">
        <v>105.93</v>
      </c>
      <c r="G4148">
        <f>IF(DATOS[[#This Row],[avg_order_value]]="",0,DATOS[[#This Row],[avg_order_value]])</f>
        <v>105.93</v>
      </c>
      <c r="H4148">
        <v>15</v>
      </c>
      <c r="I4148">
        <f>DATOS[[#This Row],[avgValorOrdenDesc]]*DATOS[[#This Row],[total_orders]]</f>
        <v>1588.95</v>
      </c>
      <c r="J4148">
        <v>213</v>
      </c>
      <c r="K4148">
        <v>0</v>
      </c>
      <c r="L4148" t="s">
        <v>29</v>
      </c>
      <c r="M4148">
        <v>95.1</v>
      </c>
      <c r="N4148">
        <f>IF(DATOS[[#This Row],[email_open_rate]]="",0,DATOS[[#This Row],[email_open_rate]])</f>
        <v>95.1</v>
      </c>
      <c r="O4148" s="1">
        <v>44476</v>
      </c>
      <c r="P4148">
        <v>5</v>
      </c>
      <c r="Q4148">
        <v>0.35</v>
      </c>
      <c r="R4148">
        <f>IF(IFERROR(VLOOKUP(DATOS[[#This Row],[IdUnico]],A4149:$A$5002,1,FALSE),0),1,0)</f>
        <v>0</v>
      </c>
    </row>
    <row r="4149" spans="1:18" x14ac:dyDescent="0.3">
      <c r="A4149" t="str">
        <f>CONCATENATE(DATOS[[#This Row],[customer_id]],"_",DATOS[[#This Row],[country]],"_",DATOS[[#This Row],[customer_since]])</f>
        <v>CUST_8373_Japan_44833</v>
      </c>
      <c r="B4149" t="s">
        <v>1695</v>
      </c>
      <c r="C4149">
        <v>71</v>
      </c>
      <c r="D4149" t="s">
        <v>14</v>
      </c>
      <c r="E4149" t="s">
        <v>26</v>
      </c>
      <c r="F4149">
        <v>74.78</v>
      </c>
      <c r="G4149">
        <f>IF(DATOS[[#This Row],[avg_order_value]]="",0,DATOS[[#This Row],[avg_order_value]])</f>
        <v>74.78</v>
      </c>
      <c r="H4149">
        <v>15</v>
      </c>
      <c r="I4149">
        <f>DATOS[[#This Row],[avgValorOrdenDesc]]*DATOS[[#This Row],[total_orders]]</f>
        <v>1121.7</v>
      </c>
      <c r="J4149">
        <v>193</v>
      </c>
      <c r="K4149">
        <v>0</v>
      </c>
      <c r="L4149" t="s">
        <v>29</v>
      </c>
      <c r="M4149">
        <v>84.6</v>
      </c>
      <c r="N4149">
        <f>IF(DATOS[[#This Row],[email_open_rate]]="",0,DATOS[[#This Row],[email_open_rate]])</f>
        <v>84.6</v>
      </c>
      <c r="O4149" s="1">
        <v>44833</v>
      </c>
      <c r="P4149">
        <v>96</v>
      </c>
      <c r="Q4149">
        <v>0.35</v>
      </c>
      <c r="R4149">
        <f>IF(IFERROR(VLOOKUP(DATOS[[#This Row],[IdUnico]],A4150:$A$5002,1,FALSE),0),1,0)</f>
        <v>0</v>
      </c>
    </row>
    <row r="4150" spans="1:18" x14ac:dyDescent="0.3">
      <c r="A4150" t="str">
        <f>CONCATENATE(DATOS[[#This Row],[customer_id]],"_",DATOS[[#This Row],[country]],"_",DATOS[[#This Row],[customer_since]])</f>
        <v>CUST_8374_Germany_44574</v>
      </c>
      <c r="B4150" t="s">
        <v>2120</v>
      </c>
      <c r="C4150">
        <v>29</v>
      </c>
      <c r="D4150" t="s">
        <v>14</v>
      </c>
      <c r="E4150" t="s">
        <v>50</v>
      </c>
      <c r="F4150">
        <v>179.67</v>
      </c>
      <c r="G4150">
        <f>IF(DATOS[[#This Row],[avg_order_value]]="",0,DATOS[[#This Row],[avg_order_value]])</f>
        <v>179.67</v>
      </c>
      <c r="H4150">
        <v>14</v>
      </c>
      <c r="I4150">
        <f>DATOS[[#This Row],[avgValorOrdenDesc]]*DATOS[[#This Row],[total_orders]]</f>
        <v>2515.3799999999997</v>
      </c>
      <c r="J4150">
        <v>206</v>
      </c>
      <c r="K4150">
        <v>0</v>
      </c>
      <c r="L4150" t="s">
        <v>19</v>
      </c>
      <c r="M4150">
        <v>16</v>
      </c>
      <c r="N4150">
        <f>IF(DATOS[[#This Row],[email_open_rate]]="",0,DATOS[[#This Row],[email_open_rate]])</f>
        <v>16</v>
      </c>
      <c r="O4150" s="1">
        <v>44574</v>
      </c>
      <c r="P4150">
        <v>9</v>
      </c>
      <c r="Q4150">
        <v>0.32</v>
      </c>
      <c r="R4150">
        <f>IF(IFERROR(VLOOKUP(DATOS[[#This Row],[IdUnico]],A4151:$A$5002,1,FALSE),0),1,0)</f>
        <v>0</v>
      </c>
    </row>
    <row r="4151" spans="1:18" x14ac:dyDescent="0.3">
      <c r="A4151" t="str">
        <f>CONCATENATE(DATOS[[#This Row],[customer_id]],"_",DATOS[[#This Row],[country]],"_",DATOS[[#This Row],[customer_since]])</f>
        <v>CUST_8374_Japan_44653</v>
      </c>
      <c r="B4151" t="s">
        <v>2120</v>
      </c>
      <c r="C4151">
        <v>79</v>
      </c>
      <c r="D4151" t="s">
        <v>25</v>
      </c>
      <c r="E4151" t="s">
        <v>26</v>
      </c>
      <c r="F4151">
        <v>128.41</v>
      </c>
      <c r="G4151">
        <f>IF(DATOS[[#This Row],[avg_order_value]]="",0,DATOS[[#This Row],[avg_order_value]])</f>
        <v>128.41</v>
      </c>
      <c r="H4151">
        <v>5</v>
      </c>
      <c r="I4151">
        <f>DATOS[[#This Row],[avgValorOrdenDesc]]*DATOS[[#This Row],[total_orders]]</f>
        <v>642.04999999999995</v>
      </c>
      <c r="J4151">
        <v>245</v>
      </c>
      <c r="K4151">
        <v>0</v>
      </c>
      <c r="L4151" t="s">
        <v>19</v>
      </c>
      <c r="M4151">
        <v>92.1</v>
      </c>
      <c r="N4151">
        <f>IF(DATOS[[#This Row],[email_open_rate]]="",0,DATOS[[#This Row],[email_open_rate]])</f>
        <v>92.1</v>
      </c>
      <c r="O4151" s="1">
        <v>44653</v>
      </c>
      <c r="P4151">
        <v>91</v>
      </c>
      <c r="Q4151">
        <v>0.26</v>
      </c>
      <c r="R4151">
        <f>IF(IFERROR(VLOOKUP(DATOS[[#This Row],[IdUnico]],A4152:$A$5002,1,FALSE),0),1,0)</f>
        <v>0</v>
      </c>
    </row>
    <row r="4152" spans="1:18" x14ac:dyDescent="0.3">
      <c r="A4152" t="str">
        <f>CONCATENATE(DATOS[[#This Row],[customer_id]],"_",DATOS[[#This Row],[country]],"_",DATOS[[#This Row],[customer_since]])</f>
        <v>CUST_8378_India_45517</v>
      </c>
      <c r="B4152" t="s">
        <v>1897</v>
      </c>
      <c r="C4152">
        <v>18</v>
      </c>
      <c r="D4152" t="s">
        <v>14</v>
      </c>
      <c r="E4152" t="s">
        <v>37</v>
      </c>
      <c r="F4152">
        <v>104.04</v>
      </c>
      <c r="G4152">
        <f>IF(DATOS[[#This Row],[avg_order_value]]="",0,DATOS[[#This Row],[avg_order_value]])</f>
        <v>104.04</v>
      </c>
      <c r="H4152">
        <v>13</v>
      </c>
      <c r="I4152">
        <f>DATOS[[#This Row],[avgValorOrdenDesc]]*DATOS[[#This Row],[total_orders]]</f>
        <v>1352.52</v>
      </c>
      <c r="J4152">
        <v>359</v>
      </c>
      <c r="K4152">
        <v>0</v>
      </c>
      <c r="L4152" t="s">
        <v>40</v>
      </c>
      <c r="M4152">
        <v>37.5</v>
      </c>
      <c r="N4152">
        <f>IF(DATOS[[#This Row],[email_open_rate]]="",0,DATOS[[#This Row],[email_open_rate]])</f>
        <v>37.5</v>
      </c>
      <c r="O4152" s="1">
        <v>45517</v>
      </c>
      <c r="P4152">
        <v>24</v>
      </c>
      <c r="Q4152">
        <v>0.32</v>
      </c>
      <c r="R4152">
        <f>IF(IFERROR(VLOOKUP(DATOS[[#This Row],[IdUnico]],A4153:$A$5002,1,FALSE),0),1,0)</f>
        <v>0</v>
      </c>
    </row>
    <row r="4153" spans="1:18" x14ac:dyDescent="0.3">
      <c r="A4153" t="str">
        <f>CONCATENATE(DATOS[[#This Row],[customer_id]],"_",DATOS[[#This Row],[country]],"_",DATOS[[#This Row],[customer_since]])</f>
        <v>CUST_8380_China_45293</v>
      </c>
      <c r="B4153" t="s">
        <v>1763</v>
      </c>
      <c r="C4153">
        <v>56</v>
      </c>
      <c r="D4153" t="s">
        <v>25</v>
      </c>
      <c r="E4153" t="s">
        <v>44</v>
      </c>
      <c r="F4153">
        <v>49.34</v>
      </c>
      <c r="G4153">
        <f>IF(DATOS[[#This Row],[avg_order_value]]="",0,DATOS[[#This Row],[avg_order_value]])</f>
        <v>49.34</v>
      </c>
      <c r="H4153">
        <v>8</v>
      </c>
      <c r="I4153">
        <f>DATOS[[#This Row],[avgValorOrdenDesc]]*DATOS[[#This Row],[total_orders]]</f>
        <v>394.72</v>
      </c>
      <c r="J4153">
        <v>333</v>
      </c>
      <c r="K4153">
        <v>0</v>
      </c>
      <c r="L4153" t="s">
        <v>19</v>
      </c>
      <c r="M4153">
        <v>21.7</v>
      </c>
      <c r="N4153">
        <f>IF(DATOS[[#This Row],[email_open_rate]]="",0,DATOS[[#This Row],[email_open_rate]])</f>
        <v>21.7</v>
      </c>
      <c r="O4153" s="1">
        <v>45293</v>
      </c>
      <c r="P4153">
        <v>92</v>
      </c>
      <c r="Q4153">
        <v>0.23</v>
      </c>
      <c r="R4153">
        <f>IF(IFERROR(VLOOKUP(DATOS[[#This Row],[IdUnico]],A4154:$A$5002,1,FALSE),0),1,0)</f>
        <v>0</v>
      </c>
    </row>
    <row r="4154" spans="1:18" x14ac:dyDescent="0.3">
      <c r="A4154" t="str">
        <f>CONCATENATE(DATOS[[#This Row],[customer_id]],"_",DATOS[[#This Row],[country]],"_",DATOS[[#This Row],[customer_since]])</f>
        <v>CUST_8381_France_44737</v>
      </c>
      <c r="B4154" t="s">
        <v>3419</v>
      </c>
      <c r="C4154">
        <v>40</v>
      </c>
      <c r="D4154" t="s">
        <v>21</v>
      </c>
      <c r="E4154" t="s">
        <v>35</v>
      </c>
      <c r="F4154">
        <v>44.78</v>
      </c>
      <c r="G4154">
        <f>IF(DATOS[[#This Row],[avg_order_value]]="",0,DATOS[[#This Row],[avg_order_value]])</f>
        <v>44.78</v>
      </c>
      <c r="H4154">
        <v>9</v>
      </c>
      <c r="I4154">
        <f>DATOS[[#This Row],[avgValorOrdenDesc]]*DATOS[[#This Row],[total_orders]]</f>
        <v>403.02</v>
      </c>
      <c r="J4154">
        <v>202</v>
      </c>
      <c r="K4154">
        <v>0</v>
      </c>
      <c r="L4154" t="s">
        <v>40</v>
      </c>
      <c r="M4154">
        <v>94.2</v>
      </c>
      <c r="N4154">
        <f>IF(DATOS[[#This Row],[email_open_rate]]="",0,DATOS[[#This Row],[email_open_rate]])</f>
        <v>94.2</v>
      </c>
      <c r="O4154" s="1">
        <v>44737</v>
      </c>
      <c r="P4154">
        <v>81</v>
      </c>
      <c r="Q4154">
        <v>0.17</v>
      </c>
      <c r="R4154">
        <f>IF(IFERROR(VLOOKUP(DATOS[[#This Row],[IdUnico]],A4155:$A$5002,1,FALSE),0),1,0)</f>
        <v>0</v>
      </c>
    </row>
    <row r="4155" spans="1:18" x14ac:dyDescent="0.3">
      <c r="A4155" t="str">
        <f>CONCATENATE(DATOS[[#This Row],[customer_id]],"_",DATOS[[#This Row],[country]],"_",DATOS[[#This Row],[customer_since]])</f>
        <v>CUST_8382_India_45632</v>
      </c>
      <c r="B4155" t="s">
        <v>3121</v>
      </c>
      <c r="C4155">
        <v>68</v>
      </c>
      <c r="D4155" t="s">
        <v>14</v>
      </c>
      <c r="E4155" t="s">
        <v>37</v>
      </c>
      <c r="F4155">
        <v>198.29</v>
      </c>
      <c r="G4155">
        <f>IF(DATOS[[#This Row],[avg_order_value]]="",0,DATOS[[#This Row],[avg_order_value]])</f>
        <v>198.29</v>
      </c>
      <c r="H4155">
        <v>10</v>
      </c>
      <c r="I4155">
        <f>DATOS[[#This Row],[avgValorOrdenDesc]]*DATOS[[#This Row],[total_orders]]</f>
        <v>1982.8999999999999</v>
      </c>
      <c r="J4155">
        <v>200</v>
      </c>
      <c r="K4155">
        <v>0</v>
      </c>
      <c r="L4155" t="s">
        <v>16</v>
      </c>
      <c r="M4155">
        <v>22.2</v>
      </c>
      <c r="N4155">
        <f>IF(DATOS[[#This Row],[email_open_rate]]="",0,DATOS[[#This Row],[email_open_rate]])</f>
        <v>22.2</v>
      </c>
      <c r="O4155" s="1">
        <v>45632</v>
      </c>
      <c r="P4155">
        <v>34</v>
      </c>
      <c r="Q4155">
        <v>0.64</v>
      </c>
      <c r="R4155">
        <f>IF(IFERROR(VLOOKUP(DATOS[[#This Row],[IdUnico]],A4156:$A$5002,1,FALSE),0),1,0)</f>
        <v>0</v>
      </c>
    </row>
    <row r="4156" spans="1:18" x14ac:dyDescent="0.3">
      <c r="A4156" t="str">
        <f>CONCATENATE(DATOS[[#This Row],[customer_id]],"_",DATOS[[#This Row],[country]],"_",DATOS[[#This Row],[customer_since]])</f>
        <v>CUST_8382_USA_44824</v>
      </c>
      <c r="B4156" t="s">
        <v>3121</v>
      </c>
      <c r="C4156">
        <v>40</v>
      </c>
      <c r="D4156" t="s">
        <v>14</v>
      </c>
      <c r="E4156" t="s">
        <v>18</v>
      </c>
      <c r="F4156">
        <v>126.13</v>
      </c>
      <c r="G4156">
        <f>IF(DATOS[[#This Row],[avg_order_value]]="",0,DATOS[[#This Row],[avg_order_value]])</f>
        <v>126.13</v>
      </c>
      <c r="H4156">
        <v>14</v>
      </c>
      <c r="I4156">
        <f>DATOS[[#This Row],[avgValorOrdenDesc]]*DATOS[[#This Row],[total_orders]]</f>
        <v>1765.82</v>
      </c>
      <c r="J4156">
        <v>279</v>
      </c>
      <c r="K4156">
        <v>0</v>
      </c>
      <c r="L4156" t="s">
        <v>40</v>
      </c>
      <c r="M4156">
        <v>78.3</v>
      </c>
      <c r="N4156">
        <f>IF(DATOS[[#This Row],[email_open_rate]]="",0,DATOS[[#This Row],[email_open_rate]])</f>
        <v>78.3</v>
      </c>
      <c r="O4156" s="1">
        <v>44824</v>
      </c>
      <c r="P4156">
        <v>41</v>
      </c>
      <c r="Q4156">
        <v>0.43</v>
      </c>
      <c r="R4156">
        <f>IF(IFERROR(VLOOKUP(DATOS[[#This Row],[IdUnico]],A4157:$A$5002,1,FALSE),0),1,0)</f>
        <v>0</v>
      </c>
    </row>
    <row r="4157" spans="1:18" x14ac:dyDescent="0.3">
      <c r="A4157" t="str">
        <f>CONCATENATE(DATOS[[#This Row],[customer_id]],"_",DATOS[[#This Row],[country]],"_",DATOS[[#This Row],[customer_since]])</f>
        <v>CUST_8384_France_45057</v>
      </c>
      <c r="B4157" t="s">
        <v>3348</v>
      </c>
      <c r="C4157">
        <v>30</v>
      </c>
      <c r="D4157" t="s">
        <v>14</v>
      </c>
      <c r="E4157" t="s">
        <v>35</v>
      </c>
      <c r="F4157">
        <v>133.69</v>
      </c>
      <c r="G4157">
        <f>IF(DATOS[[#This Row],[avg_order_value]]="",0,DATOS[[#This Row],[avg_order_value]])</f>
        <v>133.69</v>
      </c>
      <c r="H4157">
        <v>9</v>
      </c>
      <c r="I4157">
        <f>DATOS[[#This Row],[avgValorOrdenDesc]]*DATOS[[#This Row],[total_orders]]</f>
        <v>1203.21</v>
      </c>
      <c r="J4157">
        <v>100</v>
      </c>
      <c r="K4157">
        <v>0</v>
      </c>
      <c r="L4157" t="s">
        <v>19</v>
      </c>
      <c r="M4157">
        <v>21.1</v>
      </c>
      <c r="N4157">
        <f>IF(DATOS[[#This Row],[email_open_rate]]="",0,DATOS[[#This Row],[email_open_rate]])</f>
        <v>21.1</v>
      </c>
      <c r="O4157" s="1">
        <v>45057</v>
      </c>
      <c r="P4157">
        <v>40</v>
      </c>
      <c r="Q4157">
        <v>0.52</v>
      </c>
      <c r="R4157">
        <f>IF(IFERROR(VLOOKUP(DATOS[[#This Row],[IdUnico]],A4158:$A$5002,1,FALSE),0),1,0)</f>
        <v>0</v>
      </c>
    </row>
    <row r="4158" spans="1:18" x14ac:dyDescent="0.3">
      <c r="A4158" t="str">
        <f>CONCATENATE(DATOS[[#This Row],[customer_id]],"_",DATOS[[#This Row],[country]],"_",DATOS[[#This Row],[customer_since]])</f>
        <v>CUST_8385_Germany_44770</v>
      </c>
      <c r="B4158" t="s">
        <v>135</v>
      </c>
      <c r="C4158">
        <v>41</v>
      </c>
      <c r="D4158" t="s">
        <v>25</v>
      </c>
      <c r="E4158" t="s">
        <v>50</v>
      </c>
      <c r="F4158">
        <v>49.73</v>
      </c>
      <c r="G4158">
        <f>IF(DATOS[[#This Row],[avg_order_value]]="",0,DATOS[[#This Row],[avg_order_value]])</f>
        <v>49.73</v>
      </c>
      <c r="H4158">
        <v>5</v>
      </c>
      <c r="I4158">
        <f>DATOS[[#This Row],[avgValorOrdenDesc]]*DATOS[[#This Row],[total_orders]]</f>
        <v>248.64999999999998</v>
      </c>
      <c r="J4158">
        <v>37</v>
      </c>
      <c r="K4158">
        <v>0</v>
      </c>
      <c r="L4158" t="s">
        <v>40</v>
      </c>
      <c r="M4158">
        <v>5.5</v>
      </c>
      <c r="N4158">
        <f>IF(DATOS[[#This Row],[email_open_rate]]="",0,DATOS[[#This Row],[email_open_rate]])</f>
        <v>5.5</v>
      </c>
      <c r="O4158" s="1">
        <v>44770</v>
      </c>
      <c r="P4158">
        <v>2</v>
      </c>
      <c r="Q4158">
        <v>0.11</v>
      </c>
      <c r="R4158">
        <f>IF(IFERROR(VLOOKUP(DATOS[[#This Row],[IdUnico]],A4159:$A$5002,1,FALSE),0),1,0)</f>
        <v>0</v>
      </c>
    </row>
    <row r="4159" spans="1:18" x14ac:dyDescent="0.3">
      <c r="A4159" t="str">
        <f>CONCATENATE(DATOS[[#This Row],[customer_id]],"_",DATOS[[#This Row],[country]],"_",DATOS[[#This Row],[customer_since]])</f>
        <v>CUST_8389_Japan_45247</v>
      </c>
      <c r="B4159" t="s">
        <v>3101</v>
      </c>
      <c r="C4159">
        <v>23</v>
      </c>
      <c r="D4159" t="s">
        <v>21</v>
      </c>
      <c r="E4159" t="s">
        <v>26</v>
      </c>
      <c r="F4159">
        <v>101.92</v>
      </c>
      <c r="G4159">
        <f>IF(DATOS[[#This Row],[avg_order_value]]="",0,DATOS[[#This Row],[avg_order_value]])</f>
        <v>101.92</v>
      </c>
      <c r="H4159">
        <v>8</v>
      </c>
      <c r="I4159">
        <f>DATOS[[#This Row],[avgValorOrdenDesc]]*DATOS[[#This Row],[total_orders]]</f>
        <v>815.36</v>
      </c>
      <c r="J4159">
        <v>207</v>
      </c>
      <c r="K4159">
        <v>0</v>
      </c>
      <c r="L4159" t="s">
        <v>29</v>
      </c>
      <c r="M4159">
        <v>13.2</v>
      </c>
      <c r="N4159">
        <f>IF(DATOS[[#This Row],[email_open_rate]]="",0,DATOS[[#This Row],[email_open_rate]])</f>
        <v>13.2</v>
      </c>
      <c r="O4159" s="1">
        <v>45247</v>
      </c>
      <c r="P4159">
        <v>75</v>
      </c>
      <c r="Q4159">
        <v>0.22</v>
      </c>
      <c r="R4159">
        <f>IF(IFERROR(VLOOKUP(DATOS[[#This Row],[IdUnico]],A4160:$A$5002,1,FALSE),0),1,0)</f>
        <v>0</v>
      </c>
    </row>
    <row r="4160" spans="1:18" x14ac:dyDescent="0.3">
      <c r="A4160" t="str">
        <f>CONCATENATE(DATOS[[#This Row],[customer_id]],"_",DATOS[[#This Row],[country]],"_",DATOS[[#This Row],[customer_since]])</f>
        <v>CUST_8390_UK_44419</v>
      </c>
      <c r="B4160" t="s">
        <v>420</v>
      </c>
      <c r="C4160">
        <v>55</v>
      </c>
      <c r="D4160" t="s">
        <v>21</v>
      </c>
      <c r="E4160" t="s">
        <v>52</v>
      </c>
      <c r="F4160">
        <v>88.6</v>
      </c>
      <c r="G4160">
        <f>IF(DATOS[[#This Row],[avg_order_value]]="",0,DATOS[[#This Row],[avg_order_value]])</f>
        <v>88.6</v>
      </c>
      <c r="H4160">
        <v>14</v>
      </c>
      <c r="I4160">
        <f>DATOS[[#This Row],[avgValorOrdenDesc]]*DATOS[[#This Row],[total_orders]]</f>
        <v>1240.3999999999999</v>
      </c>
      <c r="J4160">
        <v>297</v>
      </c>
      <c r="K4160">
        <v>0</v>
      </c>
      <c r="L4160" t="s">
        <v>40</v>
      </c>
      <c r="N4160">
        <f>IF(DATOS[[#This Row],[email_open_rate]]="",0,DATOS[[#This Row],[email_open_rate]])</f>
        <v>0</v>
      </c>
      <c r="O4160" s="1">
        <v>44419</v>
      </c>
      <c r="P4160">
        <v>45</v>
      </c>
      <c r="Q4160">
        <v>0.27</v>
      </c>
      <c r="R4160">
        <f>IF(IFERROR(VLOOKUP(DATOS[[#This Row],[IdUnico]],A4161:$A$5002,1,FALSE),0),1,0)</f>
        <v>0</v>
      </c>
    </row>
    <row r="4161" spans="1:18" x14ac:dyDescent="0.3">
      <c r="A4161" t="str">
        <f>CONCATENATE(DATOS[[#This Row],[customer_id]],"_",DATOS[[#This Row],[country]],"_",DATOS[[#This Row],[customer_since]])</f>
        <v>CUST_8392_France_44638</v>
      </c>
      <c r="B4161" t="s">
        <v>169</v>
      </c>
      <c r="C4161">
        <v>28</v>
      </c>
      <c r="D4161" t="s">
        <v>14</v>
      </c>
      <c r="E4161" t="s">
        <v>35</v>
      </c>
      <c r="F4161">
        <v>222.22</v>
      </c>
      <c r="G4161">
        <f>IF(DATOS[[#This Row],[avg_order_value]]="",0,DATOS[[#This Row],[avg_order_value]])</f>
        <v>222.22</v>
      </c>
      <c r="H4161">
        <v>15</v>
      </c>
      <c r="I4161">
        <f>DATOS[[#This Row],[avgValorOrdenDesc]]*DATOS[[#This Row],[total_orders]]</f>
        <v>3333.3</v>
      </c>
      <c r="J4161">
        <v>214</v>
      </c>
      <c r="K4161">
        <v>0</v>
      </c>
      <c r="L4161" t="s">
        <v>29</v>
      </c>
      <c r="M4161">
        <v>78.400000000000006</v>
      </c>
      <c r="N4161">
        <f>IF(DATOS[[#This Row],[email_open_rate]]="",0,DATOS[[#This Row],[email_open_rate]])</f>
        <v>78.400000000000006</v>
      </c>
      <c r="O4161" s="1">
        <v>44638</v>
      </c>
      <c r="P4161">
        <v>50</v>
      </c>
      <c r="Q4161">
        <v>0.49</v>
      </c>
      <c r="R4161">
        <f>IF(IFERROR(VLOOKUP(DATOS[[#This Row],[IdUnico]],A4162:$A$5002,1,FALSE),0),1,0)</f>
        <v>0</v>
      </c>
    </row>
    <row r="4162" spans="1:18" x14ac:dyDescent="0.3">
      <c r="A4162" t="str">
        <f>CONCATENATE(DATOS[[#This Row],[customer_id]],"_",DATOS[[#This Row],[country]],"_",DATOS[[#This Row],[customer_since]])</f>
        <v>CUST_8392_France_45218</v>
      </c>
      <c r="B4162" t="s">
        <v>169</v>
      </c>
      <c r="C4162">
        <v>24</v>
      </c>
      <c r="D4162" t="s">
        <v>14</v>
      </c>
      <c r="E4162" t="s">
        <v>35</v>
      </c>
      <c r="F4162">
        <v>58.54</v>
      </c>
      <c r="G4162">
        <f>IF(DATOS[[#This Row],[avg_order_value]]="",0,DATOS[[#This Row],[avg_order_value]])</f>
        <v>58.54</v>
      </c>
      <c r="H4162">
        <v>7</v>
      </c>
      <c r="I4162">
        <f>DATOS[[#This Row],[avgValorOrdenDesc]]*DATOS[[#This Row],[total_orders]]</f>
        <v>409.78</v>
      </c>
      <c r="J4162">
        <v>148</v>
      </c>
      <c r="K4162">
        <v>0</v>
      </c>
      <c r="L4162" t="s">
        <v>19</v>
      </c>
      <c r="N4162">
        <f>IF(DATOS[[#This Row],[email_open_rate]]="",0,DATOS[[#This Row],[email_open_rate]])</f>
        <v>0</v>
      </c>
      <c r="O4162" s="1">
        <v>45218</v>
      </c>
      <c r="P4162">
        <v>19</v>
      </c>
      <c r="Q4162">
        <v>0.27</v>
      </c>
      <c r="R4162">
        <f>IF(IFERROR(VLOOKUP(DATOS[[#This Row],[IdUnico]],A4163:$A$5002,1,FALSE),0),1,0)</f>
        <v>0</v>
      </c>
    </row>
    <row r="4163" spans="1:18" x14ac:dyDescent="0.3">
      <c r="A4163" t="str">
        <f>CONCATENATE(DATOS[[#This Row],[customer_id]],"_",DATOS[[#This Row],[country]],"_",DATOS[[#This Row],[customer_since]])</f>
        <v>CUST_8392_Germany_45307</v>
      </c>
      <c r="B4163" t="s">
        <v>169</v>
      </c>
      <c r="C4163">
        <v>65</v>
      </c>
      <c r="D4163" t="s">
        <v>21</v>
      </c>
      <c r="E4163" t="s">
        <v>50</v>
      </c>
      <c r="F4163">
        <v>230.71</v>
      </c>
      <c r="G4163">
        <f>IF(DATOS[[#This Row],[avg_order_value]]="",0,DATOS[[#This Row],[avg_order_value]])</f>
        <v>230.71</v>
      </c>
      <c r="H4163">
        <v>8</v>
      </c>
      <c r="I4163">
        <f>DATOS[[#This Row],[avgValorOrdenDesc]]*DATOS[[#This Row],[total_orders]]</f>
        <v>1845.68</v>
      </c>
      <c r="J4163">
        <v>340</v>
      </c>
      <c r="K4163">
        <v>0</v>
      </c>
      <c r="L4163" t="s">
        <v>23</v>
      </c>
      <c r="M4163">
        <v>39.9</v>
      </c>
      <c r="N4163">
        <f>IF(DATOS[[#This Row],[email_open_rate]]="",0,DATOS[[#This Row],[email_open_rate]])</f>
        <v>39.9</v>
      </c>
      <c r="O4163" s="1">
        <v>45307</v>
      </c>
      <c r="P4163">
        <v>63</v>
      </c>
      <c r="Q4163">
        <v>0.45</v>
      </c>
      <c r="R4163">
        <f>IF(IFERROR(VLOOKUP(DATOS[[#This Row],[IdUnico]],A4164:$A$5002,1,FALSE),0),1,0)</f>
        <v>0</v>
      </c>
    </row>
    <row r="4164" spans="1:18" x14ac:dyDescent="0.3">
      <c r="A4164" t="str">
        <f>CONCATENATE(DATOS[[#This Row],[customer_id]],"_",DATOS[[#This Row],[country]],"_",DATOS[[#This Row],[customer_since]])</f>
        <v>CUST_8394_China_44037</v>
      </c>
      <c r="B4164" t="s">
        <v>1776</v>
      </c>
      <c r="C4164">
        <v>42</v>
      </c>
      <c r="D4164" t="s">
        <v>21</v>
      </c>
      <c r="E4164" t="s">
        <v>44</v>
      </c>
      <c r="F4164">
        <v>123.59</v>
      </c>
      <c r="G4164">
        <f>IF(DATOS[[#This Row],[avg_order_value]]="",0,DATOS[[#This Row],[avg_order_value]])</f>
        <v>123.59</v>
      </c>
      <c r="H4164">
        <v>14</v>
      </c>
      <c r="I4164">
        <f>DATOS[[#This Row],[avgValorOrdenDesc]]*DATOS[[#This Row],[total_orders]]</f>
        <v>1730.26</v>
      </c>
      <c r="J4164">
        <v>178</v>
      </c>
      <c r="K4164">
        <v>0</v>
      </c>
      <c r="L4164" t="s">
        <v>19</v>
      </c>
      <c r="M4164">
        <v>47.8</v>
      </c>
      <c r="N4164">
        <f>IF(DATOS[[#This Row],[email_open_rate]]="",0,DATOS[[#This Row],[email_open_rate]])</f>
        <v>47.8</v>
      </c>
      <c r="O4164" s="1">
        <v>44037</v>
      </c>
      <c r="P4164">
        <v>99</v>
      </c>
      <c r="Q4164">
        <v>0.39</v>
      </c>
      <c r="R4164">
        <f>IF(IFERROR(VLOOKUP(DATOS[[#This Row],[IdUnico]],A4165:$A$5002,1,FALSE),0),1,0)</f>
        <v>0</v>
      </c>
    </row>
    <row r="4165" spans="1:18" x14ac:dyDescent="0.3">
      <c r="A4165" t="str">
        <f>CONCATENATE(DATOS[[#This Row],[customer_id]],"_",DATOS[[#This Row],[country]],"_",DATOS[[#This Row],[customer_since]])</f>
        <v>CUST_8395_India_44244</v>
      </c>
      <c r="B4165" t="s">
        <v>2541</v>
      </c>
      <c r="C4165">
        <v>69</v>
      </c>
      <c r="D4165" t="s">
        <v>21</v>
      </c>
      <c r="E4165" t="s">
        <v>37</v>
      </c>
      <c r="F4165">
        <v>52.05</v>
      </c>
      <c r="G4165">
        <f>IF(DATOS[[#This Row],[avg_order_value]]="",0,DATOS[[#This Row],[avg_order_value]])</f>
        <v>52.05</v>
      </c>
      <c r="H4165">
        <v>9</v>
      </c>
      <c r="I4165">
        <f>DATOS[[#This Row],[avgValorOrdenDesc]]*DATOS[[#This Row],[total_orders]]</f>
        <v>468.45</v>
      </c>
      <c r="J4165">
        <v>66</v>
      </c>
      <c r="K4165">
        <v>0</v>
      </c>
      <c r="L4165" t="s">
        <v>23</v>
      </c>
      <c r="M4165">
        <v>88.9</v>
      </c>
      <c r="N4165">
        <f>IF(DATOS[[#This Row],[email_open_rate]]="",0,DATOS[[#This Row],[email_open_rate]])</f>
        <v>88.9</v>
      </c>
      <c r="O4165" s="1">
        <v>44244</v>
      </c>
      <c r="P4165">
        <v>40</v>
      </c>
      <c r="Q4165">
        <v>0.27</v>
      </c>
      <c r="R4165">
        <f>IF(IFERROR(VLOOKUP(DATOS[[#This Row],[IdUnico]],A4166:$A$5002,1,FALSE),0),1,0)</f>
        <v>0</v>
      </c>
    </row>
    <row r="4166" spans="1:18" x14ac:dyDescent="0.3">
      <c r="A4166" t="str">
        <f>CONCATENATE(DATOS[[#This Row],[customer_id]],"_",DATOS[[#This Row],[country]],"_",DATOS[[#This Row],[customer_since]])</f>
        <v>CUST_8396_USA_45451</v>
      </c>
      <c r="B4166" t="s">
        <v>3682</v>
      </c>
      <c r="C4166">
        <v>29</v>
      </c>
      <c r="D4166" t="s">
        <v>21</v>
      </c>
      <c r="E4166" t="s">
        <v>18</v>
      </c>
      <c r="F4166">
        <v>54.52</v>
      </c>
      <c r="G4166">
        <f>IF(DATOS[[#This Row],[avg_order_value]]="",0,DATOS[[#This Row],[avg_order_value]])</f>
        <v>54.52</v>
      </c>
      <c r="H4166">
        <v>15</v>
      </c>
      <c r="I4166">
        <f>DATOS[[#This Row],[avgValorOrdenDesc]]*DATOS[[#This Row],[total_orders]]</f>
        <v>817.80000000000007</v>
      </c>
      <c r="J4166">
        <v>67</v>
      </c>
      <c r="K4166">
        <v>0</v>
      </c>
      <c r="L4166" t="s">
        <v>29</v>
      </c>
      <c r="M4166">
        <v>44.7</v>
      </c>
      <c r="N4166">
        <f>IF(DATOS[[#This Row],[email_open_rate]]="",0,DATOS[[#This Row],[email_open_rate]])</f>
        <v>44.7</v>
      </c>
      <c r="O4166" s="1">
        <v>45451</v>
      </c>
      <c r="P4166">
        <v>30</v>
      </c>
      <c r="Q4166">
        <v>0.49</v>
      </c>
      <c r="R4166">
        <f>IF(IFERROR(VLOOKUP(DATOS[[#This Row],[IdUnico]],A4167:$A$5002,1,FALSE),0),1,0)</f>
        <v>0</v>
      </c>
    </row>
    <row r="4167" spans="1:18" x14ac:dyDescent="0.3">
      <c r="A4167" t="str">
        <f>CONCATENATE(DATOS[[#This Row],[customer_id]],"_",DATOS[[#This Row],[country]],"_",DATOS[[#This Row],[customer_since]])</f>
        <v>CUST_8397_Canada_44579</v>
      </c>
      <c r="B4167" t="s">
        <v>1644</v>
      </c>
      <c r="C4167">
        <v>29</v>
      </c>
      <c r="D4167" t="s">
        <v>14</v>
      </c>
      <c r="E4167" t="s">
        <v>28</v>
      </c>
      <c r="F4167">
        <v>38.85</v>
      </c>
      <c r="G4167">
        <f>IF(DATOS[[#This Row],[avg_order_value]]="",0,DATOS[[#This Row],[avg_order_value]])</f>
        <v>38.85</v>
      </c>
      <c r="H4167">
        <v>14</v>
      </c>
      <c r="I4167">
        <f>DATOS[[#This Row],[avgValorOrdenDesc]]*DATOS[[#This Row],[total_orders]]</f>
        <v>543.9</v>
      </c>
      <c r="J4167">
        <v>294</v>
      </c>
      <c r="K4167">
        <v>0</v>
      </c>
      <c r="L4167" t="s">
        <v>23</v>
      </c>
      <c r="M4167">
        <v>81</v>
      </c>
      <c r="N4167">
        <f>IF(DATOS[[#This Row],[email_open_rate]]="",0,DATOS[[#This Row],[email_open_rate]])</f>
        <v>81</v>
      </c>
      <c r="O4167" s="1">
        <v>44579</v>
      </c>
      <c r="P4167">
        <v>25</v>
      </c>
      <c r="Q4167">
        <v>0.05</v>
      </c>
      <c r="R4167">
        <f>IF(IFERROR(VLOOKUP(DATOS[[#This Row],[IdUnico]],A4168:$A$5002,1,FALSE),0),1,0)</f>
        <v>0</v>
      </c>
    </row>
    <row r="4168" spans="1:18" x14ac:dyDescent="0.3">
      <c r="A4168" t="str">
        <f>CONCATENATE(DATOS[[#This Row],[customer_id]],"_",DATOS[[#This Row],[country]],"_",DATOS[[#This Row],[customer_since]])</f>
        <v>CUST_8398_France_44900</v>
      </c>
      <c r="B4168" t="s">
        <v>2424</v>
      </c>
      <c r="C4168">
        <v>77</v>
      </c>
      <c r="D4168" t="s">
        <v>25</v>
      </c>
      <c r="E4168" t="s">
        <v>35</v>
      </c>
      <c r="F4168">
        <v>112.16</v>
      </c>
      <c r="G4168">
        <f>IF(DATOS[[#This Row],[avg_order_value]]="",0,DATOS[[#This Row],[avg_order_value]])</f>
        <v>112.16</v>
      </c>
      <c r="H4168">
        <v>12</v>
      </c>
      <c r="I4168">
        <f>DATOS[[#This Row],[avgValorOrdenDesc]]*DATOS[[#This Row],[total_orders]]</f>
        <v>1345.92</v>
      </c>
      <c r="J4168">
        <v>202</v>
      </c>
      <c r="K4168">
        <v>0</v>
      </c>
      <c r="L4168" t="s">
        <v>23</v>
      </c>
      <c r="M4168">
        <v>27</v>
      </c>
      <c r="N4168">
        <f>IF(DATOS[[#This Row],[email_open_rate]]="",0,DATOS[[#This Row],[email_open_rate]])</f>
        <v>27</v>
      </c>
      <c r="O4168" s="1">
        <v>44900</v>
      </c>
      <c r="P4168">
        <v>51</v>
      </c>
      <c r="Q4168">
        <v>0.33</v>
      </c>
      <c r="R4168">
        <f>IF(IFERROR(VLOOKUP(DATOS[[#This Row],[IdUnico]],A4169:$A$5002,1,FALSE),0),1,0)</f>
        <v>0</v>
      </c>
    </row>
    <row r="4169" spans="1:18" x14ac:dyDescent="0.3">
      <c r="A4169" t="str">
        <f>CONCATENATE(DATOS[[#This Row],[customer_id]],"_",DATOS[[#This Row],[country]],"_",DATOS[[#This Row],[customer_since]])</f>
        <v>CUST_8400_Brazil_45608</v>
      </c>
      <c r="B4169" t="s">
        <v>251</v>
      </c>
      <c r="C4169">
        <v>71</v>
      </c>
      <c r="D4169" t="s">
        <v>21</v>
      </c>
      <c r="E4169" t="s">
        <v>15</v>
      </c>
      <c r="F4169">
        <v>36.35</v>
      </c>
      <c r="G4169">
        <f>IF(DATOS[[#This Row],[avg_order_value]]="",0,DATOS[[#This Row],[avg_order_value]])</f>
        <v>36.35</v>
      </c>
      <c r="H4169">
        <v>9</v>
      </c>
      <c r="I4169">
        <f>DATOS[[#This Row],[avgValorOrdenDesc]]*DATOS[[#This Row],[total_orders]]</f>
        <v>327.15000000000003</v>
      </c>
      <c r="J4169">
        <v>310</v>
      </c>
      <c r="K4169">
        <v>0</v>
      </c>
      <c r="L4169" t="s">
        <v>19</v>
      </c>
      <c r="M4169">
        <v>32.6</v>
      </c>
      <c r="N4169">
        <f>IF(DATOS[[#This Row],[email_open_rate]]="",0,DATOS[[#This Row],[email_open_rate]])</f>
        <v>32.6</v>
      </c>
      <c r="O4169" s="1">
        <v>45608</v>
      </c>
      <c r="P4169">
        <v>33</v>
      </c>
      <c r="Q4169">
        <v>0.22</v>
      </c>
      <c r="R4169">
        <f>IF(IFERROR(VLOOKUP(DATOS[[#This Row],[IdUnico]],A4170:$A$5002,1,FALSE),0),1,0)</f>
        <v>0</v>
      </c>
    </row>
    <row r="4170" spans="1:18" x14ac:dyDescent="0.3">
      <c r="A4170" t="str">
        <f>CONCATENATE(DATOS[[#This Row],[customer_id]],"_",DATOS[[#This Row],[country]],"_",DATOS[[#This Row],[customer_since]])</f>
        <v>CUST_8400_Japan_44242</v>
      </c>
      <c r="B4170" t="s">
        <v>251</v>
      </c>
      <c r="C4170">
        <v>57</v>
      </c>
      <c r="D4170" t="s">
        <v>14</v>
      </c>
      <c r="E4170" t="s">
        <v>26</v>
      </c>
      <c r="F4170">
        <v>14.19</v>
      </c>
      <c r="G4170">
        <f>IF(DATOS[[#This Row],[avg_order_value]]="",0,DATOS[[#This Row],[avg_order_value]])</f>
        <v>14.19</v>
      </c>
      <c r="H4170">
        <v>9</v>
      </c>
      <c r="I4170">
        <f>DATOS[[#This Row],[avgValorOrdenDesc]]*DATOS[[#This Row],[total_orders]]</f>
        <v>127.71</v>
      </c>
      <c r="J4170">
        <v>9</v>
      </c>
      <c r="K4170">
        <v>1</v>
      </c>
      <c r="L4170" t="s">
        <v>19</v>
      </c>
      <c r="M4170">
        <v>73</v>
      </c>
      <c r="N4170">
        <f>IF(DATOS[[#This Row],[email_open_rate]]="",0,DATOS[[#This Row],[email_open_rate]])</f>
        <v>73</v>
      </c>
      <c r="O4170" s="1">
        <v>44242</v>
      </c>
      <c r="P4170">
        <v>24</v>
      </c>
      <c r="Q4170">
        <v>0.22</v>
      </c>
      <c r="R4170">
        <f>IF(IFERROR(VLOOKUP(DATOS[[#This Row],[IdUnico]],A4171:$A$5002,1,FALSE),0),1,0)</f>
        <v>0</v>
      </c>
    </row>
    <row r="4171" spans="1:18" x14ac:dyDescent="0.3">
      <c r="A4171" t="str">
        <f>CONCATENATE(DATOS[[#This Row],[customer_id]],"_",DATOS[[#This Row],[country]],"_",DATOS[[#This Row],[customer_since]])</f>
        <v>CUST_8404_Canada_44695</v>
      </c>
      <c r="B4171" t="s">
        <v>398</v>
      </c>
      <c r="C4171">
        <v>34</v>
      </c>
      <c r="D4171" t="s">
        <v>21</v>
      </c>
      <c r="E4171" t="s">
        <v>28</v>
      </c>
      <c r="F4171">
        <v>26.36</v>
      </c>
      <c r="G4171">
        <f>IF(DATOS[[#This Row],[avg_order_value]]="",0,DATOS[[#This Row],[avg_order_value]])</f>
        <v>26.36</v>
      </c>
      <c r="H4171">
        <v>11</v>
      </c>
      <c r="I4171">
        <f>DATOS[[#This Row],[avgValorOrdenDesc]]*DATOS[[#This Row],[total_orders]]</f>
        <v>289.95999999999998</v>
      </c>
      <c r="J4171">
        <v>251</v>
      </c>
      <c r="K4171">
        <v>0</v>
      </c>
      <c r="L4171" t="s">
        <v>23</v>
      </c>
      <c r="M4171">
        <v>98.7</v>
      </c>
      <c r="N4171">
        <f>IF(DATOS[[#This Row],[email_open_rate]]="",0,DATOS[[#This Row],[email_open_rate]])</f>
        <v>98.7</v>
      </c>
      <c r="O4171" s="1">
        <v>44695</v>
      </c>
      <c r="P4171">
        <v>18</v>
      </c>
      <c r="Q4171">
        <v>0.32</v>
      </c>
      <c r="R4171">
        <f>IF(IFERROR(VLOOKUP(DATOS[[#This Row],[IdUnico]],A4172:$A$5002,1,FALSE),0),1,0)</f>
        <v>0</v>
      </c>
    </row>
    <row r="4172" spans="1:18" x14ac:dyDescent="0.3">
      <c r="A4172" t="str">
        <f>CONCATENATE(DATOS[[#This Row],[customer_id]],"_",DATOS[[#This Row],[country]],"_",DATOS[[#This Row],[customer_since]])</f>
        <v>CUST_8404_UK_45008</v>
      </c>
      <c r="B4172" t="s">
        <v>398</v>
      </c>
      <c r="C4172">
        <v>21</v>
      </c>
      <c r="D4172" t="s">
        <v>14</v>
      </c>
      <c r="E4172" t="s">
        <v>52</v>
      </c>
      <c r="F4172">
        <v>256.51</v>
      </c>
      <c r="G4172">
        <f>IF(DATOS[[#This Row],[avg_order_value]]="",0,DATOS[[#This Row],[avg_order_value]])</f>
        <v>256.51</v>
      </c>
      <c r="H4172">
        <v>8</v>
      </c>
      <c r="I4172">
        <f>DATOS[[#This Row],[avgValorOrdenDesc]]*DATOS[[#This Row],[total_orders]]</f>
        <v>2052.08</v>
      </c>
      <c r="J4172">
        <v>255</v>
      </c>
      <c r="K4172">
        <v>0</v>
      </c>
      <c r="L4172" t="s">
        <v>29</v>
      </c>
      <c r="M4172">
        <v>49.2</v>
      </c>
      <c r="N4172">
        <f>IF(DATOS[[#This Row],[email_open_rate]]="",0,DATOS[[#This Row],[email_open_rate]])</f>
        <v>49.2</v>
      </c>
      <c r="O4172" s="1">
        <v>45008</v>
      </c>
      <c r="P4172">
        <v>60</v>
      </c>
      <c r="Q4172">
        <v>0.56000000000000005</v>
      </c>
      <c r="R4172">
        <f>IF(IFERROR(VLOOKUP(DATOS[[#This Row],[IdUnico]],A4173:$A$5002,1,FALSE),0),1,0)</f>
        <v>0</v>
      </c>
    </row>
    <row r="4173" spans="1:18" x14ac:dyDescent="0.3">
      <c r="A4173" t="str">
        <f>CONCATENATE(DATOS[[#This Row],[customer_id]],"_",DATOS[[#This Row],[country]],"_",DATOS[[#This Row],[customer_since]])</f>
        <v>CUST_8408_UK_45317</v>
      </c>
      <c r="B4173" t="s">
        <v>149</v>
      </c>
      <c r="C4173">
        <v>79</v>
      </c>
      <c r="D4173" t="s">
        <v>21</v>
      </c>
      <c r="E4173" t="s">
        <v>52</v>
      </c>
      <c r="F4173">
        <v>28.69</v>
      </c>
      <c r="G4173">
        <f>IF(DATOS[[#This Row],[avg_order_value]]="",0,DATOS[[#This Row],[avg_order_value]])</f>
        <v>28.69</v>
      </c>
      <c r="H4173">
        <v>14</v>
      </c>
      <c r="I4173">
        <f>DATOS[[#This Row],[avgValorOrdenDesc]]*DATOS[[#This Row],[total_orders]]</f>
        <v>401.66</v>
      </c>
      <c r="J4173">
        <v>315</v>
      </c>
      <c r="K4173">
        <v>0</v>
      </c>
      <c r="L4173" t="s">
        <v>40</v>
      </c>
      <c r="M4173">
        <v>72.599999999999994</v>
      </c>
      <c r="N4173">
        <f>IF(DATOS[[#This Row],[email_open_rate]]="",0,DATOS[[#This Row],[email_open_rate]])</f>
        <v>72.599999999999994</v>
      </c>
      <c r="O4173" s="1">
        <v>45317</v>
      </c>
      <c r="P4173">
        <v>87</v>
      </c>
      <c r="Q4173">
        <v>0.2</v>
      </c>
      <c r="R4173">
        <f>IF(IFERROR(VLOOKUP(DATOS[[#This Row],[IdUnico]],A4174:$A$5002,1,FALSE),0),1,0)</f>
        <v>0</v>
      </c>
    </row>
    <row r="4174" spans="1:18" x14ac:dyDescent="0.3">
      <c r="A4174" t="str">
        <f>CONCATENATE(DATOS[[#This Row],[customer_id]],"_",DATOS[[#This Row],[country]],"_",DATOS[[#This Row],[customer_since]])</f>
        <v>CUST_8409_Canada_44698</v>
      </c>
      <c r="B4174" t="s">
        <v>609</v>
      </c>
      <c r="C4174">
        <v>59</v>
      </c>
      <c r="D4174" t="s">
        <v>14</v>
      </c>
      <c r="E4174" t="s">
        <v>28</v>
      </c>
      <c r="F4174">
        <v>103.65</v>
      </c>
      <c r="G4174">
        <f>IF(DATOS[[#This Row],[avg_order_value]]="",0,DATOS[[#This Row],[avg_order_value]])</f>
        <v>103.65</v>
      </c>
      <c r="H4174">
        <v>11</v>
      </c>
      <c r="I4174">
        <f>DATOS[[#This Row],[avgValorOrdenDesc]]*DATOS[[#This Row],[total_orders]]</f>
        <v>1140.1500000000001</v>
      </c>
      <c r="J4174">
        <v>13</v>
      </c>
      <c r="K4174">
        <v>0</v>
      </c>
      <c r="L4174" t="s">
        <v>29</v>
      </c>
      <c r="M4174">
        <v>46.8</v>
      </c>
      <c r="N4174">
        <f>IF(DATOS[[#This Row],[email_open_rate]]="",0,DATOS[[#This Row],[email_open_rate]])</f>
        <v>46.8</v>
      </c>
      <c r="O4174" s="1">
        <v>44698</v>
      </c>
      <c r="P4174">
        <v>71</v>
      </c>
      <c r="Q4174">
        <v>0.43</v>
      </c>
      <c r="R4174">
        <f>IF(IFERROR(VLOOKUP(DATOS[[#This Row],[IdUnico]],A4175:$A$5002,1,FALSE),0),1,0)</f>
        <v>0</v>
      </c>
    </row>
    <row r="4175" spans="1:18" x14ac:dyDescent="0.3">
      <c r="A4175" t="str">
        <f>CONCATENATE(DATOS[[#This Row],[customer_id]],"_",DATOS[[#This Row],[country]],"_",DATOS[[#This Row],[customer_since]])</f>
        <v>CUST_8409_France_45784</v>
      </c>
      <c r="B4175" t="s">
        <v>609</v>
      </c>
      <c r="C4175">
        <v>79</v>
      </c>
      <c r="D4175" t="s">
        <v>21</v>
      </c>
      <c r="E4175" t="s">
        <v>35</v>
      </c>
      <c r="F4175">
        <v>140.24</v>
      </c>
      <c r="G4175">
        <f>IF(DATOS[[#This Row],[avg_order_value]]="",0,DATOS[[#This Row],[avg_order_value]])</f>
        <v>140.24</v>
      </c>
      <c r="H4175">
        <v>13</v>
      </c>
      <c r="I4175">
        <f>DATOS[[#This Row],[avgValorOrdenDesc]]*DATOS[[#This Row],[total_orders]]</f>
        <v>1823.1200000000001</v>
      </c>
      <c r="J4175">
        <v>159</v>
      </c>
      <c r="K4175">
        <v>0</v>
      </c>
      <c r="L4175" t="s">
        <v>40</v>
      </c>
      <c r="M4175">
        <v>83</v>
      </c>
      <c r="N4175">
        <f>IF(DATOS[[#This Row],[email_open_rate]]="",0,DATOS[[#This Row],[email_open_rate]])</f>
        <v>83</v>
      </c>
      <c r="O4175" s="1">
        <v>45784</v>
      </c>
      <c r="P4175">
        <v>87</v>
      </c>
      <c r="Q4175">
        <v>0.42</v>
      </c>
      <c r="R4175">
        <f>IF(IFERROR(VLOOKUP(DATOS[[#This Row],[IdUnico]],A4176:$A$5002,1,FALSE),0),1,0)</f>
        <v>0</v>
      </c>
    </row>
    <row r="4176" spans="1:18" x14ac:dyDescent="0.3">
      <c r="A4176" t="str">
        <f>CONCATENATE(DATOS[[#This Row],[customer_id]],"_",DATOS[[#This Row],[country]],"_",DATOS[[#This Row],[customer_since]])</f>
        <v>CUST_8411_China_45471</v>
      </c>
      <c r="B4176" t="s">
        <v>3263</v>
      </c>
      <c r="C4176">
        <v>36</v>
      </c>
      <c r="D4176" t="s">
        <v>25</v>
      </c>
      <c r="E4176" t="s">
        <v>44</v>
      </c>
      <c r="F4176">
        <v>51.12</v>
      </c>
      <c r="G4176">
        <f>IF(DATOS[[#This Row],[avg_order_value]]="",0,DATOS[[#This Row],[avg_order_value]])</f>
        <v>51.12</v>
      </c>
      <c r="H4176">
        <v>8</v>
      </c>
      <c r="I4176">
        <f>DATOS[[#This Row],[avgValorOrdenDesc]]*DATOS[[#This Row],[total_orders]]</f>
        <v>408.96</v>
      </c>
      <c r="J4176">
        <v>37</v>
      </c>
      <c r="K4176">
        <v>0</v>
      </c>
      <c r="L4176" t="s">
        <v>16</v>
      </c>
      <c r="M4176">
        <v>33.299999999999997</v>
      </c>
      <c r="N4176">
        <f>IF(DATOS[[#This Row],[email_open_rate]]="",0,DATOS[[#This Row],[email_open_rate]])</f>
        <v>33.299999999999997</v>
      </c>
      <c r="O4176" s="1">
        <v>45471</v>
      </c>
      <c r="P4176">
        <v>31</v>
      </c>
      <c r="Q4176">
        <v>0.28999999999999998</v>
      </c>
      <c r="R4176">
        <f>IF(IFERROR(VLOOKUP(DATOS[[#This Row],[IdUnico]],A4177:$A$5002,1,FALSE),0),1,0)</f>
        <v>0</v>
      </c>
    </row>
    <row r="4177" spans="1:18" x14ac:dyDescent="0.3">
      <c r="A4177" t="str">
        <f>CONCATENATE(DATOS[[#This Row],[customer_id]],"_",DATOS[[#This Row],[country]],"_",DATOS[[#This Row],[customer_since]])</f>
        <v>CUST_8415_India_45604</v>
      </c>
      <c r="B4177" t="s">
        <v>2656</v>
      </c>
      <c r="C4177">
        <v>78</v>
      </c>
      <c r="D4177" t="s">
        <v>21</v>
      </c>
      <c r="E4177" t="s">
        <v>37</v>
      </c>
      <c r="F4177">
        <v>94.32</v>
      </c>
      <c r="G4177">
        <f>IF(DATOS[[#This Row],[avg_order_value]]="",0,DATOS[[#This Row],[avg_order_value]])</f>
        <v>94.32</v>
      </c>
      <c r="H4177">
        <v>7</v>
      </c>
      <c r="I4177">
        <f>DATOS[[#This Row],[avgValorOrdenDesc]]*DATOS[[#This Row],[total_orders]]</f>
        <v>660.24</v>
      </c>
      <c r="J4177">
        <v>254</v>
      </c>
      <c r="K4177">
        <v>0</v>
      </c>
      <c r="L4177" t="s">
        <v>19</v>
      </c>
      <c r="M4177">
        <v>48.4</v>
      </c>
      <c r="N4177">
        <f>IF(DATOS[[#This Row],[email_open_rate]]="",0,DATOS[[#This Row],[email_open_rate]])</f>
        <v>48.4</v>
      </c>
      <c r="O4177" s="1">
        <v>45604</v>
      </c>
      <c r="P4177">
        <v>31</v>
      </c>
      <c r="Q4177">
        <v>0.34</v>
      </c>
      <c r="R4177">
        <f>IF(IFERROR(VLOOKUP(DATOS[[#This Row],[IdUnico]],A4178:$A$5002,1,FALSE),0),1,0)</f>
        <v>0</v>
      </c>
    </row>
    <row r="4178" spans="1:18" x14ac:dyDescent="0.3">
      <c r="A4178" t="str">
        <f>CONCATENATE(DATOS[[#This Row],[customer_id]],"_",DATOS[[#This Row],[country]],"_",DATOS[[#This Row],[customer_since]])</f>
        <v>CUST_8415_UK_45065</v>
      </c>
      <c r="B4178" t="s">
        <v>2656</v>
      </c>
      <c r="C4178">
        <v>28</v>
      </c>
      <c r="D4178" t="s">
        <v>25</v>
      </c>
      <c r="E4178" t="s">
        <v>52</v>
      </c>
      <c r="F4178">
        <v>214.95</v>
      </c>
      <c r="G4178">
        <f>IF(DATOS[[#This Row],[avg_order_value]]="",0,DATOS[[#This Row],[avg_order_value]])</f>
        <v>214.95</v>
      </c>
      <c r="H4178">
        <v>8</v>
      </c>
      <c r="I4178">
        <f>DATOS[[#This Row],[avgValorOrdenDesc]]*DATOS[[#This Row],[total_orders]]</f>
        <v>1719.6</v>
      </c>
      <c r="J4178">
        <v>200</v>
      </c>
      <c r="K4178">
        <v>0</v>
      </c>
      <c r="L4178" t="s">
        <v>29</v>
      </c>
      <c r="M4178">
        <v>65.7</v>
      </c>
      <c r="N4178">
        <f>IF(DATOS[[#This Row],[email_open_rate]]="",0,DATOS[[#This Row],[email_open_rate]])</f>
        <v>65.7</v>
      </c>
      <c r="O4178" s="1">
        <v>45065</v>
      </c>
      <c r="P4178">
        <v>54</v>
      </c>
      <c r="Q4178">
        <v>0.4</v>
      </c>
      <c r="R4178">
        <f>IF(IFERROR(VLOOKUP(DATOS[[#This Row],[IdUnico]],A4179:$A$5002,1,FALSE),0),1,0)</f>
        <v>0</v>
      </c>
    </row>
    <row r="4179" spans="1:18" x14ac:dyDescent="0.3">
      <c r="A4179" t="str">
        <f>CONCATENATE(DATOS[[#This Row],[customer_id]],"_",DATOS[[#This Row],[country]],"_",DATOS[[#This Row],[customer_since]])</f>
        <v>CUST_8418_China_44150</v>
      </c>
      <c r="B4179" t="s">
        <v>610</v>
      </c>
      <c r="C4179">
        <v>44</v>
      </c>
      <c r="D4179" t="s">
        <v>14</v>
      </c>
      <c r="E4179" t="s">
        <v>44</v>
      </c>
      <c r="G4179">
        <f>IF(DATOS[[#This Row],[avg_order_value]]="",0,DATOS[[#This Row],[avg_order_value]])</f>
        <v>0</v>
      </c>
      <c r="H4179">
        <v>10</v>
      </c>
      <c r="I4179">
        <f>DATOS[[#This Row],[avgValorOrdenDesc]]*DATOS[[#This Row],[total_orders]]</f>
        <v>0</v>
      </c>
      <c r="J4179">
        <v>7</v>
      </c>
      <c r="K4179">
        <v>0</v>
      </c>
      <c r="L4179" t="s">
        <v>23</v>
      </c>
      <c r="M4179">
        <v>55.3</v>
      </c>
      <c r="N4179">
        <f>IF(DATOS[[#This Row],[email_open_rate]]="",0,DATOS[[#This Row],[email_open_rate]])</f>
        <v>55.3</v>
      </c>
      <c r="O4179" s="1">
        <v>44150</v>
      </c>
      <c r="P4179">
        <v>30</v>
      </c>
      <c r="Q4179">
        <v>0.17</v>
      </c>
      <c r="R4179">
        <f>IF(IFERROR(VLOOKUP(DATOS[[#This Row],[IdUnico]],A4180:$A$5002,1,FALSE),0),1,0)</f>
        <v>0</v>
      </c>
    </row>
    <row r="4180" spans="1:18" x14ac:dyDescent="0.3">
      <c r="A4180" t="str">
        <f>CONCATENATE(DATOS[[#This Row],[customer_id]],"_",DATOS[[#This Row],[country]],"_",DATOS[[#This Row],[customer_since]])</f>
        <v>CUST_8418_USA_45026</v>
      </c>
      <c r="B4180" t="s">
        <v>610</v>
      </c>
      <c r="C4180">
        <v>21</v>
      </c>
      <c r="D4180" t="s">
        <v>14</v>
      </c>
      <c r="E4180" t="s">
        <v>18</v>
      </c>
      <c r="F4180">
        <v>124.87</v>
      </c>
      <c r="G4180">
        <f>IF(DATOS[[#This Row],[avg_order_value]]="",0,DATOS[[#This Row],[avg_order_value]])</f>
        <v>124.87</v>
      </c>
      <c r="H4180">
        <v>11</v>
      </c>
      <c r="I4180">
        <f>DATOS[[#This Row],[avgValorOrdenDesc]]*DATOS[[#This Row],[total_orders]]</f>
        <v>1373.5700000000002</v>
      </c>
      <c r="J4180">
        <v>233</v>
      </c>
      <c r="K4180">
        <v>0</v>
      </c>
      <c r="L4180" t="s">
        <v>23</v>
      </c>
      <c r="M4180">
        <v>84</v>
      </c>
      <c r="N4180">
        <f>IF(DATOS[[#This Row],[email_open_rate]]="",0,DATOS[[#This Row],[email_open_rate]])</f>
        <v>84</v>
      </c>
      <c r="O4180" s="1">
        <v>45026</v>
      </c>
      <c r="P4180">
        <v>65</v>
      </c>
      <c r="Q4180">
        <v>0.11</v>
      </c>
      <c r="R4180">
        <f>IF(IFERROR(VLOOKUP(DATOS[[#This Row],[IdUnico]],A4181:$A$5002,1,FALSE),0),1,0)</f>
        <v>0</v>
      </c>
    </row>
    <row r="4181" spans="1:18" x14ac:dyDescent="0.3">
      <c r="A4181" t="str">
        <f>CONCATENATE(DATOS[[#This Row],[customer_id]],"_",DATOS[[#This Row],[country]],"_",DATOS[[#This Row],[customer_since]])</f>
        <v>CUST_8419_Germany_44370</v>
      </c>
      <c r="B4181" t="s">
        <v>536</v>
      </c>
      <c r="C4181">
        <v>40</v>
      </c>
      <c r="D4181" t="s">
        <v>21</v>
      </c>
      <c r="E4181" t="s">
        <v>50</v>
      </c>
      <c r="F4181">
        <v>17.940000000000001</v>
      </c>
      <c r="G4181">
        <f>IF(DATOS[[#This Row],[avg_order_value]]="",0,DATOS[[#This Row],[avg_order_value]])</f>
        <v>17.940000000000001</v>
      </c>
      <c r="H4181">
        <v>4</v>
      </c>
      <c r="I4181">
        <f>DATOS[[#This Row],[avgValorOrdenDesc]]*DATOS[[#This Row],[total_orders]]</f>
        <v>71.760000000000005</v>
      </c>
      <c r="J4181">
        <v>233</v>
      </c>
      <c r="K4181">
        <v>0</v>
      </c>
      <c r="L4181" t="s">
        <v>19</v>
      </c>
      <c r="M4181">
        <v>47.4</v>
      </c>
      <c r="N4181">
        <f>IF(DATOS[[#This Row],[email_open_rate]]="",0,DATOS[[#This Row],[email_open_rate]])</f>
        <v>47.4</v>
      </c>
      <c r="O4181" s="1">
        <v>44370</v>
      </c>
      <c r="P4181">
        <v>60</v>
      </c>
      <c r="Q4181">
        <v>0.1</v>
      </c>
      <c r="R4181">
        <f>IF(IFERROR(VLOOKUP(DATOS[[#This Row],[IdUnico]],A4182:$A$5002,1,FALSE),0),1,0)</f>
        <v>0</v>
      </c>
    </row>
    <row r="4182" spans="1:18" x14ac:dyDescent="0.3">
      <c r="A4182" t="str">
        <f>CONCATENATE(DATOS[[#This Row],[customer_id]],"_",DATOS[[#This Row],[country]],"_",DATOS[[#This Row],[customer_since]])</f>
        <v>CUST_8421_Germany_45372</v>
      </c>
      <c r="B4182" t="s">
        <v>415</v>
      </c>
      <c r="C4182">
        <v>69</v>
      </c>
      <c r="D4182" t="s">
        <v>14</v>
      </c>
      <c r="E4182" t="s">
        <v>50</v>
      </c>
      <c r="F4182">
        <v>18.350000000000001</v>
      </c>
      <c r="G4182">
        <f>IF(DATOS[[#This Row],[avg_order_value]]="",0,DATOS[[#This Row],[avg_order_value]])</f>
        <v>18.350000000000001</v>
      </c>
      <c r="H4182">
        <v>9</v>
      </c>
      <c r="I4182">
        <f>DATOS[[#This Row],[avgValorOrdenDesc]]*DATOS[[#This Row],[total_orders]]</f>
        <v>165.15</v>
      </c>
      <c r="J4182">
        <v>205</v>
      </c>
      <c r="K4182">
        <v>0</v>
      </c>
      <c r="L4182" t="s">
        <v>40</v>
      </c>
      <c r="M4182">
        <v>86.6</v>
      </c>
      <c r="N4182">
        <f>IF(DATOS[[#This Row],[email_open_rate]]="",0,DATOS[[#This Row],[email_open_rate]])</f>
        <v>86.6</v>
      </c>
      <c r="O4182" s="1">
        <v>45372</v>
      </c>
      <c r="P4182">
        <v>56</v>
      </c>
      <c r="Q4182">
        <v>0.19</v>
      </c>
      <c r="R4182">
        <f>IF(IFERROR(VLOOKUP(DATOS[[#This Row],[IdUnico]],A4183:$A$5002,1,FALSE),0),1,0)</f>
        <v>0</v>
      </c>
    </row>
    <row r="4183" spans="1:18" x14ac:dyDescent="0.3">
      <c r="A4183" t="str">
        <f>CONCATENATE(DATOS[[#This Row],[customer_id]],"_",DATOS[[#This Row],[country]],"_",DATOS[[#This Row],[customer_since]])</f>
        <v>CUST_8421_USA_44453</v>
      </c>
      <c r="B4183" t="s">
        <v>415</v>
      </c>
      <c r="C4183">
        <v>68</v>
      </c>
      <c r="D4183" t="s">
        <v>14</v>
      </c>
      <c r="E4183" t="s">
        <v>18</v>
      </c>
      <c r="F4183">
        <v>122.54</v>
      </c>
      <c r="G4183">
        <f>IF(DATOS[[#This Row],[avg_order_value]]="",0,DATOS[[#This Row],[avg_order_value]])</f>
        <v>122.54</v>
      </c>
      <c r="H4183">
        <v>7</v>
      </c>
      <c r="I4183">
        <f>DATOS[[#This Row],[avgValorOrdenDesc]]*DATOS[[#This Row],[total_orders]]</f>
        <v>857.78000000000009</v>
      </c>
      <c r="J4183">
        <v>147</v>
      </c>
      <c r="K4183">
        <v>0</v>
      </c>
      <c r="L4183" t="s">
        <v>19</v>
      </c>
      <c r="M4183">
        <v>32.4</v>
      </c>
      <c r="N4183">
        <f>IF(DATOS[[#This Row],[email_open_rate]]="",0,DATOS[[#This Row],[email_open_rate]])</f>
        <v>32.4</v>
      </c>
      <c r="O4183" s="1">
        <v>44453</v>
      </c>
      <c r="P4183">
        <v>84</v>
      </c>
      <c r="Q4183">
        <v>0.13</v>
      </c>
      <c r="R4183">
        <f>IF(IFERROR(VLOOKUP(DATOS[[#This Row],[IdUnico]],A4184:$A$5002,1,FALSE),0),1,0)</f>
        <v>0</v>
      </c>
    </row>
    <row r="4184" spans="1:18" x14ac:dyDescent="0.3">
      <c r="A4184" t="str">
        <f>CONCATENATE(DATOS[[#This Row],[customer_id]],"_",DATOS[[#This Row],[country]],"_",DATOS[[#This Row],[customer_since]])</f>
        <v>CUST_8423_Canada_45323</v>
      </c>
      <c r="B4184" t="s">
        <v>2640</v>
      </c>
      <c r="C4184">
        <v>41</v>
      </c>
      <c r="D4184" t="s">
        <v>21</v>
      </c>
      <c r="E4184" t="s">
        <v>28</v>
      </c>
      <c r="G4184">
        <f>IF(DATOS[[#This Row],[avg_order_value]]="",0,DATOS[[#This Row],[avg_order_value]])</f>
        <v>0</v>
      </c>
      <c r="H4184">
        <v>12</v>
      </c>
      <c r="I4184">
        <f>DATOS[[#This Row],[avgValorOrdenDesc]]*DATOS[[#This Row],[total_orders]]</f>
        <v>0</v>
      </c>
      <c r="J4184">
        <v>255</v>
      </c>
      <c r="K4184">
        <v>0</v>
      </c>
      <c r="L4184" t="s">
        <v>16</v>
      </c>
      <c r="M4184">
        <v>62.1</v>
      </c>
      <c r="N4184">
        <f>IF(DATOS[[#This Row],[email_open_rate]]="",0,DATOS[[#This Row],[email_open_rate]])</f>
        <v>62.1</v>
      </c>
      <c r="O4184" s="1">
        <v>45323</v>
      </c>
      <c r="P4184">
        <v>62</v>
      </c>
      <c r="Q4184">
        <v>0.4</v>
      </c>
      <c r="R4184">
        <f>IF(IFERROR(VLOOKUP(DATOS[[#This Row],[IdUnico]],A4185:$A$5002,1,FALSE),0),1,0)</f>
        <v>0</v>
      </c>
    </row>
    <row r="4185" spans="1:18" x14ac:dyDescent="0.3">
      <c r="A4185" t="str">
        <f>CONCATENATE(DATOS[[#This Row],[customer_id]],"_",DATOS[[#This Row],[country]],"_",DATOS[[#This Row],[customer_since]])</f>
        <v>CUST_8424_Australia_44319</v>
      </c>
      <c r="B4185" t="s">
        <v>1314</v>
      </c>
      <c r="C4185">
        <v>55</v>
      </c>
      <c r="D4185" t="s">
        <v>14</v>
      </c>
      <c r="E4185" t="s">
        <v>22</v>
      </c>
      <c r="F4185">
        <v>139.02000000000001</v>
      </c>
      <c r="G4185">
        <f>IF(DATOS[[#This Row],[avg_order_value]]="",0,DATOS[[#This Row],[avg_order_value]])</f>
        <v>139.02000000000001</v>
      </c>
      <c r="H4185">
        <v>9</v>
      </c>
      <c r="I4185">
        <f>DATOS[[#This Row],[avgValorOrdenDesc]]*DATOS[[#This Row],[total_orders]]</f>
        <v>1251.18</v>
      </c>
      <c r="J4185">
        <v>261</v>
      </c>
      <c r="K4185">
        <v>0</v>
      </c>
      <c r="L4185" t="s">
        <v>29</v>
      </c>
      <c r="M4185">
        <v>92.8</v>
      </c>
      <c r="N4185">
        <f>IF(DATOS[[#This Row],[email_open_rate]]="",0,DATOS[[#This Row],[email_open_rate]])</f>
        <v>92.8</v>
      </c>
      <c r="O4185" s="1">
        <v>44319</v>
      </c>
      <c r="P4185">
        <v>22</v>
      </c>
      <c r="Q4185">
        <v>0.47</v>
      </c>
      <c r="R4185">
        <f>IF(IFERROR(VLOOKUP(DATOS[[#This Row],[IdUnico]],A4186:$A$5002,1,FALSE),0),1,0)</f>
        <v>0</v>
      </c>
    </row>
    <row r="4186" spans="1:18" x14ac:dyDescent="0.3">
      <c r="A4186" t="str">
        <f>CONCATENATE(DATOS[[#This Row],[customer_id]],"_",DATOS[[#This Row],[country]],"_",DATOS[[#This Row],[customer_since]])</f>
        <v>CUST_8426_Australia_44514</v>
      </c>
      <c r="B4186" t="s">
        <v>1646</v>
      </c>
      <c r="C4186">
        <v>74</v>
      </c>
      <c r="D4186" t="s">
        <v>21</v>
      </c>
      <c r="E4186" t="s">
        <v>22</v>
      </c>
      <c r="F4186">
        <v>77.489999999999995</v>
      </c>
      <c r="G4186">
        <f>IF(DATOS[[#This Row],[avg_order_value]]="",0,DATOS[[#This Row],[avg_order_value]])</f>
        <v>77.489999999999995</v>
      </c>
      <c r="H4186">
        <v>17</v>
      </c>
      <c r="I4186">
        <f>DATOS[[#This Row],[avgValorOrdenDesc]]*DATOS[[#This Row],[total_orders]]</f>
        <v>1317.33</v>
      </c>
      <c r="J4186">
        <v>201</v>
      </c>
      <c r="K4186">
        <v>0</v>
      </c>
      <c r="L4186" t="s">
        <v>16</v>
      </c>
      <c r="M4186">
        <v>71.2</v>
      </c>
      <c r="N4186">
        <f>IF(DATOS[[#This Row],[email_open_rate]]="",0,DATOS[[#This Row],[email_open_rate]])</f>
        <v>71.2</v>
      </c>
      <c r="O4186" s="1">
        <v>44514</v>
      </c>
      <c r="P4186">
        <v>14</v>
      </c>
      <c r="Q4186">
        <v>0.45</v>
      </c>
      <c r="R4186">
        <f>IF(IFERROR(VLOOKUP(DATOS[[#This Row],[IdUnico]],A4187:$A$5002,1,FALSE),0),1,0)</f>
        <v>0</v>
      </c>
    </row>
    <row r="4187" spans="1:18" x14ac:dyDescent="0.3">
      <c r="A4187" t="str">
        <f>CONCATENATE(DATOS[[#This Row],[customer_id]],"_",DATOS[[#This Row],[country]],"_",DATOS[[#This Row],[customer_since]])</f>
        <v>CUST_8427_France_44937</v>
      </c>
      <c r="B4187" t="s">
        <v>2399</v>
      </c>
      <c r="C4187">
        <v>22</v>
      </c>
      <c r="D4187" t="s">
        <v>21</v>
      </c>
      <c r="E4187" t="s">
        <v>35</v>
      </c>
      <c r="F4187">
        <v>128.09</v>
      </c>
      <c r="G4187">
        <f>IF(DATOS[[#This Row],[avg_order_value]]="",0,DATOS[[#This Row],[avg_order_value]])</f>
        <v>128.09</v>
      </c>
      <c r="H4187">
        <v>14</v>
      </c>
      <c r="I4187">
        <f>DATOS[[#This Row],[avgValorOrdenDesc]]*DATOS[[#This Row],[total_orders]]</f>
        <v>1793.26</v>
      </c>
      <c r="J4187">
        <v>254</v>
      </c>
      <c r="K4187">
        <v>0</v>
      </c>
      <c r="L4187" t="s">
        <v>19</v>
      </c>
      <c r="M4187">
        <v>20.100000000000001</v>
      </c>
      <c r="N4187">
        <f>IF(DATOS[[#This Row],[email_open_rate]]="",0,DATOS[[#This Row],[email_open_rate]])</f>
        <v>20.100000000000001</v>
      </c>
      <c r="O4187" s="1">
        <v>44937</v>
      </c>
      <c r="P4187">
        <v>11</v>
      </c>
      <c r="Q4187">
        <v>0.34</v>
      </c>
      <c r="R4187">
        <f>IF(IFERROR(VLOOKUP(DATOS[[#This Row],[IdUnico]],A4188:$A$5002,1,FALSE),0),1,0)</f>
        <v>0</v>
      </c>
    </row>
    <row r="4188" spans="1:18" x14ac:dyDescent="0.3">
      <c r="A4188" t="str">
        <f>CONCATENATE(DATOS[[#This Row],[customer_id]],"_",DATOS[[#This Row],[country]],"_",DATOS[[#This Row],[customer_since]])</f>
        <v>CUST_8427_Germany_45797</v>
      </c>
      <c r="B4188" t="s">
        <v>2399</v>
      </c>
      <c r="C4188">
        <v>30</v>
      </c>
      <c r="D4188" t="s">
        <v>25</v>
      </c>
      <c r="E4188" t="s">
        <v>50</v>
      </c>
      <c r="F4188">
        <v>180.23</v>
      </c>
      <c r="G4188">
        <f>IF(DATOS[[#This Row],[avg_order_value]]="",0,DATOS[[#This Row],[avg_order_value]])</f>
        <v>180.23</v>
      </c>
      <c r="H4188">
        <v>11</v>
      </c>
      <c r="I4188">
        <f>DATOS[[#This Row],[avgValorOrdenDesc]]*DATOS[[#This Row],[total_orders]]</f>
        <v>1982.53</v>
      </c>
      <c r="J4188">
        <v>146</v>
      </c>
      <c r="K4188">
        <v>0</v>
      </c>
      <c r="L4188" t="s">
        <v>29</v>
      </c>
      <c r="M4188">
        <v>73.7</v>
      </c>
      <c r="N4188">
        <f>IF(DATOS[[#This Row],[email_open_rate]]="",0,DATOS[[#This Row],[email_open_rate]])</f>
        <v>73.7</v>
      </c>
      <c r="O4188" s="1">
        <v>45797</v>
      </c>
      <c r="P4188">
        <v>88</v>
      </c>
      <c r="Q4188">
        <v>0.23</v>
      </c>
      <c r="R4188">
        <f>IF(IFERROR(VLOOKUP(DATOS[[#This Row],[IdUnico]],A4189:$A$5002,1,FALSE),0),1,0)</f>
        <v>0</v>
      </c>
    </row>
    <row r="4189" spans="1:18" x14ac:dyDescent="0.3">
      <c r="A4189" t="str">
        <f>CONCATENATE(DATOS[[#This Row],[customer_id]],"_",DATOS[[#This Row],[country]],"_",DATOS[[#This Row],[customer_since]])</f>
        <v>CUST_8429_Australia_45234</v>
      </c>
      <c r="B4189" t="s">
        <v>2178</v>
      </c>
      <c r="C4189">
        <v>36</v>
      </c>
      <c r="D4189" t="s">
        <v>21</v>
      </c>
      <c r="E4189" t="s">
        <v>22</v>
      </c>
      <c r="F4189">
        <v>124.71</v>
      </c>
      <c r="G4189">
        <f>IF(DATOS[[#This Row],[avg_order_value]]="",0,DATOS[[#This Row],[avg_order_value]])</f>
        <v>124.71</v>
      </c>
      <c r="H4189">
        <v>6</v>
      </c>
      <c r="I4189">
        <f>DATOS[[#This Row],[avgValorOrdenDesc]]*DATOS[[#This Row],[total_orders]]</f>
        <v>748.26</v>
      </c>
      <c r="J4189">
        <v>82</v>
      </c>
      <c r="K4189">
        <v>0</v>
      </c>
      <c r="L4189" t="s">
        <v>40</v>
      </c>
      <c r="M4189">
        <v>44.1</v>
      </c>
      <c r="N4189">
        <f>IF(DATOS[[#This Row],[email_open_rate]]="",0,DATOS[[#This Row],[email_open_rate]])</f>
        <v>44.1</v>
      </c>
      <c r="O4189" s="1">
        <v>45234</v>
      </c>
      <c r="P4189">
        <v>60</v>
      </c>
      <c r="Q4189">
        <v>0.09</v>
      </c>
      <c r="R4189">
        <f>IF(IFERROR(VLOOKUP(DATOS[[#This Row],[IdUnico]],A4190:$A$5002,1,FALSE),0),1,0)</f>
        <v>0</v>
      </c>
    </row>
    <row r="4190" spans="1:18" x14ac:dyDescent="0.3">
      <c r="A4190" t="str">
        <f>CONCATENATE(DATOS[[#This Row],[customer_id]],"_",DATOS[[#This Row],[country]],"_",DATOS[[#This Row],[customer_since]])</f>
        <v>CUST_8430_Germany_45503</v>
      </c>
      <c r="B4190" t="s">
        <v>2498</v>
      </c>
      <c r="C4190">
        <v>53</v>
      </c>
      <c r="D4190" t="s">
        <v>21</v>
      </c>
      <c r="E4190" t="s">
        <v>50</v>
      </c>
      <c r="F4190">
        <v>47.26</v>
      </c>
      <c r="G4190">
        <f>IF(DATOS[[#This Row],[avg_order_value]]="",0,DATOS[[#This Row],[avg_order_value]])</f>
        <v>47.26</v>
      </c>
      <c r="H4190">
        <v>8</v>
      </c>
      <c r="I4190">
        <f>DATOS[[#This Row],[avgValorOrdenDesc]]*DATOS[[#This Row],[total_orders]]</f>
        <v>378.08</v>
      </c>
      <c r="J4190">
        <v>21</v>
      </c>
      <c r="K4190">
        <v>0</v>
      </c>
      <c r="L4190" t="s">
        <v>23</v>
      </c>
      <c r="M4190">
        <v>42.3</v>
      </c>
      <c r="N4190">
        <f>IF(DATOS[[#This Row],[email_open_rate]]="",0,DATOS[[#This Row],[email_open_rate]])</f>
        <v>42.3</v>
      </c>
      <c r="O4190" s="1">
        <v>45503</v>
      </c>
      <c r="P4190">
        <v>40</v>
      </c>
      <c r="Q4190">
        <v>0.5</v>
      </c>
      <c r="R4190">
        <f>IF(IFERROR(VLOOKUP(DATOS[[#This Row],[IdUnico]],A4191:$A$5002,1,FALSE),0),1,0)</f>
        <v>0</v>
      </c>
    </row>
    <row r="4191" spans="1:18" x14ac:dyDescent="0.3">
      <c r="A4191" t="str">
        <f>CONCATENATE(DATOS[[#This Row],[customer_id]],"_",DATOS[[#This Row],[country]],"_",DATOS[[#This Row],[customer_since]])</f>
        <v>CUST_8431_France_45257</v>
      </c>
      <c r="B4191" t="s">
        <v>3128</v>
      </c>
      <c r="C4191">
        <v>54</v>
      </c>
      <c r="D4191" t="s">
        <v>14</v>
      </c>
      <c r="E4191" t="s">
        <v>35</v>
      </c>
      <c r="F4191">
        <v>64.52</v>
      </c>
      <c r="G4191">
        <f>IF(DATOS[[#This Row],[avg_order_value]]="",0,DATOS[[#This Row],[avg_order_value]])</f>
        <v>64.52</v>
      </c>
      <c r="H4191">
        <v>9</v>
      </c>
      <c r="I4191">
        <f>DATOS[[#This Row],[avgValorOrdenDesc]]*DATOS[[#This Row],[total_orders]]</f>
        <v>580.67999999999995</v>
      </c>
      <c r="J4191">
        <v>334</v>
      </c>
      <c r="K4191">
        <v>0</v>
      </c>
      <c r="L4191" t="s">
        <v>19</v>
      </c>
      <c r="M4191">
        <v>12.1</v>
      </c>
      <c r="N4191">
        <f>IF(DATOS[[#This Row],[email_open_rate]]="",0,DATOS[[#This Row],[email_open_rate]])</f>
        <v>12.1</v>
      </c>
      <c r="O4191" s="1">
        <v>45257</v>
      </c>
      <c r="P4191">
        <v>64</v>
      </c>
      <c r="Q4191">
        <v>0.31</v>
      </c>
      <c r="R4191">
        <f>IF(IFERROR(VLOOKUP(DATOS[[#This Row],[IdUnico]],A4192:$A$5002,1,FALSE),0),1,0)</f>
        <v>0</v>
      </c>
    </row>
    <row r="4192" spans="1:18" x14ac:dyDescent="0.3">
      <c r="A4192" t="str">
        <f>CONCATENATE(DATOS[[#This Row],[customer_id]],"_",DATOS[[#This Row],[country]],"_",DATOS[[#This Row],[customer_since]])</f>
        <v>CUST_8432_China_44097</v>
      </c>
      <c r="B4192" t="s">
        <v>2618</v>
      </c>
      <c r="C4192">
        <v>60</v>
      </c>
      <c r="D4192" t="s">
        <v>21</v>
      </c>
      <c r="E4192" t="s">
        <v>44</v>
      </c>
      <c r="F4192">
        <v>144.4</v>
      </c>
      <c r="G4192">
        <f>IF(DATOS[[#This Row],[avg_order_value]]="",0,DATOS[[#This Row],[avg_order_value]])</f>
        <v>144.4</v>
      </c>
      <c r="H4192">
        <v>8</v>
      </c>
      <c r="I4192">
        <f>DATOS[[#This Row],[avgValorOrdenDesc]]*DATOS[[#This Row],[total_orders]]</f>
        <v>1155.2</v>
      </c>
      <c r="J4192">
        <v>308</v>
      </c>
      <c r="K4192">
        <v>0</v>
      </c>
      <c r="L4192" t="s">
        <v>40</v>
      </c>
      <c r="M4192">
        <v>55.5</v>
      </c>
      <c r="N4192">
        <f>IF(DATOS[[#This Row],[email_open_rate]]="",0,DATOS[[#This Row],[email_open_rate]])</f>
        <v>55.5</v>
      </c>
      <c r="O4192" s="1">
        <v>44097</v>
      </c>
      <c r="P4192">
        <v>23</v>
      </c>
      <c r="Q4192">
        <v>0.31</v>
      </c>
      <c r="R4192">
        <f>IF(IFERROR(VLOOKUP(DATOS[[#This Row],[IdUnico]],A4193:$A$5002,1,FALSE),0),1,0)</f>
        <v>0</v>
      </c>
    </row>
    <row r="4193" spans="1:18" x14ac:dyDescent="0.3">
      <c r="A4193" t="str">
        <f>CONCATENATE(DATOS[[#This Row],[customer_id]],"_",DATOS[[#This Row],[country]],"_",DATOS[[#This Row],[customer_since]])</f>
        <v>CUST_8437_India_44302</v>
      </c>
      <c r="B4193" t="s">
        <v>1284</v>
      </c>
      <c r="C4193">
        <v>36</v>
      </c>
      <c r="D4193" t="s">
        <v>21</v>
      </c>
      <c r="E4193" t="s">
        <v>37</v>
      </c>
      <c r="F4193">
        <v>32.53</v>
      </c>
      <c r="G4193">
        <f>IF(DATOS[[#This Row],[avg_order_value]]="",0,DATOS[[#This Row],[avg_order_value]])</f>
        <v>32.53</v>
      </c>
      <c r="H4193">
        <v>13</v>
      </c>
      <c r="I4193">
        <f>DATOS[[#This Row],[avgValorOrdenDesc]]*DATOS[[#This Row],[total_orders]]</f>
        <v>422.89</v>
      </c>
      <c r="J4193">
        <v>31</v>
      </c>
      <c r="K4193">
        <v>0</v>
      </c>
      <c r="L4193" t="s">
        <v>23</v>
      </c>
      <c r="M4193">
        <v>79.599999999999994</v>
      </c>
      <c r="N4193">
        <f>IF(DATOS[[#This Row],[email_open_rate]]="",0,DATOS[[#This Row],[email_open_rate]])</f>
        <v>79.599999999999994</v>
      </c>
      <c r="O4193" s="1">
        <v>44302</v>
      </c>
      <c r="P4193">
        <v>65</v>
      </c>
      <c r="Q4193">
        <v>0.34</v>
      </c>
      <c r="R4193">
        <f>IF(IFERROR(VLOOKUP(DATOS[[#This Row],[IdUnico]],A4194:$A$5002,1,FALSE),0),1,0)</f>
        <v>0</v>
      </c>
    </row>
    <row r="4194" spans="1:18" x14ac:dyDescent="0.3">
      <c r="A4194" t="str">
        <f>CONCATENATE(DATOS[[#This Row],[customer_id]],"_",DATOS[[#This Row],[country]],"_",DATOS[[#This Row],[customer_since]])</f>
        <v>CUST_8446_Canada_45579</v>
      </c>
      <c r="B4194" t="s">
        <v>1657</v>
      </c>
      <c r="C4194">
        <v>20</v>
      </c>
      <c r="D4194" t="s">
        <v>14</v>
      </c>
      <c r="E4194" t="s">
        <v>28</v>
      </c>
      <c r="F4194">
        <v>74.42</v>
      </c>
      <c r="G4194">
        <f>IF(DATOS[[#This Row],[avg_order_value]]="",0,DATOS[[#This Row],[avg_order_value]])</f>
        <v>74.42</v>
      </c>
      <c r="H4194">
        <v>12</v>
      </c>
      <c r="I4194">
        <f>DATOS[[#This Row],[avgValorOrdenDesc]]*DATOS[[#This Row],[total_orders]]</f>
        <v>893.04</v>
      </c>
      <c r="J4194">
        <v>143</v>
      </c>
      <c r="K4194">
        <v>0</v>
      </c>
      <c r="L4194" t="s">
        <v>23</v>
      </c>
      <c r="M4194">
        <v>6.5</v>
      </c>
      <c r="N4194">
        <f>IF(DATOS[[#This Row],[email_open_rate]]="",0,DATOS[[#This Row],[email_open_rate]])</f>
        <v>6.5</v>
      </c>
      <c r="O4194" s="1">
        <v>45579</v>
      </c>
      <c r="P4194">
        <v>72</v>
      </c>
      <c r="Q4194">
        <v>0.6</v>
      </c>
      <c r="R4194">
        <f>IF(IFERROR(VLOOKUP(DATOS[[#This Row],[IdUnico]],A4195:$A$5002,1,FALSE),0),1,0)</f>
        <v>0</v>
      </c>
    </row>
    <row r="4195" spans="1:18" x14ac:dyDescent="0.3">
      <c r="A4195" t="str">
        <f>CONCATENATE(DATOS[[#This Row],[customer_id]],"_",DATOS[[#This Row],[country]],"_",DATOS[[#This Row],[customer_since]])</f>
        <v>CUST_8446_France_44799</v>
      </c>
      <c r="B4195" t="s">
        <v>1657</v>
      </c>
      <c r="C4195">
        <v>29</v>
      </c>
      <c r="D4195" t="s">
        <v>14</v>
      </c>
      <c r="E4195" t="s">
        <v>35</v>
      </c>
      <c r="F4195">
        <v>71.42</v>
      </c>
      <c r="G4195">
        <f>IF(DATOS[[#This Row],[avg_order_value]]="",0,DATOS[[#This Row],[avg_order_value]])</f>
        <v>71.42</v>
      </c>
      <c r="H4195">
        <v>8</v>
      </c>
      <c r="I4195">
        <f>DATOS[[#This Row],[avgValorOrdenDesc]]*DATOS[[#This Row],[total_orders]]</f>
        <v>571.36</v>
      </c>
      <c r="J4195">
        <v>235</v>
      </c>
      <c r="K4195">
        <v>0</v>
      </c>
      <c r="L4195" t="s">
        <v>40</v>
      </c>
      <c r="M4195">
        <v>69.900000000000006</v>
      </c>
      <c r="N4195">
        <f>IF(DATOS[[#This Row],[email_open_rate]]="",0,DATOS[[#This Row],[email_open_rate]])</f>
        <v>69.900000000000006</v>
      </c>
      <c r="O4195" s="1">
        <v>44799</v>
      </c>
      <c r="P4195">
        <v>46</v>
      </c>
      <c r="Q4195">
        <v>0.14000000000000001</v>
      </c>
      <c r="R4195">
        <f>IF(IFERROR(VLOOKUP(DATOS[[#This Row],[IdUnico]],A4196:$A$5002,1,FALSE),0),1,0)</f>
        <v>0</v>
      </c>
    </row>
    <row r="4196" spans="1:18" x14ac:dyDescent="0.3">
      <c r="A4196" t="str">
        <f>CONCATENATE(DATOS[[#This Row],[customer_id]],"_",DATOS[[#This Row],[country]],"_",DATOS[[#This Row],[customer_since]])</f>
        <v>CUST_8446_UK_45221</v>
      </c>
      <c r="B4196" t="s">
        <v>1657</v>
      </c>
      <c r="C4196">
        <v>27</v>
      </c>
      <c r="D4196" t="s">
        <v>21</v>
      </c>
      <c r="E4196" t="s">
        <v>52</v>
      </c>
      <c r="F4196">
        <v>62.65</v>
      </c>
      <c r="G4196">
        <f>IF(DATOS[[#This Row],[avg_order_value]]="",0,DATOS[[#This Row],[avg_order_value]])</f>
        <v>62.65</v>
      </c>
      <c r="H4196">
        <v>5</v>
      </c>
      <c r="I4196">
        <f>DATOS[[#This Row],[avgValorOrdenDesc]]*DATOS[[#This Row],[total_orders]]</f>
        <v>313.25</v>
      </c>
      <c r="J4196">
        <v>88</v>
      </c>
      <c r="K4196">
        <v>0</v>
      </c>
      <c r="L4196" t="s">
        <v>29</v>
      </c>
      <c r="M4196">
        <v>91.1</v>
      </c>
      <c r="N4196">
        <f>IF(DATOS[[#This Row],[email_open_rate]]="",0,DATOS[[#This Row],[email_open_rate]])</f>
        <v>91.1</v>
      </c>
      <c r="O4196" s="1">
        <v>45221</v>
      </c>
      <c r="P4196">
        <v>81</v>
      </c>
      <c r="Q4196">
        <v>0.14000000000000001</v>
      </c>
      <c r="R4196">
        <f>IF(IFERROR(VLOOKUP(DATOS[[#This Row],[IdUnico]],A4197:$A$5002,1,FALSE),0),1,0)</f>
        <v>0</v>
      </c>
    </row>
    <row r="4197" spans="1:18" x14ac:dyDescent="0.3">
      <c r="A4197" t="str">
        <f>CONCATENATE(DATOS[[#This Row],[customer_id]],"_",DATOS[[#This Row],[country]],"_",DATOS[[#This Row],[customer_since]])</f>
        <v>CUST_8449_UK_45712</v>
      </c>
      <c r="B4197" t="s">
        <v>615</v>
      </c>
      <c r="C4197">
        <v>67</v>
      </c>
      <c r="D4197" t="s">
        <v>21</v>
      </c>
      <c r="E4197" t="s">
        <v>52</v>
      </c>
      <c r="G4197">
        <f>IF(DATOS[[#This Row],[avg_order_value]]="",0,DATOS[[#This Row],[avg_order_value]])</f>
        <v>0</v>
      </c>
      <c r="H4197">
        <v>10</v>
      </c>
      <c r="I4197">
        <f>DATOS[[#This Row],[avgValorOrdenDesc]]*DATOS[[#This Row],[total_orders]]</f>
        <v>0</v>
      </c>
      <c r="J4197">
        <v>28</v>
      </c>
      <c r="K4197">
        <v>0</v>
      </c>
      <c r="L4197" t="s">
        <v>19</v>
      </c>
      <c r="M4197">
        <v>9</v>
      </c>
      <c r="N4197">
        <f>IF(DATOS[[#This Row],[email_open_rate]]="",0,DATOS[[#This Row],[email_open_rate]])</f>
        <v>9</v>
      </c>
      <c r="O4197" s="1">
        <v>45712</v>
      </c>
      <c r="P4197">
        <v>15</v>
      </c>
      <c r="Q4197">
        <v>0.05</v>
      </c>
      <c r="R4197">
        <f>IF(IFERROR(VLOOKUP(DATOS[[#This Row],[IdUnico]],A4198:$A$5002,1,FALSE),0),1,0)</f>
        <v>0</v>
      </c>
    </row>
    <row r="4198" spans="1:18" x14ac:dyDescent="0.3">
      <c r="A4198" t="str">
        <f>CONCATENATE(DATOS[[#This Row],[customer_id]],"_",DATOS[[#This Row],[country]],"_",DATOS[[#This Row],[customer_since]])</f>
        <v>CUST_8451_France_45414</v>
      </c>
      <c r="B4198" t="s">
        <v>1792</v>
      </c>
      <c r="C4198">
        <v>48</v>
      </c>
      <c r="D4198" t="s">
        <v>21</v>
      </c>
      <c r="E4198" t="s">
        <v>35</v>
      </c>
      <c r="F4198">
        <v>122.16</v>
      </c>
      <c r="G4198">
        <f>IF(DATOS[[#This Row],[avg_order_value]]="",0,DATOS[[#This Row],[avg_order_value]])</f>
        <v>122.16</v>
      </c>
      <c r="H4198">
        <v>6</v>
      </c>
      <c r="I4198">
        <f>DATOS[[#This Row],[avgValorOrdenDesc]]*DATOS[[#This Row],[total_orders]]</f>
        <v>732.96</v>
      </c>
      <c r="J4198">
        <v>218</v>
      </c>
      <c r="K4198">
        <v>0</v>
      </c>
      <c r="L4198" t="s">
        <v>40</v>
      </c>
      <c r="M4198">
        <v>54.1</v>
      </c>
      <c r="N4198">
        <f>IF(DATOS[[#This Row],[email_open_rate]]="",0,DATOS[[#This Row],[email_open_rate]])</f>
        <v>54.1</v>
      </c>
      <c r="O4198" s="1">
        <v>45414</v>
      </c>
      <c r="P4198">
        <v>82</v>
      </c>
      <c r="Q4198">
        <v>0.28999999999999998</v>
      </c>
      <c r="R4198">
        <f>IF(IFERROR(VLOOKUP(DATOS[[#This Row],[IdUnico]],A4199:$A$5002,1,FALSE),0),1,0)</f>
        <v>0</v>
      </c>
    </row>
    <row r="4199" spans="1:18" x14ac:dyDescent="0.3">
      <c r="A4199" t="str">
        <f>CONCATENATE(DATOS[[#This Row],[customer_id]],"_",DATOS[[#This Row],[country]],"_",DATOS[[#This Row],[customer_since]])</f>
        <v>CUST_8452_UK_44257</v>
      </c>
      <c r="B4199" t="s">
        <v>3529</v>
      </c>
      <c r="C4199">
        <v>29</v>
      </c>
      <c r="D4199" t="s">
        <v>21</v>
      </c>
      <c r="E4199" t="s">
        <v>52</v>
      </c>
      <c r="F4199">
        <v>87.97</v>
      </c>
      <c r="G4199">
        <f>IF(DATOS[[#This Row],[avg_order_value]]="",0,DATOS[[#This Row],[avg_order_value]])</f>
        <v>87.97</v>
      </c>
      <c r="H4199">
        <v>14</v>
      </c>
      <c r="I4199">
        <f>DATOS[[#This Row],[avgValorOrdenDesc]]*DATOS[[#This Row],[total_orders]]</f>
        <v>1231.58</v>
      </c>
      <c r="J4199">
        <v>275</v>
      </c>
      <c r="K4199">
        <v>0</v>
      </c>
      <c r="L4199" t="s">
        <v>19</v>
      </c>
      <c r="M4199">
        <v>23.2</v>
      </c>
      <c r="N4199">
        <f>IF(DATOS[[#This Row],[email_open_rate]]="",0,DATOS[[#This Row],[email_open_rate]])</f>
        <v>23.2</v>
      </c>
      <c r="O4199" s="1">
        <v>44257</v>
      </c>
      <c r="P4199">
        <v>86</v>
      </c>
      <c r="Q4199">
        <v>0.26</v>
      </c>
      <c r="R4199">
        <f>IF(IFERROR(VLOOKUP(DATOS[[#This Row],[IdUnico]],A4200:$A$5002,1,FALSE),0),1,0)</f>
        <v>0</v>
      </c>
    </row>
    <row r="4200" spans="1:18" x14ac:dyDescent="0.3">
      <c r="A4200" t="str">
        <f>CONCATENATE(DATOS[[#This Row],[customer_id]],"_",DATOS[[#This Row],[country]],"_",DATOS[[#This Row],[customer_since]])</f>
        <v>CUST_8454_France_44608</v>
      </c>
      <c r="B4200" t="s">
        <v>3563</v>
      </c>
      <c r="C4200">
        <v>37</v>
      </c>
      <c r="D4200" t="s">
        <v>21</v>
      </c>
      <c r="E4200" t="s">
        <v>35</v>
      </c>
      <c r="F4200">
        <v>166.74</v>
      </c>
      <c r="G4200">
        <f>IF(DATOS[[#This Row],[avg_order_value]]="",0,DATOS[[#This Row],[avg_order_value]])</f>
        <v>166.74</v>
      </c>
      <c r="H4200">
        <v>13</v>
      </c>
      <c r="I4200">
        <f>DATOS[[#This Row],[avgValorOrdenDesc]]*DATOS[[#This Row],[total_orders]]</f>
        <v>2167.62</v>
      </c>
      <c r="J4200">
        <v>33</v>
      </c>
      <c r="K4200">
        <v>0</v>
      </c>
      <c r="L4200" t="s">
        <v>16</v>
      </c>
      <c r="M4200">
        <v>71.900000000000006</v>
      </c>
      <c r="N4200">
        <f>IF(DATOS[[#This Row],[email_open_rate]]="",0,DATOS[[#This Row],[email_open_rate]])</f>
        <v>71.900000000000006</v>
      </c>
      <c r="O4200" s="1">
        <v>44608</v>
      </c>
      <c r="P4200">
        <v>13</v>
      </c>
      <c r="Q4200">
        <v>0.43</v>
      </c>
      <c r="R4200">
        <f>IF(IFERROR(VLOOKUP(DATOS[[#This Row],[IdUnico]],A4201:$A$5002,1,FALSE),0),1,0)</f>
        <v>0</v>
      </c>
    </row>
    <row r="4201" spans="1:18" x14ac:dyDescent="0.3">
      <c r="A4201" t="str">
        <f>CONCATENATE(DATOS[[#This Row],[customer_id]],"_",DATOS[[#This Row],[country]],"_",DATOS[[#This Row],[customer_since]])</f>
        <v>CUST_8455_Germany_45421</v>
      </c>
      <c r="B4201" t="s">
        <v>323</v>
      </c>
      <c r="C4201">
        <v>26</v>
      </c>
      <c r="D4201" t="s">
        <v>14</v>
      </c>
      <c r="E4201" t="s">
        <v>50</v>
      </c>
      <c r="F4201">
        <v>181.76</v>
      </c>
      <c r="G4201">
        <f>IF(DATOS[[#This Row],[avg_order_value]]="",0,DATOS[[#This Row],[avg_order_value]])</f>
        <v>181.76</v>
      </c>
      <c r="H4201">
        <v>8</v>
      </c>
      <c r="I4201">
        <f>DATOS[[#This Row],[avgValorOrdenDesc]]*DATOS[[#This Row],[total_orders]]</f>
        <v>1454.08</v>
      </c>
      <c r="J4201">
        <v>60</v>
      </c>
      <c r="K4201">
        <v>0</v>
      </c>
      <c r="L4201" t="s">
        <v>19</v>
      </c>
      <c r="M4201">
        <v>45.8</v>
      </c>
      <c r="N4201">
        <f>IF(DATOS[[#This Row],[email_open_rate]]="",0,DATOS[[#This Row],[email_open_rate]])</f>
        <v>45.8</v>
      </c>
      <c r="O4201" s="1">
        <v>45421</v>
      </c>
      <c r="P4201">
        <v>34</v>
      </c>
      <c r="Q4201">
        <v>0.18</v>
      </c>
      <c r="R4201">
        <f>IF(IFERROR(VLOOKUP(DATOS[[#This Row],[IdUnico]],A4202:$A$5002,1,FALSE),0),1,0)</f>
        <v>0</v>
      </c>
    </row>
    <row r="4202" spans="1:18" x14ac:dyDescent="0.3">
      <c r="A4202" t="str">
        <f>CONCATENATE(DATOS[[#This Row],[customer_id]],"_",DATOS[[#This Row],[country]],"_",DATOS[[#This Row],[customer_since]])</f>
        <v>CUST_8461_USA_44357</v>
      </c>
      <c r="B4202" t="s">
        <v>2247</v>
      </c>
      <c r="C4202">
        <v>76</v>
      </c>
      <c r="D4202" t="s">
        <v>21</v>
      </c>
      <c r="E4202" t="s">
        <v>18</v>
      </c>
      <c r="F4202">
        <v>16.77</v>
      </c>
      <c r="G4202">
        <f>IF(DATOS[[#This Row],[avg_order_value]]="",0,DATOS[[#This Row],[avg_order_value]])</f>
        <v>16.77</v>
      </c>
      <c r="H4202">
        <v>9</v>
      </c>
      <c r="I4202">
        <f>DATOS[[#This Row],[avgValorOrdenDesc]]*DATOS[[#This Row],[total_orders]]</f>
        <v>150.93</v>
      </c>
      <c r="J4202">
        <v>26</v>
      </c>
      <c r="K4202">
        <v>0</v>
      </c>
      <c r="L4202" t="s">
        <v>19</v>
      </c>
      <c r="M4202">
        <v>95</v>
      </c>
      <c r="N4202">
        <f>IF(DATOS[[#This Row],[email_open_rate]]="",0,DATOS[[#This Row],[email_open_rate]])</f>
        <v>95</v>
      </c>
      <c r="O4202" s="1">
        <v>44357</v>
      </c>
      <c r="P4202">
        <v>7</v>
      </c>
      <c r="Q4202">
        <v>0.27</v>
      </c>
      <c r="R4202">
        <f>IF(IFERROR(VLOOKUP(DATOS[[#This Row],[IdUnico]],A4203:$A$5002,1,FALSE),0),1,0)</f>
        <v>0</v>
      </c>
    </row>
    <row r="4203" spans="1:18" x14ac:dyDescent="0.3">
      <c r="A4203" t="str">
        <f>CONCATENATE(DATOS[[#This Row],[customer_id]],"_",DATOS[[#This Row],[country]],"_",DATOS[[#This Row],[customer_since]])</f>
        <v>CUST_8462_Brazil_44935</v>
      </c>
      <c r="B4203" t="s">
        <v>1954</v>
      </c>
      <c r="C4203">
        <v>22</v>
      </c>
      <c r="D4203" t="s">
        <v>14</v>
      </c>
      <c r="E4203" t="s">
        <v>15</v>
      </c>
      <c r="F4203">
        <v>69.97</v>
      </c>
      <c r="G4203">
        <f>IF(DATOS[[#This Row],[avg_order_value]]="",0,DATOS[[#This Row],[avg_order_value]])</f>
        <v>69.97</v>
      </c>
      <c r="H4203">
        <v>14</v>
      </c>
      <c r="I4203">
        <f>DATOS[[#This Row],[avgValorOrdenDesc]]*DATOS[[#This Row],[total_orders]]</f>
        <v>979.57999999999993</v>
      </c>
      <c r="J4203">
        <v>74</v>
      </c>
      <c r="K4203">
        <v>0</v>
      </c>
      <c r="L4203" t="s">
        <v>23</v>
      </c>
      <c r="M4203">
        <v>7.7</v>
      </c>
      <c r="N4203">
        <f>IF(DATOS[[#This Row],[email_open_rate]]="",0,DATOS[[#This Row],[email_open_rate]])</f>
        <v>7.7</v>
      </c>
      <c r="O4203" s="1">
        <v>44935</v>
      </c>
      <c r="P4203">
        <v>88</v>
      </c>
      <c r="Q4203">
        <v>0.13</v>
      </c>
      <c r="R4203">
        <f>IF(IFERROR(VLOOKUP(DATOS[[#This Row],[IdUnico]],A4204:$A$5002,1,FALSE),0),1,0)</f>
        <v>0</v>
      </c>
    </row>
    <row r="4204" spans="1:18" x14ac:dyDescent="0.3">
      <c r="A4204" t="str">
        <f>CONCATENATE(DATOS[[#This Row],[customer_id]],"_",DATOS[[#This Row],[country]],"_",DATOS[[#This Row],[customer_since]])</f>
        <v>CUST_8465_Canada_44441</v>
      </c>
      <c r="B4204" t="s">
        <v>3839</v>
      </c>
      <c r="C4204">
        <v>38</v>
      </c>
      <c r="D4204" t="s">
        <v>21</v>
      </c>
      <c r="E4204" t="s">
        <v>28</v>
      </c>
      <c r="F4204">
        <v>75.569999999999993</v>
      </c>
      <c r="G4204">
        <f>IF(DATOS[[#This Row],[avg_order_value]]="",0,DATOS[[#This Row],[avg_order_value]])</f>
        <v>75.569999999999993</v>
      </c>
      <c r="H4204">
        <v>6</v>
      </c>
      <c r="I4204">
        <f>DATOS[[#This Row],[avgValorOrdenDesc]]*DATOS[[#This Row],[total_orders]]</f>
        <v>453.41999999999996</v>
      </c>
      <c r="J4204">
        <v>326</v>
      </c>
      <c r="K4204">
        <v>0</v>
      </c>
      <c r="L4204" t="s">
        <v>40</v>
      </c>
      <c r="M4204">
        <v>4.0999999999999996</v>
      </c>
      <c r="N4204">
        <f>IF(DATOS[[#This Row],[email_open_rate]]="",0,DATOS[[#This Row],[email_open_rate]])</f>
        <v>4.0999999999999996</v>
      </c>
      <c r="O4204" s="1">
        <v>44441</v>
      </c>
      <c r="P4204">
        <v>77</v>
      </c>
      <c r="Q4204">
        <v>0.49</v>
      </c>
      <c r="R4204">
        <f>IF(IFERROR(VLOOKUP(DATOS[[#This Row],[IdUnico]],A4205:$A$5002,1,FALSE),0),1,0)</f>
        <v>0</v>
      </c>
    </row>
    <row r="4205" spans="1:18" x14ac:dyDescent="0.3">
      <c r="A4205" t="str">
        <f>CONCATENATE(DATOS[[#This Row],[customer_id]],"_",DATOS[[#This Row],[country]],"_",DATOS[[#This Row],[customer_since]])</f>
        <v>CUST_8468_Germany_44320</v>
      </c>
      <c r="B4205" t="s">
        <v>2160</v>
      </c>
      <c r="C4205">
        <v>63</v>
      </c>
      <c r="D4205" t="s">
        <v>25</v>
      </c>
      <c r="E4205" t="s">
        <v>50</v>
      </c>
      <c r="F4205">
        <v>25.9</v>
      </c>
      <c r="G4205">
        <f>IF(DATOS[[#This Row],[avg_order_value]]="",0,DATOS[[#This Row],[avg_order_value]])</f>
        <v>25.9</v>
      </c>
      <c r="H4205">
        <v>7</v>
      </c>
      <c r="I4205">
        <f>DATOS[[#This Row],[avgValorOrdenDesc]]*DATOS[[#This Row],[total_orders]]</f>
        <v>181.29999999999998</v>
      </c>
      <c r="J4205">
        <v>288</v>
      </c>
      <c r="K4205">
        <v>0</v>
      </c>
      <c r="L4205" t="s">
        <v>29</v>
      </c>
      <c r="M4205">
        <v>82.9</v>
      </c>
      <c r="N4205">
        <f>IF(DATOS[[#This Row],[email_open_rate]]="",0,DATOS[[#This Row],[email_open_rate]])</f>
        <v>82.9</v>
      </c>
      <c r="O4205" s="1">
        <v>44320</v>
      </c>
      <c r="P4205">
        <v>58</v>
      </c>
      <c r="Q4205">
        <v>0.7</v>
      </c>
      <c r="R4205">
        <f>IF(IFERROR(VLOOKUP(DATOS[[#This Row],[IdUnico]],A4206:$A$5002,1,FALSE),0),1,0)</f>
        <v>0</v>
      </c>
    </row>
    <row r="4206" spans="1:18" x14ac:dyDescent="0.3">
      <c r="A4206" t="str">
        <f>CONCATENATE(DATOS[[#This Row],[customer_id]],"_",DATOS[[#This Row],[country]],"_",DATOS[[#This Row],[customer_since]])</f>
        <v>CUST_8468_USA_44059</v>
      </c>
      <c r="B4206" t="s">
        <v>2160</v>
      </c>
      <c r="C4206">
        <v>53</v>
      </c>
      <c r="D4206" t="s">
        <v>14</v>
      </c>
      <c r="E4206" t="s">
        <v>18</v>
      </c>
      <c r="G4206">
        <f>IF(DATOS[[#This Row],[avg_order_value]]="",0,DATOS[[#This Row],[avg_order_value]])</f>
        <v>0</v>
      </c>
      <c r="H4206">
        <v>10</v>
      </c>
      <c r="I4206">
        <f>DATOS[[#This Row],[avgValorOrdenDesc]]*DATOS[[#This Row],[total_orders]]</f>
        <v>0</v>
      </c>
      <c r="J4206">
        <v>222</v>
      </c>
      <c r="K4206">
        <v>0</v>
      </c>
      <c r="L4206" t="s">
        <v>23</v>
      </c>
      <c r="M4206">
        <v>6.5</v>
      </c>
      <c r="N4206">
        <f>IF(DATOS[[#This Row],[email_open_rate]]="",0,DATOS[[#This Row],[email_open_rate]])</f>
        <v>6.5</v>
      </c>
      <c r="O4206" s="1">
        <v>44059</v>
      </c>
      <c r="P4206">
        <v>43</v>
      </c>
      <c r="Q4206">
        <v>0.28000000000000003</v>
      </c>
      <c r="R4206">
        <f>IF(IFERROR(VLOOKUP(DATOS[[#This Row],[IdUnico]],A4207:$A$5002,1,FALSE),0),1,0)</f>
        <v>0</v>
      </c>
    </row>
    <row r="4207" spans="1:18" x14ac:dyDescent="0.3">
      <c r="A4207" t="str">
        <f>CONCATENATE(DATOS[[#This Row],[customer_id]],"_",DATOS[[#This Row],[country]],"_",DATOS[[#This Row],[customer_since]])</f>
        <v>CUST_8469_India_45720</v>
      </c>
      <c r="B4207" t="s">
        <v>3488</v>
      </c>
      <c r="C4207">
        <v>78</v>
      </c>
      <c r="D4207" t="s">
        <v>21</v>
      </c>
      <c r="E4207" t="s">
        <v>37</v>
      </c>
      <c r="F4207">
        <v>54.29</v>
      </c>
      <c r="G4207">
        <f>IF(DATOS[[#This Row],[avg_order_value]]="",0,DATOS[[#This Row],[avg_order_value]])</f>
        <v>54.29</v>
      </c>
      <c r="H4207">
        <v>10</v>
      </c>
      <c r="I4207">
        <f>DATOS[[#This Row],[avgValorOrdenDesc]]*DATOS[[#This Row],[total_orders]]</f>
        <v>542.9</v>
      </c>
      <c r="J4207">
        <v>110</v>
      </c>
      <c r="K4207">
        <v>0</v>
      </c>
      <c r="L4207" t="s">
        <v>23</v>
      </c>
      <c r="M4207">
        <v>17.7</v>
      </c>
      <c r="N4207">
        <f>IF(DATOS[[#This Row],[email_open_rate]]="",0,DATOS[[#This Row],[email_open_rate]])</f>
        <v>17.7</v>
      </c>
      <c r="O4207" s="1">
        <v>45720</v>
      </c>
      <c r="P4207">
        <v>95</v>
      </c>
      <c r="Q4207">
        <v>0.09</v>
      </c>
      <c r="R4207">
        <f>IF(IFERROR(VLOOKUP(DATOS[[#This Row],[IdUnico]],A4208:$A$5002,1,FALSE),0),1,0)</f>
        <v>0</v>
      </c>
    </row>
    <row r="4208" spans="1:18" x14ac:dyDescent="0.3">
      <c r="A4208" t="str">
        <f>CONCATENATE(DATOS[[#This Row],[customer_id]],"_",DATOS[[#This Row],[country]],"_",DATOS[[#This Row],[customer_since]])</f>
        <v>CUST_8470_Australia_44181</v>
      </c>
      <c r="B4208" t="s">
        <v>2385</v>
      </c>
      <c r="C4208">
        <v>57</v>
      </c>
      <c r="D4208" t="s">
        <v>21</v>
      </c>
      <c r="E4208" t="s">
        <v>22</v>
      </c>
      <c r="F4208">
        <v>165.63</v>
      </c>
      <c r="G4208">
        <f>IF(DATOS[[#This Row],[avg_order_value]]="",0,DATOS[[#This Row],[avg_order_value]])</f>
        <v>165.63</v>
      </c>
      <c r="H4208">
        <v>11</v>
      </c>
      <c r="I4208">
        <f>DATOS[[#This Row],[avgValorOrdenDesc]]*DATOS[[#This Row],[total_orders]]</f>
        <v>1821.9299999999998</v>
      </c>
      <c r="J4208">
        <v>73</v>
      </c>
      <c r="K4208">
        <v>0</v>
      </c>
      <c r="L4208" t="s">
        <v>29</v>
      </c>
      <c r="N4208">
        <f>IF(DATOS[[#This Row],[email_open_rate]]="",0,DATOS[[#This Row],[email_open_rate]])</f>
        <v>0</v>
      </c>
      <c r="O4208" s="1">
        <v>44181</v>
      </c>
      <c r="P4208">
        <v>92</v>
      </c>
      <c r="Q4208">
        <v>0.63</v>
      </c>
      <c r="R4208">
        <f>IF(IFERROR(VLOOKUP(DATOS[[#This Row],[IdUnico]],A4209:$A$5002,1,FALSE),0),1,0)</f>
        <v>0</v>
      </c>
    </row>
    <row r="4209" spans="1:18" x14ac:dyDescent="0.3">
      <c r="A4209" t="str">
        <f>CONCATENATE(DATOS[[#This Row],[customer_id]],"_",DATOS[[#This Row],[country]],"_",DATOS[[#This Row],[customer_since]])</f>
        <v>CUST_8470_Australia_45807</v>
      </c>
      <c r="B4209" t="s">
        <v>2385</v>
      </c>
      <c r="C4209">
        <v>65</v>
      </c>
      <c r="D4209" t="s">
        <v>21</v>
      </c>
      <c r="E4209" t="s">
        <v>22</v>
      </c>
      <c r="F4209">
        <v>35.619999999999997</v>
      </c>
      <c r="G4209">
        <f>IF(DATOS[[#This Row],[avg_order_value]]="",0,DATOS[[#This Row],[avg_order_value]])</f>
        <v>35.619999999999997</v>
      </c>
      <c r="H4209">
        <v>9</v>
      </c>
      <c r="I4209">
        <f>DATOS[[#This Row],[avgValorOrdenDesc]]*DATOS[[#This Row],[total_orders]]</f>
        <v>320.58</v>
      </c>
      <c r="J4209">
        <v>53</v>
      </c>
      <c r="K4209">
        <v>0</v>
      </c>
      <c r="L4209" t="s">
        <v>29</v>
      </c>
      <c r="M4209">
        <v>74.2</v>
      </c>
      <c r="N4209">
        <f>IF(DATOS[[#This Row],[email_open_rate]]="",0,DATOS[[#This Row],[email_open_rate]])</f>
        <v>74.2</v>
      </c>
      <c r="O4209" s="1">
        <v>45807</v>
      </c>
      <c r="P4209">
        <v>10</v>
      </c>
      <c r="Q4209">
        <v>0.43</v>
      </c>
      <c r="R4209">
        <f>IF(IFERROR(VLOOKUP(DATOS[[#This Row],[IdUnico]],A4210:$A$5002,1,FALSE),0),1,0)</f>
        <v>0</v>
      </c>
    </row>
    <row r="4210" spans="1:18" x14ac:dyDescent="0.3">
      <c r="A4210" t="str">
        <f>CONCATENATE(DATOS[[#This Row],[customer_id]],"_",DATOS[[#This Row],[country]],"_",DATOS[[#This Row],[customer_since]])</f>
        <v>CUST_8473_India_44063</v>
      </c>
      <c r="B4210" t="s">
        <v>1500</v>
      </c>
      <c r="C4210">
        <v>77</v>
      </c>
      <c r="D4210" t="s">
        <v>21</v>
      </c>
      <c r="E4210" t="s">
        <v>37</v>
      </c>
      <c r="F4210">
        <v>67.94</v>
      </c>
      <c r="G4210">
        <f>IF(DATOS[[#This Row],[avg_order_value]]="",0,DATOS[[#This Row],[avg_order_value]])</f>
        <v>67.94</v>
      </c>
      <c r="H4210">
        <v>10</v>
      </c>
      <c r="I4210">
        <f>DATOS[[#This Row],[avgValorOrdenDesc]]*DATOS[[#This Row],[total_orders]]</f>
        <v>679.4</v>
      </c>
      <c r="J4210">
        <v>52</v>
      </c>
      <c r="K4210">
        <v>0</v>
      </c>
      <c r="L4210" t="s">
        <v>16</v>
      </c>
      <c r="M4210">
        <v>30.3</v>
      </c>
      <c r="N4210">
        <f>IF(DATOS[[#This Row],[email_open_rate]]="",0,DATOS[[#This Row],[email_open_rate]])</f>
        <v>30.3</v>
      </c>
      <c r="O4210" s="1">
        <v>44063</v>
      </c>
      <c r="P4210">
        <v>96</v>
      </c>
      <c r="Q4210">
        <v>0.23</v>
      </c>
      <c r="R4210">
        <f>IF(IFERROR(VLOOKUP(DATOS[[#This Row],[IdUnico]],A4211:$A$5002,1,FALSE),0),1,0)</f>
        <v>0</v>
      </c>
    </row>
    <row r="4211" spans="1:18" x14ac:dyDescent="0.3">
      <c r="A4211" t="str">
        <f>CONCATENATE(DATOS[[#This Row],[customer_id]],"_",DATOS[[#This Row],[country]],"_",DATOS[[#This Row],[customer_since]])</f>
        <v>CUST_8478_Germany_44170</v>
      </c>
      <c r="B4211" t="s">
        <v>3455</v>
      </c>
      <c r="C4211">
        <v>33</v>
      </c>
      <c r="D4211" t="s">
        <v>14</v>
      </c>
      <c r="E4211" t="s">
        <v>50</v>
      </c>
      <c r="F4211">
        <v>24.71</v>
      </c>
      <c r="G4211">
        <f>IF(DATOS[[#This Row],[avg_order_value]]="",0,DATOS[[#This Row],[avg_order_value]])</f>
        <v>24.71</v>
      </c>
      <c r="H4211">
        <v>11</v>
      </c>
      <c r="I4211">
        <f>DATOS[[#This Row],[avgValorOrdenDesc]]*DATOS[[#This Row],[total_orders]]</f>
        <v>271.81</v>
      </c>
      <c r="J4211">
        <v>264</v>
      </c>
      <c r="K4211">
        <v>0</v>
      </c>
      <c r="L4211" t="s">
        <v>23</v>
      </c>
      <c r="M4211">
        <v>52</v>
      </c>
      <c r="N4211">
        <f>IF(DATOS[[#This Row],[email_open_rate]]="",0,DATOS[[#This Row],[email_open_rate]])</f>
        <v>52</v>
      </c>
      <c r="O4211" s="1">
        <v>44170</v>
      </c>
      <c r="P4211">
        <v>62</v>
      </c>
      <c r="Q4211">
        <v>0.2</v>
      </c>
      <c r="R4211">
        <f>IF(IFERROR(VLOOKUP(DATOS[[#This Row],[IdUnico]],A4212:$A$5002,1,FALSE),0),1,0)</f>
        <v>0</v>
      </c>
    </row>
    <row r="4212" spans="1:18" x14ac:dyDescent="0.3">
      <c r="A4212" t="str">
        <f>CONCATENATE(DATOS[[#This Row],[customer_id]],"_",DATOS[[#This Row],[country]],"_",DATOS[[#This Row],[customer_since]])</f>
        <v>CUST_8479_Canada_45773</v>
      </c>
      <c r="B4212" t="s">
        <v>1075</v>
      </c>
      <c r="C4212">
        <v>54</v>
      </c>
      <c r="D4212" t="s">
        <v>21</v>
      </c>
      <c r="E4212" t="s">
        <v>28</v>
      </c>
      <c r="F4212">
        <v>164.55</v>
      </c>
      <c r="G4212">
        <f>IF(DATOS[[#This Row],[avg_order_value]]="",0,DATOS[[#This Row],[avg_order_value]])</f>
        <v>164.55</v>
      </c>
      <c r="H4212">
        <v>9</v>
      </c>
      <c r="I4212">
        <f>DATOS[[#This Row],[avgValorOrdenDesc]]*DATOS[[#This Row],[total_orders]]</f>
        <v>1480.95</v>
      </c>
      <c r="J4212">
        <v>335</v>
      </c>
      <c r="K4212">
        <v>0</v>
      </c>
      <c r="L4212" t="s">
        <v>23</v>
      </c>
      <c r="M4212">
        <v>71.5</v>
      </c>
      <c r="N4212">
        <f>IF(DATOS[[#This Row],[email_open_rate]]="",0,DATOS[[#This Row],[email_open_rate]])</f>
        <v>71.5</v>
      </c>
      <c r="O4212" s="1">
        <v>45773</v>
      </c>
      <c r="P4212">
        <v>94</v>
      </c>
      <c r="Q4212">
        <v>0.34</v>
      </c>
      <c r="R4212">
        <f>IF(IFERROR(VLOOKUP(DATOS[[#This Row],[IdUnico]],A4213:$A$5002,1,FALSE),0),1,0)</f>
        <v>0</v>
      </c>
    </row>
    <row r="4213" spans="1:18" x14ac:dyDescent="0.3">
      <c r="A4213" t="str">
        <f>CONCATENATE(DATOS[[#This Row],[customer_id]],"_",DATOS[[#This Row],[country]],"_",DATOS[[#This Row],[customer_since]])</f>
        <v>CUST_8480_Canada_44158</v>
      </c>
      <c r="B4213" t="s">
        <v>2430</v>
      </c>
      <c r="C4213">
        <v>39</v>
      </c>
      <c r="D4213" t="s">
        <v>21</v>
      </c>
      <c r="E4213" t="s">
        <v>28</v>
      </c>
      <c r="F4213">
        <v>81.790000000000006</v>
      </c>
      <c r="G4213">
        <f>IF(DATOS[[#This Row],[avg_order_value]]="",0,DATOS[[#This Row],[avg_order_value]])</f>
        <v>81.790000000000006</v>
      </c>
      <c r="H4213">
        <v>12</v>
      </c>
      <c r="I4213">
        <f>DATOS[[#This Row],[avgValorOrdenDesc]]*DATOS[[#This Row],[total_orders]]</f>
        <v>981.48</v>
      </c>
      <c r="J4213">
        <v>179</v>
      </c>
      <c r="K4213">
        <v>0</v>
      </c>
      <c r="L4213" t="s">
        <v>16</v>
      </c>
      <c r="M4213">
        <v>61.9</v>
      </c>
      <c r="N4213">
        <f>IF(DATOS[[#This Row],[email_open_rate]]="",0,DATOS[[#This Row],[email_open_rate]])</f>
        <v>61.9</v>
      </c>
      <c r="O4213" s="1">
        <v>44158</v>
      </c>
      <c r="P4213">
        <v>84</v>
      </c>
      <c r="Q4213">
        <v>0.24</v>
      </c>
      <c r="R4213">
        <f>IF(IFERROR(VLOOKUP(DATOS[[#This Row],[IdUnico]],A4214:$A$5002,1,FALSE),0),1,0)</f>
        <v>0</v>
      </c>
    </row>
    <row r="4214" spans="1:18" x14ac:dyDescent="0.3">
      <c r="A4214" t="str">
        <f>CONCATENATE(DATOS[[#This Row],[customer_id]],"_",DATOS[[#This Row],[country]],"_",DATOS[[#This Row],[customer_since]])</f>
        <v>CUST_8480_Japan_45572</v>
      </c>
      <c r="B4214" t="s">
        <v>2430</v>
      </c>
      <c r="C4214">
        <v>19</v>
      </c>
      <c r="D4214" t="s">
        <v>14</v>
      </c>
      <c r="E4214" t="s">
        <v>26</v>
      </c>
      <c r="F4214">
        <v>167.18</v>
      </c>
      <c r="G4214">
        <f>IF(DATOS[[#This Row],[avg_order_value]]="",0,DATOS[[#This Row],[avg_order_value]])</f>
        <v>167.18</v>
      </c>
      <c r="H4214">
        <v>11</v>
      </c>
      <c r="I4214">
        <f>DATOS[[#This Row],[avgValorOrdenDesc]]*DATOS[[#This Row],[total_orders]]</f>
        <v>1838.98</v>
      </c>
      <c r="J4214">
        <v>249</v>
      </c>
      <c r="K4214">
        <v>1</v>
      </c>
      <c r="L4214" t="s">
        <v>19</v>
      </c>
      <c r="M4214">
        <v>19.7</v>
      </c>
      <c r="N4214">
        <f>IF(DATOS[[#This Row],[email_open_rate]]="",0,DATOS[[#This Row],[email_open_rate]])</f>
        <v>19.7</v>
      </c>
      <c r="O4214" s="1">
        <v>45572</v>
      </c>
      <c r="P4214">
        <v>16</v>
      </c>
      <c r="Q4214">
        <v>0.2</v>
      </c>
      <c r="R4214">
        <f>IF(IFERROR(VLOOKUP(DATOS[[#This Row],[IdUnico]],A4215:$A$5002,1,FALSE),0),1,0)</f>
        <v>0</v>
      </c>
    </row>
    <row r="4215" spans="1:18" x14ac:dyDescent="0.3">
      <c r="A4215" t="str">
        <f>CONCATENATE(DATOS[[#This Row],[customer_id]],"_",DATOS[[#This Row],[country]],"_",DATOS[[#This Row],[customer_since]])</f>
        <v>CUST_8483_Canada_44352</v>
      </c>
      <c r="B4215" t="s">
        <v>585</v>
      </c>
      <c r="C4215">
        <v>23</v>
      </c>
      <c r="D4215" t="s">
        <v>21</v>
      </c>
      <c r="E4215" t="s">
        <v>28</v>
      </c>
      <c r="F4215">
        <v>159.74</v>
      </c>
      <c r="G4215">
        <f>IF(DATOS[[#This Row],[avg_order_value]]="",0,DATOS[[#This Row],[avg_order_value]])</f>
        <v>159.74</v>
      </c>
      <c r="H4215">
        <v>9</v>
      </c>
      <c r="I4215">
        <f>DATOS[[#This Row],[avgValorOrdenDesc]]*DATOS[[#This Row],[total_orders]]</f>
        <v>1437.66</v>
      </c>
      <c r="J4215">
        <v>335</v>
      </c>
      <c r="K4215">
        <v>0</v>
      </c>
      <c r="L4215" t="s">
        <v>29</v>
      </c>
      <c r="M4215">
        <v>43.7</v>
      </c>
      <c r="N4215">
        <f>IF(DATOS[[#This Row],[email_open_rate]]="",0,DATOS[[#This Row],[email_open_rate]])</f>
        <v>43.7</v>
      </c>
      <c r="O4215" s="1">
        <v>44352</v>
      </c>
      <c r="P4215">
        <v>46</v>
      </c>
      <c r="Q4215">
        <v>0.22</v>
      </c>
      <c r="R4215">
        <f>IF(IFERROR(VLOOKUP(DATOS[[#This Row],[IdUnico]],A4216:$A$5002,1,FALSE),0),1,0)</f>
        <v>0</v>
      </c>
    </row>
    <row r="4216" spans="1:18" x14ac:dyDescent="0.3">
      <c r="A4216" t="str">
        <f>CONCATENATE(DATOS[[#This Row],[customer_id]],"_",DATOS[[#This Row],[country]],"_",DATOS[[#This Row],[customer_since]])</f>
        <v>CUST_8483_China_44671</v>
      </c>
      <c r="B4216" t="s">
        <v>585</v>
      </c>
      <c r="C4216">
        <v>37</v>
      </c>
      <c r="D4216" t="s">
        <v>14</v>
      </c>
      <c r="E4216" t="s">
        <v>44</v>
      </c>
      <c r="F4216">
        <v>407.48</v>
      </c>
      <c r="G4216">
        <f>IF(DATOS[[#This Row],[avg_order_value]]="",0,DATOS[[#This Row],[avg_order_value]])</f>
        <v>407.48</v>
      </c>
      <c r="H4216">
        <v>8</v>
      </c>
      <c r="I4216">
        <f>DATOS[[#This Row],[avgValorOrdenDesc]]*DATOS[[#This Row],[total_orders]]</f>
        <v>3259.84</v>
      </c>
      <c r="J4216">
        <v>130</v>
      </c>
      <c r="K4216">
        <v>0</v>
      </c>
      <c r="L4216" t="s">
        <v>19</v>
      </c>
      <c r="M4216">
        <v>22.1</v>
      </c>
      <c r="N4216">
        <f>IF(DATOS[[#This Row],[email_open_rate]]="",0,DATOS[[#This Row],[email_open_rate]])</f>
        <v>22.1</v>
      </c>
      <c r="O4216" s="1">
        <v>44671</v>
      </c>
      <c r="P4216">
        <v>38</v>
      </c>
      <c r="Q4216">
        <v>0.46</v>
      </c>
      <c r="R4216">
        <f>IF(IFERROR(VLOOKUP(DATOS[[#This Row],[IdUnico]],A4217:$A$5002,1,FALSE),0),1,0)</f>
        <v>0</v>
      </c>
    </row>
    <row r="4217" spans="1:18" x14ac:dyDescent="0.3">
      <c r="A4217" t="str">
        <f>CONCATENATE(DATOS[[#This Row],[customer_id]],"_",DATOS[[#This Row],[country]],"_",DATOS[[#This Row],[customer_since]])</f>
        <v>CUST_8485_France_44220</v>
      </c>
      <c r="B4217" t="s">
        <v>3019</v>
      </c>
      <c r="C4217">
        <v>53</v>
      </c>
      <c r="D4217" t="s">
        <v>21</v>
      </c>
      <c r="E4217" t="s">
        <v>35</v>
      </c>
      <c r="F4217">
        <v>99.72</v>
      </c>
      <c r="G4217">
        <f>IF(DATOS[[#This Row],[avg_order_value]]="",0,DATOS[[#This Row],[avg_order_value]])</f>
        <v>99.72</v>
      </c>
      <c r="H4217">
        <v>11</v>
      </c>
      <c r="I4217">
        <f>DATOS[[#This Row],[avgValorOrdenDesc]]*DATOS[[#This Row],[total_orders]]</f>
        <v>1096.92</v>
      </c>
      <c r="J4217">
        <v>125</v>
      </c>
      <c r="K4217">
        <v>0</v>
      </c>
      <c r="L4217" t="s">
        <v>19</v>
      </c>
      <c r="M4217">
        <v>14.3</v>
      </c>
      <c r="N4217">
        <f>IF(DATOS[[#This Row],[email_open_rate]]="",0,DATOS[[#This Row],[email_open_rate]])</f>
        <v>14.3</v>
      </c>
      <c r="O4217" s="1">
        <v>44220</v>
      </c>
      <c r="P4217">
        <v>39</v>
      </c>
      <c r="Q4217">
        <v>0.18</v>
      </c>
      <c r="R4217">
        <f>IF(IFERROR(VLOOKUP(DATOS[[#This Row],[IdUnico]],A4218:$A$5002,1,FALSE),0),1,0)</f>
        <v>0</v>
      </c>
    </row>
    <row r="4218" spans="1:18" x14ac:dyDescent="0.3">
      <c r="A4218" t="str">
        <f>CONCATENATE(DATOS[[#This Row],[customer_id]],"_",DATOS[[#This Row],[country]],"_",DATOS[[#This Row],[customer_since]])</f>
        <v>CUST_8486_Canada_45105</v>
      </c>
      <c r="B4218" t="s">
        <v>1185</v>
      </c>
      <c r="C4218">
        <v>31</v>
      </c>
      <c r="D4218" t="s">
        <v>14</v>
      </c>
      <c r="E4218" t="s">
        <v>28</v>
      </c>
      <c r="F4218">
        <v>82.46</v>
      </c>
      <c r="G4218">
        <f>IF(DATOS[[#This Row],[avg_order_value]]="",0,DATOS[[#This Row],[avg_order_value]])</f>
        <v>82.46</v>
      </c>
      <c r="H4218">
        <v>12</v>
      </c>
      <c r="I4218">
        <f>DATOS[[#This Row],[avgValorOrdenDesc]]*DATOS[[#This Row],[total_orders]]</f>
        <v>989.52</v>
      </c>
      <c r="J4218">
        <v>88</v>
      </c>
      <c r="K4218">
        <v>0</v>
      </c>
      <c r="L4218" t="s">
        <v>19</v>
      </c>
      <c r="M4218">
        <v>97.1</v>
      </c>
      <c r="N4218">
        <f>IF(DATOS[[#This Row],[email_open_rate]]="",0,DATOS[[#This Row],[email_open_rate]])</f>
        <v>97.1</v>
      </c>
      <c r="O4218" s="1">
        <v>45105</v>
      </c>
      <c r="P4218">
        <v>11</v>
      </c>
      <c r="Q4218">
        <v>0.22</v>
      </c>
      <c r="R4218">
        <f>IF(IFERROR(VLOOKUP(DATOS[[#This Row],[IdUnico]],A4219:$A$5002,1,FALSE),0),1,0)</f>
        <v>0</v>
      </c>
    </row>
    <row r="4219" spans="1:18" x14ac:dyDescent="0.3">
      <c r="A4219" t="str">
        <f>CONCATENATE(DATOS[[#This Row],[customer_id]],"_",DATOS[[#This Row],[country]],"_",DATOS[[#This Row],[customer_since]])</f>
        <v>CUST_8489_UK_45539</v>
      </c>
      <c r="B4219" t="s">
        <v>782</v>
      </c>
      <c r="C4219">
        <v>38</v>
      </c>
      <c r="D4219" t="s">
        <v>14</v>
      </c>
      <c r="E4219" t="s">
        <v>52</v>
      </c>
      <c r="F4219">
        <v>120.36</v>
      </c>
      <c r="G4219">
        <f>IF(DATOS[[#This Row],[avg_order_value]]="",0,DATOS[[#This Row],[avg_order_value]])</f>
        <v>120.36</v>
      </c>
      <c r="H4219">
        <v>13</v>
      </c>
      <c r="I4219">
        <f>DATOS[[#This Row],[avgValorOrdenDesc]]*DATOS[[#This Row],[total_orders]]</f>
        <v>1564.68</v>
      </c>
      <c r="J4219">
        <v>107</v>
      </c>
      <c r="K4219">
        <v>1</v>
      </c>
      <c r="L4219" t="s">
        <v>29</v>
      </c>
      <c r="M4219">
        <v>80.3</v>
      </c>
      <c r="N4219">
        <f>IF(DATOS[[#This Row],[email_open_rate]]="",0,DATOS[[#This Row],[email_open_rate]])</f>
        <v>80.3</v>
      </c>
      <c r="O4219" s="1">
        <v>45539</v>
      </c>
      <c r="P4219">
        <v>96</v>
      </c>
      <c r="Q4219">
        <v>0.66</v>
      </c>
      <c r="R4219">
        <f>IF(IFERROR(VLOOKUP(DATOS[[#This Row],[IdUnico]],A4220:$A$5002,1,FALSE),0),1,0)</f>
        <v>0</v>
      </c>
    </row>
    <row r="4220" spans="1:18" x14ac:dyDescent="0.3">
      <c r="A4220" t="str">
        <f>CONCATENATE(DATOS[[#This Row],[customer_id]],"_",DATOS[[#This Row],[country]],"_",DATOS[[#This Row],[customer_since]])</f>
        <v>CUST_8490_Brazil_44427</v>
      </c>
      <c r="B4220" t="s">
        <v>1218</v>
      </c>
      <c r="C4220">
        <v>39</v>
      </c>
      <c r="D4220" t="s">
        <v>21</v>
      </c>
      <c r="E4220" t="s">
        <v>15</v>
      </c>
      <c r="F4220">
        <v>367.38</v>
      </c>
      <c r="G4220">
        <f>IF(DATOS[[#This Row],[avg_order_value]]="",0,DATOS[[#This Row],[avg_order_value]])</f>
        <v>367.38</v>
      </c>
      <c r="H4220">
        <v>11</v>
      </c>
      <c r="I4220">
        <f>DATOS[[#This Row],[avgValorOrdenDesc]]*DATOS[[#This Row],[total_orders]]</f>
        <v>4041.18</v>
      </c>
      <c r="J4220">
        <v>86</v>
      </c>
      <c r="K4220">
        <v>0</v>
      </c>
      <c r="L4220" t="s">
        <v>23</v>
      </c>
      <c r="M4220">
        <v>51.6</v>
      </c>
      <c r="N4220">
        <f>IF(DATOS[[#This Row],[email_open_rate]]="",0,DATOS[[#This Row],[email_open_rate]])</f>
        <v>51.6</v>
      </c>
      <c r="O4220" s="1">
        <v>44427</v>
      </c>
      <c r="P4220">
        <v>33</v>
      </c>
      <c r="Q4220">
        <v>0.7</v>
      </c>
      <c r="R4220">
        <f>IF(IFERROR(VLOOKUP(DATOS[[#This Row],[IdUnico]],A4221:$A$5002,1,FALSE),0),1,0)</f>
        <v>0</v>
      </c>
    </row>
    <row r="4221" spans="1:18" x14ac:dyDescent="0.3">
      <c r="A4221" t="str">
        <f>CONCATENATE(DATOS[[#This Row],[customer_id]],"_",DATOS[[#This Row],[country]],"_",DATOS[[#This Row],[customer_since]])</f>
        <v>CUST_8491_UK_44727</v>
      </c>
      <c r="B4221" t="s">
        <v>1276</v>
      </c>
      <c r="C4221">
        <v>33</v>
      </c>
      <c r="D4221" t="s">
        <v>25</v>
      </c>
      <c r="E4221" t="s">
        <v>52</v>
      </c>
      <c r="F4221">
        <v>69.2</v>
      </c>
      <c r="G4221">
        <f>IF(DATOS[[#This Row],[avg_order_value]]="",0,DATOS[[#This Row],[avg_order_value]])</f>
        <v>69.2</v>
      </c>
      <c r="H4221">
        <v>10</v>
      </c>
      <c r="I4221">
        <f>DATOS[[#This Row],[avgValorOrdenDesc]]*DATOS[[#This Row],[total_orders]]</f>
        <v>692</v>
      </c>
      <c r="J4221">
        <v>268</v>
      </c>
      <c r="K4221">
        <v>0</v>
      </c>
      <c r="L4221" t="s">
        <v>19</v>
      </c>
      <c r="M4221">
        <v>74.2</v>
      </c>
      <c r="N4221">
        <f>IF(DATOS[[#This Row],[email_open_rate]]="",0,DATOS[[#This Row],[email_open_rate]])</f>
        <v>74.2</v>
      </c>
      <c r="O4221" s="1">
        <v>44727</v>
      </c>
      <c r="P4221">
        <v>28</v>
      </c>
      <c r="Q4221">
        <v>0.42</v>
      </c>
      <c r="R4221">
        <f>IF(IFERROR(VLOOKUP(DATOS[[#This Row],[IdUnico]],A4222:$A$5002,1,FALSE),0),1,0)</f>
        <v>0</v>
      </c>
    </row>
    <row r="4222" spans="1:18" x14ac:dyDescent="0.3">
      <c r="A4222" t="str">
        <f>CONCATENATE(DATOS[[#This Row],[customer_id]],"_",DATOS[[#This Row],[country]],"_",DATOS[[#This Row],[customer_since]])</f>
        <v>CUST_8493_UK_44275</v>
      </c>
      <c r="B4222" t="s">
        <v>3583</v>
      </c>
      <c r="C4222">
        <v>26</v>
      </c>
      <c r="D4222" t="s">
        <v>14</v>
      </c>
      <c r="E4222" t="s">
        <v>52</v>
      </c>
      <c r="G4222">
        <f>IF(DATOS[[#This Row],[avg_order_value]]="",0,DATOS[[#This Row],[avg_order_value]])</f>
        <v>0</v>
      </c>
      <c r="H4222">
        <v>8</v>
      </c>
      <c r="I4222">
        <f>DATOS[[#This Row],[avgValorOrdenDesc]]*DATOS[[#This Row],[total_orders]]</f>
        <v>0</v>
      </c>
      <c r="J4222">
        <v>88</v>
      </c>
      <c r="K4222">
        <v>0</v>
      </c>
      <c r="L4222" t="s">
        <v>19</v>
      </c>
      <c r="M4222">
        <v>46.1</v>
      </c>
      <c r="N4222">
        <f>IF(DATOS[[#This Row],[email_open_rate]]="",0,DATOS[[#This Row],[email_open_rate]])</f>
        <v>46.1</v>
      </c>
      <c r="O4222" s="1">
        <v>44275</v>
      </c>
      <c r="P4222">
        <v>35</v>
      </c>
      <c r="Q4222">
        <v>0.4</v>
      </c>
      <c r="R4222">
        <f>IF(IFERROR(VLOOKUP(DATOS[[#This Row],[IdUnico]],A4223:$A$5002,1,FALSE),0),1,0)</f>
        <v>0</v>
      </c>
    </row>
    <row r="4223" spans="1:18" x14ac:dyDescent="0.3">
      <c r="A4223" t="str">
        <f>CONCATENATE(DATOS[[#This Row],[customer_id]],"_",DATOS[[#This Row],[country]],"_",DATOS[[#This Row],[customer_since]])</f>
        <v>CUST_8494_Canada_45121</v>
      </c>
      <c r="B4223" t="s">
        <v>532</v>
      </c>
      <c r="C4223">
        <v>23</v>
      </c>
      <c r="D4223" t="s">
        <v>21</v>
      </c>
      <c r="E4223" t="s">
        <v>28</v>
      </c>
      <c r="F4223">
        <v>161.82</v>
      </c>
      <c r="G4223">
        <f>IF(DATOS[[#This Row],[avg_order_value]]="",0,DATOS[[#This Row],[avg_order_value]])</f>
        <v>161.82</v>
      </c>
      <c r="H4223">
        <v>6</v>
      </c>
      <c r="I4223">
        <f>DATOS[[#This Row],[avgValorOrdenDesc]]*DATOS[[#This Row],[total_orders]]</f>
        <v>970.92</v>
      </c>
      <c r="J4223">
        <v>342</v>
      </c>
      <c r="K4223">
        <v>0</v>
      </c>
      <c r="L4223" t="s">
        <v>23</v>
      </c>
      <c r="N4223">
        <f>IF(DATOS[[#This Row],[email_open_rate]]="",0,DATOS[[#This Row],[email_open_rate]])</f>
        <v>0</v>
      </c>
      <c r="O4223" s="1">
        <v>45121</v>
      </c>
      <c r="P4223">
        <v>22</v>
      </c>
      <c r="Q4223">
        <v>0.56999999999999995</v>
      </c>
      <c r="R4223">
        <f>IF(IFERROR(VLOOKUP(DATOS[[#This Row],[IdUnico]],A4224:$A$5002,1,FALSE),0),1,0)</f>
        <v>0</v>
      </c>
    </row>
    <row r="4224" spans="1:18" x14ac:dyDescent="0.3">
      <c r="A4224" t="str">
        <f>CONCATENATE(DATOS[[#This Row],[customer_id]],"_",DATOS[[#This Row],[country]],"_",DATOS[[#This Row],[customer_since]])</f>
        <v>CUST_8498_Brazil_44372</v>
      </c>
      <c r="B4224" t="s">
        <v>3503</v>
      </c>
      <c r="C4224">
        <v>40</v>
      </c>
      <c r="D4224" t="s">
        <v>25</v>
      </c>
      <c r="E4224" t="s">
        <v>15</v>
      </c>
      <c r="F4224">
        <v>114.33</v>
      </c>
      <c r="G4224">
        <f>IF(DATOS[[#This Row],[avg_order_value]]="",0,DATOS[[#This Row],[avg_order_value]])</f>
        <v>114.33</v>
      </c>
      <c r="H4224">
        <v>6</v>
      </c>
      <c r="I4224">
        <f>DATOS[[#This Row],[avgValorOrdenDesc]]*DATOS[[#This Row],[total_orders]]</f>
        <v>685.98</v>
      </c>
      <c r="J4224">
        <v>104</v>
      </c>
      <c r="K4224">
        <v>0</v>
      </c>
      <c r="L4224" t="s">
        <v>29</v>
      </c>
      <c r="M4224">
        <v>24.2</v>
      </c>
      <c r="N4224">
        <f>IF(DATOS[[#This Row],[email_open_rate]]="",0,DATOS[[#This Row],[email_open_rate]])</f>
        <v>24.2</v>
      </c>
      <c r="O4224" s="1">
        <v>44372</v>
      </c>
      <c r="P4224">
        <v>38</v>
      </c>
      <c r="Q4224">
        <v>0.23</v>
      </c>
      <c r="R4224">
        <f>IF(IFERROR(VLOOKUP(DATOS[[#This Row],[IdUnico]],A4225:$A$5002,1,FALSE),0),1,0)</f>
        <v>0</v>
      </c>
    </row>
    <row r="4225" spans="1:18" x14ac:dyDescent="0.3">
      <c r="A4225" t="str">
        <f>CONCATENATE(DATOS[[#This Row],[customer_id]],"_",DATOS[[#This Row],[country]],"_",DATOS[[#This Row],[customer_since]])</f>
        <v>CUST_8500_Australia_44586</v>
      </c>
      <c r="B4225" t="s">
        <v>3722</v>
      </c>
      <c r="C4225">
        <v>67</v>
      </c>
      <c r="D4225" t="s">
        <v>21</v>
      </c>
      <c r="E4225" t="s">
        <v>22</v>
      </c>
      <c r="F4225">
        <v>98.2</v>
      </c>
      <c r="G4225">
        <f>IF(DATOS[[#This Row],[avg_order_value]]="",0,DATOS[[#This Row],[avg_order_value]])</f>
        <v>98.2</v>
      </c>
      <c r="H4225">
        <v>8</v>
      </c>
      <c r="I4225">
        <f>DATOS[[#This Row],[avgValorOrdenDesc]]*DATOS[[#This Row],[total_orders]]</f>
        <v>785.6</v>
      </c>
      <c r="J4225">
        <v>143</v>
      </c>
      <c r="K4225">
        <v>0</v>
      </c>
      <c r="L4225" t="s">
        <v>23</v>
      </c>
      <c r="M4225">
        <v>42.3</v>
      </c>
      <c r="N4225">
        <f>IF(DATOS[[#This Row],[email_open_rate]]="",0,DATOS[[#This Row],[email_open_rate]])</f>
        <v>42.3</v>
      </c>
      <c r="O4225" s="1">
        <v>44586</v>
      </c>
      <c r="P4225">
        <v>59</v>
      </c>
      <c r="Q4225">
        <v>0.25</v>
      </c>
      <c r="R4225">
        <f>IF(IFERROR(VLOOKUP(DATOS[[#This Row],[IdUnico]],A4226:$A$5002,1,FALSE),0),1,0)</f>
        <v>0</v>
      </c>
    </row>
    <row r="4226" spans="1:18" x14ac:dyDescent="0.3">
      <c r="A4226" t="str">
        <f>CONCATENATE(DATOS[[#This Row],[customer_id]],"_",DATOS[[#This Row],[country]],"_",DATOS[[#This Row],[customer_since]])</f>
        <v>CUST_8504_Germany_44230</v>
      </c>
      <c r="B4226" t="s">
        <v>1814</v>
      </c>
      <c r="C4226">
        <v>56</v>
      </c>
      <c r="D4226" t="s">
        <v>14</v>
      </c>
      <c r="E4226" t="s">
        <v>50</v>
      </c>
      <c r="F4226">
        <v>55.97</v>
      </c>
      <c r="G4226">
        <f>IF(DATOS[[#This Row],[avg_order_value]]="",0,DATOS[[#This Row],[avg_order_value]])</f>
        <v>55.97</v>
      </c>
      <c r="H4226">
        <v>7</v>
      </c>
      <c r="I4226">
        <f>DATOS[[#This Row],[avgValorOrdenDesc]]*DATOS[[#This Row],[total_orders]]</f>
        <v>391.78999999999996</v>
      </c>
      <c r="J4226">
        <v>138</v>
      </c>
      <c r="K4226">
        <v>0</v>
      </c>
      <c r="L4226" t="s">
        <v>19</v>
      </c>
      <c r="M4226">
        <v>98.6</v>
      </c>
      <c r="N4226">
        <f>IF(DATOS[[#This Row],[email_open_rate]]="",0,DATOS[[#This Row],[email_open_rate]])</f>
        <v>98.6</v>
      </c>
      <c r="O4226" s="1">
        <v>44230</v>
      </c>
      <c r="P4226">
        <v>94</v>
      </c>
      <c r="Q4226">
        <v>0.27</v>
      </c>
      <c r="R4226">
        <f>IF(IFERROR(VLOOKUP(DATOS[[#This Row],[IdUnico]],A4227:$A$5002,1,FALSE),0),1,0)</f>
        <v>0</v>
      </c>
    </row>
    <row r="4227" spans="1:18" x14ac:dyDescent="0.3">
      <c r="A4227" t="str">
        <f>CONCATENATE(DATOS[[#This Row],[customer_id]],"_",DATOS[[#This Row],[country]],"_",DATOS[[#This Row],[customer_since]])</f>
        <v>CUST_8504_USA_45052</v>
      </c>
      <c r="B4227" t="s">
        <v>1814</v>
      </c>
      <c r="C4227">
        <v>54</v>
      </c>
      <c r="D4227" t="s">
        <v>25</v>
      </c>
      <c r="E4227" t="s">
        <v>18</v>
      </c>
      <c r="G4227">
        <f>IF(DATOS[[#This Row],[avg_order_value]]="",0,DATOS[[#This Row],[avg_order_value]])</f>
        <v>0</v>
      </c>
      <c r="H4227">
        <v>9</v>
      </c>
      <c r="I4227">
        <f>DATOS[[#This Row],[avgValorOrdenDesc]]*DATOS[[#This Row],[total_orders]]</f>
        <v>0</v>
      </c>
      <c r="J4227">
        <v>29</v>
      </c>
      <c r="K4227">
        <v>0</v>
      </c>
      <c r="L4227" t="s">
        <v>16</v>
      </c>
      <c r="M4227">
        <v>73.3</v>
      </c>
      <c r="N4227">
        <f>IF(DATOS[[#This Row],[email_open_rate]]="",0,DATOS[[#This Row],[email_open_rate]])</f>
        <v>73.3</v>
      </c>
      <c r="O4227" s="1">
        <v>45052</v>
      </c>
      <c r="P4227">
        <v>41</v>
      </c>
      <c r="Q4227">
        <v>0.2</v>
      </c>
      <c r="R4227">
        <f>IF(IFERROR(VLOOKUP(DATOS[[#This Row],[IdUnico]],A4228:$A$5002,1,FALSE),0),1,0)</f>
        <v>0</v>
      </c>
    </row>
    <row r="4228" spans="1:18" x14ac:dyDescent="0.3">
      <c r="A4228" t="str">
        <f>CONCATENATE(DATOS[[#This Row],[customer_id]],"_",DATOS[[#This Row],[country]],"_",DATOS[[#This Row],[customer_since]])</f>
        <v>CUST_8509_Germany_44454</v>
      </c>
      <c r="B4228" t="s">
        <v>361</v>
      </c>
      <c r="C4228">
        <v>40</v>
      </c>
      <c r="D4228" t="s">
        <v>21</v>
      </c>
      <c r="E4228" t="s">
        <v>50</v>
      </c>
      <c r="F4228">
        <v>96.2</v>
      </c>
      <c r="G4228">
        <f>IF(DATOS[[#This Row],[avg_order_value]]="",0,DATOS[[#This Row],[avg_order_value]])</f>
        <v>96.2</v>
      </c>
      <c r="H4228">
        <v>9</v>
      </c>
      <c r="I4228">
        <f>DATOS[[#This Row],[avgValorOrdenDesc]]*DATOS[[#This Row],[total_orders]]</f>
        <v>865.80000000000007</v>
      </c>
      <c r="J4228">
        <v>203</v>
      </c>
      <c r="K4228">
        <v>0</v>
      </c>
      <c r="L4228" t="s">
        <v>40</v>
      </c>
      <c r="M4228">
        <v>23.4</v>
      </c>
      <c r="N4228">
        <f>IF(DATOS[[#This Row],[email_open_rate]]="",0,DATOS[[#This Row],[email_open_rate]])</f>
        <v>23.4</v>
      </c>
      <c r="O4228" s="1">
        <v>44454</v>
      </c>
      <c r="P4228">
        <v>83</v>
      </c>
      <c r="Q4228">
        <v>0.28000000000000003</v>
      </c>
      <c r="R4228">
        <f>IF(IFERROR(VLOOKUP(DATOS[[#This Row],[IdUnico]],A4229:$A$5002,1,FALSE),0),1,0)</f>
        <v>0</v>
      </c>
    </row>
    <row r="4229" spans="1:18" x14ac:dyDescent="0.3">
      <c r="A4229" t="str">
        <f>CONCATENATE(DATOS[[#This Row],[customer_id]],"_",DATOS[[#This Row],[country]],"_",DATOS[[#This Row],[customer_since]])</f>
        <v>CUST_8511_India_44681</v>
      </c>
      <c r="B4229" t="s">
        <v>1182</v>
      </c>
      <c r="C4229">
        <v>74</v>
      </c>
      <c r="D4229" t="s">
        <v>25</v>
      </c>
      <c r="E4229" t="s">
        <v>37</v>
      </c>
      <c r="F4229">
        <v>242.07</v>
      </c>
      <c r="G4229">
        <f>IF(DATOS[[#This Row],[avg_order_value]]="",0,DATOS[[#This Row],[avg_order_value]])</f>
        <v>242.07</v>
      </c>
      <c r="H4229">
        <v>10</v>
      </c>
      <c r="I4229">
        <f>DATOS[[#This Row],[avgValorOrdenDesc]]*DATOS[[#This Row],[total_orders]]</f>
        <v>2420.6999999999998</v>
      </c>
      <c r="J4229">
        <v>241</v>
      </c>
      <c r="K4229">
        <v>0</v>
      </c>
      <c r="L4229" t="s">
        <v>29</v>
      </c>
      <c r="M4229">
        <v>19.7</v>
      </c>
      <c r="N4229">
        <f>IF(DATOS[[#This Row],[email_open_rate]]="",0,DATOS[[#This Row],[email_open_rate]])</f>
        <v>19.7</v>
      </c>
      <c r="O4229" s="1">
        <v>44681</v>
      </c>
      <c r="P4229">
        <v>88</v>
      </c>
      <c r="Q4229">
        <v>0.26</v>
      </c>
      <c r="R4229">
        <f>IF(IFERROR(VLOOKUP(DATOS[[#This Row],[IdUnico]],A4230:$A$5002,1,FALSE),0),1,0)</f>
        <v>0</v>
      </c>
    </row>
    <row r="4230" spans="1:18" x14ac:dyDescent="0.3">
      <c r="A4230" t="str">
        <f>CONCATENATE(DATOS[[#This Row],[customer_id]],"_",DATOS[[#This Row],[country]],"_",DATOS[[#This Row],[customer_since]])</f>
        <v>CUST_8513_Australia_44609</v>
      </c>
      <c r="B4230" t="s">
        <v>71</v>
      </c>
      <c r="C4230">
        <v>75</v>
      </c>
      <c r="D4230" t="s">
        <v>14</v>
      </c>
      <c r="E4230" t="s">
        <v>22</v>
      </c>
      <c r="F4230">
        <v>48.94</v>
      </c>
      <c r="G4230">
        <f>IF(DATOS[[#This Row],[avg_order_value]]="",0,DATOS[[#This Row],[avg_order_value]])</f>
        <v>48.94</v>
      </c>
      <c r="H4230">
        <v>11</v>
      </c>
      <c r="I4230">
        <f>DATOS[[#This Row],[avgValorOrdenDesc]]*DATOS[[#This Row],[total_orders]]</f>
        <v>538.33999999999992</v>
      </c>
      <c r="J4230">
        <v>5</v>
      </c>
      <c r="K4230">
        <v>0</v>
      </c>
      <c r="L4230" t="s">
        <v>29</v>
      </c>
      <c r="M4230">
        <v>2.5</v>
      </c>
      <c r="N4230">
        <f>IF(DATOS[[#This Row],[email_open_rate]]="",0,DATOS[[#This Row],[email_open_rate]])</f>
        <v>2.5</v>
      </c>
      <c r="O4230" s="1">
        <v>44609</v>
      </c>
      <c r="P4230">
        <v>85</v>
      </c>
      <c r="Q4230">
        <v>0.14000000000000001</v>
      </c>
      <c r="R4230">
        <f>IF(IFERROR(VLOOKUP(DATOS[[#This Row],[IdUnico]],A4231:$A$5002,1,FALSE),0),1,0)</f>
        <v>0</v>
      </c>
    </row>
    <row r="4231" spans="1:18" x14ac:dyDescent="0.3">
      <c r="A4231" t="str">
        <f>CONCATENATE(DATOS[[#This Row],[customer_id]],"_",DATOS[[#This Row],[country]],"_",DATOS[[#This Row],[customer_since]])</f>
        <v>CUST_8519_France_45145</v>
      </c>
      <c r="B4231" t="s">
        <v>1515</v>
      </c>
      <c r="C4231">
        <v>56</v>
      </c>
      <c r="D4231" t="s">
        <v>21</v>
      </c>
      <c r="E4231" t="s">
        <v>35</v>
      </c>
      <c r="F4231">
        <v>100.23</v>
      </c>
      <c r="G4231">
        <f>IF(DATOS[[#This Row],[avg_order_value]]="",0,DATOS[[#This Row],[avg_order_value]])</f>
        <v>100.23</v>
      </c>
      <c r="H4231">
        <v>11</v>
      </c>
      <c r="I4231">
        <f>DATOS[[#This Row],[avgValorOrdenDesc]]*DATOS[[#This Row],[total_orders]]</f>
        <v>1102.53</v>
      </c>
      <c r="J4231">
        <v>97</v>
      </c>
      <c r="K4231">
        <v>0</v>
      </c>
      <c r="L4231" t="s">
        <v>40</v>
      </c>
      <c r="M4231">
        <v>3.7</v>
      </c>
      <c r="N4231">
        <f>IF(DATOS[[#This Row],[email_open_rate]]="",0,DATOS[[#This Row],[email_open_rate]])</f>
        <v>3.7</v>
      </c>
      <c r="O4231" s="1">
        <v>45145</v>
      </c>
      <c r="P4231">
        <v>74</v>
      </c>
      <c r="Q4231">
        <v>0.51</v>
      </c>
      <c r="R4231">
        <f>IF(IFERROR(VLOOKUP(DATOS[[#This Row],[IdUnico]],A4232:$A$5002,1,FALSE),0),1,0)</f>
        <v>0</v>
      </c>
    </row>
    <row r="4232" spans="1:18" x14ac:dyDescent="0.3">
      <c r="A4232" t="str">
        <f>CONCATENATE(DATOS[[#This Row],[customer_id]],"_",DATOS[[#This Row],[country]],"_",DATOS[[#This Row],[customer_since]])</f>
        <v>CUST_8519_UK_45448</v>
      </c>
      <c r="B4232" t="s">
        <v>1515</v>
      </c>
      <c r="C4232">
        <v>44</v>
      </c>
      <c r="D4232" t="s">
        <v>21</v>
      </c>
      <c r="E4232" t="s">
        <v>52</v>
      </c>
      <c r="F4232">
        <v>65.709999999999994</v>
      </c>
      <c r="G4232">
        <f>IF(DATOS[[#This Row],[avg_order_value]]="",0,DATOS[[#This Row],[avg_order_value]])</f>
        <v>65.709999999999994</v>
      </c>
      <c r="H4232">
        <v>10</v>
      </c>
      <c r="I4232">
        <f>DATOS[[#This Row],[avgValorOrdenDesc]]*DATOS[[#This Row],[total_orders]]</f>
        <v>657.09999999999991</v>
      </c>
      <c r="J4232">
        <v>60</v>
      </c>
      <c r="K4232">
        <v>0</v>
      </c>
      <c r="L4232" t="s">
        <v>23</v>
      </c>
      <c r="M4232">
        <v>84.8</v>
      </c>
      <c r="N4232">
        <f>IF(DATOS[[#This Row],[email_open_rate]]="",0,DATOS[[#This Row],[email_open_rate]])</f>
        <v>84.8</v>
      </c>
      <c r="O4232" s="1">
        <v>45448</v>
      </c>
      <c r="P4232">
        <v>19</v>
      </c>
      <c r="Q4232">
        <v>0.37</v>
      </c>
      <c r="R4232">
        <f>IF(IFERROR(VLOOKUP(DATOS[[#This Row],[IdUnico]],A4233:$A$5002,1,FALSE),0),1,0)</f>
        <v>0</v>
      </c>
    </row>
    <row r="4233" spans="1:18" x14ac:dyDescent="0.3">
      <c r="A4233" t="str">
        <f>CONCATENATE(DATOS[[#This Row],[customer_id]],"_",DATOS[[#This Row],[country]],"_",DATOS[[#This Row],[customer_since]])</f>
        <v>CUST_8521_France_44666</v>
      </c>
      <c r="B4233" t="s">
        <v>1997</v>
      </c>
      <c r="C4233">
        <v>53</v>
      </c>
      <c r="D4233" t="s">
        <v>21</v>
      </c>
      <c r="E4233" t="s">
        <v>35</v>
      </c>
      <c r="F4233">
        <v>118.73</v>
      </c>
      <c r="G4233">
        <f>IF(DATOS[[#This Row],[avg_order_value]]="",0,DATOS[[#This Row],[avg_order_value]])</f>
        <v>118.73</v>
      </c>
      <c r="H4233">
        <v>13</v>
      </c>
      <c r="I4233">
        <f>DATOS[[#This Row],[avgValorOrdenDesc]]*DATOS[[#This Row],[total_orders]]</f>
        <v>1543.49</v>
      </c>
      <c r="J4233">
        <v>147</v>
      </c>
      <c r="K4233">
        <v>0</v>
      </c>
      <c r="L4233" t="s">
        <v>40</v>
      </c>
      <c r="M4233">
        <v>48.2</v>
      </c>
      <c r="N4233">
        <f>IF(DATOS[[#This Row],[email_open_rate]]="",0,DATOS[[#This Row],[email_open_rate]])</f>
        <v>48.2</v>
      </c>
      <c r="O4233" s="1">
        <v>44666</v>
      </c>
      <c r="P4233">
        <v>57</v>
      </c>
      <c r="Q4233">
        <v>0.21</v>
      </c>
      <c r="R4233">
        <f>IF(IFERROR(VLOOKUP(DATOS[[#This Row],[IdUnico]],A4234:$A$5002,1,FALSE),0),1,0)</f>
        <v>0</v>
      </c>
    </row>
    <row r="4234" spans="1:18" x14ac:dyDescent="0.3">
      <c r="A4234" t="str">
        <f>CONCATENATE(DATOS[[#This Row],[customer_id]],"_",DATOS[[#This Row],[country]],"_",DATOS[[#This Row],[customer_since]])</f>
        <v>CUST_8522_Japan_44688</v>
      </c>
      <c r="B4234" t="s">
        <v>3163</v>
      </c>
      <c r="C4234">
        <v>73</v>
      </c>
      <c r="D4234" t="s">
        <v>14</v>
      </c>
      <c r="E4234" t="s">
        <v>26</v>
      </c>
      <c r="F4234">
        <v>69.48</v>
      </c>
      <c r="G4234">
        <f>IF(DATOS[[#This Row],[avg_order_value]]="",0,DATOS[[#This Row],[avg_order_value]])</f>
        <v>69.48</v>
      </c>
      <c r="H4234">
        <v>8</v>
      </c>
      <c r="I4234">
        <f>DATOS[[#This Row],[avgValorOrdenDesc]]*DATOS[[#This Row],[total_orders]]</f>
        <v>555.84</v>
      </c>
      <c r="J4234">
        <v>186</v>
      </c>
      <c r="K4234">
        <v>0</v>
      </c>
      <c r="L4234" t="s">
        <v>19</v>
      </c>
      <c r="M4234">
        <v>23.4</v>
      </c>
      <c r="N4234">
        <f>IF(DATOS[[#This Row],[email_open_rate]]="",0,DATOS[[#This Row],[email_open_rate]])</f>
        <v>23.4</v>
      </c>
      <c r="O4234" s="1">
        <v>44688</v>
      </c>
      <c r="P4234">
        <v>48</v>
      </c>
      <c r="Q4234">
        <v>0.17</v>
      </c>
      <c r="R4234">
        <f>IF(IFERROR(VLOOKUP(DATOS[[#This Row],[IdUnico]],A4235:$A$5002,1,FALSE),0),1,0)</f>
        <v>0</v>
      </c>
    </row>
    <row r="4235" spans="1:18" x14ac:dyDescent="0.3">
      <c r="A4235" t="str">
        <f>CONCATENATE(DATOS[[#This Row],[customer_id]],"_",DATOS[[#This Row],[country]],"_",DATOS[[#This Row],[customer_since]])</f>
        <v>CUST_8526_Japan_44112</v>
      </c>
      <c r="B4235" t="s">
        <v>173</v>
      </c>
      <c r="C4235">
        <v>24</v>
      </c>
      <c r="D4235" t="s">
        <v>21</v>
      </c>
      <c r="E4235" t="s">
        <v>26</v>
      </c>
      <c r="F4235">
        <v>97.4</v>
      </c>
      <c r="G4235">
        <f>IF(DATOS[[#This Row],[avg_order_value]]="",0,DATOS[[#This Row],[avg_order_value]])</f>
        <v>97.4</v>
      </c>
      <c r="H4235">
        <v>7</v>
      </c>
      <c r="I4235">
        <f>DATOS[[#This Row],[avgValorOrdenDesc]]*DATOS[[#This Row],[total_orders]]</f>
        <v>681.80000000000007</v>
      </c>
      <c r="J4235">
        <v>358</v>
      </c>
      <c r="K4235">
        <v>0</v>
      </c>
      <c r="L4235" t="s">
        <v>23</v>
      </c>
      <c r="M4235">
        <v>97.9</v>
      </c>
      <c r="N4235">
        <f>IF(DATOS[[#This Row],[email_open_rate]]="",0,DATOS[[#This Row],[email_open_rate]])</f>
        <v>97.9</v>
      </c>
      <c r="O4235" s="1">
        <v>44112</v>
      </c>
      <c r="P4235">
        <v>90</v>
      </c>
      <c r="Q4235">
        <v>0.41</v>
      </c>
      <c r="R4235">
        <f>IF(IFERROR(VLOOKUP(DATOS[[#This Row],[IdUnico]],A4236:$A$5002,1,FALSE),0),1,0)</f>
        <v>0</v>
      </c>
    </row>
    <row r="4236" spans="1:18" x14ac:dyDescent="0.3">
      <c r="A4236" t="str">
        <f>CONCATENATE(DATOS[[#This Row],[customer_id]],"_",DATOS[[#This Row],[country]],"_",DATOS[[#This Row],[customer_since]])</f>
        <v>CUST_8527_USA_45538</v>
      </c>
      <c r="B4236" t="s">
        <v>1848</v>
      </c>
      <c r="C4236">
        <v>46</v>
      </c>
      <c r="D4236" t="s">
        <v>14</v>
      </c>
      <c r="E4236" t="s">
        <v>18</v>
      </c>
      <c r="F4236">
        <v>63.39</v>
      </c>
      <c r="G4236">
        <f>IF(DATOS[[#This Row],[avg_order_value]]="",0,DATOS[[#This Row],[avg_order_value]])</f>
        <v>63.39</v>
      </c>
      <c r="H4236">
        <v>11</v>
      </c>
      <c r="I4236">
        <f>DATOS[[#This Row],[avgValorOrdenDesc]]*DATOS[[#This Row],[total_orders]]</f>
        <v>697.29</v>
      </c>
      <c r="J4236">
        <v>30</v>
      </c>
      <c r="K4236">
        <v>0</v>
      </c>
      <c r="L4236" t="s">
        <v>19</v>
      </c>
      <c r="M4236">
        <v>80.099999999999994</v>
      </c>
      <c r="N4236">
        <f>IF(DATOS[[#This Row],[email_open_rate]]="",0,DATOS[[#This Row],[email_open_rate]])</f>
        <v>80.099999999999994</v>
      </c>
      <c r="O4236" s="1">
        <v>45538</v>
      </c>
      <c r="P4236">
        <v>13</v>
      </c>
      <c r="Q4236">
        <v>0.41</v>
      </c>
      <c r="R4236">
        <f>IF(IFERROR(VLOOKUP(DATOS[[#This Row],[IdUnico]],A4237:$A$5002,1,FALSE),0),1,0)</f>
        <v>0</v>
      </c>
    </row>
    <row r="4237" spans="1:18" x14ac:dyDescent="0.3">
      <c r="A4237" t="str">
        <f>CONCATENATE(DATOS[[#This Row],[customer_id]],"_",DATOS[[#This Row],[country]],"_",DATOS[[#This Row],[customer_since]])</f>
        <v>CUST_8531_Australia_45769</v>
      </c>
      <c r="B4237" t="s">
        <v>1956</v>
      </c>
      <c r="C4237">
        <v>59</v>
      </c>
      <c r="D4237" t="s">
        <v>21</v>
      </c>
      <c r="E4237" t="s">
        <v>22</v>
      </c>
      <c r="F4237">
        <v>51.86</v>
      </c>
      <c r="G4237">
        <f>IF(DATOS[[#This Row],[avg_order_value]]="",0,DATOS[[#This Row],[avg_order_value]])</f>
        <v>51.86</v>
      </c>
      <c r="H4237">
        <v>11</v>
      </c>
      <c r="I4237">
        <f>DATOS[[#This Row],[avgValorOrdenDesc]]*DATOS[[#This Row],[total_orders]]</f>
        <v>570.46</v>
      </c>
      <c r="J4237">
        <v>294</v>
      </c>
      <c r="K4237">
        <v>0</v>
      </c>
      <c r="L4237" t="s">
        <v>29</v>
      </c>
      <c r="M4237">
        <v>88.5</v>
      </c>
      <c r="N4237">
        <f>IF(DATOS[[#This Row],[email_open_rate]]="",0,DATOS[[#This Row],[email_open_rate]])</f>
        <v>88.5</v>
      </c>
      <c r="O4237" s="1">
        <v>45769</v>
      </c>
      <c r="P4237">
        <v>45</v>
      </c>
      <c r="Q4237">
        <v>0.11</v>
      </c>
      <c r="R4237">
        <f>IF(IFERROR(VLOOKUP(DATOS[[#This Row],[IdUnico]],A4238:$A$5002,1,FALSE),0),1,0)</f>
        <v>0</v>
      </c>
    </row>
    <row r="4238" spans="1:18" x14ac:dyDescent="0.3">
      <c r="A4238" t="str">
        <f>CONCATENATE(DATOS[[#This Row],[customer_id]],"_",DATOS[[#This Row],[country]],"_",DATOS[[#This Row],[customer_since]])</f>
        <v>CUST_8531_France_44665</v>
      </c>
      <c r="B4238" t="s">
        <v>1956</v>
      </c>
      <c r="C4238">
        <v>56</v>
      </c>
      <c r="D4238" t="s">
        <v>21</v>
      </c>
      <c r="E4238" t="s">
        <v>35</v>
      </c>
      <c r="F4238">
        <v>47.92</v>
      </c>
      <c r="G4238">
        <f>IF(DATOS[[#This Row],[avg_order_value]]="",0,DATOS[[#This Row],[avg_order_value]])</f>
        <v>47.92</v>
      </c>
      <c r="H4238">
        <v>13</v>
      </c>
      <c r="I4238">
        <f>DATOS[[#This Row],[avgValorOrdenDesc]]*DATOS[[#This Row],[total_orders]]</f>
        <v>622.96</v>
      </c>
      <c r="J4238">
        <v>219</v>
      </c>
      <c r="K4238">
        <v>1</v>
      </c>
      <c r="L4238" t="s">
        <v>23</v>
      </c>
      <c r="M4238">
        <v>27.2</v>
      </c>
      <c r="N4238">
        <f>IF(DATOS[[#This Row],[email_open_rate]]="",0,DATOS[[#This Row],[email_open_rate]])</f>
        <v>27.2</v>
      </c>
      <c r="O4238" s="1">
        <v>44665</v>
      </c>
      <c r="P4238">
        <v>93</v>
      </c>
      <c r="Q4238">
        <v>0.61</v>
      </c>
      <c r="R4238">
        <f>IF(IFERROR(VLOOKUP(DATOS[[#This Row],[IdUnico]],A4239:$A$5002,1,FALSE),0),1,0)</f>
        <v>0</v>
      </c>
    </row>
    <row r="4239" spans="1:18" x14ac:dyDescent="0.3">
      <c r="A4239" t="str">
        <f>CONCATENATE(DATOS[[#This Row],[customer_id]],"_",DATOS[[#This Row],[country]],"_",DATOS[[#This Row],[customer_since]])</f>
        <v>CUST_8531_France_44961</v>
      </c>
      <c r="B4239" t="s">
        <v>1956</v>
      </c>
      <c r="C4239">
        <v>51</v>
      </c>
      <c r="D4239" t="s">
        <v>14</v>
      </c>
      <c r="E4239" t="s">
        <v>35</v>
      </c>
      <c r="F4239">
        <v>70.95</v>
      </c>
      <c r="G4239">
        <f>IF(DATOS[[#This Row],[avg_order_value]]="",0,DATOS[[#This Row],[avg_order_value]])</f>
        <v>70.95</v>
      </c>
      <c r="H4239">
        <v>13</v>
      </c>
      <c r="I4239">
        <f>DATOS[[#This Row],[avgValorOrdenDesc]]*DATOS[[#This Row],[total_orders]]</f>
        <v>922.35</v>
      </c>
      <c r="J4239">
        <v>313</v>
      </c>
      <c r="K4239">
        <v>0</v>
      </c>
      <c r="L4239" t="s">
        <v>19</v>
      </c>
      <c r="M4239">
        <v>25.5</v>
      </c>
      <c r="N4239">
        <f>IF(DATOS[[#This Row],[email_open_rate]]="",0,DATOS[[#This Row],[email_open_rate]])</f>
        <v>25.5</v>
      </c>
      <c r="O4239" s="1">
        <v>44961</v>
      </c>
      <c r="P4239">
        <v>83</v>
      </c>
      <c r="Q4239">
        <v>0.05</v>
      </c>
      <c r="R4239">
        <f>IF(IFERROR(VLOOKUP(DATOS[[#This Row],[IdUnico]],A4240:$A$5002,1,FALSE),0),1,0)</f>
        <v>0</v>
      </c>
    </row>
    <row r="4240" spans="1:18" x14ac:dyDescent="0.3">
      <c r="A4240" t="str">
        <f>CONCATENATE(DATOS[[#This Row],[customer_id]],"_",DATOS[[#This Row],[country]],"_",DATOS[[#This Row],[customer_since]])</f>
        <v>CUST_8533_UK_44121</v>
      </c>
      <c r="B4240" t="s">
        <v>3838</v>
      </c>
      <c r="C4240">
        <v>49</v>
      </c>
      <c r="D4240" t="s">
        <v>14</v>
      </c>
      <c r="E4240" t="s">
        <v>52</v>
      </c>
      <c r="F4240">
        <v>132.16</v>
      </c>
      <c r="G4240">
        <f>IF(DATOS[[#This Row],[avg_order_value]]="",0,DATOS[[#This Row],[avg_order_value]])</f>
        <v>132.16</v>
      </c>
      <c r="H4240">
        <v>9</v>
      </c>
      <c r="I4240">
        <f>DATOS[[#This Row],[avgValorOrdenDesc]]*DATOS[[#This Row],[total_orders]]</f>
        <v>1189.44</v>
      </c>
      <c r="J4240">
        <v>306</v>
      </c>
      <c r="K4240">
        <v>0</v>
      </c>
      <c r="L4240" t="s">
        <v>19</v>
      </c>
      <c r="M4240">
        <v>20.9</v>
      </c>
      <c r="N4240">
        <f>IF(DATOS[[#This Row],[email_open_rate]]="",0,DATOS[[#This Row],[email_open_rate]])</f>
        <v>20.9</v>
      </c>
      <c r="O4240" s="1">
        <v>44121</v>
      </c>
      <c r="P4240">
        <v>13</v>
      </c>
      <c r="Q4240">
        <v>0.33</v>
      </c>
      <c r="R4240">
        <f>IF(IFERROR(VLOOKUP(DATOS[[#This Row],[IdUnico]],A4241:$A$5002,1,FALSE),0),1,0)</f>
        <v>0</v>
      </c>
    </row>
    <row r="4241" spans="1:18" x14ac:dyDescent="0.3">
      <c r="A4241" t="str">
        <f>CONCATENATE(DATOS[[#This Row],[customer_id]],"_",DATOS[[#This Row],[country]],"_",DATOS[[#This Row],[customer_since]])</f>
        <v>CUST_8537_China_44163</v>
      </c>
      <c r="B4241" t="s">
        <v>2386</v>
      </c>
      <c r="C4241">
        <v>42</v>
      </c>
      <c r="D4241" t="s">
        <v>25</v>
      </c>
      <c r="E4241" t="s">
        <v>44</v>
      </c>
      <c r="F4241">
        <v>182.11</v>
      </c>
      <c r="G4241">
        <f>IF(DATOS[[#This Row],[avg_order_value]]="",0,DATOS[[#This Row],[avg_order_value]])</f>
        <v>182.11</v>
      </c>
      <c r="H4241">
        <v>13</v>
      </c>
      <c r="I4241">
        <f>DATOS[[#This Row],[avgValorOrdenDesc]]*DATOS[[#This Row],[total_orders]]</f>
        <v>2367.4300000000003</v>
      </c>
      <c r="J4241">
        <v>80</v>
      </c>
      <c r="K4241">
        <v>0</v>
      </c>
      <c r="L4241" t="s">
        <v>40</v>
      </c>
      <c r="M4241">
        <v>66.2</v>
      </c>
      <c r="N4241">
        <f>IF(DATOS[[#This Row],[email_open_rate]]="",0,DATOS[[#This Row],[email_open_rate]])</f>
        <v>66.2</v>
      </c>
      <c r="O4241" s="1">
        <v>44163</v>
      </c>
      <c r="P4241">
        <v>19</v>
      </c>
      <c r="Q4241">
        <v>0.11</v>
      </c>
      <c r="R4241">
        <f>IF(IFERROR(VLOOKUP(DATOS[[#This Row],[IdUnico]],A4242:$A$5002,1,FALSE),0),1,0)</f>
        <v>0</v>
      </c>
    </row>
    <row r="4242" spans="1:18" x14ac:dyDescent="0.3">
      <c r="A4242" t="str">
        <f>CONCATENATE(DATOS[[#This Row],[customer_id]],"_",DATOS[[#This Row],[country]],"_",DATOS[[#This Row],[customer_since]])</f>
        <v>CUST_8538_USA_45067</v>
      </c>
      <c r="B4242" t="s">
        <v>3262</v>
      </c>
      <c r="C4242">
        <v>18</v>
      </c>
      <c r="D4242" t="s">
        <v>14</v>
      </c>
      <c r="E4242" t="s">
        <v>18</v>
      </c>
      <c r="F4242">
        <v>154.38999999999999</v>
      </c>
      <c r="G4242">
        <f>IF(DATOS[[#This Row],[avg_order_value]]="",0,DATOS[[#This Row],[avg_order_value]])</f>
        <v>154.38999999999999</v>
      </c>
      <c r="H4242">
        <v>12</v>
      </c>
      <c r="I4242">
        <f>DATOS[[#This Row],[avgValorOrdenDesc]]*DATOS[[#This Row],[total_orders]]</f>
        <v>1852.6799999999998</v>
      </c>
      <c r="J4242">
        <v>327</v>
      </c>
      <c r="K4242">
        <v>1</v>
      </c>
      <c r="L4242" t="s">
        <v>40</v>
      </c>
      <c r="M4242">
        <v>70.8</v>
      </c>
      <c r="N4242">
        <f>IF(DATOS[[#This Row],[email_open_rate]]="",0,DATOS[[#This Row],[email_open_rate]])</f>
        <v>70.8</v>
      </c>
      <c r="O4242" s="1">
        <v>45067</v>
      </c>
      <c r="P4242">
        <v>86</v>
      </c>
      <c r="Q4242">
        <v>0.45</v>
      </c>
      <c r="R4242">
        <f>IF(IFERROR(VLOOKUP(DATOS[[#This Row],[IdUnico]],A4243:$A$5002,1,FALSE),0),1,0)</f>
        <v>0</v>
      </c>
    </row>
    <row r="4243" spans="1:18" x14ac:dyDescent="0.3">
      <c r="A4243" t="str">
        <f>CONCATENATE(DATOS[[#This Row],[customer_id]],"_",DATOS[[#This Row],[country]],"_",DATOS[[#This Row],[customer_since]])</f>
        <v>CUST_8542_Japan_44215</v>
      </c>
      <c r="B4243" t="s">
        <v>3160</v>
      </c>
      <c r="C4243">
        <v>73</v>
      </c>
      <c r="D4243" t="s">
        <v>21</v>
      </c>
      <c r="E4243" t="s">
        <v>26</v>
      </c>
      <c r="F4243">
        <v>170.82</v>
      </c>
      <c r="G4243">
        <f>IF(DATOS[[#This Row],[avg_order_value]]="",0,DATOS[[#This Row],[avg_order_value]])</f>
        <v>170.82</v>
      </c>
      <c r="H4243">
        <v>14</v>
      </c>
      <c r="I4243">
        <f>DATOS[[#This Row],[avgValorOrdenDesc]]*DATOS[[#This Row],[total_orders]]</f>
        <v>2391.48</v>
      </c>
      <c r="J4243">
        <v>53</v>
      </c>
      <c r="K4243">
        <v>0</v>
      </c>
      <c r="L4243" t="s">
        <v>23</v>
      </c>
      <c r="M4243">
        <v>74.400000000000006</v>
      </c>
      <c r="N4243">
        <f>IF(DATOS[[#This Row],[email_open_rate]]="",0,DATOS[[#This Row],[email_open_rate]])</f>
        <v>74.400000000000006</v>
      </c>
      <c r="O4243" s="1">
        <v>44215</v>
      </c>
      <c r="P4243">
        <v>63</v>
      </c>
      <c r="Q4243">
        <v>0.12</v>
      </c>
      <c r="R4243">
        <f>IF(IFERROR(VLOOKUP(DATOS[[#This Row],[IdUnico]],A4244:$A$5002,1,FALSE),0),1,0)</f>
        <v>0</v>
      </c>
    </row>
    <row r="4244" spans="1:18" x14ac:dyDescent="0.3">
      <c r="A4244" t="str">
        <f>CONCATENATE(DATOS[[#This Row],[customer_id]],"_",DATOS[[#This Row],[country]],"_",DATOS[[#This Row],[customer_since]])</f>
        <v>CUST_8543_India_45403</v>
      </c>
      <c r="B4244" t="s">
        <v>459</v>
      </c>
      <c r="C4244">
        <v>32</v>
      </c>
      <c r="D4244" t="s">
        <v>21</v>
      </c>
      <c r="E4244" t="s">
        <v>37</v>
      </c>
      <c r="F4244">
        <v>95.26</v>
      </c>
      <c r="G4244">
        <f>IF(DATOS[[#This Row],[avg_order_value]]="",0,DATOS[[#This Row],[avg_order_value]])</f>
        <v>95.26</v>
      </c>
      <c r="H4244">
        <v>4</v>
      </c>
      <c r="I4244">
        <f>DATOS[[#This Row],[avgValorOrdenDesc]]*DATOS[[#This Row],[total_orders]]</f>
        <v>381.04</v>
      </c>
      <c r="J4244">
        <v>274</v>
      </c>
      <c r="K4244">
        <v>0</v>
      </c>
      <c r="L4244" t="s">
        <v>19</v>
      </c>
      <c r="M4244">
        <v>6.2</v>
      </c>
      <c r="N4244">
        <f>IF(DATOS[[#This Row],[email_open_rate]]="",0,DATOS[[#This Row],[email_open_rate]])</f>
        <v>6.2</v>
      </c>
      <c r="O4244" s="1">
        <v>45403</v>
      </c>
      <c r="P4244">
        <v>40</v>
      </c>
      <c r="Q4244">
        <v>0.43</v>
      </c>
      <c r="R4244">
        <f>IF(IFERROR(VLOOKUP(DATOS[[#This Row],[IdUnico]],A4245:$A$5002,1,FALSE),0),1,0)</f>
        <v>0</v>
      </c>
    </row>
    <row r="4245" spans="1:18" x14ac:dyDescent="0.3">
      <c r="A4245" t="str">
        <f>CONCATENATE(DATOS[[#This Row],[customer_id]],"_",DATOS[[#This Row],[country]],"_",DATOS[[#This Row],[customer_since]])</f>
        <v>CUST_8544_France_45190</v>
      </c>
      <c r="B4245" t="s">
        <v>1892</v>
      </c>
      <c r="C4245">
        <v>39</v>
      </c>
      <c r="D4245" t="s">
        <v>14</v>
      </c>
      <c r="E4245" t="s">
        <v>35</v>
      </c>
      <c r="F4245">
        <v>90.29</v>
      </c>
      <c r="G4245">
        <f>IF(DATOS[[#This Row],[avg_order_value]]="",0,DATOS[[#This Row],[avg_order_value]])</f>
        <v>90.29</v>
      </c>
      <c r="H4245">
        <v>15</v>
      </c>
      <c r="I4245">
        <f>DATOS[[#This Row],[avgValorOrdenDesc]]*DATOS[[#This Row],[total_orders]]</f>
        <v>1354.3500000000001</v>
      </c>
      <c r="J4245">
        <v>350</v>
      </c>
      <c r="K4245">
        <v>0</v>
      </c>
      <c r="L4245" t="s">
        <v>16</v>
      </c>
      <c r="M4245">
        <v>63.2</v>
      </c>
      <c r="N4245">
        <f>IF(DATOS[[#This Row],[email_open_rate]]="",0,DATOS[[#This Row],[email_open_rate]])</f>
        <v>63.2</v>
      </c>
      <c r="O4245" s="1">
        <v>45190</v>
      </c>
      <c r="P4245">
        <v>40</v>
      </c>
      <c r="Q4245">
        <v>0.55000000000000004</v>
      </c>
      <c r="R4245">
        <f>IF(IFERROR(VLOOKUP(DATOS[[#This Row],[IdUnico]],A4246:$A$5002,1,FALSE),0),1,0)</f>
        <v>0</v>
      </c>
    </row>
    <row r="4246" spans="1:18" x14ac:dyDescent="0.3">
      <c r="A4246" t="str">
        <f>CONCATENATE(DATOS[[#This Row],[customer_id]],"_",DATOS[[#This Row],[country]],"_",DATOS[[#This Row],[customer_since]])</f>
        <v>CUST_8544_Germany_44264</v>
      </c>
      <c r="B4246" t="s">
        <v>1892</v>
      </c>
      <c r="C4246">
        <v>75</v>
      </c>
      <c r="D4246" t="s">
        <v>14</v>
      </c>
      <c r="E4246" t="s">
        <v>50</v>
      </c>
      <c r="F4246">
        <v>108.88</v>
      </c>
      <c r="G4246">
        <f>IF(DATOS[[#This Row],[avg_order_value]]="",0,DATOS[[#This Row],[avg_order_value]])</f>
        <v>108.88</v>
      </c>
      <c r="H4246">
        <v>18</v>
      </c>
      <c r="I4246">
        <f>DATOS[[#This Row],[avgValorOrdenDesc]]*DATOS[[#This Row],[total_orders]]</f>
        <v>1959.84</v>
      </c>
      <c r="J4246">
        <v>81</v>
      </c>
      <c r="K4246">
        <v>0</v>
      </c>
      <c r="L4246" t="s">
        <v>19</v>
      </c>
      <c r="M4246">
        <v>70.400000000000006</v>
      </c>
      <c r="N4246">
        <f>IF(DATOS[[#This Row],[email_open_rate]]="",0,DATOS[[#This Row],[email_open_rate]])</f>
        <v>70.400000000000006</v>
      </c>
      <c r="O4246" s="1">
        <v>44264</v>
      </c>
      <c r="P4246">
        <v>14</v>
      </c>
      <c r="Q4246">
        <v>0.4</v>
      </c>
      <c r="R4246">
        <f>IF(IFERROR(VLOOKUP(DATOS[[#This Row],[IdUnico]],A4247:$A$5002,1,FALSE),0),1,0)</f>
        <v>0</v>
      </c>
    </row>
    <row r="4247" spans="1:18" x14ac:dyDescent="0.3">
      <c r="A4247" t="str">
        <f>CONCATENATE(DATOS[[#This Row],[customer_id]],"_",DATOS[[#This Row],[country]],"_",DATOS[[#This Row],[customer_since]])</f>
        <v>CUST_8544_Japan_45297</v>
      </c>
      <c r="B4247" t="s">
        <v>1892</v>
      </c>
      <c r="C4247">
        <v>79</v>
      </c>
      <c r="D4247" t="s">
        <v>14</v>
      </c>
      <c r="E4247" t="s">
        <v>26</v>
      </c>
      <c r="G4247">
        <f>IF(DATOS[[#This Row],[avg_order_value]]="",0,DATOS[[#This Row],[avg_order_value]])</f>
        <v>0</v>
      </c>
      <c r="H4247">
        <v>5</v>
      </c>
      <c r="I4247">
        <f>DATOS[[#This Row],[avgValorOrdenDesc]]*DATOS[[#This Row],[total_orders]]</f>
        <v>0</v>
      </c>
      <c r="J4247">
        <v>182</v>
      </c>
      <c r="K4247">
        <v>0</v>
      </c>
      <c r="L4247" t="s">
        <v>23</v>
      </c>
      <c r="M4247">
        <v>40.799999999999997</v>
      </c>
      <c r="N4247">
        <f>IF(DATOS[[#This Row],[email_open_rate]]="",0,DATOS[[#This Row],[email_open_rate]])</f>
        <v>40.799999999999997</v>
      </c>
      <c r="O4247" s="1">
        <v>45297</v>
      </c>
      <c r="P4247">
        <v>72</v>
      </c>
      <c r="Q4247">
        <v>0.37</v>
      </c>
      <c r="R4247">
        <f>IF(IFERROR(VLOOKUP(DATOS[[#This Row],[IdUnico]],A4248:$A$5002,1,FALSE),0),1,0)</f>
        <v>0</v>
      </c>
    </row>
    <row r="4248" spans="1:18" x14ac:dyDescent="0.3">
      <c r="A4248" t="str">
        <f>CONCATENATE(DATOS[[#This Row],[customer_id]],"_",DATOS[[#This Row],[country]],"_",DATOS[[#This Row],[customer_since]])</f>
        <v>CUST_8545_Germany_45400</v>
      </c>
      <c r="B4248" t="s">
        <v>3295</v>
      </c>
      <c r="C4248">
        <v>45</v>
      </c>
      <c r="D4248" t="s">
        <v>21</v>
      </c>
      <c r="E4248" t="s">
        <v>50</v>
      </c>
      <c r="F4248">
        <v>27.72</v>
      </c>
      <c r="G4248">
        <f>IF(DATOS[[#This Row],[avg_order_value]]="",0,DATOS[[#This Row],[avg_order_value]])</f>
        <v>27.72</v>
      </c>
      <c r="H4248">
        <v>12</v>
      </c>
      <c r="I4248">
        <f>DATOS[[#This Row],[avgValorOrdenDesc]]*DATOS[[#This Row],[total_orders]]</f>
        <v>332.64</v>
      </c>
      <c r="J4248">
        <v>155</v>
      </c>
      <c r="K4248">
        <v>0</v>
      </c>
      <c r="L4248" t="s">
        <v>16</v>
      </c>
      <c r="M4248">
        <v>77</v>
      </c>
      <c r="N4248">
        <f>IF(DATOS[[#This Row],[email_open_rate]]="",0,DATOS[[#This Row],[email_open_rate]])</f>
        <v>77</v>
      </c>
      <c r="O4248" s="1">
        <v>45400</v>
      </c>
      <c r="P4248">
        <v>71</v>
      </c>
      <c r="Q4248">
        <v>0.38</v>
      </c>
      <c r="R4248">
        <f>IF(IFERROR(VLOOKUP(DATOS[[#This Row],[IdUnico]],A4249:$A$5002,1,FALSE),0),1,0)</f>
        <v>0</v>
      </c>
    </row>
    <row r="4249" spans="1:18" x14ac:dyDescent="0.3">
      <c r="A4249" t="str">
        <f>CONCATENATE(DATOS[[#This Row],[customer_id]],"_",DATOS[[#This Row],[country]],"_",DATOS[[#This Row],[customer_since]])</f>
        <v>CUST_8546_France_45479</v>
      </c>
      <c r="B4249" t="s">
        <v>833</v>
      </c>
      <c r="C4249">
        <v>65</v>
      </c>
      <c r="D4249" t="s">
        <v>21</v>
      </c>
      <c r="E4249" t="s">
        <v>35</v>
      </c>
      <c r="F4249">
        <v>163.5</v>
      </c>
      <c r="G4249">
        <f>IF(DATOS[[#This Row],[avg_order_value]]="",0,DATOS[[#This Row],[avg_order_value]])</f>
        <v>163.5</v>
      </c>
      <c r="H4249">
        <v>9</v>
      </c>
      <c r="I4249">
        <f>DATOS[[#This Row],[avgValorOrdenDesc]]*DATOS[[#This Row],[total_orders]]</f>
        <v>1471.5</v>
      </c>
      <c r="J4249">
        <v>152</v>
      </c>
      <c r="K4249">
        <v>0</v>
      </c>
      <c r="L4249" t="s">
        <v>40</v>
      </c>
      <c r="M4249">
        <v>3.2</v>
      </c>
      <c r="N4249">
        <f>IF(DATOS[[#This Row],[email_open_rate]]="",0,DATOS[[#This Row],[email_open_rate]])</f>
        <v>3.2</v>
      </c>
      <c r="O4249" s="1">
        <v>45479</v>
      </c>
      <c r="P4249">
        <v>66</v>
      </c>
      <c r="Q4249">
        <v>0.67</v>
      </c>
      <c r="R4249">
        <f>IF(IFERROR(VLOOKUP(DATOS[[#This Row],[IdUnico]],A4250:$A$5002,1,FALSE),0),1,0)</f>
        <v>0</v>
      </c>
    </row>
    <row r="4250" spans="1:18" x14ac:dyDescent="0.3">
      <c r="A4250" t="str">
        <f>CONCATENATE(DATOS[[#This Row],[customer_id]],"_",DATOS[[#This Row],[country]],"_",DATOS[[#This Row],[customer_since]])</f>
        <v>CUST_8547_UK_45554</v>
      </c>
      <c r="B4250" t="s">
        <v>2413</v>
      </c>
      <c r="C4250">
        <v>42</v>
      </c>
      <c r="D4250" t="s">
        <v>14</v>
      </c>
      <c r="E4250" t="s">
        <v>52</v>
      </c>
      <c r="F4250">
        <v>92.47</v>
      </c>
      <c r="G4250">
        <f>IF(DATOS[[#This Row],[avg_order_value]]="",0,DATOS[[#This Row],[avg_order_value]])</f>
        <v>92.47</v>
      </c>
      <c r="H4250">
        <v>7</v>
      </c>
      <c r="I4250">
        <f>DATOS[[#This Row],[avgValorOrdenDesc]]*DATOS[[#This Row],[total_orders]]</f>
        <v>647.29</v>
      </c>
      <c r="J4250">
        <v>36</v>
      </c>
      <c r="K4250">
        <v>0</v>
      </c>
      <c r="L4250" t="s">
        <v>16</v>
      </c>
      <c r="M4250">
        <v>38.9</v>
      </c>
      <c r="N4250">
        <f>IF(DATOS[[#This Row],[email_open_rate]]="",0,DATOS[[#This Row],[email_open_rate]])</f>
        <v>38.9</v>
      </c>
      <c r="O4250" s="1">
        <v>45554</v>
      </c>
      <c r="P4250">
        <v>84</v>
      </c>
      <c r="Q4250">
        <v>0.28000000000000003</v>
      </c>
      <c r="R4250">
        <f>IF(IFERROR(VLOOKUP(DATOS[[#This Row],[IdUnico]],A4251:$A$5002,1,FALSE),0),1,0)</f>
        <v>0</v>
      </c>
    </row>
    <row r="4251" spans="1:18" x14ac:dyDescent="0.3">
      <c r="A4251" t="str">
        <f>CONCATENATE(DATOS[[#This Row],[customer_id]],"_",DATOS[[#This Row],[country]],"_",DATOS[[#This Row],[customer_since]])</f>
        <v>CUST_8548_UK_45017</v>
      </c>
      <c r="B4251" t="s">
        <v>2023</v>
      </c>
      <c r="C4251">
        <v>66</v>
      </c>
      <c r="D4251" t="s">
        <v>25</v>
      </c>
      <c r="E4251" t="s">
        <v>52</v>
      </c>
      <c r="F4251">
        <v>95.28</v>
      </c>
      <c r="G4251">
        <f>IF(DATOS[[#This Row],[avg_order_value]]="",0,DATOS[[#This Row],[avg_order_value]])</f>
        <v>95.28</v>
      </c>
      <c r="H4251">
        <v>8</v>
      </c>
      <c r="I4251">
        <f>DATOS[[#This Row],[avgValorOrdenDesc]]*DATOS[[#This Row],[total_orders]]</f>
        <v>762.24</v>
      </c>
      <c r="J4251">
        <v>91</v>
      </c>
      <c r="K4251">
        <v>0</v>
      </c>
      <c r="L4251" t="s">
        <v>29</v>
      </c>
      <c r="M4251">
        <v>89.9</v>
      </c>
      <c r="N4251">
        <f>IF(DATOS[[#This Row],[email_open_rate]]="",0,DATOS[[#This Row],[email_open_rate]])</f>
        <v>89.9</v>
      </c>
      <c r="O4251" s="1">
        <v>45017</v>
      </c>
      <c r="P4251">
        <v>79</v>
      </c>
      <c r="Q4251">
        <v>0.2</v>
      </c>
      <c r="R4251">
        <f>IF(IFERROR(VLOOKUP(DATOS[[#This Row],[IdUnico]],A4252:$A$5002,1,FALSE),0),1,0)</f>
        <v>0</v>
      </c>
    </row>
    <row r="4252" spans="1:18" x14ac:dyDescent="0.3">
      <c r="A4252" t="str">
        <f>CONCATENATE(DATOS[[#This Row],[customer_id]],"_",DATOS[[#This Row],[country]],"_",DATOS[[#This Row],[customer_since]])</f>
        <v>CUST_8549_Brazil_45798</v>
      </c>
      <c r="B4252" t="s">
        <v>3383</v>
      </c>
      <c r="C4252">
        <v>75</v>
      </c>
      <c r="D4252" t="s">
        <v>14</v>
      </c>
      <c r="E4252" t="s">
        <v>15</v>
      </c>
      <c r="F4252">
        <v>130.16</v>
      </c>
      <c r="G4252">
        <f>IF(DATOS[[#This Row],[avg_order_value]]="",0,DATOS[[#This Row],[avg_order_value]])</f>
        <v>130.16</v>
      </c>
      <c r="H4252">
        <v>8</v>
      </c>
      <c r="I4252">
        <f>DATOS[[#This Row],[avgValorOrdenDesc]]*DATOS[[#This Row],[total_orders]]</f>
        <v>1041.28</v>
      </c>
      <c r="J4252">
        <v>237</v>
      </c>
      <c r="K4252">
        <v>0</v>
      </c>
      <c r="L4252" t="s">
        <v>23</v>
      </c>
      <c r="M4252">
        <v>73.2</v>
      </c>
      <c r="N4252">
        <f>IF(DATOS[[#This Row],[email_open_rate]]="",0,DATOS[[#This Row],[email_open_rate]])</f>
        <v>73.2</v>
      </c>
      <c r="O4252" s="1">
        <v>45798</v>
      </c>
      <c r="P4252">
        <v>94</v>
      </c>
      <c r="Q4252">
        <v>0.15</v>
      </c>
      <c r="R4252">
        <f>IF(IFERROR(VLOOKUP(DATOS[[#This Row],[IdUnico]],A4253:$A$5002,1,FALSE),0),1,0)</f>
        <v>0</v>
      </c>
    </row>
    <row r="4253" spans="1:18" x14ac:dyDescent="0.3">
      <c r="A4253" t="str">
        <f>CONCATENATE(DATOS[[#This Row],[customer_id]],"_",DATOS[[#This Row],[country]],"_",DATOS[[#This Row],[customer_since]])</f>
        <v>CUST_8552_Brazil_45836</v>
      </c>
      <c r="B4253" t="s">
        <v>2887</v>
      </c>
      <c r="C4253">
        <v>45</v>
      </c>
      <c r="D4253" t="s">
        <v>21</v>
      </c>
      <c r="E4253" t="s">
        <v>15</v>
      </c>
      <c r="F4253">
        <v>75.209999999999994</v>
      </c>
      <c r="G4253">
        <f>IF(DATOS[[#This Row],[avg_order_value]]="",0,DATOS[[#This Row],[avg_order_value]])</f>
        <v>75.209999999999994</v>
      </c>
      <c r="H4253">
        <v>4</v>
      </c>
      <c r="I4253">
        <f>DATOS[[#This Row],[avgValorOrdenDesc]]*DATOS[[#This Row],[total_orders]]</f>
        <v>300.83999999999997</v>
      </c>
      <c r="J4253">
        <v>269</v>
      </c>
      <c r="K4253">
        <v>0</v>
      </c>
      <c r="L4253" t="s">
        <v>40</v>
      </c>
      <c r="M4253">
        <v>72.400000000000006</v>
      </c>
      <c r="N4253">
        <f>IF(DATOS[[#This Row],[email_open_rate]]="",0,DATOS[[#This Row],[email_open_rate]])</f>
        <v>72.400000000000006</v>
      </c>
      <c r="O4253" s="1">
        <v>45836</v>
      </c>
      <c r="P4253">
        <v>95</v>
      </c>
      <c r="Q4253">
        <v>0.49</v>
      </c>
      <c r="R4253">
        <f>IF(IFERROR(VLOOKUP(DATOS[[#This Row],[IdUnico]],A4254:$A$5002,1,FALSE),0),1,0)</f>
        <v>0</v>
      </c>
    </row>
    <row r="4254" spans="1:18" x14ac:dyDescent="0.3">
      <c r="A4254" t="str">
        <f>CONCATENATE(DATOS[[#This Row],[customer_id]],"_",DATOS[[#This Row],[country]],"_",DATOS[[#This Row],[customer_since]])</f>
        <v>CUST_8554_China_44166</v>
      </c>
      <c r="B4254" t="s">
        <v>190</v>
      </c>
      <c r="C4254">
        <v>18</v>
      </c>
      <c r="D4254" t="s">
        <v>14</v>
      </c>
      <c r="E4254" t="s">
        <v>44</v>
      </c>
      <c r="F4254">
        <v>218.18</v>
      </c>
      <c r="G4254">
        <f>IF(DATOS[[#This Row],[avg_order_value]]="",0,DATOS[[#This Row],[avg_order_value]])</f>
        <v>218.18</v>
      </c>
      <c r="H4254">
        <v>9</v>
      </c>
      <c r="I4254">
        <f>DATOS[[#This Row],[avgValorOrdenDesc]]*DATOS[[#This Row],[total_orders]]</f>
        <v>1963.6200000000001</v>
      </c>
      <c r="J4254">
        <v>356</v>
      </c>
      <c r="K4254">
        <v>0</v>
      </c>
      <c r="L4254" t="s">
        <v>29</v>
      </c>
      <c r="M4254">
        <v>40</v>
      </c>
      <c r="N4254">
        <f>IF(DATOS[[#This Row],[email_open_rate]]="",0,DATOS[[#This Row],[email_open_rate]])</f>
        <v>40</v>
      </c>
      <c r="O4254" s="1">
        <v>44166</v>
      </c>
      <c r="P4254">
        <v>33</v>
      </c>
      <c r="Q4254">
        <v>0.16</v>
      </c>
      <c r="R4254">
        <f>IF(IFERROR(VLOOKUP(DATOS[[#This Row],[IdUnico]],A4255:$A$5002,1,FALSE),0),1,0)</f>
        <v>0</v>
      </c>
    </row>
    <row r="4255" spans="1:18" x14ac:dyDescent="0.3">
      <c r="A4255" t="str">
        <f>CONCATENATE(DATOS[[#This Row],[customer_id]],"_",DATOS[[#This Row],[country]],"_",DATOS[[#This Row],[customer_since]])</f>
        <v>CUST_8555_USA_44076</v>
      </c>
      <c r="B4255" t="s">
        <v>82</v>
      </c>
      <c r="C4255">
        <v>71</v>
      </c>
      <c r="D4255" t="s">
        <v>21</v>
      </c>
      <c r="E4255" t="s">
        <v>18</v>
      </c>
      <c r="F4255">
        <v>26.6</v>
      </c>
      <c r="G4255">
        <f>IF(DATOS[[#This Row],[avg_order_value]]="",0,DATOS[[#This Row],[avg_order_value]])</f>
        <v>26.6</v>
      </c>
      <c r="H4255">
        <v>7</v>
      </c>
      <c r="I4255">
        <f>DATOS[[#This Row],[avgValorOrdenDesc]]*DATOS[[#This Row],[total_orders]]</f>
        <v>186.20000000000002</v>
      </c>
      <c r="J4255">
        <v>79</v>
      </c>
      <c r="K4255">
        <v>0</v>
      </c>
      <c r="L4255" t="s">
        <v>23</v>
      </c>
      <c r="M4255">
        <v>99.9</v>
      </c>
      <c r="N4255">
        <f>IF(DATOS[[#This Row],[email_open_rate]]="",0,DATOS[[#This Row],[email_open_rate]])</f>
        <v>99.9</v>
      </c>
      <c r="O4255" s="1">
        <v>44076</v>
      </c>
      <c r="P4255">
        <v>20</v>
      </c>
      <c r="Q4255">
        <v>0.28000000000000003</v>
      </c>
      <c r="R4255">
        <f>IF(IFERROR(VLOOKUP(DATOS[[#This Row],[IdUnico]],A4256:$A$5002,1,FALSE),0),1,0)</f>
        <v>0</v>
      </c>
    </row>
    <row r="4256" spans="1:18" x14ac:dyDescent="0.3">
      <c r="A4256" t="str">
        <f>CONCATENATE(DATOS[[#This Row],[customer_id]],"_",DATOS[[#This Row],[country]],"_",DATOS[[#This Row],[customer_since]])</f>
        <v>CUST_8557_Australia_45691</v>
      </c>
      <c r="B4256" t="s">
        <v>2574</v>
      </c>
      <c r="C4256">
        <v>28</v>
      </c>
      <c r="D4256" t="s">
        <v>21</v>
      </c>
      <c r="E4256" t="s">
        <v>22</v>
      </c>
      <c r="F4256">
        <v>43.32</v>
      </c>
      <c r="G4256">
        <f>IF(DATOS[[#This Row],[avg_order_value]]="",0,DATOS[[#This Row],[avg_order_value]])</f>
        <v>43.32</v>
      </c>
      <c r="H4256">
        <v>11</v>
      </c>
      <c r="I4256">
        <f>DATOS[[#This Row],[avgValorOrdenDesc]]*DATOS[[#This Row],[total_orders]]</f>
        <v>476.52</v>
      </c>
      <c r="J4256">
        <v>119</v>
      </c>
      <c r="K4256">
        <v>0</v>
      </c>
      <c r="L4256" t="s">
        <v>19</v>
      </c>
      <c r="M4256">
        <v>99.3</v>
      </c>
      <c r="N4256">
        <f>IF(DATOS[[#This Row],[email_open_rate]]="",0,DATOS[[#This Row],[email_open_rate]])</f>
        <v>99.3</v>
      </c>
      <c r="O4256" s="1">
        <v>45691</v>
      </c>
      <c r="P4256">
        <v>29</v>
      </c>
      <c r="Q4256">
        <v>0.47</v>
      </c>
      <c r="R4256">
        <f>IF(IFERROR(VLOOKUP(DATOS[[#This Row],[IdUnico]],A4257:$A$5002,1,FALSE),0),1,0)</f>
        <v>0</v>
      </c>
    </row>
    <row r="4257" spans="1:18" x14ac:dyDescent="0.3">
      <c r="A4257" t="str">
        <f>CONCATENATE(DATOS[[#This Row],[customer_id]],"_",DATOS[[#This Row],[country]],"_",DATOS[[#This Row],[customer_since]])</f>
        <v>CUST_8560_Japan_45071</v>
      </c>
      <c r="B4257" t="s">
        <v>332</v>
      </c>
      <c r="C4257">
        <v>73</v>
      </c>
      <c r="D4257" t="s">
        <v>21</v>
      </c>
      <c r="E4257" t="s">
        <v>26</v>
      </c>
      <c r="F4257">
        <v>61.73</v>
      </c>
      <c r="G4257">
        <f>IF(DATOS[[#This Row],[avg_order_value]]="",0,DATOS[[#This Row],[avg_order_value]])</f>
        <v>61.73</v>
      </c>
      <c r="H4257">
        <v>9</v>
      </c>
      <c r="I4257">
        <f>DATOS[[#This Row],[avgValorOrdenDesc]]*DATOS[[#This Row],[total_orders]]</f>
        <v>555.56999999999994</v>
      </c>
      <c r="J4257">
        <v>134</v>
      </c>
      <c r="K4257">
        <v>0</v>
      </c>
      <c r="L4257" t="s">
        <v>29</v>
      </c>
      <c r="M4257">
        <v>47.3</v>
      </c>
      <c r="N4257">
        <f>IF(DATOS[[#This Row],[email_open_rate]]="",0,DATOS[[#This Row],[email_open_rate]])</f>
        <v>47.3</v>
      </c>
      <c r="O4257" s="1">
        <v>45071</v>
      </c>
      <c r="P4257">
        <v>93</v>
      </c>
      <c r="Q4257">
        <v>0.05</v>
      </c>
      <c r="R4257">
        <f>IF(IFERROR(VLOOKUP(DATOS[[#This Row],[IdUnico]],A4258:$A$5002,1,FALSE),0),1,0)</f>
        <v>0</v>
      </c>
    </row>
    <row r="4258" spans="1:18" x14ac:dyDescent="0.3">
      <c r="A4258" t="str">
        <f>CONCATENATE(DATOS[[#This Row],[customer_id]],"_",DATOS[[#This Row],[country]],"_",DATOS[[#This Row],[customer_since]])</f>
        <v>CUST_8560_USA_45641</v>
      </c>
      <c r="B4258" t="s">
        <v>332</v>
      </c>
      <c r="C4258">
        <v>55</v>
      </c>
      <c r="D4258" t="s">
        <v>21</v>
      </c>
      <c r="E4258" t="s">
        <v>18</v>
      </c>
      <c r="F4258">
        <v>96.33</v>
      </c>
      <c r="G4258">
        <f>IF(DATOS[[#This Row],[avg_order_value]]="",0,DATOS[[#This Row],[avg_order_value]])</f>
        <v>96.33</v>
      </c>
      <c r="H4258">
        <v>7</v>
      </c>
      <c r="I4258">
        <f>DATOS[[#This Row],[avgValorOrdenDesc]]*DATOS[[#This Row],[total_orders]]</f>
        <v>674.31</v>
      </c>
      <c r="J4258">
        <v>299</v>
      </c>
      <c r="K4258">
        <v>0</v>
      </c>
      <c r="L4258" t="s">
        <v>16</v>
      </c>
      <c r="M4258">
        <v>98.7</v>
      </c>
      <c r="N4258">
        <f>IF(DATOS[[#This Row],[email_open_rate]]="",0,DATOS[[#This Row],[email_open_rate]])</f>
        <v>98.7</v>
      </c>
      <c r="O4258" s="1">
        <v>45641</v>
      </c>
      <c r="P4258">
        <v>71</v>
      </c>
      <c r="Q4258">
        <v>0.24</v>
      </c>
      <c r="R4258">
        <f>IF(IFERROR(VLOOKUP(DATOS[[#This Row],[IdUnico]],A4259:$A$5002,1,FALSE),0),1,0)</f>
        <v>0</v>
      </c>
    </row>
    <row r="4259" spans="1:18" x14ac:dyDescent="0.3">
      <c r="A4259" t="str">
        <f>CONCATENATE(DATOS[[#This Row],[customer_id]],"_",DATOS[[#This Row],[country]],"_",DATOS[[#This Row],[customer_since]])</f>
        <v>CUST_8561_Brazil_45275</v>
      </c>
      <c r="B4259" t="s">
        <v>756</v>
      </c>
      <c r="C4259">
        <v>24</v>
      </c>
      <c r="D4259" t="s">
        <v>21</v>
      </c>
      <c r="E4259" t="s">
        <v>15</v>
      </c>
      <c r="F4259">
        <v>70.87</v>
      </c>
      <c r="G4259">
        <f>IF(DATOS[[#This Row],[avg_order_value]]="",0,DATOS[[#This Row],[avg_order_value]])</f>
        <v>70.87</v>
      </c>
      <c r="H4259">
        <v>11</v>
      </c>
      <c r="I4259">
        <f>DATOS[[#This Row],[avgValorOrdenDesc]]*DATOS[[#This Row],[total_orders]]</f>
        <v>779.57</v>
      </c>
      <c r="J4259">
        <v>2</v>
      </c>
      <c r="K4259">
        <v>0</v>
      </c>
      <c r="L4259" t="s">
        <v>23</v>
      </c>
      <c r="M4259">
        <v>15.7</v>
      </c>
      <c r="N4259">
        <f>IF(DATOS[[#This Row],[email_open_rate]]="",0,DATOS[[#This Row],[email_open_rate]])</f>
        <v>15.7</v>
      </c>
      <c r="O4259" s="1">
        <v>45275</v>
      </c>
      <c r="P4259">
        <v>64</v>
      </c>
      <c r="Q4259">
        <v>0.35</v>
      </c>
      <c r="R4259">
        <f>IF(IFERROR(VLOOKUP(DATOS[[#This Row],[IdUnico]],A4260:$A$5002,1,FALSE),0),1,0)</f>
        <v>0</v>
      </c>
    </row>
    <row r="4260" spans="1:18" x14ac:dyDescent="0.3">
      <c r="A4260" t="str">
        <f>CONCATENATE(DATOS[[#This Row],[customer_id]],"_",DATOS[[#This Row],[country]],"_",DATOS[[#This Row],[customer_since]])</f>
        <v>CUST_8561_France_45293</v>
      </c>
      <c r="B4260" t="s">
        <v>756</v>
      </c>
      <c r="C4260">
        <v>66</v>
      </c>
      <c r="D4260" t="s">
        <v>21</v>
      </c>
      <c r="E4260" t="s">
        <v>35</v>
      </c>
      <c r="F4260">
        <v>21.75</v>
      </c>
      <c r="G4260">
        <f>IF(DATOS[[#This Row],[avg_order_value]]="",0,DATOS[[#This Row],[avg_order_value]])</f>
        <v>21.75</v>
      </c>
      <c r="H4260">
        <v>13</v>
      </c>
      <c r="I4260">
        <f>DATOS[[#This Row],[avgValorOrdenDesc]]*DATOS[[#This Row],[total_orders]]</f>
        <v>282.75</v>
      </c>
      <c r="J4260">
        <v>130</v>
      </c>
      <c r="K4260">
        <v>0</v>
      </c>
      <c r="L4260" t="s">
        <v>19</v>
      </c>
      <c r="M4260">
        <v>22.1</v>
      </c>
      <c r="N4260">
        <f>IF(DATOS[[#This Row],[email_open_rate]]="",0,DATOS[[#This Row],[email_open_rate]])</f>
        <v>22.1</v>
      </c>
      <c r="O4260" s="1">
        <v>45293</v>
      </c>
      <c r="P4260">
        <v>87</v>
      </c>
      <c r="Q4260">
        <v>0.19</v>
      </c>
      <c r="R4260">
        <f>IF(IFERROR(VLOOKUP(DATOS[[#This Row],[IdUnico]],A4261:$A$5002,1,FALSE),0),1,0)</f>
        <v>0</v>
      </c>
    </row>
    <row r="4261" spans="1:18" x14ac:dyDescent="0.3">
      <c r="A4261" t="str">
        <f>CONCATENATE(DATOS[[#This Row],[customer_id]],"_",DATOS[[#This Row],[country]],"_",DATOS[[#This Row],[customer_since]])</f>
        <v>CUST_8564_India_44335</v>
      </c>
      <c r="B4261" t="s">
        <v>1152</v>
      </c>
      <c r="C4261">
        <v>68</v>
      </c>
      <c r="D4261" t="s">
        <v>14</v>
      </c>
      <c r="E4261" t="s">
        <v>37</v>
      </c>
      <c r="F4261">
        <v>165.09</v>
      </c>
      <c r="G4261">
        <f>IF(DATOS[[#This Row],[avg_order_value]]="",0,DATOS[[#This Row],[avg_order_value]])</f>
        <v>165.09</v>
      </c>
      <c r="H4261">
        <v>12</v>
      </c>
      <c r="I4261">
        <f>DATOS[[#This Row],[avgValorOrdenDesc]]*DATOS[[#This Row],[total_orders]]</f>
        <v>1981.08</v>
      </c>
      <c r="J4261">
        <v>80</v>
      </c>
      <c r="K4261">
        <v>0</v>
      </c>
      <c r="L4261" t="s">
        <v>23</v>
      </c>
      <c r="M4261">
        <v>95.8</v>
      </c>
      <c r="N4261">
        <f>IF(DATOS[[#This Row],[email_open_rate]]="",0,DATOS[[#This Row],[email_open_rate]])</f>
        <v>95.8</v>
      </c>
      <c r="O4261" s="1">
        <v>44335</v>
      </c>
      <c r="P4261">
        <v>69</v>
      </c>
      <c r="Q4261">
        <v>0.33</v>
      </c>
      <c r="R4261">
        <f>IF(IFERROR(VLOOKUP(DATOS[[#This Row],[IdUnico]],A4262:$A$5002,1,FALSE),0),1,0)</f>
        <v>0</v>
      </c>
    </row>
    <row r="4262" spans="1:18" x14ac:dyDescent="0.3">
      <c r="A4262" t="str">
        <f>CONCATENATE(DATOS[[#This Row],[customer_id]],"_",DATOS[[#This Row],[country]],"_",DATOS[[#This Row],[customer_since]])</f>
        <v>CUST_8566_Japan_44834</v>
      </c>
      <c r="B4262" t="s">
        <v>3353</v>
      </c>
      <c r="C4262">
        <v>26</v>
      </c>
      <c r="D4262" t="s">
        <v>21</v>
      </c>
      <c r="E4262" t="s">
        <v>26</v>
      </c>
      <c r="F4262">
        <v>155.54</v>
      </c>
      <c r="G4262">
        <f>IF(DATOS[[#This Row],[avg_order_value]]="",0,DATOS[[#This Row],[avg_order_value]])</f>
        <v>155.54</v>
      </c>
      <c r="H4262">
        <v>12</v>
      </c>
      <c r="I4262">
        <f>DATOS[[#This Row],[avgValorOrdenDesc]]*DATOS[[#This Row],[total_orders]]</f>
        <v>1866.48</v>
      </c>
      <c r="J4262">
        <v>69</v>
      </c>
      <c r="K4262">
        <v>0</v>
      </c>
      <c r="L4262" t="s">
        <v>29</v>
      </c>
      <c r="M4262">
        <v>79.599999999999994</v>
      </c>
      <c r="N4262">
        <f>IF(DATOS[[#This Row],[email_open_rate]]="",0,DATOS[[#This Row],[email_open_rate]])</f>
        <v>79.599999999999994</v>
      </c>
      <c r="O4262" s="1">
        <v>44834</v>
      </c>
      <c r="P4262">
        <v>66</v>
      </c>
      <c r="Q4262">
        <v>0.44</v>
      </c>
      <c r="R4262">
        <f>IF(IFERROR(VLOOKUP(DATOS[[#This Row],[IdUnico]],A4263:$A$5002,1,FALSE),0),1,0)</f>
        <v>0</v>
      </c>
    </row>
    <row r="4263" spans="1:18" x14ac:dyDescent="0.3">
      <c r="A4263" t="str">
        <f>CONCATENATE(DATOS[[#This Row],[customer_id]],"_",DATOS[[#This Row],[country]],"_",DATOS[[#This Row],[customer_since]])</f>
        <v>CUST_8568_USA_44038</v>
      </c>
      <c r="B4263" t="s">
        <v>2117</v>
      </c>
      <c r="C4263">
        <v>47</v>
      </c>
      <c r="D4263" t="s">
        <v>21</v>
      </c>
      <c r="E4263" t="s">
        <v>18</v>
      </c>
      <c r="F4263">
        <v>54.97</v>
      </c>
      <c r="G4263">
        <f>IF(DATOS[[#This Row],[avg_order_value]]="",0,DATOS[[#This Row],[avg_order_value]])</f>
        <v>54.97</v>
      </c>
      <c r="H4263">
        <v>10</v>
      </c>
      <c r="I4263">
        <f>DATOS[[#This Row],[avgValorOrdenDesc]]*DATOS[[#This Row],[total_orders]]</f>
        <v>549.70000000000005</v>
      </c>
      <c r="J4263">
        <v>163</v>
      </c>
      <c r="K4263">
        <v>0</v>
      </c>
      <c r="L4263" t="s">
        <v>23</v>
      </c>
      <c r="M4263">
        <v>63.6</v>
      </c>
      <c r="N4263">
        <f>IF(DATOS[[#This Row],[email_open_rate]]="",0,DATOS[[#This Row],[email_open_rate]])</f>
        <v>63.6</v>
      </c>
      <c r="O4263" s="1">
        <v>44038</v>
      </c>
      <c r="P4263">
        <v>39</v>
      </c>
      <c r="Q4263">
        <v>0.26</v>
      </c>
      <c r="R4263">
        <f>IF(IFERROR(VLOOKUP(DATOS[[#This Row],[IdUnico]],A4264:$A$5002,1,FALSE),0),1,0)</f>
        <v>0</v>
      </c>
    </row>
    <row r="4264" spans="1:18" x14ac:dyDescent="0.3">
      <c r="A4264" t="str">
        <f>CONCATENATE(DATOS[[#This Row],[customer_id]],"_",DATOS[[#This Row],[country]],"_",DATOS[[#This Row],[customer_since]])</f>
        <v>CUST_8569_France_45786</v>
      </c>
      <c r="B4264" t="s">
        <v>1833</v>
      </c>
      <c r="C4264">
        <v>25</v>
      </c>
      <c r="D4264" t="s">
        <v>21</v>
      </c>
      <c r="E4264" t="s">
        <v>35</v>
      </c>
      <c r="F4264">
        <v>33.04</v>
      </c>
      <c r="G4264">
        <f>IF(DATOS[[#This Row],[avg_order_value]]="",0,DATOS[[#This Row],[avg_order_value]])</f>
        <v>33.04</v>
      </c>
      <c r="H4264">
        <v>6</v>
      </c>
      <c r="I4264">
        <f>DATOS[[#This Row],[avgValorOrdenDesc]]*DATOS[[#This Row],[total_orders]]</f>
        <v>198.24</v>
      </c>
      <c r="J4264">
        <v>84</v>
      </c>
      <c r="K4264">
        <v>0</v>
      </c>
      <c r="L4264" t="s">
        <v>19</v>
      </c>
      <c r="M4264">
        <v>35.5</v>
      </c>
      <c r="N4264">
        <f>IF(DATOS[[#This Row],[email_open_rate]]="",0,DATOS[[#This Row],[email_open_rate]])</f>
        <v>35.5</v>
      </c>
      <c r="O4264" s="1">
        <v>45786</v>
      </c>
      <c r="P4264">
        <v>35</v>
      </c>
      <c r="Q4264">
        <v>0.64</v>
      </c>
      <c r="R4264">
        <f>IF(IFERROR(VLOOKUP(DATOS[[#This Row],[IdUnico]],A4265:$A$5002,1,FALSE),0),1,0)</f>
        <v>0</v>
      </c>
    </row>
    <row r="4265" spans="1:18" x14ac:dyDescent="0.3">
      <c r="A4265" t="str">
        <f>CONCATENATE(DATOS[[#This Row],[customer_id]],"_",DATOS[[#This Row],[country]],"_",DATOS[[#This Row],[customer_since]])</f>
        <v>CUST_8570_France_45578</v>
      </c>
      <c r="B4265" t="s">
        <v>704</v>
      </c>
      <c r="C4265">
        <v>63</v>
      </c>
      <c r="D4265" t="s">
        <v>21</v>
      </c>
      <c r="E4265" t="s">
        <v>35</v>
      </c>
      <c r="F4265">
        <v>95.44</v>
      </c>
      <c r="G4265">
        <f>IF(DATOS[[#This Row],[avg_order_value]]="",0,DATOS[[#This Row],[avg_order_value]])</f>
        <v>95.44</v>
      </c>
      <c r="H4265">
        <v>4</v>
      </c>
      <c r="I4265">
        <f>DATOS[[#This Row],[avgValorOrdenDesc]]*DATOS[[#This Row],[total_orders]]</f>
        <v>381.76</v>
      </c>
      <c r="J4265">
        <v>81</v>
      </c>
      <c r="K4265">
        <v>0</v>
      </c>
      <c r="L4265" t="s">
        <v>16</v>
      </c>
      <c r="M4265">
        <v>54.6</v>
      </c>
      <c r="N4265">
        <f>IF(DATOS[[#This Row],[email_open_rate]]="",0,DATOS[[#This Row],[email_open_rate]])</f>
        <v>54.6</v>
      </c>
      <c r="O4265" s="1">
        <v>45578</v>
      </c>
      <c r="P4265">
        <v>10</v>
      </c>
      <c r="Q4265">
        <v>0.18</v>
      </c>
      <c r="R4265">
        <f>IF(IFERROR(VLOOKUP(DATOS[[#This Row],[IdUnico]],A4266:$A$5002,1,FALSE),0),1,0)</f>
        <v>0</v>
      </c>
    </row>
    <row r="4266" spans="1:18" x14ac:dyDescent="0.3">
      <c r="A4266" t="str">
        <f>CONCATENATE(DATOS[[#This Row],[customer_id]],"_",DATOS[[#This Row],[country]],"_",DATOS[[#This Row],[customer_since]])</f>
        <v>CUST_8570_UK_44185</v>
      </c>
      <c r="B4266" t="s">
        <v>704</v>
      </c>
      <c r="C4266">
        <v>22</v>
      </c>
      <c r="D4266" t="s">
        <v>14</v>
      </c>
      <c r="E4266" t="s">
        <v>52</v>
      </c>
      <c r="F4266">
        <v>28.62</v>
      </c>
      <c r="G4266">
        <f>IF(DATOS[[#This Row],[avg_order_value]]="",0,DATOS[[#This Row],[avg_order_value]])</f>
        <v>28.62</v>
      </c>
      <c r="H4266">
        <v>10</v>
      </c>
      <c r="I4266">
        <f>DATOS[[#This Row],[avgValorOrdenDesc]]*DATOS[[#This Row],[total_orders]]</f>
        <v>286.2</v>
      </c>
      <c r="J4266">
        <v>182</v>
      </c>
      <c r="K4266">
        <v>0</v>
      </c>
      <c r="L4266" t="s">
        <v>23</v>
      </c>
      <c r="M4266">
        <v>82</v>
      </c>
      <c r="N4266">
        <f>IF(DATOS[[#This Row],[email_open_rate]]="",0,DATOS[[#This Row],[email_open_rate]])</f>
        <v>82</v>
      </c>
      <c r="O4266" s="1">
        <v>44185</v>
      </c>
      <c r="P4266">
        <v>65</v>
      </c>
      <c r="Q4266">
        <v>0.32</v>
      </c>
      <c r="R4266">
        <f>IF(IFERROR(VLOOKUP(DATOS[[#This Row],[IdUnico]],A4267:$A$5002,1,FALSE),0),1,0)</f>
        <v>0</v>
      </c>
    </row>
    <row r="4267" spans="1:18" x14ac:dyDescent="0.3">
      <c r="A4267" t="str">
        <f>CONCATENATE(DATOS[[#This Row],[customer_id]],"_",DATOS[[#This Row],[country]],"_",DATOS[[#This Row],[customer_since]])</f>
        <v>CUST_8574_India_44608</v>
      </c>
      <c r="B4267" t="s">
        <v>154</v>
      </c>
      <c r="C4267">
        <v>40</v>
      </c>
      <c r="D4267" t="s">
        <v>14</v>
      </c>
      <c r="E4267" t="s">
        <v>37</v>
      </c>
      <c r="F4267">
        <v>59.91</v>
      </c>
      <c r="G4267">
        <f>IF(DATOS[[#This Row],[avg_order_value]]="",0,DATOS[[#This Row],[avg_order_value]])</f>
        <v>59.91</v>
      </c>
      <c r="H4267">
        <v>11</v>
      </c>
      <c r="I4267">
        <f>DATOS[[#This Row],[avgValorOrdenDesc]]*DATOS[[#This Row],[total_orders]]</f>
        <v>659.01</v>
      </c>
      <c r="J4267">
        <v>347</v>
      </c>
      <c r="K4267">
        <v>0</v>
      </c>
      <c r="L4267" t="s">
        <v>23</v>
      </c>
      <c r="M4267">
        <v>12.8</v>
      </c>
      <c r="N4267">
        <f>IF(DATOS[[#This Row],[email_open_rate]]="",0,DATOS[[#This Row],[email_open_rate]])</f>
        <v>12.8</v>
      </c>
      <c r="O4267" s="1">
        <v>44608</v>
      </c>
      <c r="P4267">
        <v>2</v>
      </c>
      <c r="Q4267">
        <v>0.56000000000000005</v>
      </c>
      <c r="R4267">
        <f>IF(IFERROR(VLOOKUP(DATOS[[#This Row],[IdUnico]],A4268:$A$5002,1,FALSE),0),1,0)</f>
        <v>0</v>
      </c>
    </row>
    <row r="4268" spans="1:18" x14ac:dyDescent="0.3">
      <c r="A4268" t="str">
        <f>CONCATENATE(DATOS[[#This Row],[customer_id]],"_",DATOS[[#This Row],[country]],"_",DATOS[[#This Row],[customer_since]])</f>
        <v>CUST_8574_UK_44049</v>
      </c>
      <c r="B4268" t="s">
        <v>154</v>
      </c>
      <c r="C4268">
        <v>55</v>
      </c>
      <c r="D4268" t="s">
        <v>14</v>
      </c>
      <c r="E4268" t="s">
        <v>52</v>
      </c>
      <c r="F4268">
        <v>97.97</v>
      </c>
      <c r="G4268">
        <f>IF(DATOS[[#This Row],[avg_order_value]]="",0,DATOS[[#This Row],[avg_order_value]])</f>
        <v>97.97</v>
      </c>
      <c r="H4268">
        <v>15</v>
      </c>
      <c r="I4268">
        <f>DATOS[[#This Row],[avgValorOrdenDesc]]*DATOS[[#This Row],[total_orders]]</f>
        <v>1469.55</v>
      </c>
      <c r="J4268">
        <v>238</v>
      </c>
      <c r="K4268">
        <v>0</v>
      </c>
      <c r="L4268" t="s">
        <v>23</v>
      </c>
      <c r="M4268">
        <v>82.1</v>
      </c>
      <c r="N4268">
        <f>IF(DATOS[[#This Row],[email_open_rate]]="",0,DATOS[[#This Row],[email_open_rate]])</f>
        <v>82.1</v>
      </c>
      <c r="O4268" s="1">
        <v>44049</v>
      </c>
      <c r="P4268">
        <v>69</v>
      </c>
      <c r="Q4268">
        <v>0.06</v>
      </c>
      <c r="R4268">
        <f>IF(IFERROR(VLOOKUP(DATOS[[#This Row],[IdUnico]],A4269:$A$5002,1,FALSE),0),1,0)</f>
        <v>0</v>
      </c>
    </row>
    <row r="4269" spans="1:18" x14ac:dyDescent="0.3">
      <c r="A4269" t="str">
        <f>CONCATENATE(DATOS[[#This Row],[customer_id]],"_",DATOS[[#This Row],[country]],"_",DATOS[[#This Row],[customer_since]])</f>
        <v>CUST_8575_India_44077</v>
      </c>
      <c r="B4269" t="s">
        <v>579</v>
      </c>
      <c r="C4269">
        <v>58</v>
      </c>
      <c r="D4269" t="s">
        <v>21</v>
      </c>
      <c r="E4269" t="s">
        <v>37</v>
      </c>
      <c r="F4269">
        <v>23.25</v>
      </c>
      <c r="G4269">
        <f>IF(DATOS[[#This Row],[avg_order_value]]="",0,DATOS[[#This Row],[avg_order_value]])</f>
        <v>23.25</v>
      </c>
      <c r="H4269">
        <v>12</v>
      </c>
      <c r="I4269">
        <f>DATOS[[#This Row],[avgValorOrdenDesc]]*DATOS[[#This Row],[total_orders]]</f>
        <v>279</v>
      </c>
      <c r="J4269">
        <v>135</v>
      </c>
      <c r="K4269">
        <v>0</v>
      </c>
      <c r="L4269" t="s">
        <v>40</v>
      </c>
      <c r="M4269">
        <v>45.4</v>
      </c>
      <c r="N4269">
        <f>IF(DATOS[[#This Row],[email_open_rate]]="",0,DATOS[[#This Row],[email_open_rate]])</f>
        <v>45.4</v>
      </c>
      <c r="O4269" s="1">
        <v>44077</v>
      </c>
      <c r="P4269">
        <v>15</v>
      </c>
      <c r="Q4269">
        <v>0.27</v>
      </c>
      <c r="R4269">
        <f>IF(IFERROR(VLOOKUP(DATOS[[#This Row],[IdUnico]],A4270:$A$5002,1,FALSE),0),1,0)</f>
        <v>0</v>
      </c>
    </row>
    <row r="4270" spans="1:18" x14ac:dyDescent="0.3">
      <c r="A4270" t="str">
        <f>CONCATENATE(DATOS[[#This Row],[customer_id]],"_",DATOS[[#This Row],[country]],"_",DATOS[[#This Row],[customer_since]])</f>
        <v>CUST_8576_Brazil_45575</v>
      </c>
      <c r="B4270" t="s">
        <v>555</v>
      </c>
      <c r="C4270">
        <v>50</v>
      </c>
      <c r="D4270" t="s">
        <v>14</v>
      </c>
      <c r="E4270" t="s">
        <v>15</v>
      </c>
      <c r="F4270">
        <v>122.65</v>
      </c>
      <c r="G4270">
        <f>IF(DATOS[[#This Row],[avg_order_value]]="",0,DATOS[[#This Row],[avg_order_value]])</f>
        <v>122.65</v>
      </c>
      <c r="H4270">
        <v>11</v>
      </c>
      <c r="I4270">
        <f>DATOS[[#This Row],[avgValorOrdenDesc]]*DATOS[[#This Row],[total_orders]]</f>
        <v>1349.15</v>
      </c>
      <c r="J4270">
        <v>271</v>
      </c>
      <c r="K4270">
        <v>0</v>
      </c>
      <c r="L4270" t="s">
        <v>40</v>
      </c>
      <c r="M4270">
        <v>47.5</v>
      </c>
      <c r="N4270">
        <f>IF(DATOS[[#This Row],[email_open_rate]]="",0,DATOS[[#This Row],[email_open_rate]])</f>
        <v>47.5</v>
      </c>
      <c r="O4270" s="1">
        <v>45575</v>
      </c>
      <c r="P4270">
        <v>51</v>
      </c>
      <c r="Q4270">
        <v>0.38</v>
      </c>
      <c r="R4270">
        <f>IF(IFERROR(VLOOKUP(DATOS[[#This Row],[IdUnico]],A4271:$A$5002,1,FALSE),0),1,0)</f>
        <v>0</v>
      </c>
    </row>
    <row r="4271" spans="1:18" x14ac:dyDescent="0.3">
      <c r="A4271" t="str">
        <f>CONCATENATE(DATOS[[#This Row],[customer_id]],"_",DATOS[[#This Row],[country]],"_",DATOS[[#This Row],[customer_since]])</f>
        <v>CUST_8577_Australia_44756</v>
      </c>
      <c r="B4271" t="s">
        <v>835</v>
      </c>
      <c r="C4271">
        <v>76</v>
      </c>
      <c r="D4271" t="s">
        <v>21</v>
      </c>
      <c r="E4271" t="s">
        <v>22</v>
      </c>
      <c r="F4271">
        <v>60.9</v>
      </c>
      <c r="G4271">
        <f>IF(DATOS[[#This Row],[avg_order_value]]="",0,DATOS[[#This Row],[avg_order_value]])</f>
        <v>60.9</v>
      </c>
      <c r="H4271">
        <v>5</v>
      </c>
      <c r="I4271">
        <f>DATOS[[#This Row],[avgValorOrdenDesc]]*DATOS[[#This Row],[total_orders]]</f>
        <v>304.5</v>
      </c>
      <c r="J4271">
        <v>76</v>
      </c>
      <c r="K4271">
        <v>0</v>
      </c>
      <c r="L4271" t="s">
        <v>19</v>
      </c>
      <c r="M4271">
        <v>47.5</v>
      </c>
      <c r="N4271">
        <f>IF(DATOS[[#This Row],[email_open_rate]]="",0,DATOS[[#This Row],[email_open_rate]])</f>
        <v>47.5</v>
      </c>
      <c r="O4271" s="1">
        <v>44756</v>
      </c>
      <c r="P4271">
        <v>99</v>
      </c>
      <c r="Q4271">
        <v>7.0000000000000007E-2</v>
      </c>
      <c r="R4271">
        <f>IF(IFERROR(VLOOKUP(DATOS[[#This Row],[IdUnico]],A4272:$A$5002,1,FALSE),0),1,0)</f>
        <v>0</v>
      </c>
    </row>
    <row r="4272" spans="1:18" x14ac:dyDescent="0.3">
      <c r="A4272" t="str">
        <f>CONCATENATE(DATOS[[#This Row],[customer_id]],"_",DATOS[[#This Row],[country]],"_",DATOS[[#This Row],[customer_since]])</f>
        <v>CUST_8579_France_45368</v>
      </c>
      <c r="B4272" t="s">
        <v>3200</v>
      </c>
      <c r="C4272">
        <v>60</v>
      </c>
      <c r="D4272" t="s">
        <v>14</v>
      </c>
      <c r="E4272" t="s">
        <v>35</v>
      </c>
      <c r="F4272">
        <v>78.150000000000006</v>
      </c>
      <c r="G4272">
        <f>IF(DATOS[[#This Row],[avg_order_value]]="",0,DATOS[[#This Row],[avg_order_value]])</f>
        <v>78.150000000000006</v>
      </c>
      <c r="H4272">
        <v>12</v>
      </c>
      <c r="I4272">
        <f>DATOS[[#This Row],[avgValorOrdenDesc]]*DATOS[[#This Row],[total_orders]]</f>
        <v>937.80000000000007</v>
      </c>
      <c r="J4272">
        <v>66</v>
      </c>
      <c r="K4272">
        <v>0</v>
      </c>
      <c r="L4272" t="s">
        <v>29</v>
      </c>
      <c r="M4272">
        <v>52.2</v>
      </c>
      <c r="N4272">
        <f>IF(DATOS[[#This Row],[email_open_rate]]="",0,DATOS[[#This Row],[email_open_rate]])</f>
        <v>52.2</v>
      </c>
      <c r="O4272" s="1">
        <v>45368</v>
      </c>
      <c r="P4272">
        <v>78</v>
      </c>
      <c r="Q4272">
        <v>0.24</v>
      </c>
      <c r="R4272">
        <f>IF(IFERROR(VLOOKUP(DATOS[[#This Row],[IdUnico]],A4273:$A$5002,1,FALSE),0),1,0)</f>
        <v>0</v>
      </c>
    </row>
    <row r="4273" spans="1:18" x14ac:dyDescent="0.3">
      <c r="A4273" t="str">
        <f>CONCATENATE(DATOS[[#This Row],[customer_id]],"_",DATOS[[#This Row],[country]],"_",DATOS[[#This Row],[customer_since]])</f>
        <v>CUST_8587_France_44990</v>
      </c>
      <c r="B4273" t="s">
        <v>460</v>
      </c>
      <c r="C4273">
        <v>54</v>
      </c>
      <c r="D4273" t="s">
        <v>14</v>
      </c>
      <c r="E4273" t="s">
        <v>35</v>
      </c>
      <c r="F4273">
        <v>55.35</v>
      </c>
      <c r="G4273">
        <f>IF(DATOS[[#This Row],[avg_order_value]]="",0,DATOS[[#This Row],[avg_order_value]])</f>
        <v>55.35</v>
      </c>
      <c r="H4273">
        <v>11</v>
      </c>
      <c r="I4273">
        <f>DATOS[[#This Row],[avgValorOrdenDesc]]*DATOS[[#This Row],[total_orders]]</f>
        <v>608.85</v>
      </c>
      <c r="J4273">
        <v>93</v>
      </c>
      <c r="K4273">
        <v>0</v>
      </c>
      <c r="L4273" t="s">
        <v>40</v>
      </c>
      <c r="M4273">
        <v>75.8</v>
      </c>
      <c r="N4273">
        <f>IF(DATOS[[#This Row],[email_open_rate]]="",0,DATOS[[#This Row],[email_open_rate]])</f>
        <v>75.8</v>
      </c>
      <c r="O4273" s="1">
        <v>44990</v>
      </c>
      <c r="P4273">
        <v>7</v>
      </c>
      <c r="Q4273">
        <v>0.1</v>
      </c>
      <c r="R4273">
        <f>IF(IFERROR(VLOOKUP(DATOS[[#This Row],[IdUnico]],A4274:$A$5002,1,FALSE),0),1,0)</f>
        <v>0</v>
      </c>
    </row>
    <row r="4274" spans="1:18" x14ac:dyDescent="0.3">
      <c r="A4274" t="str">
        <f>CONCATENATE(DATOS[[#This Row],[customer_id]],"_",DATOS[[#This Row],[country]],"_",DATOS[[#This Row],[customer_since]])</f>
        <v>CUST_8587_India_44341</v>
      </c>
      <c r="B4274" t="s">
        <v>460</v>
      </c>
      <c r="C4274">
        <v>63</v>
      </c>
      <c r="D4274" t="s">
        <v>14</v>
      </c>
      <c r="E4274" t="s">
        <v>37</v>
      </c>
      <c r="F4274">
        <v>81.900000000000006</v>
      </c>
      <c r="G4274">
        <f>IF(DATOS[[#This Row],[avg_order_value]]="",0,DATOS[[#This Row],[avg_order_value]])</f>
        <v>81.900000000000006</v>
      </c>
      <c r="H4274">
        <v>9</v>
      </c>
      <c r="I4274">
        <f>DATOS[[#This Row],[avgValorOrdenDesc]]*DATOS[[#This Row],[total_orders]]</f>
        <v>737.1</v>
      </c>
      <c r="J4274">
        <v>160</v>
      </c>
      <c r="K4274">
        <v>0</v>
      </c>
      <c r="L4274" t="s">
        <v>40</v>
      </c>
      <c r="M4274">
        <v>86.7</v>
      </c>
      <c r="N4274">
        <f>IF(DATOS[[#This Row],[email_open_rate]]="",0,DATOS[[#This Row],[email_open_rate]])</f>
        <v>86.7</v>
      </c>
      <c r="O4274" s="1">
        <v>44341</v>
      </c>
      <c r="P4274">
        <v>62</v>
      </c>
      <c r="Q4274">
        <v>0.19</v>
      </c>
      <c r="R4274">
        <f>IF(IFERROR(VLOOKUP(DATOS[[#This Row],[IdUnico]],A4275:$A$5002,1,FALSE),0),1,0)</f>
        <v>0</v>
      </c>
    </row>
    <row r="4275" spans="1:18" x14ac:dyDescent="0.3">
      <c r="A4275" t="str">
        <f>CONCATENATE(DATOS[[#This Row],[customer_id]],"_",DATOS[[#This Row],[country]],"_",DATOS[[#This Row],[customer_since]])</f>
        <v>CUST_8594_China_45529</v>
      </c>
      <c r="B4275" t="s">
        <v>2597</v>
      </c>
      <c r="C4275">
        <v>38</v>
      </c>
      <c r="D4275" t="s">
        <v>14</v>
      </c>
      <c r="E4275" t="s">
        <v>44</v>
      </c>
      <c r="F4275">
        <v>217.61</v>
      </c>
      <c r="G4275">
        <f>IF(DATOS[[#This Row],[avg_order_value]]="",0,DATOS[[#This Row],[avg_order_value]])</f>
        <v>217.61</v>
      </c>
      <c r="H4275">
        <v>13</v>
      </c>
      <c r="I4275">
        <f>DATOS[[#This Row],[avgValorOrdenDesc]]*DATOS[[#This Row],[total_orders]]</f>
        <v>2828.9300000000003</v>
      </c>
      <c r="J4275">
        <v>204</v>
      </c>
      <c r="K4275">
        <v>0</v>
      </c>
      <c r="L4275" t="s">
        <v>16</v>
      </c>
      <c r="M4275">
        <v>73.7</v>
      </c>
      <c r="N4275">
        <f>IF(DATOS[[#This Row],[email_open_rate]]="",0,DATOS[[#This Row],[email_open_rate]])</f>
        <v>73.7</v>
      </c>
      <c r="O4275" s="1">
        <v>45529</v>
      </c>
      <c r="P4275">
        <v>22</v>
      </c>
      <c r="Q4275">
        <v>0.56000000000000005</v>
      </c>
      <c r="R4275">
        <f>IF(IFERROR(VLOOKUP(DATOS[[#This Row],[IdUnico]],A4276:$A$5002,1,FALSE),0),1,0)</f>
        <v>0</v>
      </c>
    </row>
    <row r="4276" spans="1:18" x14ac:dyDescent="0.3">
      <c r="A4276" t="str">
        <f>CONCATENATE(DATOS[[#This Row],[customer_id]],"_",DATOS[[#This Row],[country]],"_",DATOS[[#This Row],[customer_since]])</f>
        <v>CUST_8595_Japan_44722</v>
      </c>
      <c r="B4276" t="s">
        <v>1505</v>
      </c>
      <c r="C4276">
        <v>63</v>
      </c>
      <c r="D4276" t="s">
        <v>14</v>
      </c>
      <c r="E4276" t="s">
        <v>26</v>
      </c>
      <c r="F4276">
        <v>152.27000000000001</v>
      </c>
      <c r="G4276">
        <f>IF(DATOS[[#This Row],[avg_order_value]]="",0,DATOS[[#This Row],[avg_order_value]])</f>
        <v>152.27000000000001</v>
      </c>
      <c r="H4276">
        <v>14</v>
      </c>
      <c r="I4276">
        <f>DATOS[[#This Row],[avgValorOrdenDesc]]*DATOS[[#This Row],[total_orders]]</f>
        <v>2131.7800000000002</v>
      </c>
      <c r="J4276">
        <v>358</v>
      </c>
      <c r="K4276">
        <v>0</v>
      </c>
      <c r="L4276" t="s">
        <v>23</v>
      </c>
      <c r="M4276">
        <v>84.9</v>
      </c>
      <c r="N4276">
        <f>IF(DATOS[[#This Row],[email_open_rate]]="",0,DATOS[[#This Row],[email_open_rate]])</f>
        <v>84.9</v>
      </c>
      <c r="O4276" s="1">
        <v>44722</v>
      </c>
      <c r="P4276">
        <v>3</v>
      </c>
      <c r="Q4276">
        <v>0.47</v>
      </c>
      <c r="R4276">
        <f>IF(IFERROR(VLOOKUP(DATOS[[#This Row],[IdUnico]],A4277:$A$5002,1,FALSE),0),1,0)</f>
        <v>0</v>
      </c>
    </row>
    <row r="4277" spans="1:18" x14ac:dyDescent="0.3">
      <c r="A4277" t="str">
        <f>CONCATENATE(DATOS[[#This Row],[customer_id]],"_",DATOS[[#This Row],[country]],"_",DATOS[[#This Row],[customer_since]])</f>
        <v>CUST_8597_Canada_44401</v>
      </c>
      <c r="B4277" t="s">
        <v>2286</v>
      </c>
      <c r="C4277">
        <v>72</v>
      </c>
      <c r="D4277" t="s">
        <v>14</v>
      </c>
      <c r="E4277" t="s">
        <v>28</v>
      </c>
      <c r="F4277">
        <v>31.25</v>
      </c>
      <c r="G4277">
        <f>IF(DATOS[[#This Row],[avg_order_value]]="",0,DATOS[[#This Row],[avg_order_value]])</f>
        <v>31.25</v>
      </c>
      <c r="H4277">
        <v>8</v>
      </c>
      <c r="I4277">
        <f>DATOS[[#This Row],[avgValorOrdenDesc]]*DATOS[[#This Row],[total_orders]]</f>
        <v>250</v>
      </c>
      <c r="J4277">
        <v>203</v>
      </c>
      <c r="K4277">
        <v>0</v>
      </c>
      <c r="L4277" t="s">
        <v>40</v>
      </c>
      <c r="M4277">
        <v>36.4</v>
      </c>
      <c r="N4277">
        <f>IF(DATOS[[#This Row],[email_open_rate]]="",0,DATOS[[#This Row],[email_open_rate]])</f>
        <v>36.4</v>
      </c>
      <c r="O4277" s="1">
        <v>44401</v>
      </c>
      <c r="P4277">
        <v>8</v>
      </c>
      <c r="Q4277">
        <v>0.32</v>
      </c>
      <c r="R4277">
        <f>IF(IFERROR(VLOOKUP(DATOS[[#This Row],[IdUnico]],A4278:$A$5002,1,FALSE),0),1,0)</f>
        <v>0</v>
      </c>
    </row>
    <row r="4278" spans="1:18" x14ac:dyDescent="0.3">
      <c r="A4278" t="str">
        <f>CONCATENATE(DATOS[[#This Row],[customer_id]],"_",DATOS[[#This Row],[country]],"_",DATOS[[#This Row],[customer_since]])</f>
        <v>CUST_8604_China_45719</v>
      </c>
      <c r="B4278" t="s">
        <v>1891</v>
      </c>
      <c r="C4278">
        <v>44</v>
      </c>
      <c r="D4278" t="s">
        <v>21</v>
      </c>
      <c r="E4278" t="s">
        <v>44</v>
      </c>
      <c r="F4278">
        <v>10.7</v>
      </c>
      <c r="G4278">
        <f>IF(DATOS[[#This Row],[avg_order_value]]="",0,DATOS[[#This Row],[avg_order_value]])</f>
        <v>10.7</v>
      </c>
      <c r="H4278">
        <v>6</v>
      </c>
      <c r="I4278">
        <f>DATOS[[#This Row],[avgValorOrdenDesc]]*DATOS[[#This Row],[total_orders]]</f>
        <v>64.199999999999989</v>
      </c>
      <c r="J4278">
        <v>170</v>
      </c>
      <c r="K4278">
        <v>0</v>
      </c>
      <c r="L4278" t="s">
        <v>23</v>
      </c>
      <c r="M4278">
        <v>84.5</v>
      </c>
      <c r="N4278">
        <f>IF(DATOS[[#This Row],[email_open_rate]]="",0,DATOS[[#This Row],[email_open_rate]])</f>
        <v>84.5</v>
      </c>
      <c r="O4278" s="1">
        <v>45719</v>
      </c>
      <c r="P4278">
        <v>97</v>
      </c>
      <c r="Q4278">
        <v>0.19</v>
      </c>
      <c r="R4278">
        <f>IF(IFERROR(VLOOKUP(DATOS[[#This Row],[IdUnico]],A4279:$A$5002,1,FALSE),0),1,0)</f>
        <v>0</v>
      </c>
    </row>
    <row r="4279" spans="1:18" x14ac:dyDescent="0.3">
      <c r="A4279" t="str">
        <f>CONCATENATE(DATOS[[#This Row],[customer_id]],"_",DATOS[[#This Row],[country]],"_",DATOS[[#This Row],[customer_since]])</f>
        <v>CUST_8604_France_45135</v>
      </c>
      <c r="B4279" t="s">
        <v>1891</v>
      </c>
      <c r="C4279">
        <v>26</v>
      </c>
      <c r="D4279" t="s">
        <v>14</v>
      </c>
      <c r="E4279" t="s">
        <v>35</v>
      </c>
      <c r="F4279">
        <v>34.409999999999997</v>
      </c>
      <c r="G4279">
        <f>IF(DATOS[[#This Row],[avg_order_value]]="",0,DATOS[[#This Row],[avg_order_value]])</f>
        <v>34.409999999999997</v>
      </c>
      <c r="H4279">
        <v>6</v>
      </c>
      <c r="I4279">
        <f>DATOS[[#This Row],[avgValorOrdenDesc]]*DATOS[[#This Row],[total_orders]]</f>
        <v>206.45999999999998</v>
      </c>
      <c r="J4279">
        <v>110</v>
      </c>
      <c r="K4279">
        <v>0</v>
      </c>
      <c r="L4279" t="s">
        <v>16</v>
      </c>
      <c r="M4279">
        <v>99.3</v>
      </c>
      <c r="N4279">
        <f>IF(DATOS[[#This Row],[email_open_rate]]="",0,DATOS[[#This Row],[email_open_rate]])</f>
        <v>99.3</v>
      </c>
      <c r="O4279" s="1">
        <v>45135</v>
      </c>
      <c r="P4279">
        <v>3</v>
      </c>
      <c r="Q4279">
        <v>0.16</v>
      </c>
      <c r="R4279">
        <f>IF(IFERROR(VLOOKUP(DATOS[[#This Row],[IdUnico]],A4280:$A$5002,1,FALSE),0),1,0)</f>
        <v>0</v>
      </c>
    </row>
    <row r="4280" spans="1:18" x14ac:dyDescent="0.3">
      <c r="A4280" t="str">
        <f>CONCATENATE(DATOS[[#This Row],[customer_id]],"_",DATOS[[#This Row],[country]],"_",DATOS[[#This Row],[customer_since]])</f>
        <v>CUST_8605_Australia_44811</v>
      </c>
      <c r="B4280" t="s">
        <v>2563</v>
      </c>
      <c r="C4280">
        <v>60</v>
      </c>
      <c r="D4280" t="s">
        <v>21</v>
      </c>
      <c r="E4280" t="s">
        <v>22</v>
      </c>
      <c r="F4280">
        <v>57.24</v>
      </c>
      <c r="G4280">
        <f>IF(DATOS[[#This Row],[avg_order_value]]="",0,DATOS[[#This Row],[avg_order_value]])</f>
        <v>57.24</v>
      </c>
      <c r="H4280">
        <v>7</v>
      </c>
      <c r="I4280">
        <f>DATOS[[#This Row],[avgValorOrdenDesc]]*DATOS[[#This Row],[total_orders]]</f>
        <v>400.68</v>
      </c>
      <c r="J4280">
        <v>111</v>
      </c>
      <c r="K4280">
        <v>0</v>
      </c>
      <c r="L4280" t="s">
        <v>23</v>
      </c>
      <c r="M4280">
        <v>3.7</v>
      </c>
      <c r="N4280">
        <f>IF(DATOS[[#This Row],[email_open_rate]]="",0,DATOS[[#This Row],[email_open_rate]])</f>
        <v>3.7</v>
      </c>
      <c r="O4280" s="1">
        <v>44811</v>
      </c>
      <c r="P4280">
        <v>52</v>
      </c>
      <c r="Q4280">
        <v>0.17</v>
      </c>
      <c r="R4280">
        <f>IF(IFERROR(VLOOKUP(DATOS[[#This Row],[IdUnico]],A4281:$A$5002,1,FALSE),0),1,0)</f>
        <v>0</v>
      </c>
    </row>
    <row r="4281" spans="1:18" x14ac:dyDescent="0.3">
      <c r="A4281" t="str">
        <f>CONCATENATE(DATOS[[#This Row],[customer_id]],"_",DATOS[[#This Row],[country]],"_",DATOS[[#This Row],[customer_since]])</f>
        <v>CUST_8605_India_45027</v>
      </c>
      <c r="B4281" t="s">
        <v>2563</v>
      </c>
      <c r="C4281">
        <v>19</v>
      </c>
      <c r="D4281" t="s">
        <v>21</v>
      </c>
      <c r="E4281" t="s">
        <v>37</v>
      </c>
      <c r="F4281">
        <v>159.96</v>
      </c>
      <c r="G4281">
        <f>IF(DATOS[[#This Row],[avg_order_value]]="",0,DATOS[[#This Row],[avg_order_value]])</f>
        <v>159.96</v>
      </c>
      <c r="H4281">
        <v>8</v>
      </c>
      <c r="I4281">
        <f>DATOS[[#This Row],[avgValorOrdenDesc]]*DATOS[[#This Row],[total_orders]]</f>
        <v>1279.68</v>
      </c>
      <c r="J4281">
        <v>153</v>
      </c>
      <c r="K4281">
        <v>0</v>
      </c>
      <c r="L4281" t="s">
        <v>16</v>
      </c>
      <c r="M4281">
        <v>87.6</v>
      </c>
      <c r="N4281">
        <f>IF(DATOS[[#This Row],[email_open_rate]]="",0,DATOS[[#This Row],[email_open_rate]])</f>
        <v>87.6</v>
      </c>
      <c r="O4281" s="1">
        <v>45027</v>
      </c>
      <c r="P4281">
        <v>40</v>
      </c>
      <c r="Q4281">
        <v>0.32</v>
      </c>
      <c r="R4281">
        <f>IF(IFERROR(VLOOKUP(DATOS[[#This Row],[IdUnico]],A4282:$A$5002,1,FALSE),0),1,0)</f>
        <v>0</v>
      </c>
    </row>
    <row r="4282" spans="1:18" x14ac:dyDescent="0.3">
      <c r="A4282" t="str">
        <f>CONCATENATE(DATOS[[#This Row],[customer_id]],"_",DATOS[[#This Row],[country]],"_",DATOS[[#This Row],[customer_since]])</f>
        <v>CUST_8607_Canada_45549</v>
      </c>
      <c r="B4282" t="s">
        <v>3755</v>
      </c>
      <c r="C4282">
        <v>70</v>
      </c>
      <c r="D4282" t="s">
        <v>25</v>
      </c>
      <c r="E4282" t="s">
        <v>28</v>
      </c>
      <c r="F4282">
        <v>46.5</v>
      </c>
      <c r="G4282">
        <f>IF(DATOS[[#This Row],[avg_order_value]]="",0,DATOS[[#This Row],[avg_order_value]])</f>
        <v>46.5</v>
      </c>
      <c r="H4282">
        <v>15</v>
      </c>
      <c r="I4282">
        <f>DATOS[[#This Row],[avgValorOrdenDesc]]*DATOS[[#This Row],[total_orders]]</f>
        <v>697.5</v>
      </c>
      <c r="J4282">
        <v>107</v>
      </c>
      <c r="K4282">
        <v>0</v>
      </c>
      <c r="L4282" t="s">
        <v>16</v>
      </c>
      <c r="M4282">
        <v>54.1</v>
      </c>
      <c r="N4282">
        <f>IF(DATOS[[#This Row],[email_open_rate]]="",0,DATOS[[#This Row],[email_open_rate]])</f>
        <v>54.1</v>
      </c>
      <c r="O4282" s="1">
        <v>45549</v>
      </c>
      <c r="P4282">
        <v>51</v>
      </c>
      <c r="Q4282">
        <v>0.61</v>
      </c>
      <c r="R4282">
        <f>IF(IFERROR(VLOOKUP(DATOS[[#This Row],[IdUnico]],A4283:$A$5002,1,FALSE),0),1,0)</f>
        <v>0</v>
      </c>
    </row>
    <row r="4283" spans="1:18" x14ac:dyDescent="0.3">
      <c r="A4283" t="str">
        <f>CONCATENATE(DATOS[[#This Row],[customer_id]],"_",DATOS[[#This Row],[country]],"_",DATOS[[#This Row],[customer_since]])</f>
        <v>CUST_8609_Australia_44331</v>
      </c>
      <c r="B4283" t="s">
        <v>3063</v>
      </c>
      <c r="C4283">
        <v>41</v>
      </c>
      <c r="D4283" t="s">
        <v>21</v>
      </c>
      <c r="E4283" t="s">
        <v>22</v>
      </c>
      <c r="F4283">
        <v>270.18</v>
      </c>
      <c r="G4283">
        <f>IF(DATOS[[#This Row],[avg_order_value]]="",0,DATOS[[#This Row],[avg_order_value]])</f>
        <v>270.18</v>
      </c>
      <c r="H4283">
        <v>12</v>
      </c>
      <c r="I4283">
        <f>DATOS[[#This Row],[avgValorOrdenDesc]]*DATOS[[#This Row],[total_orders]]</f>
        <v>3242.16</v>
      </c>
      <c r="J4283">
        <v>141</v>
      </c>
      <c r="K4283">
        <v>0</v>
      </c>
      <c r="L4283" t="s">
        <v>23</v>
      </c>
      <c r="M4283">
        <v>12.9</v>
      </c>
      <c r="N4283">
        <f>IF(DATOS[[#This Row],[email_open_rate]]="",0,DATOS[[#This Row],[email_open_rate]])</f>
        <v>12.9</v>
      </c>
      <c r="O4283" s="1">
        <v>44331</v>
      </c>
      <c r="P4283">
        <v>76</v>
      </c>
      <c r="Q4283">
        <v>0.45</v>
      </c>
      <c r="R4283">
        <f>IF(IFERROR(VLOOKUP(DATOS[[#This Row],[IdUnico]],A4284:$A$5002,1,FALSE),0),1,0)</f>
        <v>0</v>
      </c>
    </row>
    <row r="4284" spans="1:18" x14ac:dyDescent="0.3">
      <c r="A4284" t="str">
        <f>CONCATENATE(DATOS[[#This Row],[customer_id]],"_",DATOS[[#This Row],[country]],"_",DATOS[[#This Row],[customer_since]])</f>
        <v>CUST_8610_Australia_44779</v>
      </c>
      <c r="B4284" t="s">
        <v>2855</v>
      </c>
      <c r="C4284">
        <v>55</v>
      </c>
      <c r="D4284" t="s">
        <v>21</v>
      </c>
      <c r="E4284" t="s">
        <v>22</v>
      </c>
      <c r="F4284">
        <v>56.3</v>
      </c>
      <c r="G4284">
        <f>IF(DATOS[[#This Row],[avg_order_value]]="",0,DATOS[[#This Row],[avg_order_value]])</f>
        <v>56.3</v>
      </c>
      <c r="H4284">
        <v>11</v>
      </c>
      <c r="I4284">
        <f>DATOS[[#This Row],[avgValorOrdenDesc]]*DATOS[[#This Row],[total_orders]]</f>
        <v>619.29999999999995</v>
      </c>
      <c r="J4284">
        <v>339</v>
      </c>
      <c r="K4284">
        <v>0</v>
      </c>
      <c r="L4284" t="s">
        <v>23</v>
      </c>
      <c r="M4284">
        <v>85.8</v>
      </c>
      <c r="N4284">
        <f>IF(DATOS[[#This Row],[email_open_rate]]="",0,DATOS[[#This Row],[email_open_rate]])</f>
        <v>85.8</v>
      </c>
      <c r="O4284" s="1">
        <v>44779</v>
      </c>
      <c r="P4284">
        <v>6</v>
      </c>
      <c r="Q4284">
        <v>0.38</v>
      </c>
      <c r="R4284">
        <f>IF(IFERROR(VLOOKUP(DATOS[[#This Row],[IdUnico]],A4285:$A$5002,1,FALSE),0),1,0)</f>
        <v>0</v>
      </c>
    </row>
    <row r="4285" spans="1:18" x14ac:dyDescent="0.3">
      <c r="A4285" t="str">
        <f>CONCATENATE(DATOS[[#This Row],[customer_id]],"_",DATOS[[#This Row],[country]],"_",DATOS[[#This Row],[customer_since]])</f>
        <v>CUST_8611_Brazil_45047</v>
      </c>
      <c r="B4285" t="s">
        <v>2272</v>
      </c>
      <c r="C4285">
        <v>47</v>
      </c>
      <c r="D4285" t="s">
        <v>14</v>
      </c>
      <c r="E4285" t="s">
        <v>15</v>
      </c>
      <c r="G4285">
        <f>IF(DATOS[[#This Row],[avg_order_value]]="",0,DATOS[[#This Row],[avg_order_value]])</f>
        <v>0</v>
      </c>
      <c r="H4285">
        <v>8</v>
      </c>
      <c r="I4285">
        <f>DATOS[[#This Row],[avgValorOrdenDesc]]*DATOS[[#This Row],[total_orders]]</f>
        <v>0</v>
      </c>
      <c r="J4285">
        <v>76</v>
      </c>
      <c r="K4285">
        <v>0</v>
      </c>
      <c r="L4285" t="s">
        <v>19</v>
      </c>
      <c r="M4285">
        <v>51</v>
      </c>
      <c r="N4285">
        <f>IF(DATOS[[#This Row],[email_open_rate]]="",0,DATOS[[#This Row],[email_open_rate]])</f>
        <v>51</v>
      </c>
      <c r="O4285" s="1">
        <v>45047</v>
      </c>
      <c r="P4285">
        <v>92</v>
      </c>
      <c r="Q4285">
        <v>0.22</v>
      </c>
      <c r="R4285">
        <f>IF(IFERROR(VLOOKUP(DATOS[[#This Row],[IdUnico]],A4286:$A$5002,1,FALSE),0),1,0)</f>
        <v>0</v>
      </c>
    </row>
    <row r="4286" spans="1:18" x14ac:dyDescent="0.3">
      <c r="A4286" t="str">
        <f>CONCATENATE(DATOS[[#This Row],[customer_id]],"_",DATOS[[#This Row],[country]],"_",DATOS[[#This Row],[customer_since]])</f>
        <v>CUST_8616_Brazil_45059</v>
      </c>
      <c r="B4286" t="s">
        <v>2185</v>
      </c>
      <c r="C4286">
        <v>49</v>
      </c>
      <c r="D4286" t="s">
        <v>14</v>
      </c>
      <c r="E4286" t="s">
        <v>15</v>
      </c>
      <c r="F4286">
        <v>60.81</v>
      </c>
      <c r="G4286">
        <f>IF(DATOS[[#This Row],[avg_order_value]]="",0,DATOS[[#This Row],[avg_order_value]])</f>
        <v>60.81</v>
      </c>
      <c r="H4286">
        <v>11</v>
      </c>
      <c r="I4286">
        <f>DATOS[[#This Row],[avgValorOrdenDesc]]*DATOS[[#This Row],[total_orders]]</f>
        <v>668.91000000000008</v>
      </c>
      <c r="J4286">
        <v>151</v>
      </c>
      <c r="K4286">
        <v>0</v>
      </c>
      <c r="L4286" t="s">
        <v>23</v>
      </c>
      <c r="M4286">
        <v>76</v>
      </c>
      <c r="N4286">
        <f>IF(DATOS[[#This Row],[email_open_rate]]="",0,DATOS[[#This Row],[email_open_rate]])</f>
        <v>76</v>
      </c>
      <c r="O4286" s="1">
        <v>45059</v>
      </c>
      <c r="P4286">
        <v>77</v>
      </c>
      <c r="Q4286">
        <v>0.67</v>
      </c>
      <c r="R4286">
        <f>IF(IFERROR(VLOOKUP(DATOS[[#This Row],[IdUnico]],A4287:$A$5002,1,FALSE),0),1,0)</f>
        <v>0</v>
      </c>
    </row>
    <row r="4287" spans="1:18" x14ac:dyDescent="0.3">
      <c r="A4287" t="str">
        <f>CONCATENATE(DATOS[[#This Row],[customer_id]],"_",DATOS[[#This Row],[country]],"_",DATOS[[#This Row],[customer_since]])</f>
        <v>CUST_8616_UK_45706</v>
      </c>
      <c r="B4287" t="s">
        <v>2185</v>
      </c>
      <c r="C4287">
        <v>70</v>
      </c>
      <c r="D4287" t="s">
        <v>21</v>
      </c>
      <c r="E4287" t="s">
        <v>52</v>
      </c>
      <c r="F4287">
        <v>64.34</v>
      </c>
      <c r="G4287">
        <f>IF(DATOS[[#This Row],[avg_order_value]]="",0,DATOS[[#This Row],[avg_order_value]])</f>
        <v>64.34</v>
      </c>
      <c r="H4287">
        <v>11</v>
      </c>
      <c r="I4287">
        <f>DATOS[[#This Row],[avgValorOrdenDesc]]*DATOS[[#This Row],[total_orders]]</f>
        <v>707.74</v>
      </c>
      <c r="J4287">
        <v>145</v>
      </c>
      <c r="K4287">
        <v>0</v>
      </c>
      <c r="L4287" t="s">
        <v>29</v>
      </c>
      <c r="M4287">
        <v>2.5</v>
      </c>
      <c r="N4287">
        <f>IF(DATOS[[#This Row],[email_open_rate]]="",0,DATOS[[#This Row],[email_open_rate]])</f>
        <v>2.5</v>
      </c>
      <c r="O4287" s="1">
        <v>45706</v>
      </c>
      <c r="P4287">
        <v>78</v>
      </c>
      <c r="Q4287">
        <v>0.55000000000000004</v>
      </c>
      <c r="R4287">
        <f>IF(IFERROR(VLOOKUP(DATOS[[#This Row],[IdUnico]],A4288:$A$5002,1,FALSE),0),1,0)</f>
        <v>0</v>
      </c>
    </row>
    <row r="4288" spans="1:18" x14ac:dyDescent="0.3">
      <c r="A4288" t="str">
        <f>CONCATENATE(DATOS[[#This Row],[customer_id]],"_",DATOS[[#This Row],[country]],"_",DATOS[[#This Row],[customer_since]])</f>
        <v>CUST_8617_China_44015</v>
      </c>
      <c r="B4288" t="s">
        <v>1084</v>
      </c>
      <c r="C4288">
        <v>67</v>
      </c>
      <c r="D4288" t="s">
        <v>14</v>
      </c>
      <c r="E4288" t="s">
        <v>44</v>
      </c>
      <c r="F4288">
        <v>46.73</v>
      </c>
      <c r="G4288">
        <f>IF(DATOS[[#This Row],[avg_order_value]]="",0,DATOS[[#This Row],[avg_order_value]])</f>
        <v>46.73</v>
      </c>
      <c r="H4288">
        <v>13</v>
      </c>
      <c r="I4288">
        <f>DATOS[[#This Row],[avgValorOrdenDesc]]*DATOS[[#This Row],[total_orders]]</f>
        <v>607.49</v>
      </c>
      <c r="J4288">
        <v>7</v>
      </c>
      <c r="K4288">
        <v>0</v>
      </c>
      <c r="L4288" t="s">
        <v>16</v>
      </c>
      <c r="M4288">
        <v>38.6</v>
      </c>
      <c r="N4288">
        <f>IF(DATOS[[#This Row],[email_open_rate]]="",0,DATOS[[#This Row],[email_open_rate]])</f>
        <v>38.6</v>
      </c>
      <c r="O4288" s="1">
        <v>44015</v>
      </c>
      <c r="P4288">
        <v>40</v>
      </c>
      <c r="Q4288">
        <v>0.32</v>
      </c>
      <c r="R4288">
        <f>IF(IFERROR(VLOOKUP(DATOS[[#This Row],[IdUnico]],A4289:$A$5002,1,FALSE),0),1,0)</f>
        <v>0</v>
      </c>
    </row>
    <row r="4289" spans="1:18" x14ac:dyDescent="0.3">
      <c r="A4289" t="str">
        <f>CONCATENATE(DATOS[[#This Row],[customer_id]],"_",DATOS[[#This Row],[country]],"_",DATOS[[#This Row],[customer_since]])</f>
        <v>CUST_8618_Australia_45218</v>
      </c>
      <c r="B4289" t="s">
        <v>2613</v>
      </c>
      <c r="C4289">
        <v>50</v>
      </c>
      <c r="D4289" t="s">
        <v>25</v>
      </c>
      <c r="E4289" t="s">
        <v>22</v>
      </c>
      <c r="F4289">
        <v>178.49</v>
      </c>
      <c r="G4289">
        <f>IF(DATOS[[#This Row],[avg_order_value]]="",0,DATOS[[#This Row],[avg_order_value]])</f>
        <v>178.49</v>
      </c>
      <c r="H4289">
        <v>8</v>
      </c>
      <c r="I4289">
        <f>DATOS[[#This Row],[avgValorOrdenDesc]]*DATOS[[#This Row],[total_orders]]</f>
        <v>1427.92</v>
      </c>
      <c r="J4289">
        <v>292</v>
      </c>
      <c r="K4289">
        <v>0</v>
      </c>
      <c r="L4289" t="s">
        <v>40</v>
      </c>
      <c r="M4289">
        <v>28</v>
      </c>
      <c r="N4289">
        <f>IF(DATOS[[#This Row],[email_open_rate]]="",0,DATOS[[#This Row],[email_open_rate]])</f>
        <v>28</v>
      </c>
      <c r="O4289" s="1">
        <v>45218</v>
      </c>
      <c r="P4289">
        <v>38</v>
      </c>
      <c r="Q4289">
        <v>0.09</v>
      </c>
      <c r="R4289">
        <f>IF(IFERROR(VLOOKUP(DATOS[[#This Row],[IdUnico]],A4290:$A$5002,1,FALSE),0),1,0)</f>
        <v>0</v>
      </c>
    </row>
    <row r="4290" spans="1:18" x14ac:dyDescent="0.3">
      <c r="A4290" t="str">
        <f>CONCATENATE(DATOS[[#This Row],[customer_id]],"_",DATOS[[#This Row],[country]],"_",DATOS[[#This Row],[customer_since]])</f>
        <v>CUST_8619_China_44895</v>
      </c>
      <c r="B4290" t="s">
        <v>2719</v>
      </c>
      <c r="C4290">
        <v>69</v>
      </c>
      <c r="D4290" t="s">
        <v>21</v>
      </c>
      <c r="E4290" t="s">
        <v>44</v>
      </c>
      <c r="F4290">
        <v>99.21</v>
      </c>
      <c r="G4290">
        <f>IF(DATOS[[#This Row],[avg_order_value]]="",0,DATOS[[#This Row],[avg_order_value]])</f>
        <v>99.21</v>
      </c>
      <c r="H4290">
        <v>11</v>
      </c>
      <c r="I4290">
        <f>DATOS[[#This Row],[avgValorOrdenDesc]]*DATOS[[#This Row],[total_orders]]</f>
        <v>1091.31</v>
      </c>
      <c r="J4290">
        <v>105</v>
      </c>
      <c r="K4290">
        <v>0</v>
      </c>
      <c r="L4290" t="s">
        <v>16</v>
      </c>
      <c r="M4290">
        <v>8.8000000000000007</v>
      </c>
      <c r="N4290">
        <f>IF(DATOS[[#This Row],[email_open_rate]]="",0,DATOS[[#This Row],[email_open_rate]])</f>
        <v>8.8000000000000007</v>
      </c>
      <c r="O4290" s="1">
        <v>44895</v>
      </c>
      <c r="P4290">
        <v>82</v>
      </c>
      <c r="Q4290">
        <v>0.21</v>
      </c>
      <c r="R4290">
        <f>IF(IFERROR(VLOOKUP(DATOS[[#This Row],[IdUnico]],A4291:$A$5002,1,FALSE),0),1,0)</f>
        <v>0</v>
      </c>
    </row>
    <row r="4291" spans="1:18" x14ac:dyDescent="0.3">
      <c r="A4291" t="str">
        <f>CONCATENATE(DATOS[[#This Row],[customer_id]],"_",DATOS[[#This Row],[country]],"_",DATOS[[#This Row],[customer_since]])</f>
        <v>CUST_8619_Germany_45058</v>
      </c>
      <c r="B4291" t="s">
        <v>2719</v>
      </c>
      <c r="C4291">
        <v>32</v>
      </c>
      <c r="D4291" t="s">
        <v>14</v>
      </c>
      <c r="E4291" t="s">
        <v>50</v>
      </c>
      <c r="F4291">
        <v>131.94999999999999</v>
      </c>
      <c r="G4291">
        <f>IF(DATOS[[#This Row],[avg_order_value]]="",0,DATOS[[#This Row],[avg_order_value]])</f>
        <v>131.94999999999999</v>
      </c>
      <c r="H4291">
        <v>9</v>
      </c>
      <c r="I4291">
        <f>DATOS[[#This Row],[avgValorOrdenDesc]]*DATOS[[#This Row],[total_orders]]</f>
        <v>1187.55</v>
      </c>
      <c r="J4291">
        <v>72</v>
      </c>
      <c r="K4291">
        <v>1</v>
      </c>
      <c r="L4291" t="s">
        <v>16</v>
      </c>
      <c r="M4291">
        <v>53</v>
      </c>
      <c r="N4291">
        <f>IF(DATOS[[#This Row],[email_open_rate]]="",0,DATOS[[#This Row],[email_open_rate]])</f>
        <v>53</v>
      </c>
      <c r="O4291" s="1">
        <v>45058</v>
      </c>
      <c r="P4291">
        <v>7</v>
      </c>
      <c r="Q4291">
        <v>0.56000000000000005</v>
      </c>
      <c r="R4291">
        <f>IF(IFERROR(VLOOKUP(DATOS[[#This Row],[IdUnico]],A4292:$A$5002,1,FALSE),0),1,0)</f>
        <v>0</v>
      </c>
    </row>
    <row r="4292" spans="1:18" x14ac:dyDescent="0.3">
      <c r="A4292" t="str">
        <f>CONCATENATE(DATOS[[#This Row],[customer_id]],"_",DATOS[[#This Row],[country]],"_",DATOS[[#This Row],[customer_since]])</f>
        <v>CUST_8620_USA_44977</v>
      </c>
      <c r="B4292" t="s">
        <v>3703</v>
      </c>
      <c r="C4292">
        <v>63</v>
      </c>
      <c r="D4292" t="s">
        <v>25</v>
      </c>
      <c r="E4292" t="s">
        <v>18</v>
      </c>
      <c r="F4292">
        <v>150.13</v>
      </c>
      <c r="G4292">
        <f>IF(DATOS[[#This Row],[avg_order_value]]="",0,DATOS[[#This Row],[avg_order_value]])</f>
        <v>150.13</v>
      </c>
      <c r="H4292">
        <v>13</v>
      </c>
      <c r="I4292">
        <f>DATOS[[#This Row],[avgValorOrdenDesc]]*DATOS[[#This Row],[total_orders]]</f>
        <v>1951.69</v>
      </c>
      <c r="J4292">
        <v>65</v>
      </c>
      <c r="K4292">
        <v>0</v>
      </c>
      <c r="L4292" t="s">
        <v>23</v>
      </c>
      <c r="M4292">
        <v>66</v>
      </c>
      <c r="N4292">
        <f>IF(DATOS[[#This Row],[email_open_rate]]="",0,DATOS[[#This Row],[email_open_rate]])</f>
        <v>66</v>
      </c>
      <c r="O4292" s="1">
        <v>44977</v>
      </c>
      <c r="P4292">
        <v>69</v>
      </c>
      <c r="Q4292">
        <v>0.17</v>
      </c>
      <c r="R4292">
        <f>IF(IFERROR(VLOOKUP(DATOS[[#This Row],[IdUnico]],A4293:$A$5002,1,FALSE),0),1,0)</f>
        <v>0</v>
      </c>
    </row>
    <row r="4293" spans="1:18" x14ac:dyDescent="0.3">
      <c r="A4293" t="str">
        <f>CONCATENATE(DATOS[[#This Row],[customer_id]],"_",DATOS[[#This Row],[country]],"_",DATOS[[#This Row],[customer_since]])</f>
        <v>CUST_8622_France_45404</v>
      </c>
      <c r="B4293" t="s">
        <v>1620</v>
      </c>
      <c r="C4293">
        <v>52</v>
      </c>
      <c r="D4293" t="s">
        <v>25</v>
      </c>
      <c r="E4293" t="s">
        <v>35</v>
      </c>
      <c r="F4293">
        <v>72.28</v>
      </c>
      <c r="G4293">
        <f>IF(DATOS[[#This Row],[avg_order_value]]="",0,DATOS[[#This Row],[avg_order_value]])</f>
        <v>72.28</v>
      </c>
      <c r="H4293">
        <v>15</v>
      </c>
      <c r="I4293">
        <f>DATOS[[#This Row],[avgValorOrdenDesc]]*DATOS[[#This Row],[total_orders]]</f>
        <v>1084.2</v>
      </c>
      <c r="J4293">
        <v>62</v>
      </c>
      <c r="K4293">
        <v>0</v>
      </c>
      <c r="L4293" t="s">
        <v>29</v>
      </c>
      <c r="M4293">
        <v>80.599999999999994</v>
      </c>
      <c r="N4293">
        <f>IF(DATOS[[#This Row],[email_open_rate]]="",0,DATOS[[#This Row],[email_open_rate]])</f>
        <v>80.599999999999994</v>
      </c>
      <c r="O4293" s="1">
        <v>45404</v>
      </c>
      <c r="P4293">
        <v>7</v>
      </c>
      <c r="Q4293">
        <v>0.14000000000000001</v>
      </c>
      <c r="R4293">
        <f>IF(IFERROR(VLOOKUP(DATOS[[#This Row],[IdUnico]],A4294:$A$5002,1,FALSE),0),1,0)</f>
        <v>0</v>
      </c>
    </row>
    <row r="4294" spans="1:18" x14ac:dyDescent="0.3">
      <c r="A4294" t="str">
        <f>CONCATENATE(DATOS[[#This Row],[customer_id]],"_",DATOS[[#This Row],[country]],"_",DATOS[[#This Row],[customer_since]])</f>
        <v>CUST_8629_China_44301</v>
      </c>
      <c r="B4294" t="s">
        <v>92</v>
      </c>
      <c r="C4294">
        <v>79</v>
      </c>
      <c r="D4294" t="s">
        <v>14</v>
      </c>
      <c r="E4294" t="s">
        <v>44</v>
      </c>
      <c r="F4294">
        <v>25.66</v>
      </c>
      <c r="G4294">
        <f>IF(DATOS[[#This Row],[avg_order_value]]="",0,DATOS[[#This Row],[avg_order_value]])</f>
        <v>25.66</v>
      </c>
      <c r="H4294">
        <v>12</v>
      </c>
      <c r="I4294">
        <f>DATOS[[#This Row],[avgValorOrdenDesc]]*DATOS[[#This Row],[total_orders]]</f>
        <v>307.92</v>
      </c>
      <c r="J4294">
        <v>69</v>
      </c>
      <c r="K4294">
        <v>0</v>
      </c>
      <c r="L4294" t="s">
        <v>16</v>
      </c>
      <c r="M4294">
        <v>82.4</v>
      </c>
      <c r="N4294">
        <f>IF(DATOS[[#This Row],[email_open_rate]]="",0,DATOS[[#This Row],[email_open_rate]])</f>
        <v>82.4</v>
      </c>
      <c r="O4294" s="1">
        <v>44301</v>
      </c>
      <c r="P4294">
        <v>38</v>
      </c>
      <c r="Q4294">
        <v>0.33</v>
      </c>
      <c r="R4294">
        <f>IF(IFERROR(VLOOKUP(DATOS[[#This Row],[IdUnico]],A4295:$A$5002,1,FALSE),0),1,0)</f>
        <v>0</v>
      </c>
    </row>
    <row r="4295" spans="1:18" x14ac:dyDescent="0.3">
      <c r="A4295" t="str">
        <f>CONCATENATE(DATOS[[#This Row],[customer_id]],"_",DATOS[[#This Row],[country]],"_",DATOS[[#This Row],[customer_since]])</f>
        <v>CUST_8629_Germany_45708</v>
      </c>
      <c r="B4295" t="s">
        <v>92</v>
      </c>
      <c r="C4295">
        <v>66</v>
      </c>
      <c r="D4295" t="s">
        <v>25</v>
      </c>
      <c r="E4295" t="s">
        <v>50</v>
      </c>
      <c r="G4295">
        <f>IF(DATOS[[#This Row],[avg_order_value]]="",0,DATOS[[#This Row],[avg_order_value]])</f>
        <v>0</v>
      </c>
      <c r="H4295">
        <v>14</v>
      </c>
      <c r="I4295">
        <f>DATOS[[#This Row],[avgValorOrdenDesc]]*DATOS[[#This Row],[total_orders]]</f>
        <v>0</v>
      </c>
      <c r="J4295">
        <v>100</v>
      </c>
      <c r="K4295">
        <v>0</v>
      </c>
      <c r="L4295" t="s">
        <v>29</v>
      </c>
      <c r="M4295">
        <v>33.200000000000003</v>
      </c>
      <c r="N4295">
        <f>IF(DATOS[[#This Row],[email_open_rate]]="",0,DATOS[[#This Row],[email_open_rate]])</f>
        <v>33.200000000000003</v>
      </c>
      <c r="O4295" s="1">
        <v>45708</v>
      </c>
      <c r="P4295">
        <v>44</v>
      </c>
      <c r="Q4295">
        <v>0.2</v>
      </c>
      <c r="R4295">
        <f>IF(IFERROR(VLOOKUP(DATOS[[#This Row],[IdUnico]],A4296:$A$5002,1,FALSE),0),1,0)</f>
        <v>0</v>
      </c>
    </row>
    <row r="4296" spans="1:18" x14ac:dyDescent="0.3">
      <c r="A4296" t="str">
        <f>CONCATENATE(DATOS[[#This Row],[customer_id]],"_",DATOS[[#This Row],[country]],"_",DATOS[[#This Row],[customer_since]])</f>
        <v>CUST_8638_Canada_44788</v>
      </c>
      <c r="B4296" t="s">
        <v>1758</v>
      </c>
      <c r="C4296">
        <v>55</v>
      </c>
      <c r="D4296" t="s">
        <v>14</v>
      </c>
      <c r="E4296" t="s">
        <v>28</v>
      </c>
      <c r="F4296">
        <v>100.13</v>
      </c>
      <c r="G4296">
        <f>IF(DATOS[[#This Row],[avg_order_value]]="",0,DATOS[[#This Row],[avg_order_value]])</f>
        <v>100.13</v>
      </c>
      <c r="H4296">
        <v>6</v>
      </c>
      <c r="I4296">
        <f>DATOS[[#This Row],[avgValorOrdenDesc]]*DATOS[[#This Row],[total_orders]]</f>
        <v>600.78</v>
      </c>
      <c r="J4296">
        <v>146</v>
      </c>
      <c r="K4296">
        <v>0</v>
      </c>
      <c r="L4296" t="s">
        <v>19</v>
      </c>
      <c r="M4296">
        <v>90.4</v>
      </c>
      <c r="N4296">
        <f>IF(DATOS[[#This Row],[email_open_rate]]="",0,DATOS[[#This Row],[email_open_rate]])</f>
        <v>90.4</v>
      </c>
      <c r="O4296" s="1">
        <v>44788</v>
      </c>
      <c r="P4296">
        <v>5</v>
      </c>
      <c r="Q4296">
        <v>0.5</v>
      </c>
      <c r="R4296">
        <f>IF(IFERROR(VLOOKUP(DATOS[[#This Row],[IdUnico]],A4297:$A$5002,1,FALSE),0),1,0)</f>
        <v>0</v>
      </c>
    </row>
    <row r="4297" spans="1:18" x14ac:dyDescent="0.3">
      <c r="A4297" t="str">
        <f>CONCATENATE(DATOS[[#This Row],[customer_id]],"_",DATOS[[#This Row],[country]],"_",DATOS[[#This Row],[customer_since]])</f>
        <v>CUST_8641_Australia_44679</v>
      </c>
      <c r="B4297" t="s">
        <v>750</v>
      </c>
      <c r="C4297">
        <v>58</v>
      </c>
      <c r="D4297" t="s">
        <v>21</v>
      </c>
      <c r="E4297" t="s">
        <v>22</v>
      </c>
      <c r="F4297">
        <v>27.88</v>
      </c>
      <c r="G4297">
        <f>IF(DATOS[[#This Row],[avg_order_value]]="",0,DATOS[[#This Row],[avg_order_value]])</f>
        <v>27.88</v>
      </c>
      <c r="H4297">
        <v>8</v>
      </c>
      <c r="I4297">
        <f>DATOS[[#This Row],[avgValorOrdenDesc]]*DATOS[[#This Row],[total_orders]]</f>
        <v>223.04</v>
      </c>
      <c r="J4297">
        <v>98</v>
      </c>
      <c r="K4297">
        <v>0</v>
      </c>
      <c r="L4297" t="s">
        <v>23</v>
      </c>
      <c r="M4297">
        <v>27.9</v>
      </c>
      <c r="N4297">
        <f>IF(DATOS[[#This Row],[email_open_rate]]="",0,DATOS[[#This Row],[email_open_rate]])</f>
        <v>27.9</v>
      </c>
      <c r="O4297" s="1">
        <v>44679</v>
      </c>
      <c r="P4297">
        <v>47</v>
      </c>
      <c r="Q4297">
        <v>0.21</v>
      </c>
      <c r="R4297">
        <f>IF(IFERROR(VLOOKUP(DATOS[[#This Row],[IdUnico]],A4298:$A$5002,1,FALSE),0),1,0)</f>
        <v>0</v>
      </c>
    </row>
    <row r="4298" spans="1:18" x14ac:dyDescent="0.3">
      <c r="A4298" t="str">
        <f>CONCATENATE(DATOS[[#This Row],[customer_id]],"_",DATOS[[#This Row],[country]],"_",DATOS[[#This Row],[customer_since]])</f>
        <v>CUST_8643_Brazil_44462</v>
      </c>
      <c r="B4298" t="s">
        <v>984</v>
      </c>
      <c r="C4298">
        <v>42</v>
      </c>
      <c r="D4298" t="s">
        <v>21</v>
      </c>
      <c r="E4298" t="s">
        <v>15</v>
      </c>
      <c r="F4298">
        <v>287.44</v>
      </c>
      <c r="G4298">
        <f>IF(DATOS[[#This Row],[avg_order_value]]="",0,DATOS[[#This Row],[avg_order_value]])</f>
        <v>287.44</v>
      </c>
      <c r="H4298">
        <v>10</v>
      </c>
      <c r="I4298">
        <f>DATOS[[#This Row],[avgValorOrdenDesc]]*DATOS[[#This Row],[total_orders]]</f>
        <v>2874.4</v>
      </c>
      <c r="J4298">
        <v>179</v>
      </c>
      <c r="K4298">
        <v>0</v>
      </c>
      <c r="L4298" t="s">
        <v>23</v>
      </c>
      <c r="M4298">
        <v>22.6</v>
      </c>
      <c r="N4298">
        <f>IF(DATOS[[#This Row],[email_open_rate]]="",0,DATOS[[#This Row],[email_open_rate]])</f>
        <v>22.6</v>
      </c>
      <c r="O4298" s="1">
        <v>44462</v>
      </c>
      <c r="P4298">
        <v>87</v>
      </c>
      <c r="Q4298">
        <v>0.28999999999999998</v>
      </c>
      <c r="R4298">
        <f>IF(IFERROR(VLOOKUP(DATOS[[#This Row],[IdUnico]],A4299:$A$5002,1,FALSE),0),1,0)</f>
        <v>0</v>
      </c>
    </row>
    <row r="4299" spans="1:18" x14ac:dyDescent="0.3">
      <c r="A4299" t="str">
        <f>CONCATENATE(DATOS[[#This Row],[customer_id]],"_",DATOS[[#This Row],[country]],"_",DATOS[[#This Row],[customer_since]])</f>
        <v>CUST_8643_China_45317</v>
      </c>
      <c r="B4299" t="s">
        <v>984</v>
      </c>
      <c r="C4299">
        <v>28</v>
      </c>
      <c r="D4299" t="s">
        <v>21</v>
      </c>
      <c r="E4299" t="s">
        <v>44</v>
      </c>
      <c r="F4299">
        <v>206.84</v>
      </c>
      <c r="G4299">
        <f>IF(DATOS[[#This Row],[avg_order_value]]="",0,DATOS[[#This Row],[avg_order_value]])</f>
        <v>206.84</v>
      </c>
      <c r="H4299">
        <v>8</v>
      </c>
      <c r="I4299">
        <f>DATOS[[#This Row],[avgValorOrdenDesc]]*DATOS[[#This Row],[total_orders]]</f>
        <v>1654.72</v>
      </c>
      <c r="J4299">
        <v>324</v>
      </c>
      <c r="K4299">
        <v>0</v>
      </c>
      <c r="L4299" t="s">
        <v>40</v>
      </c>
      <c r="M4299">
        <v>49.3</v>
      </c>
      <c r="N4299">
        <f>IF(DATOS[[#This Row],[email_open_rate]]="",0,DATOS[[#This Row],[email_open_rate]])</f>
        <v>49.3</v>
      </c>
      <c r="O4299" s="1">
        <v>45317</v>
      </c>
      <c r="P4299">
        <v>75</v>
      </c>
      <c r="Q4299">
        <v>0.54</v>
      </c>
      <c r="R4299">
        <f>IF(IFERROR(VLOOKUP(DATOS[[#This Row],[IdUnico]],A4300:$A$5002,1,FALSE),0),1,0)</f>
        <v>0</v>
      </c>
    </row>
    <row r="4300" spans="1:18" x14ac:dyDescent="0.3">
      <c r="A4300" t="str">
        <f>CONCATENATE(DATOS[[#This Row],[customer_id]],"_",DATOS[[#This Row],[country]],"_",DATOS[[#This Row],[customer_since]])</f>
        <v>CUST_8644_Japan_44470</v>
      </c>
      <c r="B4300" t="s">
        <v>2781</v>
      </c>
      <c r="C4300">
        <v>59</v>
      </c>
      <c r="D4300" t="s">
        <v>14</v>
      </c>
      <c r="E4300" t="s">
        <v>26</v>
      </c>
      <c r="F4300">
        <v>62.03</v>
      </c>
      <c r="G4300">
        <f>IF(DATOS[[#This Row],[avg_order_value]]="",0,DATOS[[#This Row],[avg_order_value]])</f>
        <v>62.03</v>
      </c>
      <c r="H4300">
        <v>13</v>
      </c>
      <c r="I4300">
        <f>DATOS[[#This Row],[avgValorOrdenDesc]]*DATOS[[#This Row],[total_orders]]</f>
        <v>806.39</v>
      </c>
      <c r="J4300">
        <v>325</v>
      </c>
      <c r="K4300">
        <v>0</v>
      </c>
      <c r="L4300" t="s">
        <v>40</v>
      </c>
      <c r="M4300">
        <v>92.1</v>
      </c>
      <c r="N4300">
        <f>IF(DATOS[[#This Row],[email_open_rate]]="",0,DATOS[[#This Row],[email_open_rate]])</f>
        <v>92.1</v>
      </c>
      <c r="O4300" s="1">
        <v>44470</v>
      </c>
      <c r="P4300">
        <v>4</v>
      </c>
      <c r="Q4300">
        <v>0.52</v>
      </c>
      <c r="R4300">
        <f>IF(IFERROR(VLOOKUP(DATOS[[#This Row],[IdUnico]],A4301:$A$5002,1,FALSE),0),1,0)</f>
        <v>0</v>
      </c>
    </row>
    <row r="4301" spans="1:18" x14ac:dyDescent="0.3">
      <c r="A4301" t="str">
        <f>CONCATENATE(DATOS[[#This Row],[customer_id]],"_",DATOS[[#This Row],[country]],"_",DATOS[[#This Row],[customer_since]])</f>
        <v>CUST_8647_India_44727</v>
      </c>
      <c r="B4301" t="s">
        <v>3031</v>
      </c>
      <c r="C4301">
        <v>54</v>
      </c>
      <c r="D4301" t="s">
        <v>14</v>
      </c>
      <c r="E4301" t="s">
        <v>37</v>
      </c>
      <c r="F4301">
        <v>107.12</v>
      </c>
      <c r="G4301">
        <f>IF(DATOS[[#This Row],[avg_order_value]]="",0,DATOS[[#This Row],[avg_order_value]])</f>
        <v>107.12</v>
      </c>
      <c r="H4301">
        <v>12</v>
      </c>
      <c r="I4301">
        <f>DATOS[[#This Row],[avgValorOrdenDesc]]*DATOS[[#This Row],[total_orders]]</f>
        <v>1285.44</v>
      </c>
      <c r="J4301">
        <v>85</v>
      </c>
      <c r="K4301">
        <v>0</v>
      </c>
      <c r="L4301" t="s">
        <v>29</v>
      </c>
      <c r="N4301">
        <f>IF(DATOS[[#This Row],[email_open_rate]]="",0,DATOS[[#This Row],[email_open_rate]])</f>
        <v>0</v>
      </c>
      <c r="O4301" s="1">
        <v>44727</v>
      </c>
      <c r="P4301">
        <v>5</v>
      </c>
      <c r="Q4301">
        <v>0.53</v>
      </c>
      <c r="R4301">
        <f>IF(IFERROR(VLOOKUP(DATOS[[#This Row],[IdUnico]],A4302:$A$5002,1,FALSE),0),1,0)</f>
        <v>0</v>
      </c>
    </row>
    <row r="4302" spans="1:18" x14ac:dyDescent="0.3">
      <c r="A4302" t="str">
        <f>CONCATENATE(DATOS[[#This Row],[customer_id]],"_",DATOS[[#This Row],[country]],"_",DATOS[[#This Row],[customer_since]])</f>
        <v>CUST_8648_UK_44494</v>
      </c>
      <c r="B4302" t="s">
        <v>666</v>
      </c>
      <c r="C4302">
        <v>34</v>
      </c>
      <c r="D4302" t="s">
        <v>21</v>
      </c>
      <c r="E4302" t="s">
        <v>52</v>
      </c>
      <c r="F4302">
        <v>112.97</v>
      </c>
      <c r="G4302">
        <f>IF(DATOS[[#This Row],[avg_order_value]]="",0,DATOS[[#This Row],[avg_order_value]])</f>
        <v>112.97</v>
      </c>
      <c r="H4302">
        <v>11</v>
      </c>
      <c r="I4302">
        <f>DATOS[[#This Row],[avgValorOrdenDesc]]*DATOS[[#This Row],[total_orders]]</f>
        <v>1242.67</v>
      </c>
      <c r="J4302">
        <v>204</v>
      </c>
      <c r="K4302">
        <v>0</v>
      </c>
      <c r="L4302" t="s">
        <v>19</v>
      </c>
      <c r="M4302">
        <v>57.6</v>
      </c>
      <c r="N4302">
        <f>IF(DATOS[[#This Row],[email_open_rate]]="",0,DATOS[[#This Row],[email_open_rate]])</f>
        <v>57.6</v>
      </c>
      <c r="O4302" s="1">
        <v>44494</v>
      </c>
      <c r="P4302">
        <v>96</v>
      </c>
      <c r="Q4302">
        <v>0.28999999999999998</v>
      </c>
      <c r="R4302">
        <f>IF(IFERROR(VLOOKUP(DATOS[[#This Row],[IdUnico]],A4303:$A$5002,1,FALSE),0),1,0)</f>
        <v>0</v>
      </c>
    </row>
    <row r="4303" spans="1:18" x14ac:dyDescent="0.3">
      <c r="A4303" t="str">
        <f>CONCATENATE(DATOS[[#This Row],[customer_id]],"_",DATOS[[#This Row],[country]],"_",DATOS[[#This Row],[customer_since]])</f>
        <v>CUST_8650_France_44050</v>
      </c>
      <c r="B4303" t="s">
        <v>1804</v>
      </c>
      <c r="C4303">
        <v>38</v>
      </c>
      <c r="D4303" t="s">
        <v>25</v>
      </c>
      <c r="E4303" t="s">
        <v>35</v>
      </c>
      <c r="F4303">
        <v>81.209999999999994</v>
      </c>
      <c r="G4303">
        <f>IF(DATOS[[#This Row],[avg_order_value]]="",0,DATOS[[#This Row],[avg_order_value]])</f>
        <v>81.209999999999994</v>
      </c>
      <c r="H4303">
        <v>6</v>
      </c>
      <c r="I4303">
        <f>DATOS[[#This Row],[avgValorOrdenDesc]]*DATOS[[#This Row],[total_orders]]</f>
        <v>487.26</v>
      </c>
      <c r="J4303">
        <v>293</v>
      </c>
      <c r="K4303">
        <v>0</v>
      </c>
      <c r="L4303" t="s">
        <v>40</v>
      </c>
      <c r="M4303">
        <v>59</v>
      </c>
      <c r="N4303">
        <f>IF(DATOS[[#This Row],[email_open_rate]]="",0,DATOS[[#This Row],[email_open_rate]])</f>
        <v>59</v>
      </c>
      <c r="O4303" s="1">
        <v>44050</v>
      </c>
      <c r="P4303">
        <v>29</v>
      </c>
      <c r="Q4303">
        <v>0.02</v>
      </c>
      <c r="R4303">
        <f>IF(IFERROR(VLOOKUP(DATOS[[#This Row],[IdUnico]],A4304:$A$5002,1,FALSE),0),1,0)</f>
        <v>0</v>
      </c>
    </row>
    <row r="4304" spans="1:18" x14ac:dyDescent="0.3">
      <c r="A4304" t="str">
        <f>CONCATENATE(DATOS[[#This Row],[customer_id]],"_",DATOS[[#This Row],[country]],"_",DATOS[[#This Row],[customer_since]])</f>
        <v>CUST_8651_Australia_45834</v>
      </c>
      <c r="B4304" t="s">
        <v>500</v>
      </c>
      <c r="C4304">
        <v>66</v>
      </c>
      <c r="D4304" t="s">
        <v>14</v>
      </c>
      <c r="E4304" t="s">
        <v>22</v>
      </c>
      <c r="F4304">
        <v>71.8</v>
      </c>
      <c r="G4304">
        <f>IF(DATOS[[#This Row],[avg_order_value]]="",0,DATOS[[#This Row],[avg_order_value]])</f>
        <v>71.8</v>
      </c>
      <c r="H4304">
        <v>8</v>
      </c>
      <c r="I4304">
        <f>DATOS[[#This Row],[avgValorOrdenDesc]]*DATOS[[#This Row],[total_orders]]</f>
        <v>574.4</v>
      </c>
      <c r="J4304">
        <v>37</v>
      </c>
      <c r="K4304">
        <v>0</v>
      </c>
      <c r="L4304" t="s">
        <v>23</v>
      </c>
      <c r="M4304">
        <v>66.900000000000006</v>
      </c>
      <c r="N4304">
        <f>IF(DATOS[[#This Row],[email_open_rate]]="",0,DATOS[[#This Row],[email_open_rate]])</f>
        <v>66.900000000000006</v>
      </c>
      <c r="O4304" s="1">
        <v>45834</v>
      </c>
      <c r="P4304">
        <v>35</v>
      </c>
      <c r="Q4304">
        <v>0.25</v>
      </c>
      <c r="R4304">
        <f>IF(IFERROR(VLOOKUP(DATOS[[#This Row],[IdUnico]],A4305:$A$5002,1,FALSE),0),1,0)</f>
        <v>0</v>
      </c>
    </row>
    <row r="4305" spans="1:18" x14ac:dyDescent="0.3">
      <c r="A4305" t="str">
        <f>CONCATENATE(DATOS[[#This Row],[customer_id]],"_",DATOS[[#This Row],[country]],"_",DATOS[[#This Row],[customer_since]])</f>
        <v>CUST_8651_Canada_45016</v>
      </c>
      <c r="B4305" t="s">
        <v>500</v>
      </c>
      <c r="C4305">
        <v>70</v>
      </c>
      <c r="D4305" t="s">
        <v>14</v>
      </c>
      <c r="E4305" t="s">
        <v>28</v>
      </c>
      <c r="F4305">
        <v>233.88</v>
      </c>
      <c r="G4305">
        <f>IF(DATOS[[#This Row],[avg_order_value]]="",0,DATOS[[#This Row],[avg_order_value]])</f>
        <v>233.88</v>
      </c>
      <c r="H4305">
        <v>18</v>
      </c>
      <c r="I4305">
        <f>DATOS[[#This Row],[avgValorOrdenDesc]]*DATOS[[#This Row],[total_orders]]</f>
        <v>4209.84</v>
      </c>
      <c r="J4305">
        <v>62</v>
      </c>
      <c r="K4305">
        <v>0</v>
      </c>
      <c r="L4305" t="s">
        <v>16</v>
      </c>
      <c r="M4305">
        <v>81.099999999999994</v>
      </c>
      <c r="N4305">
        <f>IF(DATOS[[#This Row],[email_open_rate]]="",0,DATOS[[#This Row],[email_open_rate]])</f>
        <v>81.099999999999994</v>
      </c>
      <c r="O4305" s="1">
        <v>45016</v>
      </c>
      <c r="P4305">
        <v>61</v>
      </c>
      <c r="Q4305">
        <v>0.1</v>
      </c>
      <c r="R4305">
        <f>IF(IFERROR(VLOOKUP(DATOS[[#This Row],[IdUnico]],A4306:$A$5002,1,FALSE),0),1,0)</f>
        <v>0</v>
      </c>
    </row>
    <row r="4306" spans="1:18" x14ac:dyDescent="0.3">
      <c r="A4306" t="str">
        <f>CONCATENATE(DATOS[[#This Row],[customer_id]],"_",DATOS[[#This Row],[country]],"_",DATOS[[#This Row],[customer_since]])</f>
        <v>CUST_8657_China_45343</v>
      </c>
      <c r="B4306" t="s">
        <v>1206</v>
      </c>
      <c r="C4306">
        <v>36</v>
      </c>
      <c r="D4306" t="s">
        <v>21</v>
      </c>
      <c r="E4306" t="s">
        <v>44</v>
      </c>
      <c r="F4306">
        <v>101.04</v>
      </c>
      <c r="G4306">
        <f>IF(DATOS[[#This Row],[avg_order_value]]="",0,DATOS[[#This Row],[avg_order_value]])</f>
        <v>101.04</v>
      </c>
      <c r="H4306">
        <v>10</v>
      </c>
      <c r="I4306">
        <f>DATOS[[#This Row],[avgValorOrdenDesc]]*DATOS[[#This Row],[total_orders]]</f>
        <v>1010.4000000000001</v>
      </c>
      <c r="J4306">
        <v>214</v>
      </c>
      <c r="K4306">
        <v>0</v>
      </c>
      <c r="L4306" t="s">
        <v>19</v>
      </c>
      <c r="M4306">
        <v>2.2999999999999998</v>
      </c>
      <c r="N4306">
        <f>IF(DATOS[[#This Row],[email_open_rate]]="",0,DATOS[[#This Row],[email_open_rate]])</f>
        <v>2.2999999999999998</v>
      </c>
      <c r="O4306" s="1">
        <v>45343</v>
      </c>
      <c r="P4306">
        <v>33</v>
      </c>
      <c r="Q4306">
        <v>0.48</v>
      </c>
      <c r="R4306">
        <f>IF(IFERROR(VLOOKUP(DATOS[[#This Row],[IdUnico]],A4307:$A$5002,1,FALSE),0),1,0)</f>
        <v>0</v>
      </c>
    </row>
    <row r="4307" spans="1:18" x14ac:dyDescent="0.3">
      <c r="A4307" t="str">
        <f>CONCATENATE(DATOS[[#This Row],[customer_id]],"_",DATOS[[#This Row],[country]],"_",DATOS[[#This Row],[customer_since]])</f>
        <v>CUST_8657_France_44862</v>
      </c>
      <c r="B4307" t="s">
        <v>1206</v>
      </c>
      <c r="C4307">
        <v>71</v>
      </c>
      <c r="D4307" t="s">
        <v>14</v>
      </c>
      <c r="E4307" t="s">
        <v>35</v>
      </c>
      <c r="F4307">
        <v>55.1</v>
      </c>
      <c r="G4307">
        <f>IF(DATOS[[#This Row],[avg_order_value]]="",0,DATOS[[#This Row],[avg_order_value]])</f>
        <v>55.1</v>
      </c>
      <c r="H4307">
        <v>8</v>
      </c>
      <c r="I4307">
        <f>DATOS[[#This Row],[avgValorOrdenDesc]]*DATOS[[#This Row],[total_orders]]</f>
        <v>440.8</v>
      </c>
      <c r="J4307">
        <v>327</v>
      </c>
      <c r="K4307">
        <v>0</v>
      </c>
      <c r="L4307" t="s">
        <v>40</v>
      </c>
      <c r="M4307">
        <v>28.2</v>
      </c>
      <c r="N4307">
        <f>IF(DATOS[[#This Row],[email_open_rate]]="",0,DATOS[[#This Row],[email_open_rate]])</f>
        <v>28.2</v>
      </c>
      <c r="O4307" s="1">
        <v>44862</v>
      </c>
      <c r="P4307">
        <v>31</v>
      </c>
      <c r="Q4307">
        <v>0.3</v>
      </c>
      <c r="R4307">
        <f>IF(IFERROR(VLOOKUP(DATOS[[#This Row],[IdUnico]],A4308:$A$5002,1,FALSE),0),1,0)</f>
        <v>0</v>
      </c>
    </row>
    <row r="4308" spans="1:18" x14ac:dyDescent="0.3">
      <c r="A4308" t="str">
        <f>CONCATENATE(DATOS[[#This Row],[customer_id]],"_",DATOS[[#This Row],[country]],"_",DATOS[[#This Row],[customer_since]])</f>
        <v>CUST_8657_France_45468</v>
      </c>
      <c r="B4308" t="s">
        <v>1206</v>
      </c>
      <c r="C4308">
        <v>76</v>
      </c>
      <c r="D4308" t="s">
        <v>14</v>
      </c>
      <c r="E4308" t="s">
        <v>35</v>
      </c>
      <c r="F4308">
        <v>39.61</v>
      </c>
      <c r="G4308">
        <f>IF(DATOS[[#This Row],[avg_order_value]]="",0,DATOS[[#This Row],[avg_order_value]])</f>
        <v>39.61</v>
      </c>
      <c r="H4308">
        <v>15</v>
      </c>
      <c r="I4308">
        <f>DATOS[[#This Row],[avgValorOrdenDesc]]*DATOS[[#This Row],[total_orders]]</f>
        <v>594.15</v>
      </c>
      <c r="J4308">
        <v>275</v>
      </c>
      <c r="K4308">
        <v>0</v>
      </c>
      <c r="L4308" t="s">
        <v>29</v>
      </c>
      <c r="M4308">
        <v>19.5</v>
      </c>
      <c r="N4308">
        <f>IF(DATOS[[#This Row],[email_open_rate]]="",0,DATOS[[#This Row],[email_open_rate]])</f>
        <v>19.5</v>
      </c>
      <c r="O4308" s="1">
        <v>45468</v>
      </c>
      <c r="P4308">
        <v>90</v>
      </c>
      <c r="Q4308">
        <v>0.21</v>
      </c>
      <c r="R4308">
        <f>IF(IFERROR(VLOOKUP(DATOS[[#This Row],[IdUnico]],A4309:$A$5002,1,FALSE),0),1,0)</f>
        <v>0</v>
      </c>
    </row>
    <row r="4309" spans="1:18" x14ac:dyDescent="0.3">
      <c r="A4309" t="str">
        <f>CONCATENATE(DATOS[[#This Row],[customer_id]],"_",DATOS[[#This Row],[country]],"_",DATOS[[#This Row],[customer_since]])</f>
        <v>CUST_8658_France_44502</v>
      </c>
      <c r="B4309" t="s">
        <v>3354</v>
      </c>
      <c r="C4309">
        <v>52</v>
      </c>
      <c r="D4309" t="s">
        <v>21</v>
      </c>
      <c r="E4309" t="s">
        <v>35</v>
      </c>
      <c r="F4309">
        <v>34.72</v>
      </c>
      <c r="G4309">
        <f>IF(DATOS[[#This Row],[avg_order_value]]="",0,DATOS[[#This Row],[avg_order_value]])</f>
        <v>34.72</v>
      </c>
      <c r="H4309">
        <v>10</v>
      </c>
      <c r="I4309">
        <f>DATOS[[#This Row],[avgValorOrdenDesc]]*DATOS[[#This Row],[total_orders]]</f>
        <v>347.2</v>
      </c>
      <c r="J4309">
        <v>169</v>
      </c>
      <c r="K4309">
        <v>0</v>
      </c>
      <c r="L4309" t="s">
        <v>29</v>
      </c>
      <c r="M4309">
        <v>21.9</v>
      </c>
      <c r="N4309">
        <f>IF(DATOS[[#This Row],[email_open_rate]]="",0,DATOS[[#This Row],[email_open_rate]])</f>
        <v>21.9</v>
      </c>
      <c r="O4309" s="1">
        <v>44502</v>
      </c>
      <c r="P4309">
        <v>57</v>
      </c>
      <c r="Q4309">
        <v>0.25</v>
      </c>
      <c r="R4309">
        <f>IF(IFERROR(VLOOKUP(DATOS[[#This Row],[IdUnico]],A4310:$A$5002,1,FALSE),0),1,0)</f>
        <v>0</v>
      </c>
    </row>
    <row r="4310" spans="1:18" x14ac:dyDescent="0.3">
      <c r="A4310" t="str">
        <f>CONCATENATE(DATOS[[#This Row],[customer_id]],"_",DATOS[[#This Row],[country]],"_",DATOS[[#This Row],[customer_since]])</f>
        <v>CUST_8659_USA_45128</v>
      </c>
      <c r="B4310" t="s">
        <v>2552</v>
      </c>
      <c r="C4310">
        <v>65</v>
      </c>
      <c r="D4310" t="s">
        <v>14</v>
      </c>
      <c r="E4310" t="s">
        <v>18</v>
      </c>
      <c r="G4310">
        <f>IF(DATOS[[#This Row],[avg_order_value]]="",0,DATOS[[#This Row],[avg_order_value]])</f>
        <v>0</v>
      </c>
      <c r="H4310">
        <v>13</v>
      </c>
      <c r="I4310">
        <f>DATOS[[#This Row],[avgValorOrdenDesc]]*DATOS[[#This Row],[total_orders]]</f>
        <v>0</v>
      </c>
      <c r="J4310">
        <v>224</v>
      </c>
      <c r="K4310">
        <v>0</v>
      </c>
      <c r="L4310" t="s">
        <v>16</v>
      </c>
      <c r="M4310">
        <v>25</v>
      </c>
      <c r="N4310">
        <f>IF(DATOS[[#This Row],[email_open_rate]]="",0,DATOS[[#This Row],[email_open_rate]])</f>
        <v>25</v>
      </c>
      <c r="O4310" s="1">
        <v>45128</v>
      </c>
      <c r="P4310">
        <v>32</v>
      </c>
      <c r="Q4310">
        <v>0.15</v>
      </c>
      <c r="R4310">
        <f>IF(IFERROR(VLOOKUP(DATOS[[#This Row],[IdUnico]],A4311:$A$5002,1,FALSE),0),1,0)</f>
        <v>0</v>
      </c>
    </row>
    <row r="4311" spans="1:18" x14ac:dyDescent="0.3">
      <c r="A4311" t="str">
        <f>CONCATENATE(DATOS[[#This Row],[customer_id]],"_",DATOS[[#This Row],[country]],"_",DATOS[[#This Row],[customer_since]])</f>
        <v>CUST_8661_China_45687</v>
      </c>
      <c r="B4311" t="s">
        <v>2368</v>
      </c>
      <c r="C4311">
        <v>37</v>
      </c>
      <c r="D4311" t="s">
        <v>21</v>
      </c>
      <c r="E4311" t="s">
        <v>44</v>
      </c>
      <c r="F4311">
        <v>58.98</v>
      </c>
      <c r="G4311">
        <f>IF(DATOS[[#This Row],[avg_order_value]]="",0,DATOS[[#This Row],[avg_order_value]])</f>
        <v>58.98</v>
      </c>
      <c r="H4311">
        <v>11</v>
      </c>
      <c r="I4311">
        <f>DATOS[[#This Row],[avgValorOrdenDesc]]*DATOS[[#This Row],[total_orders]]</f>
        <v>648.78</v>
      </c>
      <c r="J4311">
        <v>257</v>
      </c>
      <c r="K4311">
        <v>0</v>
      </c>
      <c r="L4311" t="s">
        <v>16</v>
      </c>
      <c r="M4311">
        <v>19</v>
      </c>
      <c r="N4311">
        <f>IF(DATOS[[#This Row],[email_open_rate]]="",0,DATOS[[#This Row],[email_open_rate]])</f>
        <v>19</v>
      </c>
      <c r="O4311" s="1">
        <v>45687</v>
      </c>
      <c r="P4311">
        <v>45</v>
      </c>
      <c r="Q4311">
        <v>0.25</v>
      </c>
      <c r="R4311">
        <f>IF(IFERROR(VLOOKUP(DATOS[[#This Row],[IdUnico]],A4312:$A$5002,1,FALSE),0),1,0)</f>
        <v>0</v>
      </c>
    </row>
    <row r="4312" spans="1:18" x14ac:dyDescent="0.3">
      <c r="A4312" t="str">
        <f>CONCATENATE(DATOS[[#This Row],[customer_id]],"_",DATOS[[#This Row],[country]],"_",DATOS[[#This Row],[customer_since]])</f>
        <v>CUST_8667_China_45305</v>
      </c>
      <c r="B4312" t="s">
        <v>860</v>
      </c>
      <c r="C4312">
        <v>41</v>
      </c>
      <c r="D4312" t="s">
        <v>14</v>
      </c>
      <c r="E4312" t="s">
        <v>44</v>
      </c>
      <c r="G4312">
        <f>IF(DATOS[[#This Row],[avg_order_value]]="",0,DATOS[[#This Row],[avg_order_value]])</f>
        <v>0</v>
      </c>
      <c r="H4312">
        <v>19</v>
      </c>
      <c r="I4312">
        <f>DATOS[[#This Row],[avgValorOrdenDesc]]*DATOS[[#This Row],[total_orders]]</f>
        <v>0</v>
      </c>
      <c r="J4312">
        <v>319</v>
      </c>
      <c r="K4312">
        <v>0</v>
      </c>
      <c r="L4312" t="s">
        <v>19</v>
      </c>
      <c r="M4312">
        <v>26.8</v>
      </c>
      <c r="N4312">
        <f>IF(DATOS[[#This Row],[email_open_rate]]="",0,DATOS[[#This Row],[email_open_rate]])</f>
        <v>26.8</v>
      </c>
      <c r="O4312" s="1">
        <v>45305</v>
      </c>
      <c r="P4312">
        <v>66</v>
      </c>
      <c r="Q4312">
        <v>0.18</v>
      </c>
      <c r="R4312">
        <f>IF(IFERROR(VLOOKUP(DATOS[[#This Row],[IdUnico]],A4313:$A$5002,1,FALSE),0),1,0)</f>
        <v>0</v>
      </c>
    </row>
    <row r="4313" spans="1:18" x14ac:dyDescent="0.3">
      <c r="A4313" t="str">
        <f>CONCATENATE(DATOS[[#This Row],[customer_id]],"_",DATOS[[#This Row],[country]],"_",DATOS[[#This Row],[customer_since]])</f>
        <v>CUST_8668_India_44821</v>
      </c>
      <c r="B4313" t="s">
        <v>456</v>
      </c>
      <c r="C4313">
        <v>31</v>
      </c>
      <c r="D4313" t="s">
        <v>21</v>
      </c>
      <c r="E4313" t="s">
        <v>37</v>
      </c>
      <c r="F4313">
        <v>461.53</v>
      </c>
      <c r="G4313">
        <f>IF(DATOS[[#This Row],[avg_order_value]]="",0,DATOS[[#This Row],[avg_order_value]])</f>
        <v>461.53</v>
      </c>
      <c r="H4313">
        <v>11</v>
      </c>
      <c r="I4313">
        <f>DATOS[[#This Row],[avgValorOrdenDesc]]*DATOS[[#This Row],[total_orders]]</f>
        <v>5076.83</v>
      </c>
      <c r="J4313">
        <v>248</v>
      </c>
      <c r="K4313">
        <v>0</v>
      </c>
      <c r="L4313" t="s">
        <v>23</v>
      </c>
      <c r="M4313">
        <v>75.3</v>
      </c>
      <c r="N4313">
        <f>IF(DATOS[[#This Row],[email_open_rate]]="",0,DATOS[[#This Row],[email_open_rate]])</f>
        <v>75.3</v>
      </c>
      <c r="O4313" s="1">
        <v>44821</v>
      </c>
      <c r="P4313">
        <v>53</v>
      </c>
      <c r="Q4313">
        <v>0.24</v>
      </c>
      <c r="R4313">
        <f>IF(IFERROR(VLOOKUP(DATOS[[#This Row],[IdUnico]],A4314:$A$5002,1,FALSE),0),1,0)</f>
        <v>0</v>
      </c>
    </row>
    <row r="4314" spans="1:18" x14ac:dyDescent="0.3">
      <c r="A4314" t="str">
        <f>CONCATENATE(DATOS[[#This Row],[customer_id]],"_",DATOS[[#This Row],[country]],"_",DATOS[[#This Row],[customer_since]])</f>
        <v>CUST_8669_UK_44470</v>
      </c>
      <c r="B4314" t="s">
        <v>3756</v>
      </c>
      <c r="C4314">
        <v>59</v>
      </c>
      <c r="D4314" t="s">
        <v>21</v>
      </c>
      <c r="E4314" t="s">
        <v>52</v>
      </c>
      <c r="F4314">
        <v>70.11</v>
      </c>
      <c r="G4314">
        <f>IF(DATOS[[#This Row],[avg_order_value]]="",0,DATOS[[#This Row],[avg_order_value]])</f>
        <v>70.11</v>
      </c>
      <c r="H4314">
        <v>8</v>
      </c>
      <c r="I4314">
        <f>DATOS[[#This Row],[avgValorOrdenDesc]]*DATOS[[#This Row],[total_orders]]</f>
        <v>560.88</v>
      </c>
      <c r="J4314">
        <v>298</v>
      </c>
      <c r="K4314">
        <v>0</v>
      </c>
      <c r="L4314" t="s">
        <v>16</v>
      </c>
      <c r="M4314">
        <v>36.9</v>
      </c>
      <c r="N4314">
        <f>IF(DATOS[[#This Row],[email_open_rate]]="",0,DATOS[[#This Row],[email_open_rate]])</f>
        <v>36.9</v>
      </c>
      <c r="O4314" s="1">
        <v>44470</v>
      </c>
      <c r="P4314">
        <v>78</v>
      </c>
      <c r="Q4314">
        <v>0.08</v>
      </c>
      <c r="R4314">
        <f>IF(IFERROR(VLOOKUP(DATOS[[#This Row],[IdUnico]],A4315:$A$5002,1,FALSE),0),1,0)</f>
        <v>0</v>
      </c>
    </row>
    <row r="4315" spans="1:18" x14ac:dyDescent="0.3">
      <c r="A4315" t="str">
        <f>CONCATENATE(DATOS[[#This Row],[customer_id]],"_",DATOS[[#This Row],[country]],"_",DATOS[[#This Row],[customer_since]])</f>
        <v>CUST_8673_India_44285</v>
      </c>
      <c r="B4315" t="s">
        <v>742</v>
      </c>
      <c r="C4315">
        <v>33</v>
      </c>
      <c r="D4315" t="s">
        <v>21</v>
      </c>
      <c r="E4315" t="s">
        <v>37</v>
      </c>
      <c r="F4315">
        <v>41.56</v>
      </c>
      <c r="G4315">
        <f>IF(DATOS[[#This Row],[avg_order_value]]="",0,DATOS[[#This Row],[avg_order_value]])</f>
        <v>41.56</v>
      </c>
      <c r="H4315">
        <v>11</v>
      </c>
      <c r="I4315">
        <f>DATOS[[#This Row],[avgValorOrdenDesc]]*DATOS[[#This Row],[total_orders]]</f>
        <v>457.16</v>
      </c>
      <c r="J4315">
        <v>226</v>
      </c>
      <c r="K4315">
        <v>0</v>
      </c>
      <c r="L4315" t="s">
        <v>16</v>
      </c>
      <c r="N4315">
        <f>IF(DATOS[[#This Row],[email_open_rate]]="",0,DATOS[[#This Row],[email_open_rate]])</f>
        <v>0</v>
      </c>
      <c r="O4315" s="1">
        <v>44285</v>
      </c>
      <c r="P4315">
        <v>71</v>
      </c>
      <c r="Q4315">
        <v>0.16</v>
      </c>
      <c r="R4315">
        <f>IF(IFERROR(VLOOKUP(DATOS[[#This Row],[IdUnico]],A4316:$A$5002,1,FALSE),0),1,0)</f>
        <v>0</v>
      </c>
    </row>
    <row r="4316" spans="1:18" x14ac:dyDescent="0.3">
      <c r="A4316" t="str">
        <f>CONCATENATE(DATOS[[#This Row],[customer_id]],"_",DATOS[[#This Row],[country]],"_",DATOS[[#This Row],[customer_since]])</f>
        <v>CUST_8674_India_44171</v>
      </c>
      <c r="B4316" t="s">
        <v>1080</v>
      </c>
      <c r="C4316">
        <v>30</v>
      </c>
      <c r="D4316" t="s">
        <v>21</v>
      </c>
      <c r="E4316" t="s">
        <v>37</v>
      </c>
      <c r="F4316">
        <v>57.95</v>
      </c>
      <c r="G4316">
        <f>IF(DATOS[[#This Row],[avg_order_value]]="",0,DATOS[[#This Row],[avg_order_value]])</f>
        <v>57.95</v>
      </c>
      <c r="H4316">
        <v>9</v>
      </c>
      <c r="I4316">
        <f>DATOS[[#This Row],[avgValorOrdenDesc]]*DATOS[[#This Row],[total_orders]]</f>
        <v>521.55000000000007</v>
      </c>
      <c r="J4316">
        <v>262</v>
      </c>
      <c r="K4316">
        <v>0</v>
      </c>
      <c r="L4316" t="s">
        <v>29</v>
      </c>
      <c r="M4316">
        <v>32.9</v>
      </c>
      <c r="N4316">
        <f>IF(DATOS[[#This Row],[email_open_rate]]="",0,DATOS[[#This Row],[email_open_rate]])</f>
        <v>32.9</v>
      </c>
      <c r="O4316" s="1">
        <v>44171</v>
      </c>
      <c r="P4316">
        <v>30</v>
      </c>
      <c r="Q4316">
        <v>0.43</v>
      </c>
      <c r="R4316">
        <f>IF(IFERROR(VLOOKUP(DATOS[[#This Row],[IdUnico]],A4317:$A$5002,1,FALSE),0),1,0)</f>
        <v>0</v>
      </c>
    </row>
    <row r="4317" spans="1:18" x14ac:dyDescent="0.3">
      <c r="A4317" t="str">
        <f>CONCATENATE(DATOS[[#This Row],[customer_id]],"_",DATOS[[#This Row],[country]],"_",DATOS[[#This Row],[customer_since]])</f>
        <v>CUST_8674_India_44316</v>
      </c>
      <c r="B4317" t="s">
        <v>1080</v>
      </c>
      <c r="C4317">
        <v>25</v>
      </c>
      <c r="D4317" t="s">
        <v>21</v>
      </c>
      <c r="E4317" t="s">
        <v>37</v>
      </c>
      <c r="F4317">
        <v>64.099999999999994</v>
      </c>
      <c r="G4317">
        <f>IF(DATOS[[#This Row],[avg_order_value]]="",0,DATOS[[#This Row],[avg_order_value]])</f>
        <v>64.099999999999994</v>
      </c>
      <c r="H4317">
        <v>10</v>
      </c>
      <c r="I4317">
        <f>DATOS[[#This Row],[avgValorOrdenDesc]]*DATOS[[#This Row],[total_orders]]</f>
        <v>641</v>
      </c>
      <c r="J4317">
        <v>358</v>
      </c>
      <c r="K4317">
        <v>0</v>
      </c>
      <c r="L4317" t="s">
        <v>19</v>
      </c>
      <c r="M4317">
        <v>76.599999999999994</v>
      </c>
      <c r="N4317">
        <f>IF(DATOS[[#This Row],[email_open_rate]]="",0,DATOS[[#This Row],[email_open_rate]])</f>
        <v>76.599999999999994</v>
      </c>
      <c r="O4317" s="1">
        <v>44316</v>
      </c>
      <c r="P4317">
        <v>72</v>
      </c>
      <c r="Q4317">
        <v>0.13</v>
      </c>
      <c r="R4317">
        <f>IF(IFERROR(VLOOKUP(DATOS[[#This Row],[IdUnico]],A4318:$A$5002,1,FALSE),0),1,0)</f>
        <v>0</v>
      </c>
    </row>
    <row r="4318" spans="1:18" x14ac:dyDescent="0.3">
      <c r="A4318" t="str">
        <f>CONCATENATE(DATOS[[#This Row],[customer_id]],"_",DATOS[[#This Row],[country]],"_",DATOS[[#This Row],[customer_since]])</f>
        <v>CUST_8678_Brazil_44725</v>
      </c>
      <c r="B4318" t="s">
        <v>3227</v>
      </c>
      <c r="C4318">
        <v>41</v>
      </c>
      <c r="D4318" t="s">
        <v>21</v>
      </c>
      <c r="E4318" t="s">
        <v>15</v>
      </c>
      <c r="F4318">
        <v>85.72</v>
      </c>
      <c r="G4318">
        <f>IF(DATOS[[#This Row],[avg_order_value]]="",0,DATOS[[#This Row],[avg_order_value]])</f>
        <v>85.72</v>
      </c>
      <c r="H4318">
        <v>6</v>
      </c>
      <c r="I4318">
        <f>DATOS[[#This Row],[avgValorOrdenDesc]]*DATOS[[#This Row],[total_orders]]</f>
        <v>514.31999999999994</v>
      </c>
      <c r="J4318">
        <v>288</v>
      </c>
      <c r="K4318">
        <v>0</v>
      </c>
      <c r="L4318" t="s">
        <v>19</v>
      </c>
      <c r="M4318">
        <v>73.2</v>
      </c>
      <c r="N4318">
        <f>IF(DATOS[[#This Row],[email_open_rate]]="",0,DATOS[[#This Row],[email_open_rate]])</f>
        <v>73.2</v>
      </c>
      <c r="O4318" s="1">
        <v>44725</v>
      </c>
      <c r="P4318">
        <v>10</v>
      </c>
      <c r="Q4318">
        <v>0.41</v>
      </c>
      <c r="R4318">
        <f>IF(IFERROR(VLOOKUP(DATOS[[#This Row],[IdUnico]],A4319:$A$5002,1,FALSE),0),1,0)</f>
        <v>0</v>
      </c>
    </row>
    <row r="4319" spans="1:18" x14ac:dyDescent="0.3">
      <c r="A4319" t="str">
        <f>CONCATENATE(DATOS[[#This Row],[customer_id]],"_",DATOS[[#This Row],[country]],"_",DATOS[[#This Row],[customer_since]])</f>
        <v>CUST_8678_France_44200</v>
      </c>
      <c r="B4319" t="s">
        <v>3227</v>
      </c>
      <c r="C4319">
        <v>58</v>
      </c>
      <c r="D4319" t="s">
        <v>21</v>
      </c>
      <c r="E4319" t="s">
        <v>35</v>
      </c>
      <c r="F4319">
        <v>127.45</v>
      </c>
      <c r="G4319">
        <f>IF(DATOS[[#This Row],[avg_order_value]]="",0,DATOS[[#This Row],[avg_order_value]])</f>
        <v>127.45</v>
      </c>
      <c r="H4319">
        <v>9</v>
      </c>
      <c r="I4319">
        <f>DATOS[[#This Row],[avgValorOrdenDesc]]*DATOS[[#This Row],[total_orders]]</f>
        <v>1147.05</v>
      </c>
      <c r="J4319">
        <v>157</v>
      </c>
      <c r="K4319">
        <v>0</v>
      </c>
      <c r="L4319" t="s">
        <v>23</v>
      </c>
      <c r="M4319">
        <v>83.6</v>
      </c>
      <c r="N4319">
        <f>IF(DATOS[[#This Row],[email_open_rate]]="",0,DATOS[[#This Row],[email_open_rate]])</f>
        <v>83.6</v>
      </c>
      <c r="O4319" s="1">
        <v>44200</v>
      </c>
      <c r="P4319">
        <v>31</v>
      </c>
      <c r="Q4319">
        <v>0.17</v>
      </c>
      <c r="R4319">
        <f>IF(IFERROR(VLOOKUP(DATOS[[#This Row],[IdUnico]],A4320:$A$5002,1,FALSE),0),1,0)</f>
        <v>0</v>
      </c>
    </row>
    <row r="4320" spans="1:18" x14ac:dyDescent="0.3">
      <c r="A4320" t="str">
        <f>CONCATENATE(DATOS[[#This Row],[customer_id]],"_",DATOS[[#This Row],[country]],"_",DATOS[[#This Row],[customer_since]])</f>
        <v>CUST_8679_France_44185</v>
      </c>
      <c r="B4320" t="s">
        <v>296</v>
      </c>
      <c r="C4320">
        <v>29</v>
      </c>
      <c r="D4320" t="s">
        <v>21</v>
      </c>
      <c r="E4320" t="s">
        <v>35</v>
      </c>
      <c r="F4320">
        <v>287.42</v>
      </c>
      <c r="G4320">
        <f>IF(DATOS[[#This Row],[avg_order_value]]="",0,DATOS[[#This Row],[avg_order_value]])</f>
        <v>287.42</v>
      </c>
      <c r="H4320">
        <v>4</v>
      </c>
      <c r="I4320">
        <f>DATOS[[#This Row],[avgValorOrdenDesc]]*DATOS[[#This Row],[total_orders]]</f>
        <v>1149.68</v>
      </c>
      <c r="J4320">
        <v>217</v>
      </c>
      <c r="K4320">
        <v>0</v>
      </c>
      <c r="L4320" t="s">
        <v>23</v>
      </c>
      <c r="M4320">
        <v>29.1</v>
      </c>
      <c r="N4320">
        <f>IF(DATOS[[#This Row],[email_open_rate]]="",0,DATOS[[#This Row],[email_open_rate]])</f>
        <v>29.1</v>
      </c>
      <c r="O4320" s="1">
        <v>44185</v>
      </c>
      <c r="P4320">
        <v>98</v>
      </c>
      <c r="Q4320">
        <v>0.15</v>
      </c>
      <c r="R4320">
        <f>IF(IFERROR(VLOOKUP(DATOS[[#This Row],[IdUnico]],A4321:$A$5002,1,FALSE),0),1,0)</f>
        <v>0</v>
      </c>
    </row>
    <row r="4321" spans="1:18" x14ac:dyDescent="0.3">
      <c r="A4321" t="str">
        <f>CONCATENATE(DATOS[[#This Row],[customer_id]],"_",DATOS[[#This Row],[country]],"_",DATOS[[#This Row],[customer_since]])</f>
        <v>CUST_8679_India_44973</v>
      </c>
      <c r="B4321" t="s">
        <v>296</v>
      </c>
      <c r="C4321">
        <v>75</v>
      </c>
      <c r="D4321" t="s">
        <v>21</v>
      </c>
      <c r="E4321" t="s">
        <v>37</v>
      </c>
      <c r="F4321">
        <v>98.03</v>
      </c>
      <c r="G4321">
        <f>IF(DATOS[[#This Row],[avg_order_value]]="",0,DATOS[[#This Row],[avg_order_value]])</f>
        <v>98.03</v>
      </c>
      <c r="H4321">
        <v>10</v>
      </c>
      <c r="I4321">
        <f>DATOS[[#This Row],[avgValorOrdenDesc]]*DATOS[[#This Row],[total_orders]]</f>
        <v>980.3</v>
      </c>
      <c r="J4321">
        <v>322</v>
      </c>
      <c r="K4321">
        <v>0</v>
      </c>
      <c r="L4321" t="s">
        <v>29</v>
      </c>
      <c r="M4321">
        <v>51.3</v>
      </c>
      <c r="N4321">
        <f>IF(DATOS[[#This Row],[email_open_rate]]="",0,DATOS[[#This Row],[email_open_rate]])</f>
        <v>51.3</v>
      </c>
      <c r="O4321" s="1">
        <v>44973</v>
      </c>
      <c r="P4321">
        <v>99</v>
      </c>
      <c r="Q4321">
        <v>0.12</v>
      </c>
      <c r="R4321">
        <f>IF(IFERROR(VLOOKUP(DATOS[[#This Row],[IdUnico]],A4322:$A$5002,1,FALSE),0),1,0)</f>
        <v>0</v>
      </c>
    </row>
    <row r="4322" spans="1:18" x14ac:dyDescent="0.3">
      <c r="A4322" t="str">
        <f>CONCATENATE(DATOS[[#This Row],[customer_id]],"_",DATOS[[#This Row],[country]],"_",DATOS[[#This Row],[customer_since]])</f>
        <v>CUST_8680_Brazil_44858</v>
      </c>
      <c r="B4322" t="s">
        <v>3654</v>
      </c>
      <c r="C4322">
        <v>72</v>
      </c>
      <c r="D4322" t="s">
        <v>14</v>
      </c>
      <c r="E4322" t="s">
        <v>15</v>
      </c>
      <c r="F4322">
        <v>208.57</v>
      </c>
      <c r="G4322">
        <f>IF(DATOS[[#This Row],[avg_order_value]]="",0,DATOS[[#This Row],[avg_order_value]])</f>
        <v>208.57</v>
      </c>
      <c r="H4322">
        <v>10</v>
      </c>
      <c r="I4322">
        <f>DATOS[[#This Row],[avgValorOrdenDesc]]*DATOS[[#This Row],[total_orders]]</f>
        <v>2085.6999999999998</v>
      </c>
      <c r="J4322">
        <v>332</v>
      </c>
      <c r="K4322">
        <v>1</v>
      </c>
      <c r="L4322" t="s">
        <v>40</v>
      </c>
      <c r="M4322">
        <v>93.3</v>
      </c>
      <c r="N4322">
        <f>IF(DATOS[[#This Row],[email_open_rate]]="",0,DATOS[[#This Row],[email_open_rate]])</f>
        <v>93.3</v>
      </c>
      <c r="O4322" s="1">
        <v>44858</v>
      </c>
      <c r="P4322">
        <v>1</v>
      </c>
      <c r="Q4322">
        <v>0.21</v>
      </c>
      <c r="R4322">
        <f>IF(IFERROR(VLOOKUP(DATOS[[#This Row],[IdUnico]],A4323:$A$5002,1,FALSE),0),1,0)</f>
        <v>0</v>
      </c>
    </row>
    <row r="4323" spans="1:18" x14ac:dyDescent="0.3">
      <c r="A4323" t="str">
        <f>CONCATENATE(DATOS[[#This Row],[customer_id]],"_",DATOS[[#This Row],[country]],"_",DATOS[[#This Row],[customer_since]])</f>
        <v>CUST_8683_France_44348</v>
      </c>
      <c r="B4323" t="s">
        <v>294</v>
      </c>
      <c r="C4323">
        <v>33</v>
      </c>
      <c r="D4323" t="s">
        <v>21</v>
      </c>
      <c r="E4323" t="s">
        <v>35</v>
      </c>
      <c r="F4323">
        <v>43.23</v>
      </c>
      <c r="G4323">
        <f>IF(DATOS[[#This Row],[avg_order_value]]="",0,DATOS[[#This Row],[avg_order_value]])</f>
        <v>43.23</v>
      </c>
      <c r="H4323">
        <v>7</v>
      </c>
      <c r="I4323">
        <f>DATOS[[#This Row],[avgValorOrdenDesc]]*DATOS[[#This Row],[total_orders]]</f>
        <v>302.60999999999996</v>
      </c>
      <c r="J4323">
        <v>260</v>
      </c>
      <c r="K4323">
        <v>0</v>
      </c>
      <c r="L4323" t="s">
        <v>40</v>
      </c>
      <c r="M4323">
        <v>45.6</v>
      </c>
      <c r="N4323">
        <f>IF(DATOS[[#This Row],[email_open_rate]]="",0,DATOS[[#This Row],[email_open_rate]])</f>
        <v>45.6</v>
      </c>
      <c r="O4323" s="1">
        <v>44348</v>
      </c>
      <c r="P4323">
        <v>76</v>
      </c>
      <c r="Q4323">
        <v>0.22</v>
      </c>
      <c r="R4323">
        <f>IF(IFERROR(VLOOKUP(DATOS[[#This Row],[IdUnico]],A4324:$A$5002,1,FALSE),0),1,0)</f>
        <v>0</v>
      </c>
    </row>
    <row r="4324" spans="1:18" x14ac:dyDescent="0.3">
      <c r="A4324" t="str">
        <f>CONCATENATE(DATOS[[#This Row],[customer_id]],"_",DATOS[[#This Row],[country]],"_",DATOS[[#This Row],[customer_since]])</f>
        <v>CUST_8684_USA_44148</v>
      </c>
      <c r="B4324" t="s">
        <v>2340</v>
      </c>
      <c r="C4324">
        <v>40</v>
      </c>
      <c r="D4324" t="s">
        <v>21</v>
      </c>
      <c r="E4324" t="s">
        <v>18</v>
      </c>
      <c r="F4324">
        <v>55.78</v>
      </c>
      <c r="G4324">
        <f>IF(DATOS[[#This Row],[avg_order_value]]="",0,DATOS[[#This Row],[avg_order_value]])</f>
        <v>55.78</v>
      </c>
      <c r="H4324">
        <v>9</v>
      </c>
      <c r="I4324">
        <f>DATOS[[#This Row],[avgValorOrdenDesc]]*DATOS[[#This Row],[total_orders]]</f>
        <v>502.02</v>
      </c>
      <c r="J4324">
        <v>276</v>
      </c>
      <c r="K4324">
        <v>0</v>
      </c>
      <c r="L4324" t="s">
        <v>16</v>
      </c>
      <c r="M4324">
        <v>74.8</v>
      </c>
      <c r="N4324">
        <f>IF(DATOS[[#This Row],[email_open_rate]]="",0,DATOS[[#This Row],[email_open_rate]])</f>
        <v>74.8</v>
      </c>
      <c r="O4324" s="1">
        <v>44148</v>
      </c>
      <c r="P4324">
        <v>97</v>
      </c>
      <c r="Q4324">
        <v>0.11</v>
      </c>
      <c r="R4324">
        <f>IF(IFERROR(VLOOKUP(DATOS[[#This Row],[IdUnico]],A4325:$A$5002,1,FALSE),0),1,0)</f>
        <v>0</v>
      </c>
    </row>
    <row r="4325" spans="1:18" x14ac:dyDescent="0.3">
      <c r="A4325" t="str">
        <f>CONCATENATE(DATOS[[#This Row],[customer_id]],"_",DATOS[[#This Row],[country]],"_",DATOS[[#This Row],[customer_since]])</f>
        <v>CUST_8686_Australia_44366</v>
      </c>
      <c r="B4325" t="s">
        <v>1126</v>
      </c>
      <c r="C4325">
        <v>22</v>
      </c>
      <c r="D4325" t="s">
        <v>14</v>
      </c>
      <c r="E4325" t="s">
        <v>22</v>
      </c>
      <c r="F4325">
        <v>66.91</v>
      </c>
      <c r="G4325">
        <f>IF(DATOS[[#This Row],[avg_order_value]]="",0,DATOS[[#This Row],[avg_order_value]])</f>
        <v>66.91</v>
      </c>
      <c r="H4325">
        <v>9</v>
      </c>
      <c r="I4325">
        <f>DATOS[[#This Row],[avgValorOrdenDesc]]*DATOS[[#This Row],[total_orders]]</f>
        <v>602.18999999999994</v>
      </c>
      <c r="J4325">
        <v>200</v>
      </c>
      <c r="K4325">
        <v>0</v>
      </c>
      <c r="L4325" t="s">
        <v>16</v>
      </c>
      <c r="M4325">
        <v>45.9</v>
      </c>
      <c r="N4325">
        <f>IF(DATOS[[#This Row],[email_open_rate]]="",0,DATOS[[#This Row],[email_open_rate]])</f>
        <v>45.9</v>
      </c>
      <c r="O4325" s="1">
        <v>44366</v>
      </c>
      <c r="P4325">
        <v>27</v>
      </c>
      <c r="Q4325">
        <v>0.15</v>
      </c>
      <c r="R4325">
        <f>IF(IFERROR(VLOOKUP(DATOS[[#This Row],[IdUnico]],A4326:$A$5002,1,FALSE),0),1,0)</f>
        <v>0</v>
      </c>
    </row>
    <row r="4326" spans="1:18" x14ac:dyDescent="0.3">
      <c r="A4326" t="str">
        <f>CONCATENATE(DATOS[[#This Row],[customer_id]],"_",DATOS[[#This Row],[country]],"_",DATOS[[#This Row],[customer_since]])</f>
        <v>CUST_8687_USA_44778</v>
      </c>
      <c r="B4326" t="s">
        <v>696</v>
      </c>
      <c r="C4326">
        <v>72</v>
      </c>
      <c r="D4326" t="s">
        <v>14</v>
      </c>
      <c r="E4326" t="s">
        <v>18</v>
      </c>
      <c r="F4326">
        <v>18.309999999999999</v>
      </c>
      <c r="G4326">
        <f>IF(DATOS[[#This Row],[avg_order_value]]="",0,DATOS[[#This Row],[avg_order_value]])</f>
        <v>18.309999999999999</v>
      </c>
      <c r="H4326">
        <v>10</v>
      </c>
      <c r="I4326">
        <f>DATOS[[#This Row],[avgValorOrdenDesc]]*DATOS[[#This Row],[total_orders]]</f>
        <v>183.1</v>
      </c>
      <c r="J4326">
        <v>262</v>
      </c>
      <c r="K4326">
        <v>0</v>
      </c>
      <c r="L4326" t="s">
        <v>19</v>
      </c>
      <c r="M4326">
        <v>86.5</v>
      </c>
      <c r="N4326">
        <f>IF(DATOS[[#This Row],[email_open_rate]]="",0,DATOS[[#This Row],[email_open_rate]])</f>
        <v>86.5</v>
      </c>
      <c r="O4326" s="1">
        <v>44778</v>
      </c>
      <c r="P4326">
        <v>69</v>
      </c>
      <c r="Q4326">
        <v>0.17</v>
      </c>
      <c r="R4326">
        <f>IF(IFERROR(VLOOKUP(DATOS[[#This Row],[IdUnico]],A4327:$A$5002,1,FALSE),0),1,0)</f>
        <v>0</v>
      </c>
    </row>
    <row r="4327" spans="1:18" x14ac:dyDescent="0.3">
      <c r="A4327" t="str">
        <f>CONCATENATE(DATOS[[#This Row],[customer_id]],"_",DATOS[[#This Row],[country]],"_",DATOS[[#This Row],[customer_since]])</f>
        <v>CUST_8692_Brazil_44837</v>
      </c>
      <c r="B4327" t="s">
        <v>3177</v>
      </c>
      <c r="C4327">
        <v>30</v>
      </c>
      <c r="D4327" t="s">
        <v>21</v>
      </c>
      <c r="E4327" t="s">
        <v>15</v>
      </c>
      <c r="F4327">
        <v>36.57</v>
      </c>
      <c r="G4327">
        <f>IF(DATOS[[#This Row],[avg_order_value]]="",0,DATOS[[#This Row],[avg_order_value]])</f>
        <v>36.57</v>
      </c>
      <c r="H4327">
        <v>6</v>
      </c>
      <c r="I4327">
        <f>DATOS[[#This Row],[avgValorOrdenDesc]]*DATOS[[#This Row],[total_orders]]</f>
        <v>219.42000000000002</v>
      </c>
      <c r="J4327">
        <v>259</v>
      </c>
      <c r="K4327">
        <v>0</v>
      </c>
      <c r="L4327" t="s">
        <v>16</v>
      </c>
      <c r="M4327">
        <v>4.5</v>
      </c>
      <c r="N4327">
        <f>IF(DATOS[[#This Row],[email_open_rate]]="",0,DATOS[[#This Row],[email_open_rate]])</f>
        <v>4.5</v>
      </c>
      <c r="O4327" s="1">
        <v>44837</v>
      </c>
      <c r="P4327">
        <v>29</v>
      </c>
      <c r="Q4327">
        <v>0.25</v>
      </c>
      <c r="R4327">
        <f>IF(IFERROR(VLOOKUP(DATOS[[#This Row],[IdUnico]],A4328:$A$5002,1,FALSE),0),1,0)</f>
        <v>0</v>
      </c>
    </row>
    <row r="4328" spans="1:18" x14ac:dyDescent="0.3">
      <c r="A4328" t="str">
        <f>CONCATENATE(DATOS[[#This Row],[customer_id]],"_",DATOS[[#This Row],[country]],"_",DATOS[[#This Row],[customer_since]])</f>
        <v>CUST_8693_Australia_45076</v>
      </c>
      <c r="B4328" t="s">
        <v>1139</v>
      </c>
      <c r="C4328">
        <v>39</v>
      </c>
      <c r="D4328" t="s">
        <v>25</v>
      </c>
      <c r="E4328" t="s">
        <v>22</v>
      </c>
      <c r="F4328">
        <v>21.14</v>
      </c>
      <c r="G4328">
        <f>IF(DATOS[[#This Row],[avg_order_value]]="",0,DATOS[[#This Row],[avg_order_value]])</f>
        <v>21.14</v>
      </c>
      <c r="H4328">
        <v>11</v>
      </c>
      <c r="I4328">
        <f>DATOS[[#This Row],[avgValorOrdenDesc]]*DATOS[[#This Row],[total_orders]]</f>
        <v>232.54000000000002</v>
      </c>
      <c r="J4328">
        <v>28</v>
      </c>
      <c r="K4328">
        <v>0</v>
      </c>
      <c r="L4328" t="s">
        <v>40</v>
      </c>
      <c r="M4328">
        <v>50.3</v>
      </c>
      <c r="N4328">
        <f>IF(DATOS[[#This Row],[email_open_rate]]="",0,DATOS[[#This Row],[email_open_rate]])</f>
        <v>50.3</v>
      </c>
      <c r="O4328" s="1">
        <v>45076</v>
      </c>
      <c r="P4328">
        <v>67</v>
      </c>
      <c r="Q4328">
        <v>0.17</v>
      </c>
      <c r="R4328">
        <f>IF(IFERROR(VLOOKUP(DATOS[[#This Row],[IdUnico]],A4329:$A$5002,1,FALSE),0),1,0)</f>
        <v>0</v>
      </c>
    </row>
    <row r="4329" spans="1:18" x14ac:dyDescent="0.3">
      <c r="A4329" t="str">
        <f>CONCATENATE(DATOS[[#This Row],[customer_id]],"_",DATOS[[#This Row],[country]],"_",DATOS[[#This Row],[customer_since]])</f>
        <v>CUST_8693_France_45527</v>
      </c>
      <c r="B4329" t="s">
        <v>1139</v>
      </c>
      <c r="C4329">
        <v>35</v>
      </c>
      <c r="D4329" t="s">
        <v>21</v>
      </c>
      <c r="E4329" t="s">
        <v>35</v>
      </c>
      <c r="F4329">
        <v>37.6</v>
      </c>
      <c r="G4329">
        <f>IF(DATOS[[#This Row],[avg_order_value]]="",0,DATOS[[#This Row],[avg_order_value]])</f>
        <v>37.6</v>
      </c>
      <c r="H4329">
        <v>10</v>
      </c>
      <c r="I4329">
        <f>DATOS[[#This Row],[avgValorOrdenDesc]]*DATOS[[#This Row],[total_orders]]</f>
        <v>376</v>
      </c>
      <c r="J4329">
        <v>188</v>
      </c>
      <c r="K4329">
        <v>0</v>
      </c>
      <c r="L4329" t="s">
        <v>19</v>
      </c>
      <c r="M4329">
        <v>30.8</v>
      </c>
      <c r="N4329">
        <f>IF(DATOS[[#This Row],[email_open_rate]]="",0,DATOS[[#This Row],[email_open_rate]])</f>
        <v>30.8</v>
      </c>
      <c r="O4329" s="1">
        <v>45527</v>
      </c>
      <c r="P4329">
        <v>75</v>
      </c>
      <c r="Q4329">
        <v>0.19</v>
      </c>
      <c r="R4329">
        <f>IF(IFERROR(VLOOKUP(DATOS[[#This Row],[IdUnico]],A4330:$A$5002,1,FALSE),0),1,0)</f>
        <v>0</v>
      </c>
    </row>
    <row r="4330" spans="1:18" x14ac:dyDescent="0.3">
      <c r="A4330" t="str">
        <f>CONCATENATE(DATOS[[#This Row],[customer_id]],"_",DATOS[[#This Row],[country]],"_",DATOS[[#This Row],[customer_since]])</f>
        <v>CUST_8693_India_44471</v>
      </c>
      <c r="B4330" t="s">
        <v>1139</v>
      </c>
      <c r="C4330">
        <v>65</v>
      </c>
      <c r="D4330" t="s">
        <v>14</v>
      </c>
      <c r="E4330" t="s">
        <v>37</v>
      </c>
      <c r="G4330">
        <f>IF(DATOS[[#This Row],[avg_order_value]]="",0,DATOS[[#This Row],[avg_order_value]])</f>
        <v>0</v>
      </c>
      <c r="H4330">
        <v>17</v>
      </c>
      <c r="I4330">
        <f>DATOS[[#This Row],[avgValorOrdenDesc]]*DATOS[[#This Row],[total_orders]]</f>
        <v>0</v>
      </c>
      <c r="J4330">
        <v>236</v>
      </c>
      <c r="K4330">
        <v>0</v>
      </c>
      <c r="L4330" t="s">
        <v>23</v>
      </c>
      <c r="M4330">
        <v>71.7</v>
      </c>
      <c r="N4330">
        <f>IF(DATOS[[#This Row],[email_open_rate]]="",0,DATOS[[#This Row],[email_open_rate]])</f>
        <v>71.7</v>
      </c>
      <c r="O4330" s="1">
        <v>44471</v>
      </c>
      <c r="P4330">
        <v>16</v>
      </c>
      <c r="Q4330">
        <v>0.35</v>
      </c>
      <c r="R4330">
        <f>IF(IFERROR(VLOOKUP(DATOS[[#This Row],[IdUnico]],A4331:$A$5002,1,FALSE),0),1,0)</f>
        <v>0</v>
      </c>
    </row>
    <row r="4331" spans="1:18" x14ac:dyDescent="0.3">
      <c r="A4331" t="str">
        <f>CONCATENATE(DATOS[[#This Row],[customer_id]],"_",DATOS[[#This Row],[country]],"_",DATOS[[#This Row],[customer_since]])</f>
        <v>CUST_8694_Australia_45245</v>
      </c>
      <c r="B4331" t="s">
        <v>1149</v>
      </c>
      <c r="C4331">
        <v>73</v>
      </c>
      <c r="D4331" t="s">
        <v>14</v>
      </c>
      <c r="E4331" t="s">
        <v>22</v>
      </c>
      <c r="F4331">
        <v>64.66</v>
      </c>
      <c r="G4331">
        <f>IF(DATOS[[#This Row],[avg_order_value]]="",0,DATOS[[#This Row],[avg_order_value]])</f>
        <v>64.66</v>
      </c>
      <c r="H4331">
        <v>7</v>
      </c>
      <c r="I4331">
        <f>DATOS[[#This Row],[avgValorOrdenDesc]]*DATOS[[#This Row],[total_orders]]</f>
        <v>452.62</v>
      </c>
      <c r="J4331">
        <v>245</v>
      </c>
      <c r="K4331">
        <v>0</v>
      </c>
      <c r="L4331" t="s">
        <v>16</v>
      </c>
      <c r="M4331">
        <v>56.8</v>
      </c>
      <c r="N4331">
        <f>IF(DATOS[[#This Row],[email_open_rate]]="",0,DATOS[[#This Row],[email_open_rate]])</f>
        <v>56.8</v>
      </c>
      <c r="O4331" s="1">
        <v>45245</v>
      </c>
      <c r="P4331">
        <v>87</v>
      </c>
      <c r="Q4331">
        <v>0.25</v>
      </c>
      <c r="R4331">
        <f>IF(IFERROR(VLOOKUP(DATOS[[#This Row],[IdUnico]],A4332:$A$5002,1,FALSE),0),1,0)</f>
        <v>0</v>
      </c>
    </row>
    <row r="4332" spans="1:18" x14ac:dyDescent="0.3">
      <c r="A4332" t="str">
        <f>CONCATENATE(DATOS[[#This Row],[customer_id]],"_",DATOS[[#This Row],[country]],"_",DATOS[[#This Row],[customer_since]])</f>
        <v>CUST_8697_China_44977</v>
      </c>
      <c r="B4332" t="s">
        <v>1846</v>
      </c>
      <c r="C4332">
        <v>63</v>
      </c>
      <c r="D4332" t="s">
        <v>14</v>
      </c>
      <c r="E4332" t="s">
        <v>44</v>
      </c>
      <c r="F4332">
        <v>30.84</v>
      </c>
      <c r="G4332">
        <f>IF(DATOS[[#This Row],[avg_order_value]]="",0,DATOS[[#This Row],[avg_order_value]])</f>
        <v>30.84</v>
      </c>
      <c r="H4332">
        <v>10</v>
      </c>
      <c r="I4332">
        <f>DATOS[[#This Row],[avgValorOrdenDesc]]*DATOS[[#This Row],[total_orders]]</f>
        <v>308.39999999999998</v>
      </c>
      <c r="J4332">
        <v>4</v>
      </c>
      <c r="K4332">
        <v>0</v>
      </c>
      <c r="L4332" t="s">
        <v>23</v>
      </c>
      <c r="M4332">
        <v>73.8</v>
      </c>
      <c r="N4332">
        <f>IF(DATOS[[#This Row],[email_open_rate]]="",0,DATOS[[#This Row],[email_open_rate]])</f>
        <v>73.8</v>
      </c>
      <c r="O4332" s="1">
        <v>44977</v>
      </c>
      <c r="P4332">
        <v>36</v>
      </c>
      <c r="Q4332">
        <v>0.31</v>
      </c>
      <c r="R4332">
        <f>IF(IFERROR(VLOOKUP(DATOS[[#This Row],[IdUnico]],A4333:$A$5002,1,FALSE),0),1,0)</f>
        <v>0</v>
      </c>
    </row>
    <row r="4333" spans="1:18" x14ac:dyDescent="0.3">
      <c r="A4333" t="str">
        <f>CONCATENATE(DATOS[[#This Row],[customer_id]],"_",DATOS[[#This Row],[country]],"_",DATOS[[#This Row],[customer_since]])</f>
        <v>CUST_8697_Japan_45041</v>
      </c>
      <c r="B4333" t="s">
        <v>1846</v>
      </c>
      <c r="C4333">
        <v>62</v>
      </c>
      <c r="D4333" t="s">
        <v>21</v>
      </c>
      <c r="E4333" t="s">
        <v>26</v>
      </c>
      <c r="G4333">
        <f>IF(DATOS[[#This Row],[avg_order_value]]="",0,DATOS[[#This Row],[avg_order_value]])</f>
        <v>0</v>
      </c>
      <c r="H4333">
        <v>12</v>
      </c>
      <c r="I4333">
        <f>DATOS[[#This Row],[avgValorOrdenDesc]]*DATOS[[#This Row],[total_orders]]</f>
        <v>0</v>
      </c>
      <c r="J4333">
        <v>25</v>
      </c>
      <c r="K4333">
        <v>0</v>
      </c>
      <c r="L4333" t="s">
        <v>19</v>
      </c>
      <c r="M4333">
        <v>1.8</v>
      </c>
      <c r="N4333">
        <f>IF(DATOS[[#This Row],[email_open_rate]]="",0,DATOS[[#This Row],[email_open_rate]])</f>
        <v>1.8</v>
      </c>
      <c r="O4333" s="1">
        <v>45041</v>
      </c>
      <c r="P4333">
        <v>65</v>
      </c>
      <c r="Q4333">
        <v>0.11</v>
      </c>
      <c r="R4333">
        <f>IF(IFERROR(VLOOKUP(DATOS[[#This Row],[IdUnico]],A4334:$A$5002,1,FALSE),0),1,0)</f>
        <v>0</v>
      </c>
    </row>
    <row r="4334" spans="1:18" x14ac:dyDescent="0.3">
      <c r="A4334" t="str">
        <f>CONCATENATE(DATOS[[#This Row],[customer_id]],"_",DATOS[[#This Row],[country]],"_",DATOS[[#This Row],[customer_since]])</f>
        <v>CUST_8697_USA_45188</v>
      </c>
      <c r="B4334" t="s">
        <v>1846</v>
      </c>
      <c r="C4334">
        <v>71</v>
      </c>
      <c r="D4334" t="s">
        <v>14</v>
      </c>
      <c r="E4334" t="s">
        <v>18</v>
      </c>
      <c r="F4334">
        <v>91.9</v>
      </c>
      <c r="G4334">
        <f>IF(DATOS[[#This Row],[avg_order_value]]="",0,DATOS[[#This Row],[avg_order_value]])</f>
        <v>91.9</v>
      </c>
      <c r="H4334">
        <v>12</v>
      </c>
      <c r="I4334">
        <f>DATOS[[#This Row],[avgValorOrdenDesc]]*DATOS[[#This Row],[total_orders]]</f>
        <v>1102.8000000000002</v>
      </c>
      <c r="J4334">
        <v>64</v>
      </c>
      <c r="K4334">
        <v>0</v>
      </c>
      <c r="L4334" t="s">
        <v>19</v>
      </c>
      <c r="M4334">
        <v>100</v>
      </c>
      <c r="N4334">
        <f>IF(DATOS[[#This Row],[email_open_rate]]="",0,DATOS[[#This Row],[email_open_rate]])</f>
        <v>100</v>
      </c>
      <c r="O4334" s="1">
        <v>45188</v>
      </c>
      <c r="P4334">
        <v>89</v>
      </c>
      <c r="Q4334">
        <v>0.47</v>
      </c>
      <c r="R4334">
        <f>IF(IFERROR(VLOOKUP(DATOS[[#This Row],[IdUnico]],A4335:$A$5002,1,FALSE),0),1,0)</f>
        <v>0</v>
      </c>
    </row>
    <row r="4335" spans="1:18" x14ac:dyDescent="0.3">
      <c r="A4335" t="str">
        <f>CONCATENATE(DATOS[[#This Row],[customer_id]],"_",DATOS[[#This Row],[country]],"_",DATOS[[#This Row],[customer_since]])</f>
        <v>CUST_8701_Canada_44588</v>
      </c>
      <c r="B4335" t="s">
        <v>3400</v>
      </c>
      <c r="C4335">
        <v>18</v>
      </c>
      <c r="D4335" t="s">
        <v>14</v>
      </c>
      <c r="E4335" t="s">
        <v>28</v>
      </c>
      <c r="F4335">
        <v>171.37</v>
      </c>
      <c r="G4335">
        <f>IF(DATOS[[#This Row],[avg_order_value]]="",0,DATOS[[#This Row],[avg_order_value]])</f>
        <v>171.37</v>
      </c>
      <c r="H4335">
        <v>8</v>
      </c>
      <c r="I4335">
        <f>DATOS[[#This Row],[avgValorOrdenDesc]]*DATOS[[#This Row],[total_orders]]</f>
        <v>1370.96</v>
      </c>
      <c r="J4335">
        <v>6</v>
      </c>
      <c r="K4335">
        <v>0</v>
      </c>
      <c r="L4335" t="s">
        <v>19</v>
      </c>
      <c r="M4335">
        <v>63.5</v>
      </c>
      <c r="N4335">
        <f>IF(DATOS[[#This Row],[email_open_rate]]="",0,DATOS[[#This Row],[email_open_rate]])</f>
        <v>63.5</v>
      </c>
      <c r="O4335" s="1">
        <v>44588</v>
      </c>
      <c r="P4335">
        <v>82</v>
      </c>
      <c r="Q4335">
        <v>0.32</v>
      </c>
      <c r="R4335">
        <f>IF(IFERROR(VLOOKUP(DATOS[[#This Row],[IdUnico]],A4336:$A$5002,1,FALSE),0),1,0)</f>
        <v>0</v>
      </c>
    </row>
    <row r="4336" spans="1:18" x14ac:dyDescent="0.3">
      <c r="A4336" t="str">
        <f>CONCATENATE(DATOS[[#This Row],[customer_id]],"_",DATOS[[#This Row],[country]],"_",DATOS[[#This Row],[customer_since]])</f>
        <v>CUST_8701_Japan_44819</v>
      </c>
      <c r="B4336" t="s">
        <v>3400</v>
      </c>
      <c r="C4336">
        <v>55</v>
      </c>
      <c r="D4336" t="s">
        <v>21</v>
      </c>
      <c r="E4336" t="s">
        <v>26</v>
      </c>
      <c r="F4336">
        <v>125.47</v>
      </c>
      <c r="G4336">
        <f>IF(DATOS[[#This Row],[avg_order_value]]="",0,DATOS[[#This Row],[avg_order_value]])</f>
        <v>125.47</v>
      </c>
      <c r="H4336">
        <v>12</v>
      </c>
      <c r="I4336">
        <f>DATOS[[#This Row],[avgValorOrdenDesc]]*DATOS[[#This Row],[total_orders]]</f>
        <v>1505.6399999999999</v>
      </c>
      <c r="J4336">
        <v>81</v>
      </c>
      <c r="K4336">
        <v>0</v>
      </c>
      <c r="L4336" t="s">
        <v>29</v>
      </c>
      <c r="M4336">
        <v>29.6</v>
      </c>
      <c r="N4336">
        <f>IF(DATOS[[#This Row],[email_open_rate]]="",0,DATOS[[#This Row],[email_open_rate]])</f>
        <v>29.6</v>
      </c>
      <c r="O4336" s="1">
        <v>44819</v>
      </c>
      <c r="P4336">
        <v>26</v>
      </c>
      <c r="Q4336">
        <v>0.28999999999999998</v>
      </c>
      <c r="R4336">
        <f>IF(IFERROR(VLOOKUP(DATOS[[#This Row],[IdUnico]],A4337:$A$5002,1,FALSE),0),1,0)</f>
        <v>0</v>
      </c>
    </row>
    <row r="4337" spans="1:18" x14ac:dyDescent="0.3">
      <c r="A4337" t="str">
        <f>CONCATENATE(DATOS[[#This Row],[customer_id]],"_",DATOS[[#This Row],[country]],"_",DATOS[[#This Row],[customer_since]])</f>
        <v>CUST_8703_Japan_44856</v>
      </c>
      <c r="B4337" t="s">
        <v>2519</v>
      </c>
      <c r="C4337">
        <v>74</v>
      </c>
      <c r="D4337" t="s">
        <v>21</v>
      </c>
      <c r="E4337" t="s">
        <v>26</v>
      </c>
      <c r="F4337">
        <v>72.61</v>
      </c>
      <c r="G4337">
        <f>IF(DATOS[[#This Row],[avg_order_value]]="",0,DATOS[[#This Row],[avg_order_value]])</f>
        <v>72.61</v>
      </c>
      <c r="H4337">
        <v>12</v>
      </c>
      <c r="I4337">
        <f>DATOS[[#This Row],[avgValorOrdenDesc]]*DATOS[[#This Row],[total_orders]]</f>
        <v>871.31999999999994</v>
      </c>
      <c r="J4337">
        <v>293</v>
      </c>
      <c r="K4337">
        <v>0</v>
      </c>
      <c r="L4337" t="s">
        <v>16</v>
      </c>
      <c r="N4337">
        <f>IF(DATOS[[#This Row],[email_open_rate]]="",0,DATOS[[#This Row],[email_open_rate]])</f>
        <v>0</v>
      </c>
      <c r="O4337" s="1">
        <v>44856</v>
      </c>
      <c r="P4337">
        <v>46</v>
      </c>
      <c r="Q4337">
        <v>0.12</v>
      </c>
      <c r="R4337">
        <f>IF(IFERROR(VLOOKUP(DATOS[[#This Row],[IdUnico]],A4338:$A$5002,1,FALSE),0),1,0)</f>
        <v>0</v>
      </c>
    </row>
    <row r="4338" spans="1:18" x14ac:dyDescent="0.3">
      <c r="A4338" t="str">
        <f>CONCATENATE(DATOS[[#This Row],[customer_id]],"_",DATOS[[#This Row],[country]],"_",DATOS[[#This Row],[customer_since]])</f>
        <v>CUST_8705_Japan_45597</v>
      </c>
      <c r="B4338" t="s">
        <v>1520</v>
      </c>
      <c r="C4338">
        <v>60</v>
      </c>
      <c r="D4338" t="s">
        <v>21</v>
      </c>
      <c r="E4338" t="s">
        <v>26</v>
      </c>
      <c r="F4338">
        <v>214.83</v>
      </c>
      <c r="G4338">
        <f>IF(DATOS[[#This Row],[avg_order_value]]="",0,DATOS[[#This Row],[avg_order_value]])</f>
        <v>214.83</v>
      </c>
      <c r="H4338">
        <v>14</v>
      </c>
      <c r="I4338">
        <f>DATOS[[#This Row],[avgValorOrdenDesc]]*DATOS[[#This Row],[total_orders]]</f>
        <v>3007.6200000000003</v>
      </c>
      <c r="J4338">
        <v>130</v>
      </c>
      <c r="K4338">
        <v>0</v>
      </c>
      <c r="L4338" t="s">
        <v>16</v>
      </c>
      <c r="M4338">
        <v>11</v>
      </c>
      <c r="N4338">
        <f>IF(DATOS[[#This Row],[email_open_rate]]="",0,DATOS[[#This Row],[email_open_rate]])</f>
        <v>11</v>
      </c>
      <c r="O4338" s="1">
        <v>45597</v>
      </c>
      <c r="P4338">
        <v>87</v>
      </c>
      <c r="Q4338">
        <v>0.15</v>
      </c>
      <c r="R4338">
        <f>IF(IFERROR(VLOOKUP(DATOS[[#This Row],[IdUnico]],A4339:$A$5002,1,FALSE),0),1,0)</f>
        <v>0</v>
      </c>
    </row>
    <row r="4339" spans="1:18" x14ac:dyDescent="0.3">
      <c r="A4339" t="str">
        <f>CONCATENATE(DATOS[[#This Row],[customer_id]],"_",DATOS[[#This Row],[country]],"_",DATOS[[#This Row],[customer_since]])</f>
        <v>CUST_8707_UK_44813</v>
      </c>
      <c r="B4339" t="s">
        <v>3631</v>
      </c>
      <c r="C4339">
        <v>50</v>
      </c>
      <c r="D4339" t="s">
        <v>21</v>
      </c>
      <c r="E4339" t="s">
        <v>52</v>
      </c>
      <c r="F4339">
        <v>85.55</v>
      </c>
      <c r="G4339">
        <f>IF(DATOS[[#This Row],[avg_order_value]]="",0,DATOS[[#This Row],[avg_order_value]])</f>
        <v>85.55</v>
      </c>
      <c r="H4339">
        <v>10</v>
      </c>
      <c r="I4339">
        <f>DATOS[[#This Row],[avgValorOrdenDesc]]*DATOS[[#This Row],[total_orders]]</f>
        <v>855.5</v>
      </c>
      <c r="J4339">
        <v>115</v>
      </c>
      <c r="K4339">
        <v>0</v>
      </c>
      <c r="L4339" t="s">
        <v>29</v>
      </c>
      <c r="M4339">
        <v>71.8</v>
      </c>
      <c r="N4339">
        <f>IF(DATOS[[#This Row],[email_open_rate]]="",0,DATOS[[#This Row],[email_open_rate]])</f>
        <v>71.8</v>
      </c>
      <c r="O4339" s="1">
        <v>44813</v>
      </c>
      <c r="P4339">
        <v>52</v>
      </c>
      <c r="Q4339">
        <v>0.23</v>
      </c>
      <c r="R4339">
        <f>IF(IFERROR(VLOOKUP(DATOS[[#This Row],[IdUnico]],A4340:$A$5002,1,FALSE),0),1,0)</f>
        <v>0</v>
      </c>
    </row>
    <row r="4340" spans="1:18" x14ac:dyDescent="0.3">
      <c r="A4340" t="str">
        <f>CONCATENATE(DATOS[[#This Row],[customer_id]],"_",DATOS[[#This Row],[country]],"_",DATOS[[#This Row],[customer_since]])</f>
        <v>CUST_8710_USA_44659</v>
      </c>
      <c r="B4340" t="s">
        <v>1959</v>
      </c>
      <c r="C4340">
        <v>59</v>
      </c>
      <c r="D4340" t="s">
        <v>14</v>
      </c>
      <c r="E4340" t="s">
        <v>18</v>
      </c>
      <c r="F4340">
        <v>96.7</v>
      </c>
      <c r="G4340">
        <f>IF(DATOS[[#This Row],[avg_order_value]]="",0,DATOS[[#This Row],[avg_order_value]])</f>
        <v>96.7</v>
      </c>
      <c r="H4340">
        <v>11</v>
      </c>
      <c r="I4340">
        <f>DATOS[[#This Row],[avgValorOrdenDesc]]*DATOS[[#This Row],[total_orders]]</f>
        <v>1063.7</v>
      </c>
      <c r="J4340">
        <v>20</v>
      </c>
      <c r="K4340">
        <v>0</v>
      </c>
      <c r="L4340" t="s">
        <v>19</v>
      </c>
      <c r="M4340">
        <v>71.5</v>
      </c>
      <c r="N4340">
        <f>IF(DATOS[[#This Row],[email_open_rate]]="",0,DATOS[[#This Row],[email_open_rate]])</f>
        <v>71.5</v>
      </c>
      <c r="O4340" s="1">
        <v>44659</v>
      </c>
      <c r="P4340">
        <v>20</v>
      </c>
      <c r="Q4340">
        <v>0.28000000000000003</v>
      </c>
      <c r="R4340">
        <f>IF(IFERROR(VLOOKUP(DATOS[[#This Row],[IdUnico]],A4341:$A$5002,1,FALSE),0),1,0)</f>
        <v>0</v>
      </c>
    </row>
    <row r="4341" spans="1:18" x14ac:dyDescent="0.3">
      <c r="A4341" t="str">
        <f>CONCATENATE(DATOS[[#This Row],[customer_id]],"_",DATOS[[#This Row],[country]],"_",DATOS[[#This Row],[customer_since]])</f>
        <v>CUST_8714_USA_44269</v>
      </c>
      <c r="B4341" t="s">
        <v>599</v>
      </c>
      <c r="C4341">
        <v>68</v>
      </c>
      <c r="D4341" t="s">
        <v>25</v>
      </c>
      <c r="E4341" t="s">
        <v>18</v>
      </c>
      <c r="G4341">
        <f>IF(DATOS[[#This Row],[avg_order_value]]="",0,DATOS[[#This Row],[avg_order_value]])</f>
        <v>0</v>
      </c>
      <c r="H4341">
        <v>8</v>
      </c>
      <c r="I4341">
        <f>DATOS[[#This Row],[avgValorOrdenDesc]]*DATOS[[#This Row],[total_orders]]</f>
        <v>0</v>
      </c>
      <c r="J4341">
        <v>185</v>
      </c>
      <c r="K4341">
        <v>0</v>
      </c>
      <c r="L4341" t="s">
        <v>29</v>
      </c>
      <c r="M4341">
        <v>32.200000000000003</v>
      </c>
      <c r="N4341">
        <f>IF(DATOS[[#This Row],[email_open_rate]]="",0,DATOS[[#This Row],[email_open_rate]])</f>
        <v>32.200000000000003</v>
      </c>
      <c r="O4341" s="1">
        <v>44269</v>
      </c>
      <c r="P4341">
        <v>91</v>
      </c>
      <c r="Q4341">
        <v>0.36</v>
      </c>
      <c r="R4341">
        <f>IF(IFERROR(VLOOKUP(DATOS[[#This Row],[IdUnico]],A4342:$A$5002,1,FALSE),0),1,0)</f>
        <v>0</v>
      </c>
    </row>
    <row r="4342" spans="1:18" x14ac:dyDescent="0.3">
      <c r="A4342" t="str">
        <f>CONCATENATE(DATOS[[#This Row],[customer_id]],"_",DATOS[[#This Row],[country]],"_",DATOS[[#This Row],[customer_since]])</f>
        <v>CUST_8715_India_44993</v>
      </c>
      <c r="B4342" t="s">
        <v>1076</v>
      </c>
      <c r="C4342">
        <v>22</v>
      </c>
      <c r="D4342" t="s">
        <v>21</v>
      </c>
      <c r="E4342" t="s">
        <v>37</v>
      </c>
      <c r="F4342">
        <v>50.13</v>
      </c>
      <c r="G4342">
        <f>IF(DATOS[[#This Row],[avg_order_value]]="",0,DATOS[[#This Row],[avg_order_value]])</f>
        <v>50.13</v>
      </c>
      <c r="H4342">
        <v>11</v>
      </c>
      <c r="I4342">
        <f>DATOS[[#This Row],[avgValorOrdenDesc]]*DATOS[[#This Row],[total_orders]]</f>
        <v>551.43000000000006</v>
      </c>
      <c r="J4342">
        <v>197</v>
      </c>
      <c r="K4342">
        <v>0</v>
      </c>
      <c r="L4342" t="s">
        <v>29</v>
      </c>
      <c r="M4342">
        <v>99.4</v>
      </c>
      <c r="N4342">
        <f>IF(DATOS[[#This Row],[email_open_rate]]="",0,DATOS[[#This Row],[email_open_rate]])</f>
        <v>99.4</v>
      </c>
      <c r="O4342" s="1">
        <v>44993</v>
      </c>
      <c r="P4342">
        <v>98</v>
      </c>
      <c r="Q4342">
        <v>0.36</v>
      </c>
      <c r="R4342">
        <f>IF(IFERROR(VLOOKUP(DATOS[[#This Row],[IdUnico]],A4343:$A$5002,1,FALSE),0),1,0)</f>
        <v>0</v>
      </c>
    </row>
    <row r="4343" spans="1:18" x14ac:dyDescent="0.3">
      <c r="A4343" t="str">
        <f>CONCATENATE(DATOS[[#This Row],[customer_id]],"_",DATOS[[#This Row],[country]],"_",DATOS[[#This Row],[customer_since]])</f>
        <v>CUST_8718_China_45734</v>
      </c>
      <c r="B4343" t="s">
        <v>2236</v>
      </c>
      <c r="C4343">
        <v>71</v>
      </c>
      <c r="D4343" t="s">
        <v>14</v>
      </c>
      <c r="E4343" t="s">
        <v>44</v>
      </c>
      <c r="F4343">
        <v>91.04</v>
      </c>
      <c r="G4343">
        <f>IF(DATOS[[#This Row],[avg_order_value]]="",0,DATOS[[#This Row],[avg_order_value]])</f>
        <v>91.04</v>
      </c>
      <c r="H4343">
        <v>11</v>
      </c>
      <c r="I4343">
        <f>DATOS[[#This Row],[avgValorOrdenDesc]]*DATOS[[#This Row],[total_orders]]</f>
        <v>1001.44</v>
      </c>
      <c r="J4343">
        <v>154</v>
      </c>
      <c r="K4343">
        <v>0</v>
      </c>
      <c r="L4343" t="s">
        <v>23</v>
      </c>
      <c r="M4343">
        <v>50.3</v>
      </c>
      <c r="N4343">
        <f>IF(DATOS[[#This Row],[email_open_rate]]="",0,DATOS[[#This Row],[email_open_rate]])</f>
        <v>50.3</v>
      </c>
      <c r="O4343" s="1">
        <v>45734</v>
      </c>
      <c r="P4343">
        <v>35</v>
      </c>
      <c r="Q4343">
        <v>0.55000000000000004</v>
      </c>
      <c r="R4343">
        <f>IF(IFERROR(VLOOKUP(DATOS[[#This Row],[IdUnico]],A4344:$A$5002,1,FALSE),0),1,0)</f>
        <v>0</v>
      </c>
    </row>
    <row r="4344" spans="1:18" x14ac:dyDescent="0.3">
      <c r="A4344" t="str">
        <f>CONCATENATE(DATOS[[#This Row],[customer_id]],"_",DATOS[[#This Row],[country]],"_",DATOS[[#This Row],[customer_since]])</f>
        <v>CUST_8721_France_44759</v>
      </c>
      <c r="B4344" t="s">
        <v>143</v>
      </c>
      <c r="C4344">
        <v>34</v>
      </c>
      <c r="D4344" t="s">
        <v>21</v>
      </c>
      <c r="E4344" t="s">
        <v>35</v>
      </c>
      <c r="F4344">
        <v>86.75</v>
      </c>
      <c r="G4344">
        <f>IF(DATOS[[#This Row],[avg_order_value]]="",0,DATOS[[#This Row],[avg_order_value]])</f>
        <v>86.75</v>
      </c>
      <c r="H4344">
        <v>15</v>
      </c>
      <c r="I4344">
        <f>DATOS[[#This Row],[avgValorOrdenDesc]]*DATOS[[#This Row],[total_orders]]</f>
        <v>1301.25</v>
      </c>
      <c r="J4344">
        <v>155</v>
      </c>
      <c r="K4344">
        <v>0</v>
      </c>
      <c r="L4344" t="s">
        <v>16</v>
      </c>
      <c r="M4344">
        <v>57.1</v>
      </c>
      <c r="N4344">
        <f>IF(DATOS[[#This Row],[email_open_rate]]="",0,DATOS[[#This Row],[email_open_rate]])</f>
        <v>57.1</v>
      </c>
      <c r="O4344" s="1">
        <v>44759</v>
      </c>
      <c r="P4344">
        <v>21</v>
      </c>
      <c r="Q4344">
        <v>0.12</v>
      </c>
      <c r="R4344">
        <f>IF(IFERROR(VLOOKUP(DATOS[[#This Row],[IdUnico]],A4345:$A$5002,1,FALSE),0),1,0)</f>
        <v>0</v>
      </c>
    </row>
    <row r="4345" spans="1:18" x14ac:dyDescent="0.3">
      <c r="A4345" t="str">
        <f>CONCATENATE(DATOS[[#This Row],[customer_id]],"_",DATOS[[#This Row],[country]],"_",DATOS[[#This Row],[customer_since]])</f>
        <v>CUST_8723_Germany_44742</v>
      </c>
      <c r="B4345" t="s">
        <v>441</v>
      </c>
      <c r="C4345">
        <v>79</v>
      </c>
      <c r="D4345" t="s">
        <v>14</v>
      </c>
      <c r="E4345" t="s">
        <v>50</v>
      </c>
      <c r="F4345">
        <v>109.29</v>
      </c>
      <c r="G4345">
        <f>IF(DATOS[[#This Row],[avg_order_value]]="",0,DATOS[[#This Row],[avg_order_value]])</f>
        <v>109.29</v>
      </c>
      <c r="H4345">
        <v>8</v>
      </c>
      <c r="I4345">
        <f>DATOS[[#This Row],[avgValorOrdenDesc]]*DATOS[[#This Row],[total_orders]]</f>
        <v>874.32</v>
      </c>
      <c r="J4345">
        <v>59</v>
      </c>
      <c r="K4345">
        <v>0</v>
      </c>
      <c r="L4345" t="s">
        <v>29</v>
      </c>
      <c r="M4345">
        <v>27.2</v>
      </c>
      <c r="N4345">
        <f>IF(DATOS[[#This Row],[email_open_rate]]="",0,DATOS[[#This Row],[email_open_rate]])</f>
        <v>27.2</v>
      </c>
      <c r="O4345" s="1">
        <v>44742</v>
      </c>
      <c r="P4345">
        <v>5</v>
      </c>
      <c r="Q4345">
        <v>0.1</v>
      </c>
      <c r="R4345">
        <f>IF(IFERROR(VLOOKUP(DATOS[[#This Row],[IdUnico]],A4346:$A$5002,1,FALSE),0),1,0)</f>
        <v>0</v>
      </c>
    </row>
    <row r="4346" spans="1:18" x14ac:dyDescent="0.3">
      <c r="A4346" t="str">
        <f>CONCATENATE(DATOS[[#This Row],[customer_id]],"_",DATOS[[#This Row],[country]],"_",DATOS[[#This Row],[customer_since]])</f>
        <v>CUST_8725_France_44447</v>
      </c>
      <c r="B4346" t="s">
        <v>1340</v>
      </c>
      <c r="C4346">
        <v>67</v>
      </c>
      <c r="D4346" t="s">
        <v>25</v>
      </c>
      <c r="E4346" t="s">
        <v>35</v>
      </c>
      <c r="F4346">
        <v>132.27000000000001</v>
      </c>
      <c r="G4346">
        <f>IF(DATOS[[#This Row],[avg_order_value]]="",0,DATOS[[#This Row],[avg_order_value]])</f>
        <v>132.27000000000001</v>
      </c>
      <c r="H4346">
        <v>8</v>
      </c>
      <c r="I4346">
        <f>DATOS[[#This Row],[avgValorOrdenDesc]]*DATOS[[#This Row],[total_orders]]</f>
        <v>1058.1600000000001</v>
      </c>
      <c r="J4346">
        <v>50</v>
      </c>
      <c r="K4346">
        <v>0</v>
      </c>
      <c r="L4346" t="s">
        <v>29</v>
      </c>
      <c r="N4346">
        <f>IF(DATOS[[#This Row],[email_open_rate]]="",0,DATOS[[#This Row],[email_open_rate]])</f>
        <v>0</v>
      </c>
      <c r="O4346" s="1">
        <v>44447</v>
      </c>
      <c r="P4346">
        <v>36</v>
      </c>
      <c r="Q4346">
        <v>0.17</v>
      </c>
      <c r="R4346">
        <f>IF(IFERROR(VLOOKUP(DATOS[[#This Row],[IdUnico]],A4347:$A$5002,1,FALSE),0),1,0)</f>
        <v>0</v>
      </c>
    </row>
    <row r="4347" spans="1:18" x14ac:dyDescent="0.3">
      <c r="A4347" t="str">
        <f>CONCATENATE(DATOS[[#This Row],[customer_id]],"_",DATOS[[#This Row],[country]],"_",DATOS[[#This Row],[customer_since]])</f>
        <v>CUST_8730_Australia_45083</v>
      </c>
      <c r="B4347" t="s">
        <v>671</v>
      </c>
      <c r="C4347">
        <v>54</v>
      </c>
      <c r="D4347" t="s">
        <v>14</v>
      </c>
      <c r="E4347" t="s">
        <v>22</v>
      </c>
      <c r="F4347">
        <v>138.21</v>
      </c>
      <c r="G4347">
        <f>IF(DATOS[[#This Row],[avg_order_value]]="",0,DATOS[[#This Row],[avg_order_value]])</f>
        <v>138.21</v>
      </c>
      <c r="H4347">
        <v>10</v>
      </c>
      <c r="I4347">
        <f>DATOS[[#This Row],[avgValorOrdenDesc]]*DATOS[[#This Row],[total_orders]]</f>
        <v>1382.1000000000001</v>
      </c>
      <c r="J4347">
        <v>52</v>
      </c>
      <c r="K4347">
        <v>0</v>
      </c>
      <c r="L4347" t="s">
        <v>40</v>
      </c>
      <c r="M4347">
        <v>63.6</v>
      </c>
      <c r="N4347">
        <f>IF(DATOS[[#This Row],[email_open_rate]]="",0,DATOS[[#This Row],[email_open_rate]])</f>
        <v>63.6</v>
      </c>
      <c r="O4347" s="1">
        <v>45083</v>
      </c>
      <c r="P4347">
        <v>94</v>
      </c>
      <c r="Q4347">
        <v>0.34</v>
      </c>
      <c r="R4347">
        <f>IF(IFERROR(VLOOKUP(DATOS[[#This Row],[IdUnico]],A4348:$A$5002,1,FALSE),0),1,0)</f>
        <v>0</v>
      </c>
    </row>
    <row r="4348" spans="1:18" x14ac:dyDescent="0.3">
      <c r="A4348" t="str">
        <f>CONCATENATE(DATOS[[#This Row],[customer_id]],"_",DATOS[[#This Row],[country]],"_",DATOS[[#This Row],[customer_since]])</f>
        <v>CUST_8730_Canada_45438</v>
      </c>
      <c r="B4348" t="s">
        <v>671</v>
      </c>
      <c r="C4348">
        <v>70</v>
      </c>
      <c r="D4348" t="s">
        <v>14</v>
      </c>
      <c r="E4348" t="s">
        <v>28</v>
      </c>
      <c r="F4348">
        <v>96.08</v>
      </c>
      <c r="G4348">
        <f>IF(DATOS[[#This Row],[avg_order_value]]="",0,DATOS[[#This Row],[avg_order_value]])</f>
        <v>96.08</v>
      </c>
      <c r="H4348">
        <v>6</v>
      </c>
      <c r="I4348">
        <f>DATOS[[#This Row],[avgValorOrdenDesc]]*DATOS[[#This Row],[total_orders]]</f>
        <v>576.48</v>
      </c>
      <c r="J4348">
        <v>341</v>
      </c>
      <c r="K4348">
        <v>0</v>
      </c>
      <c r="L4348" t="s">
        <v>19</v>
      </c>
      <c r="M4348">
        <v>73.8</v>
      </c>
      <c r="N4348">
        <f>IF(DATOS[[#This Row],[email_open_rate]]="",0,DATOS[[#This Row],[email_open_rate]])</f>
        <v>73.8</v>
      </c>
      <c r="O4348" s="1">
        <v>45438</v>
      </c>
      <c r="P4348">
        <v>82</v>
      </c>
      <c r="Q4348">
        <v>0.32</v>
      </c>
      <c r="R4348">
        <f>IF(IFERROR(VLOOKUP(DATOS[[#This Row],[IdUnico]],A4349:$A$5002,1,FALSE),0),1,0)</f>
        <v>0</v>
      </c>
    </row>
    <row r="4349" spans="1:18" x14ac:dyDescent="0.3">
      <c r="A4349" t="str">
        <f>CONCATENATE(DATOS[[#This Row],[customer_id]],"_",DATOS[[#This Row],[country]],"_",DATOS[[#This Row],[customer_since]])</f>
        <v>CUST_8734_Australia_44429</v>
      </c>
      <c r="B4349" t="s">
        <v>62</v>
      </c>
      <c r="C4349">
        <v>67</v>
      </c>
      <c r="D4349" t="s">
        <v>21</v>
      </c>
      <c r="E4349" t="s">
        <v>22</v>
      </c>
      <c r="F4349">
        <v>109.18</v>
      </c>
      <c r="G4349">
        <f>IF(DATOS[[#This Row],[avg_order_value]]="",0,DATOS[[#This Row],[avg_order_value]])</f>
        <v>109.18</v>
      </c>
      <c r="H4349">
        <v>11</v>
      </c>
      <c r="I4349">
        <f>DATOS[[#This Row],[avgValorOrdenDesc]]*DATOS[[#This Row],[total_orders]]</f>
        <v>1200.98</v>
      </c>
      <c r="J4349">
        <v>252</v>
      </c>
      <c r="K4349">
        <v>0</v>
      </c>
      <c r="L4349" t="s">
        <v>23</v>
      </c>
      <c r="M4349">
        <v>58.6</v>
      </c>
      <c r="N4349">
        <f>IF(DATOS[[#This Row],[email_open_rate]]="",0,DATOS[[#This Row],[email_open_rate]])</f>
        <v>58.6</v>
      </c>
      <c r="O4349" s="1">
        <v>44429</v>
      </c>
      <c r="P4349">
        <v>17</v>
      </c>
      <c r="Q4349">
        <v>0.31</v>
      </c>
      <c r="R4349">
        <f>IF(IFERROR(VLOOKUP(DATOS[[#This Row],[IdUnico]],A4350:$A$5002,1,FALSE),0),1,0)</f>
        <v>0</v>
      </c>
    </row>
    <row r="4350" spans="1:18" x14ac:dyDescent="0.3">
      <c r="A4350" t="str">
        <f>CONCATENATE(DATOS[[#This Row],[customer_id]],"_",DATOS[[#This Row],[country]],"_",DATOS[[#This Row],[customer_since]])</f>
        <v>CUST_8736_India_45833</v>
      </c>
      <c r="B4350" t="s">
        <v>1958</v>
      </c>
      <c r="C4350">
        <v>58</v>
      </c>
      <c r="D4350" t="s">
        <v>14</v>
      </c>
      <c r="E4350" t="s">
        <v>37</v>
      </c>
      <c r="G4350">
        <f>IF(DATOS[[#This Row],[avg_order_value]]="",0,DATOS[[#This Row],[avg_order_value]])</f>
        <v>0</v>
      </c>
      <c r="H4350">
        <v>12</v>
      </c>
      <c r="I4350">
        <f>DATOS[[#This Row],[avgValorOrdenDesc]]*DATOS[[#This Row],[total_orders]]</f>
        <v>0</v>
      </c>
      <c r="J4350">
        <v>219</v>
      </c>
      <c r="K4350">
        <v>0</v>
      </c>
      <c r="L4350" t="s">
        <v>29</v>
      </c>
      <c r="M4350">
        <v>52.3</v>
      </c>
      <c r="N4350">
        <f>IF(DATOS[[#This Row],[email_open_rate]]="",0,DATOS[[#This Row],[email_open_rate]])</f>
        <v>52.3</v>
      </c>
      <c r="O4350" s="1">
        <v>45833</v>
      </c>
      <c r="P4350">
        <v>35</v>
      </c>
      <c r="Q4350">
        <v>0.18</v>
      </c>
      <c r="R4350">
        <f>IF(IFERROR(VLOOKUP(DATOS[[#This Row],[IdUnico]],A4351:$A$5002,1,FALSE),0),1,0)</f>
        <v>0</v>
      </c>
    </row>
    <row r="4351" spans="1:18" x14ac:dyDescent="0.3">
      <c r="A4351" t="str">
        <f>CONCATENATE(DATOS[[#This Row],[customer_id]],"_",DATOS[[#This Row],[country]],"_",DATOS[[#This Row],[customer_since]])</f>
        <v>CUST_8737_France_45416</v>
      </c>
      <c r="B4351" t="s">
        <v>2790</v>
      </c>
      <c r="C4351">
        <v>20</v>
      </c>
      <c r="D4351" t="s">
        <v>21</v>
      </c>
      <c r="E4351" t="s">
        <v>35</v>
      </c>
      <c r="F4351">
        <v>189.48</v>
      </c>
      <c r="G4351">
        <f>IF(DATOS[[#This Row],[avg_order_value]]="",0,DATOS[[#This Row],[avg_order_value]])</f>
        <v>189.48</v>
      </c>
      <c r="H4351">
        <v>8</v>
      </c>
      <c r="I4351">
        <f>DATOS[[#This Row],[avgValorOrdenDesc]]*DATOS[[#This Row],[total_orders]]</f>
        <v>1515.84</v>
      </c>
      <c r="J4351">
        <v>261</v>
      </c>
      <c r="K4351">
        <v>0</v>
      </c>
      <c r="L4351" t="s">
        <v>29</v>
      </c>
      <c r="M4351">
        <v>83.4</v>
      </c>
      <c r="N4351">
        <f>IF(DATOS[[#This Row],[email_open_rate]]="",0,DATOS[[#This Row],[email_open_rate]])</f>
        <v>83.4</v>
      </c>
      <c r="O4351" s="1">
        <v>45416</v>
      </c>
      <c r="P4351">
        <v>5</v>
      </c>
      <c r="Q4351">
        <v>0.39</v>
      </c>
      <c r="R4351">
        <f>IF(IFERROR(VLOOKUP(DATOS[[#This Row],[IdUnico]],A4352:$A$5002,1,FALSE),0),1,0)</f>
        <v>0</v>
      </c>
    </row>
    <row r="4352" spans="1:18" x14ac:dyDescent="0.3">
      <c r="A4352" t="str">
        <f>CONCATENATE(DATOS[[#This Row],[customer_id]],"_",DATOS[[#This Row],[country]],"_",DATOS[[#This Row],[customer_since]])</f>
        <v>CUST_8737_Germany_44621</v>
      </c>
      <c r="B4352" t="s">
        <v>2790</v>
      </c>
      <c r="C4352">
        <v>78</v>
      </c>
      <c r="D4352" t="s">
        <v>21</v>
      </c>
      <c r="E4352" t="s">
        <v>50</v>
      </c>
      <c r="G4352">
        <f>IF(DATOS[[#This Row],[avg_order_value]]="",0,DATOS[[#This Row],[avg_order_value]])</f>
        <v>0</v>
      </c>
      <c r="H4352">
        <v>6</v>
      </c>
      <c r="I4352">
        <f>DATOS[[#This Row],[avgValorOrdenDesc]]*DATOS[[#This Row],[total_orders]]</f>
        <v>0</v>
      </c>
      <c r="J4352">
        <v>182</v>
      </c>
      <c r="K4352">
        <v>0</v>
      </c>
      <c r="L4352" t="s">
        <v>19</v>
      </c>
      <c r="M4352">
        <v>34.700000000000003</v>
      </c>
      <c r="N4352">
        <f>IF(DATOS[[#This Row],[email_open_rate]]="",0,DATOS[[#This Row],[email_open_rate]])</f>
        <v>34.700000000000003</v>
      </c>
      <c r="O4352" s="1">
        <v>44621</v>
      </c>
      <c r="P4352">
        <v>31</v>
      </c>
      <c r="Q4352">
        <v>0.1</v>
      </c>
      <c r="R4352">
        <f>IF(IFERROR(VLOOKUP(DATOS[[#This Row],[IdUnico]],A4353:$A$5002,1,FALSE),0),1,0)</f>
        <v>0</v>
      </c>
    </row>
    <row r="4353" spans="1:18" x14ac:dyDescent="0.3">
      <c r="A4353" t="str">
        <f>CONCATENATE(DATOS[[#This Row],[customer_id]],"_",DATOS[[#This Row],[country]],"_",DATOS[[#This Row],[customer_since]])</f>
        <v>CUST_8739_USA_44053</v>
      </c>
      <c r="B4353" t="s">
        <v>2979</v>
      </c>
      <c r="C4353">
        <v>46</v>
      </c>
      <c r="D4353" t="s">
        <v>21</v>
      </c>
      <c r="E4353" t="s">
        <v>18</v>
      </c>
      <c r="F4353">
        <v>24.03</v>
      </c>
      <c r="G4353">
        <f>IF(DATOS[[#This Row],[avg_order_value]]="",0,DATOS[[#This Row],[avg_order_value]])</f>
        <v>24.03</v>
      </c>
      <c r="H4353">
        <v>3</v>
      </c>
      <c r="I4353">
        <f>DATOS[[#This Row],[avgValorOrdenDesc]]*DATOS[[#This Row],[total_orders]]</f>
        <v>72.09</v>
      </c>
      <c r="J4353">
        <v>298</v>
      </c>
      <c r="K4353">
        <v>0</v>
      </c>
      <c r="L4353" t="s">
        <v>16</v>
      </c>
      <c r="M4353">
        <v>42.9</v>
      </c>
      <c r="N4353">
        <f>IF(DATOS[[#This Row],[email_open_rate]]="",0,DATOS[[#This Row],[email_open_rate]])</f>
        <v>42.9</v>
      </c>
      <c r="O4353" s="1">
        <v>44053</v>
      </c>
      <c r="P4353">
        <v>82</v>
      </c>
      <c r="Q4353">
        <v>0.41</v>
      </c>
      <c r="R4353">
        <f>IF(IFERROR(VLOOKUP(DATOS[[#This Row],[IdUnico]],A4354:$A$5002,1,FALSE),0),1,0)</f>
        <v>0</v>
      </c>
    </row>
    <row r="4354" spans="1:18" x14ac:dyDescent="0.3">
      <c r="A4354" t="str">
        <f>CONCATENATE(DATOS[[#This Row],[customer_id]],"_",DATOS[[#This Row],[country]],"_",DATOS[[#This Row],[customer_since]])</f>
        <v>CUST_8742_Australia_45410</v>
      </c>
      <c r="B4354" t="s">
        <v>2366</v>
      </c>
      <c r="C4354">
        <v>69</v>
      </c>
      <c r="D4354" t="s">
        <v>21</v>
      </c>
      <c r="E4354" t="s">
        <v>22</v>
      </c>
      <c r="F4354">
        <v>192.88</v>
      </c>
      <c r="G4354">
        <f>IF(DATOS[[#This Row],[avg_order_value]]="",0,DATOS[[#This Row],[avg_order_value]])</f>
        <v>192.88</v>
      </c>
      <c r="H4354">
        <v>11</v>
      </c>
      <c r="I4354">
        <f>DATOS[[#This Row],[avgValorOrdenDesc]]*DATOS[[#This Row],[total_orders]]</f>
        <v>2121.6799999999998</v>
      </c>
      <c r="J4354">
        <v>285</v>
      </c>
      <c r="K4354">
        <v>0</v>
      </c>
      <c r="L4354" t="s">
        <v>19</v>
      </c>
      <c r="M4354">
        <v>52.2</v>
      </c>
      <c r="N4354">
        <f>IF(DATOS[[#This Row],[email_open_rate]]="",0,DATOS[[#This Row],[email_open_rate]])</f>
        <v>52.2</v>
      </c>
      <c r="O4354" s="1">
        <v>45410</v>
      </c>
      <c r="P4354">
        <v>58</v>
      </c>
      <c r="Q4354">
        <v>0.28000000000000003</v>
      </c>
      <c r="R4354">
        <f>IF(IFERROR(VLOOKUP(DATOS[[#This Row],[IdUnico]],A4355:$A$5002,1,FALSE),0),1,0)</f>
        <v>0</v>
      </c>
    </row>
    <row r="4355" spans="1:18" x14ac:dyDescent="0.3">
      <c r="A4355" t="str">
        <f>CONCATENATE(DATOS[[#This Row],[customer_id]],"_",DATOS[[#This Row],[country]],"_",DATOS[[#This Row],[customer_since]])</f>
        <v>CUST_8742_Japan_44196</v>
      </c>
      <c r="B4355" t="s">
        <v>2366</v>
      </c>
      <c r="C4355">
        <v>36</v>
      </c>
      <c r="D4355" t="s">
        <v>14</v>
      </c>
      <c r="E4355" t="s">
        <v>26</v>
      </c>
      <c r="F4355">
        <v>66.38</v>
      </c>
      <c r="G4355">
        <f>IF(DATOS[[#This Row],[avg_order_value]]="",0,DATOS[[#This Row],[avg_order_value]])</f>
        <v>66.38</v>
      </c>
      <c r="H4355">
        <v>6</v>
      </c>
      <c r="I4355">
        <f>DATOS[[#This Row],[avgValorOrdenDesc]]*DATOS[[#This Row],[total_orders]]</f>
        <v>398.28</v>
      </c>
      <c r="J4355">
        <v>10</v>
      </c>
      <c r="K4355">
        <v>0</v>
      </c>
      <c r="L4355" t="s">
        <v>23</v>
      </c>
      <c r="M4355">
        <v>18</v>
      </c>
      <c r="N4355">
        <f>IF(DATOS[[#This Row],[email_open_rate]]="",0,DATOS[[#This Row],[email_open_rate]])</f>
        <v>18</v>
      </c>
      <c r="O4355" s="1">
        <v>44196</v>
      </c>
      <c r="P4355">
        <v>16</v>
      </c>
      <c r="Q4355">
        <v>0.14000000000000001</v>
      </c>
      <c r="R4355">
        <f>IF(IFERROR(VLOOKUP(DATOS[[#This Row],[IdUnico]],A4356:$A$5002,1,FALSE),0),1,0)</f>
        <v>0</v>
      </c>
    </row>
    <row r="4356" spans="1:18" x14ac:dyDescent="0.3">
      <c r="A4356" t="str">
        <f>CONCATENATE(DATOS[[#This Row],[customer_id]],"_",DATOS[[#This Row],[country]],"_",DATOS[[#This Row],[customer_since]])</f>
        <v>CUST_8751_USA_44491</v>
      </c>
      <c r="B4356" t="s">
        <v>2934</v>
      </c>
      <c r="C4356">
        <v>77</v>
      </c>
      <c r="D4356" t="s">
        <v>14</v>
      </c>
      <c r="E4356" t="s">
        <v>18</v>
      </c>
      <c r="F4356">
        <v>224.97</v>
      </c>
      <c r="G4356">
        <f>IF(DATOS[[#This Row],[avg_order_value]]="",0,DATOS[[#This Row],[avg_order_value]])</f>
        <v>224.97</v>
      </c>
      <c r="H4356">
        <v>15</v>
      </c>
      <c r="I4356">
        <f>DATOS[[#This Row],[avgValorOrdenDesc]]*DATOS[[#This Row],[total_orders]]</f>
        <v>3374.55</v>
      </c>
      <c r="J4356">
        <v>132</v>
      </c>
      <c r="K4356">
        <v>0</v>
      </c>
      <c r="L4356" t="s">
        <v>16</v>
      </c>
      <c r="M4356">
        <v>27.8</v>
      </c>
      <c r="N4356">
        <f>IF(DATOS[[#This Row],[email_open_rate]]="",0,DATOS[[#This Row],[email_open_rate]])</f>
        <v>27.8</v>
      </c>
      <c r="O4356" s="1">
        <v>44491</v>
      </c>
      <c r="P4356">
        <v>87</v>
      </c>
      <c r="Q4356">
        <v>0.21</v>
      </c>
      <c r="R4356">
        <f>IF(IFERROR(VLOOKUP(DATOS[[#This Row],[IdUnico]],A4357:$A$5002,1,FALSE),0),1,0)</f>
        <v>0</v>
      </c>
    </row>
    <row r="4357" spans="1:18" x14ac:dyDescent="0.3">
      <c r="A4357" t="str">
        <f>CONCATENATE(DATOS[[#This Row],[customer_id]],"_",DATOS[[#This Row],[country]],"_",DATOS[[#This Row],[customer_since]])</f>
        <v>CUST_8754_Japan_45055</v>
      </c>
      <c r="B4357" t="s">
        <v>3578</v>
      </c>
      <c r="C4357">
        <v>65</v>
      </c>
      <c r="D4357" t="s">
        <v>21</v>
      </c>
      <c r="E4357" t="s">
        <v>26</v>
      </c>
      <c r="F4357">
        <v>31.88</v>
      </c>
      <c r="G4357">
        <f>IF(DATOS[[#This Row],[avg_order_value]]="",0,DATOS[[#This Row],[avg_order_value]])</f>
        <v>31.88</v>
      </c>
      <c r="H4357">
        <v>10</v>
      </c>
      <c r="I4357">
        <f>DATOS[[#This Row],[avgValorOrdenDesc]]*DATOS[[#This Row],[total_orders]]</f>
        <v>318.8</v>
      </c>
      <c r="J4357">
        <v>262</v>
      </c>
      <c r="K4357">
        <v>0</v>
      </c>
      <c r="L4357" t="s">
        <v>40</v>
      </c>
      <c r="M4357">
        <v>65.3</v>
      </c>
      <c r="N4357">
        <f>IF(DATOS[[#This Row],[email_open_rate]]="",0,DATOS[[#This Row],[email_open_rate]])</f>
        <v>65.3</v>
      </c>
      <c r="O4357" s="1">
        <v>45055</v>
      </c>
      <c r="P4357">
        <v>12</v>
      </c>
      <c r="Q4357">
        <v>0.32</v>
      </c>
      <c r="R4357">
        <f>IF(IFERROR(VLOOKUP(DATOS[[#This Row],[IdUnico]],A4358:$A$5002,1,FALSE),0),1,0)</f>
        <v>0</v>
      </c>
    </row>
    <row r="4358" spans="1:18" x14ac:dyDescent="0.3">
      <c r="A4358" t="str">
        <f>CONCATENATE(DATOS[[#This Row],[customer_id]],"_",DATOS[[#This Row],[country]],"_",DATOS[[#This Row],[customer_since]])</f>
        <v>CUST_8755_India_45309</v>
      </c>
      <c r="B4358" t="s">
        <v>3277</v>
      </c>
      <c r="C4358">
        <v>77</v>
      </c>
      <c r="D4358" t="s">
        <v>25</v>
      </c>
      <c r="E4358" t="s">
        <v>37</v>
      </c>
      <c r="F4358">
        <v>19.309999999999999</v>
      </c>
      <c r="G4358">
        <f>IF(DATOS[[#This Row],[avg_order_value]]="",0,DATOS[[#This Row],[avg_order_value]])</f>
        <v>19.309999999999999</v>
      </c>
      <c r="H4358">
        <v>9</v>
      </c>
      <c r="I4358">
        <f>DATOS[[#This Row],[avgValorOrdenDesc]]*DATOS[[#This Row],[total_orders]]</f>
        <v>173.79</v>
      </c>
      <c r="J4358">
        <v>212</v>
      </c>
      <c r="K4358">
        <v>0</v>
      </c>
      <c r="L4358" t="s">
        <v>16</v>
      </c>
      <c r="M4358">
        <v>75.2</v>
      </c>
      <c r="N4358">
        <f>IF(DATOS[[#This Row],[email_open_rate]]="",0,DATOS[[#This Row],[email_open_rate]])</f>
        <v>75.2</v>
      </c>
      <c r="O4358" s="1">
        <v>45309</v>
      </c>
      <c r="P4358">
        <v>91</v>
      </c>
      <c r="Q4358">
        <v>0.17</v>
      </c>
      <c r="R4358">
        <f>IF(IFERROR(VLOOKUP(DATOS[[#This Row],[IdUnico]],A4359:$A$5002,1,FALSE),0),1,0)</f>
        <v>0</v>
      </c>
    </row>
    <row r="4359" spans="1:18" x14ac:dyDescent="0.3">
      <c r="A4359" t="str">
        <f>CONCATENATE(DATOS[[#This Row],[customer_id]],"_",DATOS[[#This Row],[country]],"_",DATOS[[#This Row],[customer_since]])</f>
        <v>CUST_8758_Japan_44408</v>
      </c>
      <c r="B4359" t="s">
        <v>1756</v>
      </c>
      <c r="C4359">
        <v>28</v>
      </c>
      <c r="D4359" t="s">
        <v>21</v>
      </c>
      <c r="E4359" t="s">
        <v>26</v>
      </c>
      <c r="F4359">
        <v>114.39</v>
      </c>
      <c r="G4359">
        <f>IF(DATOS[[#This Row],[avg_order_value]]="",0,DATOS[[#This Row],[avg_order_value]])</f>
        <v>114.39</v>
      </c>
      <c r="H4359">
        <v>9</v>
      </c>
      <c r="I4359">
        <f>DATOS[[#This Row],[avgValorOrdenDesc]]*DATOS[[#This Row],[total_orders]]</f>
        <v>1029.51</v>
      </c>
      <c r="J4359">
        <v>71</v>
      </c>
      <c r="K4359">
        <v>1</v>
      </c>
      <c r="L4359" t="s">
        <v>29</v>
      </c>
      <c r="M4359">
        <v>87.3</v>
      </c>
      <c r="N4359">
        <f>IF(DATOS[[#This Row],[email_open_rate]]="",0,DATOS[[#This Row],[email_open_rate]])</f>
        <v>87.3</v>
      </c>
      <c r="O4359" s="1">
        <v>44408</v>
      </c>
      <c r="P4359">
        <v>60</v>
      </c>
      <c r="Q4359">
        <v>0.32</v>
      </c>
      <c r="R4359">
        <f>IF(IFERROR(VLOOKUP(DATOS[[#This Row],[IdUnico]],A4360:$A$5002,1,FALSE),0),1,0)</f>
        <v>0</v>
      </c>
    </row>
    <row r="4360" spans="1:18" x14ac:dyDescent="0.3">
      <c r="A4360" t="str">
        <f>CONCATENATE(DATOS[[#This Row],[customer_id]],"_",DATOS[[#This Row],[country]],"_",DATOS[[#This Row],[customer_since]])</f>
        <v>CUST_8758_Japan_45166</v>
      </c>
      <c r="B4360" t="s">
        <v>1756</v>
      </c>
      <c r="C4360">
        <v>50</v>
      </c>
      <c r="D4360" t="s">
        <v>14</v>
      </c>
      <c r="E4360" t="s">
        <v>26</v>
      </c>
      <c r="F4360">
        <v>165.23</v>
      </c>
      <c r="G4360">
        <f>IF(DATOS[[#This Row],[avg_order_value]]="",0,DATOS[[#This Row],[avg_order_value]])</f>
        <v>165.23</v>
      </c>
      <c r="H4360">
        <v>16</v>
      </c>
      <c r="I4360">
        <f>DATOS[[#This Row],[avgValorOrdenDesc]]*DATOS[[#This Row],[total_orders]]</f>
        <v>2643.68</v>
      </c>
      <c r="J4360">
        <v>235</v>
      </c>
      <c r="K4360">
        <v>0</v>
      </c>
      <c r="L4360" t="s">
        <v>23</v>
      </c>
      <c r="M4360">
        <v>38.700000000000003</v>
      </c>
      <c r="N4360">
        <f>IF(DATOS[[#This Row],[email_open_rate]]="",0,DATOS[[#This Row],[email_open_rate]])</f>
        <v>38.700000000000003</v>
      </c>
      <c r="O4360" s="1">
        <v>45166</v>
      </c>
      <c r="P4360">
        <v>60</v>
      </c>
      <c r="Q4360">
        <v>0.19</v>
      </c>
      <c r="R4360">
        <f>IF(IFERROR(VLOOKUP(DATOS[[#This Row],[IdUnico]],A4361:$A$5002,1,FALSE),0),1,0)</f>
        <v>0</v>
      </c>
    </row>
    <row r="4361" spans="1:18" x14ac:dyDescent="0.3">
      <c r="A4361" t="str">
        <f>CONCATENATE(DATOS[[#This Row],[customer_id]],"_",DATOS[[#This Row],[country]],"_",DATOS[[#This Row],[customer_since]])</f>
        <v>CUST_8761_France_45251</v>
      </c>
      <c r="B4361" t="s">
        <v>1539</v>
      </c>
      <c r="C4361">
        <v>56</v>
      </c>
      <c r="D4361" t="s">
        <v>14</v>
      </c>
      <c r="E4361" t="s">
        <v>35</v>
      </c>
      <c r="F4361">
        <v>93.54</v>
      </c>
      <c r="G4361">
        <f>IF(DATOS[[#This Row],[avg_order_value]]="",0,DATOS[[#This Row],[avg_order_value]])</f>
        <v>93.54</v>
      </c>
      <c r="H4361">
        <v>11</v>
      </c>
      <c r="I4361">
        <f>DATOS[[#This Row],[avgValorOrdenDesc]]*DATOS[[#This Row],[total_orders]]</f>
        <v>1028.94</v>
      </c>
      <c r="J4361">
        <v>358</v>
      </c>
      <c r="K4361">
        <v>0</v>
      </c>
      <c r="L4361" t="s">
        <v>29</v>
      </c>
      <c r="M4361">
        <v>1.5</v>
      </c>
      <c r="N4361">
        <f>IF(DATOS[[#This Row],[email_open_rate]]="",0,DATOS[[#This Row],[email_open_rate]])</f>
        <v>1.5</v>
      </c>
      <c r="O4361" s="1">
        <v>45251</v>
      </c>
      <c r="P4361">
        <v>70</v>
      </c>
      <c r="Q4361">
        <v>0.32</v>
      </c>
      <c r="R4361">
        <f>IF(IFERROR(VLOOKUP(DATOS[[#This Row],[IdUnico]],A4362:$A$5002,1,FALSE),0),1,0)</f>
        <v>0</v>
      </c>
    </row>
    <row r="4362" spans="1:18" x14ac:dyDescent="0.3">
      <c r="A4362" t="str">
        <f>CONCATENATE(DATOS[[#This Row],[customer_id]],"_",DATOS[[#This Row],[country]],"_",DATOS[[#This Row],[customer_since]])</f>
        <v>CUST_8763_India_44355</v>
      </c>
      <c r="B4362" t="s">
        <v>2567</v>
      </c>
      <c r="C4362">
        <v>32</v>
      </c>
      <c r="D4362" t="s">
        <v>14</v>
      </c>
      <c r="E4362" t="s">
        <v>37</v>
      </c>
      <c r="F4362">
        <v>117.44</v>
      </c>
      <c r="G4362">
        <f>IF(DATOS[[#This Row],[avg_order_value]]="",0,DATOS[[#This Row],[avg_order_value]])</f>
        <v>117.44</v>
      </c>
      <c r="H4362">
        <v>5</v>
      </c>
      <c r="I4362">
        <f>DATOS[[#This Row],[avgValorOrdenDesc]]*DATOS[[#This Row],[total_orders]]</f>
        <v>587.20000000000005</v>
      </c>
      <c r="J4362">
        <v>95</v>
      </c>
      <c r="K4362">
        <v>0</v>
      </c>
      <c r="L4362" t="s">
        <v>16</v>
      </c>
      <c r="M4362">
        <v>45.3</v>
      </c>
      <c r="N4362">
        <f>IF(DATOS[[#This Row],[email_open_rate]]="",0,DATOS[[#This Row],[email_open_rate]])</f>
        <v>45.3</v>
      </c>
      <c r="O4362" s="1">
        <v>44355</v>
      </c>
      <c r="P4362">
        <v>49</v>
      </c>
      <c r="Q4362">
        <v>0.67</v>
      </c>
      <c r="R4362">
        <f>IF(IFERROR(VLOOKUP(DATOS[[#This Row],[IdUnico]],A4363:$A$5002,1,FALSE),0),1,0)</f>
        <v>0</v>
      </c>
    </row>
    <row r="4363" spans="1:18" x14ac:dyDescent="0.3">
      <c r="A4363" t="str">
        <f>CONCATENATE(DATOS[[#This Row],[customer_id]],"_",DATOS[[#This Row],[country]],"_",DATOS[[#This Row],[customer_since]])</f>
        <v>CUST_8766_Japan_45756</v>
      </c>
      <c r="B4363" t="s">
        <v>3549</v>
      </c>
      <c r="C4363">
        <v>45</v>
      </c>
      <c r="D4363" t="s">
        <v>21</v>
      </c>
      <c r="E4363" t="s">
        <v>26</v>
      </c>
      <c r="F4363">
        <v>30.82</v>
      </c>
      <c r="G4363">
        <f>IF(DATOS[[#This Row],[avg_order_value]]="",0,DATOS[[#This Row],[avg_order_value]])</f>
        <v>30.82</v>
      </c>
      <c r="H4363">
        <v>10</v>
      </c>
      <c r="I4363">
        <f>DATOS[[#This Row],[avgValorOrdenDesc]]*DATOS[[#This Row],[total_orders]]</f>
        <v>308.2</v>
      </c>
      <c r="J4363">
        <v>24</v>
      </c>
      <c r="K4363">
        <v>0</v>
      </c>
      <c r="L4363" t="s">
        <v>16</v>
      </c>
      <c r="M4363">
        <v>59.8</v>
      </c>
      <c r="N4363">
        <f>IF(DATOS[[#This Row],[email_open_rate]]="",0,DATOS[[#This Row],[email_open_rate]])</f>
        <v>59.8</v>
      </c>
      <c r="O4363" s="1">
        <v>45756</v>
      </c>
      <c r="P4363">
        <v>89</v>
      </c>
      <c r="Q4363">
        <v>0.18</v>
      </c>
      <c r="R4363">
        <f>IF(IFERROR(VLOOKUP(DATOS[[#This Row],[IdUnico]],A4364:$A$5002,1,FALSE),0),1,0)</f>
        <v>0</v>
      </c>
    </row>
    <row r="4364" spans="1:18" x14ac:dyDescent="0.3">
      <c r="A4364" t="str">
        <f>CONCATENATE(DATOS[[#This Row],[customer_id]],"_",DATOS[[#This Row],[country]],"_",DATOS[[#This Row],[customer_since]])</f>
        <v>CUST_8774_Australia_45597</v>
      </c>
      <c r="B4364" t="s">
        <v>3571</v>
      </c>
      <c r="C4364">
        <v>61</v>
      </c>
      <c r="D4364" t="s">
        <v>21</v>
      </c>
      <c r="E4364" t="s">
        <v>22</v>
      </c>
      <c r="F4364">
        <v>194.07</v>
      </c>
      <c r="G4364">
        <f>IF(DATOS[[#This Row],[avg_order_value]]="",0,DATOS[[#This Row],[avg_order_value]])</f>
        <v>194.07</v>
      </c>
      <c r="H4364">
        <v>17</v>
      </c>
      <c r="I4364">
        <f>DATOS[[#This Row],[avgValorOrdenDesc]]*DATOS[[#This Row],[total_orders]]</f>
        <v>3299.19</v>
      </c>
      <c r="J4364">
        <v>28</v>
      </c>
      <c r="K4364">
        <v>0</v>
      </c>
      <c r="L4364" t="s">
        <v>29</v>
      </c>
      <c r="M4364">
        <v>95.8</v>
      </c>
      <c r="N4364">
        <f>IF(DATOS[[#This Row],[email_open_rate]]="",0,DATOS[[#This Row],[email_open_rate]])</f>
        <v>95.8</v>
      </c>
      <c r="O4364" s="1">
        <v>45597</v>
      </c>
      <c r="P4364">
        <v>93</v>
      </c>
      <c r="Q4364">
        <v>0.27</v>
      </c>
      <c r="R4364">
        <f>IF(IFERROR(VLOOKUP(DATOS[[#This Row],[IdUnico]],A4365:$A$5002,1,FALSE),0),1,0)</f>
        <v>0</v>
      </c>
    </row>
    <row r="4365" spans="1:18" x14ac:dyDescent="0.3">
      <c r="A4365" t="str">
        <f>CONCATENATE(DATOS[[#This Row],[customer_id]],"_",DATOS[[#This Row],[country]],"_",DATOS[[#This Row],[customer_since]])</f>
        <v>CUST_8776_Brazil_44123</v>
      </c>
      <c r="B4365" t="s">
        <v>994</v>
      </c>
      <c r="C4365">
        <v>48</v>
      </c>
      <c r="D4365" t="s">
        <v>21</v>
      </c>
      <c r="E4365" t="s">
        <v>15</v>
      </c>
      <c r="F4365">
        <v>159.82</v>
      </c>
      <c r="G4365">
        <f>IF(DATOS[[#This Row],[avg_order_value]]="",0,DATOS[[#This Row],[avg_order_value]])</f>
        <v>159.82</v>
      </c>
      <c r="H4365">
        <v>10</v>
      </c>
      <c r="I4365">
        <f>DATOS[[#This Row],[avgValorOrdenDesc]]*DATOS[[#This Row],[total_orders]]</f>
        <v>1598.1999999999998</v>
      </c>
      <c r="J4365">
        <v>181</v>
      </c>
      <c r="K4365">
        <v>0</v>
      </c>
      <c r="L4365" t="s">
        <v>29</v>
      </c>
      <c r="M4365">
        <v>52.9</v>
      </c>
      <c r="N4365">
        <f>IF(DATOS[[#This Row],[email_open_rate]]="",0,DATOS[[#This Row],[email_open_rate]])</f>
        <v>52.9</v>
      </c>
      <c r="O4365" s="1">
        <v>44123</v>
      </c>
      <c r="P4365">
        <v>57</v>
      </c>
      <c r="Q4365">
        <v>0.16</v>
      </c>
      <c r="R4365">
        <f>IF(IFERROR(VLOOKUP(DATOS[[#This Row],[IdUnico]],A4366:$A$5002,1,FALSE),0),1,0)</f>
        <v>0</v>
      </c>
    </row>
    <row r="4366" spans="1:18" x14ac:dyDescent="0.3">
      <c r="A4366" t="str">
        <f>CONCATENATE(DATOS[[#This Row],[customer_id]],"_",DATOS[[#This Row],[country]],"_",DATOS[[#This Row],[customer_since]])</f>
        <v>CUST_8777_Brazil_44690</v>
      </c>
      <c r="B4366" t="s">
        <v>214</v>
      </c>
      <c r="C4366">
        <v>69</v>
      </c>
      <c r="D4366" t="s">
        <v>14</v>
      </c>
      <c r="E4366" t="s">
        <v>15</v>
      </c>
      <c r="F4366">
        <v>42.89</v>
      </c>
      <c r="G4366">
        <f>IF(DATOS[[#This Row],[avg_order_value]]="",0,DATOS[[#This Row],[avg_order_value]])</f>
        <v>42.89</v>
      </c>
      <c r="H4366">
        <v>14</v>
      </c>
      <c r="I4366">
        <f>DATOS[[#This Row],[avgValorOrdenDesc]]*DATOS[[#This Row],[total_orders]]</f>
        <v>600.46</v>
      </c>
      <c r="J4366">
        <v>320</v>
      </c>
      <c r="K4366">
        <v>0</v>
      </c>
      <c r="L4366" t="s">
        <v>19</v>
      </c>
      <c r="M4366">
        <v>44.4</v>
      </c>
      <c r="N4366">
        <f>IF(DATOS[[#This Row],[email_open_rate]]="",0,DATOS[[#This Row],[email_open_rate]])</f>
        <v>44.4</v>
      </c>
      <c r="O4366" s="1">
        <v>44690</v>
      </c>
      <c r="P4366">
        <v>78</v>
      </c>
      <c r="Q4366">
        <v>0.2</v>
      </c>
      <c r="R4366">
        <f>IF(IFERROR(VLOOKUP(DATOS[[#This Row],[IdUnico]],A4367:$A$5002,1,FALSE),0),1,0)</f>
        <v>0</v>
      </c>
    </row>
    <row r="4367" spans="1:18" x14ac:dyDescent="0.3">
      <c r="A4367" t="str">
        <f>CONCATENATE(DATOS[[#This Row],[customer_id]],"_",DATOS[[#This Row],[country]],"_",DATOS[[#This Row],[customer_since]])</f>
        <v>CUST_8778_France_44775</v>
      </c>
      <c r="B4367" t="s">
        <v>2627</v>
      </c>
      <c r="C4367">
        <v>19</v>
      </c>
      <c r="D4367" t="s">
        <v>21</v>
      </c>
      <c r="E4367" t="s">
        <v>35</v>
      </c>
      <c r="G4367">
        <f>IF(DATOS[[#This Row],[avg_order_value]]="",0,DATOS[[#This Row],[avg_order_value]])</f>
        <v>0</v>
      </c>
      <c r="H4367">
        <v>14</v>
      </c>
      <c r="I4367">
        <f>DATOS[[#This Row],[avgValorOrdenDesc]]*DATOS[[#This Row],[total_orders]]</f>
        <v>0</v>
      </c>
      <c r="J4367">
        <v>149</v>
      </c>
      <c r="K4367">
        <v>0</v>
      </c>
      <c r="L4367" t="s">
        <v>19</v>
      </c>
      <c r="M4367">
        <v>80.3</v>
      </c>
      <c r="N4367">
        <f>IF(DATOS[[#This Row],[email_open_rate]]="",0,DATOS[[#This Row],[email_open_rate]])</f>
        <v>80.3</v>
      </c>
      <c r="O4367" s="1">
        <v>44775</v>
      </c>
      <c r="P4367">
        <v>18</v>
      </c>
      <c r="Q4367">
        <v>0.27</v>
      </c>
      <c r="R4367">
        <f>IF(IFERROR(VLOOKUP(DATOS[[#This Row],[IdUnico]],A4368:$A$5002,1,FALSE),0),1,0)</f>
        <v>0</v>
      </c>
    </row>
    <row r="4368" spans="1:18" x14ac:dyDescent="0.3">
      <c r="A4368" t="str">
        <f>CONCATENATE(DATOS[[#This Row],[customer_id]],"_",DATOS[[#This Row],[country]],"_",DATOS[[#This Row],[customer_since]])</f>
        <v>CUST_8778_USA_44679</v>
      </c>
      <c r="B4368" t="s">
        <v>2627</v>
      </c>
      <c r="C4368">
        <v>24</v>
      </c>
      <c r="D4368" t="s">
        <v>14</v>
      </c>
      <c r="E4368" t="s">
        <v>18</v>
      </c>
      <c r="F4368">
        <v>95.16</v>
      </c>
      <c r="G4368">
        <f>IF(DATOS[[#This Row],[avg_order_value]]="",0,DATOS[[#This Row],[avg_order_value]])</f>
        <v>95.16</v>
      </c>
      <c r="H4368">
        <v>6</v>
      </c>
      <c r="I4368">
        <f>DATOS[[#This Row],[avgValorOrdenDesc]]*DATOS[[#This Row],[total_orders]]</f>
        <v>570.96</v>
      </c>
      <c r="J4368">
        <v>166</v>
      </c>
      <c r="K4368">
        <v>0</v>
      </c>
      <c r="L4368" t="s">
        <v>23</v>
      </c>
      <c r="M4368">
        <v>58.6</v>
      </c>
      <c r="N4368">
        <f>IF(DATOS[[#This Row],[email_open_rate]]="",0,DATOS[[#This Row],[email_open_rate]])</f>
        <v>58.6</v>
      </c>
      <c r="O4368" s="1">
        <v>44679</v>
      </c>
      <c r="P4368">
        <v>31</v>
      </c>
      <c r="Q4368">
        <v>0.28999999999999998</v>
      </c>
      <c r="R4368">
        <f>IF(IFERROR(VLOOKUP(DATOS[[#This Row],[IdUnico]],A4369:$A$5002,1,FALSE),0),1,0)</f>
        <v>0</v>
      </c>
    </row>
    <row r="4369" spans="1:18" x14ac:dyDescent="0.3">
      <c r="A4369" t="str">
        <f>CONCATENATE(DATOS[[#This Row],[customer_id]],"_",DATOS[[#This Row],[country]],"_",DATOS[[#This Row],[customer_since]])</f>
        <v>CUST_8783_Brazil_44057</v>
      </c>
      <c r="B4369" t="s">
        <v>896</v>
      </c>
      <c r="C4369">
        <v>19</v>
      </c>
      <c r="D4369" t="s">
        <v>14</v>
      </c>
      <c r="E4369" t="s">
        <v>15</v>
      </c>
      <c r="F4369">
        <v>259.70999999999998</v>
      </c>
      <c r="G4369">
        <f>IF(DATOS[[#This Row],[avg_order_value]]="",0,DATOS[[#This Row],[avg_order_value]])</f>
        <v>259.70999999999998</v>
      </c>
      <c r="H4369">
        <v>6</v>
      </c>
      <c r="I4369">
        <f>DATOS[[#This Row],[avgValorOrdenDesc]]*DATOS[[#This Row],[total_orders]]</f>
        <v>1558.2599999999998</v>
      </c>
      <c r="J4369">
        <v>81</v>
      </c>
      <c r="K4369">
        <v>0</v>
      </c>
      <c r="L4369" t="s">
        <v>40</v>
      </c>
      <c r="M4369">
        <v>51.4</v>
      </c>
      <c r="N4369">
        <f>IF(DATOS[[#This Row],[email_open_rate]]="",0,DATOS[[#This Row],[email_open_rate]])</f>
        <v>51.4</v>
      </c>
      <c r="O4369" s="1">
        <v>44057</v>
      </c>
      <c r="P4369">
        <v>38</v>
      </c>
      <c r="Q4369">
        <v>0.36</v>
      </c>
      <c r="R4369">
        <f>IF(IFERROR(VLOOKUP(DATOS[[#This Row],[IdUnico]],A4370:$A$5002,1,FALSE),0),1,0)</f>
        <v>0</v>
      </c>
    </row>
    <row r="4370" spans="1:18" x14ac:dyDescent="0.3">
      <c r="A4370" t="str">
        <f>CONCATENATE(DATOS[[#This Row],[customer_id]],"_",DATOS[[#This Row],[country]],"_",DATOS[[#This Row],[customer_since]])</f>
        <v>CUST_8786_USA_44798</v>
      </c>
      <c r="B4370" t="s">
        <v>2864</v>
      </c>
      <c r="C4370">
        <v>73</v>
      </c>
      <c r="D4370" t="s">
        <v>14</v>
      </c>
      <c r="E4370" t="s">
        <v>18</v>
      </c>
      <c r="F4370">
        <v>55.22</v>
      </c>
      <c r="G4370">
        <f>IF(DATOS[[#This Row],[avg_order_value]]="",0,DATOS[[#This Row],[avg_order_value]])</f>
        <v>55.22</v>
      </c>
      <c r="H4370">
        <v>12</v>
      </c>
      <c r="I4370">
        <f>DATOS[[#This Row],[avgValorOrdenDesc]]*DATOS[[#This Row],[total_orders]]</f>
        <v>662.64</v>
      </c>
      <c r="J4370">
        <v>162</v>
      </c>
      <c r="K4370">
        <v>1</v>
      </c>
      <c r="L4370" t="s">
        <v>29</v>
      </c>
      <c r="M4370">
        <v>62.1</v>
      </c>
      <c r="N4370">
        <f>IF(DATOS[[#This Row],[email_open_rate]]="",0,DATOS[[#This Row],[email_open_rate]])</f>
        <v>62.1</v>
      </c>
      <c r="O4370" s="1">
        <v>44798</v>
      </c>
      <c r="P4370">
        <v>63</v>
      </c>
      <c r="Q4370">
        <v>0.11</v>
      </c>
      <c r="R4370">
        <f>IF(IFERROR(VLOOKUP(DATOS[[#This Row],[IdUnico]],A4371:$A$5002,1,FALSE),0),1,0)</f>
        <v>0</v>
      </c>
    </row>
    <row r="4371" spans="1:18" x14ac:dyDescent="0.3">
      <c r="A4371" t="str">
        <f>CONCATENATE(DATOS[[#This Row],[customer_id]],"_",DATOS[[#This Row],[country]],"_",DATOS[[#This Row],[customer_since]])</f>
        <v>CUST_8788_Japan_45807</v>
      </c>
      <c r="B4371" t="s">
        <v>1802</v>
      </c>
      <c r="C4371">
        <v>43</v>
      </c>
      <c r="D4371" t="s">
        <v>21</v>
      </c>
      <c r="E4371" t="s">
        <v>26</v>
      </c>
      <c r="F4371">
        <v>91.3</v>
      </c>
      <c r="G4371">
        <f>IF(DATOS[[#This Row],[avg_order_value]]="",0,DATOS[[#This Row],[avg_order_value]])</f>
        <v>91.3</v>
      </c>
      <c r="H4371">
        <v>12</v>
      </c>
      <c r="I4371">
        <f>DATOS[[#This Row],[avgValorOrdenDesc]]*DATOS[[#This Row],[total_orders]]</f>
        <v>1095.5999999999999</v>
      </c>
      <c r="J4371">
        <v>318</v>
      </c>
      <c r="K4371">
        <v>0</v>
      </c>
      <c r="L4371" t="s">
        <v>16</v>
      </c>
      <c r="M4371">
        <v>94.9</v>
      </c>
      <c r="N4371">
        <f>IF(DATOS[[#This Row],[email_open_rate]]="",0,DATOS[[#This Row],[email_open_rate]])</f>
        <v>94.9</v>
      </c>
      <c r="O4371" s="1">
        <v>45807</v>
      </c>
      <c r="P4371">
        <v>20</v>
      </c>
      <c r="Q4371">
        <v>0.21</v>
      </c>
      <c r="R4371">
        <f>IF(IFERROR(VLOOKUP(DATOS[[#This Row],[IdUnico]],A4372:$A$5002,1,FALSE),0),1,0)</f>
        <v>0</v>
      </c>
    </row>
    <row r="4372" spans="1:18" x14ac:dyDescent="0.3">
      <c r="A4372" t="str">
        <f>CONCATENATE(DATOS[[#This Row],[customer_id]],"_",DATOS[[#This Row],[country]],"_",DATOS[[#This Row],[customer_since]])</f>
        <v>CUST_8788_UK_45450</v>
      </c>
      <c r="B4372" t="s">
        <v>1802</v>
      </c>
      <c r="C4372">
        <v>74</v>
      </c>
      <c r="D4372" t="s">
        <v>14</v>
      </c>
      <c r="E4372" t="s">
        <v>52</v>
      </c>
      <c r="F4372">
        <v>256.89999999999998</v>
      </c>
      <c r="G4372">
        <f>IF(DATOS[[#This Row],[avg_order_value]]="",0,DATOS[[#This Row],[avg_order_value]])</f>
        <v>256.89999999999998</v>
      </c>
      <c r="H4372">
        <v>6</v>
      </c>
      <c r="I4372">
        <f>DATOS[[#This Row],[avgValorOrdenDesc]]*DATOS[[#This Row],[total_orders]]</f>
        <v>1541.3999999999999</v>
      </c>
      <c r="J4372">
        <v>218</v>
      </c>
      <c r="K4372">
        <v>0</v>
      </c>
      <c r="L4372" t="s">
        <v>40</v>
      </c>
      <c r="M4372">
        <v>57.6</v>
      </c>
      <c r="N4372">
        <f>IF(DATOS[[#This Row],[email_open_rate]]="",0,DATOS[[#This Row],[email_open_rate]])</f>
        <v>57.6</v>
      </c>
      <c r="O4372" s="1">
        <v>45450</v>
      </c>
      <c r="P4372">
        <v>82</v>
      </c>
      <c r="Q4372">
        <v>0.28000000000000003</v>
      </c>
      <c r="R4372">
        <f>IF(IFERROR(VLOOKUP(DATOS[[#This Row],[IdUnico]],A4373:$A$5002,1,FALSE),0),1,0)</f>
        <v>0</v>
      </c>
    </row>
    <row r="4373" spans="1:18" x14ac:dyDescent="0.3">
      <c r="A4373" t="str">
        <f>CONCATENATE(DATOS[[#This Row],[customer_id]],"_",DATOS[[#This Row],[country]],"_",DATOS[[#This Row],[customer_since]])</f>
        <v>CUST_8789_USA_44530</v>
      </c>
      <c r="B4373" t="s">
        <v>2137</v>
      </c>
      <c r="C4373">
        <v>22</v>
      </c>
      <c r="D4373" t="s">
        <v>21</v>
      </c>
      <c r="E4373" t="s">
        <v>18</v>
      </c>
      <c r="F4373">
        <v>95.93</v>
      </c>
      <c r="G4373">
        <f>IF(DATOS[[#This Row],[avg_order_value]]="",0,DATOS[[#This Row],[avg_order_value]])</f>
        <v>95.93</v>
      </c>
      <c r="H4373">
        <v>12</v>
      </c>
      <c r="I4373">
        <f>DATOS[[#This Row],[avgValorOrdenDesc]]*DATOS[[#This Row],[total_orders]]</f>
        <v>1151.1600000000001</v>
      </c>
      <c r="J4373">
        <v>75</v>
      </c>
      <c r="K4373">
        <v>0</v>
      </c>
      <c r="L4373" t="s">
        <v>23</v>
      </c>
      <c r="M4373">
        <v>79.2</v>
      </c>
      <c r="N4373">
        <f>IF(DATOS[[#This Row],[email_open_rate]]="",0,DATOS[[#This Row],[email_open_rate]])</f>
        <v>79.2</v>
      </c>
      <c r="O4373" s="1">
        <v>44530</v>
      </c>
      <c r="P4373">
        <v>51</v>
      </c>
      <c r="Q4373">
        <v>0.25</v>
      </c>
      <c r="R4373">
        <f>IF(IFERROR(VLOOKUP(DATOS[[#This Row],[IdUnico]],A4374:$A$5002,1,FALSE),0),1,0)</f>
        <v>0</v>
      </c>
    </row>
    <row r="4374" spans="1:18" x14ac:dyDescent="0.3">
      <c r="A4374" t="str">
        <f>CONCATENATE(DATOS[[#This Row],[customer_id]],"_",DATOS[[#This Row],[country]],"_",DATOS[[#This Row],[customer_since]])</f>
        <v>CUST_8789_USA_44583</v>
      </c>
      <c r="B4374" t="s">
        <v>2137</v>
      </c>
      <c r="C4374">
        <v>70</v>
      </c>
      <c r="D4374" t="s">
        <v>21</v>
      </c>
      <c r="E4374" t="s">
        <v>18</v>
      </c>
      <c r="F4374">
        <v>167.26</v>
      </c>
      <c r="G4374">
        <f>IF(DATOS[[#This Row],[avg_order_value]]="",0,DATOS[[#This Row],[avg_order_value]])</f>
        <v>167.26</v>
      </c>
      <c r="H4374">
        <v>11</v>
      </c>
      <c r="I4374">
        <f>DATOS[[#This Row],[avgValorOrdenDesc]]*DATOS[[#This Row],[total_orders]]</f>
        <v>1839.86</v>
      </c>
      <c r="J4374">
        <v>0</v>
      </c>
      <c r="K4374">
        <v>0</v>
      </c>
      <c r="L4374" t="s">
        <v>16</v>
      </c>
      <c r="M4374">
        <v>25.4</v>
      </c>
      <c r="N4374">
        <f>IF(DATOS[[#This Row],[email_open_rate]]="",0,DATOS[[#This Row],[email_open_rate]])</f>
        <v>25.4</v>
      </c>
      <c r="O4374" s="1">
        <v>44583</v>
      </c>
      <c r="P4374">
        <v>6</v>
      </c>
      <c r="Q4374">
        <v>0.69</v>
      </c>
      <c r="R4374">
        <f>IF(IFERROR(VLOOKUP(DATOS[[#This Row],[IdUnico]],A4375:$A$5002,1,FALSE),0),1,0)</f>
        <v>0</v>
      </c>
    </row>
    <row r="4375" spans="1:18" x14ac:dyDescent="0.3">
      <c r="A4375" t="str">
        <f>CONCATENATE(DATOS[[#This Row],[customer_id]],"_",DATOS[[#This Row],[country]],"_",DATOS[[#This Row],[customer_since]])</f>
        <v>CUST_8790_Canada_45737</v>
      </c>
      <c r="B4375" t="s">
        <v>898</v>
      </c>
      <c r="C4375">
        <v>34</v>
      </c>
      <c r="D4375" t="s">
        <v>14</v>
      </c>
      <c r="E4375" t="s">
        <v>28</v>
      </c>
      <c r="F4375">
        <v>79.42</v>
      </c>
      <c r="G4375">
        <f>IF(DATOS[[#This Row],[avg_order_value]]="",0,DATOS[[#This Row],[avg_order_value]])</f>
        <v>79.42</v>
      </c>
      <c r="H4375">
        <v>11</v>
      </c>
      <c r="I4375">
        <f>DATOS[[#This Row],[avgValorOrdenDesc]]*DATOS[[#This Row],[total_orders]]</f>
        <v>873.62</v>
      </c>
      <c r="J4375">
        <v>25</v>
      </c>
      <c r="K4375">
        <v>0</v>
      </c>
      <c r="L4375" t="s">
        <v>23</v>
      </c>
      <c r="M4375">
        <v>36.1</v>
      </c>
      <c r="N4375">
        <f>IF(DATOS[[#This Row],[email_open_rate]]="",0,DATOS[[#This Row],[email_open_rate]])</f>
        <v>36.1</v>
      </c>
      <c r="O4375" s="1">
        <v>45737</v>
      </c>
      <c r="P4375">
        <v>24</v>
      </c>
      <c r="Q4375">
        <v>0.2</v>
      </c>
      <c r="R4375">
        <f>IF(IFERROR(VLOOKUP(DATOS[[#This Row],[IdUnico]],A4376:$A$5002,1,FALSE),0),1,0)</f>
        <v>0</v>
      </c>
    </row>
    <row r="4376" spans="1:18" x14ac:dyDescent="0.3">
      <c r="A4376" t="str">
        <f>CONCATENATE(DATOS[[#This Row],[customer_id]],"_",DATOS[[#This Row],[country]],"_",DATOS[[#This Row],[customer_since]])</f>
        <v>CUST_8797_India_45030</v>
      </c>
      <c r="B4376" t="s">
        <v>3683</v>
      </c>
      <c r="C4376">
        <v>47</v>
      </c>
      <c r="D4376" t="s">
        <v>21</v>
      </c>
      <c r="E4376" t="s">
        <v>37</v>
      </c>
      <c r="F4376">
        <v>66.319999999999993</v>
      </c>
      <c r="G4376">
        <f>IF(DATOS[[#This Row],[avg_order_value]]="",0,DATOS[[#This Row],[avg_order_value]])</f>
        <v>66.319999999999993</v>
      </c>
      <c r="H4376">
        <v>9</v>
      </c>
      <c r="I4376">
        <f>DATOS[[#This Row],[avgValorOrdenDesc]]*DATOS[[#This Row],[total_orders]]</f>
        <v>596.87999999999988</v>
      </c>
      <c r="J4376">
        <v>38</v>
      </c>
      <c r="K4376">
        <v>0</v>
      </c>
      <c r="L4376" t="s">
        <v>29</v>
      </c>
      <c r="M4376">
        <v>18.899999999999999</v>
      </c>
      <c r="N4376">
        <f>IF(DATOS[[#This Row],[email_open_rate]]="",0,DATOS[[#This Row],[email_open_rate]])</f>
        <v>18.899999999999999</v>
      </c>
      <c r="O4376" s="1">
        <v>45030</v>
      </c>
      <c r="P4376">
        <v>46</v>
      </c>
      <c r="Q4376">
        <v>0.51</v>
      </c>
      <c r="R4376">
        <f>IF(IFERROR(VLOOKUP(DATOS[[#This Row],[IdUnico]],A4377:$A$5002,1,FALSE),0),1,0)</f>
        <v>0</v>
      </c>
    </row>
    <row r="4377" spans="1:18" x14ac:dyDescent="0.3">
      <c r="A4377" t="str">
        <f>CONCATENATE(DATOS[[#This Row],[customer_id]],"_",DATOS[[#This Row],[country]],"_",DATOS[[#This Row],[customer_since]])</f>
        <v>CUST_8804_Australia_45158</v>
      </c>
      <c r="B4377" t="s">
        <v>841</v>
      </c>
      <c r="C4377">
        <v>41</v>
      </c>
      <c r="D4377" t="s">
        <v>14</v>
      </c>
      <c r="E4377" t="s">
        <v>22</v>
      </c>
      <c r="F4377">
        <v>184.78</v>
      </c>
      <c r="G4377">
        <f>IF(DATOS[[#This Row],[avg_order_value]]="",0,DATOS[[#This Row],[avg_order_value]])</f>
        <v>184.78</v>
      </c>
      <c r="H4377">
        <v>7</v>
      </c>
      <c r="I4377">
        <f>DATOS[[#This Row],[avgValorOrdenDesc]]*DATOS[[#This Row],[total_orders]]</f>
        <v>1293.46</v>
      </c>
      <c r="J4377">
        <v>312</v>
      </c>
      <c r="K4377">
        <v>0</v>
      </c>
      <c r="L4377" t="s">
        <v>16</v>
      </c>
      <c r="M4377">
        <v>74.099999999999994</v>
      </c>
      <c r="N4377">
        <f>IF(DATOS[[#This Row],[email_open_rate]]="",0,DATOS[[#This Row],[email_open_rate]])</f>
        <v>74.099999999999994</v>
      </c>
      <c r="O4377" s="1">
        <v>45158</v>
      </c>
      <c r="P4377">
        <v>23</v>
      </c>
      <c r="Q4377">
        <v>0.11</v>
      </c>
      <c r="R4377">
        <f>IF(IFERROR(VLOOKUP(DATOS[[#This Row],[IdUnico]],A4378:$A$5002,1,FALSE),0),1,0)</f>
        <v>0</v>
      </c>
    </row>
    <row r="4378" spans="1:18" x14ac:dyDescent="0.3">
      <c r="A4378" t="str">
        <f>CONCATENATE(DATOS[[#This Row],[customer_id]],"_",DATOS[[#This Row],[country]],"_",DATOS[[#This Row],[customer_since]])</f>
        <v>CUST_8804_Canada_45565</v>
      </c>
      <c r="B4378" t="s">
        <v>841</v>
      </c>
      <c r="C4378">
        <v>22</v>
      </c>
      <c r="D4378" t="s">
        <v>14</v>
      </c>
      <c r="E4378" t="s">
        <v>28</v>
      </c>
      <c r="G4378">
        <f>IF(DATOS[[#This Row],[avg_order_value]]="",0,DATOS[[#This Row],[avg_order_value]])</f>
        <v>0</v>
      </c>
      <c r="H4378">
        <v>6</v>
      </c>
      <c r="I4378">
        <f>DATOS[[#This Row],[avgValorOrdenDesc]]*DATOS[[#This Row],[total_orders]]</f>
        <v>0</v>
      </c>
      <c r="J4378">
        <v>242</v>
      </c>
      <c r="K4378">
        <v>0</v>
      </c>
      <c r="L4378" t="s">
        <v>19</v>
      </c>
      <c r="M4378">
        <v>72.3</v>
      </c>
      <c r="N4378">
        <f>IF(DATOS[[#This Row],[email_open_rate]]="",0,DATOS[[#This Row],[email_open_rate]])</f>
        <v>72.3</v>
      </c>
      <c r="O4378" s="1">
        <v>45565</v>
      </c>
      <c r="P4378">
        <v>19</v>
      </c>
      <c r="Q4378">
        <v>0.17</v>
      </c>
      <c r="R4378">
        <f>IF(IFERROR(VLOOKUP(DATOS[[#This Row],[IdUnico]],A4379:$A$5002,1,FALSE),0),1,0)</f>
        <v>0</v>
      </c>
    </row>
    <row r="4379" spans="1:18" x14ac:dyDescent="0.3">
      <c r="A4379" t="str">
        <f>CONCATENATE(DATOS[[#This Row],[customer_id]],"_",DATOS[[#This Row],[country]],"_",DATOS[[#This Row],[customer_since]])</f>
        <v>CUST_8805_Australia_45548</v>
      </c>
      <c r="B4379" t="s">
        <v>394</v>
      </c>
      <c r="C4379">
        <v>23</v>
      </c>
      <c r="D4379" t="s">
        <v>14</v>
      </c>
      <c r="E4379" t="s">
        <v>22</v>
      </c>
      <c r="G4379">
        <f>IF(DATOS[[#This Row],[avg_order_value]]="",0,DATOS[[#This Row],[avg_order_value]])</f>
        <v>0</v>
      </c>
      <c r="H4379">
        <v>11</v>
      </c>
      <c r="I4379">
        <f>DATOS[[#This Row],[avgValorOrdenDesc]]*DATOS[[#This Row],[total_orders]]</f>
        <v>0</v>
      </c>
      <c r="J4379">
        <v>197</v>
      </c>
      <c r="K4379">
        <v>0</v>
      </c>
      <c r="L4379" t="s">
        <v>29</v>
      </c>
      <c r="M4379">
        <v>53.7</v>
      </c>
      <c r="N4379">
        <f>IF(DATOS[[#This Row],[email_open_rate]]="",0,DATOS[[#This Row],[email_open_rate]])</f>
        <v>53.7</v>
      </c>
      <c r="O4379" s="1">
        <v>45548</v>
      </c>
      <c r="P4379">
        <v>97</v>
      </c>
      <c r="Q4379">
        <v>0.34</v>
      </c>
      <c r="R4379">
        <f>IF(IFERROR(VLOOKUP(DATOS[[#This Row],[IdUnico]],A4380:$A$5002,1,FALSE),0),1,0)</f>
        <v>0</v>
      </c>
    </row>
    <row r="4380" spans="1:18" x14ac:dyDescent="0.3">
      <c r="A4380" t="str">
        <f>CONCATENATE(DATOS[[#This Row],[customer_id]],"_",DATOS[[#This Row],[country]],"_",DATOS[[#This Row],[customer_since]])</f>
        <v>CUST_8806_France_45393</v>
      </c>
      <c r="B4380" t="s">
        <v>327</v>
      </c>
      <c r="C4380">
        <v>39</v>
      </c>
      <c r="D4380" t="s">
        <v>21</v>
      </c>
      <c r="E4380" t="s">
        <v>35</v>
      </c>
      <c r="F4380">
        <v>47.94</v>
      </c>
      <c r="G4380">
        <f>IF(DATOS[[#This Row],[avg_order_value]]="",0,DATOS[[#This Row],[avg_order_value]])</f>
        <v>47.94</v>
      </c>
      <c r="H4380">
        <v>11</v>
      </c>
      <c r="I4380">
        <f>DATOS[[#This Row],[avgValorOrdenDesc]]*DATOS[[#This Row],[total_orders]]</f>
        <v>527.33999999999992</v>
      </c>
      <c r="J4380">
        <v>163</v>
      </c>
      <c r="K4380">
        <v>0</v>
      </c>
      <c r="L4380" t="s">
        <v>23</v>
      </c>
      <c r="M4380">
        <v>3.8</v>
      </c>
      <c r="N4380">
        <f>IF(DATOS[[#This Row],[email_open_rate]]="",0,DATOS[[#This Row],[email_open_rate]])</f>
        <v>3.8</v>
      </c>
      <c r="O4380" s="1">
        <v>45393</v>
      </c>
      <c r="P4380">
        <v>67</v>
      </c>
      <c r="Q4380">
        <v>0.59</v>
      </c>
      <c r="R4380">
        <f>IF(IFERROR(VLOOKUP(DATOS[[#This Row],[IdUnico]],A4381:$A$5002,1,FALSE),0),1,0)</f>
        <v>0</v>
      </c>
    </row>
    <row r="4381" spans="1:18" x14ac:dyDescent="0.3">
      <c r="A4381" t="str">
        <f>CONCATENATE(DATOS[[#This Row],[customer_id]],"_",DATOS[[#This Row],[country]],"_",DATOS[[#This Row],[customer_since]])</f>
        <v>CUST_8812_UK_44414</v>
      </c>
      <c r="B4381" t="s">
        <v>2644</v>
      </c>
      <c r="C4381">
        <v>32</v>
      </c>
      <c r="D4381" t="s">
        <v>14</v>
      </c>
      <c r="E4381" t="s">
        <v>52</v>
      </c>
      <c r="F4381">
        <v>56.28</v>
      </c>
      <c r="G4381">
        <f>IF(DATOS[[#This Row],[avg_order_value]]="",0,DATOS[[#This Row],[avg_order_value]])</f>
        <v>56.28</v>
      </c>
      <c r="H4381">
        <v>12</v>
      </c>
      <c r="I4381">
        <f>DATOS[[#This Row],[avgValorOrdenDesc]]*DATOS[[#This Row],[total_orders]]</f>
        <v>675.36</v>
      </c>
      <c r="J4381">
        <v>112</v>
      </c>
      <c r="K4381">
        <v>0</v>
      </c>
      <c r="L4381" t="s">
        <v>16</v>
      </c>
      <c r="M4381">
        <v>92.1</v>
      </c>
      <c r="N4381">
        <f>IF(DATOS[[#This Row],[email_open_rate]]="",0,DATOS[[#This Row],[email_open_rate]])</f>
        <v>92.1</v>
      </c>
      <c r="O4381" s="1">
        <v>44414</v>
      </c>
      <c r="P4381">
        <v>25</v>
      </c>
      <c r="Q4381">
        <v>0.06</v>
      </c>
      <c r="R4381">
        <f>IF(IFERROR(VLOOKUP(DATOS[[#This Row],[IdUnico]],A4382:$A$5002,1,FALSE),0),1,0)</f>
        <v>0</v>
      </c>
    </row>
    <row r="4382" spans="1:18" x14ac:dyDescent="0.3">
      <c r="A4382" t="str">
        <f>CONCATENATE(DATOS[[#This Row],[customer_id]],"_",DATOS[[#This Row],[country]],"_",DATOS[[#This Row],[customer_since]])</f>
        <v>CUST_8813_India_44329</v>
      </c>
      <c r="B4382" t="s">
        <v>1294</v>
      </c>
      <c r="C4382">
        <v>62</v>
      </c>
      <c r="D4382" t="s">
        <v>21</v>
      </c>
      <c r="E4382" t="s">
        <v>37</v>
      </c>
      <c r="F4382">
        <v>125.22</v>
      </c>
      <c r="G4382">
        <f>IF(DATOS[[#This Row],[avg_order_value]]="",0,DATOS[[#This Row],[avg_order_value]])</f>
        <v>125.22</v>
      </c>
      <c r="H4382">
        <v>15</v>
      </c>
      <c r="I4382">
        <f>DATOS[[#This Row],[avgValorOrdenDesc]]*DATOS[[#This Row],[total_orders]]</f>
        <v>1878.3</v>
      </c>
      <c r="J4382">
        <v>120</v>
      </c>
      <c r="K4382">
        <v>0</v>
      </c>
      <c r="L4382" t="s">
        <v>29</v>
      </c>
      <c r="M4382">
        <v>43.2</v>
      </c>
      <c r="N4382">
        <f>IF(DATOS[[#This Row],[email_open_rate]]="",0,DATOS[[#This Row],[email_open_rate]])</f>
        <v>43.2</v>
      </c>
      <c r="O4382" s="1">
        <v>44329</v>
      </c>
      <c r="P4382">
        <v>12</v>
      </c>
      <c r="Q4382">
        <v>0.12</v>
      </c>
      <c r="R4382">
        <f>IF(IFERROR(VLOOKUP(DATOS[[#This Row],[IdUnico]],A4383:$A$5002,1,FALSE),0),1,0)</f>
        <v>0</v>
      </c>
    </row>
    <row r="4383" spans="1:18" x14ac:dyDescent="0.3">
      <c r="A4383" t="str">
        <f>CONCATENATE(DATOS[[#This Row],[customer_id]],"_",DATOS[[#This Row],[country]],"_",DATOS[[#This Row],[customer_since]])</f>
        <v>CUST_8813_Japan_45773</v>
      </c>
      <c r="B4383" t="s">
        <v>1294</v>
      </c>
      <c r="C4383">
        <v>79</v>
      </c>
      <c r="D4383" t="s">
        <v>21</v>
      </c>
      <c r="E4383" t="s">
        <v>26</v>
      </c>
      <c r="G4383">
        <f>IF(DATOS[[#This Row],[avg_order_value]]="",0,DATOS[[#This Row],[avg_order_value]])</f>
        <v>0</v>
      </c>
      <c r="H4383">
        <v>9</v>
      </c>
      <c r="I4383">
        <f>DATOS[[#This Row],[avgValorOrdenDesc]]*DATOS[[#This Row],[total_orders]]</f>
        <v>0</v>
      </c>
      <c r="J4383">
        <v>214</v>
      </c>
      <c r="K4383">
        <v>0</v>
      </c>
      <c r="L4383" t="s">
        <v>40</v>
      </c>
      <c r="M4383">
        <v>91.1</v>
      </c>
      <c r="N4383">
        <f>IF(DATOS[[#This Row],[email_open_rate]]="",0,DATOS[[#This Row],[email_open_rate]])</f>
        <v>91.1</v>
      </c>
      <c r="O4383" s="1">
        <v>45773</v>
      </c>
      <c r="P4383">
        <v>29</v>
      </c>
      <c r="Q4383">
        <v>0.11</v>
      </c>
      <c r="R4383">
        <f>IF(IFERROR(VLOOKUP(DATOS[[#This Row],[IdUnico]],A4384:$A$5002,1,FALSE),0),1,0)</f>
        <v>0</v>
      </c>
    </row>
    <row r="4384" spans="1:18" x14ac:dyDescent="0.3">
      <c r="A4384" t="str">
        <f>CONCATENATE(DATOS[[#This Row],[customer_id]],"_",DATOS[[#This Row],[country]],"_",DATOS[[#This Row],[customer_since]])</f>
        <v>CUST_8815_Brazil_45083</v>
      </c>
      <c r="B4384" t="s">
        <v>2184</v>
      </c>
      <c r="C4384">
        <v>44</v>
      </c>
      <c r="D4384" t="s">
        <v>21</v>
      </c>
      <c r="E4384" t="s">
        <v>15</v>
      </c>
      <c r="F4384">
        <v>310.7</v>
      </c>
      <c r="G4384">
        <f>IF(DATOS[[#This Row],[avg_order_value]]="",0,DATOS[[#This Row],[avg_order_value]])</f>
        <v>310.7</v>
      </c>
      <c r="H4384">
        <v>15</v>
      </c>
      <c r="I4384">
        <f>DATOS[[#This Row],[avgValorOrdenDesc]]*DATOS[[#This Row],[total_orders]]</f>
        <v>4660.5</v>
      </c>
      <c r="J4384">
        <v>247</v>
      </c>
      <c r="K4384">
        <v>0</v>
      </c>
      <c r="L4384" t="s">
        <v>19</v>
      </c>
      <c r="M4384">
        <v>91.4</v>
      </c>
      <c r="N4384">
        <f>IF(DATOS[[#This Row],[email_open_rate]]="",0,DATOS[[#This Row],[email_open_rate]])</f>
        <v>91.4</v>
      </c>
      <c r="O4384" s="1">
        <v>45083</v>
      </c>
      <c r="P4384">
        <v>14</v>
      </c>
      <c r="Q4384">
        <v>0.4</v>
      </c>
      <c r="R4384">
        <f>IF(IFERROR(VLOOKUP(DATOS[[#This Row],[IdUnico]],A4385:$A$5002,1,FALSE),0),1,0)</f>
        <v>0</v>
      </c>
    </row>
    <row r="4385" spans="1:18" x14ac:dyDescent="0.3">
      <c r="A4385" t="str">
        <f>CONCATENATE(DATOS[[#This Row],[customer_id]],"_",DATOS[[#This Row],[country]],"_",DATOS[[#This Row],[customer_since]])</f>
        <v>CUST_8817_Brazil_45618</v>
      </c>
      <c r="B4385" t="s">
        <v>2820</v>
      </c>
      <c r="C4385">
        <v>22</v>
      </c>
      <c r="D4385" t="s">
        <v>21</v>
      </c>
      <c r="E4385" t="s">
        <v>15</v>
      </c>
      <c r="F4385">
        <v>35.950000000000003</v>
      </c>
      <c r="G4385">
        <f>IF(DATOS[[#This Row],[avg_order_value]]="",0,DATOS[[#This Row],[avg_order_value]])</f>
        <v>35.950000000000003</v>
      </c>
      <c r="H4385">
        <v>6</v>
      </c>
      <c r="I4385">
        <f>DATOS[[#This Row],[avgValorOrdenDesc]]*DATOS[[#This Row],[total_orders]]</f>
        <v>215.70000000000002</v>
      </c>
      <c r="J4385">
        <v>228</v>
      </c>
      <c r="K4385">
        <v>0</v>
      </c>
      <c r="L4385" t="s">
        <v>23</v>
      </c>
      <c r="M4385">
        <v>3.1</v>
      </c>
      <c r="N4385">
        <f>IF(DATOS[[#This Row],[email_open_rate]]="",0,DATOS[[#This Row],[email_open_rate]])</f>
        <v>3.1</v>
      </c>
      <c r="O4385" s="1">
        <v>45618</v>
      </c>
      <c r="P4385">
        <v>50</v>
      </c>
      <c r="Q4385">
        <v>0.28999999999999998</v>
      </c>
      <c r="R4385">
        <f>IF(IFERROR(VLOOKUP(DATOS[[#This Row],[IdUnico]],A4386:$A$5002,1,FALSE),0),1,0)</f>
        <v>0</v>
      </c>
    </row>
    <row r="4386" spans="1:18" x14ac:dyDescent="0.3">
      <c r="A4386" t="str">
        <f>CONCATENATE(DATOS[[#This Row],[customer_id]],"_",DATOS[[#This Row],[country]],"_",DATOS[[#This Row],[customer_since]])</f>
        <v>CUST_8818_China_44869</v>
      </c>
      <c r="B4386" t="s">
        <v>2453</v>
      </c>
      <c r="C4386">
        <v>36</v>
      </c>
      <c r="D4386" t="s">
        <v>21</v>
      </c>
      <c r="E4386" t="s">
        <v>44</v>
      </c>
      <c r="F4386">
        <v>235.07</v>
      </c>
      <c r="G4386">
        <f>IF(DATOS[[#This Row],[avg_order_value]]="",0,DATOS[[#This Row],[avg_order_value]])</f>
        <v>235.07</v>
      </c>
      <c r="H4386">
        <v>6</v>
      </c>
      <c r="I4386">
        <f>DATOS[[#This Row],[avgValorOrdenDesc]]*DATOS[[#This Row],[total_orders]]</f>
        <v>1410.42</v>
      </c>
      <c r="J4386">
        <v>9</v>
      </c>
      <c r="K4386">
        <v>0</v>
      </c>
      <c r="L4386" t="s">
        <v>23</v>
      </c>
      <c r="M4386">
        <v>40.1</v>
      </c>
      <c r="N4386">
        <f>IF(DATOS[[#This Row],[email_open_rate]]="",0,DATOS[[#This Row],[email_open_rate]])</f>
        <v>40.1</v>
      </c>
      <c r="O4386" s="1">
        <v>44869</v>
      </c>
      <c r="P4386">
        <v>31</v>
      </c>
      <c r="Q4386">
        <v>0.47</v>
      </c>
      <c r="R4386">
        <f>IF(IFERROR(VLOOKUP(DATOS[[#This Row],[IdUnico]],A4387:$A$5002,1,FALSE),0),1,0)</f>
        <v>0</v>
      </c>
    </row>
    <row r="4387" spans="1:18" x14ac:dyDescent="0.3">
      <c r="A4387" t="str">
        <f>CONCATENATE(DATOS[[#This Row],[customer_id]],"_",DATOS[[#This Row],[country]],"_",DATOS[[#This Row],[customer_since]])</f>
        <v>CUST_8823_Japan_45061</v>
      </c>
      <c r="B4387" t="s">
        <v>2414</v>
      </c>
      <c r="C4387">
        <v>63</v>
      </c>
      <c r="D4387" t="s">
        <v>14</v>
      </c>
      <c r="E4387" t="s">
        <v>26</v>
      </c>
      <c r="F4387">
        <v>99.22</v>
      </c>
      <c r="G4387">
        <f>IF(DATOS[[#This Row],[avg_order_value]]="",0,DATOS[[#This Row],[avg_order_value]])</f>
        <v>99.22</v>
      </c>
      <c r="H4387">
        <v>10</v>
      </c>
      <c r="I4387">
        <f>DATOS[[#This Row],[avgValorOrdenDesc]]*DATOS[[#This Row],[total_orders]]</f>
        <v>992.2</v>
      </c>
      <c r="J4387">
        <v>124</v>
      </c>
      <c r="K4387">
        <v>0</v>
      </c>
      <c r="L4387" t="s">
        <v>29</v>
      </c>
      <c r="M4387">
        <v>88.5</v>
      </c>
      <c r="N4387">
        <f>IF(DATOS[[#This Row],[email_open_rate]]="",0,DATOS[[#This Row],[email_open_rate]])</f>
        <v>88.5</v>
      </c>
      <c r="O4387" s="1">
        <v>45061</v>
      </c>
      <c r="P4387">
        <v>16</v>
      </c>
      <c r="Q4387">
        <v>0.08</v>
      </c>
      <c r="R4387">
        <f>IF(IFERROR(VLOOKUP(DATOS[[#This Row],[IdUnico]],A4388:$A$5002,1,FALSE),0),1,0)</f>
        <v>0</v>
      </c>
    </row>
    <row r="4388" spans="1:18" x14ac:dyDescent="0.3">
      <c r="A4388" t="str">
        <f>CONCATENATE(DATOS[[#This Row],[customer_id]],"_",DATOS[[#This Row],[country]],"_",DATOS[[#This Row],[customer_since]])</f>
        <v>CUST_8825_India_45025</v>
      </c>
      <c r="B4388" t="s">
        <v>3534</v>
      </c>
      <c r="C4388">
        <v>28</v>
      </c>
      <c r="D4388" t="s">
        <v>14</v>
      </c>
      <c r="E4388" t="s">
        <v>37</v>
      </c>
      <c r="F4388">
        <v>36.74</v>
      </c>
      <c r="G4388">
        <f>IF(DATOS[[#This Row],[avg_order_value]]="",0,DATOS[[#This Row],[avg_order_value]])</f>
        <v>36.74</v>
      </c>
      <c r="H4388">
        <v>11</v>
      </c>
      <c r="I4388">
        <f>DATOS[[#This Row],[avgValorOrdenDesc]]*DATOS[[#This Row],[total_orders]]</f>
        <v>404.14000000000004</v>
      </c>
      <c r="J4388">
        <v>177</v>
      </c>
      <c r="K4388">
        <v>0</v>
      </c>
      <c r="L4388" t="s">
        <v>40</v>
      </c>
      <c r="M4388">
        <v>96.1</v>
      </c>
      <c r="N4388">
        <f>IF(DATOS[[#This Row],[email_open_rate]]="",0,DATOS[[#This Row],[email_open_rate]])</f>
        <v>96.1</v>
      </c>
      <c r="O4388" s="1">
        <v>45025</v>
      </c>
      <c r="P4388">
        <v>23</v>
      </c>
      <c r="Q4388">
        <v>0.38</v>
      </c>
      <c r="R4388">
        <f>IF(IFERROR(VLOOKUP(DATOS[[#This Row],[IdUnico]],A4389:$A$5002,1,FALSE),0),1,0)</f>
        <v>0</v>
      </c>
    </row>
    <row r="4389" spans="1:18" x14ac:dyDescent="0.3">
      <c r="A4389" t="str">
        <f>CONCATENATE(DATOS[[#This Row],[customer_id]],"_",DATOS[[#This Row],[country]],"_",DATOS[[#This Row],[customer_since]])</f>
        <v>CUST_8827_India_45765</v>
      </c>
      <c r="B4389" t="s">
        <v>1190</v>
      </c>
      <c r="C4389">
        <v>67</v>
      </c>
      <c r="D4389" t="s">
        <v>25</v>
      </c>
      <c r="E4389" t="s">
        <v>37</v>
      </c>
      <c r="F4389">
        <v>216.95</v>
      </c>
      <c r="G4389">
        <f>IF(DATOS[[#This Row],[avg_order_value]]="",0,DATOS[[#This Row],[avg_order_value]])</f>
        <v>216.95</v>
      </c>
      <c r="H4389">
        <v>16</v>
      </c>
      <c r="I4389">
        <f>DATOS[[#This Row],[avgValorOrdenDesc]]*DATOS[[#This Row],[total_orders]]</f>
        <v>3471.2</v>
      </c>
      <c r="J4389">
        <v>242</v>
      </c>
      <c r="K4389">
        <v>0</v>
      </c>
      <c r="L4389" t="s">
        <v>19</v>
      </c>
      <c r="M4389">
        <v>5.7</v>
      </c>
      <c r="N4389">
        <f>IF(DATOS[[#This Row],[email_open_rate]]="",0,DATOS[[#This Row],[email_open_rate]])</f>
        <v>5.7</v>
      </c>
      <c r="O4389" s="1">
        <v>45765</v>
      </c>
      <c r="P4389">
        <v>80</v>
      </c>
      <c r="Q4389">
        <v>0.18</v>
      </c>
      <c r="R4389">
        <f>IF(IFERROR(VLOOKUP(DATOS[[#This Row],[IdUnico]],A4390:$A$5002,1,FALSE),0),1,0)</f>
        <v>0</v>
      </c>
    </row>
    <row r="4390" spans="1:18" x14ac:dyDescent="0.3">
      <c r="A4390" t="str">
        <f>CONCATENATE(DATOS[[#This Row],[customer_id]],"_",DATOS[[#This Row],[country]],"_",DATOS[[#This Row],[customer_since]])</f>
        <v>CUST_8829_France_45034</v>
      </c>
      <c r="B4390" t="s">
        <v>2878</v>
      </c>
      <c r="C4390">
        <v>72</v>
      </c>
      <c r="D4390" t="s">
        <v>14</v>
      </c>
      <c r="E4390" t="s">
        <v>35</v>
      </c>
      <c r="F4390">
        <v>30.92</v>
      </c>
      <c r="G4390">
        <f>IF(DATOS[[#This Row],[avg_order_value]]="",0,DATOS[[#This Row],[avg_order_value]])</f>
        <v>30.92</v>
      </c>
      <c r="H4390">
        <v>10</v>
      </c>
      <c r="I4390">
        <f>DATOS[[#This Row],[avgValorOrdenDesc]]*DATOS[[#This Row],[total_orders]]</f>
        <v>309.20000000000005</v>
      </c>
      <c r="J4390">
        <v>107</v>
      </c>
      <c r="K4390">
        <v>0</v>
      </c>
      <c r="L4390" t="s">
        <v>40</v>
      </c>
      <c r="M4390">
        <v>74.900000000000006</v>
      </c>
      <c r="N4390">
        <f>IF(DATOS[[#This Row],[email_open_rate]]="",0,DATOS[[#This Row],[email_open_rate]])</f>
        <v>74.900000000000006</v>
      </c>
      <c r="O4390" s="1">
        <v>45034</v>
      </c>
      <c r="P4390">
        <v>3</v>
      </c>
      <c r="Q4390">
        <v>0.17</v>
      </c>
      <c r="R4390">
        <f>IF(IFERROR(VLOOKUP(DATOS[[#This Row],[IdUnico]],A4391:$A$5002,1,FALSE),0),1,0)</f>
        <v>0</v>
      </c>
    </row>
    <row r="4391" spans="1:18" x14ac:dyDescent="0.3">
      <c r="A4391" t="str">
        <f>CONCATENATE(DATOS[[#This Row],[customer_id]],"_",DATOS[[#This Row],[country]],"_",DATOS[[#This Row],[customer_since]])</f>
        <v>CUST_8830_Japan_44652</v>
      </c>
      <c r="B4391" t="s">
        <v>691</v>
      </c>
      <c r="C4391">
        <v>32</v>
      </c>
      <c r="D4391" t="s">
        <v>14</v>
      </c>
      <c r="E4391" t="s">
        <v>26</v>
      </c>
      <c r="F4391">
        <v>165.52</v>
      </c>
      <c r="G4391">
        <f>IF(DATOS[[#This Row],[avg_order_value]]="",0,DATOS[[#This Row],[avg_order_value]])</f>
        <v>165.52</v>
      </c>
      <c r="H4391">
        <v>11</v>
      </c>
      <c r="I4391">
        <f>DATOS[[#This Row],[avgValorOrdenDesc]]*DATOS[[#This Row],[total_orders]]</f>
        <v>1820.72</v>
      </c>
      <c r="J4391">
        <v>364</v>
      </c>
      <c r="K4391">
        <v>0</v>
      </c>
      <c r="L4391" t="s">
        <v>29</v>
      </c>
      <c r="M4391">
        <v>27.1</v>
      </c>
      <c r="N4391">
        <f>IF(DATOS[[#This Row],[email_open_rate]]="",0,DATOS[[#This Row],[email_open_rate]])</f>
        <v>27.1</v>
      </c>
      <c r="O4391" s="1">
        <v>44652</v>
      </c>
      <c r="P4391">
        <v>59</v>
      </c>
      <c r="Q4391">
        <v>0.37</v>
      </c>
      <c r="R4391">
        <f>IF(IFERROR(VLOOKUP(DATOS[[#This Row],[IdUnico]],A4392:$A$5002,1,FALSE),0),1,0)</f>
        <v>0</v>
      </c>
    </row>
    <row r="4392" spans="1:18" x14ac:dyDescent="0.3">
      <c r="A4392" t="str">
        <f>CONCATENATE(DATOS[[#This Row],[customer_id]],"_",DATOS[[#This Row],[country]],"_",DATOS[[#This Row],[customer_since]])</f>
        <v>CUST_8832_China_44528</v>
      </c>
      <c r="B4392" t="s">
        <v>1176</v>
      </c>
      <c r="C4392">
        <v>26</v>
      </c>
      <c r="D4392" t="s">
        <v>14</v>
      </c>
      <c r="E4392" t="s">
        <v>44</v>
      </c>
      <c r="F4392">
        <v>44.8</v>
      </c>
      <c r="G4392">
        <f>IF(DATOS[[#This Row],[avg_order_value]]="",0,DATOS[[#This Row],[avg_order_value]])</f>
        <v>44.8</v>
      </c>
      <c r="H4392">
        <v>11</v>
      </c>
      <c r="I4392">
        <f>DATOS[[#This Row],[avgValorOrdenDesc]]*DATOS[[#This Row],[total_orders]]</f>
        <v>492.79999999999995</v>
      </c>
      <c r="J4392">
        <v>193</v>
      </c>
      <c r="K4392">
        <v>0</v>
      </c>
      <c r="L4392" t="s">
        <v>19</v>
      </c>
      <c r="M4392">
        <v>15.9</v>
      </c>
      <c r="N4392">
        <f>IF(DATOS[[#This Row],[email_open_rate]]="",0,DATOS[[#This Row],[email_open_rate]])</f>
        <v>15.9</v>
      </c>
      <c r="O4392" s="1">
        <v>44528</v>
      </c>
      <c r="P4392">
        <v>14</v>
      </c>
      <c r="Q4392">
        <v>0.25</v>
      </c>
      <c r="R4392">
        <f>IF(IFERROR(VLOOKUP(DATOS[[#This Row],[IdUnico]],A4393:$A$5002,1,FALSE),0),1,0)</f>
        <v>0</v>
      </c>
    </row>
    <row r="4393" spans="1:18" x14ac:dyDescent="0.3">
      <c r="A4393" t="str">
        <f>CONCATENATE(DATOS[[#This Row],[customer_id]],"_",DATOS[[#This Row],[country]],"_",DATOS[[#This Row],[customer_since]])</f>
        <v>CUST_8832_Japan_45716</v>
      </c>
      <c r="B4393" t="s">
        <v>1176</v>
      </c>
      <c r="C4393">
        <v>40</v>
      </c>
      <c r="D4393" t="s">
        <v>21</v>
      </c>
      <c r="E4393" t="s">
        <v>26</v>
      </c>
      <c r="F4393">
        <v>46.73</v>
      </c>
      <c r="G4393">
        <f>IF(DATOS[[#This Row],[avg_order_value]]="",0,DATOS[[#This Row],[avg_order_value]])</f>
        <v>46.73</v>
      </c>
      <c r="H4393">
        <v>7</v>
      </c>
      <c r="I4393">
        <f>DATOS[[#This Row],[avgValorOrdenDesc]]*DATOS[[#This Row],[total_orders]]</f>
        <v>327.10999999999996</v>
      </c>
      <c r="J4393">
        <v>213</v>
      </c>
      <c r="K4393">
        <v>0</v>
      </c>
      <c r="L4393" t="s">
        <v>23</v>
      </c>
      <c r="M4393">
        <v>71.900000000000006</v>
      </c>
      <c r="N4393">
        <f>IF(DATOS[[#This Row],[email_open_rate]]="",0,DATOS[[#This Row],[email_open_rate]])</f>
        <v>71.900000000000006</v>
      </c>
      <c r="O4393" s="1">
        <v>45716</v>
      </c>
      <c r="P4393">
        <v>21</v>
      </c>
      <c r="Q4393">
        <v>0.38</v>
      </c>
      <c r="R4393">
        <f>IF(IFERROR(VLOOKUP(DATOS[[#This Row],[IdUnico]],A4394:$A$5002,1,FALSE),0),1,0)</f>
        <v>0</v>
      </c>
    </row>
    <row r="4394" spans="1:18" x14ac:dyDescent="0.3">
      <c r="A4394" t="str">
        <f>CONCATENATE(DATOS[[#This Row],[customer_id]],"_",DATOS[[#This Row],[country]],"_",DATOS[[#This Row],[customer_since]])</f>
        <v>CUST_8833_Australia_44424</v>
      </c>
      <c r="B4394" t="s">
        <v>1371</v>
      </c>
      <c r="C4394">
        <v>28</v>
      </c>
      <c r="D4394" t="s">
        <v>25</v>
      </c>
      <c r="E4394" t="s">
        <v>22</v>
      </c>
      <c r="F4394">
        <v>92.19</v>
      </c>
      <c r="G4394">
        <f>IF(DATOS[[#This Row],[avg_order_value]]="",0,DATOS[[#This Row],[avg_order_value]])</f>
        <v>92.19</v>
      </c>
      <c r="H4394">
        <v>10</v>
      </c>
      <c r="I4394">
        <f>DATOS[[#This Row],[avgValorOrdenDesc]]*DATOS[[#This Row],[total_orders]]</f>
        <v>921.9</v>
      </c>
      <c r="J4394">
        <v>279</v>
      </c>
      <c r="K4394">
        <v>0</v>
      </c>
      <c r="L4394" t="s">
        <v>23</v>
      </c>
      <c r="M4394">
        <v>81.599999999999994</v>
      </c>
      <c r="N4394">
        <f>IF(DATOS[[#This Row],[email_open_rate]]="",0,DATOS[[#This Row],[email_open_rate]])</f>
        <v>81.599999999999994</v>
      </c>
      <c r="O4394" s="1">
        <v>44424</v>
      </c>
      <c r="P4394">
        <v>65</v>
      </c>
      <c r="Q4394">
        <v>0.2</v>
      </c>
      <c r="R4394">
        <f>IF(IFERROR(VLOOKUP(DATOS[[#This Row],[IdUnico]],A4395:$A$5002,1,FALSE),0),1,0)</f>
        <v>0</v>
      </c>
    </row>
    <row r="4395" spans="1:18" x14ac:dyDescent="0.3">
      <c r="A4395" t="str">
        <f>CONCATENATE(DATOS[[#This Row],[customer_id]],"_",DATOS[[#This Row],[country]],"_",DATOS[[#This Row],[customer_since]])</f>
        <v>CUST_8833_Brazil_44780</v>
      </c>
      <c r="B4395" t="s">
        <v>1371</v>
      </c>
      <c r="C4395">
        <v>76</v>
      </c>
      <c r="D4395" t="s">
        <v>14</v>
      </c>
      <c r="E4395" t="s">
        <v>15</v>
      </c>
      <c r="F4395">
        <v>118.5</v>
      </c>
      <c r="G4395">
        <f>IF(DATOS[[#This Row],[avg_order_value]]="",0,DATOS[[#This Row],[avg_order_value]])</f>
        <v>118.5</v>
      </c>
      <c r="H4395">
        <v>16</v>
      </c>
      <c r="I4395">
        <f>DATOS[[#This Row],[avgValorOrdenDesc]]*DATOS[[#This Row],[total_orders]]</f>
        <v>1896</v>
      </c>
      <c r="J4395">
        <v>97</v>
      </c>
      <c r="K4395">
        <v>0</v>
      </c>
      <c r="L4395" t="s">
        <v>19</v>
      </c>
      <c r="M4395">
        <v>49.4</v>
      </c>
      <c r="N4395">
        <f>IF(DATOS[[#This Row],[email_open_rate]]="",0,DATOS[[#This Row],[email_open_rate]])</f>
        <v>49.4</v>
      </c>
      <c r="O4395" s="1">
        <v>44780</v>
      </c>
      <c r="P4395">
        <v>25</v>
      </c>
      <c r="Q4395">
        <v>0.54</v>
      </c>
      <c r="R4395">
        <f>IF(IFERROR(VLOOKUP(DATOS[[#This Row],[IdUnico]],A4396:$A$5002,1,FALSE),0),1,0)</f>
        <v>0</v>
      </c>
    </row>
    <row r="4396" spans="1:18" x14ac:dyDescent="0.3">
      <c r="A4396" t="str">
        <f>CONCATENATE(DATOS[[#This Row],[customer_id]],"_",DATOS[[#This Row],[country]],"_",DATOS[[#This Row],[customer_since]])</f>
        <v>CUST_8833_Canada_44164</v>
      </c>
      <c r="B4396" t="s">
        <v>1371</v>
      </c>
      <c r="C4396">
        <v>28</v>
      </c>
      <c r="D4396" t="s">
        <v>14</v>
      </c>
      <c r="E4396" t="s">
        <v>28</v>
      </c>
      <c r="F4396">
        <v>61.37</v>
      </c>
      <c r="G4396">
        <f>IF(DATOS[[#This Row],[avg_order_value]]="",0,DATOS[[#This Row],[avg_order_value]])</f>
        <v>61.37</v>
      </c>
      <c r="H4396">
        <v>6</v>
      </c>
      <c r="I4396">
        <f>DATOS[[#This Row],[avgValorOrdenDesc]]*DATOS[[#This Row],[total_orders]]</f>
        <v>368.21999999999997</v>
      </c>
      <c r="J4396">
        <v>146</v>
      </c>
      <c r="K4396">
        <v>0</v>
      </c>
      <c r="L4396" t="s">
        <v>16</v>
      </c>
      <c r="N4396">
        <f>IF(DATOS[[#This Row],[email_open_rate]]="",0,DATOS[[#This Row],[email_open_rate]])</f>
        <v>0</v>
      </c>
      <c r="O4396" s="1">
        <v>44164</v>
      </c>
      <c r="P4396">
        <v>78</v>
      </c>
      <c r="Q4396">
        <v>0.28000000000000003</v>
      </c>
      <c r="R4396">
        <f>IF(IFERROR(VLOOKUP(DATOS[[#This Row],[IdUnico]],A4397:$A$5002,1,FALSE),0),1,0)</f>
        <v>0</v>
      </c>
    </row>
    <row r="4397" spans="1:18" x14ac:dyDescent="0.3">
      <c r="A4397" t="str">
        <f>CONCATENATE(DATOS[[#This Row],[customer_id]],"_",DATOS[[#This Row],[country]],"_",DATOS[[#This Row],[customer_since]])</f>
        <v>CUST_8833_China_44972</v>
      </c>
      <c r="B4397" t="s">
        <v>1371</v>
      </c>
      <c r="C4397">
        <v>36</v>
      </c>
      <c r="D4397" t="s">
        <v>21</v>
      </c>
      <c r="E4397" t="s">
        <v>44</v>
      </c>
      <c r="F4397">
        <v>155.9</v>
      </c>
      <c r="G4397">
        <f>IF(DATOS[[#This Row],[avg_order_value]]="",0,DATOS[[#This Row],[avg_order_value]])</f>
        <v>155.9</v>
      </c>
      <c r="H4397">
        <v>14</v>
      </c>
      <c r="I4397">
        <f>DATOS[[#This Row],[avgValorOrdenDesc]]*DATOS[[#This Row],[total_orders]]</f>
        <v>2182.6</v>
      </c>
      <c r="J4397">
        <v>29</v>
      </c>
      <c r="K4397">
        <v>0</v>
      </c>
      <c r="L4397" t="s">
        <v>19</v>
      </c>
      <c r="M4397">
        <v>55.3</v>
      </c>
      <c r="N4397">
        <f>IF(DATOS[[#This Row],[email_open_rate]]="",0,DATOS[[#This Row],[email_open_rate]])</f>
        <v>55.3</v>
      </c>
      <c r="O4397" s="1">
        <v>44972</v>
      </c>
      <c r="P4397">
        <v>68</v>
      </c>
      <c r="Q4397">
        <v>0.15</v>
      </c>
      <c r="R4397">
        <f>IF(IFERROR(VLOOKUP(DATOS[[#This Row],[IdUnico]],A4398:$A$5002,1,FALSE),0),1,0)</f>
        <v>0</v>
      </c>
    </row>
    <row r="4398" spans="1:18" x14ac:dyDescent="0.3">
      <c r="A4398" t="str">
        <f>CONCATENATE(DATOS[[#This Row],[customer_id]],"_",DATOS[[#This Row],[country]],"_",DATOS[[#This Row],[customer_since]])</f>
        <v>CUST_8835_France_45361</v>
      </c>
      <c r="B4398" t="s">
        <v>2267</v>
      </c>
      <c r="C4398">
        <v>56</v>
      </c>
      <c r="D4398" t="s">
        <v>25</v>
      </c>
      <c r="E4398" t="s">
        <v>35</v>
      </c>
      <c r="F4398">
        <v>79.849999999999994</v>
      </c>
      <c r="G4398">
        <f>IF(DATOS[[#This Row],[avg_order_value]]="",0,DATOS[[#This Row],[avg_order_value]])</f>
        <v>79.849999999999994</v>
      </c>
      <c r="H4398">
        <v>9</v>
      </c>
      <c r="I4398">
        <f>DATOS[[#This Row],[avgValorOrdenDesc]]*DATOS[[#This Row],[total_orders]]</f>
        <v>718.65</v>
      </c>
      <c r="J4398">
        <v>137</v>
      </c>
      <c r="K4398">
        <v>0</v>
      </c>
      <c r="L4398" t="s">
        <v>29</v>
      </c>
      <c r="M4398">
        <v>39</v>
      </c>
      <c r="N4398">
        <f>IF(DATOS[[#This Row],[email_open_rate]]="",0,DATOS[[#This Row],[email_open_rate]])</f>
        <v>39</v>
      </c>
      <c r="O4398" s="1">
        <v>45361</v>
      </c>
      <c r="P4398">
        <v>39</v>
      </c>
      <c r="Q4398">
        <v>0.06</v>
      </c>
      <c r="R4398">
        <f>IF(IFERROR(VLOOKUP(DATOS[[#This Row],[IdUnico]],A4399:$A$5002,1,FALSE),0),1,0)</f>
        <v>0</v>
      </c>
    </row>
    <row r="4399" spans="1:18" x14ac:dyDescent="0.3">
      <c r="A4399" t="str">
        <f>CONCATENATE(DATOS[[#This Row],[customer_id]],"_",DATOS[[#This Row],[country]],"_",DATOS[[#This Row],[customer_since]])</f>
        <v>CUST_8837_Japan_45835</v>
      </c>
      <c r="B4399" t="s">
        <v>3670</v>
      </c>
      <c r="C4399">
        <v>58</v>
      </c>
      <c r="D4399" t="s">
        <v>21</v>
      </c>
      <c r="E4399" t="s">
        <v>26</v>
      </c>
      <c r="F4399">
        <v>146.24</v>
      </c>
      <c r="G4399">
        <f>IF(DATOS[[#This Row],[avg_order_value]]="",0,DATOS[[#This Row],[avg_order_value]])</f>
        <v>146.24</v>
      </c>
      <c r="H4399">
        <v>7</v>
      </c>
      <c r="I4399">
        <f>DATOS[[#This Row],[avgValorOrdenDesc]]*DATOS[[#This Row],[total_orders]]</f>
        <v>1023.6800000000001</v>
      </c>
      <c r="J4399">
        <v>90</v>
      </c>
      <c r="K4399">
        <v>0</v>
      </c>
      <c r="L4399" t="s">
        <v>19</v>
      </c>
      <c r="N4399">
        <f>IF(DATOS[[#This Row],[email_open_rate]]="",0,DATOS[[#This Row],[email_open_rate]])</f>
        <v>0</v>
      </c>
      <c r="O4399" s="1">
        <v>45835</v>
      </c>
      <c r="P4399">
        <v>66</v>
      </c>
      <c r="Q4399">
        <v>0.08</v>
      </c>
      <c r="R4399">
        <f>IF(IFERROR(VLOOKUP(DATOS[[#This Row],[IdUnico]],A4400:$A$5002,1,FALSE),0),1,0)</f>
        <v>0</v>
      </c>
    </row>
    <row r="4400" spans="1:18" x14ac:dyDescent="0.3">
      <c r="A4400" t="str">
        <f>CONCATENATE(DATOS[[#This Row],[customer_id]],"_",DATOS[[#This Row],[country]],"_",DATOS[[#This Row],[customer_since]])</f>
        <v>CUST_8842_France_45335</v>
      </c>
      <c r="B4400" t="s">
        <v>1692</v>
      </c>
      <c r="C4400">
        <v>64</v>
      </c>
      <c r="D4400" t="s">
        <v>14</v>
      </c>
      <c r="E4400" t="s">
        <v>35</v>
      </c>
      <c r="F4400">
        <v>307.41000000000003</v>
      </c>
      <c r="G4400">
        <f>IF(DATOS[[#This Row],[avg_order_value]]="",0,DATOS[[#This Row],[avg_order_value]])</f>
        <v>307.41000000000003</v>
      </c>
      <c r="H4400">
        <v>5</v>
      </c>
      <c r="I4400">
        <f>DATOS[[#This Row],[avgValorOrdenDesc]]*DATOS[[#This Row],[total_orders]]</f>
        <v>1537.0500000000002</v>
      </c>
      <c r="J4400">
        <v>96</v>
      </c>
      <c r="K4400">
        <v>0</v>
      </c>
      <c r="L4400" t="s">
        <v>23</v>
      </c>
      <c r="M4400">
        <v>57.5</v>
      </c>
      <c r="N4400">
        <f>IF(DATOS[[#This Row],[email_open_rate]]="",0,DATOS[[#This Row],[email_open_rate]])</f>
        <v>57.5</v>
      </c>
      <c r="O4400" s="1">
        <v>45335</v>
      </c>
      <c r="P4400">
        <v>25</v>
      </c>
      <c r="Q4400">
        <v>0.35</v>
      </c>
      <c r="R4400">
        <f>IF(IFERROR(VLOOKUP(DATOS[[#This Row],[IdUnico]],A4401:$A$5002,1,FALSE),0),1,0)</f>
        <v>0</v>
      </c>
    </row>
    <row r="4401" spans="1:18" x14ac:dyDescent="0.3">
      <c r="A4401" t="str">
        <f>CONCATENATE(DATOS[[#This Row],[customer_id]],"_",DATOS[[#This Row],[country]],"_",DATOS[[#This Row],[customer_since]])</f>
        <v>CUST_8843_Canada_45774</v>
      </c>
      <c r="B4401" t="s">
        <v>1635</v>
      </c>
      <c r="C4401">
        <v>77</v>
      </c>
      <c r="D4401" t="s">
        <v>14</v>
      </c>
      <c r="E4401" t="s">
        <v>28</v>
      </c>
      <c r="F4401">
        <v>45.14</v>
      </c>
      <c r="G4401">
        <f>IF(DATOS[[#This Row],[avg_order_value]]="",0,DATOS[[#This Row],[avg_order_value]])</f>
        <v>45.14</v>
      </c>
      <c r="H4401">
        <v>10</v>
      </c>
      <c r="I4401">
        <f>DATOS[[#This Row],[avgValorOrdenDesc]]*DATOS[[#This Row],[total_orders]]</f>
        <v>451.4</v>
      </c>
      <c r="J4401">
        <v>263</v>
      </c>
      <c r="K4401">
        <v>1</v>
      </c>
      <c r="L4401" t="s">
        <v>23</v>
      </c>
      <c r="M4401">
        <v>62.8</v>
      </c>
      <c r="N4401">
        <f>IF(DATOS[[#This Row],[email_open_rate]]="",0,DATOS[[#This Row],[email_open_rate]])</f>
        <v>62.8</v>
      </c>
      <c r="O4401" s="1">
        <v>45774</v>
      </c>
      <c r="P4401">
        <v>12</v>
      </c>
      <c r="Q4401">
        <v>0.15</v>
      </c>
      <c r="R4401">
        <f>IF(IFERROR(VLOOKUP(DATOS[[#This Row],[IdUnico]],A4402:$A$5002,1,FALSE),0),1,0)</f>
        <v>0</v>
      </c>
    </row>
    <row r="4402" spans="1:18" x14ac:dyDescent="0.3">
      <c r="A4402" t="str">
        <f>CONCATENATE(DATOS[[#This Row],[customer_id]],"_",DATOS[[#This Row],[country]],"_",DATOS[[#This Row],[customer_since]])</f>
        <v>CUST_8845_USA_45421</v>
      </c>
      <c r="B4402" t="s">
        <v>3082</v>
      </c>
      <c r="C4402">
        <v>19</v>
      </c>
      <c r="D4402" t="s">
        <v>21</v>
      </c>
      <c r="E4402" t="s">
        <v>18</v>
      </c>
      <c r="F4402">
        <v>120.9</v>
      </c>
      <c r="G4402">
        <f>IF(DATOS[[#This Row],[avg_order_value]]="",0,DATOS[[#This Row],[avg_order_value]])</f>
        <v>120.9</v>
      </c>
      <c r="H4402">
        <v>6</v>
      </c>
      <c r="I4402">
        <f>DATOS[[#This Row],[avgValorOrdenDesc]]*DATOS[[#This Row],[total_orders]]</f>
        <v>725.40000000000009</v>
      </c>
      <c r="J4402">
        <v>247</v>
      </c>
      <c r="K4402">
        <v>0</v>
      </c>
      <c r="L4402" t="s">
        <v>40</v>
      </c>
      <c r="M4402">
        <v>79.7</v>
      </c>
      <c r="N4402">
        <f>IF(DATOS[[#This Row],[email_open_rate]]="",0,DATOS[[#This Row],[email_open_rate]])</f>
        <v>79.7</v>
      </c>
      <c r="O4402" s="1">
        <v>45421</v>
      </c>
      <c r="P4402">
        <v>23</v>
      </c>
      <c r="Q4402">
        <v>0.26</v>
      </c>
      <c r="R4402">
        <f>IF(IFERROR(VLOOKUP(DATOS[[#This Row],[IdUnico]],A4403:$A$5002,1,FALSE),0),1,0)</f>
        <v>0</v>
      </c>
    </row>
    <row r="4403" spans="1:18" x14ac:dyDescent="0.3">
      <c r="A4403" t="str">
        <f>CONCATENATE(DATOS[[#This Row],[customer_id]],"_",DATOS[[#This Row],[country]],"_",DATOS[[#This Row],[customer_since]])</f>
        <v>CUST_8845_USA_45508</v>
      </c>
      <c r="B4403" t="s">
        <v>3082</v>
      </c>
      <c r="C4403">
        <v>58</v>
      </c>
      <c r="D4403" t="s">
        <v>25</v>
      </c>
      <c r="E4403" t="s">
        <v>18</v>
      </c>
      <c r="F4403">
        <v>53.83</v>
      </c>
      <c r="G4403">
        <f>IF(DATOS[[#This Row],[avg_order_value]]="",0,DATOS[[#This Row],[avg_order_value]])</f>
        <v>53.83</v>
      </c>
      <c r="H4403">
        <v>9</v>
      </c>
      <c r="I4403">
        <f>DATOS[[#This Row],[avgValorOrdenDesc]]*DATOS[[#This Row],[total_orders]]</f>
        <v>484.46999999999997</v>
      </c>
      <c r="J4403">
        <v>244</v>
      </c>
      <c r="K4403">
        <v>0</v>
      </c>
      <c r="L4403" t="s">
        <v>23</v>
      </c>
      <c r="M4403">
        <v>10.4</v>
      </c>
      <c r="N4403">
        <f>IF(DATOS[[#This Row],[email_open_rate]]="",0,DATOS[[#This Row],[email_open_rate]])</f>
        <v>10.4</v>
      </c>
      <c r="O4403" s="1">
        <v>45508</v>
      </c>
      <c r="P4403">
        <v>23</v>
      </c>
      <c r="Q4403">
        <v>0.33</v>
      </c>
      <c r="R4403">
        <f>IF(IFERROR(VLOOKUP(DATOS[[#This Row],[IdUnico]],A4404:$A$5002,1,FALSE),0),1,0)</f>
        <v>0</v>
      </c>
    </row>
    <row r="4404" spans="1:18" x14ac:dyDescent="0.3">
      <c r="A4404" t="str">
        <f>CONCATENATE(DATOS[[#This Row],[customer_id]],"_",DATOS[[#This Row],[country]],"_",DATOS[[#This Row],[customer_since]])</f>
        <v>CUST_8846_Brazil_44342</v>
      </c>
      <c r="B4404" t="s">
        <v>2775</v>
      </c>
      <c r="C4404">
        <v>79</v>
      </c>
      <c r="D4404" t="s">
        <v>14</v>
      </c>
      <c r="E4404" t="s">
        <v>15</v>
      </c>
      <c r="F4404">
        <v>118.12</v>
      </c>
      <c r="G4404">
        <f>IF(DATOS[[#This Row],[avg_order_value]]="",0,DATOS[[#This Row],[avg_order_value]])</f>
        <v>118.12</v>
      </c>
      <c r="H4404">
        <v>15</v>
      </c>
      <c r="I4404">
        <f>DATOS[[#This Row],[avgValorOrdenDesc]]*DATOS[[#This Row],[total_orders]]</f>
        <v>1771.8000000000002</v>
      </c>
      <c r="J4404">
        <v>160</v>
      </c>
      <c r="K4404">
        <v>0</v>
      </c>
      <c r="L4404" t="s">
        <v>16</v>
      </c>
      <c r="M4404">
        <v>67.2</v>
      </c>
      <c r="N4404">
        <f>IF(DATOS[[#This Row],[email_open_rate]]="",0,DATOS[[#This Row],[email_open_rate]])</f>
        <v>67.2</v>
      </c>
      <c r="O4404" s="1">
        <v>44342</v>
      </c>
      <c r="P4404">
        <v>60</v>
      </c>
      <c r="Q4404">
        <v>0.26</v>
      </c>
      <c r="R4404">
        <f>IF(IFERROR(VLOOKUP(DATOS[[#This Row],[IdUnico]],A4405:$A$5002,1,FALSE),0),1,0)</f>
        <v>0</v>
      </c>
    </row>
    <row r="4405" spans="1:18" x14ac:dyDescent="0.3">
      <c r="A4405" t="str">
        <f>CONCATENATE(DATOS[[#This Row],[customer_id]],"_",DATOS[[#This Row],[country]],"_",DATOS[[#This Row],[customer_since]])</f>
        <v>CUST_8848_Japan_44396</v>
      </c>
      <c r="B4405" t="s">
        <v>1530</v>
      </c>
      <c r="C4405">
        <v>74</v>
      </c>
      <c r="D4405" t="s">
        <v>21</v>
      </c>
      <c r="E4405" t="s">
        <v>26</v>
      </c>
      <c r="F4405">
        <v>45.46</v>
      </c>
      <c r="G4405">
        <f>IF(DATOS[[#This Row],[avg_order_value]]="",0,DATOS[[#This Row],[avg_order_value]])</f>
        <v>45.46</v>
      </c>
      <c r="H4405">
        <v>11</v>
      </c>
      <c r="I4405">
        <f>DATOS[[#This Row],[avgValorOrdenDesc]]*DATOS[[#This Row],[total_orders]]</f>
        <v>500.06</v>
      </c>
      <c r="J4405">
        <v>291</v>
      </c>
      <c r="K4405">
        <v>0</v>
      </c>
      <c r="L4405" t="s">
        <v>23</v>
      </c>
      <c r="M4405">
        <v>61.7</v>
      </c>
      <c r="N4405">
        <f>IF(DATOS[[#This Row],[email_open_rate]]="",0,DATOS[[#This Row],[email_open_rate]])</f>
        <v>61.7</v>
      </c>
      <c r="O4405" s="1">
        <v>44396</v>
      </c>
      <c r="P4405">
        <v>72</v>
      </c>
      <c r="Q4405">
        <v>0.3</v>
      </c>
      <c r="R4405">
        <f>IF(IFERROR(VLOOKUP(DATOS[[#This Row],[IdUnico]],A4406:$A$5002,1,FALSE),0),1,0)</f>
        <v>0</v>
      </c>
    </row>
    <row r="4406" spans="1:18" x14ac:dyDescent="0.3">
      <c r="A4406" t="str">
        <f>CONCATENATE(DATOS[[#This Row],[customer_id]],"_",DATOS[[#This Row],[country]],"_",DATOS[[#This Row],[customer_since]])</f>
        <v>CUST_8849_Japan_44338</v>
      </c>
      <c r="B4406" t="s">
        <v>54</v>
      </c>
      <c r="C4406">
        <v>31</v>
      </c>
      <c r="D4406" t="s">
        <v>21</v>
      </c>
      <c r="E4406" t="s">
        <v>26</v>
      </c>
      <c r="F4406">
        <v>186.72</v>
      </c>
      <c r="G4406">
        <f>IF(DATOS[[#This Row],[avg_order_value]]="",0,DATOS[[#This Row],[avg_order_value]])</f>
        <v>186.72</v>
      </c>
      <c r="H4406">
        <v>7</v>
      </c>
      <c r="I4406">
        <f>DATOS[[#This Row],[avgValorOrdenDesc]]*DATOS[[#This Row],[total_orders]]</f>
        <v>1307.04</v>
      </c>
      <c r="J4406">
        <v>17</v>
      </c>
      <c r="K4406">
        <v>0</v>
      </c>
      <c r="L4406" t="s">
        <v>40</v>
      </c>
      <c r="M4406">
        <v>54.2</v>
      </c>
      <c r="N4406">
        <f>IF(DATOS[[#This Row],[email_open_rate]]="",0,DATOS[[#This Row],[email_open_rate]])</f>
        <v>54.2</v>
      </c>
      <c r="O4406" s="1">
        <v>44338</v>
      </c>
      <c r="P4406">
        <v>33</v>
      </c>
      <c r="Q4406">
        <v>0.08</v>
      </c>
      <c r="R4406">
        <f>IF(IFERROR(VLOOKUP(DATOS[[#This Row],[IdUnico]],A4407:$A$5002,1,FALSE),0),1,0)</f>
        <v>0</v>
      </c>
    </row>
    <row r="4407" spans="1:18" x14ac:dyDescent="0.3">
      <c r="A4407" t="str">
        <f>CONCATENATE(DATOS[[#This Row],[customer_id]],"_",DATOS[[#This Row],[country]],"_",DATOS[[#This Row],[customer_since]])</f>
        <v>CUST_8850_France_44871</v>
      </c>
      <c r="B4407" t="s">
        <v>3251</v>
      </c>
      <c r="C4407">
        <v>35</v>
      </c>
      <c r="D4407" t="s">
        <v>14</v>
      </c>
      <c r="E4407" t="s">
        <v>35</v>
      </c>
      <c r="F4407">
        <v>156.69</v>
      </c>
      <c r="G4407">
        <f>IF(DATOS[[#This Row],[avg_order_value]]="",0,DATOS[[#This Row],[avg_order_value]])</f>
        <v>156.69</v>
      </c>
      <c r="H4407">
        <v>6</v>
      </c>
      <c r="I4407">
        <f>DATOS[[#This Row],[avgValorOrdenDesc]]*DATOS[[#This Row],[total_orders]]</f>
        <v>940.14</v>
      </c>
      <c r="J4407">
        <v>67</v>
      </c>
      <c r="K4407">
        <v>0</v>
      </c>
      <c r="L4407" t="s">
        <v>19</v>
      </c>
      <c r="M4407">
        <v>59.4</v>
      </c>
      <c r="N4407">
        <f>IF(DATOS[[#This Row],[email_open_rate]]="",0,DATOS[[#This Row],[email_open_rate]])</f>
        <v>59.4</v>
      </c>
      <c r="O4407" s="1">
        <v>44871</v>
      </c>
      <c r="P4407">
        <v>64</v>
      </c>
      <c r="Q4407">
        <v>0.23</v>
      </c>
      <c r="R4407">
        <f>IF(IFERROR(VLOOKUP(DATOS[[#This Row],[IdUnico]],A4408:$A$5002,1,FALSE),0),1,0)</f>
        <v>0</v>
      </c>
    </row>
    <row r="4408" spans="1:18" x14ac:dyDescent="0.3">
      <c r="A4408" t="str">
        <f>CONCATENATE(DATOS[[#This Row],[customer_id]],"_",DATOS[[#This Row],[country]],"_",DATOS[[#This Row],[customer_since]])</f>
        <v>CUST_8851_UK_45639</v>
      </c>
      <c r="B4408" t="s">
        <v>2155</v>
      </c>
      <c r="C4408">
        <v>51</v>
      </c>
      <c r="D4408" t="s">
        <v>14</v>
      </c>
      <c r="E4408" t="s">
        <v>52</v>
      </c>
      <c r="F4408">
        <v>110.22</v>
      </c>
      <c r="G4408">
        <f>IF(DATOS[[#This Row],[avg_order_value]]="",0,DATOS[[#This Row],[avg_order_value]])</f>
        <v>110.22</v>
      </c>
      <c r="H4408">
        <v>8</v>
      </c>
      <c r="I4408">
        <f>DATOS[[#This Row],[avgValorOrdenDesc]]*DATOS[[#This Row],[total_orders]]</f>
        <v>881.76</v>
      </c>
      <c r="J4408">
        <v>321</v>
      </c>
      <c r="K4408">
        <v>0</v>
      </c>
      <c r="L4408" t="s">
        <v>29</v>
      </c>
      <c r="M4408">
        <v>17</v>
      </c>
      <c r="N4408">
        <f>IF(DATOS[[#This Row],[email_open_rate]]="",0,DATOS[[#This Row],[email_open_rate]])</f>
        <v>17</v>
      </c>
      <c r="O4408" s="1">
        <v>45639</v>
      </c>
      <c r="P4408">
        <v>66</v>
      </c>
      <c r="Q4408">
        <v>0.15</v>
      </c>
      <c r="R4408">
        <f>IF(IFERROR(VLOOKUP(DATOS[[#This Row],[IdUnico]],A4409:$A$5002,1,FALSE),0),1,0)</f>
        <v>0</v>
      </c>
    </row>
    <row r="4409" spans="1:18" x14ac:dyDescent="0.3">
      <c r="A4409" t="str">
        <f>CONCATENATE(DATOS[[#This Row],[customer_id]],"_",DATOS[[#This Row],[country]],"_",DATOS[[#This Row],[customer_since]])</f>
        <v>CUST_8857_Canada_45487</v>
      </c>
      <c r="B4409" t="s">
        <v>1743</v>
      </c>
      <c r="C4409">
        <v>26</v>
      </c>
      <c r="D4409" t="s">
        <v>21</v>
      </c>
      <c r="E4409" t="s">
        <v>28</v>
      </c>
      <c r="F4409">
        <v>110.21</v>
      </c>
      <c r="G4409">
        <f>IF(DATOS[[#This Row],[avg_order_value]]="",0,DATOS[[#This Row],[avg_order_value]])</f>
        <v>110.21</v>
      </c>
      <c r="H4409">
        <v>12</v>
      </c>
      <c r="I4409">
        <f>DATOS[[#This Row],[avgValorOrdenDesc]]*DATOS[[#This Row],[total_orders]]</f>
        <v>1322.52</v>
      </c>
      <c r="J4409">
        <v>183</v>
      </c>
      <c r="K4409">
        <v>0</v>
      </c>
      <c r="L4409" t="s">
        <v>23</v>
      </c>
      <c r="M4409">
        <v>8</v>
      </c>
      <c r="N4409">
        <f>IF(DATOS[[#This Row],[email_open_rate]]="",0,DATOS[[#This Row],[email_open_rate]])</f>
        <v>8</v>
      </c>
      <c r="O4409" s="1">
        <v>45487</v>
      </c>
      <c r="P4409">
        <v>54</v>
      </c>
      <c r="Q4409">
        <v>0.21</v>
      </c>
      <c r="R4409">
        <f>IF(IFERROR(VLOOKUP(DATOS[[#This Row],[IdUnico]],A4410:$A$5002,1,FALSE),0),1,0)</f>
        <v>0</v>
      </c>
    </row>
    <row r="4410" spans="1:18" x14ac:dyDescent="0.3">
      <c r="A4410" t="str">
        <f>CONCATENATE(DATOS[[#This Row],[customer_id]],"_",DATOS[[#This Row],[country]],"_",DATOS[[#This Row],[customer_since]])</f>
        <v>CUST_8858_Japan_44093</v>
      </c>
      <c r="B4410" t="s">
        <v>146</v>
      </c>
      <c r="C4410">
        <v>28</v>
      </c>
      <c r="D4410" t="s">
        <v>14</v>
      </c>
      <c r="E4410" t="s">
        <v>26</v>
      </c>
      <c r="F4410">
        <v>76.64</v>
      </c>
      <c r="G4410">
        <f>IF(DATOS[[#This Row],[avg_order_value]]="",0,DATOS[[#This Row],[avg_order_value]])</f>
        <v>76.64</v>
      </c>
      <c r="H4410">
        <v>11</v>
      </c>
      <c r="I4410">
        <f>DATOS[[#This Row],[avgValorOrdenDesc]]*DATOS[[#This Row],[total_orders]]</f>
        <v>843.04</v>
      </c>
      <c r="J4410">
        <v>300</v>
      </c>
      <c r="K4410">
        <v>0</v>
      </c>
      <c r="L4410" t="s">
        <v>40</v>
      </c>
      <c r="M4410">
        <v>60.4</v>
      </c>
      <c r="N4410">
        <f>IF(DATOS[[#This Row],[email_open_rate]]="",0,DATOS[[#This Row],[email_open_rate]])</f>
        <v>60.4</v>
      </c>
      <c r="O4410" s="1">
        <v>44093</v>
      </c>
      <c r="P4410">
        <v>60</v>
      </c>
      <c r="Q4410">
        <v>0.03</v>
      </c>
      <c r="R4410">
        <f>IF(IFERROR(VLOOKUP(DATOS[[#This Row],[IdUnico]],A4411:$A$5002,1,FALSE),0),1,0)</f>
        <v>0</v>
      </c>
    </row>
    <row r="4411" spans="1:18" x14ac:dyDescent="0.3">
      <c r="A4411" t="str">
        <f>CONCATENATE(DATOS[[#This Row],[customer_id]],"_",DATOS[[#This Row],[country]],"_",DATOS[[#This Row],[customer_since]])</f>
        <v>CUST_8860_Germany_45240</v>
      </c>
      <c r="B4411" t="s">
        <v>505</v>
      </c>
      <c r="C4411">
        <v>63</v>
      </c>
      <c r="D4411" t="s">
        <v>21</v>
      </c>
      <c r="E4411" t="s">
        <v>50</v>
      </c>
      <c r="F4411">
        <v>138.76</v>
      </c>
      <c r="G4411">
        <f>IF(DATOS[[#This Row],[avg_order_value]]="",0,DATOS[[#This Row],[avg_order_value]])</f>
        <v>138.76</v>
      </c>
      <c r="H4411">
        <v>16</v>
      </c>
      <c r="I4411">
        <f>DATOS[[#This Row],[avgValorOrdenDesc]]*DATOS[[#This Row],[total_orders]]</f>
        <v>2220.16</v>
      </c>
      <c r="J4411">
        <v>19</v>
      </c>
      <c r="K4411">
        <v>0</v>
      </c>
      <c r="L4411" t="s">
        <v>19</v>
      </c>
      <c r="M4411">
        <v>11.8</v>
      </c>
      <c r="N4411">
        <f>IF(DATOS[[#This Row],[email_open_rate]]="",0,DATOS[[#This Row],[email_open_rate]])</f>
        <v>11.8</v>
      </c>
      <c r="O4411" s="1">
        <v>45240</v>
      </c>
      <c r="P4411">
        <v>26</v>
      </c>
      <c r="Q4411">
        <v>0.38</v>
      </c>
      <c r="R4411">
        <f>IF(IFERROR(VLOOKUP(DATOS[[#This Row],[IdUnico]],A4412:$A$5002,1,FALSE),0),1,0)</f>
        <v>0</v>
      </c>
    </row>
    <row r="4412" spans="1:18" x14ac:dyDescent="0.3">
      <c r="A4412" t="str">
        <f>CONCATENATE(DATOS[[#This Row],[customer_id]],"_",DATOS[[#This Row],[country]],"_",DATOS[[#This Row],[customer_since]])</f>
        <v>CUST_8863_Germany_45434</v>
      </c>
      <c r="B4412" t="s">
        <v>879</v>
      </c>
      <c r="C4412">
        <v>79</v>
      </c>
      <c r="D4412" t="s">
        <v>25</v>
      </c>
      <c r="E4412" t="s">
        <v>50</v>
      </c>
      <c r="F4412">
        <v>253.22</v>
      </c>
      <c r="G4412">
        <f>IF(DATOS[[#This Row],[avg_order_value]]="",0,DATOS[[#This Row],[avg_order_value]])</f>
        <v>253.22</v>
      </c>
      <c r="H4412">
        <v>12</v>
      </c>
      <c r="I4412">
        <f>DATOS[[#This Row],[avgValorOrdenDesc]]*DATOS[[#This Row],[total_orders]]</f>
        <v>3038.64</v>
      </c>
      <c r="J4412">
        <v>150</v>
      </c>
      <c r="K4412">
        <v>0</v>
      </c>
      <c r="L4412" t="s">
        <v>23</v>
      </c>
      <c r="M4412">
        <v>28.7</v>
      </c>
      <c r="N4412">
        <f>IF(DATOS[[#This Row],[email_open_rate]]="",0,DATOS[[#This Row],[email_open_rate]])</f>
        <v>28.7</v>
      </c>
      <c r="O4412" s="1">
        <v>45434</v>
      </c>
      <c r="P4412">
        <v>73</v>
      </c>
      <c r="Q4412">
        <v>0.31</v>
      </c>
      <c r="R4412">
        <f>IF(IFERROR(VLOOKUP(DATOS[[#This Row],[IdUnico]],A4413:$A$5002,1,FALSE),0),1,0)</f>
        <v>0</v>
      </c>
    </row>
    <row r="4413" spans="1:18" x14ac:dyDescent="0.3">
      <c r="A4413" t="str">
        <f>CONCATENATE(DATOS[[#This Row],[customer_id]],"_",DATOS[[#This Row],[country]],"_",DATOS[[#This Row],[customer_since]])</f>
        <v>CUST_8866_USA_44511</v>
      </c>
      <c r="B4413" t="s">
        <v>2584</v>
      </c>
      <c r="C4413">
        <v>27</v>
      </c>
      <c r="D4413" t="s">
        <v>21</v>
      </c>
      <c r="E4413" t="s">
        <v>18</v>
      </c>
      <c r="F4413">
        <v>32.69</v>
      </c>
      <c r="G4413">
        <f>IF(DATOS[[#This Row],[avg_order_value]]="",0,DATOS[[#This Row],[avg_order_value]])</f>
        <v>32.69</v>
      </c>
      <c r="H4413">
        <v>8</v>
      </c>
      <c r="I4413">
        <f>DATOS[[#This Row],[avgValorOrdenDesc]]*DATOS[[#This Row],[total_orders]]</f>
        <v>261.52</v>
      </c>
      <c r="J4413">
        <v>353</v>
      </c>
      <c r="K4413">
        <v>0</v>
      </c>
      <c r="L4413" t="s">
        <v>40</v>
      </c>
      <c r="M4413">
        <v>4.3</v>
      </c>
      <c r="N4413">
        <f>IF(DATOS[[#This Row],[email_open_rate]]="",0,DATOS[[#This Row],[email_open_rate]])</f>
        <v>4.3</v>
      </c>
      <c r="O4413" s="1">
        <v>44511</v>
      </c>
      <c r="P4413">
        <v>52</v>
      </c>
      <c r="Q4413">
        <v>0.38</v>
      </c>
      <c r="R4413">
        <f>IF(IFERROR(VLOOKUP(DATOS[[#This Row],[IdUnico]],A4414:$A$5002,1,FALSE),0),1,0)</f>
        <v>0</v>
      </c>
    </row>
    <row r="4414" spans="1:18" x14ac:dyDescent="0.3">
      <c r="A4414" t="str">
        <f>CONCATENATE(DATOS[[#This Row],[customer_id]],"_",DATOS[[#This Row],[country]],"_",DATOS[[#This Row],[customer_since]])</f>
        <v>CUST_8867_India_45725</v>
      </c>
      <c r="B4414" t="s">
        <v>1403</v>
      </c>
      <c r="C4414">
        <v>78</v>
      </c>
      <c r="D4414" t="s">
        <v>21</v>
      </c>
      <c r="E4414" t="s">
        <v>37</v>
      </c>
      <c r="F4414">
        <v>37.39</v>
      </c>
      <c r="G4414">
        <f>IF(DATOS[[#This Row],[avg_order_value]]="",0,DATOS[[#This Row],[avg_order_value]])</f>
        <v>37.39</v>
      </c>
      <c r="H4414">
        <v>11</v>
      </c>
      <c r="I4414">
        <f>DATOS[[#This Row],[avgValorOrdenDesc]]*DATOS[[#This Row],[total_orders]]</f>
        <v>411.29</v>
      </c>
      <c r="J4414">
        <v>58</v>
      </c>
      <c r="K4414">
        <v>0</v>
      </c>
      <c r="L4414" t="s">
        <v>40</v>
      </c>
      <c r="M4414">
        <v>38.9</v>
      </c>
      <c r="N4414">
        <f>IF(DATOS[[#This Row],[email_open_rate]]="",0,DATOS[[#This Row],[email_open_rate]])</f>
        <v>38.9</v>
      </c>
      <c r="O4414" s="1">
        <v>45725</v>
      </c>
      <c r="P4414">
        <v>69</v>
      </c>
      <c r="Q4414">
        <v>0.31</v>
      </c>
      <c r="R4414">
        <f>IF(IFERROR(VLOOKUP(DATOS[[#This Row],[IdUnico]],A4415:$A$5002,1,FALSE),0),1,0)</f>
        <v>0</v>
      </c>
    </row>
    <row r="4415" spans="1:18" x14ac:dyDescent="0.3">
      <c r="A4415" t="str">
        <f>CONCATENATE(DATOS[[#This Row],[customer_id]],"_",DATOS[[#This Row],[country]],"_",DATOS[[#This Row],[customer_since]])</f>
        <v>CUST_8869_USA_44137</v>
      </c>
      <c r="B4415" t="s">
        <v>94</v>
      </c>
      <c r="C4415">
        <v>41</v>
      </c>
      <c r="D4415" t="s">
        <v>21</v>
      </c>
      <c r="E4415" t="s">
        <v>18</v>
      </c>
      <c r="F4415">
        <v>38.89</v>
      </c>
      <c r="G4415">
        <f>IF(DATOS[[#This Row],[avg_order_value]]="",0,DATOS[[#This Row],[avg_order_value]])</f>
        <v>38.89</v>
      </c>
      <c r="H4415">
        <v>8</v>
      </c>
      <c r="I4415">
        <f>DATOS[[#This Row],[avgValorOrdenDesc]]*DATOS[[#This Row],[total_orders]]</f>
        <v>311.12</v>
      </c>
      <c r="J4415">
        <v>130</v>
      </c>
      <c r="K4415">
        <v>1</v>
      </c>
      <c r="L4415" t="s">
        <v>40</v>
      </c>
      <c r="M4415">
        <v>30.6</v>
      </c>
      <c r="N4415">
        <f>IF(DATOS[[#This Row],[email_open_rate]]="",0,DATOS[[#This Row],[email_open_rate]])</f>
        <v>30.6</v>
      </c>
      <c r="O4415" s="1">
        <v>44137</v>
      </c>
      <c r="P4415">
        <v>63</v>
      </c>
      <c r="Q4415">
        <v>0.3</v>
      </c>
      <c r="R4415">
        <f>IF(IFERROR(VLOOKUP(DATOS[[#This Row],[IdUnico]],A4416:$A$5002,1,FALSE),0),1,0)</f>
        <v>0</v>
      </c>
    </row>
    <row r="4416" spans="1:18" x14ac:dyDescent="0.3">
      <c r="A4416" t="str">
        <f>CONCATENATE(DATOS[[#This Row],[customer_id]],"_",DATOS[[#This Row],[country]],"_",DATOS[[#This Row],[customer_since]])</f>
        <v>CUST_8869_USA_45135</v>
      </c>
      <c r="B4416" t="s">
        <v>94</v>
      </c>
      <c r="C4416">
        <v>42</v>
      </c>
      <c r="D4416" t="s">
        <v>25</v>
      </c>
      <c r="E4416" t="s">
        <v>18</v>
      </c>
      <c r="F4416">
        <v>157.71</v>
      </c>
      <c r="G4416">
        <f>IF(DATOS[[#This Row],[avg_order_value]]="",0,DATOS[[#This Row],[avg_order_value]])</f>
        <v>157.71</v>
      </c>
      <c r="H4416">
        <v>11</v>
      </c>
      <c r="I4416">
        <f>DATOS[[#This Row],[avgValorOrdenDesc]]*DATOS[[#This Row],[total_orders]]</f>
        <v>1734.8100000000002</v>
      </c>
      <c r="J4416">
        <v>286</v>
      </c>
      <c r="K4416">
        <v>0</v>
      </c>
      <c r="L4416" t="s">
        <v>40</v>
      </c>
      <c r="M4416">
        <v>83.4</v>
      </c>
      <c r="N4416">
        <f>IF(DATOS[[#This Row],[email_open_rate]]="",0,DATOS[[#This Row],[email_open_rate]])</f>
        <v>83.4</v>
      </c>
      <c r="O4416" s="1">
        <v>45135</v>
      </c>
      <c r="P4416">
        <v>43</v>
      </c>
      <c r="Q4416">
        <v>0.16</v>
      </c>
      <c r="R4416">
        <f>IF(IFERROR(VLOOKUP(DATOS[[#This Row],[IdUnico]],A4417:$A$5002,1,FALSE),0),1,0)</f>
        <v>0</v>
      </c>
    </row>
    <row r="4417" spans="1:18" x14ac:dyDescent="0.3">
      <c r="A4417" t="str">
        <f>CONCATENATE(DATOS[[#This Row],[customer_id]],"_",DATOS[[#This Row],[country]],"_",DATOS[[#This Row],[customer_since]])</f>
        <v>CUST_8870_USA_45727</v>
      </c>
      <c r="B4417" t="s">
        <v>1744</v>
      </c>
      <c r="C4417">
        <v>46</v>
      </c>
      <c r="D4417" t="s">
        <v>14</v>
      </c>
      <c r="E4417" t="s">
        <v>18</v>
      </c>
      <c r="F4417">
        <v>111.5</v>
      </c>
      <c r="G4417">
        <f>IF(DATOS[[#This Row],[avg_order_value]]="",0,DATOS[[#This Row],[avg_order_value]])</f>
        <v>111.5</v>
      </c>
      <c r="H4417">
        <v>7</v>
      </c>
      <c r="I4417">
        <f>DATOS[[#This Row],[avgValorOrdenDesc]]*DATOS[[#This Row],[total_orders]]</f>
        <v>780.5</v>
      </c>
      <c r="J4417">
        <v>145</v>
      </c>
      <c r="K4417">
        <v>0</v>
      </c>
      <c r="L4417" t="s">
        <v>23</v>
      </c>
      <c r="M4417">
        <v>76.099999999999994</v>
      </c>
      <c r="N4417">
        <f>IF(DATOS[[#This Row],[email_open_rate]]="",0,DATOS[[#This Row],[email_open_rate]])</f>
        <v>76.099999999999994</v>
      </c>
      <c r="O4417" s="1">
        <v>45727</v>
      </c>
      <c r="P4417">
        <v>54</v>
      </c>
      <c r="Q4417">
        <v>0.24</v>
      </c>
      <c r="R4417">
        <f>IF(IFERROR(VLOOKUP(DATOS[[#This Row],[IdUnico]],A4418:$A$5002,1,FALSE),0),1,0)</f>
        <v>0</v>
      </c>
    </row>
    <row r="4418" spans="1:18" x14ac:dyDescent="0.3">
      <c r="A4418" t="str">
        <f>CONCATENATE(DATOS[[#This Row],[customer_id]],"_",DATOS[[#This Row],[country]],"_",DATOS[[#This Row],[customer_since]])</f>
        <v>CUST_8871_UK_44228</v>
      </c>
      <c r="B4418" t="s">
        <v>2994</v>
      </c>
      <c r="C4418">
        <v>71</v>
      </c>
      <c r="D4418" t="s">
        <v>21</v>
      </c>
      <c r="E4418" t="s">
        <v>52</v>
      </c>
      <c r="F4418">
        <v>89.55</v>
      </c>
      <c r="G4418">
        <f>IF(DATOS[[#This Row],[avg_order_value]]="",0,DATOS[[#This Row],[avg_order_value]])</f>
        <v>89.55</v>
      </c>
      <c r="H4418">
        <v>10</v>
      </c>
      <c r="I4418">
        <f>DATOS[[#This Row],[avgValorOrdenDesc]]*DATOS[[#This Row],[total_orders]]</f>
        <v>895.5</v>
      </c>
      <c r="J4418">
        <v>237</v>
      </c>
      <c r="K4418">
        <v>0</v>
      </c>
      <c r="L4418" t="s">
        <v>19</v>
      </c>
      <c r="N4418">
        <f>IF(DATOS[[#This Row],[email_open_rate]]="",0,DATOS[[#This Row],[email_open_rate]])</f>
        <v>0</v>
      </c>
      <c r="O4418" s="1">
        <v>44228</v>
      </c>
      <c r="P4418">
        <v>21</v>
      </c>
      <c r="Q4418">
        <v>0.22</v>
      </c>
      <c r="R4418">
        <f>IF(IFERROR(VLOOKUP(DATOS[[#This Row],[IdUnico]],A4419:$A$5002,1,FALSE),0),1,0)</f>
        <v>0</v>
      </c>
    </row>
    <row r="4419" spans="1:18" x14ac:dyDescent="0.3">
      <c r="A4419" t="str">
        <f>CONCATENATE(DATOS[[#This Row],[customer_id]],"_",DATOS[[#This Row],[country]],"_",DATOS[[#This Row],[customer_since]])</f>
        <v>CUST_8875_Canada_44042</v>
      </c>
      <c r="B4419" t="s">
        <v>1992</v>
      </c>
      <c r="C4419">
        <v>69</v>
      </c>
      <c r="D4419" t="s">
        <v>25</v>
      </c>
      <c r="E4419" t="s">
        <v>28</v>
      </c>
      <c r="F4419">
        <v>132.71</v>
      </c>
      <c r="G4419">
        <f>IF(DATOS[[#This Row],[avg_order_value]]="",0,DATOS[[#This Row],[avg_order_value]])</f>
        <v>132.71</v>
      </c>
      <c r="H4419">
        <v>12</v>
      </c>
      <c r="I4419">
        <f>DATOS[[#This Row],[avgValorOrdenDesc]]*DATOS[[#This Row],[total_orders]]</f>
        <v>1592.52</v>
      </c>
      <c r="J4419">
        <v>43</v>
      </c>
      <c r="K4419">
        <v>0</v>
      </c>
      <c r="L4419" t="s">
        <v>29</v>
      </c>
      <c r="M4419">
        <v>33</v>
      </c>
      <c r="N4419">
        <f>IF(DATOS[[#This Row],[email_open_rate]]="",0,DATOS[[#This Row],[email_open_rate]])</f>
        <v>33</v>
      </c>
      <c r="O4419" s="1">
        <v>44042</v>
      </c>
      <c r="P4419">
        <v>71</v>
      </c>
      <c r="Q4419">
        <v>0.11</v>
      </c>
      <c r="R4419">
        <f>IF(IFERROR(VLOOKUP(DATOS[[#This Row],[IdUnico]],A4420:$A$5002,1,FALSE),0),1,0)</f>
        <v>0</v>
      </c>
    </row>
    <row r="4420" spans="1:18" x14ac:dyDescent="0.3">
      <c r="A4420" t="str">
        <f>CONCATENATE(DATOS[[#This Row],[customer_id]],"_",DATOS[[#This Row],[country]],"_",DATOS[[#This Row],[customer_since]])</f>
        <v>CUST_8876_Brazil_45409</v>
      </c>
      <c r="B4420" t="s">
        <v>3075</v>
      </c>
      <c r="C4420">
        <v>31</v>
      </c>
      <c r="D4420" t="s">
        <v>14</v>
      </c>
      <c r="E4420" t="s">
        <v>15</v>
      </c>
      <c r="F4420">
        <v>87.48</v>
      </c>
      <c r="G4420">
        <f>IF(DATOS[[#This Row],[avg_order_value]]="",0,DATOS[[#This Row],[avg_order_value]])</f>
        <v>87.48</v>
      </c>
      <c r="H4420">
        <v>5</v>
      </c>
      <c r="I4420">
        <f>DATOS[[#This Row],[avgValorOrdenDesc]]*DATOS[[#This Row],[total_orders]]</f>
        <v>437.40000000000003</v>
      </c>
      <c r="J4420">
        <v>165</v>
      </c>
      <c r="K4420">
        <v>0</v>
      </c>
      <c r="L4420" t="s">
        <v>19</v>
      </c>
      <c r="M4420">
        <v>56.2</v>
      </c>
      <c r="N4420">
        <f>IF(DATOS[[#This Row],[email_open_rate]]="",0,DATOS[[#This Row],[email_open_rate]])</f>
        <v>56.2</v>
      </c>
      <c r="O4420" s="1">
        <v>45409</v>
      </c>
      <c r="P4420">
        <v>46</v>
      </c>
      <c r="Q4420">
        <v>0.65</v>
      </c>
      <c r="R4420">
        <f>IF(IFERROR(VLOOKUP(DATOS[[#This Row],[IdUnico]],A4421:$A$5002,1,FALSE),0),1,0)</f>
        <v>0</v>
      </c>
    </row>
    <row r="4421" spans="1:18" x14ac:dyDescent="0.3">
      <c r="A4421" t="str">
        <f>CONCATENATE(DATOS[[#This Row],[customer_id]],"_",DATOS[[#This Row],[country]],"_",DATOS[[#This Row],[customer_since]])</f>
        <v>CUST_8876_USA_45587</v>
      </c>
      <c r="B4421" t="s">
        <v>3075</v>
      </c>
      <c r="C4421">
        <v>29</v>
      </c>
      <c r="D4421" t="s">
        <v>14</v>
      </c>
      <c r="E4421" t="s">
        <v>18</v>
      </c>
      <c r="F4421">
        <v>67.209999999999994</v>
      </c>
      <c r="G4421">
        <f>IF(DATOS[[#This Row],[avg_order_value]]="",0,DATOS[[#This Row],[avg_order_value]])</f>
        <v>67.209999999999994</v>
      </c>
      <c r="H4421">
        <v>14</v>
      </c>
      <c r="I4421">
        <f>DATOS[[#This Row],[avgValorOrdenDesc]]*DATOS[[#This Row],[total_orders]]</f>
        <v>940.93999999999994</v>
      </c>
      <c r="J4421">
        <v>81</v>
      </c>
      <c r="K4421">
        <v>0</v>
      </c>
      <c r="L4421" t="s">
        <v>16</v>
      </c>
      <c r="M4421">
        <v>35.6</v>
      </c>
      <c r="N4421">
        <f>IF(DATOS[[#This Row],[email_open_rate]]="",0,DATOS[[#This Row],[email_open_rate]])</f>
        <v>35.6</v>
      </c>
      <c r="O4421" s="1">
        <v>45587</v>
      </c>
      <c r="P4421">
        <v>30</v>
      </c>
      <c r="Q4421">
        <v>0.31</v>
      </c>
      <c r="R4421">
        <f>IF(IFERROR(VLOOKUP(DATOS[[#This Row],[IdUnico]],A4422:$A$5002,1,FALSE),0),1,0)</f>
        <v>0</v>
      </c>
    </row>
    <row r="4422" spans="1:18" x14ac:dyDescent="0.3">
      <c r="A4422" t="str">
        <f>CONCATENATE(DATOS[[#This Row],[customer_id]],"_",DATOS[[#This Row],[country]],"_",DATOS[[#This Row],[customer_since]])</f>
        <v>CUST_8878_Australia_45500</v>
      </c>
      <c r="B4422" t="s">
        <v>1188</v>
      </c>
      <c r="C4422">
        <v>58</v>
      </c>
      <c r="D4422" t="s">
        <v>25</v>
      </c>
      <c r="E4422" t="s">
        <v>22</v>
      </c>
      <c r="F4422">
        <v>86.23</v>
      </c>
      <c r="G4422">
        <f>IF(DATOS[[#This Row],[avg_order_value]]="",0,DATOS[[#This Row],[avg_order_value]])</f>
        <v>86.23</v>
      </c>
      <c r="H4422">
        <v>9</v>
      </c>
      <c r="I4422">
        <f>DATOS[[#This Row],[avgValorOrdenDesc]]*DATOS[[#This Row],[total_orders]]</f>
        <v>776.07</v>
      </c>
      <c r="J4422">
        <v>278</v>
      </c>
      <c r="K4422">
        <v>0</v>
      </c>
      <c r="L4422" t="s">
        <v>29</v>
      </c>
      <c r="M4422">
        <v>85.3</v>
      </c>
      <c r="N4422">
        <f>IF(DATOS[[#This Row],[email_open_rate]]="",0,DATOS[[#This Row],[email_open_rate]])</f>
        <v>85.3</v>
      </c>
      <c r="O4422" s="1">
        <v>45500</v>
      </c>
      <c r="P4422">
        <v>53</v>
      </c>
      <c r="Q4422">
        <v>0.32</v>
      </c>
      <c r="R4422">
        <f>IF(IFERROR(VLOOKUP(DATOS[[#This Row],[IdUnico]],A4423:$A$5002,1,FALSE),0),1,0)</f>
        <v>0</v>
      </c>
    </row>
    <row r="4423" spans="1:18" x14ac:dyDescent="0.3">
      <c r="A4423" t="str">
        <f>CONCATENATE(DATOS[[#This Row],[customer_id]],"_",DATOS[[#This Row],[country]],"_",DATOS[[#This Row],[customer_since]])</f>
        <v>CUST_8880_France_45422</v>
      </c>
      <c r="B4423" t="s">
        <v>2139</v>
      </c>
      <c r="C4423">
        <v>61</v>
      </c>
      <c r="D4423" t="s">
        <v>21</v>
      </c>
      <c r="E4423" t="s">
        <v>35</v>
      </c>
      <c r="F4423">
        <v>21.63</v>
      </c>
      <c r="G4423">
        <f>IF(DATOS[[#This Row],[avg_order_value]]="",0,DATOS[[#This Row],[avg_order_value]])</f>
        <v>21.63</v>
      </c>
      <c r="H4423">
        <v>16</v>
      </c>
      <c r="I4423">
        <f>DATOS[[#This Row],[avgValorOrdenDesc]]*DATOS[[#This Row],[total_orders]]</f>
        <v>346.08</v>
      </c>
      <c r="J4423">
        <v>169</v>
      </c>
      <c r="K4423">
        <v>0</v>
      </c>
      <c r="L4423" t="s">
        <v>40</v>
      </c>
      <c r="M4423">
        <v>35.1</v>
      </c>
      <c r="N4423">
        <f>IF(DATOS[[#This Row],[email_open_rate]]="",0,DATOS[[#This Row],[email_open_rate]])</f>
        <v>35.1</v>
      </c>
      <c r="O4423" s="1">
        <v>45422</v>
      </c>
      <c r="P4423">
        <v>85</v>
      </c>
      <c r="Q4423">
        <v>0.16</v>
      </c>
      <c r="R4423">
        <f>IF(IFERROR(VLOOKUP(DATOS[[#This Row],[IdUnico]],A4424:$A$5002,1,FALSE),0),1,0)</f>
        <v>0</v>
      </c>
    </row>
    <row r="4424" spans="1:18" x14ac:dyDescent="0.3">
      <c r="A4424" t="str">
        <f>CONCATENATE(DATOS[[#This Row],[customer_id]],"_",DATOS[[#This Row],[country]],"_",DATOS[[#This Row],[customer_since]])</f>
        <v>CUST_8888_France_45564</v>
      </c>
      <c r="B4424" t="s">
        <v>2580</v>
      </c>
      <c r="C4424">
        <v>79</v>
      </c>
      <c r="D4424" t="s">
        <v>14</v>
      </c>
      <c r="E4424" t="s">
        <v>35</v>
      </c>
      <c r="G4424">
        <f>IF(DATOS[[#This Row],[avg_order_value]]="",0,DATOS[[#This Row],[avg_order_value]])</f>
        <v>0</v>
      </c>
      <c r="H4424">
        <v>12</v>
      </c>
      <c r="I4424">
        <f>DATOS[[#This Row],[avgValorOrdenDesc]]*DATOS[[#This Row],[total_orders]]</f>
        <v>0</v>
      </c>
      <c r="J4424">
        <v>305</v>
      </c>
      <c r="K4424">
        <v>0</v>
      </c>
      <c r="L4424" t="s">
        <v>40</v>
      </c>
      <c r="N4424">
        <f>IF(DATOS[[#This Row],[email_open_rate]]="",0,DATOS[[#This Row],[email_open_rate]])</f>
        <v>0</v>
      </c>
      <c r="O4424" s="1">
        <v>45564</v>
      </c>
      <c r="P4424">
        <v>28</v>
      </c>
      <c r="Q4424">
        <v>0.19</v>
      </c>
      <c r="R4424">
        <f>IF(IFERROR(VLOOKUP(DATOS[[#This Row],[IdUnico]],A4425:$A$5002,1,FALSE),0),1,0)</f>
        <v>0</v>
      </c>
    </row>
    <row r="4425" spans="1:18" x14ac:dyDescent="0.3">
      <c r="A4425" t="str">
        <f>CONCATENATE(DATOS[[#This Row],[customer_id]],"_",DATOS[[#This Row],[country]],"_",DATOS[[#This Row],[customer_since]])</f>
        <v>CUST_8891_China_44100</v>
      </c>
      <c r="B4425" t="s">
        <v>595</v>
      </c>
      <c r="C4425">
        <v>77</v>
      </c>
      <c r="D4425" t="s">
        <v>21</v>
      </c>
      <c r="E4425" t="s">
        <v>44</v>
      </c>
      <c r="F4425">
        <v>99.28</v>
      </c>
      <c r="G4425">
        <f>IF(DATOS[[#This Row],[avg_order_value]]="",0,DATOS[[#This Row],[avg_order_value]])</f>
        <v>99.28</v>
      </c>
      <c r="H4425">
        <v>10</v>
      </c>
      <c r="I4425">
        <f>DATOS[[#This Row],[avgValorOrdenDesc]]*DATOS[[#This Row],[total_orders]]</f>
        <v>992.8</v>
      </c>
      <c r="J4425">
        <v>259</v>
      </c>
      <c r="K4425">
        <v>0</v>
      </c>
      <c r="L4425" t="s">
        <v>40</v>
      </c>
      <c r="M4425">
        <v>91.8</v>
      </c>
      <c r="N4425">
        <f>IF(DATOS[[#This Row],[email_open_rate]]="",0,DATOS[[#This Row],[email_open_rate]])</f>
        <v>91.8</v>
      </c>
      <c r="O4425" s="1">
        <v>44100</v>
      </c>
      <c r="P4425">
        <v>23</v>
      </c>
      <c r="Q4425">
        <v>0.35</v>
      </c>
      <c r="R4425">
        <f>IF(IFERROR(VLOOKUP(DATOS[[#This Row],[IdUnico]],A4426:$A$5002,1,FALSE),0),1,0)</f>
        <v>0</v>
      </c>
    </row>
    <row r="4426" spans="1:18" x14ac:dyDescent="0.3">
      <c r="A4426" t="str">
        <f>CONCATENATE(DATOS[[#This Row],[customer_id]],"_",DATOS[[#This Row],[country]],"_",DATOS[[#This Row],[customer_since]])</f>
        <v>CUST_8891_USA_45436</v>
      </c>
      <c r="B4426" t="s">
        <v>595</v>
      </c>
      <c r="C4426">
        <v>21</v>
      </c>
      <c r="D4426" t="s">
        <v>21</v>
      </c>
      <c r="E4426" t="s">
        <v>18</v>
      </c>
      <c r="F4426">
        <v>237.9</v>
      </c>
      <c r="G4426">
        <f>IF(DATOS[[#This Row],[avg_order_value]]="",0,DATOS[[#This Row],[avg_order_value]])</f>
        <v>237.9</v>
      </c>
      <c r="H4426">
        <v>8</v>
      </c>
      <c r="I4426">
        <f>DATOS[[#This Row],[avgValorOrdenDesc]]*DATOS[[#This Row],[total_orders]]</f>
        <v>1903.2</v>
      </c>
      <c r="J4426">
        <v>277</v>
      </c>
      <c r="K4426">
        <v>0</v>
      </c>
      <c r="L4426" t="s">
        <v>19</v>
      </c>
      <c r="M4426">
        <v>62.9</v>
      </c>
      <c r="N4426">
        <f>IF(DATOS[[#This Row],[email_open_rate]]="",0,DATOS[[#This Row],[email_open_rate]])</f>
        <v>62.9</v>
      </c>
      <c r="O4426" s="1">
        <v>45436</v>
      </c>
      <c r="P4426">
        <v>13</v>
      </c>
      <c r="Q4426">
        <v>0.11</v>
      </c>
      <c r="R4426">
        <f>IF(IFERROR(VLOOKUP(DATOS[[#This Row],[IdUnico]],A4427:$A$5002,1,FALSE),0),1,0)</f>
        <v>0</v>
      </c>
    </row>
    <row r="4427" spans="1:18" x14ac:dyDescent="0.3">
      <c r="A4427" t="str">
        <f>CONCATENATE(DATOS[[#This Row],[customer_id]],"_",DATOS[[#This Row],[country]],"_",DATOS[[#This Row],[customer_since]])</f>
        <v>CUST_8892_USA_45064</v>
      </c>
      <c r="B4427" t="s">
        <v>96</v>
      </c>
      <c r="C4427">
        <v>21</v>
      </c>
      <c r="D4427" t="s">
        <v>21</v>
      </c>
      <c r="E4427" t="s">
        <v>18</v>
      </c>
      <c r="F4427">
        <v>177.53</v>
      </c>
      <c r="G4427">
        <f>IF(DATOS[[#This Row],[avg_order_value]]="",0,DATOS[[#This Row],[avg_order_value]])</f>
        <v>177.53</v>
      </c>
      <c r="H4427">
        <v>4</v>
      </c>
      <c r="I4427">
        <f>DATOS[[#This Row],[avgValorOrdenDesc]]*DATOS[[#This Row],[total_orders]]</f>
        <v>710.12</v>
      </c>
      <c r="J4427">
        <v>247</v>
      </c>
      <c r="K4427">
        <v>0</v>
      </c>
      <c r="L4427" t="s">
        <v>40</v>
      </c>
      <c r="M4427">
        <v>30.8</v>
      </c>
      <c r="N4427">
        <f>IF(DATOS[[#This Row],[email_open_rate]]="",0,DATOS[[#This Row],[email_open_rate]])</f>
        <v>30.8</v>
      </c>
      <c r="O4427" s="1">
        <v>45064</v>
      </c>
      <c r="P4427">
        <v>73</v>
      </c>
      <c r="Q4427">
        <v>0.26</v>
      </c>
      <c r="R4427">
        <f>IF(IFERROR(VLOOKUP(DATOS[[#This Row],[IdUnico]],A4428:$A$5002,1,FALSE),0),1,0)</f>
        <v>0</v>
      </c>
    </row>
    <row r="4428" spans="1:18" x14ac:dyDescent="0.3">
      <c r="A4428" t="str">
        <f>CONCATENATE(DATOS[[#This Row],[customer_id]],"_",DATOS[[#This Row],[country]],"_",DATOS[[#This Row],[customer_since]])</f>
        <v>CUST_8896_France_44451</v>
      </c>
      <c r="B4428" t="s">
        <v>1970</v>
      </c>
      <c r="C4428">
        <v>65</v>
      </c>
      <c r="D4428" t="s">
        <v>14</v>
      </c>
      <c r="E4428" t="s">
        <v>35</v>
      </c>
      <c r="F4428">
        <v>122.57</v>
      </c>
      <c r="G4428">
        <f>IF(DATOS[[#This Row],[avg_order_value]]="",0,DATOS[[#This Row],[avg_order_value]])</f>
        <v>122.57</v>
      </c>
      <c r="H4428">
        <v>8</v>
      </c>
      <c r="I4428">
        <f>DATOS[[#This Row],[avgValorOrdenDesc]]*DATOS[[#This Row],[total_orders]]</f>
        <v>980.56</v>
      </c>
      <c r="J4428">
        <v>244</v>
      </c>
      <c r="K4428">
        <v>0</v>
      </c>
      <c r="L4428" t="s">
        <v>40</v>
      </c>
      <c r="M4428">
        <v>8.6999999999999993</v>
      </c>
      <c r="N4428">
        <f>IF(DATOS[[#This Row],[email_open_rate]]="",0,DATOS[[#This Row],[email_open_rate]])</f>
        <v>8.6999999999999993</v>
      </c>
      <c r="O4428" s="1">
        <v>44451</v>
      </c>
      <c r="P4428">
        <v>38</v>
      </c>
      <c r="Q4428">
        <v>0.26</v>
      </c>
      <c r="R4428">
        <f>IF(IFERROR(VLOOKUP(DATOS[[#This Row],[IdUnico]],A4429:$A$5002,1,FALSE),0),1,0)</f>
        <v>0</v>
      </c>
    </row>
    <row r="4429" spans="1:18" x14ac:dyDescent="0.3">
      <c r="A4429" t="str">
        <f>CONCATENATE(DATOS[[#This Row],[customer_id]],"_",DATOS[[#This Row],[country]],"_",DATOS[[#This Row],[customer_since]])</f>
        <v>CUST_8898_Canada_45713</v>
      </c>
      <c r="B4429" t="s">
        <v>1752</v>
      </c>
      <c r="C4429">
        <v>20</v>
      </c>
      <c r="D4429" t="s">
        <v>14</v>
      </c>
      <c r="E4429" t="s">
        <v>28</v>
      </c>
      <c r="F4429">
        <v>289.68</v>
      </c>
      <c r="G4429">
        <f>IF(DATOS[[#This Row],[avg_order_value]]="",0,DATOS[[#This Row],[avg_order_value]])</f>
        <v>289.68</v>
      </c>
      <c r="H4429">
        <v>5</v>
      </c>
      <c r="I4429">
        <f>DATOS[[#This Row],[avgValorOrdenDesc]]*DATOS[[#This Row],[total_orders]]</f>
        <v>1448.4</v>
      </c>
      <c r="J4429">
        <v>185</v>
      </c>
      <c r="K4429">
        <v>0</v>
      </c>
      <c r="L4429" t="s">
        <v>40</v>
      </c>
      <c r="M4429">
        <v>79.400000000000006</v>
      </c>
      <c r="N4429">
        <f>IF(DATOS[[#This Row],[email_open_rate]]="",0,DATOS[[#This Row],[email_open_rate]])</f>
        <v>79.400000000000006</v>
      </c>
      <c r="O4429" s="1">
        <v>45713</v>
      </c>
      <c r="P4429">
        <v>62</v>
      </c>
      <c r="Q4429">
        <v>0.28000000000000003</v>
      </c>
      <c r="R4429">
        <f>IF(IFERROR(VLOOKUP(DATOS[[#This Row],[IdUnico]],A4430:$A$5002,1,FALSE),0),1,0)</f>
        <v>0</v>
      </c>
    </row>
    <row r="4430" spans="1:18" x14ac:dyDescent="0.3">
      <c r="A4430" t="str">
        <f>CONCATENATE(DATOS[[#This Row],[customer_id]],"_",DATOS[[#This Row],[country]],"_",DATOS[[#This Row],[customer_since]])</f>
        <v>CUST_8901_UK_44448</v>
      </c>
      <c r="B4430" t="s">
        <v>649</v>
      </c>
      <c r="C4430">
        <v>29</v>
      </c>
      <c r="D4430" t="s">
        <v>21</v>
      </c>
      <c r="E4430" t="s">
        <v>52</v>
      </c>
      <c r="F4430">
        <v>41.04</v>
      </c>
      <c r="G4430">
        <f>IF(DATOS[[#This Row],[avg_order_value]]="",0,DATOS[[#This Row],[avg_order_value]])</f>
        <v>41.04</v>
      </c>
      <c r="H4430">
        <v>9</v>
      </c>
      <c r="I4430">
        <f>DATOS[[#This Row],[avgValorOrdenDesc]]*DATOS[[#This Row],[total_orders]]</f>
        <v>369.36</v>
      </c>
      <c r="J4430">
        <v>182</v>
      </c>
      <c r="K4430">
        <v>0</v>
      </c>
      <c r="L4430" t="s">
        <v>29</v>
      </c>
      <c r="M4430">
        <v>93.1</v>
      </c>
      <c r="N4430">
        <f>IF(DATOS[[#This Row],[email_open_rate]]="",0,DATOS[[#This Row],[email_open_rate]])</f>
        <v>93.1</v>
      </c>
      <c r="O4430" s="1">
        <v>44448</v>
      </c>
      <c r="P4430">
        <v>83</v>
      </c>
      <c r="Q4430">
        <v>0.32</v>
      </c>
      <c r="R4430">
        <f>IF(IFERROR(VLOOKUP(DATOS[[#This Row],[IdUnico]],A4431:$A$5002,1,FALSE),0),1,0)</f>
        <v>0</v>
      </c>
    </row>
    <row r="4431" spans="1:18" x14ac:dyDescent="0.3">
      <c r="A4431" t="str">
        <f>CONCATENATE(DATOS[[#This Row],[customer_id]],"_",DATOS[[#This Row],[country]],"_",DATOS[[#This Row],[customer_since]])</f>
        <v>CUST_8901_USA_45030</v>
      </c>
      <c r="B4431" t="s">
        <v>649</v>
      </c>
      <c r="C4431">
        <v>21</v>
      </c>
      <c r="D4431" t="s">
        <v>21</v>
      </c>
      <c r="E4431" t="s">
        <v>18</v>
      </c>
      <c r="F4431">
        <v>97.52</v>
      </c>
      <c r="G4431">
        <f>IF(DATOS[[#This Row],[avg_order_value]]="",0,DATOS[[#This Row],[avg_order_value]])</f>
        <v>97.52</v>
      </c>
      <c r="H4431">
        <v>12</v>
      </c>
      <c r="I4431">
        <f>DATOS[[#This Row],[avgValorOrdenDesc]]*DATOS[[#This Row],[total_orders]]</f>
        <v>1170.24</v>
      </c>
      <c r="J4431">
        <v>137</v>
      </c>
      <c r="K4431">
        <v>0</v>
      </c>
      <c r="L4431" t="s">
        <v>23</v>
      </c>
      <c r="M4431">
        <v>57.3</v>
      </c>
      <c r="N4431">
        <f>IF(DATOS[[#This Row],[email_open_rate]]="",0,DATOS[[#This Row],[email_open_rate]])</f>
        <v>57.3</v>
      </c>
      <c r="O4431" s="1">
        <v>45030</v>
      </c>
      <c r="P4431">
        <v>71</v>
      </c>
      <c r="Q4431">
        <v>0.4</v>
      </c>
      <c r="R4431">
        <f>IF(IFERROR(VLOOKUP(DATOS[[#This Row],[IdUnico]],A4432:$A$5002,1,FALSE),0),1,0)</f>
        <v>0</v>
      </c>
    </row>
    <row r="4432" spans="1:18" x14ac:dyDescent="0.3">
      <c r="A4432" t="str">
        <f>CONCATENATE(DATOS[[#This Row],[customer_id]],"_",DATOS[[#This Row],[country]],"_",DATOS[[#This Row],[customer_since]])</f>
        <v>CUST_8902_UK_45423</v>
      </c>
      <c r="B4432" t="s">
        <v>1895</v>
      </c>
      <c r="C4432">
        <v>26</v>
      </c>
      <c r="D4432" t="s">
        <v>21</v>
      </c>
      <c r="E4432" t="s">
        <v>52</v>
      </c>
      <c r="F4432">
        <v>42.95</v>
      </c>
      <c r="G4432">
        <f>IF(DATOS[[#This Row],[avg_order_value]]="",0,DATOS[[#This Row],[avg_order_value]])</f>
        <v>42.95</v>
      </c>
      <c r="H4432">
        <v>8</v>
      </c>
      <c r="I4432">
        <f>DATOS[[#This Row],[avgValorOrdenDesc]]*DATOS[[#This Row],[total_orders]]</f>
        <v>343.6</v>
      </c>
      <c r="J4432">
        <v>130</v>
      </c>
      <c r="K4432">
        <v>0</v>
      </c>
      <c r="L4432" t="s">
        <v>29</v>
      </c>
      <c r="M4432">
        <v>47.8</v>
      </c>
      <c r="N4432">
        <f>IF(DATOS[[#This Row],[email_open_rate]]="",0,DATOS[[#This Row],[email_open_rate]])</f>
        <v>47.8</v>
      </c>
      <c r="O4432" s="1">
        <v>45423</v>
      </c>
      <c r="P4432">
        <v>84</v>
      </c>
      <c r="Q4432">
        <v>0.54</v>
      </c>
      <c r="R4432">
        <f>IF(IFERROR(VLOOKUP(DATOS[[#This Row],[IdUnico]],A4433:$A$5002,1,FALSE),0),1,0)</f>
        <v>0</v>
      </c>
    </row>
    <row r="4433" spans="1:18" x14ac:dyDescent="0.3">
      <c r="A4433" t="str">
        <f>CONCATENATE(DATOS[[#This Row],[customer_id]],"_",DATOS[[#This Row],[country]],"_",DATOS[[#This Row],[customer_since]])</f>
        <v>CUST_8904_USA_44450</v>
      </c>
      <c r="B4433" t="s">
        <v>1442</v>
      </c>
      <c r="C4433">
        <v>21</v>
      </c>
      <c r="D4433" t="s">
        <v>14</v>
      </c>
      <c r="E4433" t="s">
        <v>18</v>
      </c>
      <c r="F4433">
        <v>20.54</v>
      </c>
      <c r="G4433">
        <f>IF(DATOS[[#This Row],[avg_order_value]]="",0,DATOS[[#This Row],[avg_order_value]])</f>
        <v>20.54</v>
      </c>
      <c r="H4433">
        <v>17</v>
      </c>
      <c r="I4433">
        <f>DATOS[[#This Row],[avgValorOrdenDesc]]*DATOS[[#This Row],[total_orders]]</f>
        <v>349.18</v>
      </c>
      <c r="J4433">
        <v>126</v>
      </c>
      <c r="K4433">
        <v>0</v>
      </c>
      <c r="L4433" t="s">
        <v>40</v>
      </c>
      <c r="M4433">
        <v>56.2</v>
      </c>
      <c r="N4433">
        <f>IF(DATOS[[#This Row],[email_open_rate]]="",0,DATOS[[#This Row],[email_open_rate]])</f>
        <v>56.2</v>
      </c>
      <c r="O4433" s="1">
        <v>44450</v>
      </c>
      <c r="P4433">
        <v>17</v>
      </c>
      <c r="Q4433">
        <v>0.23</v>
      </c>
      <c r="R4433">
        <f>IF(IFERROR(VLOOKUP(DATOS[[#This Row],[IdUnico]],A4434:$A$5002,1,FALSE),0),1,0)</f>
        <v>0</v>
      </c>
    </row>
    <row r="4434" spans="1:18" x14ac:dyDescent="0.3">
      <c r="A4434" t="str">
        <f>CONCATENATE(DATOS[[#This Row],[customer_id]],"_",DATOS[[#This Row],[country]],"_",DATOS[[#This Row],[customer_since]])</f>
        <v>CUST_8905_Brazil_45787</v>
      </c>
      <c r="B4434" t="s">
        <v>3417</v>
      </c>
      <c r="C4434">
        <v>32</v>
      </c>
      <c r="D4434" t="s">
        <v>14</v>
      </c>
      <c r="E4434" t="s">
        <v>15</v>
      </c>
      <c r="F4434">
        <v>76.459999999999994</v>
      </c>
      <c r="G4434">
        <f>IF(DATOS[[#This Row],[avg_order_value]]="",0,DATOS[[#This Row],[avg_order_value]])</f>
        <v>76.459999999999994</v>
      </c>
      <c r="H4434">
        <v>8</v>
      </c>
      <c r="I4434">
        <f>DATOS[[#This Row],[avgValorOrdenDesc]]*DATOS[[#This Row],[total_orders]]</f>
        <v>611.67999999999995</v>
      </c>
      <c r="J4434">
        <v>229</v>
      </c>
      <c r="K4434">
        <v>0</v>
      </c>
      <c r="L4434" t="s">
        <v>16</v>
      </c>
      <c r="M4434">
        <v>31.9</v>
      </c>
      <c r="N4434">
        <f>IF(DATOS[[#This Row],[email_open_rate]]="",0,DATOS[[#This Row],[email_open_rate]])</f>
        <v>31.9</v>
      </c>
      <c r="O4434" s="1">
        <v>45787</v>
      </c>
      <c r="P4434">
        <v>19</v>
      </c>
      <c r="Q4434">
        <v>0.56000000000000005</v>
      </c>
      <c r="R4434">
        <f>IF(IFERROR(VLOOKUP(DATOS[[#This Row],[IdUnico]],A4435:$A$5002,1,FALSE),0),1,0)</f>
        <v>0</v>
      </c>
    </row>
    <row r="4435" spans="1:18" x14ac:dyDescent="0.3">
      <c r="A4435" t="str">
        <f>CONCATENATE(DATOS[[#This Row],[customer_id]],"_",DATOS[[#This Row],[country]],"_",DATOS[[#This Row],[customer_since]])</f>
        <v>CUST_8906_Germany_44837</v>
      </c>
      <c r="B4435" t="s">
        <v>1209</v>
      </c>
      <c r="C4435">
        <v>63</v>
      </c>
      <c r="D4435" t="s">
        <v>21</v>
      </c>
      <c r="E4435" t="s">
        <v>50</v>
      </c>
      <c r="F4435">
        <v>153.5</v>
      </c>
      <c r="G4435">
        <f>IF(DATOS[[#This Row],[avg_order_value]]="",0,DATOS[[#This Row],[avg_order_value]])</f>
        <v>153.5</v>
      </c>
      <c r="H4435">
        <v>10</v>
      </c>
      <c r="I4435">
        <f>DATOS[[#This Row],[avgValorOrdenDesc]]*DATOS[[#This Row],[total_orders]]</f>
        <v>1535</v>
      </c>
      <c r="J4435">
        <v>320</v>
      </c>
      <c r="K4435">
        <v>0</v>
      </c>
      <c r="L4435" t="s">
        <v>16</v>
      </c>
      <c r="M4435">
        <v>75.5</v>
      </c>
      <c r="N4435">
        <f>IF(DATOS[[#This Row],[email_open_rate]]="",0,DATOS[[#This Row],[email_open_rate]])</f>
        <v>75.5</v>
      </c>
      <c r="O4435" s="1">
        <v>44837</v>
      </c>
      <c r="P4435">
        <v>62</v>
      </c>
      <c r="Q4435">
        <v>0.16</v>
      </c>
      <c r="R4435">
        <f>IF(IFERROR(VLOOKUP(DATOS[[#This Row],[IdUnico]],A4436:$A$5002,1,FALSE),0),1,0)</f>
        <v>0</v>
      </c>
    </row>
    <row r="4436" spans="1:18" x14ac:dyDescent="0.3">
      <c r="A4436" t="str">
        <f>CONCATENATE(DATOS[[#This Row],[customer_id]],"_",DATOS[[#This Row],[country]],"_",DATOS[[#This Row],[customer_since]])</f>
        <v>CUST_8909_USA_44136</v>
      </c>
      <c r="B4436" t="s">
        <v>1906</v>
      </c>
      <c r="C4436">
        <v>78</v>
      </c>
      <c r="D4436" t="s">
        <v>21</v>
      </c>
      <c r="E4436" t="s">
        <v>18</v>
      </c>
      <c r="F4436">
        <v>75.14</v>
      </c>
      <c r="G4436">
        <f>IF(DATOS[[#This Row],[avg_order_value]]="",0,DATOS[[#This Row],[avg_order_value]])</f>
        <v>75.14</v>
      </c>
      <c r="H4436">
        <v>8</v>
      </c>
      <c r="I4436">
        <f>DATOS[[#This Row],[avgValorOrdenDesc]]*DATOS[[#This Row],[total_orders]]</f>
        <v>601.12</v>
      </c>
      <c r="J4436">
        <v>12</v>
      </c>
      <c r="K4436">
        <v>0</v>
      </c>
      <c r="L4436" t="s">
        <v>16</v>
      </c>
      <c r="M4436">
        <v>45.4</v>
      </c>
      <c r="N4436">
        <f>IF(DATOS[[#This Row],[email_open_rate]]="",0,DATOS[[#This Row],[email_open_rate]])</f>
        <v>45.4</v>
      </c>
      <c r="O4436" s="1">
        <v>44136</v>
      </c>
      <c r="P4436">
        <v>50</v>
      </c>
      <c r="Q4436">
        <v>0.26</v>
      </c>
      <c r="R4436">
        <f>IF(IFERROR(VLOOKUP(DATOS[[#This Row],[IdUnico]],A4437:$A$5002,1,FALSE),0),1,0)</f>
        <v>0</v>
      </c>
    </row>
    <row r="4437" spans="1:18" x14ac:dyDescent="0.3">
      <c r="A4437" t="str">
        <f>CONCATENATE(DATOS[[#This Row],[customer_id]],"_",DATOS[[#This Row],[country]],"_",DATOS[[#This Row],[customer_since]])</f>
        <v>CUST_8910_France_45049</v>
      </c>
      <c r="B4437" t="s">
        <v>3466</v>
      </c>
      <c r="C4437">
        <v>55</v>
      </c>
      <c r="D4437" t="s">
        <v>25</v>
      </c>
      <c r="E4437" t="s">
        <v>35</v>
      </c>
      <c r="F4437">
        <v>100.03</v>
      </c>
      <c r="G4437">
        <f>IF(DATOS[[#This Row],[avg_order_value]]="",0,DATOS[[#This Row],[avg_order_value]])</f>
        <v>100.03</v>
      </c>
      <c r="H4437">
        <v>10</v>
      </c>
      <c r="I4437">
        <f>DATOS[[#This Row],[avgValorOrdenDesc]]*DATOS[[#This Row],[total_orders]]</f>
        <v>1000.3</v>
      </c>
      <c r="J4437">
        <v>335</v>
      </c>
      <c r="K4437">
        <v>0</v>
      </c>
      <c r="L4437" t="s">
        <v>16</v>
      </c>
      <c r="M4437">
        <v>60.9</v>
      </c>
      <c r="N4437">
        <f>IF(DATOS[[#This Row],[email_open_rate]]="",0,DATOS[[#This Row],[email_open_rate]])</f>
        <v>60.9</v>
      </c>
      <c r="O4437" s="1">
        <v>45049</v>
      </c>
      <c r="P4437">
        <v>19</v>
      </c>
      <c r="Q4437">
        <v>0.36</v>
      </c>
      <c r="R4437">
        <f>IF(IFERROR(VLOOKUP(DATOS[[#This Row],[IdUnico]],A4438:$A$5002,1,FALSE),0),1,0)</f>
        <v>0</v>
      </c>
    </row>
    <row r="4438" spans="1:18" x14ac:dyDescent="0.3">
      <c r="A4438" t="str">
        <f>CONCATENATE(DATOS[[#This Row],[customer_id]],"_",DATOS[[#This Row],[country]],"_",DATOS[[#This Row],[customer_since]])</f>
        <v>CUST_8913_Germany_45561</v>
      </c>
      <c r="B4438" t="s">
        <v>2412</v>
      </c>
      <c r="C4438">
        <v>56</v>
      </c>
      <c r="D4438" t="s">
        <v>14</v>
      </c>
      <c r="E4438" t="s">
        <v>50</v>
      </c>
      <c r="F4438">
        <v>57.88</v>
      </c>
      <c r="G4438">
        <f>IF(DATOS[[#This Row],[avg_order_value]]="",0,DATOS[[#This Row],[avg_order_value]])</f>
        <v>57.88</v>
      </c>
      <c r="H4438">
        <v>6</v>
      </c>
      <c r="I4438">
        <f>DATOS[[#This Row],[avgValorOrdenDesc]]*DATOS[[#This Row],[total_orders]]</f>
        <v>347.28000000000003</v>
      </c>
      <c r="J4438">
        <v>321</v>
      </c>
      <c r="K4438">
        <v>0</v>
      </c>
      <c r="L4438" t="s">
        <v>19</v>
      </c>
      <c r="M4438">
        <v>82.6</v>
      </c>
      <c r="N4438">
        <f>IF(DATOS[[#This Row],[email_open_rate]]="",0,DATOS[[#This Row],[email_open_rate]])</f>
        <v>82.6</v>
      </c>
      <c r="O4438" s="1">
        <v>45561</v>
      </c>
      <c r="P4438">
        <v>48</v>
      </c>
      <c r="Q4438">
        <v>0.33</v>
      </c>
      <c r="R4438">
        <f>IF(IFERROR(VLOOKUP(DATOS[[#This Row],[IdUnico]],A4439:$A$5002,1,FALSE),0),1,0)</f>
        <v>0</v>
      </c>
    </row>
    <row r="4439" spans="1:18" x14ac:dyDescent="0.3">
      <c r="A4439" t="str">
        <f>CONCATENATE(DATOS[[#This Row],[customer_id]],"_",DATOS[[#This Row],[country]],"_",DATOS[[#This Row],[customer_since]])</f>
        <v>CUST_8915_Japan_44099</v>
      </c>
      <c r="B4439" t="s">
        <v>3812</v>
      </c>
      <c r="C4439">
        <v>50</v>
      </c>
      <c r="D4439" t="s">
        <v>14</v>
      </c>
      <c r="E4439" t="s">
        <v>26</v>
      </c>
      <c r="F4439">
        <v>51.6</v>
      </c>
      <c r="G4439">
        <f>IF(DATOS[[#This Row],[avg_order_value]]="",0,DATOS[[#This Row],[avg_order_value]])</f>
        <v>51.6</v>
      </c>
      <c r="H4439">
        <v>13</v>
      </c>
      <c r="I4439">
        <f>DATOS[[#This Row],[avgValorOrdenDesc]]*DATOS[[#This Row],[total_orders]]</f>
        <v>670.80000000000007</v>
      </c>
      <c r="J4439">
        <v>282</v>
      </c>
      <c r="K4439">
        <v>0</v>
      </c>
      <c r="L4439" t="s">
        <v>40</v>
      </c>
      <c r="M4439">
        <v>5.8</v>
      </c>
      <c r="N4439">
        <f>IF(DATOS[[#This Row],[email_open_rate]]="",0,DATOS[[#This Row],[email_open_rate]])</f>
        <v>5.8</v>
      </c>
      <c r="O4439" s="1">
        <v>44099</v>
      </c>
      <c r="P4439">
        <v>68</v>
      </c>
      <c r="Q4439">
        <v>0.39</v>
      </c>
      <c r="R4439">
        <f>IF(IFERROR(VLOOKUP(DATOS[[#This Row],[IdUnico]],A4440:$A$5002,1,FALSE),0),1,0)</f>
        <v>0</v>
      </c>
    </row>
    <row r="4440" spans="1:18" x14ac:dyDescent="0.3">
      <c r="A4440" t="str">
        <f>CONCATENATE(DATOS[[#This Row],[customer_id]],"_",DATOS[[#This Row],[country]],"_",DATOS[[#This Row],[customer_since]])</f>
        <v>CUST_8916_Australia_45112</v>
      </c>
      <c r="B4440" t="s">
        <v>98</v>
      </c>
      <c r="C4440">
        <v>42</v>
      </c>
      <c r="D4440" t="s">
        <v>14</v>
      </c>
      <c r="E4440" t="s">
        <v>22</v>
      </c>
      <c r="F4440">
        <v>36.64</v>
      </c>
      <c r="G4440">
        <f>IF(DATOS[[#This Row],[avg_order_value]]="",0,DATOS[[#This Row],[avg_order_value]])</f>
        <v>36.64</v>
      </c>
      <c r="H4440">
        <v>13</v>
      </c>
      <c r="I4440">
        <f>DATOS[[#This Row],[avgValorOrdenDesc]]*DATOS[[#This Row],[total_orders]]</f>
        <v>476.32</v>
      </c>
      <c r="J4440">
        <v>229</v>
      </c>
      <c r="K4440">
        <v>0</v>
      </c>
      <c r="L4440" t="s">
        <v>40</v>
      </c>
      <c r="M4440">
        <v>1.6</v>
      </c>
      <c r="N4440">
        <f>IF(DATOS[[#This Row],[email_open_rate]]="",0,DATOS[[#This Row],[email_open_rate]])</f>
        <v>1.6</v>
      </c>
      <c r="O4440" s="1">
        <v>45112</v>
      </c>
      <c r="P4440">
        <v>48</v>
      </c>
      <c r="Q4440">
        <v>0.35</v>
      </c>
      <c r="R4440">
        <f>IF(IFERROR(VLOOKUP(DATOS[[#This Row],[IdUnico]],A4441:$A$5002,1,FALSE),0),1,0)</f>
        <v>0</v>
      </c>
    </row>
    <row r="4441" spans="1:18" x14ac:dyDescent="0.3">
      <c r="A4441" t="str">
        <f>CONCATENATE(DATOS[[#This Row],[customer_id]],"_",DATOS[[#This Row],[country]],"_",DATOS[[#This Row],[customer_since]])</f>
        <v>CUST_8922_France_44084</v>
      </c>
      <c r="B4441" t="s">
        <v>2228</v>
      </c>
      <c r="C4441">
        <v>25</v>
      </c>
      <c r="D4441" t="s">
        <v>21</v>
      </c>
      <c r="E4441" t="s">
        <v>35</v>
      </c>
      <c r="F4441">
        <v>112.19</v>
      </c>
      <c r="G4441">
        <f>IF(DATOS[[#This Row],[avg_order_value]]="",0,DATOS[[#This Row],[avg_order_value]])</f>
        <v>112.19</v>
      </c>
      <c r="H4441">
        <v>12</v>
      </c>
      <c r="I4441">
        <f>DATOS[[#This Row],[avgValorOrdenDesc]]*DATOS[[#This Row],[total_orders]]</f>
        <v>1346.28</v>
      </c>
      <c r="J4441">
        <v>349</v>
      </c>
      <c r="K4441">
        <v>0</v>
      </c>
      <c r="L4441" t="s">
        <v>19</v>
      </c>
      <c r="M4441">
        <v>95.7</v>
      </c>
      <c r="N4441">
        <f>IF(DATOS[[#This Row],[email_open_rate]]="",0,DATOS[[#This Row],[email_open_rate]])</f>
        <v>95.7</v>
      </c>
      <c r="O4441" s="1">
        <v>44084</v>
      </c>
      <c r="P4441">
        <v>94</v>
      </c>
      <c r="Q4441">
        <v>0.27</v>
      </c>
      <c r="R4441">
        <f>IF(IFERROR(VLOOKUP(DATOS[[#This Row],[IdUnico]],A4442:$A$5002,1,FALSE),0),1,0)</f>
        <v>0</v>
      </c>
    </row>
    <row r="4442" spans="1:18" x14ac:dyDescent="0.3">
      <c r="A4442" t="str">
        <f>CONCATENATE(DATOS[[#This Row],[customer_id]],"_",DATOS[[#This Row],[country]],"_",DATOS[[#This Row],[customer_since]])</f>
        <v>CUST_8927_Australia_45047</v>
      </c>
      <c r="B4442" t="s">
        <v>1977</v>
      </c>
      <c r="C4442">
        <v>48</v>
      </c>
      <c r="D4442" t="s">
        <v>25</v>
      </c>
      <c r="E4442" t="s">
        <v>22</v>
      </c>
      <c r="F4442">
        <v>72.66</v>
      </c>
      <c r="G4442">
        <f>IF(DATOS[[#This Row],[avg_order_value]]="",0,DATOS[[#This Row],[avg_order_value]])</f>
        <v>72.66</v>
      </c>
      <c r="H4442">
        <v>9</v>
      </c>
      <c r="I4442">
        <f>DATOS[[#This Row],[avgValorOrdenDesc]]*DATOS[[#This Row],[total_orders]]</f>
        <v>653.93999999999994</v>
      </c>
      <c r="J4442">
        <v>214</v>
      </c>
      <c r="K4442">
        <v>0</v>
      </c>
      <c r="L4442" t="s">
        <v>23</v>
      </c>
      <c r="M4442">
        <v>53.3</v>
      </c>
      <c r="N4442">
        <f>IF(DATOS[[#This Row],[email_open_rate]]="",0,DATOS[[#This Row],[email_open_rate]])</f>
        <v>53.3</v>
      </c>
      <c r="O4442" s="1">
        <v>45047</v>
      </c>
      <c r="P4442">
        <v>74</v>
      </c>
      <c r="Q4442">
        <v>0.08</v>
      </c>
      <c r="R4442">
        <f>IF(IFERROR(VLOOKUP(DATOS[[#This Row],[IdUnico]],A4443:$A$5002,1,FALSE),0),1,0)</f>
        <v>0</v>
      </c>
    </row>
    <row r="4443" spans="1:18" x14ac:dyDescent="0.3">
      <c r="A4443" t="str">
        <f>CONCATENATE(DATOS[[#This Row],[customer_id]],"_",DATOS[[#This Row],[country]],"_",DATOS[[#This Row],[customer_since]])</f>
        <v>CUST_8927_Brazil_45712</v>
      </c>
      <c r="B4443" t="s">
        <v>1977</v>
      </c>
      <c r="C4443">
        <v>30</v>
      </c>
      <c r="D4443" t="s">
        <v>14</v>
      </c>
      <c r="E4443" t="s">
        <v>15</v>
      </c>
      <c r="F4443">
        <v>229.43</v>
      </c>
      <c r="G4443">
        <f>IF(DATOS[[#This Row],[avg_order_value]]="",0,DATOS[[#This Row],[avg_order_value]])</f>
        <v>229.43</v>
      </c>
      <c r="H4443">
        <v>10</v>
      </c>
      <c r="I4443">
        <f>DATOS[[#This Row],[avgValorOrdenDesc]]*DATOS[[#This Row],[total_orders]]</f>
        <v>2294.3000000000002</v>
      </c>
      <c r="J4443">
        <v>8</v>
      </c>
      <c r="K4443">
        <v>0</v>
      </c>
      <c r="L4443" t="s">
        <v>29</v>
      </c>
      <c r="M4443">
        <v>16.7</v>
      </c>
      <c r="N4443">
        <f>IF(DATOS[[#This Row],[email_open_rate]]="",0,DATOS[[#This Row],[email_open_rate]])</f>
        <v>16.7</v>
      </c>
      <c r="O4443" s="1">
        <v>45712</v>
      </c>
      <c r="P4443">
        <v>31</v>
      </c>
      <c r="Q4443">
        <v>0.28000000000000003</v>
      </c>
      <c r="R4443">
        <f>IF(IFERROR(VLOOKUP(DATOS[[#This Row],[IdUnico]],A4444:$A$5002,1,FALSE),0),1,0)</f>
        <v>0</v>
      </c>
    </row>
    <row r="4444" spans="1:18" x14ac:dyDescent="0.3">
      <c r="A4444" t="str">
        <f>CONCATENATE(DATOS[[#This Row],[customer_id]],"_",DATOS[[#This Row],[country]],"_",DATOS[[#This Row],[customer_since]])</f>
        <v>CUST_8927_UK_45151</v>
      </c>
      <c r="B4444" t="s">
        <v>1977</v>
      </c>
      <c r="C4444">
        <v>32</v>
      </c>
      <c r="D4444" t="s">
        <v>14</v>
      </c>
      <c r="E4444" t="s">
        <v>52</v>
      </c>
      <c r="F4444">
        <v>143.51</v>
      </c>
      <c r="G4444">
        <f>IF(DATOS[[#This Row],[avg_order_value]]="",0,DATOS[[#This Row],[avg_order_value]])</f>
        <v>143.51</v>
      </c>
      <c r="H4444">
        <v>5</v>
      </c>
      <c r="I4444">
        <f>DATOS[[#This Row],[avgValorOrdenDesc]]*DATOS[[#This Row],[total_orders]]</f>
        <v>717.55</v>
      </c>
      <c r="J4444">
        <v>309</v>
      </c>
      <c r="K4444">
        <v>0</v>
      </c>
      <c r="L4444" t="s">
        <v>19</v>
      </c>
      <c r="M4444">
        <v>35.4</v>
      </c>
      <c r="N4444">
        <f>IF(DATOS[[#This Row],[email_open_rate]]="",0,DATOS[[#This Row],[email_open_rate]])</f>
        <v>35.4</v>
      </c>
      <c r="O4444" s="1">
        <v>45151</v>
      </c>
      <c r="P4444">
        <v>81</v>
      </c>
      <c r="Q4444">
        <v>0.2</v>
      </c>
      <c r="R4444">
        <f>IF(IFERROR(VLOOKUP(DATOS[[#This Row],[IdUnico]],A4445:$A$5002,1,FALSE),0),1,0)</f>
        <v>0</v>
      </c>
    </row>
    <row r="4445" spans="1:18" x14ac:dyDescent="0.3">
      <c r="A4445" t="str">
        <f>CONCATENATE(DATOS[[#This Row],[customer_id]],"_",DATOS[[#This Row],[country]],"_",DATOS[[#This Row],[customer_since]])</f>
        <v>CUST_8928_India_44414</v>
      </c>
      <c r="B4445" t="s">
        <v>3680</v>
      </c>
      <c r="C4445">
        <v>64</v>
      </c>
      <c r="D4445" t="s">
        <v>14</v>
      </c>
      <c r="E4445" t="s">
        <v>37</v>
      </c>
      <c r="F4445">
        <v>138.47999999999999</v>
      </c>
      <c r="G4445">
        <f>IF(DATOS[[#This Row],[avg_order_value]]="",0,DATOS[[#This Row],[avg_order_value]])</f>
        <v>138.47999999999999</v>
      </c>
      <c r="H4445">
        <v>14</v>
      </c>
      <c r="I4445">
        <f>DATOS[[#This Row],[avgValorOrdenDesc]]*DATOS[[#This Row],[total_orders]]</f>
        <v>1938.7199999999998</v>
      </c>
      <c r="J4445">
        <v>47</v>
      </c>
      <c r="K4445">
        <v>0</v>
      </c>
      <c r="L4445" t="s">
        <v>40</v>
      </c>
      <c r="M4445">
        <v>32.4</v>
      </c>
      <c r="N4445">
        <f>IF(DATOS[[#This Row],[email_open_rate]]="",0,DATOS[[#This Row],[email_open_rate]])</f>
        <v>32.4</v>
      </c>
      <c r="O4445" s="1">
        <v>44414</v>
      </c>
      <c r="P4445">
        <v>25</v>
      </c>
      <c r="Q4445">
        <v>0.08</v>
      </c>
      <c r="R4445">
        <f>IF(IFERROR(VLOOKUP(DATOS[[#This Row],[IdUnico]],A4446:$A$5002,1,FALSE),0),1,0)</f>
        <v>0</v>
      </c>
    </row>
    <row r="4446" spans="1:18" x14ac:dyDescent="0.3">
      <c r="A4446" t="str">
        <f>CONCATENATE(DATOS[[#This Row],[customer_id]],"_",DATOS[[#This Row],[country]],"_",DATOS[[#This Row],[customer_since]])</f>
        <v>CUST_8929_India_44754</v>
      </c>
      <c r="B4446" t="s">
        <v>2348</v>
      </c>
      <c r="C4446">
        <v>66</v>
      </c>
      <c r="D4446" t="s">
        <v>14</v>
      </c>
      <c r="E4446" t="s">
        <v>37</v>
      </c>
      <c r="F4446">
        <v>111.86</v>
      </c>
      <c r="G4446">
        <f>IF(DATOS[[#This Row],[avg_order_value]]="",0,DATOS[[#This Row],[avg_order_value]])</f>
        <v>111.86</v>
      </c>
      <c r="H4446">
        <v>5</v>
      </c>
      <c r="I4446">
        <f>DATOS[[#This Row],[avgValorOrdenDesc]]*DATOS[[#This Row],[total_orders]]</f>
        <v>559.29999999999995</v>
      </c>
      <c r="J4446">
        <v>290</v>
      </c>
      <c r="K4446">
        <v>0</v>
      </c>
      <c r="L4446" t="s">
        <v>19</v>
      </c>
      <c r="M4446">
        <v>60.5</v>
      </c>
      <c r="N4446">
        <f>IF(DATOS[[#This Row],[email_open_rate]]="",0,DATOS[[#This Row],[email_open_rate]])</f>
        <v>60.5</v>
      </c>
      <c r="O4446" s="1">
        <v>44754</v>
      </c>
      <c r="P4446">
        <v>65</v>
      </c>
      <c r="Q4446">
        <v>0.47</v>
      </c>
      <c r="R4446">
        <f>IF(IFERROR(VLOOKUP(DATOS[[#This Row],[IdUnico]],A4447:$A$5002,1,FALSE),0),1,0)</f>
        <v>0</v>
      </c>
    </row>
    <row r="4447" spans="1:18" x14ac:dyDescent="0.3">
      <c r="A4447" t="str">
        <f>CONCATENATE(DATOS[[#This Row],[customer_id]],"_",DATOS[[#This Row],[country]],"_",DATOS[[#This Row],[customer_since]])</f>
        <v>CUST_8933_China_45458</v>
      </c>
      <c r="B4447" t="s">
        <v>3679</v>
      </c>
      <c r="C4447">
        <v>32</v>
      </c>
      <c r="D4447" t="s">
        <v>14</v>
      </c>
      <c r="E4447" t="s">
        <v>44</v>
      </c>
      <c r="F4447">
        <v>40.369999999999997</v>
      </c>
      <c r="G4447">
        <f>IF(DATOS[[#This Row],[avg_order_value]]="",0,DATOS[[#This Row],[avg_order_value]])</f>
        <v>40.369999999999997</v>
      </c>
      <c r="H4447">
        <v>11</v>
      </c>
      <c r="I4447">
        <f>DATOS[[#This Row],[avgValorOrdenDesc]]*DATOS[[#This Row],[total_orders]]</f>
        <v>444.07</v>
      </c>
      <c r="J4447">
        <v>16</v>
      </c>
      <c r="K4447">
        <v>0</v>
      </c>
      <c r="L4447" t="s">
        <v>19</v>
      </c>
      <c r="M4447">
        <v>33.4</v>
      </c>
      <c r="N4447">
        <f>IF(DATOS[[#This Row],[email_open_rate]]="",0,DATOS[[#This Row],[email_open_rate]])</f>
        <v>33.4</v>
      </c>
      <c r="O4447" s="1">
        <v>45458</v>
      </c>
      <c r="P4447">
        <v>98</v>
      </c>
      <c r="Q4447">
        <v>0.17</v>
      </c>
      <c r="R4447">
        <f>IF(IFERROR(VLOOKUP(DATOS[[#This Row],[IdUnico]],A4448:$A$5002,1,FALSE),0),1,0)</f>
        <v>0</v>
      </c>
    </row>
    <row r="4448" spans="1:18" x14ac:dyDescent="0.3">
      <c r="A4448" t="str">
        <f>CONCATENATE(DATOS[[#This Row],[customer_id]],"_",DATOS[[#This Row],[country]],"_",DATOS[[#This Row],[customer_since]])</f>
        <v>CUST_8935_UK_45472</v>
      </c>
      <c r="B4448" t="s">
        <v>2481</v>
      </c>
      <c r="C4448">
        <v>43</v>
      </c>
      <c r="D4448" t="s">
        <v>21</v>
      </c>
      <c r="E4448" t="s">
        <v>52</v>
      </c>
      <c r="F4448">
        <v>51.73</v>
      </c>
      <c r="G4448">
        <f>IF(DATOS[[#This Row],[avg_order_value]]="",0,DATOS[[#This Row],[avg_order_value]])</f>
        <v>51.73</v>
      </c>
      <c r="H4448">
        <v>12</v>
      </c>
      <c r="I4448">
        <f>DATOS[[#This Row],[avgValorOrdenDesc]]*DATOS[[#This Row],[total_orders]]</f>
        <v>620.76</v>
      </c>
      <c r="J4448">
        <v>244</v>
      </c>
      <c r="K4448">
        <v>0</v>
      </c>
      <c r="L4448" t="s">
        <v>16</v>
      </c>
      <c r="M4448">
        <v>89.4</v>
      </c>
      <c r="N4448">
        <f>IF(DATOS[[#This Row],[email_open_rate]]="",0,DATOS[[#This Row],[email_open_rate]])</f>
        <v>89.4</v>
      </c>
      <c r="O4448" s="1">
        <v>45472</v>
      </c>
      <c r="P4448">
        <v>94</v>
      </c>
      <c r="Q4448">
        <v>0.37</v>
      </c>
      <c r="R4448">
        <f>IF(IFERROR(VLOOKUP(DATOS[[#This Row],[IdUnico]],A4449:$A$5002,1,FALSE),0),1,0)</f>
        <v>0</v>
      </c>
    </row>
    <row r="4449" spans="1:18" x14ac:dyDescent="0.3">
      <c r="A4449" t="str">
        <f>CONCATENATE(DATOS[[#This Row],[customer_id]],"_",DATOS[[#This Row],[country]],"_",DATOS[[#This Row],[customer_since]])</f>
        <v>CUST_8938_Germany_45012</v>
      </c>
      <c r="B4449" t="s">
        <v>2404</v>
      </c>
      <c r="C4449">
        <v>67</v>
      </c>
      <c r="D4449" t="s">
        <v>21</v>
      </c>
      <c r="E4449" t="s">
        <v>50</v>
      </c>
      <c r="F4449">
        <v>69.430000000000007</v>
      </c>
      <c r="G4449">
        <f>IF(DATOS[[#This Row],[avg_order_value]]="",0,DATOS[[#This Row],[avg_order_value]])</f>
        <v>69.430000000000007</v>
      </c>
      <c r="H4449">
        <v>11</v>
      </c>
      <c r="I4449">
        <f>DATOS[[#This Row],[avgValorOrdenDesc]]*DATOS[[#This Row],[total_orders]]</f>
        <v>763.73</v>
      </c>
      <c r="J4449">
        <v>94</v>
      </c>
      <c r="K4449">
        <v>0</v>
      </c>
      <c r="L4449" t="s">
        <v>19</v>
      </c>
      <c r="M4449">
        <v>80.400000000000006</v>
      </c>
      <c r="N4449">
        <f>IF(DATOS[[#This Row],[email_open_rate]]="",0,DATOS[[#This Row],[email_open_rate]])</f>
        <v>80.400000000000006</v>
      </c>
      <c r="O4449" s="1">
        <v>45012</v>
      </c>
      <c r="P4449">
        <v>14</v>
      </c>
      <c r="Q4449">
        <v>0.31</v>
      </c>
      <c r="R4449">
        <f>IF(IFERROR(VLOOKUP(DATOS[[#This Row],[IdUnico]],A4450:$A$5002,1,FALSE),0),1,0)</f>
        <v>0</v>
      </c>
    </row>
    <row r="4450" spans="1:18" x14ac:dyDescent="0.3">
      <c r="A4450" t="str">
        <f>CONCATENATE(DATOS[[#This Row],[customer_id]],"_",DATOS[[#This Row],[country]],"_",DATOS[[#This Row],[customer_since]])</f>
        <v>CUST_8939_Germany_45463</v>
      </c>
      <c r="B4450" t="s">
        <v>636</v>
      </c>
      <c r="C4450">
        <v>53</v>
      </c>
      <c r="D4450" t="s">
        <v>14</v>
      </c>
      <c r="E4450" t="s">
        <v>50</v>
      </c>
      <c r="F4450">
        <v>410.82</v>
      </c>
      <c r="G4450">
        <f>IF(DATOS[[#This Row],[avg_order_value]]="",0,DATOS[[#This Row],[avg_order_value]])</f>
        <v>410.82</v>
      </c>
      <c r="H4450">
        <v>8</v>
      </c>
      <c r="I4450">
        <f>DATOS[[#This Row],[avgValorOrdenDesc]]*DATOS[[#This Row],[total_orders]]</f>
        <v>3286.56</v>
      </c>
      <c r="J4450">
        <v>149</v>
      </c>
      <c r="K4450">
        <v>0</v>
      </c>
      <c r="L4450" t="s">
        <v>16</v>
      </c>
      <c r="M4450">
        <v>53.4</v>
      </c>
      <c r="N4450">
        <f>IF(DATOS[[#This Row],[email_open_rate]]="",0,DATOS[[#This Row],[email_open_rate]])</f>
        <v>53.4</v>
      </c>
      <c r="O4450" s="1">
        <v>45463</v>
      </c>
      <c r="P4450">
        <v>76</v>
      </c>
      <c r="Q4450">
        <v>0.27</v>
      </c>
      <c r="R4450">
        <f>IF(IFERROR(VLOOKUP(DATOS[[#This Row],[IdUnico]],A4451:$A$5002,1,FALSE),0),1,0)</f>
        <v>0</v>
      </c>
    </row>
    <row r="4451" spans="1:18" x14ac:dyDescent="0.3">
      <c r="A4451" t="str">
        <f>CONCATENATE(DATOS[[#This Row],[customer_id]],"_",DATOS[[#This Row],[country]],"_",DATOS[[#This Row],[customer_since]])</f>
        <v>CUST_8939_Japan_45149</v>
      </c>
      <c r="B4451" t="s">
        <v>636</v>
      </c>
      <c r="C4451">
        <v>73</v>
      </c>
      <c r="D4451" t="s">
        <v>14</v>
      </c>
      <c r="E4451" t="s">
        <v>26</v>
      </c>
      <c r="F4451">
        <v>65.72</v>
      </c>
      <c r="G4451">
        <f>IF(DATOS[[#This Row],[avg_order_value]]="",0,DATOS[[#This Row],[avg_order_value]])</f>
        <v>65.72</v>
      </c>
      <c r="H4451">
        <v>4</v>
      </c>
      <c r="I4451">
        <f>DATOS[[#This Row],[avgValorOrdenDesc]]*DATOS[[#This Row],[total_orders]]</f>
        <v>262.88</v>
      </c>
      <c r="J4451">
        <v>353</v>
      </c>
      <c r="K4451">
        <v>1</v>
      </c>
      <c r="L4451" t="s">
        <v>19</v>
      </c>
      <c r="M4451">
        <v>16.8</v>
      </c>
      <c r="N4451">
        <f>IF(DATOS[[#This Row],[email_open_rate]]="",0,DATOS[[#This Row],[email_open_rate]])</f>
        <v>16.8</v>
      </c>
      <c r="O4451" s="1">
        <v>45149</v>
      </c>
      <c r="P4451">
        <v>54</v>
      </c>
      <c r="Q4451">
        <v>0.13</v>
      </c>
      <c r="R4451">
        <f>IF(IFERROR(VLOOKUP(DATOS[[#This Row],[IdUnico]],A4452:$A$5002,1,FALSE),0),1,0)</f>
        <v>0</v>
      </c>
    </row>
    <row r="4452" spans="1:18" x14ac:dyDescent="0.3">
      <c r="A4452" t="str">
        <f>CONCATENATE(DATOS[[#This Row],[customer_id]],"_",DATOS[[#This Row],[country]],"_",DATOS[[#This Row],[customer_since]])</f>
        <v>CUST_8940_UK_44611</v>
      </c>
      <c r="B4452" t="s">
        <v>3554</v>
      </c>
      <c r="C4452">
        <v>34</v>
      </c>
      <c r="D4452" t="s">
        <v>21</v>
      </c>
      <c r="E4452" t="s">
        <v>52</v>
      </c>
      <c r="F4452">
        <v>118.94</v>
      </c>
      <c r="G4452">
        <f>IF(DATOS[[#This Row],[avg_order_value]]="",0,DATOS[[#This Row],[avg_order_value]])</f>
        <v>118.94</v>
      </c>
      <c r="H4452">
        <v>9</v>
      </c>
      <c r="I4452">
        <f>DATOS[[#This Row],[avgValorOrdenDesc]]*DATOS[[#This Row],[total_orders]]</f>
        <v>1070.46</v>
      </c>
      <c r="J4452">
        <v>245</v>
      </c>
      <c r="K4452">
        <v>1</v>
      </c>
      <c r="L4452" t="s">
        <v>16</v>
      </c>
      <c r="M4452">
        <v>85.5</v>
      </c>
      <c r="N4452">
        <f>IF(DATOS[[#This Row],[email_open_rate]]="",0,DATOS[[#This Row],[email_open_rate]])</f>
        <v>85.5</v>
      </c>
      <c r="O4452" s="1">
        <v>44611</v>
      </c>
      <c r="P4452">
        <v>25</v>
      </c>
      <c r="Q4452">
        <v>0.22</v>
      </c>
      <c r="R4452">
        <f>IF(IFERROR(VLOOKUP(DATOS[[#This Row],[IdUnico]],A4453:$A$5002,1,FALSE),0),1,0)</f>
        <v>0</v>
      </c>
    </row>
    <row r="4453" spans="1:18" x14ac:dyDescent="0.3">
      <c r="A4453" t="str">
        <f>CONCATENATE(DATOS[[#This Row],[customer_id]],"_",DATOS[[#This Row],[country]],"_",DATOS[[#This Row],[customer_since]])</f>
        <v>CUST_8941_Japan_45307</v>
      </c>
      <c r="B4453" t="s">
        <v>683</v>
      </c>
      <c r="C4453">
        <v>37</v>
      </c>
      <c r="D4453" t="s">
        <v>21</v>
      </c>
      <c r="E4453" t="s">
        <v>26</v>
      </c>
      <c r="F4453">
        <v>279.57</v>
      </c>
      <c r="G4453">
        <f>IF(DATOS[[#This Row],[avg_order_value]]="",0,DATOS[[#This Row],[avg_order_value]])</f>
        <v>279.57</v>
      </c>
      <c r="H4453">
        <v>10</v>
      </c>
      <c r="I4453">
        <f>DATOS[[#This Row],[avgValorOrdenDesc]]*DATOS[[#This Row],[total_orders]]</f>
        <v>2795.7</v>
      </c>
      <c r="J4453">
        <v>91</v>
      </c>
      <c r="K4453">
        <v>0</v>
      </c>
      <c r="L4453" t="s">
        <v>23</v>
      </c>
      <c r="M4453">
        <v>71.900000000000006</v>
      </c>
      <c r="N4453">
        <f>IF(DATOS[[#This Row],[email_open_rate]]="",0,DATOS[[#This Row],[email_open_rate]])</f>
        <v>71.900000000000006</v>
      </c>
      <c r="O4453" s="1">
        <v>45307</v>
      </c>
      <c r="P4453">
        <v>96</v>
      </c>
      <c r="Q4453">
        <v>0.25</v>
      </c>
      <c r="R4453">
        <f>IF(IFERROR(VLOOKUP(DATOS[[#This Row],[IdUnico]],A4454:$A$5002,1,FALSE),0),1,0)</f>
        <v>0</v>
      </c>
    </row>
    <row r="4454" spans="1:18" x14ac:dyDescent="0.3">
      <c r="A4454" t="str">
        <f>CONCATENATE(DATOS[[#This Row],[customer_id]],"_",DATOS[[#This Row],[country]],"_",DATOS[[#This Row],[customer_since]])</f>
        <v>CUST_8943_China_44183</v>
      </c>
      <c r="B4454" t="s">
        <v>761</v>
      </c>
      <c r="C4454">
        <v>37</v>
      </c>
      <c r="D4454" t="s">
        <v>21</v>
      </c>
      <c r="E4454" t="s">
        <v>44</v>
      </c>
      <c r="F4454">
        <v>41.82</v>
      </c>
      <c r="G4454">
        <f>IF(DATOS[[#This Row],[avg_order_value]]="",0,DATOS[[#This Row],[avg_order_value]])</f>
        <v>41.82</v>
      </c>
      <c r="H4454">
        <v>9</v>
      </c>
      <c r="I4454">
        <f>DATOS[[#This Row],[avgValorOrdenDesc]]*DATOS[[#This Row],[total_orders]]</f>
        <v>376.38</v>
      </c>
      <c r="J4454">
        <v>20</v>
      </c>
      <c r="K4454">
        <v>0</v>
      </c>
      <c r="L4454" t="s">
        <v>29</v>
      </c>
      <c r="M4454">
        <v>28.1</v>
      </c>
      <c r="N4454">
        <f>IF(DATOS[[#This Row],[email_open_rate]]="",0,DATOS[[#This Row],[email_open_rate]])</f>
        <v>28.1</v>
      </c>
      <c r="O4454" s="1">
        <v>44183</v>
      </c>
      <c r="P4454">
        <v>30</v>
      </c>
      <c r="Q4454">
        <v>0.28999999999999998</v>
      </c>
      <c r="R4454">
        <f>IF(IFERROR(VLOOKUP(DATOS[[#This Row],[IdUnico]],A4455:$A$5002,1,FALSE),0),1,0)</f>
        <v>0</v>
      </c>
    </row>
    <row r="4455" spans="1:18" x14ac:dyDescent="0.3">
      <c r="A4455" t="str">
        <f>CONCATENATE(DATOS[[#This Row],[customer_id]],"_",DATOS[[#This Row],[country]],"_",DATOS[[#This Row],[customer_since]])</f>
        <v>CUST_8950_Brazil_44276</v>
      </c>
      <c r="B4455" t="s">
        <v>2096</v>
      </c>
      <c r="C4455">
        <v>54</v>
      </c>
      <c r="D4455" t="s">
        <v>14</v>
      </c>
      <c r="E4455" t="s">
        <v>15</v>
      </c>
      <c r="F4455">
        <v>38.049999999999997</v>
      </c>
      <c r="G4455">
        <f>IF(DATOS[[#This Row],[avg_order_value]]="",0,DATOS[[#This Row],[avg_order_value]])</f>
        <v>38.049999999999997</v>
      </c>
      <c r="H4455">
        <v>12</v>
      </c>
      <c r="I4455">
        <f>DATOS[[#This Row],[avgValorOrdenDesc]]*DATOS[[#This Row],[total_orders]]</f>
        <v>456.59999999999997</v>
      </c>
      <c r="J4455">
        <v>169</v>
      </c>
      <c r="K4455">
        <v>1</v>
      </c>
      <c r="L4455" t="s">
        <v>29</v>
      </c>
      <c r="M4455">
        <v>11.3</v>
      </c>
      <c r="N4455">
        <f>IF(DATOS[[#This Row],[email_open_rate]]="",0,DATOS[[#This Row],[email_open_rate]])</f>
        <v>11.3</v>
      </c>
      <c r="O4455" s="1">
        <v>44276</v>
      </c>
      <c r="P4455">
        <v>41</v>
      </c>
      <c r="Q4455">
        <v>0.25</v>
      </c>
      <c r="R4455">
        <f>IF(IFERROR(VLOOKUP(DATOS[[#This Row],[IdUnico]],A4456:$A$5002,1,FALSE),0),1,0)</f>
        <v>0</v>
      </c>
    </row>
    <row r="4456" spans="1:18" x14ac:dyDescent="0.3">
      <c r="A4456" t="str">
        <f>CONCATENATE(DATOS[[#This Row],[customer_id]],"_",DATOS[[#This Row],[country]],"_",DATOS[[#This Row],[customer_since]])</f>
        <v>CUST_8951_Germany_45024</v>
      </c>
      <c r="B4456" t="s">
        <v>2751</v>
      </c>
      <c r="C4456">
        <v>47</v>
      </c>
      <c r="D4456" t="s">
        <v>14</v>
      </c>
      <c r="E4456" t="s">
        <v>50</v>
      </c>
      <c r="F4456">
        <v>231.27</v>
      </c>
      <c r="G4456">
        <f>IF(DATOS[[#This Row],[avg_order_value]]="",0,DATOS[[#This Row],[avg_order_value]])</f>
        <v>231.27</v>
      </c>
      <c r="H4456">
        <v>4</v>
      </c>
      <c r="I4456">
        <f>DATOS[[#This Row],[avgValorOrdenDesc]]*DATOS[[#This Row],[total_orders]]</f>
        <v>925.08</v>
      </c>
      <c r="J4456">
        <v>91</v>
      </c>
      <c r="K4456">
        <v>0</v>
      </c>
      <c r="L4456" t="s">
        <v>23</v>
      </c>
      <c r="M4456">
        <v>83.1</v>
      </c>
      <c r="N4456">
        <f>IF(DATOS[[#This Row],[email_open_rate]]="",0,DATOS[[#This Row],[email_open_rate]])</f>
        <v>83.1</v>
      </c>
      <c r="O4456" s="1">
        <v>45024</v>
      </c>
      <c r="P4456">
        <v>6</v>
      </c>
      <c r="Q4456">
        <v>0.68</v>
      </c>
      <c r="R4456">
        <f>IF(IFERROR(VLOOKUP(DATOS[[#This Row],[IdUnico]],A4457:$A$5002,1,FALSE),0),1,0)</f>
        <v>0</v>
      </c>
    </row>
    <row r="4457" spans="1:18" x14ac:dyDescent="0.3">
      <c r="A4457" t="str">
        <f>CONCATENATE(DATOS[[#This Row],[customer_id]],"_",DATOS[[#This Row],[country]],"_",DATOS[[#This Row],[customer_since]])</f>
        <v>CUST_8954_Japan_45568</v>
      </c>
      <c r="B4457" t="s">
        <v>3451</v>
      </c>
      <c r="C4457">
        <v>19</v>
      </c>
      <c r="D4457" t="s">
        <v>14</v>
      </c>
      <c r="E4457" t="s">
        <v>26</v>
      </c>
      <c r="F4457">
        <v>84.53</v>
      </c>
      <c r="G4457">
        <f>IF(DATOS[[#This Row],[avg_order_value]]="",0,DATOS[[#This Row],[avg_order_value]])</f>
        <v>84.53</v>
      </c>
      <c r="H4457">
        <v>6</v>
      </c>
      <c r="I4457">
        <f>DATOS[[#This Row],[avgValorOrdenDesc]]*DATOS[[#This Row],[total_orders]]</f>
        <v>507.18</v>
      </c>
      <c r="J4457">
        <v>230</v>
      </c>
      <c r="K4457">
        <v>0</v>
      </c>
      <c r="L4457" t="s">
        <v>19</v>
      </c>
      <c r="M4457">
        <v>98.2</v>
      </c>
      <c r="N4457">
        <f>IF(DATOS[[#This Row],[email_open_rate]]="",0,DATOS[[#This Row],[email_open_rate]])</f>
        <v>98.2</v>
      </c>
      <c r="O4457" s="1">
        <v>45568</v>
      </c>
      <c r="P4457">
        <v>69</v>
      </c>
      <c r="Q4457">
        <v>0.18</v>
      </c>
      <c r="R4457">
        <f>IF(IFERROR(VLOOKUP(DATOS[[#This Row],[IdUnico]],A4458:$A$5002,1,FALSE),0),1,0)</f>
        <v>0</v>
      </c>
    </row>
    <row r="4458" spans="1:18" x14ac:dyDescent="0.3">
      <c r="A4458" t="str">
        <f>CONCATENATE(DATOS[[#This Row],[customer_id]],"_",DATOS[[#This Row],[country]],"_",DATOS[[#This Row],[customer_since]])</f>
        <v>CUST_8954_USA_45165</v>
      </c>
      <c r="B4458" t="s">
        <v>3451</v>
      </c>
      <c r="C4458">
        <v>66</v>
      </c>
      <c r="D4458" t="s">
        <v>14</v>
      </c>
      <c r="E4458" t="s">
        <v>18</v>
      </c>
      <c r="F4458">
        <v>35.35</v>
      </c>
      <c r="G4458">
        <f>IF(DATOS[[#This Row],[avg_order_value]]="",0,DATOS[[#This Row],[avg_order_value]])</f>
        <v>35.35</v>
      </c>
      <c r="H4458">
        <v>13</v>
      </c>
      <c r="I4458">
        <f>DATOS[[#This Row],[avgValorOrdenDesc]]*DATOS[[#This Row],[total_orders]]</f>
        <v>459.55</v>
      </c>
      <c r="J4458">
        <v>334</v>
      </c>
      <c r="K4458">
        <v>0</v>
      </c>
      <c r="L4458" t="s">
        <v>40</v>
      </c>
      <c r="M4458">
        <v>58.2</v>
      </c>
      <c r="N4458">
        <f>IF(DATOS[[#This Row],[email_open_rate]]="",0,DATOS[[#This Row],[email_open_rate]])</f>
        <v>58.2</v>
      </c>
      <c r="O4458" s="1">
        <v>45165</v>
      </c>
      <c r="P4458">
        <v>73</v>
      </c>
      <c r="Q4458">
        <v>0.26</v>
      </c>
      <c r="R4458">
        <f>IF(IFERROR(VLOOKUP(DATOS[[#This Row],[IdUnico]],A4459:$A$5002,1,FALSE),0),1,0)</f>
        <v>0</v>
      </c>
    </row>
    <row r="4459" spans="1:18" x14ac:dyDescent="0.3">
      <c r="A4459" t="str">
        <f>CONCATENATE(DATOS[[#This Row],[customer_id]],"_",DATOS[[#This Row],[country]],"_",DATOS[[#This Row],[customer_since]])</f>
        <v>CUST_8956_France_44673</v>
      </c>
      <c r="B4459" t="s">
        <v>705</v>
      </c>
      <c r="C4459">
        <v>45</v>
      </c>
      <c r="D4459" t="s">
        <v>21</v>
      </c>
      <c r="E4459" t="s">
        <v>35</v>
      </c>
      <c r="F4459">
        <v>77.349999999999994</v>
      </c>
      <c r="G4459">
        <f>IF(DATOS[[#This Row],[avg_order_value]]="",0,DATOS[[#This Row],[avg_order_value]])</f>
        <v>77.349999999999994</v>
      </c>
      <c r="H4459">
        <v>5</v>
      </c>
      <c r="I4459">
        <f>DATOS[[#This Row],[avgValorOrdenDesc]]*DATOS[[#This Row],[total_orders]]</f>
        <v>386.75</v>
      </c>
      <c r="J4459">
        <v>62</v>
      </c>
      <c r="K4459">
        <v>0</v>
      </c>
      <c r="L4459" t="s">
        <v>23</v>
      </c>
      <c r="M4459">
        <v>71.5</v>
      </c>
      <c r="N4459">
        <f>IF(DATOS[[#This Row],[email_open_rate]]="",0,DATOS[[#This Row],[email_open_rate]])</f>
        <v>71.5</v>
      </c>
      <c r="O4459" s="1">
        <v>44673</v>
      </c>
      <c r="P4459">
        <v>40</v>
      </c>
      <c r="Q4459">
        <v>0.48</v>
      </c>
      <c r="R4459">
        <f>IF(IFERROR(VLOOKUP(DATOS[[#This Row],[IdUnico]],A4460:$A$5002,1,FALSE),0),1,0)</f>
        <v>0</v>
      </c>
    </row>
    <row r="4460" spans="1:18" x14ac:dyDescent="0.3">
      <c r="A4460" t="str">
        <f>CONCATENATE(DATOS[[#This Row],[customer_id]],"_",DATOS[[#This Row],[country]],"_",DATOS[[#This Row],[customer_since]])</f>
        <v>CUST_8957_Germany_45423</v>
      </c>
      <c r="B4460" t="s">
        <v>3028</v>
      </c>
      <c r="C4460">
        <v>64</v>
      </c>
      <c r="D4460" t="s">
        <v>14</v>
      </c>
      <c r="E4460" t="s">
        <v>50</v>
      </c>
      <c r="F4460">
        <v>192.83</v>
      </c>
      <c r="G4460">
        <f>IF(DATOS[[#This Row],[avg_order_value]]="",0,DATOS[[#This Row],[avg_order_value]])</f>
        <v>192.83</v>
      </c>
      <c r="H4460">
        <v>10</v>
      </c>
      <c r="I4460">
        <f>DATOS[[#This Row],[avgValorOrdenDesc]]*DATOS[[#This Row],[total_orders]]</f>
        <v>1928.3000000000002</v>
      </c>
      <c r="J4460">
        <v>320</v>
      </c>
      <c r="K4460">
        <v>0</v>
      </c>
      <c r="L4460" t="s">
        <v>40</v>
      </c>
      <c r="M4460">
        <v>30.8</v>
      </c>
      <c r="N4460">
        <f>IF(DATOS[[#This Row],[email_open_rate]]="",0,DATOS[[#This Row],[email_open_rate]])</f>
        <v>30.8</v>
      </c>
      <c r="O4460" s="1">
        <v>45423</v>
      </c>
      <c r="P4460">
        <v>38</v>
      </c>
      <c r="Q4460">
        <v>0.28000000000000003</v>
      </c>
      <c r="R4460">
        <f>IF(IFERROR(VLOOKUP(DATOS[[#This Row],[IdUnico]],A4461:$A$5002,1,FALSE),0),1,0)</f>
        <v>0</v>
      </c>
    </row>
    <row r="4461" spans="1:18" x14ac:dyDescent="0.3">
      <c r="A4461" t="str">
        <f>CONCATENATE(DATOS[[#This Row],[customer_id]],"_",DATOS[[#This Row],[country]],"_",DATOS[[#This Row],[customer_since]])</f>
        <v>CUST_8961_India_44609</v>
      </c>
      <c r="B4461" t="s">
        <v>1771</v>
      </c>
      <c r="C4461">
        <v>52</v>
      </c>
      <c r="D4461" t="s">
        <v>21</v>
      </c>
      <c r="E4461" t="s">
        <v>37</v>
      </c>
      <c r="F4461">
        <v>164.34</v>
      </c>
      <c r="G4461">
        <f>IF(DATOS[[#This Row],[avg_order_value]]="",0,DATOS[[#This Row],[avg_order_value]])</f>
        <v>164.34</v>
      </c>
      <c r="H4461">
        <v>12</v>
      </c>
      <c r="I4461">
        <f>DATOS[[#This Row],[avgValorOrdenDesc]]*DATOS[[#This Row],[total_orders]]</f>
        <v>1972.08</v>
      </c>
      <c r="J4461">
        <v>165</v>
      </c>
      <c r="K4461">
        <v>0</v>
      </c>
      <c r="L4461" t="s">
        <v>29</v>
      </c>
      <c r="M4461">
        <v>50.7</v>
      </c>
      <c r="N4461">
        <f>IF(DATOS[[#This Row],[email_open_rate]]="",0,DATOS[[#This Row],[email_open_rate]])</f>
        <v>50.7</v>
      </c>
      <c r="O4461" s="1">
        <v>44609</v>
      </c>
      <c r="P4461">
        <v>23</v>
      </c>
      <c r="Q4461">
        <v>0.46</v>
      </c>
      <c r="R4461">
        <f>IF(IFERROR(VLOOKUP(DATOS[[#This Row],[IdUnico]],A4462:$A$5002,1,FALSE),0),1,0)</f>
        <v>0</v>
      </c>
    </row>
    <row r="4462" spans="1:18" x14ac:dyDescent="0.3">
      <c r="A4462" t="str">
        <f>CONCATENATE(DATOS[[#This Row],[customer_id]],"_",DATOS[[#This Row],[country]],"_",DATOS[[#This Row],[customer_since]])</f>
        <v>CUST_8962_Canada_45061</v>
      </c>
      <c r="B4462" t="s">
        <v>3345</v>
      </c>
      <c r="C4462">
        <v>27</v>
      </c>
      <c r="D4462" t="s">
        <v>14</v>
      </c>
      <c r="E4462" t="s">
        <v>28</v>
      </c>
      <c r="F4462">
        <v>40.75</v>
      </c>
      <c r="G4462">
        <f>IF(DATOS[[#This Row],[avg_order_value]]="",0,DATOS[[#This Row],[avg_order_value]])</f>
        <v>40.75</v>
      </c>
      <c r="H4462">
        <v>16</v>
      </c>
      <c r="I4462">
        <f>DATOS[[#This Row],[avgValorOrdenDesc]]*DATOS[[#This Row],[total_orders]]</f>
        <v>652</v>
      </c>
      <c r="J4462">
        <v>50</v>
      </c>
      <c r="K4462">
        <v>0</v>
      </c>
      <c r="L4462" t="s">
        <v>19</v>
      </c>
      <c r="M4462">
        <v>71.7</v>
      </c>
      <c r="N4462">
        <f>IF(DATOS[[#This Row],[email_open_rate]]="",0,DATOS[[#This Row],[email_open_rate]])</f>
        <v>71.7</v>
      </c>
      <c r="O4462" s="1">
        <v>45061</v>
      </c>
      <c r="P4462">
        <v>37</v>
      </c>
      <c r="Q4462">
        <v>0.28999999999999998</v>
      </c>
      <c r="R4462">
        <f>IF(IFERROR(VLOOKUP(DATOS[[#This Row],[IdUnico]],A4463:$A$5002,1,FALSE),0),1,0)</f>
        <v>0</v>
      </c>
    </row>
    <row r="4463" spans="1:18" x14ac:dyDescent="0.3">
      <c r="A4463" t="str">
        <f>CONCATENATE(DATOS[[#This Row],[customer_id]],"_",DATOS[[#This Row],[country]],"_",DATOS[[#This Row],[customer_since]])</f>
        <v>CUST_8966_Australia_45770</v>
      </c>
      <c r="B4463" t="s">
        <v>3791</v>
      </c>
      <c r="C4463">
        <v>37</v>
      </c>
      <c r="D4463" t="s">
        <v>14</v>
      </c>
      <c r="E4463" t="s">
        <v>22</v>
      </c>
      <c r="F4463">
        <v>109.03</v>
      </c>
      <c r="G4463">
        <f>IF(DATOS[[#This Row],[avg_order_value]]="",0,DATOS[[#This Row],[avg_order_value]])</f>
        <v>109.03</v>
      </c>
      <c r="H4463">
        <v>9</v>
      </c>
      <c r="I4463">
        <f>DATOS[[#This Row],[avgValorOrdenDesc]]*DATOS[[#This Row],[total_orders]]</f>
        <v>981.27</v>
      </c>
      <c r="J4463">
        <v>297</v>
      </c>
      <c r="K4463">
        <v>0</v>
      </c>
      <c r="L4463" t="s">
        <v>40</v>
      </c>
      <c r="M4463">
        <v>11.6</v>
      </c>
      <c r="N4463">
        <f>IF(DATOS[[#This Row],[email_open_rate]]="",0,DATOS[[#This Row],[email_open_rate]])</f>
        <v>11.6</v>
      </c>
      <c r="O4463" s="1">
        <v>45770</v>
      </c>
      <c r="P4463">
        <v>77</v>
      </c>
      <c r="Q4463">
        <v>0.14000000000000001</v>
      </c>
      <c r="R4463">
        <f>IF(IFERROR(VLOOKUP(DATOS[[#This Row],[IdUnico]],A4464:$A$5002,1,FALSE),0),1,0)</f>
        <v>0</v>
      </c>
    </row>
    <row r="4464" spans="1:18" x14ac:dyDescent="0.3">
      <c r="A4464" t="str">
        <f>CONCATENATE(DATOS[[#This Row],[customer_id]],"_",DATOS[[#This Row],[country]],"_",DATOS[[#This Row],[customer_since]])</f>
        <v>CUST_8967_China_45131</v>
      </c>
      <c r="B4464" t="s">
        <v>1713</v>
      </c>
      <c r="C4464">
        <v>47</v>
      </c>
      <c r="D4464" t="s">
        <v>21</v>
      </c>
      <c r="E4464" t="s">
        <v>44</v>
      </c>
      <c r="F4464">
        <v>144.62</v>
      </c>
      <c r="G4464">
        <f>IF(DATOS[[#This Row],[avg_order_value]]="",0,DATOS[[#This Row],[avg_order_value]])</f>
        <v>144.62</v>
      </c>
      <c r="H4464">
        <v>14</v>
      </c>
      <c r="I4464">
        <f>DATOS[[#This Row],[avgValorOrdenDesc]]*DATOS[[#This Row],[total_orders]]</f>
        <v>2024.68</v>
      </c>
      <c r="J4464">
        <v>113</v>
      </c>
      <c r="K4464">
        <v>0</v>
      </c>
      <c r="L4464" t="s">
        <v>19</v>
      </c>
      <c r="M4464">
        <v>97.5</v>
      </c>
      <c r="N4464">
        <f>IF(DATOS[[#This Row],[email_open_rate]]="",0,DATOS[[#This Row],[email_open_rate]])</f>
        <v>97.5</v>
      </c>
      <c r="O4464" s="1">
        <v>45131</v>
      </c>
      <c r="P4464">
        <v>30</v>
      </c>
      <c r="Q4464">
        <v>0.36</v>
      </c>
      <c r="R4464">
        <f>IF(IFERROR(VLOOKUP(DATOS[[#This Row],[IdUnico]],A4465:$A$5002,1,FALSE),0),1,0)</f>
        <v>0</v>
      </c>
    </row>
    <row r="4465" spans="1:18" x14ac:dyDescent="0.3">
      <c r="A4465" t="str">
        <f>CONCATENATE(DATOS[[#This Row],[customer_id]],"_",DATOS[[#This Row],[country]],"_",DATOS[[#This Row],[customer_since]])</f>
        <v>CUST_8967_Japan_44889</v>
      </c>
      <c r="B4465" t="s">
        <v>1713</v>
      </c>
      <c r="C4465">
        <v>73</v>
      </c>
      <c r="D4465" t="s">
        <v>21</v>
      </c>
      <c r="E4465" t="s">
        <v>26</v>
      </c>
      <c r="F4465">
        <v>50.69</v>
      </c>
      <c r="G4465">
        <f>IF(DATOS[[#This Row],[avg_order_value]]="",0,DATOS[[#This Row],[avg_order_value]])</f>
        <v>50.69</v>
      </c>
      <c r="H4465">
        <v>8</v>
      </c>
      <c r="I4465">
        <f>DATOS[[#This Row],[avgValorOrdenDesc]]*DATOS[[#This Row],[total_orders]]</f>
        <v>405.52</v>
      </c>
      <c r="J4465">
        <v>316</v>
      </c>
      <c r="K4465">
        <v>0</v>
      </c>
      <c r="L4465" t="s">
        <v>29</v>
      </c>
      <c r="M4465">
        <v>58</v>
      </c>
      <c r="N4465">
        <f>IF(DATOS[[#This Row],[email_open_rate]]="",0,DATOS[[#This Row],[email_open_rate]])</f>
        <v>58</v>
      </c>
      <c r="O4465" s="1">
        <v>44889</v>
      </c>
      <c r="P4465">
        <v>30</v>
      </c>
      <c r="Q4465">
        <v>0.33</v>
      </c>
      <c r="R4465">
        <f>IF(IFERROR(VLOOKUP(DATOS[[#This Row],[IdUnico]],A4466:$A$5002,1,FALSE),0),1,0)</f>
        <v>0</v>
      </c>
    </row>
    <row r="4466" spans="1:18" x14ac:dyDescent="0.3">
      <c r="A4466" t="str">
        <f>CONCATENATE(DATOS[[#This Row],[customer_id]],"_",DATOS[[#This Row],[country]],"_",DATOS[[#This Row],[customer_since]])</f>
        <v>CUST_8970_China_44112</v>
      </c>
      <c r="B4466" t="s">
        <v>929</v>
      </c>
      <c r="C4466">
        <v>61</v>
      </c>
      <c r="D4466" t="s">
        <v>25</v>
      </c>
      <c r="E4466" t="s">
        <v>44</v>
      </c>
      <c r="F4466">
        <v>78.34</v>
      </c>
      <c r="G4466">
        <f>IF(DATOS[[#This Row],[avg_order_value]]="",0,DATOS[[#This Row],[avg_order_value]])</f>
        <v>78.34</v>
      </c>
      <c r="H4466">
        <v>9</v>
      </c>
      <c r="I4466">
        <f>DATOS[[#This Row],[avgValorOrdenDesc]]*DATOS[[#This Row],[total_orders]]</f>
        <v>705.06000000000006</v>
      </c>
      <c r="J4466">
        <v>53</v>
      </c>
      <c r="K4466">
        <v>0</v>
      </c>
      <c r="L4466" t="s">
        <v>19</v>
      </c>
      <c r="M4466">
        <v>66.3</v>
      </c>
      <c r="N4466">
        <f>IF(DATOS[[#This Row],[email_open_rate]]="",0,DATOS[[#This Row],[email_open_rate]])</f>
        <v>66.3</v>
      </c>
      <c r="O4466" s="1">
        <v>44112</v>
      </c>
      <c r="P4466">
        <v>88</v>
      </c>
      <c r="Q4466">
        <v>0.36</v>
      </c>
      <c r="R4466">
        <f>IF(IFERROR(VLOOKUP(DATOS[[#This Row],[IdUnico]],A4467:$A$5002,1,FALSE),0),1,0)</f>
        <v>0</v>
      </c>
    </row>
    <row r="4467" spans="1:18" x14ac:dyDescent="0.3">
      <c r="A4467" t="str">
        <f>CONCATENATE(DATOS[[#This Row],[customer_id]],"_",DATOS[[#This Row],[country]],"_",DATOS[[#This Row],[customer_since]])</f>
        <v>CUST_8970_Japan_44264</v>
      </c>
      <c r="B4467" t="s">
        <v>929</v>
      </c>
      <c r="C4467">
        <v>50</v>
      </c>
      <c r="D4467" t="s">
        <v>21</v>
      </c>
      <c r="E4467" t="s">
        <v>26</v>
      </c>
      <c r="F4467">
        <v>144.24</v>
      </c>
      <c r="G4467">
        <f>IF(DATOS[[#This Row],[avg_order_value]]="",0,DATOS[[#This Row],[avg_order_value]])</f>
        <v>144.24</v>
      </c>
      <c r="H4467">
        <v>8</v>
      </c>
      <c r="I4467">
        <f>DATOS[[#This Row],[avgValorOrdenDesc]]*DATOS[[#This Row],[total_orders]]</f>
        <v>1153.92</v>
      </c>
      <c r="J4467">
        <v>17</v>
      </c>
      <c r="K4467">
        <v>0</v>
      </c>
      <c r="L4467" t="s">
        <v>40</v>
      </c>
      <c r="M4467">
        <v>53.3</v>
      </c>
      <c r="N4467">
        <f>IF(DATOS[[#This Row],[email_open_rate]]="",0,DATOS[[#This Row],[email_open_rate]])</f>
        <v>53.3</v>
      </c>
      <c r="O4467" s="1">
        <v>44264</v>
      </c>
      <c r="P4467">
        <v>99</v>
      </c>
      <c r="Q4467">
        <v>0.53</v>
      </c>
      <c r="R4467">
        <f>IF(IFERROR(VLOOKUP(DATOS[[#This Row],[IdUnico]],A4468:$A$5002,1,FALSE),0),1,0)</f>
        <v>0</v>
      </c>
    </row>
    <row r="4468" spans="1:18" x14ac:dyDescent="0.3">
      <c r="A4468" t="str">
        <f>CONCATENATE(DATOS[[#This Row],[customer_id]],"_",DATOS[[#This Row],[country]],"_",DATOS[[#This Row],[customer_since]])</f>
        <v>CUST_8970_Japan_45127</v>
      </c>
      <c r="B4468" t="s">
        <v>929</v>
      </c>
      <c r="C4468">
        <v>65</v>
      </c>
      <c r="D4468" t="s">
        <v>14</v>
      </c>
      <c r="E4468" t="s">
        <v>26</v>
      </c>
      <c r="F4468">
        <v>167.41</v>
      </c>
      <c r="G4468">
        <f>IF(DATOS[[#This Row],[avg_order_value]]="",0,DATOS[[#This Row],[avg_order_value]])</f>
        <v>167.41</v>
      </c>
      <c r="H4468">
        <v>11</v>
      </c>
      <c r="I4468">
        <f>DATOS[[#This Row],[avgValorOrdenDesc]]*DATOS[[#This Row],[total_orders]]</f>
        <v>1841.51</v>
      </c>
      <c r="J4468">
        <v>224</v>
      </c>
      <c r="K4468">
        <v>0</v>
      </c>
      <c r="L4468" t="s">
        <v>40</v>
      </c>
      <c r="M4468">
        <v>33</v>
      </c>
      <c r="N4468">
        <f>IF(DATOS[[#This Row],[email_open_rate]]="",0,DATOS[[#This Row],[email_open_rate]])</f>
        <v>33</v>
      </c>
      <c r="O4468" s="1">
        <v>45127</v>
      </c>
      <c r="P4468">
        <v>76</v>
      </c>
      <c r="Q4468">
        <v>0.17</v>
      </c>
      <c r="R4468">
        <f>IF(IFERROR(VLOOKUP(DATOS[[#This Row],[IdUnico]],A4469:$A$5002,1,FALSE),0),1,0)</f>
        <v>0</v>
      </c>
    </row>
    <row r="4469" spans="1:18" x14ac:dyDescent="0.3">
      <c r="A4469" t="str">
        <f>CONCATENATE(DATOS[[#This Row],[customer_id]],"_",DATOS[[#This Row],[country]],"_",DATOS[[#This Row],[customer_since]])</f>
        <v>CUST_8972_Canada_45685</v>
      </c>
      <c r="B4469" t="s">
        <v>3143</v>
      </c>
      <c r="C4469">
        <v>42</v>
      </c>
      <c r="D4469" t="s">
        <v>14</v>
      </c>
      <c r="E4469" t="s">
        <v>28</v>
      </c>
      <c r="F4469">
        <v>99.16</v>
      </c>
      <c r="G4469">
        <f>IF(DATOS[[#This Row],[avg_order_value]]="",0,DATOS[[#This Row],[avg_order_value]])</f>
        <v>99.16</v>
      </c>
      <c r="H4469">
        <v>9</v>
      </c>
      <c r="I4469">
        <f>DATOS[[#This Row],[avgValorOrdenDesc]]*DATOS[[#This Row],[total_orders]]</f>
        <v>892.43999999999994</v>
      </c>
      <c r="J4469">
        <v>162</v>
      </c>
      <c r="K4469">
        <v>0</v>
      </c>
      <c r="L4469" t="s">
        <v>23</v>
      </c>
      <c r="M4469">
        <v>42.7</v>
      </c>
      <c r="N4469">
        <f>IF(DATOS[[#This Row],[email_open_rate]]="",0,DATOS[[#This Row],[email_open_rate]])</f>
        <v>42.7</v>
      </c>
      <c r="O4469" s="1">
        <v>45685</v>
      </c>
      <c r="P4469">
        <v>18</v>
      </c>
      <c r="Q4469">
        <v>0.17</v>
      </c>
      <c r="R4469">
        <f>IF(IFERROR(VLOOKUP(DATOS[[#This Row],[IdUnico]],A4470:$A$5002,1,FALSE),0),1,0)</f>
        <v>0</v>
      </c>
    </row>
    <row r="4470" spans="1:18" x14ac:dyDescent="0.3">
      <c r="A4470" t="str">
        <f>CONCATENATE(DATOS[[#This Row],[customer_id]],"_",DATOS[[#This Row],[country]],"_",DATOS[[#This Row],[customer_since]])</f>
        <v>CUST_8973_Australia_45149</v>
      </c>
      <c r="B4470" t="s">
        <v>933</v>
      </c>
      <c r="C4470">
        <v>37</v>
      </c>
      <c r="D4470" t="s">
        <v>14</v>
      </c>
      <c r="E4470" t="s">
        <v>22</v>
      </c>
      <c r="F4470">
        <v>52.38</v>
      </c>
      <c r="G4470">
        <f>IF(DATOS[[#This Row],[avg_order_value]]="",0,DATOS[[#This Row],[avg_order_value]])</f>
        <v>52.38</v>
      </c>
      <c r="H4470">
        <v>5</v>
      </c>
      <c r="I4470">
        <f>DATOS[[#This Row],[avgValorOrdenDesc]]*DATOS[[#This Row],[total_orders]]</f>
        <v>261.90000000000003</v>
      </c>
      <c r="J4470">
        <v>42</v>
      </c>
      <c r="K4470">
        <v>0</v>
      </c>
      <c r="L4470" t="s">
        <v>19</v>
      </c>
      <c r="N4470">
        <f>IF(DATOS[[#This Row],[email_open_rate]]="",0,DATOS[[#This Row],[email_open_rate]])</f>
        <v>0</v>
      </c>
      <c r="O4470" s="1">
        <v>45149</v>
      </c>
      <c r="P4470">
        <v>24</v>
      </c>
      <c r="Q4470">
        <v>0.39</v>
      </c>
      <c r="R4470">
        <f>IF(IFERROR(VLOOKUP(DATOS[[#This Row],[IdUnico]],A4471:$A$5002,1,FALSE),0),1,0)</f>
        <v>0</v>
      </c>
    </row>
    <row r="4471" spans="1:18" x14ac:dyDescent="0.3">
      <c r="A4471" t="str">
        <f>CONCATENATE(DATOS[[#This Row],[customer_id]],"_",DATOS[[#This Row],[country]],"_",DATOS[[#This Row],[customer_since]])</f>
        <v>CUST_8977_Japan_45233</v>
      </c>
      <c r="B4471" t="s">
        <v>3600</v>
      </c>
      <c r="C4471">
        <v>50</v>
      </c>
      <c r="D4471" t="s">
        <v>14</v>
      </c>
      <c r="E4471" t="s">
        <v>26</v>
      </c>
      <c r="F4471">
        <v>103.12</v>
      </c>
      <c r="G4471">
        <f>IF(DATOS[[#This Row],[avg_order_value]]="",0,DATOS[[#This Row],[avg_order_value]])</f>
        <v>103.12</v>
      </c>
      <c r="H4471">
        <v>8</v>
      </c>
      <c r="I4471">
        <f>DATOS[[#This Row],[avgValorOrdenDesc]]*DATOS[[#This Row],[total_orders]]</f>
        <v>824.96</v>
      </c>
      <c r="J4471">
        <v>133</v>
      </c>
      <c r="K4471">
        <v>0</v>
      </c>
      <c r="L4471" t="s">
        <v>29</v>
      </c>
      <c r="M4471">
        <v>60.8</v>
      </c>
      <c r="N4471">
        <f>IF(DATOS[[#This Row],[email_open_rate]]="",0,DATOS[[#This Row],[email_open_rate]])</f>
        <v>60.8</v>
      </c>
      <c r="O4471" s="1">
        <v>45233</v>
      </c>
      <c r="P4471">
        <v>47</v>
      </c>
      <c r="Q4471">
        <v>0.16</v>
      </c>
      <c r="R4471">
        <f>IF(IFERROR(VLOOKUP(DATOS[[#This Row],[IdUnico]],A4472:$A$5002,1,FALSE),0),1,0)</f>
        <v>0</v>
      </c>
    </row>
    <row r="4472" spans="1:18" x14ac:dyDescent="0.3">
      <c r="A4472" t="str">
        <f>CONCATENATE(DATOS[[#This Row],[customer_id]],"_",DATOS[[#This Row],[country]],"_",DATOS[[#This Row],[customer_since]])</f>
        <v>CUST_8979_Germany_44796</v>
      </c>
      <c r="B4472" t="s">
        <v>1415</v>
      </c>
      <c r="C4472">
        <v>44</v>
      </c>
      <c r="D4472" t="s">
        <v>21</v>
      </c>
      <c r="E4472" t="s">
        <v>50</v>
      </c>
      <c r="F4472">
        <v>62.4</v>
      </c>
      <c r="G4472">
        <f>IF(DATOS[[#This Row],[avg_order_value]]="",0,DATOS[[#This Row],[avg_order_value]])</f>
        <v>62.4</v>
      </c>
      <c r="H4472">
        <v>11</v>
      </c>
      <c r="I4472">
        <f>DATOS[[#This Row],[avgValorOrdenDesc]]*DATOS[[#This Row],[total_orders]]</f>
        <v>686.4</v>
      </c>
      <c r="J4472">
        <v>221</v>
      </c>
      <c r="K4472">
        <v>0</v>
      </c>
      <c r="L4472" t="s">
        <v>29</v>
      </c>
      <c r="M4472">
        <v>15</v>
      </c>
      <c r="N4472">
        <f>IF(DATOS[[#This Row],[email_open_rate]]="",0,DATOS[[#This Row],[email_open_rate]])</f>
        <v>15</v>
      </c>
      <c r="O4472" s="1">
        <v>44796</v>
      </c>
      <c r="P4472">
        <v>72</v>
      </c>
      <c r="Q4472">
        <v>0.1</v>
      </c>
      <c r="R4472">
        <f>IF(IFERROR(VLOOKUP(DATOS[[#This Row],[IdUnico]],A4473:$A$5002,1,FALSE),0),1,0)</f>
        <v>0</v>
      </c>
    </row>
    <row r="4473" spans="1:18" x14ac:dyDescent="0.3">
      <c r="A4473" t="str">
        <f>CONCATENATE(DATOS[[#This Row],[customer_id]],"_",DATOS[[#This Row],[country]],"_",DATOS[[#This Row],[customer_since]])</f>
        <v>CUST_8979_Germany_44892</v>
      </c>
      <c r="B4473" t="s">
        <v>1415</v>
      </c>
      <c r="C4473">
        <v>27</v>
      </c>
      <c r="D4473" t="s">
        <v>21</v>
      </c>
      <c r="E4473" t="s">
        <v>50</v>
      </c>
      <c r="F4473">
        <v>95.2</v>
      </c>
      <c r="G4473">
        <f>IF(DATOS[[#This Row],[avg_order_value]]="",0,DATOS[[#This Row],[avg_order_value]])</f>
        <v>95.2</v>
      </c>
      <c r="H4473">
        <v>12</v>
      </c>
      <c r="I4473">
        <f>DATOS[[#This Row],[avgValorOrdenDesc]]*DATOS[[#This Row],[total_orders]]</f>
        <v>1142.4000000000001</v>
      </c>
      <c r="J4473">
        <v>312</v>
      </c>
      <c r="K4473">
        <v>0</v>
      </c>
      <c r="L4473" t="s">
        <v>23</v>
      </c>
      <c r="M4473">
        <v>22.9</v>
      </c>
      <c r="N4473">
        <f>IF(DATOS[[#This Row],[email_open_rate]]="",0,DATOS[[#This Row],[email_open_rate]])</f>
        <v>22.9</v>
      </c>
      <c r="O4473" s="1">
        <v>44892</v>
      </c>
      <c r="P4473">
        <v>84</v>
      </c>
      <c r="Q4473">
        <v>0.22</v>
      </c>
      <c r="R4473">
        <f>IF(IFERROR(VLOOKUP(DATOS[[#This Row],[IdUnico]],A4474:$A$5002,1,FALSE),0),1,0)</f>
        <v>0</v>
      </c>
    </row>
    <row r="4474" spans="1:18" x14ac:dyDescent="0.3">
      <c r="A4474" t="str">
        <f>CONCATENATE(DATOS[[#This Row],[customer_id]],"_",DATOS[[#This Row],[country]],"_",DATOS[[#This Row],[customer_since]])</f>
        <v>CUST_8980_Canada_45529</v>
      </c>
      <c r="B4474" t="s">
        <v>1143</v>
      </c>
      <c r="C4474">
        <v>59</v>
      </c>
      <c r="D4474" t="s">
        <v>21</v>
      </c>
      <c r="E4474" t="s">
        <v>28</v>
      </c>
      <c r="F4474">
        <v>95.52</v>
      </c>
      <c r="G4474">
        <f>IF(DATOS[[#This Row],[avg_order_value]]="",0,DATOS[[#This Row],[avg_order_value]])</f>
        <v>95.52</v>
      </c>
      <c r="H4474">
        <v>10</v>
      </c>
      <c r="I4474">
        <f>DATOS[[#This Row],[avgValorOrdenDesc]]*DATOS[[#This Row],[total_orders]]</f>
        <v>955.19999999999993</v>
      </c>
      <c r="J4474">
        <v>262</v>
      </c>
      <c r="K4474">
        <v>0</v>
      </c>
      <c r="L4474" t="s">
        <v>29</v>
      </c>
      <c r="M4474">
        <v>55.3</v>
      </c>
      <c r="N4474">
        <f>IF(DATOS[[#This Row],[email_open_rate]]="",0,DATOS[[#This Row],[email_open_rate]])</f>
        <v>55.3</v>
      </c>
      <c r="O4474" s="1">
        <v>45529</v>
      </c>
      <c r="P4474">
        <v>56</v>
      </c>
      <c r="Q4474">
        <v>0.27</v>
      </c>
      <c r="R4474">
        <f>IF(IFERROR(VLOOKUP(DATOS[[#This Row],[IdUnico]],A4475:$A$5002,1,FALSE),0),1,0)</f>
        <v>0</v>
      </c>
    </row>
    <row r="4475" spans="1:18" x14ac:dyDescent="0.3">
      <c r="A4475" t="str">
        <f>CONCATENATE(DATOS[[#This Row],[customer_id]],"_",DATOS[[#This Row],[country]],"_",DATOS[[#This Row],[customer_since]])</f>
        <v>CUST_8980_China_44858</v>
      </c>
      <c r="B4475" t="s">
        <v>1143</v>
      </c>
      <c r="C4475">
        <v>57</v>
      </c>
      <c r="D4475" t="s">
        <v>14</v>
      </c>
      <c r="E4475" t="s">
        <v>44</v>
      </c>
      <c r="F4475">
        <v>97.15</v>
      </c>
      <c r="G4475">
        <f>IF(DATOS[[#This Row],[avg_order_value]]="",0,DATOS[[#This Row],[avg_order_value]])</f>
        <v>97.15</v>
      </c>
      <c r="H4475">
        <v>8</v>
      </c>
      <c r="I4475">
        <f>DATOS[[#This Row],[avgValorOrdenDesc]]*DATOS[[#This Row],[total_orders]]</f>
        <v>777.2</v>
      </c>
      <c r="J4475">
        <v>21</v>
      </c>
      <c r="K4475">
        <v>0</v>
      </c>
      <c r="L4475" t="s">
        <v>29</v>
      </c>
      <c r="M4475">
        <v>30.6</v>
      </c>
      <c r="N4475">
        <f>IF(DATOS[[#This Row],[email_open_rate]]="",0,DATOS[[#This Row],[email_open_rate]])</f>
        <v>30.6</v>
      </c>
      <c r="O4475" s="1">
        <v>44858</v>
      </c>
      <c r="P4475">
        <v>29</v>
      </c>
      <c r="Q4475">
        <v>0.54</v>
      </c>
      <c r="R4475">
        <f>IF(IFERROR(VLOOKUP(DATOS[[#This Row],[IdUnico]],A4476:$A$5002,1,FALSE),0),1,0)</f>
        <v>0</v>
      </c>
    </row>
    <row r="4476" spans="1:18" x14ac:dyDescent="0.3">
      <c r="A4476" t="str">
        <f>CONCATENATE(DATOS[[#This Row],[customer_id]],"_",DATOS[[#This Row],[country]],"_",DATOS[[#This Row],[customer_since]])</f>
        <v>CUST_8982_Australia_45248</v>
      </c>
      <c r="B4476" t="s">
        <v>1106</v>
      </c>
      <c r="C4476">
        <v>35</v>
      </c>
      <c r="D4476" t="s">
        <v>21</v>
      </c>
      <c r="E4476" t="s">
        <v>22</v>
      </c>
      <c r="F4476">
        <v>87.02</v>
      </c>
      <c r="G4476">
        <f>IF(DATOS[[#This Row],[avg_order_value]]="",0,DATOS[[#This Row],[avg_order_value]])</f>
        <v>87.02</v>
      </c>
      <c r="H4476">
        <v>10</v>
      </c>
      <c r="I4476">
        <f>DATOS[[#This Row],[avgValorOrdenDesc]]*DATOS[[#This Row],[total_orders]]</f>
        <v>870.19999999999993</v>
      </c>
      <c r="J4476">
        <v>146</v>
      </c>
      <c r="K4476">
        <v>0</v>
      </c>
      <c r="L4476" t="s">
        <v>29</v>
      </c>
      <c r="M4476">
        <v>66.3</v>
      </c>
      <c r="N4476">
        <f>IF(DATOS[[#This Row],[email_open_rate]]="",0,DATOS[[#This Row],[email_open_rate]])</f>
        <v>66.3</v>
      </c>
      <c r="O4476" s="1">
        <v>45248</v>
      </c>
      <c r="P4476">
        <v>47</v>
      </c>
      <c r="Q4476">
        <v>0.18</v>
      </c>
      <c r="R4476">
        <f>IF(IFERROR(VLOOKUP(DATOS[[#This Row],[IdUnico]],A4477:$A$5002,1,FALSE),0),1,0)</f>
        <v>0</v>
      </c>
    </row>
    <row r="4477" spans="1:18" x14ac:dyDescent="0.3">
      <c r="A4477" t="str">
        <f>CONCATENATE(DATOS[[#This Row],[customer_id]],"_",DATOS[[#This Row],[country]],"_",DATOS[[#This Row],[customer_since]])</f>
        <v>CUST_8982_China_45295</v>
      </c>
      <c r="B4477" t="s">
        <v>1106</v>
      </c>
      <c r="C4477">
        <v>62</v>
      </c>
      <c r="D4477" t="s">
        <v>14</v>
      </c>
      <c r="E4477" t="s">
        <v>44</v>
      </c>
      <c r="F4477">
        <v>123.46</v>
      </c>
      <c r="G4477">
        <f>IF(DATOS[[#This Row],[avg_order_value]]="",0,DATOS[[#This Row],[avg_order_value]])</f>
        <v>123.46</v>
      </c>
      <c r="H4477">
        <v>8</v>
      </c>
      <c r="I4477">
        <f>DATOS[[#This Row],[avgValorOrdenDesc]]*DATOS[[#This Row],[total_orders]]</f>
        <v>987.68</v>
      </c>
      <c r="J4477">
        <v>91</v>
      </c>
      <c r="K4477">
        <v>0</v>
      </c>
      <c r="L4477" t="s">
        <v>29</v>
      </c>
      <c r="M4477">
        <v>48.1</v>
      </c>
      <c r="N4477">
        <f>IF(DATOS[[#This Row],[email_open_rate]]="",0,DATOS[[#This Row],[email_open_rate]])</f>
        <v>48.1</v>
      </c>
      <c r="O4477" s="1">
        <v>45295</v>
      </c>
      <c r="P4477">
        <v>61</v>
      </c>
      <c r="Q4477">
        <v>0.4</v>
      </c>
      <c r="R4477">
        <f>IF(IFERROR(VLOOKUP(DATOS[[#This Row],[IdUnico]],A4478:$A$5002,1,FALSE),0),1,0)</f>
        <v>0</v>
      </c>
    </row>
    <row r="4478" spans="1:18" x14ac:dyDescent="0.3">
      <c r="A4478" t="str">
        <f>CONCATENATE(DATOS[[#This Row],[customer_id]],"_",DATOS[[#This Row],[country]],"_",DATOS[[#This Row],[customer_since]])</f>
        <v>CUST_8982_UK_45450</v>
      </c>
      <c r="B4478" t="s">
        <v>1106</v>
      </c>
      <c r="C4478">
        <v>78</v>
      </c>
      <c r="D4478" t="s">
        <v>21</v>
      </c>
      <c r="E4478" t="s">
        <v>52</v>
      </c>
      <c r="G4478">
        <f>IF(DATOS[[#This Row],[avg_order_value]]="",0,DATOS[[#This Row],[avg_order_value]])</f>
        <v>0</v>
      </c>
      <c r="H4478">
        <v>11</v>
      </c>
      <c r="I4478">
        <f>DATOS[[#This Row],[avgValorOrdenDesc]]*DATOS[[#This Row],[total_orders]]</f>
        <v>0</v>
      </c>
      <c r="J4478">
        <v>345</v>
      </c>
      <c r="K4478">
        <v>0</v>
      </c>
      <c r="L4478" t="s">
        <v>19</v>
      </c>
      <c r="M4478">
        <v>88.3</v>
      </c>
      <c r="N4478">
        <f>IF(DATOS[[#This Row],[email_open_rate]]="",0,DATOS[[#This Row],[email_open_rate]])</f>
        <v>88.3</v>
      </c>
      <c r="O4478" s="1">
        <v>45450</v>
      </c>
      <c r="P4478">
        <v>22</v>
      </c>
      <c r="Q4478">
        <v>0.32</v>
      </c>
      <c r="R4478">
        <f>IF(IFERROR(VLOOKUP(DATOS[[#This Row],[IdUnico]],A4479:$A$5002,1,FALSE),0),1,0)</f>
        <v>0</v>
      </c>
    </row>
    <row r="4479" spans="1:18" x14ac:dyDescent="0.3">
      <c r="A4479" t="str">
        <f>CONCATENATE(DATOS[[#This Row],[customer_id]],"_",DATOS[[#This Row],[country]],"_",DATOS[[#This Row],[customer_since]])</f>
        <v>CUST_8984_Australia_44312</v>
      </c>
      <c r="B4479" t="s">
        <v>815</v>
      </c>
      <c r="C4479">
        <v>54</v>
      </c>
      <c r="D4479" t="s">
        <v>21</v>
      </c>
      <c r="E4479" t="s">
        <v>22</v>
      </c>
      <c r="F4479">
        <v>78.67</v>
      </c>
      <c r="G4479">
        <f>IF(DATOS[[#This Row],[avg_order_value]]="",0,DATOS[[#This Row],[avg_order_value]])</f>
        <v>78.67</v>
      </c>
      <c r="H4479">
        <v>9</v>
      </c>
      <c r="I4479">
        <f>DATOS[[#This Row],[avgValorOrdenDesc]]*DATOS[[#This Row],[total_orders]]</f>
        <v>708.03</v>
      </c>
      <c r="J4479">
        <v>166</v>
      </c>
      <c r="K4479">
        <v>0</v>
      </c>
      <c r="L4479" t="s">
        <v>29</v>
      </c>
      <c r="M4479">
        <v>8.1</v>
      </c>
      <c r="N4479">
        <f>IF(DATOS[[#This Row],[email_open_rate]]="",0,DATOS[[#This Row],[email_open_rate]])</f>
        <v>8.1</v>
      </c>
      <c r="O4479" s="1">
        <v>44312</v>
      </c>
      <c r="P4479">
        <v>93</v>
      </c>
      <c r="Q4479">
        <v>0.28999999999999998</v>
      </c>
      <c r="R4479">
        <f>IF(IFERROR(VLOOKUP(DATOS[[#This Row],[IdUnico]],A4480:$A$5002,1,FALSE),0),1,0)</f>
        <v>0</v>
      </c>
    </row>
    <row r="4480" spans="1:18" x14ac:dyDescent="0.3">
      <c r="A4480" t="str">
        <f>CONCATENATE(DATOS[[#This Row],[customer_id]],"_",DATOS[[#This Row],[country]],"_",DATOS[[#This Row],[customer_since]])</f>
        <v>CUST_8984_Brazil_44379</v>
      </c>
      <c r="B4480" t="s">
        <v>815</v>
      </c>
      <c r="C4480">
        <v>30</v>
      </c>
      <c r="D4480" t="s">
        <v>21</v>
      </c>
      <c r="E4480" t="s">
        <v>15</v>
      </c>
      <c r="F4480">
        <v>20.96</v>
      </c>
      <c r="G4480">
        <f>IF(DATOS[[#This Row],[avg_order_value]]="",0,DATOS[[#This Row],[avg_order_value]])</f>
        <v>20.96</v>
      </c>
      <c r="H4480">
        <v>6</v>
      </c>
      <c r="I4480">
        <f>DATOS[[#This Row],[avgValorOrdenDesc]]*DATOS[[#This Row],[total_orders]]</f>
        <v>125.76</v>
      </c>
      <c r="J4480">
        <v>155</v>
      </c>
      <c r="K4480">
        <v>0</v>
      </c>
      <c r="L4480" t="s">
        <v>40</v>
      </c>
      <c r="M4480">
        <v>1.1000000000000001</v>
      </c>
      <c r="N4480">
        <f>IF(DATOS[[#This Row],[email_open_rate]]="",0,DATOS[[#This Row],[email_open_rate]])</f>
        <v>1.1000000000000001</v>
      </c>
      <c r="O4480" s="1">
        <v>44379</v>
      </c>
      <c r="P4480">
        <v>85</v>
      </c>
      <c r="Q4480">
        <v>0.3</v>
      </c>
      <c r="R4480">
        <f>IF(IFERROR(VLOOKUP(DATOS[[#This Row],[IdUnico]],A4481:$A$5002,1,FALSE),0),1,0)</f>
        <v>0</v>
      </c>
    </row>
    <row r="4481" spans="1:18" x14ac:dyDescent="0.3">
      <c r="A4481" t="str">
        <f>CONCATENATE(DATOS[[#This Row],[customer_id]],"_",DATOS[[#This Row],[country]],"_",DATOS[[#This Row],[customer_since]])</f>
        <v>CUST_8984_Germany_44720</v>
      </c>
      <c r="B4481" t="s">
        <v>815</v>
      </c>
      <c r="C4481">
        <v>35</v>
      </c>
      <c r="D4481" t="s">
        <v>14</v>
      </c>
      <c r="E4481" t="s">
        <v>50</v>
      </c>
      <c r="F4481">
        <v>42.82</v>
      </c>
      <c r="G4481">
        <f>IF(DATOS[[#This Row],[avg_order_value]]="",0,DATOS[[#This Row],[avg_order_value]])</f>
        <v>42.82</v>
      </c>
      <c r="H4481">
        <v>14</v>
      </c>
      <c r="I4481">
        <f>DATOS[[#This Row],[avgValorOrdenDesc]]*DATOS[[#This Row],[total_orders]]</f>
        <v>599.48</v>
      </c>
      <c r="J4481">
        <v>12</v>
      </c>
      <c r="K4481">
        <v>0</v>
      </c>
      <c r="L4481" t="s">
        <v>16</v>
      </c>
      <c r="M4481">
        <v>79.7</v>
      </c>
      <c r="N4481">
        <f>IF(DATOS[[#This Row],[email_open_rate]]="",0,DATOS[[#This Row],[email_open_rate]])</f>
        <v>79.7</v>
      </c>
      <c r="O4481" s="1">
        <v>44720</v>
      </c>
      <c r="P4481">
        <v>24</v>
      </c>
      <c r="Q4481">
        <v>0.04</v>
      </c>
      <c r="R4481">
        <f>IF(IFERROR(VLOOKUP(DATOS[[#This Row],[IdUnico]],A4482:$A$5002,1,FALSE),0),1,0)</f>
        <v>0</v>
      </c>
    </row>
    <row r="4482" spans="1:18" x14ac:dyDescent="0.3">
      <c r="A4482" t="str">
        <f>CONCATENATE(DATOS[[#This Row],[customer_id]],"_",DATOS[[#This Row],[country]],"_",DATOS[[#This Row],[customer_since]])</f>
        <v>CUST_8986_Brazil_45149</v>
      </c>
      <c r="B4482" t="s">
        <v>2166</v>
      </c>
      <c r="C4482">
        <v>78</v>
      </c>
      <c r="D4482" t="s">
        <v>21</v>
      </c>
      <c r="E4482" t="s">
        <v>15</v>
      </c>
      <c r="F4482">
        <v>264.98</v>
      </c>
      <c r="G4482">
        <f>IF(DATOS[[#This Row],[avg_order_value]]="",0,DATOS[[#This Row],[avg_order_value]])</f>
        <v>264.98</v>
      </c>
      <c r="H4482">
        <v>16</v>
      </c>
      <c r="I4482">
        <f>DATOS[[#This Row],[avgValorOrdenDesc]]*DATOS[[#This Row],[total_orders]]</f>
        <v>4239.68</v>
      </c>
      <c r="J4482">
        <v>287</v>
      </c>
      <c r="K4482">
        <v>0</v>
      </c>
      <c r="L4482" t="s">
        <v>29</v>
      </c>
      <c r="M4482">
        <v>98.7</v>
      </c>
      <c r="N4482">
        <f>IF(DATOS[[#This Row],[email_open_rate]]="",0,DATOS[[#This Row],[email_open_rate]])</f>
        <v>98.7</v>
      </c>
      <c r="O4482" s="1">
        <v>45149</v>
      </c>
      <c r="P4482">
        <v>60</v>
      </c>
      <c r="Q4482">
        <v>0.19</v>
      </c>
      <c r="R4482">
        <f>IF(IFERROR(VLOOKUP(DATOS[[#This Row],[IdUnico]],A4483:$A$5002,1,FALSE),0),1,0)</f>
        <v>0</v>
      </c>
    </row>
    <row r="4483" spans="1:18" x14ac:dyDescent="0.3">
      <c r="A4483" t="str">
        <f>CONCATENATE(DATOS[[#This Row],[customer_id]],"_",DATOS[[#This Row],[country]],"_",DATOS[[#This Row],[customer_since]])</f>
        <v>CUST_8987_India_45570</v>
      </c>
      <c r="B4483" t="s">
        <v>377</v>
      </c>
      <c r="C4483">
        <v>59</v>
      </c>
      <c r="D4483" t="s">
        <v>21</v>
      </c>
      <c r="E4483" t="s">
        <v>37</v>
      </c>
      <c r="F4483">
        <v>124.9</v>
      </c>
      <c r="G4483">
        <f>IF(DATOS[[#This Row],[avg_order_value]]="",0,DATOS[[#This Row],[avg_order_value]])</f>
        <v>124.9</v>
      </c>
      <c r="H4483">
        <v>7</v>
      </c>
      <c r="I4483">
        <f>DATOS[[#This Row],[avgValorOrdenDesc]]*DATOS[[#This Row],[total_orders]]</f>
        <v>874.30000000000007</v>
      </c>
      <c r="J4483">
        <v>52</v>
      </c>
      <c r="K4483">
        <v>0</v>
      </c>
      <c r="L4483" t="s">
        <v>29</v>
      </c>
      <c r="M4483">
        <v>81</v>
      </c>
      <c r="N4483">
        <f>IF(DATOS[[#This Row],[email_open_rate]]="",0,DATOS[[#This Row],[email_open_rate]])</f>
        <v>81</v>
      </c>
      <c r="O4483" s="1">
        <v>45570</v>
      </c>
      <c r="P4483">
        <v>65</v>
      </c>
      <c r="Q4483">
        <v>0.57999999999999996</v>
      </c>
      <c r="R4483">
        <f>IF(IFERROR(VLOOKUP(DATOS[[#This Row],[IdUnico]],A4484:$A$5002,1,FALSE),0),1,0)</f>
        <v>0</v>
      </c>
    </row>
    <row r="4484" spans="1:18" x14ac:dyDescent="0.3">
      <c r="A4484" t="str">
        <f>CONCATENATE(DATOS[[#This Row],[customer_id]],"_",DATOS[[#This Row],[country]],"_",DATOS[[#This Row],[customer_since]])</f>
        <v>CUST_8987_Japan_45080</v>
      </c>
      <c r="B4484" t="s">
        <v>377</v>
      </c>
      <c r="C4484">
        <v>30</v>
      </c>
      <c r="D4484" t="s">
        <v>14</v>
      </c>
      <c r="E4484" t="s">
        <v>26</v>
      </c>
      <c r="F4484">
        <v>178.42</v>
      </c>
      <c r="G4484">
        <f>IF(DATOS[[#This Row],[avg_order_value]]="",0,DATOS[[#This Row],[avg_order_value]])</f>
        <v>178.42</v>
      </c>
      <c r="H4484">
        <v>9</v>
      </c>
      <c r="I4484">
        <f>DATOS[[#This Row],[avgValorOrdenDesc]]*DATOS[[#This Row],[total_orders]]</f>
        <v>1605.78</v>
      </c>
      <c r="J4484">
        <v>222</v>
      </c>
      <c r="K4484">
        <v>0</v>
      </c>
      <c r="L4484" t="s">
        <v>16</v>
      </c>
      <c r="M4484">
        <v>46.9</v>
      </c>
      <c r="N4484">
        <f>IF(DATOS[[#This Row],[email_open_rate]]="",0,DATOS[[#This Row],[email_open_rate]])</f>
        <v>46.9</v>
      </c>
      <c r="O4484" s="1">
        <v>45080</v>
      </c>
      <c r="P4484">
        <v>53</v>
      </c>
      <c r="Q4484">
        <v>0.39</v>
      </c>
      <c r="R4484">
        <f>IF(IFERROR(VLOOKUP(DATOS[[#This Row],[IdUnico]],A4485:$A$5002,1,FALSE),0),1,0)</f>
        <v>0</v>
      </c>
    </row>
    <row r="4485" spans="1:18" x14ac:dyDescent="0.3">
      <c r="A4485" t="str">
        <f>CONCATENATE(DATOS[[#This Row],[customer_id]],"_",DATOS[[#This Row],[country]],"_",DATOS[[#This Row],[customer_since]])</f>
        <v>CUST_8989_UK_44751</v>
      </c>
      <c r="B4485" t="s">
        <v>86</v>
      </c>
      <c r="C4485">
        <v>39</v>
      </c>
      <c r="D4485" t="s">
        <v>25</v>
      </c>
      <c r="E4485" t="s">
        <v>52</v>
      </c>
      <c r="F4485">
        <v>64.39</v>
      </c>
      <c r="G4485">
        <f>IF(DATOS[[#This Row],[avg_order_value]]="",0,DATOS[[#This Row],[avg_order_value]])</f>
        <v>64.39</v>
      </c>
      <c r="H4485">
        <v>10</v>
      </c>
      <c r="I4485">
        <f>DATOS[[#This Row],[avgValorOrdenDesc]]*DATOS[[#This Row],[total_orders]]</f>
        <v>643.9</v>
      </c>
      <c r="J4485">
        <v>39</v>
      </c>
      <c r="K4485">
        <v>0</v>
      </c>
      <c r="L4485" t="s">
        <v>16</v>
      </c>
      <c r="M4485">
        <v>24.2</v>
      </c>
      <c r="N4485">
        <f>IF(DATOS[[#This Row],[email_open_rate]]="",0,DATOS[[#This Row],[email_open_rate]])</f>
        <v>24.2</v>
      </c>
      <c r="O4485" s="1">
        <v>44751</v>
      </c>
      <c r="P4485">
        <v>22</v>
      </c>
      <c r="Q4485">
        <v>0.4</v>
      </c>
      <c r="R4485">
        <f>IF(IFERROR(VLOOKUP(DATOS[[#This Row],[IdUnico]],A4486:$A$5002,1,FALSE),0),1,0)</f>
        <v>0</v>
      </c>
    </row>
    <row r="4486" spans="1:18" x14ac:dyDescent="0.3">
      <c r="A4486" t="str">
        <f>CONCATENATE(DATOS[[#This Row],[customer_id]],"_",DATOS[[#This Row],[country]],"_",DATOS[[#This Row],[customer_since]])</f>
        <v>CUST_8992_UK_44515</v>
      </c>
      <c r="B4486" t="s">
        <v>345</v>
      </c>
      <c r="C4486">
        <v>20</v>
      </c>
      <c r="D4486" t="s">
        <v>21</v>
      </c>
      <c r="E4486" t="s">
        <v>52</v>
      </c>
      <c r="F4486">
        <v>244.25</v>
      </c>
      <c r="G4486">
        <f>IF(DATOS[[#This Row],[avg_order_value]]="",0,DATOS[[#This Row],[avg_order_value]])</f>
        <v>244.25</v>
      </c>
      <c r="H4486">
        <v>8</v>
      </c>
      <c r="I4486">
        <f>DATOS[[#This Row],[avgValorOrdenDesc]]*DATOS[[#This Row],[total_orders]]</f>
        <v>1954</v>
      </c>
      <c r="J4486">
        <v>211</v>
      </c>
      <c r="K4486">
        <v>0</v>
      </c>
      <c r="L4486" t="s">
        <v>16</v>
      </c>
      <c r="M4486">
        <v>83.8</v>
      </c>
      <c r="N4486">
        <f>IF(DATOS[[#This Row],[email_open_rate]]="",0,DATOS[[#This Row],[email_open_rate]])</f>
        <v>83.8</v>
      </c>
      <c r="O4486" s="1">
        <v>44515</v>
      </c>
      <c r="P4486">
        <v>97</v>
      </c>
      <c r="Q4486">
        <v>0.17</v>
      </c>
      <c r="R4486">
        <f>IF(IFERROR(VLOOKUP(DATOS[[#This Row],[IdUnico]],A4487:$A$5002,1,FALSE),0),1,0)</f>
        <v>0</v>
      </c>
    </row>
    <row r="4487" spans="1:18" x14ac:dyDescent="0.3">
      <c r="A4487" t="str">
        <f>CONCATENATE(DATOS[[#This Row],[customer_id]],"_",DATOS[[#This Row],[country]],"_",DATOS[[#This Row],[customer_since]])</f>
        <v>CUST_8992_UK_45427</v>
      </c>
      <c r="B4487" t="s">
        <v>345</v>
      </c>
      <c r="C4487">
        <v>35</v>
      </c>
      <c r="D4487" t="s">
        <v>14</v>
      </c>
      <c r="E4487" t="s">
        <v>52</v>
      </c>
      <c r="F4487">
        <v>248.29</v>
      </c>
      <c r="G4487">
        <f>IF(DATOS[[#This Row],[avg_order_value]]="",0,DATOS[[#This Row],[avg_order_value]])</f>
        <v>248.29</v>
      </c>
      <c r="H4487">
        <v>13</v>
      </c>
      <c r="I4487">
        <f>DATOS[[#This Row],[avgValorOrdenDesc]]*DATOS[[#This Row],[total_orders]]</f>
        <v>3227.77</v>
      </c>
      <c r="J4487">
        <v>120</v>
      </c>
      <c r="K4487">
        <v>0</v>
      </c>
      <c r="L4487" t="s">
        <v>23</v>
      </c>
      <c r="M4487">
        <v>62.6</v>
      </c>
      <c r="N4487">
        <f>IF(DATOS[[#This Row],[email_open_rate]]="",0,DATOS[[#This Row],[email_open_rate]])</f>
        <v>62.6</v>
      </c>
      <c r="O4487" s="1">
        <v>45427</v>
      </c>
      <c r="P4487">
        <v>84</v>
      </c>
      <c r="Q4487">
        <v>0.46</v>
      </c>
      <c r="R4487">
        <f>IF(IFERROR(VLOOKUP(DATOS[[#This Row],[IdUnico]],A4488:$A$5002,1,FALSE),0),1,0)</f>
        <v>0</v>
      </c>
    </row>
    <row r="4488" spans="1:18" x14ac:dyDescent="0.3">
      <c r="A4488" t="str">
        <f>CONCATENATE(DATOS[[#This Row],[customer_id]],"_",DATOS[[#This Row],[country]],"_",DATOS[[#This Row],[customer_since]])</f>
        <v>CUST_8993_France_44710</v>
      </c>
      <c r="B4488" t="s">
        <v>1759</v>
      </c>
      <c r="C4488">
        <v>75</v>
      </c>
      <c r="D4488" t="s">
        <v>21</v>
      </c>
      <c r="E4488" t="s">
        <v>35</v>
      </c>
      <c r="F4488">
        <v>97.75</v>
      </c>
      <c r="G4488">
        <f>IF(DATOS[[#This Row],[avg_order_value]]="",0,DATOS[[#This Row],[avg_order_value]])</f>
        <v>97.75</v>
      </c>
      <c r="H4488">
        <v>8</v>
      </c>
      <c r="I4488">
        <f>DATOS[[#This Row],[avgValorOrdenDesc]]*DATOS[[#This Row],[total_orders]]</f>
        <v>782</v>
      </c>
      <c r="J4488">
        <v>100</v>
      </c>
      <c r="K4488">
        <v>0</v>
      </c>
      <c r="L4488" t="s">
        <v>16</v>
      </c>
      <c r="M4488">
        <v>82.8</v>
      </c>
      <c r="N4488">
        <f>IF(DATOS[[#This Row],[email_open_rate]]="",0,DATOS[[#This Row],[email_open_rate]])</f>
        <v>82.8</v>
      </c>
      <c r="O4488" s="1">
        <v>44710</v>
      </c>
      <c r="P4488">
        <v>69</v>
      </c>
      <c r="Q4488">
        <v>0.04</v>
      </c>
      <c r="R4488">
        <f>IF(IFERROR(VLOOKUP(DATOS[[#This Row],[IdUnico]],A4489:$A$5002,1,FALSE),0),1,0)</f>
        <v>0</v>
      </c>
    </row>
    <row r="4489" spans="1:18" x14ac:dyDescent="0.3">
      <c r="A4489" t="str">
        <f>CONCATENATE(DATOS[[#This Row],[customer_id]],"_",DATOS[[#This Row],[country]],"_",DATOS[[#This Row],[customer_since]])</f>
        <v>CUST_8994_USA_44550</v>
      </c>
      <c r="B4489" t="s">
        <v>181</v>
      </c>
      <c r="C4489">
        <v>21</v>
      </c>
      <c r="D4489" t="s">
        <v>14</v>
      </c>
      <c r="E4489" t="s">
        <v>18</v>
      </c>
      <c r="F4489">
        <v>71.680000000000007</v>
      </c>
      <c r="G4489">
        <f>IF(DATOS[[#This Row],[avg_order_value]]="",0,DATOS[[#This Row],[avg_order_value]])</f>
        <v>71.680000000000007</v>
      </c>
      <c r="H4489">
        <v>9</v>
      </c>
      <c r="I4489">
        <f>DATOS[[#This Row],[avgValorOrdenDesc]]*DATOS[[#This Row],[total_orders]]</f>
        <v>645.12000000000012</v>
      </c>
      <c r="J4489">
        <v>336</v>
      </c>
      <c r="K4489">
        <v>0</v>
      </c>
      <c r="L4489" t="s">
        <v>40</v>
      </c>
      <c r="M4489">
        <v>50.6</v>
      </c>
      <c r="N4489">
        <f>IF(DATOS[[#This Row],[email_open_rate]]="",0,DATOS[[#This Row],[email_open_rate]])</f>
        <v>50.6</v>
      </c>
      <c r="O4489" s="1">
        <v>44550</v>
      </c>
      <c r="P4489">
        <v>76</v>
      </c>
      <c r="Q4489">
        <v>0.15</v>
      </c>
      <c r="R4489">
        <f>IF(IFERROR(VLOOKUP(DATOS[[#This Row],[IdUnico]],A4490:$A$5002,1,FALSE),0),1,0)</f>
        <v>0</v>
      </c>
    </row>
    <row r="4490" spans="1:18" x14ac:dyDescent="0.3">
      <c r="A4490" t="str">
        <f>CONCATENATE(DATOS[[#This Row],[customer_id]],"_",DATOS[[#This Row],[country]],"_",DATOS[[#This Row],[customer_since]])</f>
        <v>CUST_8996_Japan_44993</v>
      </c>
      <c r="B4490" t="s">
        <v>293</v>
      </c>
      <c r="C4490">
        <v>54</v>
      </c>
      <c r="D4490" t="s">
        <v>14</v>
      </c>
      <c r="E4490" t="s">
        <v>26</v>
      </c>
      <c r="F4490">
        <v>43.46</v>
      </c>
      <c r="G4490">
        <f>IF(DATOS[[#This Row],[avg_order_value]]="",0,DATOS[[#This Row],[avg_order_value]])</f>
        <v>43.46</v>
      </c>
      <c r="H4490">
        <v>11</v>
      </c>
      <c r="I4490">
        <f>DATOS[[#This Row],[avgValorOrdenDesc]]*DATOS[[#This Row],[total_orders]]</f>
        <v>478.06</v>
      </c>
      <c r="J4490">
        <v>292</v>
      </c>
      <c r="K4490">
        <v>0</v>
      </c>
      <c r="L4490" t="s">
        <v>29</v>
      </c>
      <c r="M4490">
        <v>90.4</v>
      </c>
      <c r="N4490">
        <f>IF(DATOS[[#This Row],[email_open_rate]]="",0,DATOS[[#This Row],[email_open_rate]])</f>
        <v>90.4</v>
      </c>
      <c r="O4490" s="1">
        <v>44993</v>
      </c>
      <c r="P4490">
        <v>40</v>
      </c>
      <c r="Q4490">
        <v>0.03</v>
      </c>
      <c r="R4490">
        <f>IF(IFERROR(VLOOKUP(DATOS[[#This Row],[IdUnico]],A4491:$A$5002,1,FALSE),0),1,0)</f>
        <v>0</v>
      </c>
    </row>
    <row r="4491" spans="1:18" x14ac:dyDescent="0.3">
      <c r="A4491" t="str">
        <f>CONCATENATE(DATOS[[#This Row],[customer_id]],"_",DATOS[[#This Row],[country]],"_",DATOS[[#This Row],[customer_since]])</f>
        <v>CUST_8997_UK_44347</v>
      </c>
      <c r="B4491" t="s">
        <v>2660</v>
      </c>
      <c r="C4491">
        <v>45</v>
      </c>
      <c r="D4491" t="s">
        <v>21</v>
      </c>
      <c r="E4491" t="s">
        <v>52</v>
      </c>
      <c r="F4491">
        <v>106.72</v>
      </c>
      <c r="G4491">
        <f>IF(DATOS[[#This Row],[avg_order_value]]="",0,DATOS[[#This Row],[avg_order_value]])</f>
        <v>106.72</v>
      </c>
      <c r="H4491">
        <v>9</v>
      </c>
      <c r="I4491">
        <f>DATOS[[#This Row],[avgValorOrdenDesc]]*DATOS[[#This Row],[total_orders]]</f>
        <v>960.48</v>
      </c>
      <c r="J4491">
        <v>159</v>
      </c>
      <c r="K4491">
        <v>0</v>
      </c>
      <c r="L4491" t="s">
        <v>19</v>
      </c>
      <c r="M4491">
        <v>54.1</v>
      </c>
      <c r="N4491">
        <f>IF(DATOS[[#This Row],[email_open_rate]]="",0,DATOS[[#This Row],[email_open_rate]])</f>
        <v>54.1</v>
      </c>
      <c r="O4491" s="1">
        <v>44347</v>
      </c>
      <c r="P4491">
        <v>18</v>
      </c>
      <c r="Q4491">
        <v>0.3</v>
      </c>
      <c r="R4491">
        <f>IF(IFERROR(VLOOKUP(DATOS[[#This Row],[IdUnico]],A4492:$A$5002,1,FALSE),0),1,0)</f>
        <v>0</v>
      </c>
    </row>
    <row r="4492" spans="1:18" x14ac:dyDescent="0.3">
      <c r="A4492" t="str">
        <f>CONCATENATE(DATOS[[#This Row],[customer_id]],"_",DATOS[[#This Row],[country]],"_",DATOS[[#This Row],[customer_since]])</f>
        <v>CUST_8999_Canada_45416</v>
      </c>
      <c r="B4492" t="s">
        <v>1949</v>
      </c>
      <c r="C4492">
        <v>18</v>
      </c>
      <c r="D4492" t="s">
        <v>21</v>
      </c>
      <c r="E4492" t="s">
        <v>28</v>
      </c>
      <c r="F4492">
        <v>35.81</v>
      </c>
      <c r="G4492">
        <f>IF(DATOS[[#This Row],[avg_order_value]]="",0,DATOS[[#This Row],[avg_order_value]])</f>
        <v>35.81</v>
      </c>
      <c r="H4492">
        <v>8</v>
      </c>
      <c r="I4492">
        <f>DATOS[[#This Row],[avgValorOrdenDesc]]*DATOS[[#This Row],[total_orders]]</f>
        <v>286.48</v>
      </c>
      <c r="J4492">
        <v>302</v>
      </c>
      <c r="K4492">
        <v>0</v>
      </c>
      <c r="L4492" t="s">
        <v>23</v>
      </c>
      <c r="N4492">
        <f>IF(DATOS[[#This Row],[email_open_rate]]="",0,DATOS[[#This Row],[email_open_rate]])</f>
        <v>0</v>
      </c>
      <c r="O4492" s="1">
        <v>45416</v>
      </c>
      <c r="P4492">
        <v>20</v>
      </c>
      <c r="Q4492">
        <v>0.43</v>
      </c>
      <c r="R4492">
        <f>IF(IFERROR(VLOOKUP(DATOS[[#This Row],[IdUnico]],A4493:$A$5002,1,FALSE),0),1,0)</f>
        <v>0</v>
      </c>
    </row>
    <row r="4493" spans="1:18" x14ac:dyDescent="0.3">
      <c r="A4493" t="str">
        <f>CONCATENATE(DATOS[[#This Row],[customer_id]],"_",DATOS[[#This Row],[country]],"_",DATOS[[#This Row],[customer_since]])</f>
        <v>CUST_9002_Brazil_45290</v>
      </c>
      <c r="B4493" t="s">
        <v>437</v>
      </c>
      <c r="C4493">
        <v>46</v>
      </c>
      <c r="D4493" t="s">
        <v>14</v>
      </c>
      <c r="E4493" t="s">
        <v>15</v>
      </c>
      <c r="F4493">
        <v>210.65</v>
      </c>
      <c r="G4493">
        <f>IF(DATOS[[#This Row],[avg_order_value]]="",0,DATOS[[#This Row],[avg_order_value]])</f>
        <v>210.65</v>
      </c>
      <c r="H4493">
        <v>13</v>
      </c>
      <c r="I4493">
        <f>DATOS[[#This Row],[avgValorOrdenDesc]]*DATOS[[#This Row],[total_orders]]</f>
        <v>2738.4500000000003</v>
      </c>
      <c r="J4493">
        <v>209</v>
      </c>
      <c r="K4493">
        <v>0</v>
      </c>
      <c r="L4493" t="s">
        <v>29</v>
      </c>
      <c r="M4493">
        <v>28.2</v>
      </c>
      <c r="N4493">
        <f>IF(DATOS[[#This Row],[email_open_rate]]="",0,DATOS[[#This Row],[email_open_rate]])</f>
        <v>28.2</v>
      </c>
      <c r="O4493" s="1">
        <v>45290</v>
      </c>
      <c r="P4493">
        <v>62</v>
      </c>
      <c r="Q4493">
        <v>0.54</v>
      </c>
      <c r="R4493">
        <f>IF(IFERROR(VLOOKUP(DATOS[[#This Row],[IdUnico]],A4494:$A$5002,1,FALSE),0),1,0)</f>
        <v>0</v>
      </c>
    </row>
    <row r="4494" spans="1:18" x14ac:dyDescent="0.3">
      <c r="A4494" t="str">
        <f>CONCATENATE(DATOS[[#This Row],[customer_id]],"_",DATOS[[#This Row],[country]],"_",DATOS[[#This Row],[customer_since]])</f>
        <v>CUST_9002_China_44872</v>
      </c>
      <c r="B4494" t="s">
        <v>437</v>
      </c>
      <c r="C4494">
        <v>19</v>
      </c>
      <c r="D4494" t="s">
        <v>14</v>
      </c>
      <c r="E4494" t="s">
        <v>44</v>
      </c>
      <c r="F4494">
        <v>121.44</v>
      </c>
      <c r="G4494">
        <f>IF(DATOS[[#This Row],[avg_order_value]]="",0,DATOS[[#This Row],[avg_order_value]])</f>
        <v>121.44</v>
      </c>
      <c r="H4494">
        <v>8</v>
      </c>
      <c r="I4494">
        <f>DATOS[[#This Row],[avgValorOrdenDesc]]*DATOS[[#This Row],[total_orders]]</f>
        <v>971.52</v>
      </c>
      <c r="J4494">
        <v>194</v>
      </c>
      <c r="K4494">
        <v>0</v>
      </c>
      <c r="L4494" t="s">
        <v>23</v>
      </c>
      <c r="M4494">
        <v>12</v>
      </c>
      <c r="N4494">
        <f>IF(DATOS[[#This Row],[email_open_rate]]="",0,DATOS[[#This Row],[email_open_rate]])</f>
        <v>12</v>
      </c>
      <c r="O4494" s="1">
        <v>44872</v>
      </c>
      <c r="P4494">
        <v>6</v>
      </c>
      <c r="Q4494">
        <v>0.48</v>
      </c>
      <c r="R4494">
        <f>IF(IFERROR(VLOOKUP(DATOS[[#This Row],[IdUnico]],A4495:$A$5002,1,FALSE),0),1,0)</f>
        <v>0</v>
      </c>
    </row>
    <row r="4495" spans="1:18" x14ac:dyDescent="0.3">
      <c r="A4495" t="str">
        <f>CONCATENATE(DATOS[[#This Row],[customer_id]],"_",DATOS[[#This Row],[country]],"_",DATOS[[#This Row],[customer_since]])</f>
        <v>CUST_9003_Australia_45131</v>
      </c>
      <c r="B4495" t="s">
        <v>2882</v>
      </c>
      <c r="C4495">
        <v>19</v>
      </c>
      <c r="D4495" t="s">
        <v>25</v>
      </c>
      <c r="E4495" t="s">
        <v>22</v>
      </c>
      <c r="F4495">
        <v>160.25</v>
      </c>
      <c r="G4495">
        <f>IF(DATOS[[#This Row],[avg_order_value]]="",0,DATOS[[#This Row],[avg_order_value]])</f>
        <v>160.25</v>
      </c>
      <c r="H4495">
        <v>6</v>
      </c>
      <c r="I4495">
        <f>DATOS[[#This Row],[avgValorOrdenDesc]]*DATOS[[#This Row],[total_orders]]</f>
        <v>961.5</v>
      </c>
      <c r="J4495">
        <v>268</v>
      </c>
      <c r="K4495">
        <v>1</v>
      </c>
      <c r="L4495" t="s">
        <v>19</v>
      </c>
      <c r="M4495">
        <v>7.3</v>
      </c>
      <c r="N4495">
        <f>IF(DATOS[[#This Row],[email_open_rate]]="",0,DATOS[[#This Row],[email_open_rate]])</f>
        <v>7.3</v>
      </c>
      <c r="O4495" s="1">
        <v>45131</v>
      </c>
      <c r="P4495">
        <v>35</v>
      </c>
      <c r="Q4495">
        <v>0.19</v>
      </c>
      <c r="R4495">
        <f>IF(IFERROR(VLOOKUP(DATOS[[#This Row],[IdUnico]],A4496:$A$5002,1,FALSE),0),1,0)</f>
        <v>0</v>
      </c>
    </row>
    <row r="4496" spans="1:18" x14ac:dyDescent="0.3">
      <c r="A4496" t="str">
        <f>CONCATENATE(DATOS[[#This Row],[customer_id]],"_",DATOS[[#This Row],[country]],"_",DATOS[[#This Row],[customer_since]])</f>
        <v>CUST_9004_China_45484</v>
      </c>
      <c r="B4496" t="s">
        <v>212</v>
      </c>
      <c r="C4496">
        <v>61</v>
      </c>
      <c r="D4496" t="s">
        <v>21</v>
      </c>
      <c r="E4496" t="s">
        <v>44</v>
      </c>
      <c r="F4496">
        <v>70.099999999999994</v>
      </c>
      <c r="G4496">
        <f>IF(DATOS[[#This Row],[avg_order_value]]="",0,DATOS[[#This Row],[avg_order_value]])</f>
        <v>70.099999999999994</v>
      </c>
      <c r="H4496">
        <v>12</v>
      </c>
      <c r="I4496">
        <f>DATOS[[#This Row],[avgValorOrdenDesc]]*DATOS[[#This Row],[total_orders]]</f>
        <v>841.19999999999993</v>
      </c>
      <c r="J4496">
        <v>54</v>
      </c>
      <c r="K4496">
        <v>0</v>
      </c>
      <c r="L4496" t="s">
        <v>29</v>
      </c>
      <c r="M4496">
        <v>93.6</v>
      </c>
      <c r="N4496">
        <f>IF(DATOS[[#This Row],[email_open_rate]]="",0,DATOS[[#This Row],[email_open_rate]])</f>
        <v>93.6</v>
      </c>
      <c r="O4496" s="1">
        <v>45484</v>
      </c>
      <c r="P4496">
        <v>71</v>
      </c>
      <c r="Q4496">
        <v>0.51</v>
      </c>
      <c r="R4496">
        <f>IF(IFERROR(VLOOKUP(DATOS[[#This Row],[IdUnico]],A4497:$A$5002,1,FALSE),0),1,0)</f>
        <v>0</v>
      </c>
    </row>
    <row r="4497" spans="1:18" x14ac:dyDescent="0.3">
      <c r="A4497" t="str">
        <f>CONCATENATE(DATOS[[#This Row],[customer_id]],"_",DATOS[[#This Row],[country]],"_",DATOS[[#This Row],[customer_since]])</f>
        <v>CUST_9004_UK_44525</v>
      </c>
      <c r="B4497" t="s">
        <v>212</v>
      </c>
      <c r="C4497">
        <v>49</v>
      </c>
      <c r="D4497" t="s">
        <v>14</v>
      </c>
      <c r="E4497" t="s">
        <v>52</v>
      </c>
      <c r="F4497">
        <v>31.75</v>
      </c>
      <c r="G4497">
        <f>IF(DATOS[[#This Row],[avg_order_value]]="",0,DATOS[[#This Row],[avg_order_value]])</f>
        <v>31.75</v>
      </c>
      <c r="H4497">
        <v>8</v>
      </c>
      <c r="I4497">
        <f>DATOS[[#This Row],[avgValorOrdenDesc]]*DATOS[[#This Row],[total_orders]]</f>
        <v>254</v>
      </c>
      <c r="J4497">
        <v>44</v>
      </c>
      <c r="K4497">
        <v>0</v>
      </c>
      <c r="L4497" t="s">
        <v>40</v>
      </c>
      <c r="M4497">
        <v>41.6</v>
      </c>
      <c r="N4497">
        <f>IF(DATOS[[#This Row],[email_open_rate]]="",0,DATOS[[#This Row],[email_open_rate]])</f>
        <v>41.6</v>
      </c>
      <c r="O4497" s="1">
        <v>44525</v>
      </c>
      <c r="P4497">
        <v>2</v>
      </c>
      <c r="Q4497">
        <v>0.16</v>
      </c>
      <c r="R4497">
        <f>IF(IFERROR(VLOOKUP(DATOS[[#This Row],[IdUnico]],A4498:$A$5002,1,FALSE),0),1,0)</f>
        <v>0</v>
      </c>
    </row>
    <row r="4498" spans="1:18" x14ac:dyDescent="0.3">
      <c r="A4498" t="str">
        <f>CONCATENATE(DATOS[[#This Row],[customer_id]],"_",DATOS[[#This Row],[country]],"_",DATOS[[#This Row],[customer_since]])</f>
        <v>CUST_9006_Canada_44723</v>
      </c>
      <c r="B4498" t="s">
        <v>110</v>
      </c>
      <c r="C4498">
        <v>36</v>
      </c>
      <c r="D4498" t="s">
        <v>25</v>
      </c>
      <c r="E4498" t="s">
        <v>28</v>
      </c>
      <c r="F4498">
        <v>123.09</v>
      </c>
      <c r="G4498">
        <f>IF(DATOS[[#This Row],[avg_order_value]]="",0,DATOS[[#This Row],[avg_order_value]])</f>
        <v>123.09</v>
      </c>
      <c r="H4498">
        <v>6</v>
      </c>
      <c r="I4498">
        <f>DATOS[[#This Row],[avgValorOrdenDesc]]*DATOS[[#This Row],[total_orders]]</f>
        <v>738.54</v>
      </c>
      <c r="J4498">
        <v>262</v>
      </c>
      <c r="K4498">
        <v>0</v>
      </c>
      <c r="L4498" t="s">
        <v>16</v>
      </c>
      <c r="M4498">
        <v>90.1</v>
      </c>
      <c r="N4498">
        <f>IF(DATOS[[#This Row],[email_open_rate]]="",0,DATOS[[#This Row],[email_open_rate]])</f>
        <v>90.1</v>
      </c>
      <c r="O4498" s="1">
        <v>44723</v>
      </c>
      <c r="P4498">
        <v>46</v>
      </c>
      <c r="Q4498">
        <v>0.28999999999999998</v>
      </c>
      <c r="R4498">
        <f>IF(IFERROR(VLOOKUP(DATOS[[#This Row],[IdUnico]],A4499:$A$5002,1,FALSE),0),1,0)</f>
        <v>0</v>
      </c>
    </row>
    <row r="4499" spans="1:18" x14ac:dyDescent="0.3">
      <c r="A4499" t="str">
        <f>CONCATENATE(DATOS[[#This Row],[customer_id]],"_",DATOS[[#This Row],[country]],"_",DATOS[[#This Row],[customer_since]])</f>
        <v>CUST_9007_India_45472</v>
      </c>
      <c r="B4499" t="s">
        <v>829</v>
      </c>
      <c r="C4499">
        <v>69</v>
      </c>
      <c r="D4499" t="s">
        <v>14</v>
      </c>
      <c r="E4499" t="s">
        <v>37</v>
      </c>
      <c r="F4499">
        <v>208.98</v>
      </c>
      <c r="G4499">
        <f>IF(DATOS[[#This Row],[avg_order_value]]="",0,DATOS[[#This Row],[avg_order_value]])</f>
        <v>208.98</v>
      </c>
      <c r="H4499">
        <v>10</v>
      </c>
      <c r="I4499">
        <f>DATOS[[#This Row],[avgValorOrdenDesc]]*DATOS[[#This Row],[total_orders]]</f>
        <v>2089.7999999999997</v>
      </c>
      <c r="J4499">
        <v>106</v>
      </c>
      <c r="K4499">
        <v>0</v>
      </c>
      <c r="L4499" t="s">
        <v>23</v>
      </c>
      <c r="M4499">
        <v>63.7</v>
      </c>
      <c r="N4499">
        <f>IF(DATOS[[#This Row],[email_open_rate]]="",0,DATOS[[#This Row],[email_open_rate]])</f>
        <v>63.7</v>
      </c>
      <c r="O4499" s="1">
        <v>45472</v>
      </c>
      <c r="P4499">
        <v>54</v>
      </c>
      <c r="Q4499">
        <v>0.8</v>
      </c>
      <c r="R4499">
        <f>IF(IFERROR(VLOOKUP(DATOS[[#This Row],[IdUnico]],A4500:$A$5002,1,FALSE),0),1,0)</f>
        <v>0</v>
      </c>
    </row>
    <row r="4500" spans="1:18" x14ac:dyDescent="0.3">
      <c r="A4500" t="str">
        <f>CONCATENATE(DATOS[[#This Row],[customer_id]],"_",DATOS[[#This Row],[country]],"_",DATOS[[#This Row],[customer_since]])</f>
        <v>CUST_9007_USA_44070</v>
      </c>
      <c r="B4500" t="s">
        <v>829</v>
      </c>
      <c r="C4500">
        <v>37</v>
      </c>
      <c r="D4500" t="s">
        <v>14</v>
      </c>
      <c r="E4500" t="s">
        <v>18</v>
      </c>
      <c r="F4500">
        <v>76.25</v>
      </c>
      <c r="G4500">
        <f>IF(DATOS[[#This Row],[avg_order_value]]="",0,DATOS[[#This Row],[avg_order_value]])</f>
        <v>76.25</v>
      </c>
      <c r="H4500">
        <v>13</v>
      </c>
      <c r="I4500">
        <f>DATOS[[#This Row],[avgValorOrdenDesc]]*DATOS[[#This Row],[total_orders]]</f>
        <v>991.25</v>
      </c>
      <c r="J4500">
        <v>33</v>
      </c>
      <c r="K4500">
        <v>0</v>
      </c>
      <c r="L4500" t="s">
        <v>40</v>
      </c>
      <c r="M4500">
        <v>88.3</v>
      </c>
      <c r="N4500">
        <f>IF(DATOS[[#This Row],[email_open_rate]]="",0,DATOS[[#This Row],[email_open_rate]])</f>
        <v>88.3</v>
      </c>
      <c r="O4500" s="1">
        <v>44070</v>
      </c>
      <c r="P4500">
        <v>1</v>
      </c>
      <c r="Q4500">
        <v>0.23</v>
      </c>
      <c r="R4500">
        <f>IF(IFERROR(VLOOKUP(DATOS[[#This Row],[IdUnico]],A4501:$A$5002,1,FALSE),0),1,0)</f>
        <v>0</v>
      </c>
    </row>
    <row r="4501" spans="1:18" x14ac:dyDescent="0.3">
      <c r="A4501" t="str">
        <f>CONCATENATE(DATOS[[#This Row],[customer_id]],"_",DATOS[[#This Row],[country]],"_",DATOS[[#This Row],[customer_since]])</f>
        <v>CUST_9010_Japan_44435</v>
      </c>
      <c r="B4501" t="s">
        <v>514</v>
      </c>
      <c r="C4501">
        <v>19</v>
      </c>
      <c r="D4501" t="s">
        <v>14</v>
      </c>
      <c r="E4501" t="s">
        <v>26</v>
      </c>
      <c r="F4501">
        <v>67.78</v>
      </c>
      <c r="G4501">
        <f>IF(DATOS[[#This Row],[avg_order_value]]="",0,DATOS[[#This Row],[avg_order_value]])</f>
        <v>67.78</v>
      </c>
      <c r="H4501">
        <v>13</v>
      </c>
      <c r="I4501">
        <f>DATOS[[#This Row],[avgValorOrdenDesc]]*DATOS[[#This Row],[total_orders]]</f>
        <v>881.14</v>
      </c>
      <c r="J4501">
        <v>48</v>
      </c>
      <c r="K4501">
        <v>0</v>
      </c>
      <c r="L4501" t="s">
        <v>16</v>
      </c>
      <c r="M4501">
        <v>84.6</v>
      </c>
      <c r="N4501">
        <f>IF(DATOS[[#This Row],[email_open_rate]]="",0,DATOS[[#This Row],[email_open_rate]])</f>
        <v>84.6</v>
      </c>
      <c r="O4501" s="1">
        <v>44435</v>
      </c>
      <c r="P4501">
        <v>11</v>
      </c>
      <c r="Q4501">
        <v>0.11</v>
      </c>
      <c r="R4501">
        <f>IF(IFERROR(VLOOKUP(DATOS[[#This Row],[IdUnico]],A4502:$A$5002,1,FALSE),0),1,0)</f>
        <v>0</v>
      </c>
    </row>
    <row r="4502" spans="1:18" x14ac:dyDescent="0.3">
      <c r="A4502" t="str">
        <f>CONCATENATE(DATOS[[#This Row],[customer_id]],"_",DATOS[[#This Row],[country]],"_",DATOS[[#This Row],[customer_since]])</f>
        <v>CUST_9016_Canada_44916</v>
      </c>
      <c r="B4502" t="s">
        <v>2363</v>
      </c>
      <c r="C4502">
        <v>38</v>
      </c>
      <c r="D4502" t="s">
        <v>14</v>
      </c>
      <c r="E4502" t="s">
        <v>28</v>
      </c>
      <c r="G4502">
        <f>IF(DATOS[[#This Row],[avg_order_value]]="",0,DATOS[[#This Row],[avg_order_value]])</f>
        <v>0</v>
      </c>
      <c r="H4502">
        <v>13</v>
      </c>
      <c r="I4502">
        <f>DATOS[[#This Row],[avgValorOrdenDesc]]*DATOS[[#This Row],[total_orders]]</f>
        <v>0</v>
      </c>
      <c r="J4502">
        <v>218</v>
      </c>
      <c r="K4502">
        <v>0</v>
      </c>
      <c r="L4502" t="s">
        <v>40</v>
      </c>
      <c r="M4502">
        <v>8.6999999999999993</v>
      </c>
      <c r="N4502">
        <f>IF(DATOS[[#This Row],[email_open_rate]]="",0,DATOS[[#This Row],[email_open_rate]])</f>
        <v>8.6999999999999993</v>
      </c>
      <c r="O4502" s="1">
        <v>44916</v>
      </c>
      <c r="P4502">
        <v>55</v>
      </c>
      <c r="Q4502">
        <v>0.41</v>
      </c>
      <c r="R4502">
        <f>IF(IFERROR(VLOOKUP(DATOS[[#This Row],[IdUnico]],A4503:$A$5002,1,FALSE),0),1,0)</f>
        <v>0</v>
      </c>
    </row>
    <row r="4503" spans="1:18" x14ac:dyDescent="0.3">
      <c r="A4503" t="str">
        <f>CONCATENATE(DATOS[[#This Row],[customer_id]],"_",DATOS[[#This Row],[country]],"_",DATOS[[#This Row],[customer_since]])</f>
        <v>CUST_9016_France_44235</v>
      </c>
      <c r="B4503" t="s">
        <v>2363</v>
      </c>
      <c r="C4503">
        <v>50</v>
      </c>
      <c r="D4503" t="s">
        <v>21</v>
      </c>
      <c r="E4503" t="s">
        <v>35</v>
      </c>
      <c r="F4503">
        <v>180.8</v>
      </c>
      <c r="G4503">
        <f>IF(DATOS[[#This Row],[avg_order_value]]="",0,DATOS[[#This Row],[avg_order_value]])</f>
        <v>180.8</v>
      </c>
      <c r="H4503">
        <v>8</v>
      </c>
      <c r="I4503">
        <f>DATOS[[#This Row],[avgValorOrdenDesc]]*DATOS[[#This Row],[total_orders]]</f>
        <v>1446.4</v>
      </c>
      <c r="J4503">
        <v>334</v>
      </c>
      <c r="K4503">
        <v>0</v>
      </c>
      <c r="L4503" t="s">
        <v>29</v>
      </c>
      <c r="M4503">
        <v>25.4</v>
      </c>
      <c r="N4503">
        <f>IF(DATOS[[#This Row],[email_open_rate]]="",0,DATOS[[#This Row],[email_open_rate]])</f>
        <v>25.4</v>
      </c>
      <c r="O4503" s="1">
        <v>44235</v>
      </c>
      <c r="P4503">
        <v>74</v>
      </c>
      <c r="Q4503">
        <v>0.08</v>
      </c>
      <c r="R4503">
        <f>IF(IFERROR(VLOOKUP(DATOS[[#This Row],[IdUnico]],A4504:$A$5002,1,FALSE),0),1,0)</f>
        <v>0</v>
      </c>
    </row>
    <row r="4504" spans="1:18" x14ac:dyDescent="0.3">
      <c r="A4504" t="str">
        <f>CONCATENATE(DATOS[[#This Row],[customer_id]],"_",DATOS[[#This Row],[country]],"_",DATOS[[#This Row],[customer_since]])</f>
        <v>CUST_9017_Brazil_44955</v>
      </c>
      <c r="B4504" t="s">
        <v>661</v>
      </c>
      <c r="C4504">
        <v>21</v>
      </c>
      <c r="D4504" t="s">
        <v>14</v>
      </c>
      <c r="E4504" t="s">
        <v>15</v>
      </c>
      <c r="F4504">
        <v>90.63</v>
      </c>
      <c r="G4504">
        <f>IF(DATOS[[#This Row],[avg_order_value]]="",0,DATOS[[#This Row],[avg_order_value]])</f>
        <v>90.63</v>
      </c>
      <c r="H4504">
        <v>12</v>
      </c>
      <c r="I4504">
        <f>DATOS[[#This Row],[avgValorOrdenDesc]]*DATOS[[#This Row],[total_orders]]</f>
        <v>1087.56</v>
      </c>
      <c r="J4504">
        <v>169</v>
      </c>
      <c r="K4504">
        <v>0</v>
      </c>
      <c r="L4504" t="s">
        <v>40</v>
      </c>
      <c r="M4504">
        <v>55.2</v>
      </c>
      <c r="N4504">
        <f>IF(DATOS[[#This Row],[email_open_rate]]="",0,DATOS[[#This Row],[email_open_rate]])</f>
        <v>55.2</v>
      </c>
      <c r="O4504" s="1">
        <v>44955</v>
      </c>
      <c r="P4504">
        <v>1</v>
      </c>
      <c r="Q4504">
        <v>0.24</v>
      </c>
      <c r="R4504">
        <f>IF(IFERROR(VLOOKUP(DATOS[[#This Row],[IdUnico]],A4505:$A$5002,1,FALSE),0),1,0)</f>
        <v>0</v>
      </c>
    </row>
    <row r="4505" spans="1:18" x14ac:dyDescent="0.3">
      <c r="A4505" t="str">
        <f>CONCATENATE(DATOS[[#This Row],[customer_id]],"_",DATOS[[#This Row],[country]],"_",DATOS[[#This Row],[customer_since]])</f>
        <v>CUST_9017_India_44074</v>
      </c>
      <c r="B4505" t="s">
        <v>661</v>
      </c>
      <c r="C4505">
        <v>72</v>
      </c>
      <c r="D4505" t="s">
        <v>21</v>
      </c>
      <c r="E4505" t="s">
        <v>37</v>
      </c>
      <c r="F4505">
        <v>174.78</v>
      </c>
      <c r="G4505">
        <f>IF(DATOS[[#This Row],[avg_order_value]]="",0,DATOS[[#This Row],[avg_order_value]])</f>
        <v>174.78</v>
      </c>
      <c r="H4505">
        <v>7</v>
      </c>
      <c r="I4505">
        <f>DATOS[[#This Row],[avgValorOrdenDesc]]*DATOS[[#This Row],[total_orders]]</f>
        <v>1223.46</v>
      </c>
      <c r="J4505">
        <v>77</v>
      </c>
      <c r="K4505">
        <v>0</v>
      </c>
      <c r="L4505" t="s">
        <v>19</v>
      </c>
      <c r="M4505">
        <v>58.1</v>
      </c>
      <c r="N4505">
        <f>IF(DATOS[[#This Row],[email_open_rate]]="",0,DATOS[[#This Row],[email_open_rate]])</f>
        <v>58.1</v>
      </c>
      <c r="O4505" s="1">
        <v>44074</v>
      </c>
      <c r="P4505">
        <v>94</v>
      </c>
      <c r="Q4505">
        <v>0.75</v>
      </c>
      <c r="R4505">
        <f>IF(IFERROR(VLOOKUP(DATOS[[#This Row],[IdUnico]],A4506:$A$5002,1,FALSE),0),1,0)</f>
        <v>0</v>
      </c>
    </row>
    <row r="4506" spans="1:18" x14ac:dyDescent="0.3">
      <c r="A4506" t="str">
        <f>CONCATENATE(DATOS[[#This Row],[customer_id]],"_",DATOS[[#This Row],[country]],"_",DATOS[[#This Row],[customer_since]])</f>
        <v>CUST_9017_India_45348</v>
      </c>
      <c r="B4506" t="s">
        <v>661</v>
      </c>
      <c r="C4506">
        <v>72</v>
      </c>
      <c r="D4506" t="s">
        <v>21</v>
      </c>
      <c r="E4506" t="s">
        <v>37</v>
      </c>
      <c r="F4506">
        <v>259.27999999999997</v>
      </c>
      <c r="G4506">
        <f>IF(DATOS[[#This Row],[avg_order_value]]="",0,DATOS[[#This Row],[avg_order_value]])</f>
        <v>259.27999999999997</v>
      </c>
      <c r="H4506">
        <v>14</v>
      </c>
      <c r="I4506">
        <f>DATOS[[#This Row],[avgValorOrdenDesc]]*DATOS[[#This Row],[total_orders]]</f>
        <v>3629.9199999999996</v>
      </c>
      <c r="J4506">
        <v>300</v>
      </c>
      <c r="K4506">
        <v>0</v>
      </c>
      <c r="L4506" t="s">
        <v>16</v>
      </c>
      <c r="M4506">
        <v>97</v>
      </c>
      <c r="N4506">
        <f>IF(DATOS[[#This Row],[email_open_rate]]="",0,DATOS[[#This Row],[email_open_rate]])</f>
        <v>97</v>
      </c>
      <c r="O4506" s="1">
        <v>45348</v>
      </c>
      <c r="P4506">
        <v>66</v>
      </c>
      <c r="Q4506">
        <v>0.39</v>
      </c>
      <c r="R4506">
        <f>IF(IFERROR(VLOOKUP(DATOS[[#This Row],[IdUnico]],A4507:$A$5002,1,FALSE),0),1,0)</f>
        <v>0</v>
      </c>
    </row>
    <row r="4507" spans="1:18" x14ac:dyDescent="0.3">
      <c r="A4507" t="str">
        <f>CONCATENATE(DATOS[[#This Row],[customer_id]],"_",DATOS[[#This Row],[country]],"_",DATOS[[#This Row],[customer_since]])</f>
        <v>CUST_9022_France_44027</v>
      </c>
      <c r="B4507" t="s">
        <v>3718</v>
      </c>
      <c r="C4507">
        <v>38</v>
      </c>
      <c r="D4507" t="s">
        <v>21</v>
      </c>
      <c r="E4507" t="s">
        <v>35</v>
      </c>
      <c r="F4507">
        <v>188.93</v>
      </c>
      <c r="G4507">
        <f>IF(DATOS[[#This Row],[avg_order_value]]="",0,DATOS[[#This Row],[avg_order_value]])</f>
        <v>188.93</v>
      </c>
      <c r="H4507">
        <v>15</v>
      </c>
      <c r="I4507">
        <f>DATOS[[#This Row],[avgValorOrdenDesc]]*DATOS[[#This Row],[total_orders]]</f>
        <v>2833.9500000000003</v>
      </c>
      <c r="J4507">
        <v>118</v>
      </c>
      <c r="K4507">
        <v>0</v>
      </c>
      <c r="L4507" t="s">
        <v>40</v>
      </c>
      <c r="M4507">
        <v>88.7</v>
      </c>
      <c r="N4507">
        <f>IF(DATOS[[#This Row],[email_open_rate]]="",0,DATOS[[#This Row],[email_open_rate]])</f>
        <v>88.7</v>
      </c>
      <c r="O4507" s="1">
        <v>44027</v>
      </c>
      <c r="P4507">
        <v>70</v>
      </c>
      <c r="Q4507">
        <v>0.17</v>
      </c>
      <c r="R4507">
        <f>IF(IFERROR(VLOOKUP(DATOS[[#This Row],[IdUnico]],A4508:$A$5002,1,FALSE),0),1,0)</f>
        <v>0</v>
      </c>
    </row>
    <row r="4508" spans="1:18" x14ac:dyDescent="0.3">
      <c r="A4508" t="str">
        <f>CONCATENATE(DATOS[[#This Row],[customer_id]],"_",DATOS[[#This Row],[country]],"_",DATOS[[#This Row],[customer_since]])</f>
        <v>CUST_9024_Canada_44340</v>
      </c>
      <c r="B4508" t="s">
        <v>2865</v>
      </c>
      <c r="C4508">
        <v>50</v>
      </c>
      <c r="D4508" t="s">
        <v>14</v>
      </c>
      <c r="E4508" t="s">
        <v>28</v>
      </c>
      <c r="F4508">
        <v>57.98</v>
      </c>
      <c r="G4508">
        <f>IF(DATOS[[#This Row],[avg_order_value]]="",0,DATOS[[#This Row],[avg_order_value]])</f>
        <v>57.98</v>
      </c>
      <c r="H4508">
        <v>8</v>
      </c>
      <c r="I4508">
        <f>DATOS[[#This Row],[avgValorOrdenDesc]]*DATOS[[#This Row],[total_orders]]</f>
        <v>463.84</v>
      </c>
      <c r="J4508">
        <v>157</v>
      </c>
      <c r="K4508">
        <v>0</v>
      </c>
      <c r="L4508" t="s">
        <v>19</v>
      </c>
      <c r="M4508">
        <v>55.3</v>
      </c>
      <c r="N4508">
        <f>IF(DATOS[[#This Row],[email_open_rate]]="",0,DATOS[[#This Row],[email_open_rate]])</f>
        <v>55.3</v>
      </c>
      <c r="O4508" s="1">
        <v>44340</v>
      </c>
      <c r="P4508">
        <v>57</v>
      </c>
      <c r="Q4508">
        <v>0.51</v>
      </c>
      <c r="R4508">
        <f>IF(IFERROR(VLOOKUP(DATOS[[#This Row],[IdUnico]],A4509:$A$5002,1,FALSE),0),1,0)</f>
        <v>0</v>
      </c>
    </row>
    <row r="4509" spans="1:18" x14ac:dyDescent="0.3">
      <c r="A4509" t="str">
        <f>CONCATENATE(DATOS[[#This Row],[customer_id]],"_",DATOS[[#This Row],[country]],"_",DATOS[[#This Row],[customer_since]])</f>
        <v>CUST_9026_Germany_44569</v>
      </c>
      <c r="B4509" t="s">
        <v>2983</v>
      </c>
      <c r="C4509">
        <v>39</v>
      </c>
      <c r="D4509" t="s">
        <v>14</v>
      </c>
      <c r="E4509" t="s">
        <v>50</v>
      </c>
      <c r="F4509">
        <v>170.56</v>
      </c>
      <c r="G4509">
        <f>IF(DATOS[[#This Row],[avg_order_value]]="",0,DATOS[[#This Row],[avg_order_value]])</f>
        <v>170.56</v>
      </c>
      <c r="H4509">
        <v>16</v>
      </c>
      <c r="I4509">
        <f>DATOS[[#This Row],[avgValorOrdenDesc]]*DATOS[[#This Row],[total_orders]]</f>
        <v>2728.96</v>
      </c>
      <c r="J4509">
        <v>267</v>
      </c>
      <c r="K4509">
        <v>0</v>
      </c>
      <c r="L4509" t="s">
        <v>19</v>
      </c>
      <c r="N4509">
        <f>IF(DATOS[[#This Row],[email_open_rate]]="",0,DATOS[[#This Row],[email_open_rate]])</f>
        <v>0</v>
      </c>
      <c r="O4509" s="1">
        <v>44569</v>
      </c>
      <c r="P4509">
        <v>23</v>
      </c>
      <c r="Q4509">
        <v>0.22</v>
      </c>
      <c r="R4509">
        <f>IF(IFERROR(VLOOKUP(DATOS[[#This Row],[IdUnico]],A4510:$A$5002,1,FALSE),0),1,0)</f>
        <v>0</v>
      </c>
    </row>
    <row r="4510" spans="1:18" x14ac:dyDescent="0.3">
      <c r="A4510" t="str">
        <f>CONCATENATE(DATOS[[#This Row],[customer_id]],"_",DATOS[[#This Row],[country]],"_",DATOS[[#This Row],[customer_since]])</f>
        <v>CUST_9032_India_44956</v>
      </c>
      <c r="B4510" t="s">
        <v>1366</v>
      </c>
      <c r="C4510">
        <v>35</v>
      </c>
      <c r="D4510" t="s">
        <v>14</v>
      </c>
      <c r="E4510" t="s">
        <v>37</v>
      </c>
      <c r="F4510">
        <v>42.81</v>
      </c>
      <c r="G4510">
        <f>IF(DATOS[[#This Row],[avg_order_value]]="",0,DATOS[[#This Row],[avg_order_value]])</f>
        <v>42.81</v>
      </c>
      <c r="H4510">
        <v>18</v>
      </c>
      <c r="I4510">
        <f>DATOS[[#This Row],[avgValorOrdenDesc]]*DATOS[[#This Row],[total_orders]]</f>
        <v>770.58</v>
      </c>
      <c r="J4510">
        <v>359</v>
      </c>
      <c r="K4510">
        <v>0</v>
      </c>
      <c r="L4510" t="s">
        <v>16</v>
      </c>
      <c r="M4510">
        <v>14.4</v>
      </c>
      <c r="N4510">
        <f>IF(DATOS[[#This Row],[email_open_rate]]="",0,DATOS[[#This Row],[email_open_rate]])</f>
        <v>14.4</v>
      </c>
      <c r="O4510" s="1">
        <v>44956</v>
      </c>
      <c r="P4510">
        <v>40</v>
      </c>
      <c r="Q4510">
        <v>0.2</v>
      </c>
      <c r="R4510">
        <f>IF(IFERROR(VLOOKUP(DATOS[[#This Row],[IdUnico]],A4511:$A$5002,1,FALSE),0),1,0)</f>
        <v>0</v>
      </c>
    </row>
    <row r="4511" spans="1:18" x14ac:dyDescent="0.3">
      <c r="A4511" t="str">
        <f>CONCATENATE(DATOS[[#This Row],[customer_id]],"_",DATOS[[#This Row],[country]],"_",DATOS[[#This Row],[customer_since]])</f>
        <v>CUST_9033_France_44414</v>
      </c>
      <c r="B4511" t="s">
        <v>1878</v>
      </c>
      <c r="C4511">
        <v>46</v>
      </c>
      <c r="D4511" t="s">
        <v>21</v>
      </c>
      <c r="E4511" t="s">
        <v>35</v>
      </c>
      <c r="F4511">
        <v>55.71</v>
      </c>
      <c r="G4511">
        <f>IF(DATOS[[#This Row],[avg_order_value]]="",0,DATOS[[#This Row],[avg_order_value]])</f>
        <v>55.71</v>
      </c>
      <c r="H4511">
        <v>11</v>
      </c>
      <c r="I4511">
        <f>DATOS[[#This Row],[avgValorOrdenDesc]]*DATOS[[#This Row],[total_orders]]</f>
        <v>612.81000000000006</v>
      </c>
      <c r="J4511">
        <v>301</v>
      </c>
      <c r="K4511">
        <v>0</v>
      </c>
      <c r="L4511" t="s">
        <v>23</v>
      </c>
      <c r="M4511">
        <v>95.6</v>
      </c>
      <c r="N4511">
        <f>IF(DATOS[[#This Row],[email_open_rate]]="",0,DATOS[[#This Row],[email_open_rate]])</f>
        <v>95.6</v>
      </c>
      <c r="O4511" s="1">
        <v>44414</v>
      </c>
      <c r="P4511">
        <v>23</v>
      </c>
      <c r="Q4511">
        <v>0.15</v>
      </c>
      <c r="R4511">
        <f>IF(IFERROR(VLOOKUP(DATOS[[#This Row],[IdUnico]],A4512:$A$5002,1,FALSE),0),1,0)</f>
        <v>0</v>
      </c>
    </row>
    <row r="4512" spans="1:18" x14ac:dyDescent="0.3">
      <c r="A4512" t="str">
        <f>CONCATENATE(DATOS[[#This Row],[customer_id]],"_",DATOS[[#This Row],[country]],"_",DATOS[[#This Row],[customer_since]])</f>
        <v>CUST_9033_USA_44080</v>
      </c>
      <c r="B4512" t="s">
        <v>1878</v>
      </c>
      <c r="C4512">
        <v>30</v>
      </c>
      <c r="D4512" t="s">
        <v>14</v>
      </c>
      <c r="E4512" t="s">
        <v>18</v>
      </c>
      <c r="F4512">
        <v>173.09</v>
      </c>
      <c r="G4512">
        <f>IF(DATOS[[#This Row],[avg_order_value]]="",0,DATOS[[#This Row],[avg_order_value]])</f>
        <v>173.09</v>
      </c>
      <c r="H4512">
        <v>11</v>
      </c>
      <c r="I4512">
        <f>DATOS[[#This Row],[avgValorOrdenDesc]]*DATOS[[#This Row],[total_orders]]</f>
        <v>1903.99</v>
      </c>
      <c r="J4512">
        <v>271</v>
      </c>
      <c r="K4512">
        <v>0</v>
      </c>
      <c r="L4512" t="s">
        <v>29</v>
      </c>
      <c r="M4512">
        <v>78.8</v>
      </c>
      <c r="N4512">
        <f>IF(DATOS[[#This Row],[email_open_rate]]="",0,DATOS[[#This Row],[email_open_rate]])</f>
        <v>78.8</v>
      </c>
      <c r="O4512" s="1">
        <v>44080</v>
      </c>
      <c r="P4512">
        <v>59</v>
      </c>
      <c r="Q4512">
        <v>0.53</v>
      </c>
      <c r="R4512">
        <f>IF(IFERROR(VLOOKUP(DATOS[[#This Row],[IdUnico]],A4513:$A$5002,1,FALSE),0),1,0)</f>
        <v>0</v>
      </c>
    </row>
    <row r="4513" spans="1:18" x14ac:dyDescent="0.3">
      <c r="A4513" t="str">
        <f>CONCATENATE(DATOS[[#This Row],[customer_id]],"_",DATOS[[#This Row],[country]],"_",DATOS[[#This Row],[customer_since]])</f>
        <v>CUST_9036_UK_44701</v>
      </c>
      <c r="B4513" t="s">
        <v>2299</v>
      </c>
      <c r="C4513">
        <v>27</v>
      </c>
      <c r="D4513" t="s">
        <v>14</v>
      </c>
      <c r="E4513" t="s">
        <v>52</v>
      </c>
      <c r="F4513">
        <v>58.58</v>
      </c>
      <c r="G4513">
        <f>IF(DATOS[[#This Row],[avg_order_value]]="",0,DATOS[[#This Row],[avg_order_value]])</f>
        <v>58.58</v>
      </c>
      <c r="H4513">
        <v>16</v>
      </c>
      <c r="I4513">
        <f>DATOS[[#This Row],[avgValorOrdenDesc]]*DATOS[[#This Row],[total_orders]]</f>
        <v>937.28</v>
      </c>
      <c r="J4513">
        <v>240</v>
      </c>
      <c r="K4513">
        <v>0</v>
      </c>
      <c r="L4513" t="s">
        <v>40</v>
      </c>
      <c r="M4513">
        <v>68.3</v>
      </c>
      <c r="N4513">
        <f>IF(DATOS[[#This Row],[email_open_rate]]="",0,DATOS[[#This Row],[email_open_rate]])</f>
        <v>68.3</v>
      </c>
      <c r="O4513" s="1">
        <v>44701</v>
      </c>
      <c r="P4513">
        <v>63</v>
      </c>
      <c r="Q4513">
        <v>0.84</v>
      </c>
      <c r="R4513">
        <f>IF(IFERROR(VLOOKUP(DATOS[[#This Row],[IdUnico]],A4514:$A$5002,1,FALSE),0),1,0)</f>
        <v>0</v>
      </c>
    </row>
    <row r="4514" spans="1:18" x14ac:dyDescent="0.3">
      <c r="A4514" t="str">
        <f>CONCATENATE(DATOS[[#This Row],[customer_id]],"_",DATOS[[#This Row],[country]],"_",DATOS[[#This Row],[customer_since]])</f>
        <v>CUST_9038_UK_45097</v>
      </c>
      <c r="B4514" t="s">
        <v>978</v>
      </c>
      <c r="C4514">
        <v>74</v>
      </c>
      <c r="D4514" t="s">
        <v>21</v>
      </c>
      <c r="E4514" t="s">
        <v>52</v>
      </c>
      <c r="F4514">
        <v>184.31</v>
      </c>
      <c r="G4514">
        <f>IF(DATOS[[#This Row],[avg_order_value]]="",0,DATOS[[#This Row],[avg_order_value]])</f>
        <v>184.31</v>
      </c>
      <c r="H4514">
        <v>7</v>
      </c>
      <c r="I4514">
        <f>DATOS[[#This Row],[avgValorOrdenDesc]]*DATOS[[#This Row],[total_orders]]</f>
        <v>1290.17</v>
      </c>
      <c r="J4514">
        <v>352</v>
      </c>
      <c r="K4514">
        <v>0</v>
      </c>
      <c r="L4514" t="s">
        <v>29</v>
      </c>
      <c r="M4514">
        <v>14.4</v>
      </c>
      <c r="N4514">
        <f>IF(DATOS[[#This Row],[email_open_rate]]="",0,DATOS[[#This Row],[email_open_rate]])</f>
        <v>14.4</v>
      </c>
      <c r="O4514" s="1">
        <v>45097</v>
      </c>
      <c r="P4514">
        <v>62</v>
      </c>
      <c r="Q4514">
        <v>0.24</v>
      </c>
      <c r="R4514">
        <f>IF(IFERROR(VLOOKUP(DATOS[[#This Row],[IdUnico]],A4515:$A$5002,1,FALSE),0),1,0)</f>
        <v>0</v>
      </c>
    </row>
    <row r="4515" spans="1:18" x14ac:dyDescent="0.3">
      <c r="A4515" t="str">
        <f>CONCATENATE(DATOS[[#This Row],[customer_id]],"_",DATOS[[#This Row],[country]],"_",DATOS[[#This Row],[customer_since]])</f>
        <v>CUST_9039_Brazil_45012</v>
      </c>
      <c r="B4515" t="s">
        <v>3269</v>
      </c>
      <c r="C4515">
        <v>18</v>
      </c>
      <c r="D4515" t="s">
        <v>14</v>
      </c>
      <c r="E4515" t="s">
        <v>15</v>
      </c>
      <c r="F4515">
        <v>27.21</v>
      </c>
      <c r="G4515">
        <f>IF(DATOS[[#This Row],[avg_order_value]]="",0,DATOS[[#This Row],[avg_order_value]])</f>
        <v>27.21</v>
      </c>
      <c r="H4515">
        <v>10</v>
      </c>
      <c r="I4515">
        <f>DATOS[[#This Row],[avgValorOrdenDesc]]*DATOS[[#This Row],[total_orders]]</f>
        <v>272.10000000000002</v>
      </c>
      <c r="J4515">
        <v>135</v>
      </c>
      <c r="K4515">
        <v>0</v>
      </c>
      <c r="L4515" t="s">
        <v>19</v>
      </c>
      <c r="M4515">
        <v>47.1</v>
      </c>
      <c r="N4515">
        <f>IF(DATOS[[#This Row],[email_open_rate]]="",0,DATOS[[#This Row],[email_open_rate]])</f>
        <v>47.1</v>
      </c>
      <c r="O4515" s="1">
        <v>45012</v>
      </c>
      <c r="P4515">
        <v>12</v>
      </c>
      <c r="Q4515">
        <v>0.1</v>
      </c>
      <c r="R4515">
        <f>IF(IFERROR(VLOOKUP(DATOS[[#This Row],[IdUnico]],A4516:$A$5002,1,FALSE),0),1,0)</f>
        <v>0</v>
      </c>
    </row>
    <row r="4516" spans="1:18" x14ac:dyDescent="0.3">
      <c r="A4516" t="str">
        <f>CONCATENATE(DATOS[[#This Row],[customer_id]],"_",DATOS[[#This Row],[country]],"_",DATOS[[#This Row],[customer_since]])</f>
        <v>CUST_9041_Australia_44938</v>
      </c>
      <c r="B4516" t="s">
        <v>1049</v>
      </c>
      <c r="C4516">
        <v>30</v>
      </c>
      <c r="D4516" t="s">
        <v>14</v>
      </c>
      <c r="E4516" t="s">
        <v>22</v>
      </c>
      <c r="F4516">
        <v>118.03</v>
      </c>
      <c r="G4516">
        <f>IF(DATOS[[#This Row],[avg_order_value]]="",0,DATOS[[#This Row],[avg_order_value]])</f>
        <v>118.03</v>
      </c>
      <c r="H4516">
        <v>9</v>
      </c>
      <c r="I4516">
        <f>DATOS[[#This Row],[avgValorOrdenDesc]]*DATOS[[#This Row],[total_orders]]</f>
        <v>1062.27</v>
      </c>
      <c r="J4516">
        <v>134</v>
      </c>
      <c r="K4516">
        <v>0</v>
      </c>
      <c r="L4516" t="s">
        <v>19</v>
      </c>
      <c r="M4516">
        <v>65.2</v>
      </c>
      <c r="N4516">
        <f>IF(DATOS[[#This Row],[email_open_rate]]="",0,DATOS[[#This Row],[email_open_rate]])</f>
        <v>65.2</v>
      </c>
      <c r="O4516" s="1">
        <v>44938</v>
      </c>
      <c r="P4516">
        <v>61</v>
      </c>
      <c r="Q4516">
        <v>0.12</v>
      </c>
      <c r="R4516">
        <f>IF(IFERROR(VLOOKUP(DATOS[[#This Row],[IdUnico]],A4517:$A$5002,1,FALSE),0),1,0)</f>
        <v>0</v>
      </c>
    </row>
    <row r="4517" spans="1:18" x14ac:dyDescent="0.3">
      <c r="A4517" t="str">
        <f>CONCATENATE(DATOS[[#This Row],[customer_id]],"_",DATOS[[#This Row],[country]],"_",DATOS[[#This Row],[customer_since]])</f>
        <v>CUST_9043_Germany_44932</v>
      </c>
      <c r="B4517" t="s">
        <v>2469</v>
      </c>
      <c r="C4517">
        <v>36</v>
      </c>
      <c r="D4517" t="s">
        <v>21</v>
      </c>
      <c r="E4517" t="s">
        <v>50</v>
      </c>
      <c r="G4517">
        <f>IF(DATOS[[#This Row],[avg_order_value]]="",0,DATOS[[#This Row],[avg_order_value]])</f>
        <v>0</v>
      </c>
      <c r="H4517">
        <v>9</v>
      </c>
      <c r="I4517">
        <f>DATOS[[#This Row],[avgValorOrdenDesc]]*DATOS[[#This Row],[total_orders]]</f>
        <v>0</v>
      </c>
      <c r="J4517">
        <v>149</v>
      </c>
      <c r="K4517">
        <v>1</v>
      </c>
      <c r="L4517" t="s">
        <v>29</v>
      </c>
      <c r="M4517">
        <v>51.2</v>
      </c>
      <c r="N4517">
        <f>IF(DATOS[[#This Row],[email_open_rate]]="",0,DATOS[[#This Row],[email_open_rate]])</f>
        <v>51.2</v>
      </c>
      <c r="O4517" s="1">
        <v>44932</v>
      </c>
      <c r="P4517">
        <v>71</v>
      </c>
      <c r="Q4517">
        <v>0.19</v>
      </c>
      <c r="R4517">
        <f>IF(IFERROR(VLOOKUP(DATOS[[#This Row],[IdUnico]],A4518:$A$5002,1,FALSE),0),1,0)</f>
        <v>0</v>
      </c>
    </row>
    <row r="4518" spans="1:18" x14ac:dyDescent="0.3">
      <c r="A4518" t="str">
        <f>CONCATENATE(DATOS[[#This Row],[customer_id]],"_",DATOS[[#This Row],[country]],"_",DATOS[[#This Row],[customer_since]])</f>
        <v>CUST_9044_China_44557</v>
      </c>
      <c r="B4518" t="s">
        <v>1117</v>
      </c>
      <c r="C4518">
        <v>59</v>
      </c>
      <c r="D4518" t="s">
        <v>14</v>
      </c>
      <c r="E4518" t="s">
        <v>44</v>
      </c>
      <c r="F4518">
        <v>28.08</v>
      </c>
      <c r="G4518">
        <f>IF(DATOS[[#This Row],[avg_order_value]]="",0,DATOS[[#This Row],[avg_order_value]])</f>
        <v>28.08</v>
      </c>
      <c r="H4518">
        <v>13</v>
      </c>
      <c r="I4518">
        <f>DATOS[[#This Row],[avgValorOrdenDesc]]*DATOS[[#This Row],[total_orders]]</f>
        <v>365.03999999999996</v>
      </c>
      <c r="J4518">
        <v>229</v>
      </c>
      <c r="K4518">
        <v>0</v>
      </c>
      <c r="L4518" t="s">
        <v>23</v>
      </c>
      <c r="M4518">
        <v>76.400000000000006</v>
      </c>
      <c r="N4518">
        <f>IF(DATOS[[#This Row],[email_open_rate]]="",0,DATOS[[#This Row],[email_open_rate]])</f>
        <v>76.400000000000006</v>
      </c>
      <c r="O4518" s="1">
        <v>44557</v>
      </c>
      <c r="P4518">
        <v>47</v>
      </c>
      <c r="Q4518">
        <v>0.21</v>
      </c>
      <c r="R4518">
        <f>IF(IFERROR(VLOOKUP(DATOS[[#This Row],[IdUnico]],A4519:$A$5002,1,FALSE),0),1,0)</f>
        <v>0</v>
      </c>
    </row>
    <row r="4519" spans="1:18" x14ac:dyDescent="0.3">
      <c r="A4519" t="str">
        <f>CONCATENATE(DATOS[[#This Row],[customer_id]],"_",DATOS[[#This Row],[country]],"_",DATOS[[#This Row],[customer_since]])</f>
        <v>CUST_9044_France_44601</v>
      </c>
      <c r="B4519" t="s">
        <v>1117</v>
      </c>
      <c r="C4519">
        <v>59</v>
      </c>
      <c r="D4519" t="s">
        <v>14</v>
      </c>
      <c r="E4519" t="s">
        <v>35</v>
      </c>
      <c r="F4519">
        <v>63.47</v>
      </c>
      <c r="G4519">
        <f>IF(DATOS[[#This Row],[avg_order_value]]="",0,DATOS[[#This Row],[avg_order_value]])</f>
        <v>63.47</v>
      </c>
      <c r="H4519">
        <v>11</v>
      </c>
      <c r="I4519">
        <f>DATOS[[#This Row],[avgValorOrdenDesc]]*DATOS[[#This Row],[total_orders]]</f>
        <v>698.17</v>
      </c>
      <c r="J4519">
        <v>170</v>
      </c>
      <c r="K4519">
        <v>0</v>
      </c>
      <c r="L4519" t="s">
        <v>40</v>
      </c>
      <c r="M4519">
        <v>64.3</v>
      </c>
      <c r="N4519">
        <f>IF(DATOS[[#This Row],[email_open_rate]]="",0,DATOS[[#This Row],[email_open_rate]])</f>
        <v>64.3</v>
      </c>
      <c r="O4519" s="1">
        <v>44601</v>
      </c>
      <c r="P4519">
        <v>89</v>
      </c>
      <c r="Q4519">
        <v>0.32</v>
      </c>
      <c r="R4519">
        <f>IF(IFERROR(VLOOKUP(DATOS[[#This Row],[IdUnico]],A4520:$A$5002,1,FALSE),0),1,0)</f>
        <v>0</v>
      </c>
    </row>
    <row r="4520" spans="1:18" x14ac:dyDescent="0.3">
      <c r="A4520" t="str">
        <f>CONCATENATE(DATOS[[#This Row],[customer_id]],"_",DATOS[[#This Row],[country]],"_",DATOS[[#This Row],[customer_since]])</f>
        <v>CUST_9050_India_44627</v>
      </c>
      <c r="B4520" t="s">
        <v>280</v>
      </c>
      <c r="C4520">
        <v>34</v>
      </c>
      <c r="D4520" t="s">
        <v>14</v>
      </c>
      <c r="E4520" t="s">
        <v>37</v>
      </c>
      <c r="F4520">
        <v>165.18</v>
      </c>
      <c r="G4520">
        <f>IF(DATOS[[#This Row],[avg_order_value]]="",0,DATOS[[#This Row],[avg_order_value]])</f>
        <v>165.18</v>
      </c>
      <c r="H4520">
        <v>12</v>
      </c>
      <c r="I4520">
        <f>DATOS[[#This Row],[avgValorOrdenDesc]]*DATOS[[#This Row],[total_orders]]</f>
        <v>1982.16</v>
      </c>
      <c r="J4520">
        <v>351</v>
      </c>
      <c r="K4520">
        <v>0</v>
      </c>
      <c r="L4520" t="s">
        <v>16</v>
      </c>
      <c r="M4520">
        <v>86.3</v>
      </c>
      <c r="N4520">
        <f>IF(DATOS[[#This Row],[email_open_rate]]="",0,DATOS[[#This Row],[email_open_rate]])</f>
        <v>86.3</v>
      </c>
      <c r="O4520" s="1">
        <v>44627</v>
      </c>
      <c r="P4520">
        <v>72</v>
      </c>
      <c r="Q4520">
        <v>0.51</v>
      </c>
      <c r="R4520">
        <f>IF(IFERROR(VLOOKUP(DATOS[[#This Row],[IdUnico]],A4521:$A$5002,1,FALSE),0),1,0)</f>
        <v>0</v>
      </c>
    </row>
    <row r="4521" spans="1:18" x14ac:dyDescent="0.3">
      <c r="A4521" t="str">
        <f>CONCATENATE(DATOS[[#This Row],[customer_id]],"_",DATOS[[#This Row],[country]],"_",DATOS[[#This Row],[customer_since]])</f>
        <v>CUST_9052_USA_45235</v>
      </c>
      <c r="B4521" t="s">
        <v>3801</v>
      </c>
      <c r="C4521">
        <v>38</v>
      </c>
      <c r="D4521" t="s">
        <v>14</v>
      </c>
      <c r="E4521" t="s">
        <v>18</v>
      </c>
      <c r="F4521">
        <v>41.06</v>
      </c>
      <c r="G4521">
        <f>IF(DATOS[[#This Row],[avg_order_value]]="",0,DATOS[[#This Row],[avg_order_value]])</f>
        <v>41.06</v>
      </c>
      <c r="H4521">
        <v>7</v>
      </c>
      <c r="I4521">
        <f>DATOS[[#This Row],[avgValorOrdenDesc]]*DATOS[[#This Row],[total_orders]]</f>
        <v>287.42</v>
      </c>
      <c r="J4521">
        <v>58</v>
      </c>
      <c r="K4521">
        <v>0</v>
      </c>
      <c r="L4521" t="s">
        <v>23</v>
      </c>
      <c r="M4521">
        <v>75</v>
      </c>
      <c r="N4521">
        <f>IF(DATOS[[#This Row],[email_open_rate]]="",0,DATOS[[#This Row],[email_open_rate]])</f>
        <v>75</v>
      </c>
      <c r="O4521" s="1">
        <v>45235</v>
      </c>
      <c r="P4521">
        <v>81</v>
      </c>
      <c r="Q4521">
        <v>0.47</v>
      </c>
      <c r="R4521">
        <f>IF(IFERROR(VLOOKUP(DATOS[[#This Row],[IdUnico]],A4522:$A$5002,1,FALSE),0),1,0)</f>
        <v>0</v>
      </c>
    </row>
    <row r="4522" spans="1:18" x14ac:dyDescent="0.3">
      <c r="A4522" t="str">
        <f>CONCATENATE(DATOS[[#This Row],[customer_id]],"_",DATOS[[#This Row],[country]],"_",DATOS[[#This Row],[customer_since]])</f>
        <v>CUST_9053_Japan_44490</v>
      </c>
      <c r="B4522" t="s">
        <v>571</v>
      </c>
      <c r="C4522">
        <v>40</v>
      </c>
      <c r="D4522" t="s">
        <v>14</v>
      </c>
      <c r="E4522" t="s">
        <v>26</v>
      </c>
      <c r="F4522">
        <v>40.74</v>
      </c>
      <c r="G4522">
        <f>IF(DATOS[[#This Row],[avg_order_value]]="",0,DATOS[[#This Row],[avg_order_value]])</f>
        <v>40.74</v>
      </c>
      <c r="H4522">
        <v>8</v>
      </c>
      <c r="I4522">
        <f>DATOS[[#This Row],[avgValorOrdenDesc]]*DATOS[[#This Row],[total_orders]]</f>
        <v>325.92</v>
      </c>
      <c r="J4522">
        <v>58</v>
      </c>
      <c r="K4522">
        <v>0</v>
      </c>
      <c r="L4522" t="s">
        <v>23</v>
      </c>
      <c r="M4522">
        <v>98.1</v>
      </c>
      <c r="N4522">
        <f>IF(DATOS[[#This Row],[email_open_rate]]="",0,DATOS[[#This Row],[email_open_rate]])</f>
        <v>98.1</v>
      </c>
      <c r="O4522" s="1">
        <v>44490</v>
      </c>
      <c r="P4522">
        <v>2</v>
      </c>
      <c r="Q4522">
        <v>0.13</v>
      </c>
      <c r="R4522">
        <f>IF(IFERROR(VLOOKUP(DATOS[[#This Row],[IdUnico]],A4523:$A$5002,1,FALSE),0),1,0)</f>
        <v>0</v>
      </c>
    </row>
    <row r="4523" spans="1:18" x14ac:dyDescent="0.3">
      <c r="A4523" t="str">
        <f>CONCATENATE(DATOS[[#This Row],[customer_id]],"_",DATOS[[#This Row],[country]],"_",DATOS[[#This Row],[customer_since]])</f>
        <v>CUST_9056_UK_44175</v>
      </c>
      <c r="B4523" t="s">
        <v>1181</v>
      </c>
      <c r="C4523">
        <v>79</v>
      </c>
      <c r="D4523" t="s">
        <v>21</v>
      </c>
      <c r="E4523" t="s">
        <v>52</v>
      </c>
      <c r="F4523">
        <v>128.30000000000001</v>
      </c>
      <c r="G4523">
        <f>IF(DATOS[[#This Row],[avg_order_value]]="",0,DATOS[[#This Row],[avg_order_value]])</f>
        <v>128.30000000000001</v>
      </c>
      <c r="H4523">
        <v>11</v>
      </c>
      <c r="I4523">
        <f>DATOS[[#This Row],[avgValorOrdenDesc]]*DATOS[[#This Row],[total_orders]]</f>
        <v>1411.3000000000002</v>
      </c>
      <c r="J4523">
        <v>144</v>
      </c>
      <c r="K4523">
        <v>0</v>
      </c>
      <c r="L4523" t="s">
        <v>29</v>
      </c>
      <c r="M4523">
        <v>11.7</v>
      </c>
      <c r="N4523">
        <f>IF(DATOS[[#This Row],[email_open_rate]]="",0,DATOS[[#This Row],[email_open_rate]])</f>
        <v>11.7</v>
      </c>
      <c r="O4523" s="1">
        <v>44175</v>
      </c>
      <c r="P4523">
        <v>86</v>
      </c>
      <c r="Q4523">
        <v>0.13</v>
      </c>
      <c r="R4523">
        <f>IF(IFERROR(VLOOKUP(DATOS[[#This Row],[IdUnico]],A4524:$A$5002,1,FALSE),0),1,0)</f>
        <v>0</v>
      </c>
    </row>
    <row r="4524" spans="1:18" x14ac:dyDescent="0.3">
      <c r="A4524" t="str">
        <f>CONCATENATE(DATOS[[#This Row],[customer_id]],"_",DATOS[[#This Row],[country]],"_",DATOS[[#This Row],[customer_since]])</f>
        <v>CUST_9058_France_44809</v>
      </c>
      <c r="B4524" t="s">
        <v>961</v>
      </c>
      <c r="C4524">
        <v>38</v>
      </c>
      <c r="D4524" t="s">
        <v>14</v>
      </c>
      <c r="E4524" t="s">
        <v>35</v>
      </c>
      <c r="F4524">
        <v>82.5</v>
      </c>
      <c r="G4524">
        <f>IF(DATOS[[#This Row],[avg_order_value]]="",0,DATOS[[#This Row],[avg_order_value]])</f>
        <v>82.5</v>
      </c>
      <c r="H4524">
        <v>14</v>
      </c>
      <c r="I4524">
        <f>DATOS[[#This Row],[avgValorOrdenDesc]]*DATOS[[#This Row],[total_orders]]</f>
        <v>1155</v>
      </c>
      <c r="J4524">
        <v>152</v>
      </c>
      <c r="K4524">
        <v>0</v>
      </c>
      <c r="L4524" t="s">
        <v>40</v>
      </c>
      <c r="M4524">
        <v>34.5</v>
      </c>
      <c r="N4524">
        <f>IF(DATOS[[#This Row],[email_open_rate]]="",0,DATOS[[#This Row],[email_open_rate]])</f>
        <v>34.5</v>
      </c>
      <c r="O4524" s="1">
        <v>44809</v>
      </c>
      <c r="P4524">
        <v>86</v>
      </c>
      <c r="Q4524">
        <v>0.56000000000000005</v>
      </c>
      <c r="R4524">
        <f>IF(IFERROR(VLOOKUP(DATOS[[#This Row],[IdUnico]],A4525:$A$5002,1,FALSE),0),1,0)</f>
        <v>0</v>
      </c>
    </row>
    <row r="4525" spans="1:18" x14ac:dyDescent="0.3">
      <c r="A4525" t="str">
        <f>CONCATENATE(DATOS[[#This Row],[customer_id]],"_",DATOS[[#This Row],[country]],"_",DATOS[[#This Row],[customer_since]])</f>
        <v>CUST_9058_France_44937</v>
      </c>
      <c r="B4525" t="s">
        <v>961</v>
      </c>
      <c r="C4525">
        <v>69</v>
      </c>
      <c r="D4525" t="s">
        <v>14</v>
      </c>
      <c r="E4525" t="s">
        <v>35</v>
      </c>
      <c r="F4525">
        <v>179.55</v>
      </c>
      <c r="G4525">
        <f>IF(DATOS[[#This Row],[avg_order_value]]="",0,DATOS[[#This Row],[avg_order_value]])</f>
        <v>179.55</v>
      </c>
      <c r="H4525">
        <v>12</v>
      </c>
      <c r="I4525">
        <f>DATOS[[#This Row],[avgValorOrdenDesc]]*DATOS[[#This Row],[total_orders]]</f>
        <v>2154.6000000000004</v>
      </c>
      <c r="J4525">
        <v>132</v>
      </c>
      <c r="K4525">
        <v>0</v>
      </c>
      <c r="L4525" t="s">
        <v>23</v>
      </c>
      <c r="M4525">
        <v>80.599999999999994</v>
      </c>
      <c r="N4525">
        <f>IF(DATOS[[#This Row],[email_open_rate]]="",0,DATOS[[#This Row],[email_open_rate]])</f>
        <v>80.599999999999994</v>
      </c>
      <c r="O4525" s="1">
        <v>44937</v>
      </c>
      <c r="P4525">
        <v>52</v>
      </c>
      <c r="Q4525">
        <v>0.08</v>
      </c>
      <c r="R4525">
        <f>IF(IFERROR(VLOOKUP(DATOS[[#This Row],[IdUnico]],A4526:$A$5002,1,FALSE),0),1,0)</f>
        <v>0</v>
      </c>
    </row>
    <row r="4526" spans="1:18" x14ac:dyDescent="0.3">
      <c r="A4526" t="str">
        <f>CONCATENATE(DATOS[[#This Row],[customer_id]],"_",DATOS[[#This Row],[country]],"_",DATOS[[#This Row],[customer_since]])</f>
        <v>CUST_9068_Australia_45494</v>
      </c>
      <c r="B4526" t="s">
        <v>2393</v>
      </c>
      <c r="C4526">
        <v>30</v>
      </c>
      <c r="D4526" t="s">
        <v>14</v>
      </c>
      <c r="E4526" t="s">
        <v>22</v>
      </c>
      <c r="F4526">
        <v>200.2</v>
      </c>
      <c r="G4526">
        <f>IF(DATOS[[#This Row],[avg_order_value]]="",0,DATOS[[#This Row],[avg_order_value]])</f>
        <v>200.2</v>
      </c>
      <c r="H4526">
        <v>11</v>
      </c>
      <c r="I4526">
        <f>DATOS[[#This Row],[avgValorOrdenDesc]]*DATOS[[#This Row],[total_orders]]</f>
        <v>2202.1999999999998</v>
      </c>
      <c r="J4526">
        <v>198</v>
      </c>
      <c r="K4526">
        <v>0</v>
      </c>
      <c r="L4526" t="s">
        <v>19</v>
      </c>
      <c r="M4526">
        <v>32</v>
      </c>
      <c r="N4526">
        <f>IF(DATOS[[#This Row],[email_open_rate]]="",0,DATOS[[#This Row],[email_open_rate]])</f>
        <v>32</v>
      </c>
      <c r="O4526" s="1">
        <v>45494</v>
      </c>
      <c r="P4526">
        <v>26</v>
      </c>
      <c r="Q4526">
        <v>0.18</v>
      </c>
      <c r="R4526">
        <f>IF(IFERROR(VLOOKUP(DATOS[[#This Row],[IdUnico]],A4527:$A$5002,1,FALSE),0),1,0)</f>
        <v>0</v>
      </c>
    </row>
    <row r="4527" spans="1:18" x14ac:dyDescent="0.3">
      <c r="A4527" t="str">
        <f>CONCATENATE(DATOS[[#This Row],[customer_id]],"_",DATOS[[#This Row],[country]],"_",DATOS[[#This Row],[customer_since]])</f>
        <v>CUST_9069_Brazil_44709</v>
      </c>
      <c r="B4527" t="s">
        <v>3386</v>
      </c>
      <c r="C4527">
        <v>70</v>
      </c>
      <c r="D4527" t="s">
        <v>21</v>
      </c>
      <c r="E4527" t="s">
        <v>15</v>
      </c>
      <c r="F4527">
        <v>41.52</v>
      </c>
      <c r="G4527">
        <f>IF(DATOS[[#This Row],[avg_order_value]]="",0,DATOS[[#This Row],[avg_order_value]])</f>
        <v>41.52</v>
      </c>
      <c r="H4527">
        <v>11</v>
      </c>
      <c r="I4527">
        <f>DATOS[[#This Row],[avgValorOrdenDesc]]*DATOS[[#This Row],[total_orders]]</f>
        <v>456.72</v>
      </c>
      <c r="J4527">
        <v>89</v>
      </c>
      <c r="K4527">
        <v>0</v>
      </c>
      <c r="L4527" t="s">
        <v>23</v>
      </c>
      <c r="M4527">
        <v>49.5</v>
      </c>
      <c r="N4527">
        <f>IF(DATOS[[#This Row],[email_open_rate]]="",0,DATOS[[#This Row],[email_open_rate]])</f>
        <v>49.5</v>
      </c>
      <c r="O4527" s="1">
        <v>44709</v>
      </c>
      <c r="P4527">
        <v>12</v>
      </c>
      <c r="Q4527">
        <v>0.27</v>
      </c>
      <c r="R4527">
        <f>IF(IFERROR(VLOOKUP(DATOS[[#This Row],[IdUnico]],A4528:$A$5002,1,FALSE),0),1,0)</f>
        <v>0</v>
      </c>
    </row>
    <row r="4528" spans="1:18" x14ac:dyDescent="0.3">
      <c r="A4528" t="str">
        <f>CONCATENATE(DATOS[[#This Row],[customer_id]],"_",DATOS[[#This Row],[country]],"_",DATOS[[#This Row],[customer_since]])</f>
        <v>CUST_9070_USA_45822</v>
      </c>
      <c r="B4528" t="s">
        <v>935</v>
      </c>
      <c r="C4528">
        <v>40</v>
      </c>
      <c r="D4528" t="s">
        <v>25</v>
      </c>
      <c r="E4528" t="s">
        <v>18</v>
      </c>
      <c r="G4528">
        <f>IF(DATOS[[#This Row],[avg_order_value]]="",0,DATOS[[#This Row],[avg_order_value]])</f>
        <v>0</v>
      </c>
      <c r="H4528">
        <v>11</v>
      </c>
      <c r="I4528">
        <f>DATOS[[#This Row],[avgValorOrdenDesc]]*DATOS[[#This Row],[total_orders]]</f>
        <v>0</v>
      </c>
      <c r="J4528">
        <v>260</v>
      </c>
      <c r="K4528">
        <v>0</v>
      </c>
      <c r="L4528" t="s">
        <v>40</v>
      </c>
      <c r="N4528">
        <f>IF(DATOS[[#This Row],[email_open_rate]]="",0,DATOS[[#This Row],[email_open_rate]])</f>
        <v>0</v>
      </c>
      <c r="O4528" s="1">
        <v>45822</v>
      </c>
      <c r="P4528">
        <v>35</v>
      </c>
      <c r="Q4528">
        <v>0.25</v>
      </c>
      <c r="R4528">
        <f>IF(IFERROR(VLOOKUP(DATOS[[#This Row],[IdUnico]],A4529:$A$5002,1,FALSE),0),1,0)</f>
        <v>0</v>
      </c>
    </row>
    <row r="4529" spans="1:18" x14ac:dyDescent="0.3">
      <c r="A4529" t="str">
        <f>CONCATENATE(DATOS[[#This Row],[customer_id]],"_",DATOS[[#This Row],[country]],"_",DATOS[[#This Row],[customer_since]])</f>
        <v>CUST_9073_France_45557</v>
      </c>
      <c r="B4529" t="s">
        <v>1278</v>
      </c>
      <c r="C4529">
        <v>38</v>
      </c>
      <c r="D4529" t="s">
        <v>21</v>
      </c>
      <c r="E4529" t="s">
        <v>35</v>
      </c>
      <c r="F4529">
        <v>253.43</v>
      </c>
      <c r="G4529">
        <f>IF(DATOS[[#This Row],[avg_order_value]]="",0,DATOS[[#This Row],[avg_order_value]])</f>
        <v>253.43</v>
      </c>
      <c r="H4529">
        <v>17</v>
      </c>
      <c r="I4529">
        <f>DATOS[[#This Row],[avgValorOrdenDesc]]*DATOS[[#This Row],[total_orders]]</f>
        <v>4308.3100000000004</v>
      </c>
      <c r="J4529">
        <v>217</v>
      </c>
      <c r="K4529">
        <v>0</v>
      </c>
      <c r="L4529" t="s">
        <v>29</v>
      </c>
      <c r="M4529">
        <v>34.5</v>
      </c>
      <c r="N4529">
        <f>IF(DATOS[[#This Row],[email_open_rate]]="",0,DATOS[[#This Row],[email_open_rate]])</f>
        <v>34.5</v>
      </c>
      <c r="O4529" s="1">
        <v>45557</v>
      </c>
      <c r="P4529">
        <v>53</v>
      </c>
      <c r="Q4529">
        <v>0.66</v>
      </c>
      <c r="R4529">
        <f>IF(IFERROR(VLOOKUP(DATOS[[#This Row],[IdUnico]],A4530:$A$5002,1,FALSE),0),1,0)</f>
        <v>0</v>
      </c>
    </row>
    <row r="4530" spans="1:18" x14ac:dyDescent="0.3">
      <c r="A4530" t="str">
        <f>CONCATENATE(DATOS[[#This Row],[customer_id]],"_",DATOS[[#This Row],[country]],"_",DATOS[[#This Row],[customer_since]])</f>
        <v>CUST_9078_India_44604</v>
      </c>
      <c r="B4530" t="s">
        <v>2045</v>
      </c>
      <c r="C4530">
        <v>72</v>
      </c>
      <c r="D4530" t="s">
        <v>21</v>
      </c>
      <c r="E4530" t="s">
        <v>37</v>
      </c>
      <c r="F4530">
        <v>176.29</v>
      </c>
      <c r="G4530">
        <f>IF(DATOS[[#This Row],[avg_order_value]]="",0,DATOS[[#This Row],[avg_order_value]])</f>
        <v>176.29</v>
      </c>
      <c r="H4530">
        <v>11</v>
      </c>
      <c r="I4530">
        <f>DATOS[[#This Row],[avgValorOrdenDesc]]*DATOS[[#This Row],[total_orders]]</f>
        <v>1939.1899999999998</v>
      </c>
      <c r="J4530">
        <v>303</v>
      </c>
      <c r="K4530">
        <v>0</v>
      </c>
      <c r="L4530" t="s">
        <v>16</v>
      </c>
      <c r="M4530">
        <v>68.8</v>
      </c>
      <c r="N4530">
        <f>IF(DATOS[[#This Row],[email_open_rate]]="",0,DATOS[[#This Row],[email_open_rate]])</f>
        <v>68.8</v>
      </c>
      <c r="O4530" s="1">
        <v>44604</v>
      </c>
      <c r="P4530">
        <v>24</v>
      </c>
      <c r="Q4530">
        <v>0.1</v>
      </c>
      <c r="R4530">
        <f>IF(IFERROR(VLOOKUP(DATOS[[#This Row],[IdUnico]],A4531:$A$5002,1,FALSE),0),1,0)</f>
        <v>0</v>
      </c>
    </row>
    <row r="4531" spans="1:18" x14ac:dyDescent="0.3">
      <c r="A4531" t="str">
        <f>CONCATENATE(DATOS[[#This Row],[customer_id]],"_",DATOS[[#This Row],[country]],"_",DATOS[[#This Row],[customer_since]])</f>
        <v>CUST_9080_Brazil_45257</v>
      </c>
      <c r="B4531" t="s">
        <v>1796</v>
      </c>
      <c r="C4531">
        <v>66</v>
      </c>
      <c r="D4531" t="s">
        <v>21</v>
      </c>
      <c r="E4531" t="s">
        <v>15</v>
      </c>
      <c r="G4531">
        <f>IF(DATOS[[#This Row],[avg_order_value]]="",0,DATOS[[#This Row],[avg_order_value]])</f>
        <v>0</v>
      </c>
      <c r="H4531">
        <v>11</v>
      </c>
      <c r="I4531">
        <f>DATOS[[#This Row],[avgValorOrdenDesc]]*DATOS[[#This Row],[total_orders]]</f>
        <v>0</v>
      </c>
      <c r="J4531">
        <v>322</v>
      </c>
      <c r="K4531">
        <v>0</v>
      </c>
      <c r="L4531" t="s">
        <v>16</v>
      </c>
      <c r="M4531">
        <v>71.8</v>
      </c>
      <c r="N4531">
        <f>IF(DATOS[[#This Row],[email_open_rate]]="",0,DATOS[[#This Row],[email_open_rate]])</f>
        <v>71.8</v>
      </c>
      <c r="O4531" s="1">
        <v>45257</v>
      </c>
      <c r="P4531">
        <v>38</v>
      </c>
      <c r="Q4531">
        <v>0.18</v>
      </c>
      <c r="R4531">
        <f>IF(IFERROR(VLOOKUP(DATOS[[#This Row],[IdUnico]],A4532:$A$5002,1,FALSE),0),1,0)</f>
        <v>0</v>
      </c>
    </row>
    <row r="4532" spans="1:18" x14ac:dyDescent="0.3">
      <c r="A4532" t="str">
        <f>CONCATENATE(DATOS[[#This Row],[customer_id]],"_",DATOS[[#This Row],[country]],"_",DATOS[[#This Row],[customer_since]])</f>
        <v>CUST_9080_UK_45068</v>
      </c>
      <c r="B4532" t="s">
        <v>1796</v>
      </c>
      <c r="C4532">
        <v>66</v>
      </c>
      <c r="D4532" t="s">
        <v>14</v>
      </c>
      <c r="E4532" t="s">
        <v>52</v>
      </c>
      <c r="F4532">
        <v>43.76</v>
      </c>
      <c r="G4532">
        <f>IF(DATOS[[#This Row],[avg_order_value]]="",0,DATOS[[#This Row],[avg_order_value]])</f>
        <v>43.76</v>
      </c>
      <c r="H4532">
        <v>15</v>
      </c>
      <c r="I4532">
        <f>DATOS[[#This Row],[avgValorOrdenDesc]]*DATOS[[#This Row],[total_orders]]</f>
        <v>656.4</v>
      </c>
      <c r="J4532">
        <v>359</v>
      </c>
      <c r="K4532">
        <v>0</v>
      </c>
      <c r="L4532" t="s">
        <v>29</v>
      </c>
      <c r="M4532">
        <v>37.700000000000003</v>
      </c>
      <c r="N4532">
        <f>IF(DATOS[[#This Row],[email_open_rate]]="",0,DATOS[[#This Row],[email_open_rate]])</f>
        <v>37.700000000000003</v>
      </c>
      <c r="O4532" s="1">
        <v>45068</v>
      </c>
      <c r="P4532">
        <v>23</v>
      </c>
      <c r="Q4532">
        <v>0.53</v>
      </c>
      <c r="R4532">
        <f>IF(IFERROR(VLOOKUP(DATOS[[#This Row],[IdUnico]],A4533:$A$5002,1,FALSE),0),1,0)</f>
        <v>0</v>
      </c>
    </row>
    <row r="4533" spans="1:18" x14ac:dyDescent="0.3">
      <c r="A4533" t="str">
        <f>CONCATENATE(DATOS[[#This Row],[customer_id]],"_",DATOS[[#This Row],[country]],"_",DATOS[[#This Row],[customer_since]])</f>
        <v>CUST_9082_Canada_44744</v>
      </c>
      <c r="B4533" t="s">
        <v>487</v>
      </c>
      <c r="C4533">
        <v>57</v>
      </c>
      <c r="D4533" t="s">
        <v>14</v>
      </c>
      <c r="E4533" t="s">
        <v>28</v>
      </c>
      <c r="F4533">
        <v>63.61</v>
      </c>
      <c r="G4533">
        <f>IF(DATOS[[#This Row],[avg_order_value]]="",0,DATOS[[#This Row],[avg_order_value]])</f>
        <v>63.61</v>
      </c>
      <c r="H4533">
        <v>8</v>
      </c>
      <c r="I4533">
        <f>DATOS[[#This Row],[avgValorOrdenDesc]]*DATOS[[#This Row],[total_orders]]</f>
        <v>508.88</v>
      </c>
      <c r="J4533">
        <v>87</v>
      </c>
      <c r="K4533">
        <v>0</v>
      </c>
      <c r="L4533" t="s">
        <v>40</v>
      </c>
      <c r="M4533">
        <v>79</v>
      </c>
      <c r="N4533">
        <f>IF(DATOS[[#This Row],[email_open_rate]]="",0,DATOS[[#This Row],[email_open_rate]])</f>
        <v>79</v>
      </c>
      <c r="O4533" s="1">
        <v>44744</v>
      </c>
      <c r="P4533">
        <v>9</v>
      </c>
      <c r="Q4533">
        <v>0.22</v>
      </c>
      <c r="R4533">
        <f>IF(IFERROR(VLOOKUP(DATOS[[#This Row],[IdUnico]],A4534:$A$5002,1,FALSE),0),1,0)</f>
        <v>0</v>
      </c>
    </row>
    <row r="4534" spans="1:18" x14ac:dyDescent="0.3">
      <c r="A4534" t="str">
        <f>CONCATENATE(DATOS[[#This Row],[customer_id]],"_",DATOS[[#This Row],[country]],"_",DATOS[[#This Row],[customer_since]])</f>
        <v>CUST_9087_China_45005</v>
      </c>
      <c r="B4534" t="s">
        <v>2037</v>
      </c>
      <c r="C4534">
        <v>76</v>
      </c>
      <c r="D4534" t="s">
        <v>14</v>
      </c>
      <c r="E4534" t="s">
        <v>44</v>
      </c>
      <c r="F4534">
        <v>110.47</v>
      </c>
      <c r="G4534">
        <f>IF(DATOS[[#This Row],[avg_order_value]]="",0,DATOS[[#This Row],[avg_order_value]])</f>
        <v>110.47</v>
      </c>
      <c r="H4534">
        <v>13</v>
      </c>
      <c r="I4534">
        <f>DATOS[[#This Row],[avgValorOrdenDesc]]*DATOS[[#This Row],[total_orders]]</f>
        <v>1436.11</v>
      </c>
      <c r="J4534">
        <v>146</v>
      </c>
      <c r="K4534">
        <v>0</v>
      </c>
      <c r="L4534" t="s">
        <v>19</v>
      </c>
      <c r="M4534">
        <v>31.1</v>
      </c>
      <c r="N4534">
        <f>IF(DATOS[[#This Row],[email_open_rate]]="",0,DATOS[[#This Row],[email_open_rate]])</f>
        <v>31.1</v>
      </c>
      <c r="O4534" s="1">
        <v>45005</v>
      </c>
      <c r="P4534">
        <v>80</v>
      </c>
      <c r="Q4534">
        <v>0.41</v>
      </c>
      <c r="R4534">
        <f>IF(IFERROR(VLOOKUP(DATOS[[#This Row],[IdUnico]],A4535:$A$5002,1,FALSE),0),1,0)</f>
        <v>0</v>
      </c>
    </row>
    <row r="4535" spans="1:18" x14ac:dyDescent="0.3">
      <c r="A4535" t="str">
        <f>CONCATENATE(DATOS[[#This Row],[customer_id]],"_",DATOS[[#This Row],[country]],"_",DATOS[[#This Row],[customer_since]])</f>
        <v>CUST_9088_Australia_45748</v>
      </c>
      <c r="B4535" t="s">
        <v>2513</v>
      </c>
      <c r="C4535">
        <v>23</v>
      </c>
      <c r="D4535" t="s">
        <v>25</v>
      </c>
      <c r="E4535" t="s">
        <v>22</v>
      </c>
      <c r="G4535">
        <f>IF(DATOS[[#This Row],[avg_order_value]]="",0,DATOS[[#This Row],[avg_order_value]])</f>
        <v>0</v>
      </c>
      <c r="H4535">
        <v>13</v>
      </c>
      <c r="I4535">
        <f>DATOS[[#This Row],[avgValorOrdenDesc]]*DATOS[[#This Row],[total_orders]]</f>
        <v>0</v>
      </c>
      <c r="J4535">
        <v>188</v>
      </c>
      <c r="K4535">
        <v>0</v>
      </c>
      <c r="L4535" t="s">
        <v>19</v>
      </c>
      <c r="M4535">
        <v>79.5</v>
      </c>
      <c r="N4535">
        <f>IF(DATOS[[#This Row],[email_open_rate]]="",0,DATOS[[#This Row],[email_open_rate]])</f>
        <v>79.5</v>
      </c>
      <c r="O4535" s="1">
        <v>45748</v>
      </c>
      <c r="P4535">
        <v>67</v>
      </c>
      <c r="Q4535">
        <v>0.46</v>
      </c>
      <c r="R4535">
        <f>IF(IFERROR(VLOOKUP(DATOS[[#This Row],[IdUnico]],A4536:$A$5002,1,FALSE),0),1,0)</f>
        <v>0</v>
      </c>
    </row>
    <row r="4536" spans="1:18" x14ac:dyDescent="0.3">
      <c r="A4536" t="str">
        <f>CONCATENATE(DATOS[[#This Row],[customer_id]],"_",DATOS[[#This Row],[country]],"_",DATOS[[#This Row],[customer_since]])</f>
        <v>CUST_9089_Canada_45300</v>
      </c>
      <c r="B4536" t="s">
        <v>2831</v>
      </c>
      <c r="C4536">
        <v>28</v>
      </c>
      <c r="D4536" t="s">
        <v>14</v>
      </c>
      <c r="E4536" t="s">
        <v>28</v>
      </c>
      <c r="F4536">
        <v>20.25</v>
      </c>
      <c r="G4536">
        <f>IF(DATOS[[#This Row],[avg_order_value]]="",0,DATOS[[#This Row],[avg_order_value]])</f>
        <v>20.25</v>
      </c>
      <c r="H4536">
        <v>9</v>
      </c>
      <c r="I4536">
        <f>DATOS[[#This Row],[avgValorOrdenDesc]]*DATOS[[#This Row],[total_orders]]</f>
        <v>182.25</v>
      </c>
      <c r="J4536">
        <v>18</v>
      </c>
      <c r="K4536">
        <v>0</v>
      </c>
      <c r="L4536" t="s">
        <v>29</v>
      </c>
      <c r="M4536">
        <v>68.599999999999994</v>
      </c>
      <c r="N4536">
        <f>IF(DATOS[[#This Row],[email_open_rate]]="",0,DATOS[[#This Row],[email_open_rate]])</f>
        <v>68.599999999999994</v>
      </c>
      <c r="O4536" s="1">
        <v>45300</v>
      </c>
      <c r="P4536">
        <v>96</v>
      </c>
      <c r="Q4536">
        <v>0.14000000000000001</v>
      </c>
      <c r="R4536">
        <f>IF(IFERROR(VLOOKUP(DATOS[[#This Row],[IdUnico]],A4537:$A$5002,1,FALSE),0),1,0)</f>
        <v>0</v>
      </c>
    </row>
    <row r="4537" spans="1:18" x14ac:dyDescent="0.3">
      <c r="A4537" t="str">
        <f>CONCATENATE(DATOS[[#This Row],[customer_id]],"_",DATOS[[#This Row],[country]],"_",DATOS[[#This Row],[customer_since]])</f>
        <v>CUST_9090_Germany_44607</v>
      </c>
      <c r="B4537" t="s">
        <v>3434</v>
      </c>
      <c r="C4537">
        <v>67</v>
      </c>
      <c r="D4537" t="s">
        <v>14</v>
      </c>
      <c r="E4537" t="s">
        <v>50</v>
      </c>
      <c r="F4537">
        <v>103.59</v>
      </c>
      <c r="G4537">
        <f>IF(DATOS[[#This Row],[avg_order_value]]="",0,DATOS[[#This Row],[avg_order_value]])</f>
        <v>103.59</v>
      </c>
      <c r="H4537">
        <v>8</v>
      </c>
      <c r="I4537">
        <f>DATOS[[#This Row],[avgValorOrdenDesc]]*DATOS[[#This Row],[total_orders]]</f>
        <v>828.72</v>
      </c>
      <c r="J4537">
        <v>51</v>
      </c>
      <c r="K4537">
        <v>0</v>
      </c>
      <c r="L4537" t="s">
        <v>16</v>
      </c>
      <c r="M4537">
        <v>81.7</v>
      </c>
      <c r="N4537">
        <f>IF(DATOS[[#This Row],[email_open_rate]]="",0,DATOS[[#This Row],[email_open_rate]])</f>
        <v>81.7</v>
      </c>
      <c r="O4537" s="1">
        <v>44607</v>
      </c>
      <c r="P4537">
        <v>37</v>
      </c>
      <c r="Q4537">
        <v>0.4</v>
      </c>
      <c r="R4537">
        <f>IF(IFERROR(VLOOKUP(DATOS[[#This Row],[IdUnico]],A4538:$A$5002,1,FALSE),0),1,0)</f>
        <v>0</v>
      </c>
    </row>
    <row r="4538" spans="1:18" x14ac:dyDescent="0.3">
      <c r="A4538" t="str">
        <f>CONCATENATE(DATOS[[#This Row],[customer_id]],"_",DATOS[[#This Row],[country]],"_",DATOS[[#This Row],[customer_since]])</f>
        <v>CUST_9092_UK_45378</v>
      </c>
      <c r="B4538" t="s">
        <v>3046</v>
      </c>
      <c r="C4538">
        <v>65</v>
      </c>
      <c r="D4538" t="s">
        <v>21</v>
      </c>
      <c r="E4538" t="s">
        <v>52</v>
      </c>
      <c r="G4538">
        <f>IF(DATOS[[#This Row],[avg_order_value]]="",0,DATOS[[#This Row],[avg_order_value]])</f>
        <v>0</v>
      </c>
      <c r="H4538">
        <v>10</v>
      </c>
      <c r="I4538">
        <f>DATOS[[#This Row],[avgValorOrdenDesc]]*DATOS[[#This Row],[total_orders]]</f>
        <v>0</v>
      </c>
      <c r="J4538">
        <v>207</v>
      </c>
      <c r="K4538">
        <v>0</v>
      </c>
      <c r="L4538" t="s">
        <v>23</v>
      </c>
      <c r="M4538">
        <v>59.2</v>
      </c>
      <c r="N4538">
        <f>IF(DATOS[[#This Row],[email_open_rate]]="",0,DATOS[[#This Row],[email_open_rate]])</f>
        <v>59.2</v>
      </c>
      <c r="O4538" s="1">
        <v>45378</v>
      </c>
      <c r="P4538">
        <v>40</v>
      </c>
      <c r="Q4538">
        <v>0.45</v>
      </c>
      <c r="R4538">
        <f>IF(IFERROR(VLOOKUP(DATOS[[#This Row],[IdUnico]],A4539:$A$5002,1,FALSE),0),1,0)</f>
        <v>0</v>
      </c>
    </row>
    <row r="4539" spans="1:18" x14ac:dyDescent="0.3">
      <c r="A4539" t="str">
        <f>CONCATENATE(DATOS[[#This Row],[customer_id]],"_",DATOS[[#This Row],[country]],"_",DATOS[[#This Row],[customer_since]])</f>
        <v>CUST_9095_Australia_44459</v>
      </c>
      <c r="B4539" t="s">
        <v>3356</v>
      </c>
      <c r="C4539">
        <v>59</v>
      </c>
      <c r="D4539" t="s">
        <v>25</v>
      </c>
      <c r="E4539" t="s">
        <v>22</v>
      </c>
      <c r="F4539">
        <v>184.51</v>
      </c>
      <c r="G4539">
        <f>IF(DATOS[[#This Row],[avg_order_value]]="",0,DATOS[[#This Row],[avg_order_value]])</f>
        <v>184.51</v>
      </c>
      <c r="H4539">
        <v>11</v>
      </c>
      <c r="I4539">
        <f>DATOS[[#This Row],[avgValorOrdenDesc]]*DATOS[[#This Row],[total_orders]]</f>
        <v>2029.61</v>
      </c>
      <c r="J4539">
        <v>129</v>
      </c>
      <c r="K4539">
        <v>0</v>
      </c>
      <c r="L4539" t="s">
        <v>19</v>
      </c>
      <c r="M4539">
        <v>53.8</v>
      </c>
      <c r="N4539">
        <f>IF(DATOS[[#This Row],[email_open_rate]]="",0,DATOS[[#This Row],[email_open_rate]])</f>
        <v>53.8</v>
      </c>
      <c r="O4539" s="1">
        <v>44459</v>
      </c>
      <c r="P4539">
        <v>75</v>
      </c>
      <c r="Q4539">
        <v>0.42</v>
      </c>
      <c r="R4539">
        <f>IF(IFERROR(VLOOKUP(DATOS[[#This Row],[IdUnico]],A4540:$A$5002,1,FALSE),0),1,0)</f>
        <v>0</v>
      </c>
    </row>
    <row r="4540" spans="1:18" x14ac:dyDescent="0.3">
      <c r="A4540" t="str">
        <f>CONCATENATE(DATOS[[#This Row],[customer_id]],"_",DATOS[[#This Row],[country]],"_",DATOS[[#This Row],[customer_since]])</f>
        <v>CUST_9096_Brazil_45679</v>
      </c>
      <c r="B4540" t="s">
        <v>331</v>
      </c>
      <c r="C4540">
        <v>46</v>
      </c>
      <c r="D4540" t="s">
        <v>14</v>
      </c>
      <c r="E4540" t="s">
        <v>15</v>
      </c>
      <c r="F4540">
        <v>27.39</v>
      </c>
      <c r="G4540">
        <f>IF(DATOS[[#This Row],[avg_order_value]]="",0,DATOS[[#This Row],[avg_order_value]])</f>
        <v>27.39</v>
      </c>
      <c r="H4540">
        <v>10</v>
      </c>
      <c r="I4540">
        <f>DATOS[[#This Row],[avgValorOrdenDesc]]*DATOS[[#This Row],[total_orders]]</f>
        <v>273.89999999999998</v>
      </c>
      <c r="J4540">
        <v>237</v>
      </c>
      <c r="K4540">
        <v>0</v>
      </c>
      <c r="L4540" t="s">
        <v>23</v>
      </c>
      <c r="N4540">
        <f>IF(DATOS[[#This Row],[email_open_rate]]="",0,DATOS[[#This Row],[email_open_rate]])</f>
        <v>0</v>
      </c>
      <c r="O4540" s="1">
        <v>45679</v>
      </c>
      <c r="P4540">
        <v>27</v>
      </c>
      <c r="Q4540">
        <v>0.47</v>
      </c>
      <c r="R4540">
        <f>IF(IFERROR(VLOOKUP(DATOS[[#This Row],[IdUnico]],A4541:$A$5002,1,FALSE),0),1,0)</f>
        <v>0</v>
      </c>
    </row>
    <row r="4541" spans="1:18" x14ac:dyDescent="0.3">
      <c r="A4541" t="str">
        <f>CONCATENATE(DATOS[[#This Row],[customer_id]],"_",DATOS[[#This Row],[country]],"_",DATOS[[#This Row],[customer_since]])</f>
        <v>CUST_9100_Brazil_45593</v>
      </c>
      <c r="B4541" t="s">
        <v>1986</v>
      </c>
      <c r="C4541">
        <v>36</v>
      </c>
      <c r="D4541" t="s">
        <v>14</v>
      </c>
      <c r="E4541" t="s">
        <v>15</v>
      </c>
      <c r="F4541">
        <v>26.76</v>
      </c>
      <c r="G4541">
        <f>IF(DATOS[[#This Row],[avg_order_value]]="",0,DATOS[[#This Row],[avg_order_value]])</f>
        <v>26.76</v>
      </c>
      <c r="H4541">
        <v>10</v>
      </c>
      <c r="I4541">
        <f>DATOS[[#This Row],[avgValorOrdenDesc]]*DATOS[[#This Row],[total_orders]]</f>
        <v>267.60000000000002</v>
      </c>
      <c r="J4541">
        <v>49</v>
      </c>
      <c r="K4541">
        <v>1</v>
      </c>
      <c r="L4541" t="s">
        <v>40</v>
      </c>
      <c r="M4541">
        <v>32</v>
      </c>
      <c r="N4541">
        <f>IF(DATOS[[#This Row],[email_open_rate]]="",0,DATOS[[#This Row],[email_open_rate]])</f>
        <v>32</v>
      </c>
      <c r="O4541" s="1">
        <v>45593</v>
      </c>
      <c r="P4541">
        <v>39</v>
      </c>
      <c r="Q4541">
        <v>0.03</v>
      </c>
      <c r="R4541">
        <f>IF(IFERROR(VLOOKUP(DATOS[[#This Row],[IdUnico]],A4542:$A$5002,1,FALSE),0),1,0)</f>
        <v>0</v>
      </c>
    </row>
    <row r="4542" spans="1:18" x14ac:dyDescent="0.3">
      <c r="A4542" t="str">
        <f>CONCATENATE(DATOS[[#This Row],[customer_id]],"_",DATOS[[#This Row],[country]],"_",DATOS[[#This Row],[customer_since]])</f>
        <v>CUST_9100_Germany_44301</v>
      </c>
      <c r="B4542" t="s">
        <v>1986</v>
      </c>
      <c r="C4542">
        <v>37</v>
      </c>
      <c r="D4542" t="s">
        <v>14</v>
      </c>
      <c r="E4542" t="s">
        <v>50</v>
      </c>
      <c r="F4542">
        <v>70.3</v>
      </c>
      <c r="G4542">
        <f>IF(DATOS[[#This Row],[avg_order_value]]="",0,DATOS[[#This Row],[avg_order_value]])</f>
        <v>70.3</v>
      </c>
      <c r="H4542">
        <v>15</v>
      </c>
      <c r="I4542">
        <f>DATOS[[#This Row],[avgValorOrdenDesc]]*DATOS[[#This Row],[total_orders]]</f>
        <v>1054.5</v>
      </c>
      <c r="J4542">
        <v>60</v>
      </c>
      <c r="K4542">
        <v>0</v>
      </c>
      <c r="L4542" t="s">
        <v>16</v>
      </c>
      <c r="M4542">
        <v>59.3</v>
      </c>
      <c r="N4542">
        <f>IF(DATOS[[#This Row],[email_open_rate]]="",0,DATOS[[#This Row],[email_open_rate]])</f>
        <v>59.3</v>
      </c>
      <c r="O4542" s="1">
        <v>44301</v>
      </c>
      <c r="P4542">
        <v>30</v>
      </c>
      <c r="Q4542">
        <v>0.2</v>
      </c>
      <c r="R4542">
        <f>IF(IFERROR(VLOOKUP(DATOS[[#This Row],[IdUnico]],A4543:$A$5002,1,FALSE),0),1,0)</f>
        <v>0</v>
      </c>
    </row>
    <row r="4543" spans="1:18" x14ac:dyDescent="0.3">
      <c r="A4543" t="str">
        <f>CONCATENATE(DATOS[[#This Row],[customer_id]],"_",DATOS[[#This Row],[country]],"_",DATOS[[#This Row],[customer_since]])</f>
        <v>CUST_9102_Japan_44234</v>
      </c>
      <c r="B4543" t="s">
        <v>3223</v>
      </c>
      <c r="C4543">
        <v>28</v>
      </c>
      <c r="D4543" t="s">
        <v>14</v>
      </c>
      <c r="E4543" t="s">
        <v>26</v>
      </c>
      <c r="F4543">
        <v>107.34</v>
      </c>
      <c r="G4543">
        <f>IF(DATOS[[#This Row],[avg_order_value]]="",0,DATOS[[#This Row],[avg_order_value]])</f>
        <v>107.34</v>
      </c>
      <c r="H4543">
        <v>12</v>
      </c>
      <c r="I4543">
        <f>DATOS[[#This Row],[avgValorOrdenDesc]]*DATOS[[#This Row],[total_orders]]</f>
        <v>1288.08</v>
      </c>
      <c r="J4543">
        <v>158</v>
      </c>
      <c r="K4543">
        <v>0</v>
      </c>
      <c r="L4543" t="s">
        <v>19</v>
      </c>
      <c r="M4543">
        <v>45</v>
      </c>
      <c r="N4543">
        <f>IF(DATOS[[#This Row],[email_open_rate]]="",0,DATOS[[#This Row],[email_open_rate]])</f>
        <v>45</v>
      </c>
      <c r="O4543" s="1">
        <v>44234</v>
      </c>
      <c r="P4543">
        <v>6</v>
      </c>
      <c r="Q4543">
        <v>0.21</v>
      </c>
      <c r="R4543">
        <f>IF(IFERROR(VLOOKUP(DATOS[[#This Row],[IdUnico]],A4544:$A$5002,1,FALSE),0),1,0)</f>
        <v>0</v>
      </c>
    </row>
    <row r="4544" spans="1:18" x14ac:dyDescent="0.3">
      <c r="A4544" t="str">
        <f>CONCATENATE(DATOS[[#This Row],[customer_id]],"_",DATOS[[#This Row],[country]],"_",DATOS[[#This Row],[customer_since]])</f>
        <v>CUST_9103_Australia_44011</v>
      </c>
      <c r="B4544" t="s">
        <v>2012</v>
      </c>
      <c r="C4544">
        <v>46</v>
      </c>
      <c r="D4544" t="s">
        <v>14</v>
      </c>
      <c r="E4544" t="s">
        <v>22</v>
      </c>
      <c r="F4544">
        <v>73.510000000000005</v>
      </c>
      <c r="G4544">
        <f>IF(DATOS[[#This Row],[avg_order_value]]="",0,DATOS[[#This Row],[avg_order_value]])</f>
        <v>73.510000000000005</v>
      </c>
      <c r="H4544">
        <v>8</v>
      </c>
      <c r="I4544">
        <f>DATOS[[#This Row],[avgValorOrdenDesc]]*DATOS[[#This Row],[total_orders]]</f>
        <v>588.08000000000004</v>
      </c>
      <c r="J4544">
        <v>282</v>
      </c>
      <c r="K4544">
        <v>0</v>
      </c>
      <c r="L4544" t="s">
        <v>40</v>
      </c>
      <c r="M4544">
        <v>73.599999999999994</v>
      </c>
      <c r="N4544">
        <f>IF(DATOS[[#This Row],[email_open_rate]]="",0,DATOS[[#This Row],[email_open_rate]])</f>
        <v>73.599999999999994</v>
      </c>
      <c r="O4544" s="1">
        <v>44011</v>
      </c>
      <c r="P4544">
        <v>62</v>
      </c>
      <c r="Q4544">
        <v>0.12</v>
      </c>
      <c r="R4544">
        <f>IF(IFERROR(VLOOKUP(DATOS[[#This Row],[IdUnico]],A4545:$A$5002,1,FALSE),0),1,0)</f>
        <v>0</v>
      </c>
    </row>
    <row r="4545" spans="1:18" x14ac:dyDescent="0.3">
      <c r="A4545" t="str">
        <f>CONCATENATE(DATOS[[#This Row],[customer_id]],"_",DATOS[[#This Row],[country]],"_",DATOS[[#This Row],[customer_since]])</f>
        <v>CUST_9105_Canada_44633</v>
      </c>
      <c r="B4545" t="s">
        <v>1585</v>
      </c>
      <c r="C4545">
        <v>36</v>
      </c>
      <c r="D4545" t="s">
        <v>14</v>
      </c>
      <c r="E4545" t="s">
        <v>28</v>
      </c>
      <c r="F4545">
        <v>99.35</v>
      </c>
      <c r="G4545">
        <f>IF(DATOS[[#This Row],[avg_order_value]]="",0,DATOS[[#This Row],[avg_order_value]])</f>
        <v>99.35</v>
      </c>
      <c r="H4545">
        <v>13</v>
      </c>
      <c r="I4545">
        <f>DATOS[[#This Row],[avgValorOrdenDesc]]*DATOS[[#This Row],[total_orders]]</f>
        <v>1291.55</v>
      </c>
      <c r="J4545">
        <v>221</v>
      </c>
      <c r="K4545">
        <v>0</v>
      </c>
      <c r="L4545" t="s">
        <v>40</v>
      </c>
      <c r="M4545">
        <v>12</v>
      </c>
      <c r="N4545">
        <f>IF(DATOS[[#This Row],[email_open_rate]]="",0,DATOS[[#This Row],[email_open_rate]])</f>
        <v>12</v>
      </c>
      <c r="O4545" s="1">
        <v>44633</v>
      </c>
      <c r="P4545">
        <v>32</v>
      </c>
      <c r="Q4545">
        <v>0.09</v>
      </c>
      <c r="R4545">
        <f>IF(IFERROR(VLOOKUP(DATOS[[#This Row],[IdUnico]],A4546:$A$5002,1,FALSE),0),1,0)</f>
        <v>0</v>
      </c>
    </row>
    <row r="4546" spans="1:18" x14ac:dyDescent="0.3">
      <c r="A4546" t="str">
        <f>CONCATENATE(DATOS[[#This Row],[customer_id]],"_",DATOS[[#This Row],[country]],"_",DATOS[[#This Row],[customer_since]])</f>
        <v>CUST_9105_China_45522</v>
      </c>
      <c r="B4546" t="s">
        <v>1585</v>
      </c>
      <c r="C4546">
        <v>60</v>
      </c>
      <c r="D4546" t="s">
        <v>21</v>
      </c>
      <c r="E4546" t="s">
        <v>44</v>
      </c>
      <c r="F4546">
        <v>223.06</v>
      </c>
      <c r="G4546">
        <f>IF(DATOS[[#This Row],[avg_order_value]]="",0,DATOS[[#This Row],[avg_order_value]])</f>
        <v>223.06</v>
      </c>
      <c r="H4546">
        <v>11</v>
      </c>
      <c r="I4546">
        <f>DATOS[[#This Row],[avgValorOrdenDesc]]*DATOS[[#This Row],[total_orders]]</f>
        <v>2453.66</v>
      </c>
      <c r="J4546">
        <v>18</v>
      </c>
      <c r="K4546">
        <v>0</v>
      </c>
      <c r="L4546" t="s">
        <v>19</v>
      </c>
      <c r="M4546">
        <v>41.4</v>
      </c>
      <c r="N4546">
        <f>IF(DATOS[[#This Row],[email_open_rate]]="",0,DATOS[[#This Row],[email_open_rate]])</f>
        <v>41.4</v>
      </c>
      <c r="O4546" s="1">
        <v>45522</v>
      </c>
      <c r="P4546">
        <v>52</v>
      </c>
      <c r="Q4546">
        <v>0.03</v>
      </c>
      <c r="R4546">
        <f>IF(IFERROR(VLOOKUP(DATOS[[#This Row],[IdUnico]],A4547:$A$5002,1,FALSE),0),1,0)</f>
        <v>0</v>
      </c>
    </row>
    <row r="4547" spans="1:18" x14ac:dyDescent="0.3">
      <c r="A4547" t="str">
        <f>CONCATENATE(DATOS[[#This Row],[customer_id]],"_",DATOS[[#This Row],[country]],"_",DATOS[[#This Row],[customer_since]])</f>
        <v>CUST_9106_UK_44171</v>
      </c>
      <c r="B4547" t="s">
        <v>3619</v>
      </c>
      <c r="C4547">
        <v>66</v>
      </c>
      <c r="D4547" t="s">
        <v>14</v>
      </c>
      <c r="E4547" t="s">
        <v>52</v>
      </c>
      <c r="F4547">
        <v>86.16</v>
      </c>
      <c r="G4547">
        <f>IF(DATOS[[#This Row],[avg_order_value]]="",0,DATOS[[#This Row],[avg_order_value]])</f>
        <v>86.16</v>
      </c>
      <c r="H4547">
        <v>8</v>
      </c>
      <c r="I4547">
        <f>DATOS[[#This Row],[avgValorOrdenDesc]]*DATOS[[#This Row],[total_orders]]</f>
        <v>689.28</v>
      </c>
      <c r="J4547">
        <v>315</v>
      </c>
      <c r="K4547">
        <v>0</v>
      </c>
      <c r="L4547" t="s">
        <v>23</v>
      </c>
      <c r="M4547">
        <v>20.3</v>
      </c>
      <c r="N4547">
        <f>IF(DATOS[[#This Row],[email_open_rate]]="",0,DATOS[[#This Row],[email_open_rate]])</f>
        <v>20.3</v>
      </c>
      <c r="O4547" s="1">
        <v>44171</v>
      </c>
      <c r="P4547">
        <v>44</v>
      </c>
      <c r="Q4547">
        <v>0.2</v>
      </c>
      <c r="R4547">
        <f>IF(IFERROR(VLOOKUP(DATOS[[#This Row],[IdUnico]],A4548:$A$5002,1,FALSE),0),1,0)</f>
        <v>0</v>
      </c>
    </row>
    <row r="4548" spans="1:18" x14ac:dyDescent="0.3">
      <c r="A4548" t="str">
        <f>CONCATENATE(DATOS[[#This Row],[customer_id]],"_",DATOS[[#This Row],[country]],"_",DATOS[[#This Row],[customer_since]])</f>
        <v>CUST_9110_India_45247</v>
      </c>
      <c r="B4548" t="s">
        <v>132</v>
      </c>
      <c r="C4548">
        <v>53</v>
      </c>
      <c r="D4548" t="s">
        <v>14</v>
      </c>
      <c r="E4548" t="s">
        <v>37</v>
      </c>
      <c r="F4548">
        <v>158.27000000000001</v>
      </c>
      <c r="G4548">
        <f>IF(DATOS[[#This Row],[avg_order_value]]="",0,DATOS[[#This Row],[avg_order_value]])</f>
        <v>158.27000000000001</v>
      </c>
      <c r="H4548">
        <v>9</v>
      </c>
      <c r="I4548">
        <f>DATOS[[#This Row],[avgValorOrdenDesc]]*DATOS[[#This Row],[total_orders]]</f>
        <v>1424.43</v>
      </c>
      <c r="J4548">
        <v>236</v>
      </c>
      <c r="K4548">
        <v>0</v>
      </c>
      <c r="L4548" t="s">
        <v>23</v>
      </c>
      <c r="N4548">
        <f>IF(DATOS[[#This Row],[email_open_rate]]="",0,DATOS[[#This Row],[email_open_rate]])</f>
        <v>0</v>
      </c>
      <c r="O4548" s="1">
        <v>45247</v>
      </c>
      <c r="P4548">
        <v>89</v>
      </c>
      <c r="Q4548">
        <v>0.19</v>
      </c>
      <c r="R4548">
        <f>IF(IFERROR(VLOOKUP(DATOS[[#This Row],[IdUnico]],A4549:$A$5002,1,FALSE),0),1,0)</f>
        <v>0</v>
      </c>
    </row>
    <row r="4549" spans="1:18" x14ac:dyDescent="0.3">
      <c r="A4549" t="str">
        <f>CONCATENATE(DATOS[[#This Row],[customer_id]],"_",DATOS[[#This Row],[country]],"_",DATOS[[#This Row],[customer_since]])</f>
        <v>CUST_9111_India_45022</v>
      </c>
      <c r="B4549" t="s">
        <v>3668</v>
      </c>
      <c r="C4549">
        <v>35</v>
      </c>
      <c r="D4549" t="s">
        <v>21</v>
      </c>
      <c r="E4549" t="s">
        <v>37</v>
      </c>
      <c r="F4549">
        <v>243.68</v>
      </c>
      <c r="G4549">
        <f>IF(DATOS[[#This Row],[avg_order_value]]="",0,DATOS[[#This Row],[avg_order_value]])</f>
        <v>243.68</v>
      </c>
      <c r="H4549">
        <v>16</v>
      </c>
      <c r="I4549">
        <f>DATOS[[#This Row],[avgValorOrdenDesc]]*DATOS[[#This Row],[total_orders]]</f>
        <v>3898.88</v>
      </c>
      <c r="J4549">
        <v>201</v>
      </c>
      <c r="K4549">
        <v>0</v>
      </c>
      <c r="L4549" t="s">
        <v>29</v>
      </c>
      <c r="M4549">
        <v>64</v>
      </c>
      <c r="N4549">
        <f>IF(DATOS[[#This Row],[email_open_rate]]="",0,DATOS[[#This Row],[email_open_rate]])</f>
        <v>64</v>
      </c>
      <c r="O4549" s="1">
        <v>45022</v>
      </c>
      <c r="P4549">
        <v>19</v>
      </c>
      <c r="Q4549">
        <v>0.13</v>
      </c>
      <c r="R4549">
        <f>IF(IFERROR(VLOOKUP(DATOS[[#This Row],[IdUnico]],A4550:$A$5002,1,FALSE),0),1,0)</f>
        <v>0</v>
      </c>
    </row>
    <row r="4550" spans="1:18" x14ac:dyDescent="0.3">
      <c r="A4550" t="str">
        <f>CONCATENATE(DATOS[[#This Row],[customer_id]],"_",DATOS[[#This Row],[country]],"_",DATOS[[#This Row],[customer_since]])</f>
        <v>CUST_9112_Canada_44112</v>
      </c>
      <c r="B4550" t="s">
        <v>2733</v>
      </c>
      <c r="C4550">
        <v>78</v>
      </c>
      <c r="D4550" t="s">
        <v>14</v>
      </c>
      <c r="E4550" t="s">
        <v>28</v>
      </c>
      <c r="G4550">
        <f>IF(DATOS[[#This Row],[avg_order_value]]="",0,DATOS[[#This Row],[avg_order_value]])</f>
        <v>0</v>
      </c>
      <c r="H4550">
        <v>9</v>
      </c>
      <c r="I4550">
        <f>DATOS[[#This Row],[avgValorOrdenDesc]]*DATOS[[#This Row],[total_orders]]</f>
        <v>0</v>
      </c>
      <c r="J4550">
        <v>254</v>
      </c>
      <c r="K4550">
        <v>0</v>
      </c>
      <c r="L4550" t="s">
        <v>29</v>
      </c>
      <c r="M4550">
        <v>96.8</v>
      </c>
      <c r="N4550">
        <f>IF(DATOS[[#This Row],[email_open_rate]]="",0,DATOS[[#This Row],[email_open_rate]])</f>
        <v>96.8</v>
      </c>
      <c r="O4550" s="1">
        <v>44112</v>
      </c>
      <c r="P4550">
        <v>5</v>
      </c>
      <c r="Q4550">
        <v>0.18</v>
      </c>
      <c r="R4550">
        <f>IF(IFERROR(VLOOKUP(DATOS[[#This Row],[IdUnico]],A4551:$A$5002,1,FALSE),0),1,0)</f>
        <v>0</v>
      </c>
    </row>
    <row r="4551" spans="1:18" x14ac:dyDescent="0.3">
      <c r="A4551" t="str">
        <f>CONCATENATE(DATOS[[#This Row],[customer_id]],"_",DATOS[[#This Row],[country]],"_",DATOS[[#This Row],[customer_since]])</f>
        <v>CUST_9112_Canada_45637</v>
      </c>
      <c r="B4551" t="s">
        <v>2733</v>
      </c>
      <c r="C4551">
        <v>64</v>
      </c>
      <c r="D4551" t="s">
        <v>21</v>
      </c>
      <c r="E4551" t="s">
        <v>28</v>
      </c>
      <c r="F4551">
        <v>107.61</v>
      </c>
      <c r="G4551">
        <f>IF(DATOS[[#This Row],[avg_order_value]]="",0,DATOS[[#This Row],[avg_order_value]])</f>
        <v>107.61</v>
      </c>
      <c r="H4551">
        <v>8</v>
      </c>
      <c r="I4551">
        <f>DATOS[[#This Row],[avgValorOrdenDesc]]*DATOS[[#This Row],[total_orders]]</f>
        <v>860.88</v>
      </c>
      <c r="J4551">
        <v>136</v>
      </c>
      <c r="K4551">
        <v>0</v>
      </c>
      <c r="L4551" t="s">
        <v>40</v>
      </c>
      <c r="M4551">
        <v>70.8</v>
      </c>
      <c r="N4551">
        <f>IF(DATOS[[#This Row],[email_open_rate]]="",0,DATOS[[#This Row],[email_open_rate]])</f>
        <v>70.8</v>
      </c>
      <c r="O4551" s="1">
        <v>45637</v>
      </c>
      <c r="P4551">
        <v>57</v>
      </c>
      <c r="Q4551">
        <v>0.32</v>
      </c>
      <c r="R4551">
        <f>IF(IFERROR(VLOOKUP(DATOS[[#This Row],[IdUnico]],A4552:$A$5002,1,FALSE),0),1,0)</f>
        <v>0</v>
      </c>
    </row>
    <row r="4552" spans="1:18" x14ac:dyDescent="0.3">
      <c r="A4552" t="str">
        <f>CONCATENATE(DATOS[[#This Row],[customer_id]],"_",DATOS[[#This Row],[country]],"_",DATOS[[#This Row],[customer_since]])</f>
        <v>CUST_9120_Australia_45750</v>
      </c>
      <c r="B4552" t="s">
        <v>240</v>
      </c>
      <c r="C4552">
        <v>49</v>
      </c>
      <c r="D4552" t="s">
        <v>21</v>
      </c>
      <c r="E4552" t="s">
        <v>22</v>
      </c>
      <c r="F4552">
        <v>168.02</v>
      </c>
      <c r="G4552">
        <f>IF(DATOS[[#This Row],[avg_order_value]]="",0,DATOS[[#This Row],[avg_order_value]])</f>
        <v>168.02</v>
      </c>
      <c r="H4552">
        <v>10</v>
      </c>
      <c r="I4552">
        <f>DATOS[[#This Row],[avgValorOrdenDesc]]*DATOS[[#This Row],[total_orders]]</f>
        <v>1680.2</v>
      </c>
      <c r="J4552">
        <v>15</v>
      </c>
      <c r="K4552">
        <v>0</v>
      </c>
      <c r="L4552" t="s">
        <v>19</v>
      </c>
      <c r="M4552">
        <v>84.9</v>
      </c>
      <c r="N4552">
        <f>IF(DATOS[[#This Row],[email_open_rate]]="",0,DATOS[[#This Row],[email_open_rate]])</f>
        <v>84.9</v>
      </c>
      <c r="O4552" s="1">
        <v>45750</v>
      </c>
      <c r="P4552">
        <v>11</v>
      </c>
      <c r="Q4552">
        <v>0.2</v>
      </c>
      <c r="R4552">
        <f>IF(IFERROR(VLOOKUP(DATOS[[#This Row],[IdUnico]],A4553:$A$5002,1,FALSE),0),1,0)</f>
        <v>0</v>
      </c>
    </row>
    <row r="4553" spans="1:18" x14ac:dyDescent="0.3">
      <c r="A4553" t="str">
        <f>CONCATENATE(DATOS[[#This Row],[customer_id]],"_",DATOS[[#This Row],[country]],"_",DATOS[[#This Row],[customer_since]])</f>
        <v>CUST_9120_India_44913</v>
      </c>
      <c r="B4553" t="s">
        <v>240</v>
      </c>
      <c r="C4553">
        <v>40</v>
      </c>
      <c r="D4553" t="s">
        <v>21</v>
      </c>
      <c r="E4553" t="s">
        <v>37</v>
      </c>
      <c r="F4553">
        <v>69.92</v>
      </c>
      <c r="G4553">
        <f>IF(DATOS[[#This Row],[avg_order_value]]="",0,DATOS[[#This Row],[avg_order_value]])</f>
        <v>69.92</v>
      </c>
      <c r="H4553">
        <v>10</v>
      </c>
      <c r="I4553">
        <f>DATOS[[#This Row],[avgValorOrdenDesc]]*DATOS[[#This Row],[total_orders]]</f>
        <v>699.2</v>
      </c>
      <c r="J4553">
        <v>217</v>
      </c>
      <c r="K4553">
        <v>0</v>
      </c>
      <c r="L4553" t="s">
        <v>23</v>
      </c>
      <c r="M4553">
        <v>8.4</v>
      </c>
      <c r="N4553">
        <f>IF(DATOS[[#This Row],[email_open_rate]]="",0,DATOS[[#This Row],[email_open_rate]])</f>
        <v>8.4</v>
      </c>
      <c r="O4553" s="1">
        <v>44913</v>
      </c>
      <c r="P4553">
        <v>8</v>
      </c>
      <c r="Q4553">
        <v>0.62</v>
      </c>
      <c r="R4553">
        <f>IF(IFERROR(VLOOKUP(DATOS[[#This Row],[IdUnico]],A4554:$A$5002,1,FALSE),0),1,0)</f>
        <v>0</v>
      </c>
    </row>
    <row r="4554" spans="1:18" x14ac:dyDescent="0.3">
      <c r="A4554" t="str">
        <f>CONCATENATE(DATOS[[#This Row],[customer_id]],"_",DATOS[[#This Row],[country]],"_",DATOS[[#This Row],[customer_since]])</f>
        <v>CUST_9120_UK_45673</v>
      </c>
      <c r="B4554" t="s">
        <v>240</v>
      </c>
      <c r="C4554">
        <v>67</v>
      </c>
      <c r="D4554" t="s">
        <v>14</v>
      </c>
      <c r="E4554" t="s">
        <v>52</v>
      </c>
      <c r="F4554">
        <v>131.12</v>
      </c>
      <c r="G4554">
        <f>IF(DATOS[[#This Row],[avg_order_value]]="",0,DATOS[[#This Row],[avg_order_value]])</f>
        <v>131.12</v>
      </c>
      <c r="H4554">
        <v>10</v>
      </c>
      <c r="I4554">
        <f>DATOS[[#This Row],[avgValorOrdenDesc]]*DATOS[[#This Row],[total_orders]]</f>
        <v>1311.2</v>
      </c>
      <c r="J4554">
        <v>216</v>
      </c>
      <c r="K4554">
        <v>0</v>
      </c>
      <c r="L4554" t="s">
        <v>40</v>
      </c>
      <c r="M4554">
        <v>15.9</v>
      </c>
      <c r="N4554">
        <f>IF(DATOS[[#This Row],[email_open_rate]]="",0,DATOS[[#This Row],[email_open_rate]])</f>
        <v>15.9</v>
      </c>
      <c r="O4554" s="1">
        <v>45673</v>
      </c>
      <c r="P4554">
        <v>88</v>
      </c>
      <c r="Q4554">
        <v>0.18</v>
      </c>
      <c r="R4554">
        <f>IF(IFERROR(VLOOKUP(DATOS[[#This Row],[IdUnico]],A4555:$A$5002,1,FALSE),0),1,0)</f>
        <v>0</v>
      </c>
    </row>
    <row r="4555" spans="1:18" x14ac:dyDescent="0.3">
      <c r="A4555" t="str">
        <f>CONCATENATE(DATOS[[#This Row],[customer_id]],"_",DATOS[[#This Row],[country]],"_",DATOS[[#This Row],[customer_since]])</f>
        <v>CUST_9123_India_44084</v>
      </c>
      <c r="B4555" t="s">
        <v>1789</v>
      </c>
      <c r="C4555">
        <v>77</v>
      </c>
      <c r="D4555" t="s">
        <v>14</v>
      </c>
      <c r="E4555" t="s">
        <v>37</v>
      </c>
      <c r="F4555">
        <v>139.65</v>
      </c>
      <c r="G4555">
        <f>IF(DATOS[[#This Row],[avg_order_value]]="",0,DATOS[[#This Row],[avg_order_value]])</f>
        <v>139.65</v>
      </c>
      <c r="H4555">
        <v>6</v>
      </c>
      <c r="I4555">
        <f>DATOS[[#This Row],[avgValorOrdenDesc]]*DATOS[[#This Row],[total_orders]]</f>
        <v>837.90000000000009</v>
      </c>
      <c r="J4555">
        <v>160</v>
      </c>
      <c r="K4555">
        <v>0</v>
      </c>
      <c r="L4555" t="s">
        <v>16</v>
      </c>
      <c r="M4555">
        <v>5.2</v>
      </c>
      <c r="N4555">
        <f>IF(DATOS[[#This Row],[email_open_rate]]="",0,DATOS[[#This Row],[email_open_rate]])</f>
        <v>5.2</v>
      </c>
      <c r="O4555" s="1">
        <v>44084</v>
      </c>
      <c r="P4555">
        <v>94</v>
      </c>
      <c r="Q4555">
        <v>0.32</v>
      </c>
      <c r="R4555">
        <f>IF(IFERROR(VLOOKUP(DATOS[[#This Row],[IdUnico]],A4556:$A$5002,1,FALSE),0),1,0)</f>
        <v>0</v>
      </c>
    </row>
    <row r="4556" spans="1:18" x14ac:dyDescent="0.3">
      <c r="A4556" t="str">
        <f>CONCATENATE(DATOS[[#This Row],[customer_id]],"_",DATOS[[#This Row],[country]],"_",DATOS[[#This Row],[customer_since]])</f>
        <v>CUST_9125_Brazil_44725</v>
      </c>
      <c r="B4556" t="s">
        <v>1524</v>
      </c>
      <c r="C4556">
        <v>48</v>
      </c>
      <c r="D4556" t="s">
        <v>21</v>
      </c>
      <c r="E4556" t="s">
        <v>15</v>
      </c>
      <c r="F4556">
        <v>126.23</v>
      </c>
      <c r="G4556">
        <f>IF(DATOS[[#This Row],[avg_order_value]]="",0,DATOS[[#This Row],[avg_order_value]])</f>
        <v>126.23</v>
      </c>
      <c r="H4556">
        <v>3</v>
      </c>
      <c r="I4556">
        <f>DATOS[[#This Row],[avgValorOrdenDesc]]*DATOS[[#This Row],[total_orders]]</f>
        <v>378.69</v>
      </c>
      <c r="J4556">
        <v>251</v>
      </c>
      <c r="K4556">
        <v>0</v>
      </c>
      <c r="L4556" t="s">
        <v>29</v>
      </c>
      <c r="M4556">
        <v>96.7</v>
      </c>
      <c r="N4556">
        <f>IF(DATOS[[#This Row],[email_open_rate]]="",0,DATOS[[#This Row],[email_open_rate]])</f>
        <v>96.7</v>
      </c>
      <c r="O4556" s="1">
        <v>44725</v>
      </c>
      <c r="P4556">
        <v>59</v>
      </c>
      <c r="Q4556">
        <v>0.21</v>
      </c>
      <c r="R4556">
        <f>IF(IFERROR(VLOOKUP(DATOS[[#This Row],[IdUnico]],A4557:$A$5002,1,FALSE),0),1,0)</f>
        <v>0</v>
      </c>
    </row>
    <row r="4557" spans="1:18" x14ac:dyDescent="0.3">
      <c r="A4557" t="str">
        <f>CONCATENATE(DATOS[[#This Row],[customer_id]],"_",DATOS[[#This Row],[country]],"_",DATOS[[#This Row],[customer_since]])</f>
        <v>CUST_9125_Canada_44012</v>
      </c>
      <c r="B4557" t="s">
        <v>1524</v>
      </c>
      <c r="C4557">
        <v>20</v>
      </c>
      <c r="D4557" t="s">
        <v>21</v>
      </c>
      <c r="E4557" t="s">
        <v>28</v>
      </c>
      <c r="F4557">
        <v>69.22</v>
      </c>
      <c r="G4557">
        <f>IF(DATOS[[#This Row],[avg_order_value]]="",0,DATOS[[#This Row],[avg_order_value]])</f>
        <v>69.22</v>
      </c>
      <c r="H4557">
        <v>9</v>
      </c>
      <c r="I4557">
        <f>DATOS[[#This Row],[avgValorOrdenDesc]]*DATOS[[#This Row],[total_orders]]</f>
        <v>622.98</v>
      </c>
      <c r="J4557">
        <v>8</v>
      </c>
      <c r="K4557">
        <v>0</v>
      </c>
      <c r="L4557" t="s">
        <v>23</v>
      </c>
      <c r="M4557">
        <v>8.9</v>
      </c>
      <c r="N4557">
        <f>IF(DATOS[[#This Row],[email_open_rate]]="",0,DATOS[[#This Row],[email_open_rate]])</f>
        <v>8.9</v>
      </c>
      <c r="O4557" s="1">
        <v>44012</v>
      </c>
      <c r="P4557">
        <v>80</v>
      </c>
      <c r="Q4557">
        <v>0.13</v>
      </c>
      <c r="R4557">
        <f>IF(IFERROR(VLOOKUP(DATOS[[#This Row],[IdUnico]],A4558:$A$5002,1,FALSE),0),1,0)</f>
        <v>0</v>
      </c>
    </row>
    <row r="4558" spans="1:18" x14ac:dyDescent="0.3">
      <c r="A4558" t="str">
        <f>CONCATENATE(DATOS[[#This Row],[customer_id]],"_",DATOS[[#This Row],[country]],"_",DATOS[[#This Row],[customer_since]])</f>
        <v>CUST_9125_China_45748</v>
      </c>
      <c r="B4558" t="s">
        <v>1524</v>
      </c>
      <c r="C4558">
        <v>55</v>
      </c>
      <c r="D4558" t="s">
        <v>14</v>
      </c>
      <c r="E4558" t="s">
        <v>44</v>
      </c>
      <c r="F4558">
        <v>71.2</v>
      </c>
      <c r="G4558">
        <f>IF(DATOS[[#This Row],[avg_order_value]]="",0,DATOS[[#This Row],[avg_order_value]])</f>
        <v>71.2</v>
      </c>
      <c r="H4558">
        <v>8</v>
      </c>
      <c r="I4558">
        <f>DATOS[[#This Row],[avgValorOrdenDesc]]*DATOS[[#This Row],[total_orders]]</f>
        <v>569.6</v>
      </c>
      <c r="J4558">
        <v>100</v>
      </c>
      <c r="K4558">
        <v>0</v>
      </c>
      <c r="L4558" t="s">
        <v>16</v>
      </c>
      <c r="M4558">
        <v>41.2</v>
      </c>
      <c r="N4558">
        <f>IF(DATOS[[#This Row],[email_open_rate]]="",0,DATOS[[#This Row],[email_open_rate]])</f>
        <v>41.2</v>
      </c>
      <c r="O4558" s="1">
        <v>45748</v>
      </c>
      <c r="P4558">
        <v>86</v>
      </c>
      <c r="Q4558">
        <v>0.06</v>
      </c>
      <c r="R4558">
        <f>IF(IFERROR(VLOOKUP(DATOS[[#This Row],[IdUnico]],A4559:$A$5002,1,FALSE),0),1,0)</f>
        <v>0</v>
      </c>
    </row>
    <row r="4559" spans="1:18" x14ac:dyDescent="0.3">
      <c r="A4559" t="str">
        <f>CONCATENATE(DATOS[[#This Row],[customer_id]],"_",DATOS[[#This Row],[country]],"_",DATOS[[#This Row],[customer_since]])</f>
        <v>CUST_9130_Australia_45376</v>
      </c>
      <c r="B4559" t="s">
        <v>403</v>
      </c>
      <c r="C4559">
        <v>60</v>
      </c>
      <c r="D4559" t="s">
        <v>21</v>
      </c>
      <c r="E4559" t="s">
        <v>22</v>
      </c>
      <c r="F4559">
        <v>137.6</v>
      </c>
      <c r="G4559">
        <f>IF(DATOS[[#This Row],[avg_order_value]]="",0,DATOS[[#This Row],[avg_order_value]])</f>
        <v>137.6</v>
      </c>
      <c r="H4559">
        <v>10</v>
      </c>
      <c r="I4559">
        <f>DATOS[[#This Row],[avgValorOrdenDesc]]*DATOS[[#This Row],[total_orders]]</f>
        <v>1376</v>
      </c>
      <c r="J4559">
        <v>101</v>
      </c>
      <c r="K4559">
        <v>0</v>
      </c>
      <c r="L4559" t="s">
        <v>16</v>
      </c>
      <c r="M4559">
        <v>72.3</v>
      </c>
      <c r="N4559">
        <f>IF(DATOS[[#This Row],[email_open_rate]]="",0,DATOS[[#This Row],[email_open_rate]])</f>
        <v>72.3</v>
      </c>
      <c r="O4559" s="1">
        <v>45376</v>
      </c>
      <c r="P4559">
        <v>82</v>
      </c>
      <c r="Q4559">
        <v>0.57999999999999996</v>
      </c>
      <c r="R4559">
        <f>IF(IFERROR(VLOOKUP(DATOS[[#This Row],[IdUnico]],A4560:$A$5002,1,FALSE),0),1,0)</f>
        <v>0</v>
      </c>
    </row>
    <row r="4560" spans="1:18" x14ac:dyDescent="0.3">
      <c r="A4560" t="str">
        <f>CONCATENATE(DATOS[[#This Row],[customer_id]],"_",DATOS[[#This Row],[country]],"_",DATOS[[#This Row],[customer_since]])</f>
        <v>CUST_9133_France_44368</v>
      </c>
      <c r="B4560" t="s">
        <v>1528</v>
      </c>
      <c r="C4560">
        <v>42</v>
      </c>
      <c r="D4560" t="s">
        <v>21</v>
      </c>
      <c r="E4560" t="s">
        <v>35</v>
      </c>
      <c r="F4560">
        <v>55.91</v>
      </c>
      <c r="G4560">
        <f>IF(DATOS[[#This Row],[avg_order_value]]="",0,DATOS[[#This Row],[avg_order_value]])</f>
        <v>55.91</v>
      </c>
      <c r="H4560">
        <v>20</v>
      </c>
      <c r="I4560">
        <f>DATOS[[#This Row],[avgValorOrdenDesc]]*DATOS[[#This Row],[total_orders]]</f>
        <v>1118.1999999999998</v>
      </c>
      <c r="J4560">
        <v>10</v>
      </c>
      <c r="K4560">
        <v>0</v>
      </c>
      <c r="L4560" t="s">
        <v>29</v>
      </c>
      <c r="M4560">
        <v>58.6</v>
      </c>
      <c r="N4560">
        <f>IF(DATOS[[#This Row],[email_open_rate]]="",0,DATOS[[#This Row],[email_open_rate]])</f>
        <v>58.6</v>
      </c>
      <c r="O4560" s="1">
        <v>44368</v>
      </c>
      <c r="P4560">
        <v>37</v>
      </c>
      <c r="Q4560">
        <v>0.08</v>
      </c>
      <c r="R4560">
        <f>IF(IFERROR(VLOOKUP(DATOS[[#This Row],[IdUnico]],A4561:$A$5002,1,FALSE),0),1,0)</f>
        <v>0</v>
      </c>
    </row>
    <row r="4561" spans="1:18" x14ac:dyDescent="0.3">
      <c r="A4561" t="str">
        <f>CONCATENATE(DATOS[[#This Row],[customer_id]],"_",DATOS[[#This Row],[country]],"_",DATOS[[#This Row],[customer_since]])</f>
        <v>CUST_9134_India_44384</v>
      </c>
      <c r="B4561" t="s">
        <v>3706</v>
      </c>
      <c r="C4561">
        <v>27</v>
      </c>
      <c r="D4561" t="s">
        <v>21</v>
      </c>
      <c r="E4561" t="s">
        <v>37</v>
      </c>
      <c r="G4561">
        <f>IF(DATOS[[#This Row],[avg_order_value]]="",0,DATOS[[#This Row],[avg_order_value]])</f>
        <v>0</v>
      </c>
      <c r="H4561">
        <v>9</v>
      </c>
      <c r="I4561">
        <f>DATOS[[#This Row],[avgValorOrdenDesc]]*DATOS[[#This Row],[total_orders]]</f>
        <v>0</v>
      </c>
      <c r="J4561">
        <v>342</v>
      </c>
      <c r="K4561">
        <v>0</v>
      </c>
      <c r="L4561" t="s">
        <v>40</v>
      </c>
      <c r="M4561">
        <v>17</v>
      </c>
      <c r="N4561">
        <f>IF(DATOS[[#This Row],[email_open_rate]]="",0,DATOS[[#This Row],[email_open_rate]])</f>
        <v>17</v>
      </c>
      <c r="O4561" s="1">
        <v>44384</v>
      </c>
      <c r="P4561">
        <v>83</v>
      </c>
      <c r="Q4561">
        <v>0.19</v>
      </c>
      <c r="R4561">
        <f>IF(IFERROR(VLOOKUP(DATOS[[#This Row],[IdUnico]],A4562:$A$5002,1,FALSE),0),1,0)</f>
        <v>0</v>
      </c>
    </row>
    <row r="4562" spans="1:18" x14ac:dyDescent="0.3">
      <c r="A4562" t="str">
        <f>CONCATENATE(DATOS[[#This Row],[customer_id]],"_",DATOS[[#This Row],[country]],"_",DATOS[[#This Row],[customer_since]])</f>
        <v>CUST_9135_Canada_45720</v>
      </c>
      <c r="B4562" t="s">
        <v>858</v>
      </c>
      <c r="C4562">
        <v>36</v>
      </c>
      <c r="D4562" t="s">
        <v>21</v>
      </c>
      <c r="E4562" t="s">
        <v>28</v>
      </c>
      <c r="F4562">
        <v>240.59</v>
      </c>
      <c r="G4562">
        <f>IF(DATOS[[#This Row],[avg_order_value]]="",0,DATOS[[#This Row],[avg_order_value]])</f>
        <v>240.59</v>
      </c>
      <c r="H4562">
        <v>10</v>
      </c>
      <c r="I4562">
        <f>DATOS[[#This Row],[avgValorOrdenDesc]]*DATOS[[#This Row],[total_orders]]</f>
        <v>2405.9</v>
      </c>
      <c r="J4562">
        <v>220</v>
      </c>
      <c r="K4562">
        <v>0</v>
      </c>
      <c r="L4562" t="s">
        <v>29</v>
      </c>
      <c r="M4562">
        <v>41.3</v>
      </c>
      <c r="N4562">
        <f>IF(DATOS[[#This Row],[email_open_rate]]="",0,DATOS[[#This Row],[email_open_rate]])</f>
        <v>41.3</v>
      </c>
      <c r="O4562" s="1">
        <v>45720</v>
      </c>
      <c r="P4562">
        <v>9</v>
      </c>
      <c r="Q4562">
        <v>0.13</v>
      </c>
      <c r="R4562">
        <f>IF(IFERROR(VLOOKUP(DATOS[[#This Row],[IdUnico]],A4563:$A$5002,1,FALSE),0),1,0)</f>
        <v>0</v>
      </c>
    </row>
    <row r="4563" spans="1:18" x14ac:dyDescent="0.3">
      <c r="A4563" t="str">
        <f>CONCATENATE(DATOS[[#This Row],[customer_id]],"_",DATOS[[#This Row],[country]],"_",DATOS[[#This Row],[customer_since]])</f>
        <v>CUST_9135_USA_44921</v>
      </c>
      <c r="B4563" t="s">
        <v>858</v>
      </c>
      <c r="C4563">
        <v>25</v>
      </c>
      <c r="D4563" t="s">
        <v>14</v>
      </c>
      <c r="E4563" t="s">
        <v>18</v>
      </c>
      <c r="F4563">
        <v>112.74</v>
      </c>
      <c r="G4563">
        <f>IF(DATOS[[#This Row],[avg_order_value]]="",0,DATOS[[#This Row],[avg_order_value]])</f>
        <v>112.74</v>
      </c>
      <c r="H4563">
        <v>8</v>
      </c>
      <c r="I4563">
        <f>DATOS[[#This Row],[avgValorOrdenDesc]]*DATOS[[#This Row],[total_orders]]</f>
        <v>901.92</v>
      </c>
      <c r="J4563">
        <v>238</v>
      </c>
      <c r="K4563">
        <v>0</v>
      </c>
      <c r="L4563" t="s">
        <v>16</v>
      </c>
      <c r="M4563">
        <v>85.9</v>
      </c>
      <c r="N4563">
        <f>IF(DATOS[[#This Row],[email_open_rate]]="",0,DATOS[[#This Row],[email_open_rate]])</f>
        <v>85.9</v>
      </c>
      <c r="O4563" s="1">
        <v>44921</v>
      </c>
      <c r="P4563">
        <v>87</v>
      </c>
      <c r="Q4563">
        <v>0.06</v>
      </c>
      <c r="R4563">
        <f>IF(IFERROR(VLOOKUP(DATOS[[#This Row],[IdUnico]],A4564:$A$5002,1,FALSE),0),1,0)</f>
        <v>0</v>
      </c>
    </row>
    <row r="4564" spans="1:18" x14ac:dyDescent="0.3">
      <c r="A4564" t="str">
        <f>CONCATENATE(DATOS[[#This Row],[customer_id]],"_",DATOS[[#This Row],[country]],"_",DATOS[[#This Row],[customer_since]])</f>
        <v>CUST_9143_Brazil_45387</v>
      </c>
      <c r="B4564" t="s">
        <v>2914</v>
      </c>
      <c r="C4564">
        <v>68</v>
      </c>
      <c r="D4564" t="s">
        <v>21</v>
      </c>
      <c r="E4564" t="s">
        <v>15</v>
      </c>
      <c r="F4564">
        <v>139.59</v>
      </c>
      <c r="G4564">
        <f>IF(DATOS[[#This Row],[avg_order_value]]="",0,DATOS[[#This Row],[avg_order_value]])</f>
        <v>139.59</v>
      </c>
      <c r="H4564">
        <v>7</v>
      </c>
      <c r="I4564">
        <f>DATOS[[#This Row],[avgValorOrdenDesc]]*DATOS[[#This Row],[total_orders]]</f>
        <v>977.13</v>
      </c>
      <c r="J4564">
        <v>68</v>
      </c>
      <c r="K4564">
        <v>0</v>
      </c>
      <c r="L4564" t="s">
        <v>16</v>
      </c>
      <c r="M4564">
        <v>18.399999999999999</v>
      </c>
      <c r="N4564">
        <f>IF(DATOS[[#This Row],[email_open_rate]]="",0,DATOS[[#This Row],[email_open_rate]])</f>
        <v>18.399999999999999</v>
      </c>
      <c r="O4564" s="1">
        <v>45387</v>
      </c>
      <c r="P4564">
        <v>86</v>
      </c>
      <c r="Q4564">
        <v>0.72</v>
      </c>
      <c r="R4564">
        <f>IF(IFERROR(VLOOKUP(DATOS[[#This Row],[IdUnico]],A4565:$A$5002,1,FALSE),0),1,0)</f>
        <v>0</v>
      </c>
    </row>
    <row r="4565" spans="1:18" x14ac:dyDescent="0.3">
      <c r="A4565" t="str">
        <f>CONCATENATE(DATOS[[#This Row],[customer_id]],"_",DATOS[[#This Row],[country]],"_",DATOS[[#This Row],[customer_since]])</f>
        <v>CUST_9148_France_44695</v>
      </c>
      <c r="B4565" t="s">
        <v>2607</v>
      </c>
      <c r="C4565">
        <v>74</v>
      </c>
      <c r="D4565" t="s">
        <v>21</v>
      </c>
      <c r="E4565" t="s">
        <v>35</v>
      </c>
      <c r="F4565">
        <v>135.09</v>
      </c>
      <c r="G4565">
        <f>IF(DATOS[[#This Row],[avg_order_value]]="",0,DATOS[[#This Row],[avg_order_value]])</f>
        <v>135.09</v>
      </c>
      <c r="H4565">
        <v>10</v>
      </c>
      <c r="I4565">
        <f>DATOS[[#This Row],[avgValorOrdenDesc]]*DATOS[[#This Row],[total_orders]]</f>
        <v>1350.9</v>
      </c>
      <c r="J4565">
        <v>149</v>
      </c>
      <c r="K4565">
        <v>0</v>
      </c>
      <c r="L4565" t="s">
        <v>29</v>
      </c>
      <c r="M4565">
        <v>46.4</v>
      </c>
      <c r="N4565">
        <f>IF(DATOS[[#This Row],[email_open_rate]]="",0,DATOS[[#This Row],[email_open_rate]])</f>
        <v>46.4</v>
      </c>
      <c r="O4565" s="1">
        <v>44695</v>
      </c>
      <c r="P4565">
        <v>57</v>
      </c>
      <c r="Q4565">
        <v>0.09</v>
      </c>
      <c r="R4565">
        <f>IF(IFERROR(VLOOKUP(DATOS[[#This Row],[IdUnico]],A4566:$A$5002,1,FALSE),0),1,0)</f>
        <v>0</v>
      </c>
    </row>
    <row r="4566" spans="1:18" x14ac:dyDescent="0.3">
      <c r="A4566" t="str">
        <f>CONCATENATE(DATOS[[#This Row],[customer_id]],"_",DATOS[[#This Row],[country]],"_",DATOS[[#This Row],[customer_since]])</f>
        <v>CUST_9150_USA_44768</v>
      </c>
      <c r="B4566" t="s">
        <v>728</v>
      </c>
      <c r="C4566">
        <v>71</v>
      </c>
      <c r="D4566" t="s">
        <v>14</v>
      </c>
      <c r="E4566" t="s">
        <v>18</v>
      </c>
      <c r="F4566">
        <v>116.57</v>
      </c>
      <c r="G4566">
        <f>IF(DATOS[[#This Row],[avg_order_value]]="",0,DATOS[[#This Row],[avg_order_value]])</f>
        <v>116.57</v>
      </c>
      <c r="H4566">
        <v>13</v>
      </c>
      <c r="I4566">
        <f>DATOS[[#This Row],[avgValorOrdenDesc]]*DATOS[[#This Row],[total_orders]]</f>
        <v>1515.4099999999999</v>
      </c>
      <c r="J4566">
        <v>63</v>
      </c>
      <c r="K4566">
        <v>0</v>
      </c>
      <c r="L4566" t="s">
        <v>23</v>
      </c>
      <c r="M4566">
        <v>82</v>
      </c>
      <c r="N4566">
        <f>IF(DATOS[[#This Row],[email_open_rate]]="",0,DATOS[[#This Row],[email_open_rate]])</f>
        <v>82</v>
      </c>
      <c r="O4566" s="1">
        <v>44768</v>
      </c>
      <c r="P4566">
        <v>89</v>
      </c>
      <c r="Q4566">
        <v>0.1</v>
      </c>
      <c r="R4566">
        <f>IF(IFERROR(VLOOKUP(DATOS[[#This Row],[IdUnico]],A4567:$A$5002,1,FALSE),0),1,0)</f>
        <v>0</v>
      </c>
    </row>
    <row r="4567" spans="1:18" x14ac:dyDescent="0.3">
      <c r="A4567" t="str">
        <f>CONCATENATE(DATOS[[#This Row],[customer_id]],"_",DATOS[[#This Row],[country]],"_",DATOS[[#This Row],[customer_since]])</f>
        <v>CUST_9151_India_45640</v>
      </c>
      <c r="B4567" t="s">
        <v>3484</v>
      </c>
      <c r="C4567">
        <v>65</v>
      </c>
      <c r="D4567" t="s">
        <v>14</v>
      </c>
      <c r="E4567" t="s">
        <v>37</v>
      </c>
      <c r="F4567">
        <v>45.14</v>
      </c>
      <c r="G4567">
        <f>IF(DATOS[[#This Row],[avg_order_value]]="",0,DATOS[[#This Row],[avg_order_value]])</f>
        <v>45.14</v>
      </c>
      <c r="H4567">
        <v>11</v>
      </c>
      <c r="I4567">
        <f>DATOS[[#This Row],[avgValorOrdenDesc]]*DATOS[[#This Row],[total_orders]]</f>
        <v>496.54</v>
      </c>
      <c r="J4567">
        <v>356</v>
      </c>
      <c r="K4567">
        <v>0</v>
      </c>
      <c r="L4567" t="s">
        <v>29</v>
      </c>
      <c r="M4567">
        <v>80.3</v>
      </c>
      <c r="N4567">
        <f>IF(DATOS[[#This Row],[email_open_rate]]="",0,DATOS[[#This Row],[email_open_rate]])</f>
        <v>80.3</v>
      </c>
      <c r="O4567" s="1">
        <v>45640</v>
      </c>
      <c r="P4567">
        <v>45</v>
      </c>
      <c r="Q4567">
        <v>0.46</v>
      </c>
      <c r="R4567">
        <f>IF(IFERROR(VLOOKUP(DATOS[[#This Row],[IdUnico]],A4568:$A$5002,1,FALSE),0),1,0)</f>
        <v>0</v>
      </c>
    </row>
    <row r="4568" spans="1:18" x14ac:dyDescent="0.3">
      <c r="A4568" t="str">
        <f>CONCATENATE(DATOS[[#This Row],[customer_id]],"_",DATOS[[#This Row],[country]],"_",DATOS[[#This Row],[customer_since]])</f>
        <v>CUST_9152_Canada_45314</v>
      </c>
      <c r="B4568" t="s">
        <v>745</v>
      </c>
      <c r="C4568">
        <v>56</v>
      </c>
      <c r="D4568" t="s">
        <v>14</v>
      </c>
      <c r="E4568" t="s">
        <v>28</v>
      </c>
      <c r="F4568">
        <v>90.69</v>
      </c>
      <c r="G4568">
        <f>IF(DATOS[[#This Row],[avg_order_value]]="",0,DATOS[[#This Row],[avg_order_value]])</f>
        <v>90.69</v>
      </c>
      <c r="H4568">
        <v>8</v>
      </c>
      <c r="I4568">
        <f>DATOS[[#This Row],[avgValorOrdenDesc]]*DATOS[[#This Row],[total_orders]]</f>
        <v>725.52</v>
      </c>
      <c r="J4568">
        <v>125</v>
      </c>
      <c r="K4568">
        <v>0</v>
      </c>
      <c r="L4568" t="s">
        <v>23</v>
      </c>
      <c r="M4568">
        <v>38.700000000000003</v>
      </c>
      <c r="N4568">
        <f>IF(DATOS[[#This Row],[email_open_rate]]="",0,DATOS[[#This Row],[email_open_rate]])</f>
        <v>38.700000000000003</v>
      </c>
      <c r="O4568" s="1">
        <v>45314</v>
      </c>
      <c r="P4568">
        <v>65</v>
      </c>
      <c r="Q4568">
        <v>0.18</v>
      </c>
      <c r="R4568">
        <f>IF(IFERROR(VLOOKUP(DATOS[[#This Row],[IdUnico]],A4569:$A$5002,1,FALSE),0),1,0)</f>
        <v>0</v>
      </c>
    </row>
    <row r="4569" spans="1:18" x14ac:dyDescent="0.3">
      <c r="A4569" t="str">
        <f>CONCATENATE(DATOS[[#This Row],[customer_id]],"_",DATOS[[#This Row],[country]],"_",DATOS[[#This Row],[customer_since]])</f>
        <v>CUST_9154_France_45460</v>
      </c>
      <c r="B4569" t="s">
        <v>130</v>
      </c>
      <c r="C4569">
        <v>27</v>
      </c>
      <c r="D4569" t="s">
        <v>21</v>
      </c>
      <c r="E4569" t="s">
        <v>35</v>
      </c>
      <c r="F4569">
        <v>23.25</v>
      </c>
      <c r="G4569">
        <f>IF(DATOS[[#This Row],[avg_order_value]]="",0,DATOS[[#This Row],[avg_order_value]])</f>
        <v>23.25</v>
      </c>
      <c r="H4569">
        <v>13</v>
      </c>
      <c r="I4569">
        <f>DATOS[[#This Row],[avgValorOrdenDesc]]*DATOS[[#This Row],[total_orders]]</f>
        <v>302.25</v>
      </c>
      <c r="J4569">
        <v>174</v>
      </c>
      <c r="K4569">
        <v>0</v>
      </c>
      <c r="L4569" t="s">
        <v>40</v>
      </c>
      <c r="M4569">
        <v>93.4</v>
      </c>
      <c r="N4569">
        <f>IF(DATOS[[#This Row],[email_open_rate]]="",0,DATOS[[#This Row],[email_open_rate]])</f>
        <v>93.4</v>
      </c>
      <c r="O4569" s="1">
        <v>45460</v>
      </c>
      <c r="P4569">
        <v>19</v>
      </c>
      <c r="Q4569">
        <v>0.59</v>
      </c>
      <c r="R4569">
        <f>IF(IFERROR(VLOOKUP(DATOS[[#This Row],[IdUnico]],A4570:$A$5002,1,FALSE),0),1,0)</f>
        <v>0</v>
      </c>
    </row>
    <row r="4570" spans="1:18" x14ac:dyDescent="0.3">
      <c r="A4570" t="str">
        <f>CONCATENATE(DATOS[[#This Row],[customer_id]],"_",DATOS[[#This Row],[country]],"_",DATOS[[#This Row],[customer_since]])</f>
        <v>CUST_9155_Germany_45523</v>
      </c>
      <c r="B4570" t="s">
        <v>239</v>
      </c>
      <c r="C4570">
        <v>45</v>
      </c>
      <c r="D4570" t="s">
        <v>21</v>
      </c>
      <c r="E4570" t="s">
        <v>50</v>
      </c>
      <c r="F4570">
        <v>59.38</v>
      </c>
      <c r="G4570">
        <f>IF(DATOS[[#This Row],[avg_order_value]]="",0,DATOS[[#This Row],[avg_order_value]])</f>
        <v>59.38</v>
      </c>
      <c r="H4570">
        <v>11</v>
      </c>
      <c r="I4570">
        <f>DATOS[[#This Row],[avgValorOrdenDesc]]*DATOS[[#This Row],[total_orders]]</f>
        <v>653.18000000000006</v>
      </c>
      <c r="J4570">
        <v>13</v>
      </c>
      <c r="K4570">
        <v>0</v>
      </c>
      <c r="L4570" t="s">
        <v>19</v>
      </c>
      <c r="M4570">
        <v>4.9000000000000004</v>
      </c>
      <c r="N4570">
        <f>IF(DATOS[[#This Row],[email_open_rate]]="",0,DATOS[[#This Row],[email_open_rate]])</f>
        <v>4.9000000000000004</v>
      </c>
      <c r="O4570" s="1">
        <v>45523</v>
      </c>
      <c r="P4570">
        <v>35</v>
      </c>
      <c r="Q4570">
        <v>7.0000000000000007E-2</v>
      </c>
      <c r="R4570">
        <f>IF(IFERROR(VLOOKUP(DATOS[[#This Row],[IdUnico]],A4571:$A$5002,1,FALSE),0),1,0)</f>
        <v>0</v>
      </c>
    </row>
    <row r="4571" spans="1:18" x14ac:dyDescent="0.3">
      <c r="A4571" t="str">
        <f>CONCATENATE(DATOS[[#This Row],[customer_id]],"_",DATOS[[#This Row],[country]],"_",DATOS[[#This Row],[customer_since]])</f>
        <v>CUST_9155_India_45566</v>
      </c>
      <c r="B4571" t="s">
        <v>239</v>
      </c>
      <c r="C4571">
        <v>32</v>
      </c>
      <c r="D4571" t="s">
        <v>21</v>
      </c>
      <c r="E4571" t="s">
        <v>37</v>
      </c>
      <c r="F4571">
        <v>131.28</v>
      </c>
      <c r="G4571">
        <f>IF(DATOS[[#This Row],[avg_order_value]]="",0,DATOS[[#This Row],[avg_order_value]])</f>
        <v>131.28</v>
      </c>
      <c r="H4571">
        <v>5</v>
      </c>
      <c r="I4571">
        <f>DATOS[[#This Row],[avgValorOrdenDesc]]*DATOS[[#This Row],[total_orders]]</f>
        <v>656.4</v>
      </c>
      <c r="J4571">
        <v>304</v>
      </c>
      <c r="K4571">
        <v>0</v>
      </c>
      <c r="L4571" t="s">
        <v>19</v>
      </c>
      <c r="M4571">
        <v>71.900000000000006</v>
      </c>
      <c r="N4571">
        <f>IF(DATOS[[#This Row],[email_open_rate]]="",0,DATOS[[#This Row],[email_open_rate]])</f>
        <v>71.900000000000006</v>
      </c>
      <c r="O4571" s="1">
        <v>45566</v>
      </c>
      <c r="P4571">
        <v>84</v>
      </c>
      <c r="Q4571">
        <v>0.47</v>
      </c>
      <c r="R4571">
        <f>IF(IFERROR(VLOOKUP(DATOS[[#This Row],[IdUnico]],A4572:$A$5002,1,FALSE),0),1,0)</f>
        <v>0</v>
      </c>
    </row>
    <row r="4572" spans="1:18" x14ac:dyDescent="0.3">
      <c r="A4572" t="str">
        <f>CONCATENATE(DATOS[[#This Row],[customer_id]],"_",DATOS[[#This Row],[country]],"_",DATOS[[#This Row],[customer_since]])</f>
        <v>CUST_9160_Australia_45635</v>
      </c>
      <c r="B4572" t="s">
        <v>2755</v>
      </c>
      <c r="C4572">
        <v>46</v>
      </c>
      <c r="D4572" t="s">
        <v>14</v>
      </c>
      <c r="E4572" t="s">
        <v>22</v>
      </c>
      <c r="F4572">
        <v>46.73</v>
      </c>
      <c r="G4572">
        <f>IF(DATOS[[#This Row],[avg_order_value]]="",0,DATOS[[#This Row],[avg_order_value]])</f>
        <v>46.73</v>
      </c>
      <c r="H4572">
        <v>8</v>
      </c>
      <c r="I4572">
        <f>DATOS[[#This Row],[avgValorOrdenDesc]]*DATOS[[#This Row],[total_orders]]</f>
        <v>373.84</v>
      </c>
      <c r="J4572">
        <v>120</v>
      </c>
      <c r="K4572">
        <v>0</v>
      </c>
      <c r="L4572" t="s">
        <v>40</v>
      </c>
      <c r="M4572">
        <v>56.1</v>
      </c>
      <c r="N4572">
        <f>IF(DATOS[[#This Row],[email_open_rate]]="",0,DATOS[[#This Row],[email_open_rate]])</f>
        <v>56.1</v>
      </c>
      <c r="O4572" s="1">
        <v>45635</v>
      </c>
      <c r="P4572">
        <v>29</v>
      </c>
      <c r="Q4572">
        <v>0.52</v>
      </c>
      <c r="R4572">
        <f>IF(IFERROR(VLOOKUP(DATOS[[#This Row],[IdUnico]],A4573:$A$5002,1,FALSE),0),1,0)</f>
        <v>0</v>
      </c>
    </row>
    <row r="4573" spans="1:18" x14ac:dyDescent="0.3">
      <c r="A4573" t="str">
        <f>CONCATENATE(DATOS[[#This Row],[customer_id]],"_",DATOS[[#This Row],[country]],"_",DATOS[[#This Row],[customer_since]])</f>
        <v>CUST_9162_Brazil_45234</v>
      </c>
      <c r="B4573" t="s">
        <v>823</v>
      </c>
      <c r="C4573">
        <v>57</v>
      </c>
      <c r="D4573" t="s">
        <v>14</v>
      </c>
      <c r="E4573" t="s">
        <v>15</v>
      </c>
      <c r="F4573">
        <v>45.73</v>
      </c>
      <c r="G4573">
        <f>IF(DATOS[[#This Row],[avg_order_value]]="",0,DATOS[[#This Row],[avg_order_value]])</f>
        <v>45.73</v>
      </c>
      <c r="H4573">
        <v>12</v>
      </c>
      <c r="I4573">
        <f>DATOS[[#This Row],[avgValorOrdenDesc]]*DATOS[[#This Row],[total_orders]]</f>
        <v>548.76</v>
      </c>
      <c r="J4573">
        <v>113</v>
      </c>
      <c r="K4573">
        <v>0</v>
      </c>
      <c r="L4573" t="s">
        <v>16</v>
      </c>
      <c r="N4573">
        <f>IF(DATOS[[#This Row],[email_open_rate]]="",0,DATOS[[#This Row],[email_open_rate]])</f>
        <v>0</v>
      </c>
      <c r="O4573" s="1">
        <v>45234</v>
      </c>
      <c r="P4573">
        <v>96</v>
      </c>
      <c r="Q4573">
        <v>0.3</v>
      </c>
      <c r="R4573">
        <f>IF(IFERROR(VLOOKUP(DATOS[[#This Row],[IdUnico]],A4574:$A$5002,1,FALSE),0),1,0)</f>
        <v>0</v>
      </c>
    </row>
    <row r="4574" spans="1:18" x14ac:dyDescent="0.3">
      <c r="A4574" t="str">
        <f>CONCATENATE(DATOS[[#This Row],[customer_id]],"_",DATOS[[#This Row],[country]],"_",DATOS[[#This Row],[customer_since]])</f>
        <v>CUST_9164_China_45730</v>
      </c>
      <c r="B4574" t="s">
        <v>197</v>
      </c>
      <c r="C4574">
        <v>58</v>
      </c>
      <c r="D4574" t="s">
        <v>25</v>
      </c>
      <c r="E4574" t="s">
        <v>44</v>
      </c>
      <c r="F4574">
        <v>211.42</v>
      </c>
      <c r="G4574">
        <f>IF(DATOS[[#This Row],[avg_order_value]]="",0,DATOS[[#This Row],[avg_order_value]])</f>
        <v>211.42</v>
      </c>
      <c r="H4574">
        <v>10</v>
      </c>
      <c r="I4574">
        <f>DATOS[[#This Row],[avgValorOrdenDesc]]*DATOS[[#This Row],[total_orders]]</f>
        <v>2114.1999999999998</v>
      </c>
      <c r="J4574">
        <v>118</v>
      </c>
      <c r="K4574">
        <v>0</v>
      </c>
      <c r="L4574" t="s">
        <v>29</v>
      </c>
      <c r="M4574">
        <v>77.900000000000006</v>
      </c>
      <c r="N4574">
        <f>IF(DATOS[[#This Row],[email_open_rate]]="",0,DATOS[[#This Row],[email_open_rate]])</f>
        <v>77.900000000000006</v>
      </c>
      <c r="O4574" s="1">
        <v>45730</v>
      </c>
      <c r="P4574">
        <v>53</v>
      </c>
      <c r="Q4574">
        <v>0.09</v>
      </c>
      <c r="R4574">
        <f>IF(IFERROR(VLOOKUP(DATOS[[#This Row],[IdUnico]],A4575:$A$5002,1,FALSE),0),1,0)</f>
        <v>0</v>
      </c>
    </row>
    <row r="4575" spans="1:18" x14ac:dyDescent="0.3">
      <c r="A4575" t="str">
        <f>CONCATENATE(DATOS[[#This Row],[customer_id]],"_",DATOS[[#This Row],[country]],"_",DATOS[[#This Row],[customer_since]])</f>
        <v>CUST_9172_USA_44317</v>
      </c>
      <c r="B4575" t="s">
        <v>740</v>
      </c>
      <c r="C4575">
        <v>27</v>
      </c>
      <c r="D4575" t="s">
        <v>21</v>
      </c>
      <c r="E4575" t="s">
        <v>18</v>
      </c>
      <c r="F4575">
        <v>171.3</v>
      </c>
      <c r="G4575">
        <f>IF(DATOS[[#This Row],[avg_order_value]]="",0,DATOS[[#This Row],[avg_order_value]])</f>
        <v>171.3</v>
      </c>
      <c r="H4575">
        <v>16</v>
      </c>
      <c r="I4575">
        <f>DATOS[[#This Row],[avgValorOrdenDesc]]*DATOS[[#This Row],[total_orders]]</f>
        <v>2740.8</v>
      </c>
      <c r="J4575">
        <v>191</v>
      </c>
      <c r="K4575">
        <v>0</v>
      </c>
      <c r="L4575" t="s">
        <v>29</v>
      </c>
      <c r="M4575">
        <v>40.9</v>
      </c>
      <c r="N4575">
        <f>IF(DATOS[[#This Row],[email_open_rate]]="",0,DATOS[[#This Row],[email_open_rate]])</f>
        <v>40.9</v>
      </c>
      <c r="O4575" s="1">
        <v>44317</v>
      </c>
      <c r="P4575">
        <v>67</v>
      </c>
      <c r="Q4575">
        <v>0.14000000000000001</v>
      </c>
      <c r="R4575">
        <f>IF(IFERROR(VLOOKUP(DATOS[[#This Row],[IdUnico]],A4576:$A$5002,1,FALSE),0),1,0)</f>
        <v>0</v>
      </c>
    </row>
    <row r="4576" spans="1:18" x14ac:dyDescent="0.3">
      <c r="A4576" t="str">
        <f>CONCATENATE(DATOS[[#This Row],[customer_id]],"_",DATOS[[#This Row],[country]],"_",DATOS[[#This Row],[customer_since]])</f>
        <v>CUST_9173_China_45349</v>
      </c>
      <c r="B4576" t="s">
        <v>349</v>
      </c>
      <c r="C4576">
        <v>49</v>
      </c>
      <c r="D4576" t="s">
        <v>21</v>
      </c>
      <c r="E4576" t="s">
        <v>44</v>
      </c>
      <c r="F4576">
        <v>81.92</v>
      </c>
      <c r="G4576">
        <f>IF(DATOS[[#This Row],[avg_order_value]]="",0,DATOS[[#This Row],[avg_order_value]])</f>
        <v>81.92</v>
      </c>
      <c r="H4576">
        <v>9</v>
      </c>
      <c r="I4576">
        <f>DATOS[[#This Row],[avgValorOrdenDesc]]*DATOS[[#This Row],[total_orders]]</f>
        <v>737.28</v>
      </c>
      <c r="J4576">
        <v>55</v>
      </c>
      <c r="K4576">
        <v>0</v>
      </c>
      <c r="L4576" t="s">
        <v>40</v>
      </c>
      <c r="M4576">
        <v>53.4</v>
      </c>
      <c r="N4576">
        <f>IF(DATOS[[#This Row],[email_open_rate]]="",0,DATOS[[#This Row],[email_open_rate]])</f>
        <v>53.4</v>
      </c>
      <c r="O4576" s="1">
        <v>45349</v>
      </c>
      <c r="P4576">
        <v>26</v>
      </c>
      <c r="Q4576">
        <v>0.03</v>
      </c>
      <c r="R4576">
        <f>IF(IFERROR(VLOOKUP(DATOS[[#This Row],[IdUnico]],A4577:$A$5002,1,FALSE),0),1,0)</f>
        <v>0</v>
      </c>
    </row>
    <row r="4577" spans="1:18" x14ac:dyDescent="0.3">
      <c r="A4577" t="str">
        <f>CONCATENATE(DATOS[[#This Row],[customer_id]],"_",DATOS[[#This Row],[country]],"_",DATOS[[#This Row],[customer_since]])</f>
        <v>CUST_9173_France_45229</v>
      </c>
      <c r="B4577" t="s">
        <v>349</v>
      </c>
      <c r="C4577">
        <v>35</v>
      </c>
      <c r="D4577" t="s">
        <v>14</v>
      </c>
      <c r="E4577" t="s">
        <v>35</v>
      </c>
      <c r="F4577">
        <v>231.03</v>
      </c>
      <c r="G4577">
        <f>IF(DATOS[[#This Row],[avg_order_value]]="",0,DATOS[[#This Row],[avg_order_value]])</f>
        <v>231.03</v>
      </c>
      <c r="H4577">
        <v>9</v>
      </c>
      <c r="I4577">
        <f>DATOS[[#This Row],[avgValorOrdenDesc]]*DATOS[[#This Row],[total_orders]]</f>
        <v>2079.27</v>
      </c>
      <c r="J4577">
        <v>135</v>
      </c>
      <c r="K4577">
        <v>0</v>
      </c>
      <c r="L4577" t="s">
        <v>40</v>
      </c>
      <c r="M4577">
        <v>12.3</v>
      </c>
      <c r="N4577">
        <f>IF(DATOS[[#This Row],[email_open_rate]]="",0,DATOS[[#This Row],[email_open_rate]])</f>
        <v>12.3</v>
      </c>
      <c r="O4577" s="1">
        <v>45229</v>
      </c>
      <c r="P4577">
        <v>63</v>
      </c>
      <c r="Q4577">
        <v>0.12</v>
      </c>
      <c r="R4577">
        <f>IF(IFERROR(VLOOKUP(DATOS[[#This Row],[IdUnico]],A4578:$A$5002,1,FALSE),0),1,0)</f>
        <v>0</v>
      </c>
    </row>
    <row r="4578" spans="1:18" x14ac:dyDescent="0.3">
      <c r="A4578" t="str">
        <f>CONCATENATE(DATOS[[#This Row],[customer_id]],"_",DATOS[[#This Row],[country]],"_",DATOS[[#This Row],[customer_since]])</f>
        <v>CUST_9173_UK_44633</v>
      </c>
      <c r="B4578" t="s">
        <v>349</v>
      </c>
      <c r="C4578">
        <v>21</v>
      </c>
      <c r="D4578" t="s">
        <v>21</v>
      </c>
      <c r="E4578" t="s">
        <v>52</v>
      </c>
      <c r="F4578">
        <v>132.9</v>
      </c>
      <c r="G4578">
        <f>IF(DATOS[[#This Row],[avg_order_value]]="",0,DATOS[[#This Row],[avg_order_value]])</f>
        <v>132.9</v>
      </c>
      <c r="H4578">
        <v>17</v>
      </c>
      <c r="I4578">
        <f>DATOS[[#This Row],[avgValorOrdenDesc]]*DATOS[[#This Row],[total_orders]]</f>
        <v>2259.3000000000002</v>
      </c>
      <c r="J4578">
        <v>240</v>
      </c>
      <c r="K4578">
        <v>0</v>
      </c>
      <c r="L4578" t="s">
        <v>19</v>
      </c>
      <c r="M4578">
        <v>5</v>
      </c>
      <c r="N4578">
        <f>IF(DATOS[[#This Row],[email_open_rate]]="",0,DATOS[[#This Row],[email_open_rate]])</f>
        <v>5</v>
      </c>
      <c r="O4578" s="1">
        <v>44633</v>
      </c>
      <c r="P4578">
        <v>65</v>
      </c>
      <c r="Q4578">
        <v>0.31</v>
      </c>
      <c r="R4578">
        <f>IF(IFERROR(VLOOKUP(DATOS[[#This Row],[IdUnico]],A4579:$A$5002,1,FALSE),0),1,0)</f>
        <v>0</v>
      </c>
    </row>
    <row r="4579" spans="1:18" x14ac:dyDescent="0.3">
      <c r="A4579" t="str">
        <f>CONCATENATE(DATOS[[#This Row],[customer_id]],"_",DATOS[[#This Row],[country]],"_",DATOS[[#This Row],[customer_since]])</f>
        <v>CUST_9174_Japan_45523</v>
      </c>
      <c r="B4579" t="s">
        <v>2011</v>
      </c>
      <c r="C4579">
        <v>56</v>
      </c>
      <c r="D4579" t="s">
        <v>14</v>
      </c>
      <c r="E4579" t="s">
        <v>26</v>
      </c>
      <c r="F4579">
        <v>38.03</v>
      </c>
      <c r="G4579">
        <f>IF(DATOS[[#This Row],[avg_order_value]]="",0,DATOS[[#This Row],[avg_order_value]])</f>
        <v>38.03</v>
      </c>
      <c r="H4579">
        <v>6</v>
      </c>
      <c r="I4579">
        <f>DATOS[[#This Row],[avgValorOrdenDesc]]*DATOS[[#This Row],[total_orders]]</f>
        <v>228.18</v>
      </c>
      <c r="J4579">
        <v>306</v>
      </c>
      <c r="K4579">
        <v>0</v>
      </c>
      <c r="L4579" t="s">
        <v>19</v>
      </c>
      <c r="M4579">
        <v>9.3000000000000007</v>
      </c>
      <c r="N4579">
        <f>IF(DATOS[[#This Row],[email_open_rate]]="",0,DATOS[[#This Row],[email_open_rate]])</f>
        <v>9.3000000000000007</v>
      </c>
      <c r="O4579" s="1">
        <v>45523</v>
      </c>
      <c r="P4579">
        <v>61</v>
      </c>
      <c r="Q4579">
        <v>0.47</v>
      </c>
      <c r="R4579">
        <f>IF(IFERROR(VLOOKUP(DATOS[[#This Row],[IdUnico]],A4580:$A$5002,1,FALSE),0),1,0)</f>
        <v>0</v>
      </c>
    </row>
    <row r="4580" spans="1:18" x14ac:dyDescent="0.3">
      <c r="A4580" t="str">
        <f>CONCATENATE(DATOS[[#This Row],[customer_id]],"_",DATOS[[#This Row],[country]],"_",DATOS[[#This Row],[customer_since]])</f>
        <v>CUST_9175_China_44336</v>
      </c>
      <c r="B4580" t="s">
        <v>623</v>
      </c>
      <c r="C4580">
        <v>43</v>
      </c>
      <c r="D4580" t="s">
        <v>14</v>
      </c>
      <c r="E4580" t="s">
        <v>44</v>
      </c>
      <c r="F4580">
        <v>49.73</v>
      </c>
      <c r="G4580">
        <f>IF(DATOS[[#This Row],[avg_order_value]]="",0,DATOS[[#This Row],[avg_order_value]])</f>
        <v>49.73</v>
      </c>
      <c r="H4580">
        <v>9</v>
      </c>
      <c r="I4580">
        <f>DATOS[[#This Row],[avgValorOrdenDesc]]*DATOS[[#This Row],[total_orders]]</f>
        <v>447.57</v>
      </c>
      <c r="J4580">
        <v>68</v>
      </c>
      <c r="K4580">
        <v>0</v>
      </c>
      <c r="L4580" t="s">
        <v>16</v>
      </c>
      <c r="N4580">
        <f>IF(DATOS[[#This Row],[email_open_rate]]="",0,DATOS[[#This Row],[email_open_rate]])</f>
        <v>0</v>
      </c>
      <c r="O4580" s="1">
        <v>44336</v>
      </c>
      <c r="P4580">
        <v>40</v>
      </c>
      <c r="Q4580">
        <v>0.33</v>
      </c>
      <c r="R4580">
        <f>IF(IFERROR(VLOOKUP(DATOS[[#This Row],[IdUnico]],A4581:$A$5002,1,FALSE),0),1,0)</f>
        <v>0</v>
      </c>
    </row>
    <row r="4581" spans="1:18" x14ac:dyDescent="0.3">
      <c r="A4581" t="str">
        <f>CONCATENATE(DATOS[[#This Row],[customer_id]],"_",DATOS[[#This Row],[country]],"_",DATOS[[#This Row],[customer_since]])</f>
        <v>CUST_9179_France_45443</v>
      </c>
      <c r="B4581" t="s">
        <v>2114</v>
      </c>
      <c r="C4581">
        <v>43</v>
      </c>
      <c r="D4581" t="s">
        <v>21</v>
      </c>
      <c r="E4581" t="s">
        <v>35</v>
      </c>
      <c r="F4581">
        <v>43.4</v>
      </c>
      <c r="G4581">
        <f>IF(DATOS[[#This Row],[avg_order_value]]="",0,DATOS[[#This Row],[avg_order_value]])</f>
        <v>43.4</v>
      </c>
      <c r="H4581">
        <v>9</v>
      </c>
      <c r="I4581">
        <f>DATOS[[#This Row],[avgValorOrdenDesc]]*DATOS[[#This Row],[total_orders]]</f>
        <v>390.59999999999997</v>
      </c>
      <c r="J4581">
        <v>84</v>
      </c>
      <c r="K4581">
        <v>0</v>
      </c>
      <c r="L4581" t="s">
        <v>23</v>
      </c>
      <c r="M4581">
        <v>30.5</v>
      </c>
      <c r="N4581">
        <f>IF(DATOS[[#This Row],[email_open_rate]]="",0,DATOS[[#This Row],[email_open_rate]])</f>
        <v>30.5</v>
      </c>
      <c r="O4581" s="1">
        <v>45443</v>
      </c>
      <c r="P4581">
        <v>89</v>
      </c>
      <c r="Q4581">
        <v>0.24</v>
      </c>
      <c r="R4581">
        <f>IF(IFERROR(VLOOKUP(DATOS[[#This Row],[IdUnico]],A4582:$A$5002,1,FALSE),0),1,0)</f>
        <v>0</v>
      </c>
    </row>
    <row r="4582" spans="1:18" x14ac:dyDescent="0.3">
      <c r="A4582" t="str">
        <f>CONCATENATE(DATOS[[#This Row],[customer_id]],"_",DATOS[[#This Row],[country]],"_",DATOS[[#This Row],[customer_since]])</f>
        <v>CUST_9181_USA_45095</v>
      </c>
      <c r="B4582" t="s">
        <v>2974</v>
      </c>
      <c r="C4582">
        <v>45</v>
      </c>
      <c r="D4582" t="s">
        <v>14</v>
      </c>
      <c r="E4582" t="s">
        <v>18</v>
      </c>
      <c r="F4582">
        <v>81.83</v>
      </c>
      <c r="G4582">
        <f>IF(DATOS[[#This Row],[avg_order_value]]="",0,DATOS[[#This Row],[avg_order_value]])</f>
        <v>81.83</v>
      </c>
      <c r="H4582">
        <v>9</v>
      </c>
      <c r="I4582">
        <f>DATOS[[#This Row],[avgValorOrdenDesc]]*DATOS[[#This Row],[total_orders]]</f>
        <v>736.47</v>
      </c>
      <c r="J4582">
        <v>11</v>
      </c>
      <c r="K4582">
        <v>0</v>
      </c>
      <c r="L4582" t="s">
        <v>29</v>
      </c>
      <c r="M4582">
        <v>76.2</v>
      </c>
      <c r="N4582">
        <f>IF(DATOS[[#This Row],[email_open_rate]]="",0,DATOS[[#This Row],[email_open_rate]])</f>
        <v>76.2</v>
      </c>
      <c r="O4582" s="1">
        <v>45095</v>
      </c>
      <c r="P4582">
        <v>93</v>
      </c>
      <c r="Q4582">
        <v>0.24</v>
      </c>
      <c r="R4582">
        <f>IF(IFERROR(VLOOKUP(DATOS[[#This Row],[IdUnico]],A4583:$A$5002,1,FALSE),0),1,0)</f>
        <v>0</v>
      </c>
    </row>
    <row r="4583" spans="1:18" x14ac:dyDescent="0.3">
      <c r="A4583" t="str">
        <f>CONCATENATE(DATOS[[#This Row],[customer_id]],"_",DATOS[[#This Row],[country]],"_",DATOS[[#This Row],[customer_since]])</f>
        <v>CUST_9182_Japan_44120</v>
      </c>
      <c r="B4583" t="s">
        <v>2369</v>
      </c>
      <c r="C4583">
        <v>55</v>
      </c>
      <c r="D4583" t="s">
        <v>21</v>
      </c>
      <c r="E4583" t="s">
        <v>26</v>
      </c>
      <c r="F4583">
        <v>46.16</v>
      </c>
      <c r="G4583">
        <f>IF(DATOS[[#This Row],[avg_order_value]]="",0,DATOS[[#This Row],[avg_order_value]])</f>
        <v>46.16</v>
      </c>
      <c r="H4583">
        <v>6</v>
      </c>
      <c r="I4583">
        <f>DATOS[[#This Row],[avgValorOrdenDesc]]*DATOS[[#This Row],[total_orders]]</f>
        <v>276.95999999999998</v>
      </c>
      <c r="J4583">
        <v>158</v>
      </c>
      <c r="K4583">
        <v>0</v>
      </c>
      <c r="L4583" t="s">
        <v>40</v>
      </c>
      <c r="M4583">
        <v>0.3</v>
      </c>
      <c r="N4583">
        <f>IF(DATOS[[#This Row],[email_open_rate]]="",0,DATOS[[#This Row],[email_open_rate]])</f>
        <v>0.3</v>
      </c>
      <c r="O4583" s="1">
        <v>44120</v>
      </c>
      <c r="P4583">
        <v>82</v>
      </c>
      <c r="Q4583">
        <v>0.11</v>
      </c>
      <c r="R4583">
        <f>IF(IFERROR(VLOOKUP(DATOS[[#This Row],[IdUnico]],A4584:$A$5002,1,FALSE),0),1,0)</f>
        <v>0</v>
      </c>
    </row>
    <row r="4584" spans="1:18" x14ac:dyDescent="0.3">
      <c r="A4584" t="str">
        <f>CONCATENATE(DATOS[[#This Row],[customer_id]],"_",DATOS[[#This Row],[country]],"_",DATOS[[#This Row],[customer_since]])</f>
        <v>CUST_9185_India_44464</v>
      </c>
      <c r="B4584" t="s">
        <v>3299</v>
      </c>
      <c r="C4584">
        <v>59</v>
      </c>
      <c r="D4584" t="s">
        <v>21</v>
      </c>
      <c r="E4584" t="s">
        <v>37</v>
      </c>
      <c r="F4584">
        <v>75.28</v>
      </c>
      <c r="G4584">
        <f>IF(DATOS[[#This Row],[avg_order_value]]="",0,DATOS[[#This Row],[avg_order_value]])</f>
        <v>75.28</v>
      </c>
      <c r="H4584">
        <v>11</v>
      </c>
      <c r="I4584">
        <f>DATOS[[#This Row],[avgValorOrdenDesc]]*DATOS[[#This Row],[total_orders]]</f>
        <v>828.08</v>
      </c>
      <c r="J4584">
        <v>89</v>
      </c>
      <c r="K4584">
        <v>0</v>
      </c>
      <c r="L4584" t="s">
        <v>23</v>
      </c>
      <c r="M4584">
        <v>25.2</v>
      </c>
      <c r="N4584">
        <f>IF(DATOS[[#This Row],[email_open_rate]]="",0,DATOS[[#This Row],[email_open_rate]])</f>
        <v>25.2</v>
      </c>
      <c r="O4584" s="1">
        <v>44464</v>
      </c>
      <c r="P4584">
        <v>89</v>
      </c>
      <c r="Q4584">
        <v>0.11</v>
      </c>
      <c r="R4584">
        <f>IF(IFERROR(VLOOKUP(DATOS[[#This Row],[IdUnico]],A4585:$A$5002,1,FALSE),0),1,0)</f>
        <v>0</v>
      </c>
    </row>
    <row r="4585" spans="1:18" x14ac:dyDescent="0.3">
      <c r="A4585" t="str">
        <f>CONCATENATE(DATOS[[#This Row],[customer_id]],"_",DATOS[[#This Row],[country]],"_",DATOS[[#This Row],[customer_since]])</f>
        <v>CUST_9186_USA_45664</v>
      </c>
      <c r="B4585" t="s">
        <v>1942</v>
      </c>
      <c r="C4585">
        <v>71</v>
      </c>
      <c r="D4585" t="s">
        <v>21</v>
      </c>
      <c r="E4585" t="s">
        <v>18</v>
      </c>
      <c r="F4585">
        <v>154.85</v>
      </c>
      <c r="G4585">
        <f>IF(DATOS[[#This Row],[avg_order_value]]="",0,DATOS[[#This Row],[avg_order_value]])</f>
        <v>154.85</v>
      </c>
      <c r="H4585">
        <v>13</v>
      </c>
      <c r="I4585">
        <f>DATOS[[#This Row],[avgValorOrdenDesc]]*DATOS[[#This Row],[total_orders]]</f>
        <v>2013.05</v>
      </c>
      <c r="J4585">
        <v>350</v>
      </c>
      <c r="K4585">
        <v>0</v>
      </c>
      <c r="L4585" t="s">
        <v>19</v>
      </c>
      <c r="M4585">
        <v>47.4</v>
      </c>
      <c r="N4585">
        <f>IF(DATOS[[#This Row],[email_open_rate]]="",0,DATOS[[#This Row],[email_open_rate]])</f>
        <v>47.4</v>
      </c>
      <c r="O4585" s="1">
        <v>45664</v>
      </c>
      <c r="P4585">
        <v>43</v>
      </c>
      <c r="Q4585">
        <v>0.25</v>
      </c>
      <c r="R4585">
        <f>IF(IFERROR(VLOOKUP(DATOS[[#This Row],[IdUnico]],A4586:$A$5002,1,FALSE),0),1,0)</f>
        <v>0</v>
      </c>
    </row>
    <row r="4586" spans="1:18" x14ac:dyDescent="0.3">
      <c r="A4586" t="str">
        <f>CONCATENATE(DATOS[[#This Row],[customer_id]],"_",DATOS[[#This Row],[country]],"_",DATOS[[#This Row],[customer_since]])</f>
        <v>CUST_9189_India_44607</v>
      </c>
      <c r="B4586" t="s">
        <v>1544</v>
      </c>
      <c r="C4586">
        <v>61</v>
      </c>
      <c r="D4586" t="s">
        <v>21</v>
      </c>
      <c r="E4586" t="s">
        <v>37</v>
      </c>
      <c r="F4586">
        <v>41.59</v>
      </c>
      <c r="G4586">
        <f>IF(DATOS[[#This Row],[avg_order_value]]="",0,DATOS[[#This Row],[avg_order_value]])</f>
        <v>41.59</v>
      </c>
      <c r="H4586">
        <v>11</v>
      </c>
      <c r="I4586">
        <f>DATOS[[#This Row],[avgValorOrdenDesc]]*DATOS[[#This Row],[total_orders]]</f>
        <v>457.49</v>
      </c>
      <c r="J4586">
        <v>361</v>
      </c>
      <c r="K4586">
        <v>0</v>
      </c>
      <c r="L4586" t="s">
        <v>29</v>
      </c>
      <c r="M4586">
        <v>74.099999999999994</v>
      </c>
      <c r="N4586">
        <f>IF(DATOS[[#This Row],[email_open_rate]]="",0,DATOS[[#This Row],[email_open_rate]])</f>
        <v>74.099999999999994</v>
      </c>
      <c r="O4586" s="1">
        <v>44607</v>
      </c>
      <c r="P4586">
        <v>81</v>
      </c>
      <c r="Q4586">
        <v>0.43</v>
      </c>
      <c r="R4586">
        <f>IF(IFERROR(VLOOKUP(DATOS[[#This Row],[IdUnico]],A4587:$A$5002,1,FALSE),0),1,0)</f>
        <v>0</v>
      </c>
    </row>
    <row r="4587" spans="1:18" x14ac:dyDescent="0.3">
      <c r="A4587" t="str">
        <f>CONCATENATE(DATOS[[#This Row],[customer_id]],"_",DATOS[[#This Row],[country]],"_",DATOS[[#This Row],[customer_since]])</f>
        <v>CUST_9190_USA_45297</v>
      </c>
      <c r="B4587" t="s">
        <v>1166</v>
      </c>
      <c r="C4587">
        <v>35</v>
      </c>
      <c r="D4587" t="s">
        <v>14</v>
      </c>
      <c r="E4587" t="s">
        <v>18</v>
      </c>
      <c r="F4587">
        <v>132.35</v>
      </c>
      <c r="G4587">
        <f>IF(DATOS[[#This Row],[avg_order_value]]="",0,DATOS[[#This Row],[avg_order_value]])</f>
        <v>132.35</v>
      </c>
      <c r="H4587">
        <v>7</v>
      </c>
      <c r="I4587">
        <f>DATOS[[#This Row],[avgValorOrdenDesc]]*DATOS[[#This Row],[total_orders]]</f>
        <v>926.44999999999993</v>
      </c>
      <c r="J4587">
        <v>209</v>
      </c>
      <c r="K4587">
        <v>0</v>
      </c>
      <c r="L4587" t="s">
        <v>16</v>
      </c>
      <c r="N4587">
        <f>IF(DATOS[[#This Row],[email_open_rate]]="",0,DATOS[[#This Row],[email_open_rate]])</f>
        <v>0</v>
      </c>
      <c r="O4587" s="1">
        <v>45297</v>
      </c>
      <c r="P4587">
        <v>61</v>
      </c>
      <c r="Q4587">
        <v>0.24</v>
      </c>
      <c r="R4587">
        <f>IF(IFERROR(VLOOKUP(DATOS[[#This Row],[IdUnico]],A4588:$A$5002,1,FALSE),0),1,0)</f>
        <v>0</v>
      </c>
    </row>
    <row r="4588" spans="1:18" x14ac:dyDescent="0.3">
      <c r="A4588" t="str">
        <f>CONCATENATE(DATOS[[#This Row],[customer_id]],"_",DATOS[[#This Row],[country]],"_",DATOS[[#This Row],[customer_since]])</f>
        <v>CUST_9194_Australia_45642</v>
      </c>
      <c r="B4588" t="s">
        <v>1208</v>
      </c>
      <c r="C4588">
        <v>52</v>
      </c>
      <c r="D4588" t="s">
        <v>14</v>
      </c>
      <c r="E4588" t="s">
        <v>22</v>
      </c>
      <c r="F4588">
        <v>41.7</v>
      </c>
      <c r="G4588">
        <f>IF(DATOS[[#This Row],[avg_order_value]]="",0,DATOS[[#This Row],[avg_order_value]])</f>
        <v>41.7</v>
      </c>
      <c r="H4588">
        <v>8</v>
      </c>
      <c r="I4588">
        <f>DATOS[[#This Row],[avgValorOrdenDesc]]*DATOS[[#This Row],[total_orders]]</f>
        <v>333.6</v>
      </c>
      <c r="J4588">
        <v>364</v>
      </c>
      <c r="K4588">
        <v>0</v>
      </c>
      <c r="L4588" t="s">
        <v>29</v>
      </c>
      <c r="M4588">
        <v>81</v>
      </c>
      <c r="N4588">
        <f>IF(DATOS[[#This Row],[email_open_rate]]="",0,DATOS[[#This Row],[email_open_rate]])</f>
        <v>81</v>
      </c>
      <c r="O4588" s="1">
        <v>45642</v>
      </c>
      <c r="P4588">
        <v>97</v>
      </c>
      <c r="Q4588">
        <v>0.83</v>
      </c>
      <c r="R4588">
        <f>IF(IFERROR(VLOOKUP(DATOS[[#This Row],[IdUnico]],A4589:$A$5002,1,FALSE),0),1,0)</f>
        <v>0</v>
      </c>
    </row>
    <row r="4589" spans="1:18" x14ac:dyDescent="0.3">
      <c r="A4589" t="str">
        <f>CONCATENATE(DATOS[[#This Row],[customer_id]],"_",DATOS[[#This Row],[country]],"_",DATOS[[#This Row],[customer_since]])</f>
        <v>CUST_9195_Japan_44882</v>
      </c>
      <c r="B4589" t="s">
        <v>784</v>
      </c>
      <c r="C4589">
        <v>65</v>
      </c>
      <c r="D4589" t="s">
        <v>21</v>
      </c>
      <c r="E4589" t="s">
        <v>26</v>
      </c>
      <c r="F4589">
        <v>117.29</v>
      </c>
      <c r="G4589">
        <f>IF(DATOS[[#This Row],[avg_order_value]]="",0,DATOS[[#This Row],[avg_order_value]])</f>
        <v>117.29</v>
      </c>
      <c r="H4589">
        <v>7</v>
      </c>
      <c r="I4589">
        <f>DATOS[[#This Row],[avgValorOrdenDesc]]*DATOS[[#This Row],[total_orders]]</f>
        <v>821.03000000000009</v>
      </c>
      <c r="J4589">
        <v>138</v>
      </c>
      <c r="K4589">
        <v>0</v>
      </c>
      <c r="L4589" t="s">
        <v>40</v>
      </c>
      <c r="M4589">
        <v>8.5</v>
      </c>
      <c r="N4589">
        <f>IF(DATOS[[#This Row],[email_open_rate]]="",0,DATOS[[#This Row],[email_open_rate]])</f>
        <v>8.5</v>
      </c>
      <c r="O4589" s="1">
        <v>44882</v>
      </c>
      <c r="P4589">
        <v>68</v>
      </c>
      <c r="Q4589">
        <v>0.27</v>
      </c>
      <c r="R4589">
        <f>IF(IFERROR(VLOOKUP(DATOS[[#This Row],[IdUnico]],A4590:$A$5002,1,FALSE),0),1,0)</f>
        <v>0</v>
      </c>
    </row>
    <row r="4590" spans="1:18" x14ac:dyDescent="0.3">
      <c r="A4590" t="str">
        <f>CONCATENATE(DATOS[[#This Row],[customer_id]],"_",DATOS[[#This Row],[country]],"_",DATOS[[#This Row],[customer_since]])</f>
        <v>CUST_9199_France_45632</v>
      </c>
      <c r="B4590" t="s">
        <v>2594</v>
      </c>
      <c r="C4590">
        <v>36</v>
      </c>
      <c r="D4590" t="s">
        <v>21</v>
      </c>
      <c r="E4590" t="s">
        <v>35</v>
      </c>
      <c r="F4590">
        <v>85.86</v>
      </c>
      <c r="G4590">
        <f>IF(DATOS[[#This Row],[avg_order_value]]="",0,DATOS[[#This Row],[avg_order_value]])</f>
        <v>85.86</v>
      </c>
      <c r="H4590">
        <v>12</v>
      </c>
      <c r="I4590">
        <f>DATOS[[#This Row],[avgValorOrdenDesc]]*DATOS[[#This Row],[total_orders]]</f>
        <v>1030.32</v>
      </c>
      <c r="J4590">
        <v>25</v>
      </c>
      <c r="K4590">
        <v>0</v>
      </c>
      <c r="L4590" t="s">
        <v>29</v>
      </c>
      <c r="M4590">
        <v>2.5</v>
      </c>
      <c r="N4590">
        <f>IF(DATOS[[#This Row],[email_open_rate]]="",0,DATOS[[#This Row],[email_open_rate]])</f>
        <v>2.5</v>
      </c>
      <c r="O4590" s="1">
        <v>45632</v>
      </c>
      <c r="P4590">
        <v>3</v>
      </c>
      <c r="Q4590">
        <v>0.16</v>
      </c>
      <c r="R4590">
        <f>IF(IFERROR(VLOOKUP(DATOS[[#This Row],[IdUnico]],A4591:$A$5002,1,FALSE),0),1,0)</f>
        <v>0</v>
      </c>
    </row>
    <row r="4591" spans="1:18" x14ac:dyDescent="0.3">
      <c r="A4591" t="str">
        <f>CONCATENATE(DATOS[[#This Row],[customer_id]],"_",DATOS[[#This Row],[country]],"_",DATOS[[#This Row],[customer_since]])</f>
        <v>CUST_9202_Japan_45598</v>
      </c>
      <c r="B4591" t="s">
        <v>1186</v>
      </c>
      <c r="C4591">
        <v>21</v>
      </c>
      <c r="D4591" t="s">
        <v>21</v>
      </c>
      <c r="E4591" t="s">
        <v>26</v>
      </c>
      <c r="F4591">
        <v>114.9</v>
      </c>
      <c r="G4591">
        <f>IF(DATOS[[#This Row],[avg_order_value]]="",0,DATOS[[#This Row],[avg_order_value]])</f>
        <v>114.9</v>
      </c>
      <c r="H4591">
        <v>4</v>
      </c>
      <c r="I4591">
        <f>DATOS[[#This Row],[avgValorOrdenDesc]]*DATOS[[#This Row],[total_orders]]</f>
        <v>459.6</v>
      </c>
      <c r="J4591">
        <v>100</v>
      </c>
      <c r="K4591">
        <v>0</v>
      </c>
      <c r="L4591" t="s">
        <v>23</v>
      </c>
      <c r="M4591">
        <v>60</v>
      </c>
      <c r="N4591">
        <f>IF(DATOS[[#This Row],[email_open_rate]]="",0,DATOS[[#This Row],[email_open_rate]])</f>
        <v>60</v>
      </c>
      <c r="O4591" s="1">
        <v>45598</v>
      </c>
      <c r="P4591">
        <v>54</v>
      </c>
      <c r="Q4591">
        <v>0.31</v>
      </c>
      <c r="R4591">
        <f>IF(IFERROR(VLOOKUP(DATOS[[#This Row],[IdUnico]],A4592:$A$5002,1,FALSE),0),1,0)</f>
        <v>0</v>
      </c>
    </row>
    <row r="4592" spans="1:18" x14ac:dyDescent="0.3">
      <c r="A4592" t="str">
        <f>CONCATENATE(DATOS[[#This Row],[customer_id]],"_",DATOS[[#This Row],[country]],"_",DATOS[[#This Row],[customer_since]])</f>
        <v>CUST_9207_UK_44488</v>
      </c>
      <c r="B4592" t="s">
        <v>3487</v>
      </c>
      <c r="C4592">
        <v>36</v>
      </c>
      <c r="D4592" t="s">
        <v>14</v>
      </c>
      <c r="E4592" t="s">
        <v>52</v>
      </c>
      <c r="F4592">
        <v>59.88</v>
      </c>
      <c r="G4592">
        <f>IF(DATOS[[#This Row],[avg_order_value]]="",0,DATOS[[#This Row],[avg_order_value]])</f>
        <v>59.88</v>
      </c>
      <c r="H4592">
        <v>15</v>
      </c>
      <c r="I4592">
        <f>DATOS[[#This Row],[avgValorOrdenDesc]]*DATOS[[#This Row],[total_orders]]</f>
        <v>898.2</v>
      </c>
      <c r="J4592">
        <v>109</v>
      </c>
      <c r="K4592">
        <v>0</v>
      </c>
      <c r="L4592" t="s">
        <v>16</v>
      </c>
      <c r="M4592">
        <v>67.5</v>
      </c>
      <c r="N4592">
        <f>IF(DATOS[[#This Row],[email_open_rate]]="",0,DATOS[[#This Row],[email_open_rate]])</f>
        <v>67.5</v>
      </c>
      <c r="O4592" s="1">
        <v>44488</v>
      </c>
      <c r="P4592">
        <v>18</v>
      </c>
      <c r="Q4592">
        <v>0.06</v>
      </c>
      <c r="R4592">
        <f>IF(IFERROR(VLOOKUP(DATOS[[#This Row],[IdUnico]],A4593:$A$5002,1,FALSE),0),1,0)</f>
        <v>0</v>
      </c>
    </row>
    <row r="4593" spans="1:18" x14ac:dyDescent="0.3">
      <c r="A4593" t="str">
        <f>CONCATENATE(DATOS[[#This Row],[customer_id]],"_",DATOS[[#This Row],[country]],"_",DATOS[[#This Row],[customer_since]])</f>
        <v>CUST_9208_Canada_45632</v>
      </c>
      <c r="B4593" t="s">
        <v>297</v>
      </c>
      <c r="C4593">
        <v>66</v>
      </c>
      <c r="D4593" t="s">
        <v>14</v>
      </c>
      <c r="E4593" t="s">
        <v>28</v>
      </c>
      <c r="F4593">
        <v>199.79</v>
      </c>
      <c r="G4593">
        <f>IF(DATOS[[#This Row],[avg_order_value]]="",0,DATOS[[#This Row],[avg_order_value]])</f>
        <v>199.79</v>
      </c>
      <c r="H4593">
        <v>8</v>
      </c>
      <c r="I4593">
        <f>DATOS[[#This Row],[avgValorOrdenDesc]]*DATOS[[#This Row],[total_orders]]</f>
        <v>1598.32</v>
      </c>
      <c r="J4593">
        <v>9</v>
      </c>
      <c r="K4593">
        <v>0</v>
      </c>
      <c r="L4593" t="s">
        <v>29</v>
      </c>
      <c r="M4593">
        <v>98.3</v>
      </c>
      <c r="N4593">
        <f>IF(DATOS[[#This Row],[email_open_rate]]="",0,DATOS[[#This Row],[email_open_rate]])</f>
        <v>98.3</v>
      </c>
      <c r="O4593" s="1">
        <v>45632</v>
      </c>
      <c r="P4593">
        <v>45</v>
      </c>
      <c r="Q4593">
        <v>0.43</v>
      </c>
      <c r="R4593">
        <f>IF(IFERROR(VLOOKUP(DATOS[[#This Row],[IdUnico]],A4594:$A$5002,1,FALSE),0),1,0)</f>
        <v>0</v>
      </c>
    </row>
    <row r="4594" spans="1:18" x14ac:dyDescent="0.3">
      <c r="A4594" t="str">
        <f>CONCATENATE(DATOS[[#This Row],[customer_id]],"_",DATOS[[#This Row],[country]],"_",DATOS[[#This Row],[customer_since]])</f>
        <v>CUST_9210_Germany_45410</v>
      </c>
      <c r="B4594" t="s">
        <v>2210</v>
      </c>
      <c r="C4594">
        <v>53</v>
      </c>
      <c r="D4594" t="s">
        <v>14</v>
      </c>
      <c r="E4594" t="s">
        <v>50</v>
      </c>
      <c r="F4594">
        <v>196.16</v>
      </c>
      <c r="G4594">
        <f>IF(DATOS[[#This Row],[avg_order_value]]="",0,DATOS[[#This Row],[avg_order_value]])</f>
        <v>196.16</v>
      </c>
      <c r="H4594">
        <v>7</v>
      </c>
      <c r="I4594">
        <f>DATOS[[#This Row],[avgValorOrdenDesc]]*DATOS[[#This Row],[total_orders]]</f>
        <v>1373.12</v>
      </c>
      <c r="J4594">
        <v>341</v>
      </c>
      <c r="K4594">
        <v>0</v>
      </c>
      <c r="L4594" t="s">
        <v>40</v>
      </c>
      <c r="M4594">
        <v>33.200000000000003</v>
      </c>
      <c r="N4594">
        <f>IF(DATOS[[#This Row],[email_open_rate]]="",0,DATOS[[#This Row],[email_open_rate]])</f>
        <v>33.200000000000003</v>
      </c>
      <c r="O4594" s="1">
        <v>45410</v>
      </c>
      <c r="P4594">
        <v>99</v>
      </c>
      <c r="Q4594">
        <v>0.34</v>
      </c>
      <c r="R4594">
        <f>IF(IFERROR(VLOOKUP(DATOS[[#This Row],[IdUnico]],A4595:$A$5002,1,FALSE),0),1,0)</f>
        <v>0</v>
      </c>
    </row>
    <row r="4595" spans="1:18" x14ac:dyDescent="0.3">
      <c r="A4595" t="str">
        <f>CONCATENATE(DATOS[[#This Row],[customer_id]],"_",DATOS[[#This Row],[country]],"_",DATOS[[#This Row],[customer_since]])</f>
        <v>CUST_9210_India_44622</v>
      </c>
      <c r="B4595" t="s">
        <v>2210</v>
      </c>
      <c r="C4595">
        <v>40</v>
      </c>
      <c r="D4595" t="s">
        <v>14</v>
      </c>
      <c r="E4595" t="s">
        <v>37</v>
      </c>
      <c r="F4595">
        <v>79.19</v>
      </c>
      <c r="G4595">
        <f>IF(DATOS[[#This Row],[avg_order_value]]="",0,DATOS[[#This Row],[avg_order_value]])</f>
        <v>79.19</v>
      </c>
      <c r="H4595">
        <v>6</v>
      </c>
      <c r="I4595">
        <f>DATOS[[#This Row],[avgValorOrdenDesc]]*DATOS[[#This Row],[total_orders]]</f>
        <v>475.14</v>
      </c>
      <c r="J4595">
        <v>359</v>
      </c>
      <c r="K4595">
        <v>0</v>
      </c>
      <c r="L4595" t="s">
        <v>40</v>
      </c>
      <c r="M4595">
        <v>27.1</v>
      </c>
      <c r="N4595">
        <f>IF(DATOS[[#This Row],[email_open_rate]]="",0,DATOS[[#This Row],[email_open_rate]])</f>
        <v>27.1</v>
      </c>
      <c r="O4595" s="1">
        <v>44622</v>
      </c>
      <c r="P4595">
        <v>98</v>
      </c>
      <c r="Q4595">
        <v>0.11</v>
      </c>
      <c r="R4595">
        <f>IF(IFERROR(VLOOKUP(DATOS[[#This Row],[IdUnico]],A4596:$A$5002,1,FALSE),0),1,0)</f>
        <v>0</v>
      </c>
    </row>
    <row r="4596" spans="1:18" x14ac:dyDescent="0.3">
      <c r="A4596" t="str">
        <f>CONCATENATE(DATOS[[#This Row],[customer_id]],"_",DATOS[[#This Row],[country]],"_",DATOS[[#This Row],[customer_since]])</f>
        <v>CUST_9210_UK_44564</v>
      </c>
      <c r="B4596" t="s">
        <v>2210</v>
      </c>
      <c r="C4596">
        <v>46</v>
      </c>
      <c r="D4596" t="s">
        <v>25</v>
      </c>
      <c r="E4596" t="s">
        <v>52</v>
      </c>
      <c r="G4596">
        <f>IF(DATOS[[#This Row],[avg_order_value]]="",0,DATOS[[#This Row],[avg_order_value]])</f>
        <v>0</v>
      </c>
      <c r="H4596">
        <v>15</v>
      </c>
      <c r="I4596">
        <f>DATOS[[#This Row],[avgValorOrdenDesc]]*DATOS[[#This Row],[total_orders]]</f>
        <v>0</v>
      </c>
      <c r="J4596">
        <v>302</v>
      </c>
      <c r="K4596">
        <v>0</v>
      </c>
      <c r="L4596" t="s">
        <v>19</v>
      </c>
      <c r="M4596">
        <v>60.8</v>
      </c>
      <c r="N4596">
        <f>IF(DATOS[[#This Row],[email_open_rate]]="",0,DATOS[[#This Row],[email_open_rate]])</f>
        <v>60.8</v>
      </c>
      <c r="O4596" s="1">
        <v>44564</v>
      </c>
      <c r="P4596">
        <v>39</v>
      </c>
      <c r="Q4596">
        <v>0.23</v>
      </c>
      <c r="R4596">
        <f>IF(IFERROR(VLOOKUP(DATOS[[#This Row],[IdUnico]],A4597:$A$5002,1,FALSE),0),1,0)</f>
        <v>0</v>
      </c>
    </row>
    <row r="4597" spans="1:18" x14ac:dyDescent="0.3">
      <c r="A4597" t="str">
        <f>CONCATENATE(DATOS[[#This Row],[customer_id]],"_",DATOS[[#This Row],[country]],"_",DATOS[[#This Row],[customer_since]])</f>
        <v>CUST_9212_India_44904</v>
      </c>
      <c r="B4597" t="s">
        <v>1564</v>
      </c>
      <c r="C4597">
        <v>23</v>
      </c>
      <c r="D4597" t="s">
        <v>25</v>
      </c>
      <c r="E4597" t="s">
        <v>37</v>
      </c>
      <c r="F4597">
        <v>208.57</v>
      </c>
      <c r="G4597">
        <f>IF(DATOS[[#This Row],[avg_order_value]]="",0,DATOS[[#This Row],[avg_order_value]])</f>
        <v>208.57</v>
      </c>
      <c r="H4597">
        <v>7</v>
      </c>
      <c r="I4597">
        <f>DATOS[[#This Row],[avgValorOrdenDesc]]*DATOS[[#This Row],[total_orders]]</f>
        <v>1459.99</v>
      </c>
      <c r="J4597">
        <v>352</v>
      </c>
      <c r="K4597">
        <v>0</v>
      </c>
      <c r="L4597" t="s">
        <v>23</v>
      </c>
      <c r="M4597">
        <v>97.3</v>
      </c>
      <c r="N4597">
        <f>IF(DATOS[[#This Row],[email_open_rate]]="",0,DATOS[[#This Row],[email_open_rate]])</f>
        <v>97.3</v>
      </c>
      <c r="O4597" s="1">
        <v>44904</v>
      </c>
      <c r="P4597">
        <v>44</v>
      </c>
      <c r="Q4597">
        <v>0.22</v>
      </c>
      <c r="R4597">
        <f>IF(IFERROR(VLOOKUP(DATOS[[#This Row],[IdUnico]],A4598:$A$5002,1,FALSE),0),1,0)</f>
        <v>0</v>
      </c>
    </row>
    <row r="4598" spans="1:18" x14ac:dyDescent="0.3">
      <c r="A4598" t="str">
        <f>CONCATENATE(DATOS[[#This Row],[customer_id]],"_",DATOS[[#This Row],[country]],"_",DATOS[[#This Row],[customer_since]])</f>
        <v>CUST_9213_France_44204</v>
      </c>
      <c r="B4598" t="s">
        <v>1280</v>
      </c>
      <c r="C4598">
        <v>34</v>
      </c>
      <c r="D4598" t="s">
        <v>21</v>
      </c>
      <c r="E4598" t="s">
        <v>35</v>
      </c>
      <c r="F4598">
        <v>208.73</v>
      </c>
      <c r="G4598">
        <f>IF(DATOS[[#This Row],[avg_order_value]]="",0,DATOS[[#This Row],[avg_order_value]])</f>
        <v>208.73</v>
      </c>
      <c r="H4598">
        <v>9</v>
      </c>
      <c r="I4598">
        <f>DATOS[[#This Row],[avgValorOrdenDesc]]*DATOS[[#This Row],[total_orders]]</f>
        <v>1878.57</v>
      </c>
      <c r="J4598">
        <v>39</v>
      </c>
      <c r="K4598">
        <v>0</v>
      </c>
      <c r="L4598" t="s">
        <v>19</v>
      </c>
      <c r="M4598">
        <v>69.400000000000006</v>
      </c>
      <c r="N4598">
        <f>IF(DATOS[[#This Row],[email_open_rate]]="",0,DATOS[[#This Row],[email_open_rate]])</f>
        <v>69.400000000000006</v>
      </c>
      <c r="O4598" s="1">
        <v>44204</v>
      </c>
      <c r="P4598">
        <v>82</v>
      </c>
      <c r="Q4598">
        <v>0.66</v>
      </c>
      <c r="R4598">
        <f>IF(IFERROR(VLOOKUP(DATOS[[#This Row],[IdUnico]],A4599:$A$5002,1,FALSE),0),1,0)</f>
        <v>0</v>
      </c>
    </row>
    <row r="4599" spans="1:18" x14ac:dyDescent="0.3">
      <c r="A4599" t="str">
        <f>CONCATENATE(DATOS[[#This Row],[customer_id]],"_",DATOS[[#This Row],[country]],"_",DATOS[[#This Row],[customer_since]])</f>
        <v>CUST_9219_China_44438</v>
      </c>
      <c r="B4599" t="s">
        <v>1457</v>
      </c>
      <c r="C4599">
        <v>27</v>
      </c>
      <c r="D4599" t="s">
        <v>25</v>
      </c>
      <c r="E4599" t="s">
        <v>44</v>
      </c>
      <c r="F4599">
        <v>170.35</v>
      </c>
      <c r="G4599">
        <f>IF(DATOS[[#This Row],[avg_order_value]]="",0,DATOS[[#This Row],[avg_order_value]])</f>
        <v>170.35</v>
      </c>
      <c r="H4599">
        <v>13</v>
      </c>
      <c r="I4599">
        <f>DATOS[[#This Row],[avgValorOrdenDesc]]*DATOS[[#This Row],[total_orders]]</f>
        <v>2214.5499999999997</v>
      </c>
      <c r="J4599">
        <v>170</v>
      </c>
      <c r="K4599">
        <v>0</v>
      </c>
      <c r="L4599" t="s">
        <v>40</v>
      </c>
      <c r="M4599">
        <v>84.5</v>
      </c>
      <c r="N4599">
        <f>IF(DATOS[[#This Row],[email_open_rate]]="",0,DATOS[[#This Row],[email_open_rate]])</f>
        <v>84.5</v>
      </c>
      <c r="O4599" s="1">
        <v>44438</v>
      </c>
      <c r="P4599">
        <v>85</v>
      </c>
      <c r="Q4599">
        <v>0.21</v>
      </c>
      <c r="R4599">
        <f>IF(IFERROR(VLOOKUP(DATOS[[#This Row],[IdUnico]],A4600:$A$5002,1,FALSE),0),1,0)</f>
        <v>0</v>
      </c>
    </row>
    <row r="4600" spans="1:18" x14ac:dyDescent="0.3">
      <c r="A4600" t="str">
        <f>CONCATENATE(DATOS[[#This Row],[customer_id]],"_",DATOS[[#This Row],[country]],"_",DATOS[[#This Row],[customer_since]])</f>
        <v>CUST_9219_UK_45558</v>
      </c>
      <c r="B4600" t="s">
        <v>1457</v>
      </c>
      <c r="C4600">
        <v>18</v>
      </c>
      <c r="D4600" t="s">
        <v>14</v>
      </c>
      <c r="E4600" t="s">
        <v>52</v>
      </c>
      <c r="F4600">
        <v>189.48</v>
      </c>
      <c r="G4600">
        <f>IF(DATOS[[#This Row],[avg_order_value]]="",0,DATOS[[#This Row],[avg_order_value]])</f>
        <v>189.48</v>
      </c>
      <c r="H4600">
        <v>7</v>
      </c>
      <c r="I4600">
        <f>DATOS[[#This Row],[avgValorOrdenDesc]]*DATOS[[#This Row],[total_orders]]</f>
        <v>1326.36</v>
      </c>
      <c r="J4600">
        <v>229</v>
      </c>
      <c r="K4600">
        <v>0</v>
      </c>
      <c r="L4600" t="s">
        <v>16</v>
      </c>
      <c r="M4600">
        <v>71.099999999999994</v>
      </c>
      <c r="N4600">
        <f>IF(DATOS[[#This Row],[email_open_rate]]="",0,DATOS[[#This Row],[email_open_rate]])</f>
        <v>71.099999999999994</v>
      </c>
      <c r="O4600" s="1">
        <v>45558</v>
      </c>
      <c r="P4600">
        <v>83</v>
      </c>
      <c r="Q4600">
        <v>0.13</v>
      </c>
      <c r="R4600">
        <f>IF(IFERROR(VLOOKUP(DATOS[[#This Row],[IdUnico]],A4601:$A$5002,1,FALSE),0),1,0)</f>
        <v>0</v>
      </c>
    </row>
    <row r="4601" spans="1:18" x14ac:dyDescent="0.3">
      <c r="A4601" t="str">
        <f>CONCATENATE(DATOS[[#This Row],[customer_id]],"_",DATOS[[#This Row],[country]],"_",DATOS[[#This Row],[customer_since]])</f>
        <v>CUST_9220_China_44887</v>
      </c>
      <c r="B4601" t="s">
        <v>1293</v>
      </c>
      <c r="C4601">
        <v>62</v>
      </c>
      <c r="D4601" t="s">
        <v>21</v>
      </c>
      <c r="E4601" t="s">
        <v>44</v>
      </c>
      <c r="F4601">
        <v>69.41</v>
      </c>
      <c r="G4601">
        <f>IF(DATOS[[#This Row],[avg_order_value]]="",0,DATOS[[#This Row],[avg_order_value]])</f>
        <v>69.41</v>
      </c>
      <c r="H4601">
        <v>5</v>
      </c>
      <c r="I4601">
        <f>DATOS[[#This Row],[avgValorOrdenDesc]]*DATOS[[#This Row],[total_orders]]</f>
        <v>347.04999999999995</v>
      </c>
      <c r="J4601">
        <v>102</v>
      </c>
      <c r="K4601">
        <v>0</v>
      </c>
      <c r="L4601" t="s">
        <v>16</v>
      </c>
      <c r="M4601">
        <v>10.5</v>
      </c>
      <c r="N4601">
        <f>IF(DATOS[[#This Row],[email_open_rate]]="",0,DATOS[[#This Row],[email_open_rate]])</f>
        <v>10.5</v>
      </c>
      <c r="O4601" s="1">
        <v>44887</v>
      </c>
      <c r="P4601">
        <v>90</v>
      </c>
      <c r="Q4601">
        <v>0.36</v>
      </c>
      <c r="R4601">
        <f>IF(IFERROR(VLOOKUP(DATOS[[#This Row],[IdUnico]],A4602:$A$5002,1,FALSE),0),1,0)</f>
        <v>0</v>
      </c>
    </row>
    <row r="4602" spans="1:18" x14ac:dyDescent="0.3">
      <c r="A4602" t="str">
        <f>CONCATENATE(DATOS[[#This Row],[customer_id]],"_",DATOS[[#This Row],[country]],"_",DATOS[[#This Row],[customer_since]])</f>
        <v>CUST_9220_China_45591</v>
      </c>
      <c r="B4602" t="s">
        <v>1293</v>
      </c>
      <c r="C4602">
        <v>36</v>
      </c>
      <c r="D4602" t="s">
        <v>21</v>
      </c>
      <c r="E4602" t="s">
        <v>44</v>
      </c>
      <c r="F4602">
        <v>40.049999999999997</v>
      </c>
      <c r="G4602">
        <f>IF(DATOS[[#This Row],[avg_order_value]]="",0,DATOS[[#This Row],[avg_order_value]])</f>
        <v>40.049999999999997</v>
      </c>
      <c r="H4602">
        <v>10</v>
      </c>
      <c r="I4602">
        <f>DATOS[[#This Row],[avgValorOrdenDesc]]*DATOS[[#This Row],[total_orders]]</f>
        <v>400.5</v>
      </c>
      <c r="J4602">
        <v>274</v>
      </c>
      <c r="K4602">
        <v>0</v>
      </c>
      <c r="L4602" t="s">
        <v>16</v>
      </c>
      <c r="M4602">
        <v>86.6</v>
      </c>
      <c r="N4602">
        <f>IF(DATOS[[#This Row],[email_open_rate]]="",0,DATOS[[#This Row],[email_open_rate]])</f>
        <v>86.6</v>
      </c>
      <c r="O4602" s="1">
        <v>45591</v>
      </c>
      <c r="P4602">
        <v>58</v>
      </c>
      <c r="Q4602">
        <v>0.28000000000000003</v>
      </c>
      <c r="R4602">
        <f>IF(IFERROR(VLOOKUP(DATOS[[#This Row],[IdUnico]],A4603:$A$5002,1,FALSE),0),1,0)</f>
        <v>0</v>
      </c>
    </row>
    <row r="4603" spans="1:18" x14ac:dyDescent="0.3">
      <c r="A4603" t="str">
        <f>CONCATENATE(DATOS[[#This Row],[customer_id]],"_",DATOS[[#This Row],[country]],"_",DATOS[[#This Row],[customer_since]])</f>
        <v>CUST_9224_USA_45738</v>
      </c>
      <c r="B4603" t="s">
        <v>2530</v>
      </c>
      <c r="C4603">
        <v>31</v>
      </c>
      <c r="D4603" t="s">
        <v>21</v>
      </c>
      <c r="E4603" t="s">
        <v>18</v>
      </c>
      <c r="F4603">
        <v>159.58000000000001</v>
      </c>
      <c r="G4603">
        <f>IF(DATOS[[#This Row],[avg_order_value]]="",0,DATOS[[#This Row],[avg_order_value]])</f>
        <v>159.58000000000001</v>
      </c>
      <c r="H4603">
        <v>12</v>
      </c>
      <c r="I4603">
        <f>DATOS[[#This Row],[avgValorOrdenDesc]]*DATOS[[#This Row],[total_orders]]</f>
        <v>1914.96</v>
      </c>
      <c r="J4603">
        <v>72</v>
      </c>
      <c r="K4603">
        <v>0</v>
      </c>
      <c r="L4603" t="s">
        <v>40</v>
      </c>
      <c r="M4603">
        <v>6.4</v>
      </c>
      <c r="N4603">
        <f>IF(DATOS[[#This Row],[email_open_rate]]="",0,DATOS[[#This Row],[email_open_rate]])</f>
        <v>6.4</v>
      </c>
      <c r="O4603" s="1">
        <v>45738</v>
      </c>
      <c r="P4603">
        <v>46</v>
      </c>
      <c r="Q4603">
        <v>0.22</v>
      </c>
      <c r="R4603">
        <f>IF(IFERROR(VLOOKUP(DATOS[[#This Row],[IdUnico]],A4604:$A$5002,1,FALSE),0),1,0)</f>
        <v>0</v>
      </c>
    </row>
    <row r="4604" spans="1:18" x14ac:dyDescent="0.3">
      <c r="A4604" t="str">
        <f>CONCATENATE(DATOS[[#This Row],[customer_id]],"_",DATOS[[#This Row],[country]],"_",DATOS[[#This Row],[customer_since]])</f>
        <v>CUST_9226_Brazil_45647</v>
      </c>
      <c r="B4604" t="s">
        <v>78</v>
      </c>
      <c r="C4604">
        <v>61</v>
      </c>
      <c r="D4604" t="s">
        <v>14</v>
      </c>
      <c r="E4604" t="s">
        <v>15</v>
      </c>
      <c r="F4604">
        <v>94.15</v>
      </c>
      <c r="G4604">
        <f>IF(DATOS[[#This Row],[avg_order_value]]="",0,DATOS[[#This Row],[avg_order_value]])</f>
        <v>94.15</v>
      </c>
      <c r="H4604">
        <v>13</v>
      </c>
      <c r="I4604">
        <f>DATOS[[#This Row],[avgValorOrdenDesc]]*DATOS[[#This Row],[total_orders]]</f>
        <v>1223.95</v>
      </c>
      <c r="J4604">
        <v>336</v>
      </c>
      <c r="K4604">
        <v>0</v>
      </c>
      <c r="L4604" t="s">
        <v>19</v>
      </c>
      <c r="M4604">
        <v>77.3</v>
      </c>
      <c r="N4604">
        <f>IF(DATOS[[#This Row],[email_open_rate]]="",0,DATOS[[#This Row],[email_open_rate]])</f>
        <v>77.3</v>
      </c>
      <c r="O4604" s="1">
        <v>45647</v>
      </c>
      <c r="P4604">
        <v>79</v>
      </c>
      <c r="Q4604">
        <v>0.13</v>
      </c>
      <c r="R4604">
        <f>IF(IFERROR(VLOOKUP(DATOS[[#This Row],[IdUnico]],A4605:$A$5002,1,FALSE),0),1,0)</f>
        <v>0</v>
      </c>
    </row>
    <row r="4605" spans="1:18" x14ac:dyDescent="0.3">
      <c r="A4605" t="str">
        <f>CONCATENATE(DATOS[[#This Row],[customer_id]],"_",DATOS[[#This Row],[country]],"_",DATOS[[#This Row],[customer_since]])</f>
        <v>CUST_9226_Japan_44575</v>
      </c>
      <c r="B4605" t="s">
        <v>78</v>
      </c>
      <c r="C4605">
        <v>75</v>
      </c>
      <c r="D4605" t="s">
        <v>21</v>
      </c>
      <c r="E4605" t="s">
        <v>26</v>
      </c>
      <c r="F4605">
        <v>107.61</v>
      </c>
      <c r="G4605">
        <f>IF(DATOS[[#This Row],[avg_order_value]]="",0,DATOS[[#This Row],[avg_order_value]])</f>
        <v>107.61</v>
      </c>
      <c r="H4605">
        <v>14</v>
      </c>
      <c r="I4605">
        <f>DATOS[[#This Row],[avgValorOrdenDesc]]*DATOS[[#This Row],[total_orders]]</f>
        <v>1506.54</v>
      </c>
      <c r="J4605">
        <v>264</v>
      </c>
      <c r="K4605">
        <v>0</v>
      </c>
      <c r="L4605" t="s">
        <v>16</v>
      </c>
      <c r="M4605">
        <v>37.700000000000003</v>
      </c>
      <c r="N4605">
        <f>IF(DATOS[[#This Row],[email_open_rate]]="",0,DATOS[[#This Row],[email_open_rate]])</f>
        <v>37.700000000000003</v>
      </c>
      <c r="O4605" s="1">
        <v>44575</v>
      </c>
      <c r="P4605">
        <v>31</v>
      </c>
      <c r="Q4605">
        <v>0.25</v>
      </c>
      <c r="R4605">
        <f>IF(IFERROR(VLOOKUP(DATOS[[#This Row],[IdUnico]],A4606:$A$5002,1,FALSE),0),1,0)</f>
        <v>0</v>
      </c>
    </row>
    <row r="4606" spans="1:18" x14ac:dyDescent="0.3">
      <c r="A4606" t="str">
        <f>CONCATENATE(DATOS[[#This Row],[customer_id]],"_",DATOS[[#This Row],[country]],"_",DATOS[[#This Row],[customer_since]])</f>
        <v>CUST_9227_USA_44087</v>
      </c>
      <c r="B4606" t="s">
        <v>1589</v>
      </c>
      <c r="C4606">
        <v>26</v>
      </c>
      <c r="D4606" t="s">
        <v>21</v>
      </c>
      <c r="E4606" t="s">
        <v>18</v>
      </c>
      <c r="F4606">
        <v>38.67</v>
      </c>
      <c r="G4606">
        <f>IF(DATOS[[#This Row],[avg_order_value]]="",0,DATOS[[#This Row],[avg_order_value]])</f>
        <v>38.67</v>
      </c>
      <c r="H4606">
        <v>9</v>
      </c>
      <c r="I4606">
        <f>DATOS[[#This Row],[avgValorOrdenDesc]]*DATOS[[#This Row],[total_orders]]</f>
        <v>348.03000000000003</v>
      </c>
      <c r="J4606">
        <v>65</v>
      </c>
      <c r="K4606">
        <v>0</v>
      </c>
      <c r="L4606" t="s">
        <v>29</v>
      </c>
      <c r="M4606">
        <v>57.1</v>
      </c>
      <c r="N4606">
        <f>IF(DATOS[[#This Row],[email_open_rate]]="",0,DATOS[[#This Row],[email_open_rate]])</f>
        <v>57.1</v>
      </c>
      <c r="O4606" s="1">
        <v>44087</v>
      </c>
      <c r="P4606">
        <v>1</v>
      </c>
      <c r="Q4606">
        <v>0.06</v>
      </c>
      <c r="R4606">
        <f>IF(IFERROR(VLOOKUP(DATOS[[#This Row],[IdUnico]],A4607:$A$5002,1,FALSE),0),1,0)</f>
        <v>0</v>
      </c>
    </row>
    <row r="4607" spans="1:18" x14ac:dyDescent="0.3">
      <c r="A4607" t="str">
        <f>CONCATENATE(DATOS[[#This Row],[customer_id]],"_",DATOS[[#This Row],[country]],"_",DATOS[[#This Row],[customer_since]])</f>
        <v>CUST_9228_China_44787</v>
      </c>
      <c r="B4607" t="s">
        <v>1227</v>
      </c>
      <c r="C4607">
        <v>57</v>
      </c>
      <c r="D4607" t="s">
        <v>21</v>
      </c>
      <c r="E4607" t="s">
        <v>44</v>
      </c>
      <c r="F4607">
        <v>48.46</v>
      </c>
      <c r="G4607">
        <f>IF(DATOS[[#This Row],[avg_order_value]]="",0,DATOS[[#This Row],[avg_order_value]])</f>
        <v>48.46</v>
      </c>
      <c r="H4607">
        <v>8</v>
      </c>
      <c r="I4607">
        <f>DATOS[[#This Row],[avgValorOrdenDesc]]*DATOS[[#This Row],[total_orders]]</f>
        <v>387.68</v>
      </c>
      <c r="J4607">
        <v>319</v>
      </c>
      <c r="K4607">
        <v>0</v>
      </c>
      <c r="L4607" t="s">
        <v>29</v>
      </c>
      <c r="M4607">
        <v>92.4</v>
      </c>
      <c r="N4607">
        <f>IF(DATOS[[#This Row],[email_open_rate]]="",0,DATOS[[#This Row],[email_open_rate]])</f>
        <v>92.4</v>
      </c>
      <c r="O4607" s="1">
        <v>44787</v>
      </c>
      <c r="P4607">
        <v>90</v>
      </c>
      <c r="Q4607">
        <v>0.32</v>
      </c>
      <c r="R4607">
        <f>IF(IFERROR(VLOOKUP(DATOS[[#This Row],[IdUnico]],A4608:$A$5002,1,FALSE),0),1,0)</f>
        <v>0</v>
      </c>
    </row>
    <row r="4608" spans="1:18" x14ac:dyDescent="0.3">
      <c r="A4608" t="str">
        <f>CONCATENATE(DATOS[[#This Row],[customer_id]],"_",DATOS[[#This Row],[country]],"_",DATOS[[#This Row],[customer_since]])</f>
        <v>CUST_9230_France_45336</v>
      </c>
      <c r="B4608" t="s">
        <v>1148</v>
      </c>
      <c r="C4608">
        <v>24</v>
      </c>
      <c r="D4608" t="s">
        <v>14</v>
      </c>
      <c r="E4608" t="s">
        <v>35</v>
      </c>
      <c r="G4608">
        <f>IF(DATOS[[#This Row],[avg_order_value]]="",0,DATOS[[#This Row],[avg_order_value]])</f>
        <v>0</v>
      </c>
      <c r="H4608">
        <v>6</v>
      </c>
      <c r="I4608">
        <f>DATOS[[#This Row],[avgValorOrdenDesc]]*DATOS[[#This Row],[total_orders]]</f>
        <v>0</v>
      </c>
      <c r="J4608">
        <v>149</v>
      </c>
      <c r="K4608">
        <v>0</v>
      </c>
      <c r="L4608" t="s">
        <v>19</v>
      </c>
      <c r="M4608">
        <v>20.399999999999999</v>
      </c>
      <c r="N4608">
        <f>IF(DATOS[[#This Row],[email_open_rate]]="",0,DATOS[[#This Row],[email_open_rate]])</f>
        <v>20.399999999999999</v>
      </c>
      <c r="O4608" s="1">
        <v>45336</v>
      </c>
      <c r="P4608">
        <v>8</v>
      </c>
      <c r="Q4608">
        <v>0.16</v>
      </c>
      <c r="R4608">
        <f>IF(IFERROR(VLOOKUP(DATOS[[#This Row],[IdUnico]],A4609:$A$5002,1,FALSE),0),1,0)</f>
        <v>0</v>
      </c>
    </row>
    <row r="4609" spans="1:18" x14ac:dyDescent="0.3">
      <c r="A4609" t="str">
        <f>CONCATENATE(DATOS[[#This Row],[customer_id]],"_",DATOS[[#This Row],[country]],"_",DATOS[[#This Row],[customer_since]])</f>
        <v>CUST_9232_USA_45117</v>
      </c>
      <c r="B4609" t="s">
        <v>1044</v>
      </c>
      <c r="C4609">
        <v>65</v>
      </c>
      <c r="D4609" t="s">
        <v>21</v>
      </c>
      <c r="E4609" t="s">
        <v>18</v>
      </c>
      <c r="F4609">
        <v>102.06</v>
      </c>
      <c r="G4609">
        <f>IF(DATOS[[#This Row],[avg_order_value]]="",0,DATOS[[#This Row],[avg_order_value]])</f>
        <v>102.06</v>
      </c>
      <c r="H4609">
        <v>10</v>
      </c>
      <c r="I4609">
        <f>DATOS[[#This Row],[avgValorOrdenDesc]]*DATOS[[#This Row],[total_orders]]</f>
        <v>1020.6</v>
      </c>
      <c r="J4609">
        <v>188</v>
      </c>
      <c r="K4609">
        <v>0</v>
      </c>
      <c r="L4609" t="s">
        <v>40</v>
      </c>
      <c r="M4609">
        <v>7.7</v>
      </c>
      <c r="N4609">
        <f>IF(DATOS[[#This Row],[email_open_rate]]="",0,DATOS[[#This Row],[email_open_rate]])</f>
        <v>7.7</v>
      </c>
      <c r="O4609" s="1">
        <v>45117</v>
      </c>
      <c r="P4609">
        <v>68</v>
      </c>
      <c r="Q4609">
        <v>0.46</v>
      </c>
      <c r="R4609">
        <f>IF(IFERROR(VLOOKUP(DATOS[[#This Row],[IdUnico]],A4610:$A$5002,1,FALSE),0),1,0)</f>
        <v>0</v>
      </c>
    </row>
    <row r="4610" spans="1:18" x14ac:dyDescent="0.3">
      <c r="A4610" t="str">
        <f>CONCATENATE(DATOS[[#This Row],[customer_id]],"_",DATOS[[#This Row],[country]],"_",DATOS[[#This Row],[customer_since]])</f>
        <v>CUST_9234_Canada_44648</v>
      </c>
      <c r="B4610" t="s">
        <v>1563</v>
      </c>
      <c r="C4610">
        <v>36</v>
      </c>
      <c r="D4610" t="s">
        <v>25</v>
      </c>
      <c r="E4610" t="s">
        <v>28</v>
      </c>
      <c r="F4610">
        <v>76.260000000000005</v>
      </c>
      <c r="G4610">
        <f>IF(DATOS[[#This Row],[avg_order_value]]="",0,DATOS[[#This Row],[avg_order_value]])</f>
        <v>76.260000000000005</v>
      </c>
      <c r="H4610">
        <v>8</v>
      </c>
      <c r="I4610">
        <f>DATOS[[#This Row],[avgValorOrdenDesc]]*DATOS[[#This Row],[total_orders]]</f>
        <v>610.08000000000004</v>
      </c>
      <c r="J4610">
        <v>72</v>
      </c>
      <c r="K4610">
        <v>0</v>
      </c>
      <c r="L4610" t="s">
        <v>19</v>
      </c>
      <c r="M4610">
        <v>29.7</v>
      </c>
      <c r="N4610">
        <f>IF(DATOS[[#This Row],[email_open_rate]]="",0,DATOS[[#This Row],[email_open_rate]])</f>
        <v>29.7</v>
      </c>
      <c r="O4610" s="1">
        <v>44648</v>
      </c>
      <c r="P4610">
        <v>61</v>
      </c>
      <c r="Q4610">
        <v>0.09</v>
      </c>
      <c r="R4610">
        <f>IF(IFERROR(VLOOKUP(DATOS[[#This Row],[IdUnico]],A4611:$A$5002,1,FALSE),0),1,0)</f>
        <v>0</v>
      </c>
    </row>
    <row r="4611" spans="1:18" x14ac:dyDescent="0.3">
      <c r="A4611" t="str">
        <f>CONCATENATE(DATOS[[#This Row],[customer_id]],"_",DATOS[[#This Row],[country]],"_",DATOS[[#This Row],[customer_since]])</f>
        <v>CUST_9234_India_44087</v>
      </c>
      <c r="B4611" t="s">
        <v>1563</v>
      </c>
      <c r="C4611">
        <v>61</v>
      </c>
      <c r="D4611" t="s">
        <v>21</v>
      </c>
      <c r="E4611" t="s">
        <v>37</v>
      </c>
      <c r="F4611">
        <v>269.45999999999998</v>
      </c>
      <c r="G4611">
        <f>IF(DATOS[[#This Row],[avg_order_value]]="",0,DATOS[[#This Row],[avg_order_value]])</f>
        <v>269.45999999999998</v>
      </c>
      <c r="H4611">
        <v>9</v>
      </c>
      <c r="I4611">
        <f>DATOS[[#This Row],[avgValorOrdenDesc]]*DATOS[[#This Row],[total_orders]]</f>
        <v>2425.14</v>
      </c>
      <c r="J4611">
        <v>254</v>
      </c>
      <c r="K4611">
        <v>0</v>
      </c>
      <c r="L4611" t="s">
        <v>19</v>
      </c>
      <c r="M4611">
        <v>54.9</v>
      </c>
      <c r="N4611">
        <f>IF(DATOS[[#This Row],[email_open_rate]]="",0,DATOS[[#This Row],[email_open_rate]])</f>
        <v>54.9</v>
      </c>
      <c r="O4611" s="1">
        <v>44087</v>
      </c>
      <c r="P4611">
        <v>90</v>
      </c>
      <c r="Q4611">
        <v>0.11</v>
      </c>
      <c r="R4611">
        <f>IF(IFERROR(VLOOKUP(DATOS[[#This Row],[IdUnico]],A4612:$A$5002,1,FALSE),0),1,0)</f>
        <v>0</v>
      </c>
    </row>
    <row r="4612" spans="1:18" x14ac:dyDescent="0.3">
      <c r="A4612" t="str">
        <f>CONCATENATE(DATOS[[#This Row],[customer_id]],"_",DATOS[[#This Row],[country]],"_",DATOS[[#This Row],[customer_since]])</f>
        <v>CUST_9235_Australia_44284</v>
      </c>
      <c r="B4612" t="s">
        <v>2995</v>
      </c>
      <c r="C4612">
        <v>61</v>
      </c>
      <c r="D4612" t="s">
        <v>21</v>
      </c>
      <c r="E4612" t="s">
        <v>22</v>
      </c>
      <c r="F4612">
        <v>256.39999999999998</v>
      </c>
      <c r="G4612">
        <f>IF(DATOS[[#This Row],[avg_order_value]]="",0,DATOS[[#This Row],[avg_order_value]])</f>
        <v>256.39999999999998</v>
      </c>
      <c r="H4612">
        <v>9</v>
      </c>
      <c r="I4612">
        <f>DATOS[[#This Row],[avgValorOrdenDesc]]*DATOS[[#This Row],[total_orders]]</f>
        <v>2307.6</v>
      </c>
      <c r="J4612">
        <v>128</v>
      </c>
      <c r="K4612">
        <v>0</v>
      </c>
      <c r="L4612" t="s">
        <v>23</v>
      </c>
      <c r="M4612">
        <v>82.3</v>
      </c>
      <c r="N4612">
        <f>IF(DATOS[[#This Row],[email_open_rate]]="",0,DATOS[[#This Row],[email_open_rate]])</f>
        <v>82.3</v>
      </c>
      <c r="O4612" s="1">
        <v>44284</v>
      </c>
      <c r="P4612">
        <v>48</v>
      </c>
      <c r="Q4612">
        <v>0.21</v>
      </c>
      <c r="R4612">
        <f>IF(IFERROR(VLOOKUP(DATOS[[#This Row],[IdUnico]],A4613:$A$5002,1,FALSE),0),1,0)</f>
        <v>0</v>
      </c>
    </row>
    <row r="4613" spans="1:18" x14ac:dyDescent="0.3">
      <c r="A4613" t="str">
        <f>CONCATENATE(DATOS[[#This Row],[customer_id]],"_",DATOS[[#This Row],[country]],"_",DATOS[[#This Row],[customer_since]])</f>
        <v>CUST_9236_China_44341</v>
      </c>
      <c r="B4613" t="s">
        <v>3816</v>
      </c>
      <c r="C4613">
        <v>74</v>
      </c>
      <c r="D4613" t="s">
        <v>21</v>
      </c>
      <c r="E4613" t="s">
        <v>44</v>
      </c>
      <c r="F4613">
        <v>93.83</v>
      </c>
      <c r="G4613">
        <f>IF(DATOS[[#This Row],[avg_order_value]]="",0,DATOS[[#This Row],[avg_order_value]])</f>
        <v>93.83</v>
      </c>
      <c r="H4613">
        <v>13</v>
      </c>
      <c r="I4613">
        <f>DATOS[[#This Row],[avgValorOrdenDesc]]*DATOS[[#This Row],[total_orders]]</f>
        <v>1219.79</v>
      </c>
      <c r="J4613">
        <v>230</v>
      </c>
      <c r="K4613">
        <v>0</v>
      </c>
      <c r="L4613" t="s">
        <v>23</v>
      </c>
      <c r="M4613">
        <v>59.7</v>
      </c>
      <c r="N4613">
        <f>IF(DATOS[[#This Row],[email_open_rate]]="",0,DATOS[[#This Row],[email_open_rate]])</f>
        <v>59.7</v>
      </c>
      <c r="O4613" s="1">
        <v>44341</v>
      </c>
      <c r="P4613">
        <v>3</v>
      </c>
      <c r="Q4613">
        <v>0.35</v>
      </c>
      <c r="R4613">
        <f>IF(IFERROR(VLOOKUP(DATOS[[#This Row],[IdUnico]],A4614:$A$5002,1,FALSE),0),1,0)</f>
        <v>0</v>
      </c>
    </row>
    <row r="4614" spans="1:18" x14ac:dyDescent="0.3">
      <c r="A4614" t="str">
        <f>CONCATENATE(DATOS[[#This Row],[customer_id]],"_",DATOS[[#This Row],[country]],"_",DATOS[[#This Row],[customer_since]])</f>
        <v>CUST_9238_China_45113</v>
      </c>
      <c r="B4614" t="s">
        <v>1118</v>
      </c>
      <c r="C4614">
        <v>42</v>
      </c>
      <c r="D4614" t="s">
        <v>14</v>
      </c>
      <c r="E4614" t="s">
        <v>44</v>
      </c>
      <c r="F4614">
        <v>49.74</v>
      </c>
      <c r="G4614">
        <f>IF(DATOS[[#This Row],[avg_order_value]]="",0,DATOS[[#This Row],[avg_order_value]])</f>
        <v>49.74</v>
      </c>
      <c r="H4614">
        <v>6</v>
      </c>
      <c r="I4614">
        <f>DATOS[[#This Row],[avgValorOrdenDesc]]*DATOS[[#This Row],[total_orders]]</f>
        <v>298.44</v>
      </c>
      <c r="J4614">
        <v>120</v>
      </c>
      <c r="K4614">
        <v>0</v>
      </c>
      <c r="L4614" t="s">
        <v>29</v>
      </c>
      <c r="M4614">
        <v>64.8</v>
      </c>
      <c r="N4614">
        <f>IF(DATOS[[#This Row],[email_open_rate]]="",0,DATOS[[#This Row],[email_open_rate]])</f>
        <v>64.8</v>
      </c>
      <c r="O4614" s="1">
        <v>45113</v>
      </c>
      <c r="P4614">
        <v>75</v>
      </c>
      <c r="Q4614">
        <v>0.2</v>
      </c>
      <c r="R4614">
        <f>IF(IFERROR(VLOOKUP(DATOS[[#This Row],[IdUnico]],A4615:$A$5002,1,FALSE),0),1,0)</f>
        <v>0</v>
      </c>
    </row>
    <row r="4615" spans="1:18" x14ac:dyDescent="0.3">
      <c r="A4615" t="str">
        <f>CONCATENATE(DATOS[[#This Row],[customer_id]],"_",DATOS[[#This Row],[country]],"_",DATOS[[#This Row],[customer_since]])</f>
        <v>CUST_9244_USA_45277</v>
      </c>
      <c r="B4615" t="s">
        <v>2436</v>
      </c>
      <c r="C4615">
        <v>77</v>
      </c>
      <c r="D4615" t="s">
        <v>21</v>
      </c>
      <c r="E4615" t="s">
        <v>18</v>
      </c>
      <c r="F4615">
        <v>40.39</v>
      </c>
      <c r="G4615">
        <f>IF(DATOS[[#This Row],[avg_order_value]]="",0,DATOS[[#This Row],[avg_order_value]])</f>
        <v>40.39</v>
      </c>
      <c r="H4615">
        <v>11</v>
      </c>
      <c r="I4615">
        <f>DATOS[[#This Row],[avgValorOrdenDesc]]*DATOS[[#This Row],[total_orders]]</f>
        <v>444.29</v>
      </c>
      <c r="J4615">
        <v>297</v>
      </c>
      <c r="K4615">
        <v>0</v>
      </c>
      <c r="L4615" t="s">
        <v>19</v>
      </c>
      <c r="M4615">
        <v>62.6</v>
      </c>
      <c r="N4615">
        <f>IF(DATOS[[#This Row],[email_open_rate]]="",0,DATOS[[#This Row],[email_open_rate]])</f>
        <v>62.6</v>
      </c>
      <c r="O4615" s="1">
        <v>45277</v>
      </c>
      <c r="P4615">
        <v>10</v>
      </c>
      <c r="Q4615">
        <v>0.38</v>
      </c>
      <c r="R4615">
        <f>IF(IFERROR(VLOOKUP(DATOS[[#This Row],[IdUnico]],A4616:$A$5002,1,FALSE),0),1,0)</f>
        <v>0</v>
      </c>
    </row>
    <row r="4616" spans="1:18" x14ac:dyDescent="0.3">
      <c r="A4616" t="str">
        <f>CONCATENATE(DATOS[[#This Row],[customer_id]],"_",DATOS[[#This Row],[country]],"_",DATOS[[#This Row],[customer_since]])</f>
        <v>CUST_9245_Brazil_45461</v>
      </c>
      <c r="B4616" t="s">
        <v>1201</v>
      </c>
      <c r="C4616">
        <v>56</v>
      </c>
      <c r="D4616" t="s">
        <v>21</v>
      </c>
      <c r="E4616" t="s">
        <v>15</v>
      </c>
      <c r="F4616">
        <v>100.87</v>
      </c>
      <c r="G4616">
        <f>IF(DATOS[[#This Row],[avg_order_value]]="",0,DATOS[[#This Row],[avg_order_value]])</f>
        <v>100.87</v>
      </c>
      <c r="H4616">
        <v>10</v>
      </c>
      <c r="I4616">
        <f>DATOS[[#This Row],[avgValorOrdenDesc]]*DATOS[[#This Row],[total_orders]]</f>
        <v>1008.7</v>
      </c>
      <c r="J4616">
        <v>258</v>
      </c>
      <c r="K4616">
        <v>0</v>
      </c>
      <c r="L4616" t="s">
        <v>16</v>
      </c>
      <c r="M4616">
        <v>33.1</v>
      </c>
      <c r="N4616">
        <f>IF(DATOS[[#This Row],[email_open_rate]]="",0,DATOS[[#This Row],[email_open_rate]])</f>
        <v>33.1</v>
      </c>
      <c r="O4616" s="1">
        <v>45461</v>
      </c>
      <c r="P4616">
        <v>46</v>
      </c>
      <c r="Q4616">
        <v>0.14000000000000001</v>
      </c>
      <c r="R4616">
        <f>IF(IFERROR(VLOOKUP(DATOS[[#This Row],[IdUnico]],A4617:$A$5002,1,FALSE),0),1,0)</f>
        <v>0</v>
      </c>
    </row>
    <row r="4617" spans="1:18" x14ac:dyDescent="0.3">
      <c r="A4617" t="str">
        <f>CONCATENATE(DATOS[[#This Row],[customer_id]],"_",DATOS[[#This Row],[country]],"_",DATOS[[#This Row],[customer_since]])</f>
        <v>CUST_9252_France_44541</v>
      </c>
      <c r="B4617" t="s">
        <v>2845</v>
      </c>
      <c r="C4617">
        <v>18</v>
      </c>
      <c r="D4617" t="s">
        <v>21</v>
      </c>
      <c r="E4617" t="s">
        <v>35</v>
      </c>
      <c r="F4617">
        <v>95.18</v>
      </c>
      <c r="G4617">
        <f>IF(DATOS[[#This Row],[avg_order_value]]="",0,DATOS[[#This Row],[avg_order_value]])</f>
        <v>95.18</v>
      </c>
      <c r="H4617">
        <v>9</v>
      </c>
      <c r="I4617">
        <f>DATOS[[#This Row],[avgValorOrdenDesc]]*DATOS[[#This Row],[total_orders]]</f>
        <v>856.62000000000012</v>
      </c>
      <c r="J4617">
        <v>336</v>
      </c>
      <c r="K4617">
        <v>0</v>
      </c>
      <c r="L4617" t="s">
        <v>40</v>
      </c>
      <c r="M4617">
        <v>14</v>
      </c>
      <c r="N4617">
        <f>IF(DATOS[[#This Row],[email_open_rate]]="",0,DATOS[[#This Row],[email_open_rate]])</f>
        <v>14</v>
      </c>
      <c r="O4617" s="1">
        <v>44541</v>
      </c>
      <c r="P4617">
        <v>4</v>
      </c>
      <c r="Q4617">
        <v>0.13</v>
      </c>
      <c r="R4617">
        <f>IF(IFERROR(VLOOKUP(DATOS[[#This Row],[IdUnico]],A4618:$A$5002,1,FALSE),0),1,0)</f>
        <v>0</v>
      </c>
    </row>
    <row r="4618" spans="1:18" x14ac:dyDescent="0.3">
      <c r="A4618" t="str">
        <f>CONCATENATE(DATOS[[#This Row],[customer_id]],"_",DATOS[[#This Row],[country]],"_",DATOS[[#This Row],[customer_since]])</f>
        <v>CUST_9258_Germany_44792</v>
      </c>
      <c r="B4618" t="s">
        <v>757</v>
      </c>
      <c r="C4618">
        <v>73</v>
      </c>
      <c r="D4618" t="s">
        <v>14</v>
      </c>
      <c r="E4618" t="s">
        <v>50</v>
      </c>
      <c r="F4618">
        <v>67.45</v>
      </c>
      <c r="G4618">
        <f>IF(DATOS[[#This Row],[avg_order_value]]="",0,DATOS[[#This Row],[avg_order_value]])</f>
        <v>67.45</v>
      </c>
      <c r="H4618">
        <v>8</v>
      </c>
      <c r="I4618">
        <f>DATOS[[#This Row],[avgValorOrdenDesc]]*DATOS[[#This Row],[total_orders]]</f>
        <v>539.6</v>
      </c>
      <c r="J4618">
        <v>209</v>
      </c>
      <c r="K4618">
        <v>0</v>
      </c>
      <c r="L4618" t="s">
        <v>19</v>
      </c>
      <c r="N4618">
        <f>IF(DATOS[[#This Row],[email_open_rate]]="",0,DATOS[[#This Row],[email_open_rate]])</f>
        <v>0</v>
      </c>
      <c r="O4618" s="1">
        <v>44792</v>
      </c>
      <c r="P4618">
        <v>2</v>
      </c>
      <c r="Q4618">
        <v>0.37</v>
      </c>
      <c r="R4618">
        <f>IF(IFERROR(VLOOKUP(DATOS[[#This Row],[IdUnico]],A4619:$A$5002,1,FALSE),0),1,0)</f>
        <v>0</v>
      </c>
    </row>
    <row r="4619" spans="1:18" x14ac:dyDescent="0.3">
      <c r="A4619" t="str">
        <f>CONCATENATE(DATOS[[#This Row],[customer_id]],"_",DATOS[[#This Row],[country]],"_",DATOS[[#This Row],[customer_since]])</f>
        <v>CUST_9258_USA_44739</v>
      </c>
      <c r="B4619" t="s">
        <v>757</v>
      </c>
      <c r="C4619">
        <v>50</v>
      </c>
      <c r="D4619" t="s">
        <v>14</v>
      </c>
      <c r="E4619" t="s">
        <v>18</v>
      </c>
      <c r="F4619">
        <v>71.349999999999994</v>
      </c>
      <c r="G4619">
        <f>IF(DATOS[[#This Row],[avg_order_value]]="",0,DATOS[[#This Row],[avg_order_value]])</f>
        <v>71.349999999999994</v>
      </c>
      <c r="H4619">
        <v>14</v>
      </c>
      <c r="I4619">
        <f>DATOS[[#This Row],[avgValorOrdenDesc]]*DATOS[[#This Row],[total_orders]]</f>
        <v>998.89999999999986</v>
      </c>
      <c r="J4619">
        <v>156</v>
      </c>
      <c r="K4619">
        <v>0</v>
      </c>
      <c r="L4619" t="s">
        <v>23</v>
      </c>
      <c r="M4619">
        <v>83.3</v>
      </c>
      <c r="N4619">
        <f>IF(DATOS[[#This Row],[email_open_rate]]="",0,DATOS[[#This Row],[email_open_rate]])</f>
        <v>83.3</v>
      </c>
      <c r="O4619" s="1">
        <v>44739</v>
      </c>
      <c r="P4619">
        <v>20</v>
      </c>
      <c r="Q4619">
        <v>0.2</v>
      </c>
      <c r="R4619">
        <f>IF(IFERROR(VLOOKUP(DATOS[[#This Row],[IdUnico]],A4620:$A$5002,1,FALSE),0),1,0)</f>
        <v>0</v>
      </c>
    </row>
    <row r="4620" spans="1:18" x14ac:dyDescent="0.3">
      <c r="A4620" t="str">
        <f>CONCATENATE(DATOS[[#This Row],[customer_id]],"_",DATOS[[#This Row],[country]],"_",DATOS[[#This Row],[customer_since]])</f>
        <v>CUST_9259_USA_44686</v>
      </c>
      <c r="B4620" t="s">
        <v>2146</v>
      </c>
      <c r="C4620">
        <v>74</v>
      </c>
      <c r="D4620" t="s">
        <v>21</v>
      </c>
      <c r="E4620" t="s">
        <v>18</v>
      </c>
      <c r="F4620">
        <v>149.9</v>
      </c>
      <c r="G4620">
        <f>IF(DATOS[[#This Row],[avg_order_value]]="",0,DATOS[[#This Row],[avg_order_value]])</f>
        <v>149.9</v>
      </c>
      <c r="H4620">
        <v>5</v>
      </c>
      <c r="I4620">
        <f>DATOS[[#This Row],[avgValorOrdenDesc]]*DATOS[[#This Row],[total_orders]]</f>
        <v>749.5</v>
      </c>
      <c r="J4620">
        <v>106</v>
      </c>
      <c r="K4620">
        <v>0</v>
      </c>
      <c r="L4620" t="s">
        <v>29</v>
      </c>
      <c r="M4620">
        <v>26.2</v>
      </c>
      <c r="N4620">
        <f>IF(DATOS[[#This Row],[email_open_rate]]="",0,DATOS[[#This Row],[email_open_rate]])</f>
        <v>26.2</v>
      </c>
      <c r="O4620" s="1">
        <v>44686</v>
      </c>
      <c r="P4620">
        <v>48</v>
      </c>
      <c r="Q4620">
        <v>0.31</v>
      </c>
      <c r="R4620">
        <f>IF(IFERROR(VLOOKUP(DATOS[[#This Row],[IdUnico]],A4621:$A$5002,1,FALSE),0),1,0)</f>
        <v>0</v>
      </c>
    </row>
    <row r="4621" spans="1:18" x14ac:dyDescent="0.3">
      <c r="A4621" t="str">
        <f>CONCATENATE(DATOS[[#This Row],[customer_id]],"_",DATOS[[#This Row],[country]],"_",DATOS[[#This Row],[customer_since]])</f>
        <v>CUST_9263_India_44711</v>
      </c>
      <c r="B4621" t="s">
        <v>3203</v>
      </c>
      <c r="C4621">
        <v>23</v>
      </c>
      <c r="D4621" t="s">
        <v>14</v>
      </c>
      <c r="E4621" t="s">
        <v>37</v>
      </c>
      <c r="F4621">
        <v>37.08</v>
      </c>
      <c r="G4621">
        <f>IF(DATOS[[#This Row],[avg_order_value]]="",0,DATOS[[#This Row],[avg_order_value]])</f>
        <v>37.08</v>
      </c>
      <c r="H4621">
        <v>2</v>
      </c>
      <c r="I4621">
        <f>DATOS[[#This Row],[avgValorOrdenDesc]]*DATOS[[#This Row],[total_orders]]</f>
        <v>74.16</v>
      </c>
      <c r="J4621">
        <v>290</v>
      </c>
      <c r="K4621">
        <v>0</v>
      </c>
      <c r="L4621" t="s">
        <v>16</v>
      </c>
      <c r="M4621">
        <v>33.5</v>
      </c>
      <c r="N4621">
        <f>IF(DATOS[[#This Row],[email_open_rate]]="",0,DATOS[[#This Row],[email_open_rate]])</f>
        <v>33.5</v>
      </c>
      <c r="O4621" s="1">
        <v>44711</v>
      </c>
      <c r="P4621">
        <v>74</v>
      </c>
      <c r="Q4621">
        <v>0.17</v>
      </c>
      <c r="R4621">
        <f>IF(IFERROR(VLOOKUP(DATOS[[#This Row],[IdUnico]],A4622:$A$5002,1,FALSE),0),1,0)</f>
        <v>0</v>
      </c>
    </row>
    <row r="4622" spans="1:18" x14ac:dyDescent="0.3">
      <c r="A4622" t="str">
        <f>CONCATENATE(DATOS[[#This Row],[customer_id]],"_",DATOS[[#This Row],[country]],"_",DATOS[[#This Row],[customer_since]])</f>
        <v>CUST_9263_USA_44448</v>
      </c>
      <c r="B4622" t="s">
        <v>3203</v>
      </c>
      <c r="C4622">
        <v>67</v>
      </c>
      <c r="D4622" t="s">
        <v>21</v>
      </c>
      <c r="E4622" t="s">
        <v>18</v>
      </c>
      <c r="F4622">
        <v>65.14</v>
      </c>
      <c r="G4622">
        <f>IF(DATOS[[#This Row],[avg_order_value]]="",0,DATOS[[#This Row],[avg_order_value]])</f>
        <v>65.14</v>
      </c>
      <c r="H4622">
        <v>11</v>
      </c>
      <c r="I4622">
        <f>DATOS[[#This Row],[avgValorOrdenDesc]]*DATOS[[#This Row],[total_orders]]</f>
        <v>716.54</v>
      </c>
      <c r="J4622">
        <v>270</v>
      </c>
      <c r="K4622">
        <v>0</v>
      </c>
      <c r="L4622" t="s">
        <v>16</v>
      </c>
      <c r="M4622">
        <v>77.3</v>
      </c>
      <c r="N4622">
        <f>IF(DATOS[[#This Row],[email_open_rate]]="",0,DATOS[[#This Row],[email_open_rate]])</f>
        <v>77.3</v>
      </c>
      <c r="O4622" s="1">
        <v>44448</v>
      </c>
      <c r="P4622">
        <v>1</v>
      </c>
      <c r="Q4622">
        <v>0.25</v>
      </c>
      <c r="R4622">
        <f>IF(IFERROR(VLOOKUP(DATOS[[#This Row],[IdUnico]],A4623:$A$5002,1,FALSE),0),1,0)</f>
        <v>0</v>
      </c>
    </row>
    <row r="4623" spans="1:18" x14ac:dyDescent="0.3">
      <c r="A4623" t="str">
        <f>CONCATENATE(DATOS[[#This Row],[customer_id]],"_",DATOS[[#This Row],[country]],"_",DATOS[[#This Row],[customer_since]])</f>
        <v>CUST_9264_Australia_45519</v>
      </c>
      <c r="B4623" t="s">
        <v>1691</v>
      </c>
      <c r="C4623">
        <v>67</v>
      </c>
      <c r="D4623" t="s">
        <v>14</v>
      </c>
      <c r="E4623" t="s">
        <v>22</v>
      </c>
      <c r="F4623">
        <v>72.709999999999994</v>
      </c>
      <c r="G4623">
        <f>IF(DATOS[[#This Row],[avg_order_value]]="",0,DATOS[[#This Row],[avg_order_value]])</f>
        <v>72.709999999999994</v>
      </c>
      <c r="H4623">
        <v>14</v>
      </c>
      <c r="I4623">
        <f>DATOS[[#This Row],[avgValorOrdenDesc]]*DATOS[[#This Row],[total_orders]]</f>
        <v>1017.9399999999999</v>
      </c>
      <c r="J4623">
        <v>276</v>
      </c>
      <c r="K4623">
        <v>0</v>
      </c>
      <c r="L4623" t="s">
        <v>19</v>
      </c>
      <c r="M4623">
        <v>94</v>
      </c>
      <c r="N4623">
        <f>IF(DATOS[[#This Row],[email_open_rate]]="",0,DATOS[[#This Row],[email_open_rate]])</f>
        <v>94</v>
      </c>
      <c r="O4623" s="1">
        <v>45519</v>
      </c>
      <c r="P4623">
        <v>34</v>
      </c>
      <c r="Q4623">
        <v>0.4</v>
      </c>
      <c r="R4623">
        <f>IF(IFERROR(VLOOKUP(DATOS[[#This Row],[IdUnico]],A4624:$A$5002,1,FALSE),0),1,0)</f>
        <v>0</v>
      </c>
    </row>
    <row r="4624" spans="1:18" x14ac:dyDescent="0.3">
      <c r="A4624" t="str">
        <f>CONCATENATE(DATOS[[#This Row],[customer_id]],"_",DATOS[[#This Row],[country]],"_",DATOS[[#This Row],[customer_since]])</f>
        <v>CUST_9264_Germany_45331</v>
      </c>
      <c r="B4624" t="s">
        <v>1691</v>
      </c>
      <c r="C4624">
        <v>20</v>
      </c>
      <c r="D4624" t="s">
        <v>14</v>
      </c>
      <c r="E4624" t="s">
        <v>50</v>
      </c>
      <c r="F4624">
        <v>87.15</v>
      </c>
      <c r="G4624">
        <f>IF(DATOS[[#This Row],[avg_order_value]]="",0,DATOS[[#This Row],[avg_order_value]])</f>
        <v>87.15</v>
      </c>
      <c r="H4624">
        <v>14</v>
      </c>
      <c r="I4624">
        <f>DATOS[[#This Row],[avgValorOrdenDesc]]*DATOS[[#This Row],[total_orders]]</f>
        <v>1220.1000000000001</v>
      </c>
      <c r="J4624">
        <v>61</v>
      </c>
      <c r="K4624">
        <v>0</v>
      </c>
      <c r="L4624" t="s">
        <v>40</v>
      </c>
      <c r="M4624">
        <v>92.1</v>
      </c>
      <c r="N4624">
        <f>IF(DATOS[[#This Row],[email_open_rate]]="",0,DATOS[[#This Row],[email_open_rate]])</f>
        <v>92.1</v>
      </c>
      <c r="O4624" s="1">
        <v>45331</v>
      </c>
      <c r="P4624">
        <v>17</v>
      </c>
      <c r="Q4624">
        <v>0.32</v>
      </c>
      <c r="R4624">
        <f>IF(IFERROR(VLOOKUP(DATOS[[#This Row],[IdUnico]],A4625:$A$5002,1,FALSE),0),1,0)</f>
        <v>0</v>
      </c>
    </row>
    <row r="4625" spans="1:18" x14ac:dyDescent="0.3">
      <c r="A4625" t="str">
        <f>CONCATENATE(DATOS[[#This Row],[customer_id]],"_",DATOS[[#This Row],[country]],"_",DATOS[[#This Row],[customer_since]])</f>
        <v>CUST_9266_Japan_44752</v>
      </c>
      <c r="B4625" t="s">
        <v>1934</v>
      </c>
      <c r="C4625">
        <v>52</v>
      </c>
      <c r="D4625" t="s">
        <v>21</v>
      </c>
      <c r="E4625" t="s">
        <v>26</v>
      </c>
      <c r="F4625">
        <v>225.25</v>
      </c>
      <c r="G4625">
        <f>IF(DATOS[[#This Row],[avg_order_value]]="",0,DATOS[[#This Row],[avg_order_value]])</f>
        <v>225.25</v>
      </c>
      <c r="H4625">
        <v>8</v>
      </c>
      <c r="I4625">
        <f>DATOS[[#This Row],[avgValorOrdenDesc]]*DATOS[[#This Row],[total_orders]]</f>
        <v>1802</v>
      </c>
      <c r="J4625">
        <v>116</v>
      </c>
      <c r="K4625">
        <v>1</v>
      </c>
      <c r="L4625" t="s">
        <v>23</v>
      </c>
      <c r="M4625">
        <v>10.3</v>
      </c>
      <c r="N4625">
        <f>IF(DATOS[[#This Row],[email_open_rate]]="",0,DATOS[[#This Row],[email_open_rate]])</f>
        <v>10.3</v>
      </c>
      <c r="O4625" s="1">
        <v>44752</v>
      </c>
      <c r="P4625">
        <v>23</v>
      </c>
      <c r="Q4625">
        <v>0.15</v>
      </c>
      <c r="R4625">
        <f>IF(IFERROR(VLOOKUP(DATOS[[#This Row],[IdUnico]],A4626:$A$5002,1,FALSE),0),1,0)</f>
        <v>0</v>
      </c>
    </row>
    <row r="4626" spans="1:18" x14ac:dyDescent="0.3">
      <c r="A4626" t="str">
        <f>CONCATENATE(DATOS[[#This Row],[customer_id]],"_",DATOS[[#This Row],[country]],"_",DATOS[[#This Row],[customer_since]])</f>
        <v>CUST_9275_France_44183</v>
      </c>
      <c r="B4626" t="s">
        <v>2646</v>
      </c>
      <c r="C4626">
        <v>71</v>
      </c>
      <c r="D4626" t="s">
        <v>21</v>
      </c>
      <c r="E4626" t="s">
        <v>35</v>
      </c>
      <c r="F4626">
        <v>122.73</v>
      </c>
      <c r="G4626">
        <f>IF(DATOS[[#This Row],[avg_order_value]]="",0,DATOS[[#This Row],[avg_order_value]])</f>
        <v>122.73</v>
      </c>
      <c r="H4626">
        <v>5</v>
      </c>
      <c r="I4626">
        <f>DATOS[[#This Row],[avgValorOrdenDesc]]*DATOS[[#This Row],[total_orders]]</f>
        <v>613.65</v>
      </c>
      <c r="J4626">
        <v>85</v>
      </c>
      <c r="K4626">
        <v>0</v>
      </c>
      <c r="L4626" t="s">
        <v>29</v>
      </c>
      <c r="M4626">
        <v>33.700000000000003</v>
      </c>
      <c r="N4626">
        <f>IF(DATOS[[#This Row],[email_open_rate]]="",0,DATOS[[#This Row],[email_open_rate]])</f>
        <v>33.700000000000003</v>
      </c>
      <c r="O4626" s="1">
        <v>44183</v>
      </c>
      <c r="P4626">
        <v>29</v>
      </c>
      <c r="Q4626">
        <v>0.56000000000000005</v>
      </c>
      <c r="R4626">
        <f>IF(IFERROR(VLOOKUP(DATOS[[#This Row],[IdUnico]],A4627:$A$5002,1,FALSE),0),1,0)</f>
        <v>0</v>
      </c>
    </row>
    <row r="4627" spans="1:18" x14ac:dyDescent="0.3">
      <c r="A4627" t="str">
        <f>CONCATENATE(DATOS[[#This Row],[customer_id]],"_",DATOS[[#This Row],[country]],"_",DATOS[[#This Row],[customer_since]])</f>
        <v>CUST_9277_India_44913</v>
      </c>
      <c r="B4627" t="s">
        <v>2601</v>
      </c>
      <c r="C4627">
        <v>67</v>
      </c>
      <c r="D4627" t="s">
        <v>14</v>
      </c>
      <c r="E4627" t="s">
        <v>37</v>
      </c>
      <c r="F4627">
        <v>122.23</v>
      </c>
      <c r="G4627">
        <f>IF(DATOS[[#This Row],[avg_order_value]]="",0,DATOS[[#This Row],[avg_order_value]])</f>
        <v>122.23</v>
      </c>
      <c r="H4627">
        <v>11</v>
      </c>
      <c r="I4627">
        <f>DATOS[[#This Row],[avgValorOrdenDesc]]*DATOS[[#This Row],[total_orders]]</f>
        <v>1344.53</v>
      </c>
      <c r="J4627">
        <v>69</v>
      </c>
      <c r="K4627">
        <v>0</v>
      </c>
      <c r="L4627" t="s">
        <v>40</v>
      </c>
      <c r="M4627">
        <v>4.7</v>
      </c>
      <c r="N4627">
        <f>IF(DATOS[[#This Row],[email_open_rate]]="",0,DATOS[[#This Row],[email_open_rate]])</f>
        <v>4.7</v>
      </c>
      <c r="O4627" s="1">
        <v>44913</v>
      </c>
      <c r="P4627">
        <v>71</v>
      </c>
      <c r="Q4627">
        <v>0.35</v>
      </c>
      <c r="R4627">
        <f>IF(IFERROR(VLOOKUP(DATOS[[#This Row],[IdUnico]],A4628:$A$5002,1,FALSE),0),1,0)</f>
        <v>0</v>
      </c>
    </row>
    <row r="4628" spans="1:18" x14ac:dyDescent="0.3">
      <c r="A4628" t="str">
        <f>CONCATENATE(DATOS[[#This Row],[customer_id]],"_",DATOS[[#This Row],[country]],"_",DATOS[[#This Row],[customer_since]])</f>
        <v>CUST_9281_France_45658</v>
      </c>
      <c r="B4628" t="s">
        <v>3105</v>
      </c>
      <c r="C4628">
        <v>74</v>
      </c>
      <c r="D4628" t="s">
        <v>14</v>
      </c>
      <c r="E4628" t="s">
        <v>35</v>
      </c>
      <c r="F4628">
        <v>74.05</v>
      </c>
      <c r="G4628">
        <f>IF(DATOS[[#This Row],[avg_order_value]]="",0,DATOS[[#This Row],[avg_order_value]])</f>
        <v>74.05</v>
      </c>
      <c r="H4628">
        <v>12</v>
      </c>
      <c r="I4628">
        <f>DATOS[[#This Row],[avgValorOrdenDesc]]*DATOS[[#This Row],[total_orders]]</f>
        <v>888.59999999999991</v>
      </c>
      <c r="J4628">
        <v>29</v>
      </c>
      <c r="K4628">
        <v>0</v>
      </c>
      <c r="L4628" t="s">
        <v>19</v>
      </c>
      <c r="M4628">
        <v>82.9</v>
      </c>
      <c r="N4628">
        <f>IF(DATOS[[#This Row],[email_open_rate]]="",0,DATOS[[#This Row],[email_open_rate]])</f>
        <v>82.9</v>
      </c>
      <c r="O4628" s="1">
        <v>45658</v>
      </c>
      <c r="P4628">
        <v>78</v>
      </c>
      <c r="Q4628">
        <v>0.38</v>
      </c>
      <c r="R4628">
        <f>IF(IFERROR(VLOOKUP(DATOS[[#This Row],[IdUnico]],A4629:$A$5002,1,FALSE),0),1,0)</f>
        <v>0</v>
      </c>
    </row>
    <row r="4629" spans="1:18" x14ac:dyDescent="0.3">
      <c r="A4629" t="str">
        <f>CONCATENATE(DATOS[[#This Row],[customer_id]],"_",DATOS[[#This Row],[country]],"_",DATOS[[#This Row],[customer_since]])</f>
        <v>CUST_9286_Germany_45676</v>
      </c>
      <c r="B4629" t="s">
        <v>1700</v>
      </c>
      <c r="C4629">
        <v>27</v>
      </c>
      <c r="D4629" t="s">
        <v>21</v>
      </c>
      <c r="E4629" t="s">
        <v>50</v>
      </c>
      <c r="F4629">
        <v>146.37</v>
      </c>
      <c r="G4629">
        <f>IF(DATOS[[#This Row],[avg_order_value]]="",0,DATOS[[#This Row],[avg_order_value]])</f>
        <v>146.37</v>
      </c>
      <c r="H4629">
        <v>7</v>
      </c>
      <c r="I4629">
        <f>DATOS[[#This Row],[avgValorOrdenDesc]]*DATOS[[#This Row],[total_orders]]</f>
        <v>1024.5900000000001</v>
      </c>
      <c r="J4629">
        <v>189</v>
      </c>
      <c r="K4629">
        <v>0</v>
      </c>
      <c r="L4629" t="s">
        <v>40</v>
      </c>
      <c r="M4629">
        <v>5.0999999999999996</v>
      </c>
      <c r="N4629">
        <f>IF(DATOS[[#This Row],[email_open_rate]]="",0,DATOS[[#This Row],[email_open_rate]])</f>
        <v>5.0999999999999996</v>
      </c>
      <c r="O4629" s="1">
        <v>45676</v>
      </c>
      <c r="P4629">
        <v>61</v>
      </c>
      <c r="Q4629">
        <v>0.38</v>
      </c>
      <c r="R4629">
        <f>IF(IFERROR(VLOOKUP(DATOS[[#This Row],[IdUnico]],A4630:$A$5002,1,FALSE),0),1,0)</f>
        <v>0</v>
      </c>
    </row>
    <row r="4630" spans="1:18" x14ac:dyDescent="0.3">
      <c r="A4630" t="str">
        <f>CONCATENATE(DATOS[[#This Row],[customer_id]],"_",DATOS[[#This Row],[country]],"_",DATOS[[#This Row],[customer_since]])</f>
        <v>CUST_9301_Australia_45451</v>
      </c>
      <c r="B4630" t="s">
        <v>3148</v>
      </c>
      <c r="C4630">
        <v>53</v>
      </c>
      <c r="D4630" t="s">
        <v>25</v>
      </c>
      <c r="E4630" t="s">
        <v>22</v>
      </c>
      <c r="G4630">
        <f>IF(DATOS[[#This Row],[avg_order_value]]="",0,DATOS[[#This Row],[avg_order_value]])</f>
        <v>0</v>
      </c>
      <c r="H4630">
        <v>14</v>
      </c>
      <c r="I4630">
        <f>DATOS[[#This Row],[avgValorOrdenDesc]]*DATOS[[#This Row],[total_orders]]</f>
        <v>0</v>
      </c>
      <c r="J4630">
        <v>256</v>
      </c>
      <c r="K4630">
        <v>0</v>
      </c>
      <c r="L4630" t="s">
        <v>16</v>
      </c>
      <c r="N4630">
        <f>IF(DATOS[[#This Row],[email_open_rate]]="",0,DATOS[[#This Row],[email_open_rate]])</f>
        <v>0</v>
      </c>
      <c r="O4630" s="1">
        <v>45451</v>
      </c>
      <c r="P4630">
        <v>9</v>
      </c>
      <c r="Q4630">
        <v>0.3</v>
      </c>
      <c r="R4630">
        <f>IF(IFERROR(VLOOKUP(DATOS[[#This Row],[IdUnico]],A4631:$A$5002,1,FALSE),0),1,0)</f>
        <v>0</v>
      </c>
    </row>
    <row r="4631" spans="1:18" x14ac:dyDescent="0.3">
      <c r="A4631" t="str">
        <f>CONCATENATE(DATOS[[#This Row],[customer_id]],"_",DATOS[[#This Row],[country]],"_",DATOS[[#This Row],[customer_since]])</f>
        <v>CUST_9305_India_45712</v>
      </c>
      <c r="B4631" t="s">
        <v>3059</v>
      </c>
      <c r="C4631">
        <v>46</v>
      </c>
      <c r="D4631" t="s">
        <v>21</v>
      </c>
      <c r="E4631" t="s">
        <v>37</v>
      </c>
      <c r="F4631">
        <v>117.11</v>
      </c>
      <c r="G4631">
        <f>IF(DATOS[[#This Row],[avg_order_value]]="",0,DATOS[[#This Row],[avg_order_value]])</f>
        <v>117.11</v>
      </c>
      <c r="H4631">
        <v>11</v>
      </c>
      <c r="I4631">
        <f>DATOS[[#This Row],[avgValorOrdenDesc]]*DATOS[[#This Row],[total_orders]]</f>
        <v>1288.21</v>
      </c>
      <c r="J4631">
        <v>347</v>
      </c>
      <c r="K4631">
        <v>0</v>
      </c>
      <c r="L4631" t="s">
        <v>29</v>
      </c>
      <c r="M4631">
        <v>67.8</v>
      </c>
      <c r="N4631">
        <f>IF(DATOS[[#This Row],[email_open_rate]]="",0,DATOS[[#This Row],[email_open_rate]])</f>
        <v>67.8</v>
      </c>
      <c r="O4631" s="1">
        <v>45712</v>
      </c>
      <c r="P4631">
        <v>29</v>
      </c>
      <c r="Q4631">
        <v>0.3</v>
      </c>
      <c r="R4631">
        <f>IF(IFERROR(VLOOKUP(DATOS[[#This Row],[IdUnico]],A4632:$A$5002,1,FALSE),0),1,0)</f>
        <v>0</v>
      </c>
    </row>
    <row r="4632" spans="1:18" x14ac:dyDescent="0.3">
      <c r="A4632" t="str">
        <f>CONCATENATE(DATOS[[#This Row],[customer_id]],"_",DATOS[[#This Row],[country]],"_",DATOS[[#This Row],[customer_since]])</f>
        <v>CUST_9306_Japan_44144</v>
      </c>
      <c r="B4632" t="s">
        <v>451</v>
      </c>
      <c r="C4632">
        <v>29</v>
      </c>
      <c r="D4632" t="s">
        <v>21</v>
      </c>
      <c r="E4632" t="s">
        <v>26</v>
      </c>
      <c r="F4632">
        <v>56.93</v>
      </c>
      <c r="G4632">
        <f>IF(DATOS[[#This Row],[avg_order_value]]="",0,DATOS[[#This Row],[avg_order_value]])</f>
        <v>56.93</v>
      </c>
      <c r="H4632">
        <v>10</v>
      </c>
      <c r="I4632">
        <f>DATOS[[#This Row],[avgValorOrdenDesc]]*DATOS[[#This Row],[total_orders]]</f>
        <v>569.29999999999995</v>
      </c>
      <c r="J4632">
        <v>47</v>
      </c>
      <c r="K4632">
        <v>0</v>
      </c>
      <c r="L4632" t="s">
        <v>19</v>
      </c>
      <c r="M4632">
        <v>22.4</v>
      </c>
      <c r="N4632">
        <f>IF(DATOS[[#This Row],[email_open_rate]]="",0,DATOS[[#This Row],[email_open_rate]])</f>
        <v>22.4</v>
      </c>
      <c r="O4632" s="1">
        <v>44144</v>
      </c>
      <c r="P4632">
        <v>92</v>
      </c>
      <c r="Q4632">
        <v>0.13</v>
      </c>
      <c r="R4632">
        <f>IF(IFERROR(VLOOKUP(DATOS[[#This Row],[IdUnico]],A4633:$A$5002,1,FALSE),0),1,0)</f>
        <v>0</v>
      </c>
    </row>
    <row r="4633" spans="1:18" x14ac:dyDescent="0.3">
      <c r="A4633" t="str">
        <f>CONCATENATE(DATOS[[#This Row],[customer_id]],"_",DATOS[[#This Row],[country]],"_",DATOS[[#This Row],[customer_since]])</f>
        <v>CUST_9306_UK_45807</v>
      </c>
      <c r="B4633" t="s">
        <v>451</v>
      </c>
      <c r="C4633">
        <v>35</v>
      </c>
      <c r="D4633" t="s">
        <v>25</v>
      </c>
      <c r="E4633" t="s">
        <v>52</v>
      </c>
      <c r="F4633">
        <v>46.97</v>
      </c>
      <c r="G4633">
        <f>IF(DATOS[[#This Row],[avg_order_value]]="",0,DATOS[[#This Row],[avg_order_value]])</f>
        <v>46.97</v>
      </c>
      <c r="H4633">
        <v>11</v>
      </c>
      <c r="I4633">
        <f>DATOS[[#This Row],[avgValorOrdenDesc]]*DATOS[[#This Row],[total_orders]]</f>
        <v>516.66999999999996</v>
      </c>
      <c r="J4633">
        <v>182</v>
      </c>
      <c r="K4633">
        <v>0</v>
      </c>
      <c r="L4633" t="s">
        <v>19</v>
      </c>
      <c r="M4633">
        <v>32.9</v>
      </c>
      <c r="N4633">
        <f>IF(DATOS[[#This Row],[email_open_rate]]="",0,DATOS[[#This Row],[email_open_rate]])</f>
        <v>32.9</v>
      </c>
      <c r="O4633" s="1">
        <v>45807</v>
      </c>
      <c r="P4633">
        <v>94</v>
      </c>
      <c r="Q4633">
        <v>0.2</v>
      </c>
      <c r="R4633">
        <f>IF(IFERROR(VLOOKUP(DATOS[[#This Row],[IdUnico]],A4634:$A$5002,1,FALSE),0),1,0)</f>
        <v>0</v>
      </c>
    </row>
    <row r="4634" spans="1:18" x14ac:dyDescent="0.3">
      <c r="A4634" t="str">
        <f>CONCATENATE(DATOS[[#This Row],[customer_id]],"_",DATOS[[#This Row],[country]],"_",DATOS[[#This Row],[customer_since]])</f>
        <v>CUST_9307_Canada_44440</v>
      </c>
      <c r="B4634" t="s">
        <v>2631</v>
      </c>
      <c r="C4634">
        <v>24</v>
      </c>
      <c r="D4634" t="s">
        <v>21</v>
      </c>
      <c r="E4634" t="s">
        <v>28</v>
      </c>
      <c r="F4634">
        <v>235.86</v>
      </c>
      <c r="G4634">
        <f>IF(DATOS[[#This Row],[avg_order_value]]="",0,DATOS[[#This Row],[avg_order_value]])</f>
        <v>235.86</v>
      </c>
      <c r="H4634">
        <v>5</v>
      </c>
      <c r="I4634">
        <f>DATOS[[#This Row],[avgValorOrdenDesc]]*DATOS[[#This Row],[total_orders]]</f>
        <v>1179.3000000000002</v>
      </c>
      <c r="J4634">
        <v>286</v>
      </c>
      <c r="K4634">
        <v>0</v>
      </c>
      <c r="L4634" t="s">
        <v>29</v>
      </c>
      <c r="M4634">
        <v>49.7</v>
      </c>
      <c r="N4634">
        <f>IF(DATOS[[#This Row],[email_open_rate]]="",0,DATOS[[#This Row],[email_open_rate]])</f>
        <v>49.7</v>
      </c>
      <c r="O4634" s="1">
        <v>44440</v>
      </c>
      <c r="P4634">
        <v>47</v>
      </c>
      <c r="Q4634">
        <v>0.21</v>
      </c>
      <c r="R4634">
        <f>IF(IFERROR(VLOOKUP(DATOS[[#This Row],[IdUnico]],A4635:$A$5002,1,FALSE),0),1,0)</f>
        <v>0</v>
      </c>
    </row>
    <row r="4635" spans="1:18" x14ac:dyDescent="0.3">
      <c r="A4635" t="str">
        <f>CONCATENATE(DATOS[[#This Row],[customer_id]],"_",DATOS[[#This Row],[country]],"_",DATOS[[#This Row],[customer_since]])</f>
        <v>CUST_9307_France_44532</v>
      </c>
      <c r="B4635" t="s">
        <v>2631</v>
      </c>
      <c r="C4635">
        <v>33</v>
      </c>
      <c r="D4635" t="s">
        <v>21</v>
      </c>
      <c r="E4635" t="s">
        <v>35</v>
      </c>
      <c r="F4635">
        <v>67.27</v>
      </c>
      <c r="G4635">
        <f>IF(DATOS[[#This Row],[avg_order_value]]="",0,DATOS[[#This Row],[avg_order_value]])</f>
        <v>67.27</v>
      </c>
      <c r="H4635">
        <v>8</v>
      </c>
      <c r="I4635">
        <f>DATOS[[#This Row],[avgValorOrdenDesc]]*DATOS[[#This Row],[total_orders]]</f>
        <v>538.16</v>
      </c>
      <c r="J4635">
        <v>251</v>
      </c>
      <c r="K4635">
        <v>0</v>
      </c>
      <c r="L4635" t="s">
        <v>19</v>
      </c>
      <c r="M4635">
        <v>5</v>
      </c>
      <c r="N4635">
        <f>IF(DATOS[[#This Row],[email_open_rate]]="",0,DATOS[[#This Row],[email_open_rate]])</f>
        <v>5</v>
      </c>
      <c r="O4635" s="1">
        <v>44532</v>
      </c>
      <c r="P4635">
        <v>29</v>
      </c>
      <c r="Q4635">
        <v>0.44</v>
      </c>
      <c r="R4635">
        <f>IF(IFERROR(VLOOKUP(DATOS[[#This Row],[IdUnico]],A4636:$A$5002,1,FALSE),0),1,0)</f>
        <v>0</v>
      </c>
    </row>
    <row r="4636" spans="1:18" x14ac:dyDescent="0.3">
      <c r="A4636" t="str">
        <f>CONCATENATE(DATOS[[#This Row],[customer_id]],"_",DATOS[[#This Row],[country]],"_",DATOS[[#This Row],[customer_since]])</f>
        <v>CUST_9308_Australia_44327</v>
      </c>
      <c r="B4636" t="s">
        <v>386</v>
      </c>
      <c r="C4636">
        <v>75</v>
      </c>
      <c r="D4636" t="s">
        <v>21</v>
      </c>
      <c r="E4636" t="s">
        <v>22</v>
      </c>
      <c r="F4636">
        <v>24.61</v>
      </c>
      <c r="G4636">
        <f>IF(DATOS[[#This Row],[avg_order_value]]="",0,DATOS[[#This Row],[avg_order_value]])</f>
        <v>24.61</v>
      </c>
      <c r="H4636">
        <v>5</v>
      </c>
      <c r="I4636">
        <f>DATOS[[#This Row],[avgValorOrdenDesc]]*DATOS[[#This Row],[total_orders]]</f>
        <v>123.05</v>
      </c>
      <c r="J4636">
        <v>204</v>
      </c>
      <c r="K4636">
        <v>0</v>
      </c>
      <c r="L4636" t="s">
        <v>19</v>
      </c>
      <c r="M4636">
        <v>96.2</v>
      </c>
      <c r="N4636">
        <f>IF(DATOS[[#This Row],[email_open_rate]]="",0,DATOS[[#This Row],[email_open_rate]])</f>
        <v>96.2</v>
      </c>
      <c r="O4636" s="1">
        <v>44327</v>
      </c>
      <c r="P4636">
        <v>96</v>
      </c>
      <c r="Q4636">
        <v>0.37</v>
      </c>
      <c r="R4636">
        <f>IF(IFERROR(VLOOKUP(DATOS[[#This Row],[IdUnico]],A4637:$A$5002,1,FALSE),0),1,0)</f>
        <v>0</v>
      </c>
    </row>
    <row r="4637" spans="1:18" x14ac:dyDescent="0.3">
      <c r="A4637" t="str">
        <f>CONCATENATE(DATOS[[#This Row],[customer_id]],"_",DATOS[[#This Row],[country]],"_",DATOS[[#This Row],[customer_since]])</f>
        <v>CUST_9311_India_45369</v>
      </c>
      <c r="B4637" t="s">
        <v>382</v>
      </c>
      <c r="C4637">
        <v>68</v>
      </c>
      <c r="D4637" t="s">
        <v>14</v>
      </c>
      <c r="E4637" t="s">
        <v>37</v>
      </c>
      <c r="F4637">
        <v>273.29000000000002</v>
      </c>
      <c r="G4637">
        <f>IF(DATOS[[#This Row],[avg_order_value]]="",0,DATOS[[#This Row],[avg_order_value]])</f>
        <v>273.29000000000002</v>
      </c>
      <c r="H4637">
        <v>11</v>
      </c>
      <c r="I4637">
        <f>DATOS[[#This Row],[avgValorOrdenDesc]]*DATOS[[#This Row],[total_orders]]</f>
        <v>3006.19</v>
      </c>
      <c r="J4637">
        <v>339</v>
      </c>
      <c r="K4637">
        <v>0</v>
      </c>
      <c r="L4637" t="s">
        <v>40</v>
      </c>
      <c r="M4637">
        <v>44.9</v>
      </c>
      <c r="N4637">
        <f>IF(DATOS[[#This Row],[email_open_rate]]="",0,DATOS[[#This Row],[email_open_rate]])</f>
        <v>44.9</v>
      </c>
      <c r="O4637" s="1">
        <v>45369</v>
      </c>
      <c r="P4637">
        <v>78</v>
      </c>
      <c r="Q4637">
        <v>0.24</v>
      </c>
      <c r="R4637">
        <f>IF(IFERROR(VLOOKUP(DATOS[[#This Row],[IdUnico]],A4638:$A$5002,1,FALSE),0),1,0)</f>
        <v>0</v>
      </c>
    </row>
    <row r="4638" spans="1:18" x14ac:dyDescent="0.3">
      <c r="A4638" t="str">
        <f>CONCATENATE(DATOS[[#This Row],[customer_id]],"_",DATOS[[#This Row],[country]],"_",DATOS[[#This Row],[customer_since]])</f>
        <v>CUST_9312_China_44532</v>
      </c>
      <c r="B4638" t="s">
        <v>2886</v>
      </c>
      <c r="C4638">
        <v>67</v>
      </c>
      <c r="D4638" t="s">
        <v>14</v>
      </c>
      <c r="E4638" t="s">
        <v>44</v>
      </c>
      <c r="F4638">
        <v>64.06</v>
      </c>
      <c r="G4638">
        <f>IF(DATOS[[#This Row],[avg_order_value]]="",0,DATOS[[#This Row],[avg_order_value]])</f>
        <v>64.06</v>
      </c>
      <c r="H4638">
        <v>9</v>
      </c>
      <c r="I4638">
        <f>DATOS[[#This Row],[avgValorOrdenDesc]]*DATOS[[#This Row],[total_orders]]</f>
        <v>576.54</v>
      </c>
      <c r="J4638">
        <v>150</v>
      </c>
      <c r="K4638">
        <v>0</v>
      </c>
      <c r="L4638" t="s">
        <v>23</v>
      </c>
      <c r="N4638">
        <f>IF(DATOS[[#This Row],[email_open_rate]]="",0,DATOS[[#This Row],[email_open_rate]])</f>
        <v>0</v>
      </c>
      <c r="O4638" s="1">
        <v>44532</v>
      </c>
      <c r="P4638">
        <v>62</v>
      </c>
      <c r="Q4638">
        <v>0.39</v>
      </c>
      <c r="R4638">
        <f>IF(IFERROR(VLOOKUP(DATOS[[#This Row],[IdUnico]],A4639:$A$5002,1,FALSE),0),1,0)</f>
        <v>0</v>
      </c>
    </row>
    <row r="4639" spans="1:18" x14ac:dyDescent="0.3">
      <c r="A4639" t="str">
        <f>CONCATENATE(DATOS[[#This Row],[customer_id]],"_",DATOS[[#This Row],[country]],"_",DATOS[[#This Row],[customer_since]])</f>
        <v>CUST_9315_Australia_44522</v>
      </c>
      <c r="B4639" t="s">
        <v>2298</v>
      </c>
      <c r="C4639">
        <v>33</v>
      </c>
      <c r="D4639" t="s">
        <v>21</v>
      </c>
      <c r="E4639" t="s">
        <v>22</v>
      </c>
      <c r="F4639">
        <v>86.36</v>
      </c>
      <c r="G4639">
        <f>IF(DATOS[[#This Row],[avg_order_value]]="",0,DATOS[[#This Row],[avg_order_value]])</f>
        <v>86.36</v>
      </c>
      <c r="H4639">
        <v>11</v>
      </c>
      <c r="I4639">
        <f>DATOS[[#This Row],[avgValorOrdenDesc]]*DATOS[[#This Row],[total_orders]]</f>
        <v>949.96</v>
      </c>
      <c r="J4639">
        <v>212</v>
      </c>
      <c r="K4639">
        <v>0</v>
      </c>
      <c r="L4639" t="s">
        <v>16</v>
      </c>
      <c r="M4639">
        <v>39</v>
      </c>
      <c r="N4639">
        <f>IF(DATOS[[#This Row],[email_open_rate]]="",0,DATOS[[#This Row],[email_open_rate]])</f>
        <v>39</v>
      </c>
      <c r="O4639" s="1">
        <v>44522</v>
      </c>
      <c r="P4639">
        <v>28</v>
      </c>
      <c r="Q4639">
        <v>0.42</v>
      </c>
      <c r="R4639">
        <f>IF(IFERROR(VLOOKUP(DATOS[[#This Row],[IdUnico]],A4640:$A$5002,1,FALSE),0),1,0)</f>
        <v>0</v>
      </c>
    </row>
    <row r="4640" spans="1:18" x14ac:dyDescent="0.3">
      <c r="A4640" t="str">
        <f>CONCATENATE(DATOS[[#This Row],[customer_id]],"_",DATOS[[#This Row],[country]],"_",DATOS[[#This Row],[customer_since]])</f>
        <v>CUST_9319_Australia_44510</v>
      </c>
      <c r="B4640" t="s">
        <v>314</v>
      </c>
      <c r="C4640">
        <v>68</v>
      </c>
      <c r="D4640" t="s">
        <v>21</v>
      </c>
      <c r="E4640" t="s">
        <v>22</v>
      </c>
      <c r="F4640">
        <v>107.96</v>
      </c>
      <c r="G4640">
        <f>IF(DATOS[[#This Row],[avg_order_value]]="",0,DATOS[[#This Row],[avg_order_value]])</f>
        <v>107.96</v>
      </c>
      <c r="H4640">
        <v>10</v>
      </c>
      <c r="I4640">
        <f>DATOS[[#This Row],[avgValorOrdenDesc]]*DATOS[[#This Row],[total_orders]]</f>
        <v>1079.5999999999999</v>
      </c>
      <c r="J4640">
        <v>55</v>
      </c>
      <c r="K4640">
        <v>0</v>
      </c>
      <c r="L4640" t="s">
        <v>23</v>
      </c>
      <c r="M4640">
        <v>71.8</v>
      </c>
      <c r="N4640">
        <f>IF(DATOS[[#This Row],[email_open_rate]]="",0,DATOS[[#This Row],[email_open_rate]])</f>
        <v>71.8</v>
      </c>
      <c r="O4640" s="1">
        <v>44510</v>
      </c>
      <c r="P4640">
        <v>66</v>
      </c>
      <c r="Q4640">
        <v>0.28999999999999998</v>
      </c>
      <c r="R4640">
        <f>IF(IFERROR(VLOOKUP(DATOS[[#This Row],[IdUnico]],A4641:$A$5002,1,FALSE),0),1,0)</f>
        <v>0</v>
      </c>
    </row>
    <row r="4641" spans="1:18" x14ac:dyDescent="0.3">
      <c r="A4641" t="str">
        <f>CONCATENATE(DATOS[[#This Row],[customer_id]],"_",DATOS[[#This Row],[country]],"_",DATOS[[#This Row],[customer_since]])</f>
        <v>CUST_9319_China_44077</v>
      </c>
      <c r="B4641" t="s">
        <v>314</v>
      </c>
      <c r="C4641">
        <v>25</v>
      </c>
      <c r="D4641" t="s">
        <v>21</v>
      </c>
      <c r="E4641" t="s">
        <v>44</v>
      </c>
      <c r="F4641">
        <v>67.31</v>
      </c>
      <c r="G4641">
        <f>IF(DATOS[[#This Row],[avg_order_value]]="",0,DATOS[[#This Row],[avg_order_value]])</f>
        <v>67.31</v>
      </c>
      <c r="H4641">
        <v>9</v>
      </c>
      <c r="I4641">
        <f>DATOS[[#This Row],[avgValorOrdenDesc]]*DATOS[[#This Row],[total_orders]]</f>
        <v>605.79</v>
      </c>
      <c r="J4641">
        <v>336</v>
      </c>
      <c r="K4641">
        <v>0</v>
      </c>
      <c r="L4641" t="s">
        <v>29</v>
      </c>
      <c r="M4641">
        <v>49.8</v>
      </c>
      <c r="N4641">
        <f>IF(DATOS[[#This Row],[email_open_rate]]="",0,DATOS[[#This Row],[email_open_rate]])</f>
        <v>49.8</v>
      </c>
      <c r="O4641" s="1">
        <v>44077</v>
      </c>
      <c r="P4641">
        <v>18</v>
      </c>
      <c r="Q4641">
        <v>0.25</v>
      </c>
      <c r="R4641">
        <f>IF(IFERROR(VLOOKUP(DATOS[[#This Row],[IdUnico]],A4642:$A$5002,1,FALSE),0),1,0)</f>
        <v>0</v>
      </c>
    </row>
    <row r="4642" spans="1:18" x14ac:dyDescent="0.3">
      <c r="A4642" t="str">
        <f>CONCATENATE(DATOS[[#This Row],[customer_id]],"_",DATOS[[#This Row],[country]],"_",DATOS[[#This Row],[customer_since]])</f>
        <v>CUST_9320_Germany_45257</v>
      </c>
      <c r="B4642" t="s">
        <v>1513</v>
      </c>
      <c r="C4642">
        <v>21</v>
      </c>
      <c r="D4642" t="s">
        <v>14</v>
      </c>
      <c r="E4642" t="s">
        <v>50</v>
      </c>
      <c r="F4642">
        <v>68.86</v>
      </c>
      <c r="G4642">
        <f>IF(DATOS[[#This Row],[avg_order_value]]="",0,DATOS[[#This Row],[avg_order_value]])</f>
        <v>68.86</v>
      </c>
      <c r="H4642">
        <v>11</v>
      </c>
      <c r="I4642">
        <f>DATOS[[#This Row],[avgValorOrdenDesc]]*DATOS[[#This Row],[total_orders]]</f>
        <v>757.46</v>
      </c>
      <c r="J4642">
        <v>185</v>
      </c>
      <c r="K4642">
        <v>0</v>
      </c>
      <c r="L4642" t="s">
        <v>19</v>
      </c>
      <c r="N4642">
        <f>IF(DATOS[[#This Row],[email_open_rate]]="",0,DATOS[[#This Row],[email_open_rate]])</f>
        <v>0</v>
      </c>
      <c r="O4642" s="1">
        <v>45257</v>
      </c>
      <c r="P4642">
        <v>67</v>
      </c>
      <c r="Q4642">
        <v>0.11</v>
      </c>
      <c r="R4642">
        <f>IF(IFERROR(VLOOKUP(DATOS[[#This Row],[IdUnico]],A4643:$A$5002,1,FALSE),0),1,0)</f>
        <v>0</v>
      </c>
    </row>
    <row r="4643" spans="1:18" x14ac:dyDescent="0.3">
      <c r="A4643" t="str">
        <f>CONCATENATE(DATOS[[#This Row],[customer_id]],"_",DATOS[[#This Row],[country]],"_",DATOS[[#This Row],[customer_since]])</f>
        <v>CUST_9320_Japan_45134</v>
      </c>
      <c r="B4643" t="s">
        <v>1513</v>
      </c>
      <c r="C4643">
        <v>47</v>
      </c>
      <c r="D4643" t="s">
        <v>21</v>
      </c>
      <c r="E4643" t="s">
        <v>26</v>
      </c>
      <c r="F4643">
        <v>26.67</v>
      </c>
      <c r="G4643">
        <f>IF(DATOS[[#This Row],[avg_order_value]]="",0,DATOS[[#This Row],[avg_order_value]])</f>
        <v>26.67</v>
      </c>
      <c r="H4643">
        <v>10</v>
      </c>
      <c r="I4643">
        <f>DATOS[[#This Row],[avgValorOrdenDesc]]*DATOS[[#This Row],[total_orders]]</f>
        <v>266.70000000000005</v>
      </c>
      <c r="J4643">
        <v>96</v>
      </c>
      <c r="K4643">
        <v>0</v>
      </c>
      <c r="L4643" t="s">
        <v>16</v>
      </c>
      <c r="M4643">
        <v>93.2</v>
      </c>
      <c r="N4643">
        <f>IF(DATOS[[#This Row],[email_open_rate]]="",0,DATOS[[#This Row],[email_open_rate]])</f>
        <v>93.2</v>
      </c>
      <c r="O4643" s="1">
        <v>45134</v>
      </c>
      <c r="P4643">
        <v>78</v>
      </c>
      <c r="Q4643">
        <v>0.28999999999999998</v>
      </c>
      <c r="R4643">
        <f>IF(IFERROR(VLOOKUP(DATOS[[#This Row],[IdUnico]],A4644:$A$5002,1,FALSE),0),1,0)</f>
        <v>0</v>
      </c>
    </row>
    <row r="4644" spans="1:18" x14ac:dyDescent="0.3">
      <c r="A4644" t="str">
        <f>CONCATENATE(DATOS[[#This Row],[customer_id]],"_",DATOS[[#This Row],[country]],"_",DATOS[[#This Row],[customer_since]])</f>
        <v>CUST_9321_Japan_44771</v>
      </c>
      <c r="B4644" t="s">
        <v>1454</v>
      </c>
      <c r="C4644">
        <v>52</v>
      </c>
      <c r="D4644" t="s">
        <v>14</v>
      </c>
      <c r="E4644" t="s">
        <v>26</v>
      </c>
      <c r="F4644">
        <v>35.51</v>
      </c>
      <c r="G4644">
        <f>IF(DATOS[[#This Row],[avg_order_value]]="",0,DATOS[[#This Row],[avg_order_value]])</f>
        <v>35.51</v>
      </c>
      <c r="H4644">
        <v>7</v>
      </c>
      <c r="I4644">
        <f>DATOS[[#This Row],[avgValorOrdenDesc]]*DATOS[[#This Row],[total_orders]]</f>
        <v>248.57</v>
      </c>
      <c r="J4644">
        <v>319</v>
      </c>
      <c r="K4644">
        <v>0</v>
      </c>
      <c r="L4644" t="s">
        <v>40</v>
      </c>
      <c r="M4644">
        <v>93.4</v>
      </c>
      <c r="N4644">
        <f>IF(DATOS[[#This Row],[email_open_rate]]="",0,DATOS[[#This Row],[email_open_rate]])</f>
        <v>93.4</v>
      </c>
      <c r="O4644" s="1">
        <v>44771</v>
      </c>
      <c r="P4644">
        <v>37</v>
      </c>
      <c r="Q4644">
        <v>0.59</v>
      </c>
      <c r="R4644">
        <f>IF(IFERROR(VLOOKUP(DATOS[[#This Row],[IdUnico]],A4645:$A$5002,1,FALSE),0),1,0)</f>
        <v>0</v>
      </c>
    </row>
    <row r="4645" spans="1:18" x14ac:dyDescent="0.3">
      <c r="A4645" t="str">
        <f>CONCATENATE(DATOS[[#This Row],[customer_id]],"_",DATOS[[#This Row],[country]],"_",DATOS[[#This Row],[customer_since]])</f>
        <v>CUST_9322_France_45347</v>
      </c>
      <c r="B4645" t="s">
        <v>34</v>
      </c>
      <c r="C4645">
        <v>26</v>
      </c>
      <c r="D4645" t="s">
        <v>21</v>
      </c>
      <c r="E4645" t="s">
        <v>35</v>
      </c>
      <c r="F4645">
        <v>55.93</v>
      </c>
      <c r="G4645">
        <f>IF(DATOS[[#This Row],[avg_order_value]]="",0,DATOS[[#This Row],[avg_order_value]])</f>
        <v>55.93</v>
      </c>
      <c r="H4645">
        <v>4</v>
      </c>
      <c r="I4645">
        <f>DATOS[[#This Row],[avgValorOrdenDesc]]*DATOS[[#This Row],[total_orders]]</f>
        <v>223.72</v>
      </c>
      <c r="J4645">
        <v>12</v>
      </c>
      <c r="K4645">
        <v>0</v>
      </c>
      <c r="L4645" t="s">
        <v>29</v>
      </c>
      <c r="M4645">
        <v>68.8</v>
      </c>
      <c r="N4645">
        <f>IF(DATOS[[#This Row],[email_open_rate]]="",0,DATOS[[#This Row],[email_open_rate]])</f>
        <v>68.8</v>
      </c>
      <c r="O4645" s="1">
        <v>45347</v>
      </c>
      <c r="P4645">
        <v>63</v>
      </c>
      <c r="Q4645">
        <v>0.52</v>
      </c>
      <c r="R4645">
        <f>IF(IFERROR(VLOOKUP(DATOS[[#This Row],[IdUnico]],A4646:$A$5002,1,FALSE),0),1,0)</f>
        <v>0</v>
      </c>
    </row>
    <row r="4646" spans="1:18" x14ac:dyDescent="0.3">
      <c r="A4646" t="str">
        <f>CONCATENATE(DATOS[[#This Row],[customer_id]],"_",DATOS[[#This Row],[country]],"_",DATOS[[#This Row],[customer_since]])</f>
        <v>CUST_9325_Brazil_45482</v>
      </c>
      <c r="B4646" t="s">
        <v>1689</v>
      </c>
      <c r="C4646">
        <v>69</v>
      </c>
      <c r="D4646" t="s">
        <v>21</v>
      </c>
      <c r="E4646" t="s">
        <v>15</v>
      </c>
      <c r="F4646">
        <v>32.200000000000003</v>
      </c>
      <c r="G4646">
        <f>IF(DATOS[[#This Row],[avg_order_value]]="",0,DATOS[[#This Row],[avg_order_value]])</f>
        <v>32.200000000000003</v>
      </c>
      <c r="H4646">
        <v>10</v>
      </c>
      <c r="I4646">
        <f>DATOS[[#This Row],[avgValorOrdenDesc]]*DATOS[[#This Row],[total_orders]]</f>
        <v>322</v>
      </c>
      <c r="J4646">
        <v>113</v>
      </c>
      <c r="K4646">
        <v>0</v>
      </c>
      <c r="L4646" t="s">
        <v>29</v>
      </c>
      <c r="N4646">
        <f>IF(DATOS[[#This Row],[email_open_rate]]="",0,DATOS[[#This Row],[email_open_rate]])</f>
        <v>0</v>
      </c>
      <c r="O4646" s="1">
        <v>45482</v>
      </c>
      <c r="P4646">
        <v>68</v>
      </c>
      <c r="Q4646">
        <v>0.44</v>
      </c>
      <c r="R4646">
        <f>IF(IFERROR(VLOOKUP(DATOS[[#This Row],[IdUnico]],A4647:$A$5002,1,FALSE),0),1,0)</f>
        <v>0</v>
      </c>
    </row>
    <row r="4647" spans="1:18" x14ac:dyDescent="0.3">
      <c r="A4647" t="str">
        <f>CONCATENATE(DATOS[[#This Row],[customer_id]],"_",DATOS[[#This Row],[country]],"_",DATOS[[#This Row],[customer_since]])</f>
        <v>CUST_9326_Australia_44163</v>
      </c>
      <c r="B4647" t="s">
        <v>2880</v>
      </c>
      <c r="C4647">
        <v>41</v>
      </c>
      <c r="D4647" t="s">
        <v>21</v>
      </c>
      <c r="E4647" t="s">
        <v>22</v>
      </c>
      <c r="F4647">
        <v>145.24</v>
      </c>
      <c r="G4647">
        <f>IF(DATOS[[#This Row],[avg_order_value]]="",0,DATOS[[#This Row],[avg_order_value]])</f>
        <v>145.24</v>
      </c>
      <c r="H4647">
        <v>10</v>
      </c>
      <c r="I4647">
        <f>DATOS[[#This Row],[avgValorOrdenDesc]]*DATOS[[#This Row],[total_orders]]</f>
        <v>1452.4</v>
      </c>
      <c r="J4647">
        <v>121</v>
      </c>
      <c r="K4647">
        <v>0</v>
      </c>
      <c r="L4647" t="s">
        <v>29</v>
      </c>
      <c r="M4647">
        <v>2.1</v>
      </c>
      <c r="N4647">
        <f>IF(DATOS[[#This Row],[email_open_rate]]="",0,DATOS[[#This Row],[email_open_rate]])</f>
        <v>2.1</v>
      </c>
      <c r="O4647" s="1">
        <v>44163</v>
      </c>
      <c r="P4647">
        <v>91</v>
      </c>
      <c r="Q4647">
        <v>0.37</v>
      </c>
      <c r="R4647">
        <f>IF(IFERROR(VLOOKUP(DATOS[[#This Row],[IdUnico]],A4648:$A$5002,1,FALSE),0),1,0)</f>
        <v>0</v>
      </c>
    </row>
    <row r="4648" spans="1:18" x14ac:dyDescent="0.3">
      <c r="A4648" t="str">
        <f>CONCATENATE(DATOS[[#This Row],[customer_id]],"_",DATOS[[#This Row],[country]],"_",DATOS[[#This Row],[customer_since]])</f>
        <v>CUST_9328_Japan_45081</v>
      </c>
      <c r="B4648" t="s">
        <v>2936</v>
      </c>
      <c r="C4648">
        <v>78</v>
      </c>
      <c r="D4648" t="s">
        <v>14</v>
      </c>
      <c r="E4648" t="s">
        <v>26</v>
      </c>
      <c r="F4648">
        <v>33.270000000000003</v>
      </c>
      <c r="G4648">
        <f>IF(DATOS[[#This Row],[avg_order_value]]="",0,DATOS[[#This Row],[avg_order_value]])</f>
        <v>33.270000000000003</v>
      </c>
      <c r="H4648">
        <v>4</v>
      </c>
      <c r="I4648">
        <f>DATOS[[#This Row],[avgValorOrdenDesc]]*DATOS[[#This Row],[total_orders]]</f>
        <v>133.08000000000001</v>
      </c>
      <c r="J4648">
        <v>325</v>
      </c>
      <c r="K4648">
        <v>0</v>
      </c>
      <c r="L4648" t="s">
        <v>29</v>
      </c>
      <c r="M4648">
        <v>96.9</v>
      </c>
      <c r="N4648">
        <f>IF(DATOS[[#This Row],[email_open_rate]]="",0,DATOS[[#This Row],[email_open_rate]])</f>
        <v>96.9</v>
      </c>
      <c r="O4648" s="1">
        <v>45081</v>
      </c>
      <c r="P4648">
        <v>46</v>
      </c>
      <c r="Q4648">
        <v>0.64</v>
      </c>
      <c r="R4648">
        <f>IF(IFERROR(VLOOKUP(DATOS[[#This Row],[IdUnico]],A4649:$A$5002,1,FALSE),0),1,0)</f>
        <v>0</v>
      </c>
    </row>
    <row r="4649" spans="1:18" x14ac:dyDescent="0.3">
      <c r="A4649" t="str">
        <f>CONCATENATE(DATOS[[#This Row],[customer_id]],"_",DATOS[[#This Row],[country]],"_",DATOS[[#This Row],[customer_since]])</f>
        <v>CUST_9329_Australia_45670</v>
      </c>
      <c r="B4649" t="s">
        <v>1937</v>
      </c>
      <c r="C4649">
        <v>33</v>
      </c>
      <c r="D4649" t="s">
        <v>14</v>
      </c>
      <c r="E4649" t="s">
        <v>22</v>
      </c>
      <c r="F4649">
        <v>33.96</v>
      </c>
      <c r="G4649">
        <f>IF(DATOS[[#This Row],[avg_order_value]]="",0,DATOS[[#This Row],[avg_order_value]])</f>
        <v>33.96</v>
      </c>
      <c r="H4649">
        <v>8</v>
      </c>
      <c r="I4649">
        <f>DATOS[[#This Row],[avgValorOrdenDesc]]*DATOS[[#This Row],[total_orders]]</f>
        <v>271.68</v>
      </c>
      <c r="J4649">
        <v>263</v>
      </c>
      <c r="K4649">
        <v>0</v>
      </c>
      <c r="L4649" t="s">
        <v>23</v>
      </c>
      <c r="M4649">
        <v>62</v>
      </c>
      <c r="N4649">
        <f>IF(DATOS[[#This Row],[email_open_rate]]="",0,DATOS[[#This Row],[email_open_rate]])</f>
        <v>62</v>
      </c>
      <c r="O4649" s="1">
        <v>45670</v>
      </c>
      <c r="P4649">
        <v>2</v>
      </c>
      <c r="Q4649">
        <v>0.31</v>
      </c>
      <c r="R4649">
        <f>IF(IFERROR(VLOOKUP(DATOS[[#This Row],[IdUnico]],A4650:$A$5002,1,FALSE),0),1,0)</f>
        <v>0</v>
      </c>
    </row>
    <row r="4650" spans="1:18" x14ac:dyDescent="0.3">
      <c r="A4650" t="str">
        <f>CONCATENATE(DATOS[[#This Row],[customer_id]],"_",DATOS[[#This Row],[country]],"_",DATOS[[#This Row],[customer_since]])</f>
        <v>CUST_9333_USA_44485</v>
      </c>
      <c r="B4650" t="s">
        <v>2187</v>
      </c>
      <c r="C4650">
        <v>44</v>
      </c>
      <c r="D4650" t="s">
        <v>14</v>
      </c>
      <c r="E4650" t="s">
        <v>18</v>
      </c>
      <c r="F4650">
        <v>106.54</v>
      </c>
      <c r="G4650">
        <f>IF(DATOS[[#This Row],[avg_order_value]]="",0,DATOS[[#This Row],[avg_order_value]])</f>
        <v>106.54</v>
      </c>
      <c r="H4650">
        <v>20</v>
      </c>
      <c r="I4650">
        <f>DATOS[[#This Row],[avgValorOrdenDesc]]*DATOS[[#This Row],[total_orders]]</f>
        <v>2130.8000000000002</v>
      </c>
      <c r="J4650">
        <v>305</v>
      </c>
      <c r="K4650">
        <v>0</v>
      </c>
      <c r="L4650" t="s">
        <v>29</v>
      </c>
      <c r="M4650">
        <v>78.7</v>
      </c>
      <c r="N4650">
        <f>IF(DATOS[[#This Row],[email_open_rate]]="",0,DATOS[[#This Row],[email_open_rate]])</f>
        <v>78.7</v>
      </c>
      <c r="O4650" s="1">
        <v>44485</v>
      </c>
      <c r="P4650">
        <v>83</v>
      </c>
      <c r="Q4650">
        <v>0.18</v>
      </c>
      <c r="R4650">
        <f>IF(IFERROR(VLOOKUP(DATOS[[#This Row],[IdUnico]],A4651:$A$5002,1,FALSE),0),1,0)</f>
        <v>0</v>
      </c>
    </row>
    <row r="4651" spans="1:18" x14ac:dyDescent="0.3">
      <c r="A4651" t="str">
        <f>CONCATENATE(DATOS[[#This Row],[customer_id]],"_",DATOS[[#This Row],[country]],"_",DATOS[[#This Row],[customer_since]])</f>
        <v>CUST_9334_Canada_45802</v>
      </c>
      <c r="B4651" t="s">
        <v>3827</v>
      </c>
      <c r="C4651">
        <v>48</v>
      </c>
      <c r="D4651" t="s">
        <v>25</v>
      </c>
      <c r="E4651" t="s">
        <v>28</v>
      </c>
      <c r="F4651">
        <v>69.41</v>
      </c>
      <c r="G4651">
        <f>IF(DATOS[[#This Row],[avg_order_value]]="",0,DATOS[[#This Row],[avg_order_value]])</f>
        <v>69.41</v>
      </c>
      <c r="H4651">
        <v>13</v>
      </c>
      <c r="I4651">
        <f>DATOS[[#This Row],[avgValorOrdenDesc]]*DATOS[[#This Row],[total_orders]]</f>
        <v>902.32999999999993</v>
      </c>
      <c r="J4651">
        <v>78</v>
      </c>
      <c r="K4651">
        <v>0</v>
      </c>
      <c r="L4651" t="s">
        <v>19</v>
      </c>
      <c r="M4651">
        <v>55.5</v>
      </c>
      <c r="N4651">
        <f>IF(DATOS[[#This Row],[email_open_rate]]="",0,DATOS[[#This Row],[email_open_rate]])</f>
        <v>55.5</v>
      </c>
      <c r="O4651" s="1">
        <v>45802</v>
      </c>
      <c r="P4651">
        <v>24</v>
      </c>
      <c r="Q4651">
        <v>0.4</v>
      </c>
      <c r="R4651">
        <f>IF(IFERROR(VLOOKUP(DATOS[[#This Row],[IdUnico]],A4652:$A$5002,1,FALSE),0),1,0)</f>
        <v>0</v>
      </c>
    </row>
    <row r="4652" spans="1:18" x14ac:dyDescent="0.3">
      <c r="A4652" t="str">
        <f>CONCATENATE(DATOS[[#This Row],[customer_id]],"_",DATOS[[#This Row],[country]],"_",DATOS[[#This Row],[customer_since]])</f>
        <v>CUST_9335_Japan_44426</v>
      </c>
      <c r="B4652" t="s">
        <v>494</v>
      </c>
      <c r="C4652">
        <v>34</v>
      </c>
      <c r="D4652" t="s">
        <v>14</v>
      </c>
      <c r="E4652" t="s">
        <v>26</v>
      </c>
      <c r="F4652">
        <v>59.25</v>
      </c>
      <c r="G4652">
        <f>IF(DATOS[[#This Row],[avg_order_value]]="",0,DATOS[[#This Row],[avg_order_value]])</f>
        <v>59.25</v>
      </c>
      <c r="H4652">
        <v>8</v>
      </c>
      <c r="I4652">
        <f>DATOS[[#This Row],[avgValorOrdenDesc]]*DATOS[[#This Row],[total_orders]]</f>
        <v>474</v>
      </c>
      <c r="J4652">
        <v>249</v>
      </c>
      <c r="K4652">
        <v>0</v>
      </c>
      <c r="L4652" t="s">
        <v>19</v>
      </c>
      <c r="M4652">
        <v>74.599999999999994</v>
      </c>
      <c r="N4652">
        <f>IF(DATOS[[#This Row],[email_open_rate]]="",0,DATOS[[#This Row],[email_open_rate]])</f>
        <v>74.599999999999994</v>
      </c>
      <c r="O4652" s="1">
        <v>44426</v>
      </c>
      <c r="P4652">
        <v>64</v>
      </c>
      <c r="Q4652">
        <v>0.35</v>
      </c>
      <c r="R4652">
        <f>IF(IFERROR(VLOOKUP(DATOS[[#This Row],[IdUnico]],A4653:$A$5002,1,FALSE),0),1,0)</f>
        <v>0</v>
      </c>
    </row>
    <row r="4653" spans="1:18" x14ac:dyDescent="0.3">
      <c r="A4653" t="str">
        <f>CONCATENATE(DATOS[[#This Row],[customer_id]],"_",DATOS[[#This Row],[country]],"_",DATOS[[#This Row],[customer_since]])</f>
        <v>CUST_9338_China_45140</v>
      </c>
      <c r="B4653" t="s">
        <v>227</v>
      </c>
      <c r="C4653">
        <v>41</v>
      </c>
      <c r="D4653" t="s">
        <v>14</v>
      </c>
      <c r="E4653" t="s">
        <v>44</v>
      </c>
      <c r="F4653">
        <v>16.18</v>
      </c>
      <c r="G4653">
        <f>IF(DATOS[[#This Row],[avg_order_value]]="",0,DATOS[[#This Row],[avg_order_value]])</f>
        <v>16.18</v>
      </c>
      <c r="H4653">
        <v>7</v>
      </c>
      <c r="I4653">
        <f>DATOS[[#This Row],[avgValorOrdenDesc]]*DATOS[[#This Row],[total_orders]]</f>
        <v>113.25999999999999</v>
      </c>
      <c r="J4653">
        <v>164</v>
      </c>
      <c r="K4653">
        <v>0</v>
      </c>
      <c r="L4653" t="s">
        <v>23</v>
      </c>
      <c r="M4653">
        <v>18.899999999999999</v>
      </c>
      <c r="N4653">
        <f>IF(DATOS[[#This Row],[email_open_rate]]="",0,DATOS[[#This Row],[email_open_rate]])</f>
        <v>18.899999999999999</v>
      </c>
      <c r="O4653" s="1">
        <v>45140</v>
      </c>
      <c r="P4653">
        <v>52</v>
      </c>
      <c r="Q4653">
        <v>0.48</v>
      </c>
      <c r="R4653">
        <f>IF(IFERROR(VLOOKUP(DATOS[[#This Row],[IdUnico]],A4654:$A$5002,1,FALSE),0),1,0)</f>
        <v>0</v>
      </c>
    </row>
    <row r="4654" spans="1:18" x14ac:dyDescent="0.3">
      <c r="A4654" t="str">
        <f>CONCATENATE(DATOS[[#This Row],[customer_id]],"_",DATOS[[#This Row],[country]],"_",DATOS[[#This Row],[customer_since]])</f>
        <v>CUST_9339_Germany_44239</v>
      </c>
      <c r="B4654" t="s">
        <v>3468</v>
      </c>
      <c r="C4654">
        <v>70</v>
      </c>
      <c r="D4654" t="s">
        <v>21</v>
      </c>
      <c r="E4654" t="s">
        <v>50</v>
      </c>
      <c r="F4654">
        <v>99.57</v>
      </c>
      <c r="G4654">
        <f>IF(DATOS[[#This Row],[avg_order_value]]="",0,DATOS[[#This Row],[avg_order_value]])</f>
        <v>99.57</v>
      </c>
      <c r="H4654">
        <v>6</v>
      </c>
      <c r="I4654">
        <f>DATOS[[#This Row],[avgValorOrdenDesc]]*DATOS[[#This Row],[total_orders]]</f>
        <v>597.41999999999996</v>
      </c>
      <c r="J4654">
        <v>83</v>
      </c>
      <c r="K4654">
        <v>0</v>
      </c>
      <c r="L4654" t="s">
        <v>29</v>
      </c>
      <c r="M4654">
        <v>72.8</v>
      </c>
      <c r="N4654">
        <f>IF(DATOS[[#This Row],[email_open_rate]]="",0,DATOS[[#This Row],[email_open_rate]])</f>
        <v>72.8</v>
      </c>
      <c r="O4654" s="1">
        <v>44239</v>
      </c>
      <c r="P4654">
        <v>18</v>
      </c>
      <c r="Q4654">
        <v>0.22</v>
      </c>
      <c r="R4654">
        <f>IF(IFERROR(VLOOKUP(DATOS[[#This Row],[IdUnico]],A4655:$A$5002,1,FALSE),0),1,0)</f>
        <v>0</v>
      </c>
    </row>
    <row r="4655" spans="1:18" x14ac:dyDescent="0.3">
      <c r="A4655" t="str">
        <f>CONCATENATE(DATOS[[#This Row],[customer_id]],"_",DATOS[[#This Row],[country]],"_",DATOS[[#This Row],[customer_since]])</f>
        <v>CUST_9340_Germany_45739</v>
      </c>
      <c r="B4655" t="s">
        <v>1066</v>
      </c>
      <c r="C4655">
        <v>43</v>
      </c>
      <c r="D4655" t="s">
        <v>14</v>
      </c>
      <c r="E4655" t="s">
        <v>50</v>
      </c>
      <c r="F4655">
        <v>10.66</v>
      </c>
      <c r="G4655">
        <f>IF(DATOS[[#This Row],[avg_order_value]]="",0,DATOS[[#This Row],[avg_order_value]])</f>
        <v>10.66</v>
      </c>
      <c r="H4655">
        <v>13</v>
      </c>
      <c r="I4655">
        <f>DATOS[[#This Row],[avgValorOrdenDesc]]*DATOS[[#This Row],[total_orders]]</f>
        <v>138.58000000000001</v>
      </c>
      <c r="J4655">
        <v>346</v>
      </c>
      <c r="K4655">
        <v>0</v>
      </c>
      <c r="L4655" t="s">
        <v>19</v>
      </c>
      <c r="M4655">
        <v>97.9</v>
      </c>
      <c r="N4655">
        <f>IF(DATOS[[#This Row],[email_open_rate]]="",0,DATOS[[#This Row],[email_open_rate]])</f>
        <v>97.9</v>
      </c>
      <c r="O4655" s="1">
        <v>45739</v>
      </c>
      <c r="P4655">
        <v>19</v>
      </c>
      <c r="Q4655">
        <v>0.14000000000000001</v>
      </c>
      <c r="R4655">
        <f>IF(IFERROR(VLOOKUP(DATOS[[#This Row],[IdUnico]],A4656:$A$5002,1,FALSE),0),1,0)</f>
        <v>0</v>
      </c>
    </row>
    <row r="4656" spans="1:18" x14ac:dyDescent="0.3">
      <c r="A4656" t="str">
        <f>CONCATENATE(DATOS[[#This Row],[customer_id]],"_",DATOS[[#This Row],[country]],"_",DATOS[[#This Row],[customer_since]])</f>
        <v>CUST_9342_Canada_45104</v>
      </c>
      <c r="B4656" t="s">
        <v>2837</v>
      </c>
      <c r="C4656">
        <v>28</v>
      </c>
      <c r="D4656" t="s">
        <v>21</v>
      </c>
      <c r="E4656" t="s">
        <v>28</v>
      </c>
      <c r="F4656">
        <v>79.95</v>
      </c>
      <c r="G4656">
        <f>IF(DATOS[[#This Row],[avg_order_value]]="",0,DATOS[[#This Row],[avg_order_value]])</f>
        <v>79.95</v>
      </c>
      <c r="H4656">
        <v>10</v>
      </c>
      <c r="I4656">
        <f>DATOS[[#This Row],[avgValorOrdenDesc]]*DATOS[[#This Row],[total_orders]]</f>
        <v>799.5</v>
      </c>
      <c r="J4656">
        <v>337</v>
      </c>
      <c r="K4656">
        <v>0</v>
      </c>
      <c r="L4656" t="s">
        <v>23</v>
      </c>
      <c r="M4656">
        <v>31.4</v>
      </c>
      <c r="N4656">
        <f>IF(DATOS[[#This Row],[email_open_rate]]="",0,DATOS[[#This Row],[email_open_rate]])</f>
        <v>31.4</v>
      </c>
      <c r="O4656" s="1">
        <v>45104</v>
      </c>
      <c r="P4656">
        <v>7</v>
      </c>
      <c r="Q4656">
        <v>0.49</v>
      </c>
      <c r="R4656">
        <f>IF(IFERROR(VLOOKUP(DATOS[[#This Row],[IdUnico]],A4657:$A$5002,1,FALSE),0),1,0)</f>
        <v>0</v>
      </c>
    </row>
    <row r="4657" spans="1:18" x14ac:dyDescent="0.3">
      <c r="A4657" t="str">
        <f>CONCATENATE(DATOS[[#This Row],[customer_id]],"_",DATOS[[#This Row],[country]],"_",DATOS[[#This Row],[customer_since]])</f>
        <v>CUST_9345_Australia_44097</v>
      </c>
      <c r="B4657" t="s">
        <v>2637</v>
      </c>
      <c r="C4657">
        <v>25</v>
      </c>
      <c r="D4657" t="s">
        <v>21</v>
      </c>
      <c r="E4657" t="s">
        <v>22</v>
      </c>
      <c r="F4657">
        <v>42.83</v>
      </c>
      <c r="G4657">
        <f>IF(DATOS[[#This Row],[avg_order_value]]="",0,DATOS[[#This Row],[avg_order_value]])</f>
        <v>42.83</v>
      </c>
      <c r="H4657">
        <v>10</v>
      </c>
      <c r="I4657">
        <f>DATOS[[#This Row],[avgValorOrdenDesc]]*DATOS[[#This Row],[total_orders]]</f>
        <v>428.29999999999995</v>
      </c>
      <c r="J4657">
        <v>13</v>
      </c>
      <c r="K4657">
        <v>0</v>
      </c>
      <c r="L4657" t="s">
        <v>23</v>
      </c>
      <c r="M4657">
        <v>80.3</v>
      </c>
      <c r="N4657">
        <f>IF(DATOS[[#This Row],[email_open_rate]]="",0,DATOS[[#This Row],[email_open_rate]])</f>
        <v>80.3</v>
      </c>
      <c r="O4657" s="1">
        <v>44097</v>
      </c>
      <c r="P4657">
        <v>10</v>
      </c>
      <c r="Q4657">
        <v>0.68</v>
      </c>
      <c r="R4657">
        <f>IF(IFERROR(VLOOKUP(DATOS[[#This Row],[IdUnico]],A4658:$A$5002,1,FALSE),0),1,0)</f>
        <v>0</v>
      </c>
    </row>
    <row r="4658" spans="1:18" x14ac:dyDescent="0.3">
      <c r="A4658" t="str">
        <f>CONCATENATE(DATOS[[#This Row],[customer_id]],"_",DATOS[[#This Row],[country]],"_",DATOS[[#This Row],[customer_since]])</f>
        <v>CUST_9345_India_44074</v>
      </c>
      <c r="B4658" t="s">
        <v>2637</v>
      </c>
      <c r="C4658">
        <v>49</v>
      </c>
      <c r="D4658" t="s">
        <v>21</v>
      </c>
      <c r="E4658" t="s">
        <v>37</v>
      </c>
      <c r="G4658">
        <f>IF(DATOS[[#This Row],[avg_order_value]]="",0,DATOS[[#This Row],[avg_order_value]])</f>
        <v>0</v>
      </c>
      <c r="H4658">
        <v>11</v>
      </c>
      <c r="I4658">
        <f>DATOS[[#This Row],[avgValorOrdenDesc]]*DATOS[[#This Row],[total_orders]]</f>
        <v>0</v>
      </c>
      <c r="J4658">
        <v>45</v>
      </c>
      <c r="K4658">
        <v>0</v>
      </c>
      <c r="L4658" t="s">
        <v>16</v>
      </c>
      <c r="M4658">
        <v>66.2</v>
      </c>
      <c r="N4658">
        <f>IF(DATOS[[#This Row],[email_open_rate]]="",0,DATOS[[#This Row],[email_open_rate]])</f>
        <v>66.2</v>
      </c>
      <c r="O4658" s="1">
        <v>44074</v>
      </c>
      <c r="P4658">
        <v>61</v>
      </c>
      <c r="Q4658">
        <v>0.28000000000000003</v>
      </c>
      <c r="R4658">
        <f>IF(IFERROR(VLOOKUP(DATOS[[#This Row],[IdUnico]],A4659:$A$5002,1,FALSE),0),1,0)</f>
        <v>0</v>
      </c>
    </row>
    <row r="4659" spans="1:18" x14ac:dyDescent="0.3">
      <c r="A4659" t="str">
        <f>CONCATENATE(DATOS[[#This Row],[customer_id]],"_",DATOS[[#This Row],[country]],"_",DATOS[[#This Row],[customer_since]])</f>
        <v>CUST_9346_Canada_44228</v>
      </c>
      <c r="B4659" t="s">
        <v>3684</v>
      </c>
      <c r="C4659">
        <v>54</v>
      </c>
      <c r="D4659" t="s">
        <v>14</v>
      </c>
      <c r="E4659" t="s">
        <v>28</v>
      </c>
      <c r="F4659">
        <v>210.95</v>
      </c>
      <c r="G4659">
        <f>IF(DATOS[[#This Row],[avg_order_value]]="",0,DATOS[[#This Row],[avg_order_value]])</f>
        <v>210.95</v>
      </c>
      <c r="H4659">
        <v>15</v>
      </c>
      <c r="I4659">
        <f>DATOS[[#This Row],[avgValorOrdenDesc]]*DATOS[[#This Row],[total_orders]]</f>
        <v>3164.25</v>
      </c>
      <c r="J4659">
        <v>118</v>
      </c>
      <c r="K4659">
        <v>0</v>
      </c>
      <c r="L4659" t="s">
        <v>16</v>
      </c>
      <c r="M4659">
        <v>0.8</v>
      </c>
      <c r="N4659">
        <f>IF(DATOS[[#This Row],[email_open_rate]]="",0,DATOS[[#This Row],[email_open_rate]])</f>
        <v>0.8</v>
      </c>
      <c r="O4659" s="1">
        <v>44228</v>
      </c>
      <c r="P4659">
        <v>91</v>
      </c>
      <c r="Q4659">
        <v>0.67</v>
      </c>
      <c r="R4659">
        <f>IF(IFERROR(VLOOKUP(DATOS[[#This Row],[IdUnico]],A4660:$A$5002,1,FALSE),0),1,0)</f>
        <v>0</v>
      </c>
    </row>
    <row r="4660" spans="1:18" x14ac:dyDescent="0.3">
      <c r="A4660" t="str">
        <f>CONCATENATE(DATOS[[#This Row],[customer_id]],"_",DATOS[[#This Row],[country]],"_",DATOS[[#This Row],[customer_since]])</f>
        <v>CUST_9347_USA_44609</v>
      </c>
      <c r="B4660" t="s">
        <v>3224</v>
      </c>
      <c r="C4660">
        <v>53</v>
      </c>
      <c r="D4660" t="s">
        <v>21</v>
      </c>
      <c r="E4660" t="s">
        <v>18</v>
      </c>
      <c r="F4660">
        <v>50.86</v>
      </c>
      <c r="G4660">
        <f>IF(DATOS[[#This Row],[avg_order_value]]="",0,DATOS[[#This Row],[avg_order_value]])</f>
        <v>50.86</v>
      </c>
      <c r="H4660">
        <v>11</v>
      </c>
      <c r="I4660">
        <f>DATOS[[#This Row],[avgValorOrdenDesc]]*DATOS[[#This Row],[total_orders]]</f>
        <v>559.46</v>
      </c>
      <c r="J4660">
        <v>279</v>
      </c>
      <c r="K4660">
        <v>0</v>
      </c>
      <c r="L4660" t="s">
        <v>19</v>
      </c>
      <c r="M4660">
        <v>96.6</v>
      </c>
      <c r="N4660">
        <f>IF(DATOS[[#This Row],[email_open_rate]]="",0,DATOS[[#This Row],[email_open_rate]])</f>
        <v>96.6</v>
      </c>
      <c r="O4660" s="1">
        <v>44609</v>
      </c>
      <c r="P4660">
        <v>15</v>
      </c>
      <c r="Q4660">
        <v>0.39</v>
      </c>
      <c r="R4660">
        <f>IF(IFERROR(VLOOKUP(DATOS[[#This Row],[IdUnico]],A4661:$A$5002,1,FALSE),0),1,0)</f>
        <v>0</v>
      </c>
    </row>
    <row r="4661" spans="1:18" x14ac:dyDescent="0.3">
      <c r="A4661" t="str">
        <f>CONCATENATE(DATOS[[#This Row],[customer_id]],"_",DATOS[[#This Row],[country]],"_",DATOS[[#This Row],[customer_since]])</f>
        <v>CUST_9350_Germany_45195</v>
      </c>
      <c r="B4661" t="s">
        <v>2564</v>
      </c>
      <c r="C4661">
        <v>61</v>
      </c>
      <c r="D4661" t="s">
        <v>14</v>
      </c>
      <c r="E4661" t="s">
        <v>50</v>
      </c>
      <c r="G4661">
        <f>IF(DATOS[[#This Row],[avg_order_value]]="",0,DATOS[[#This Row],[avg_order_value]])</f>
        <v>0</v>
      </c>
      <c r="H4661">
        <v>11</v>
      </c>
      <c r="I4661">
        <f>DATOS[[#This Row],[avgValorOrdenDesc]]*DATOS[[#This Row],[total_orders]]</f>
        <v>0</v>
      </c>
      <c r="J4661">
        <v>272</v>
      </c>
      <c r="K4661">
        <v>0</v>
      </c>
      <c r="L4661" t="s">
        <v>29</v>
      </c>
      <c r="M4661">
        <v>76.400000000000006</v>
      </c>
      <c r="N4661">
        <f>IF(DATOS[[#This Row],[email_open_rate]]="",0,DATOS[[#This Row],[email_open_rate]])</f>
        <v>76.400000000000006</v>
      </c>
      <c r="O4661" s="1">
        <v>45195</v>
      </c>
      <c r="P4661">
        <v>91</v>
      </c>
      <c r="Q4661">
        <v>0.1</v>
      </c>
      <c r="R4661">
        <f>IF(IFERROR(VLOOKUP(DATOS[[#This Row],[IdUnico]],A4662:$A$5002,1,FALSE),0),1,0)</f>
        <v>0</v>
      </c>
    </row>
    <row r="4662" spans="1:18" x14ac:dyDescent="0.3">
      <c r="A4662" t="str">
        <f>CONCATENATE(DATOS[[#This Row],[customer_id]],"_",DATOS[[#This Row],[country]],"_",DATOS[[#This Row],[customer_since]])</f>
        <v>CUST_9352_Canada_44239</v>
      </c>
      <c r="B4662" t="s">
        <v>270</v>
      </c>
      <c r="C4662">
        <v>46</v>
      </c>
      <c r="D4662" t="s">
        <v>21</v>
      </c>
      <c r="E4662" t="s">
        <v>28</v>
      </c>
      <c r="G4662">
        <f>IF(DATOS[[#This Row],[avg_order_value]]="",0,DATOS[[#This Row],[avg_order_value]])</f>
        <v>0</v>
      </c>
      <c r="H4662">
        <v>10</v>
      </c>
      <c r="I4662">
        <f>DATOS[[#This Row],[avgValorOrdenDesc]]*DATOS[[#This Row],[total_orders]]</f>
        <v>0</v>
      </c>
      <c r="J4662">
        <v>76</v>
      </c>
      <c r="K4662">
        <v>0</v>
      </c>
      <c r="L4662" t="s">
        <v>40</v>
      </c>
      <c r="M4662">
        <v>77</v>
      </c>
      <c r="N4662">
        <f>IF(DATOS[[#This Row],[email_open_rate]]="",0,DATOS[[#This Row],[email_open_rate]])</f>
        <v>77</v>
      </c>
      <c r="O4662" s="1">
        <v>44239</v>
      </c>
      <c r="P4662">
        <v>89</v>
      </c>
      <c r="Q4662">
        <v>0.54</v>
      </c>
      <c r="R4662">
        <f>IF(IFERROR(VLOOKUP(DATOS[[#This Row],[IdUnico]],A4663:$A$5002,1,FALSE),0),1,0)</f>
        <v>0</v>
      </c>
    </row>
    <row r="4663" spans="1:18" x14ac:dyDescent="0.3">
      <c r="A4663" t="str">
        <f>CONCATENATE(DATOS[[#This Row],[customer_id]],"_",DATOS[[#This Row],[country]],"_",DATOS[[#This Row],[customer_since]])</f>
        <v>CUST_9353_Japan_44676</v>
      </c>
      <c r="B4663" t="s">
        <v>2495</v>
      </c>
      <c r="C4663">
        <v>66</v>
      </c>
      <c r="D4663" t="s">
        <v>25</v>
      </c>
      <c r="E4663" t="s">
        <v>26</v>
      </c>
      <c r="F4663">
        <v>69.290000000000006</v>
      </c>
      <c r="G4663">
        <f>IF(DATOS[[#This Row],[avg_order_value]]="",0,DATOS[[#This Row],[avg_order_value]])</f>
        <v>69.290000000000006</v>
      </c>
      <c r="H4663">
        <v>10</v>
      </c>
      <c r="I4663">
        <f>DATOS[[#This Row],[avgValorOrdenDesc]]*DATOS[[#This Row],[total_orders]]</f>
        <v>692.90000000000009</v>
      </c>
      <c r="J4663">
        <v>337</v>
      </c>
      <c r="K4663">
        <v>0</v>
      </c>
      <c r="L4663" t="s">
        <v>19</v>
      </c>
      <c r="M4663">
        <v>48.4</v>
      </c>
      <c r="N4663">
        <f>IF(DATOS[[#This Row],[email_open_rate]]="",0,DATOS[[#This Row],[email_open_rate]])</f>
        <v>48.4</v>
      </c>
      <c r="O4663" s="1">
        <v>44676</v>
      </c>
      <c r="P4663">
        <v>2</v>
      </c>
      <c r="Q4663">
        <v>0.46</v>
      </c>
      <c r="R4663">
        <f>IF(IFERROR(VLOOKUP(DATOS[[#This Row],[IdUnico]],A4664:$A$5002,1,FALSE),0),1,0)</f>
        <v>0</v>
      </c>
    </row>
    <row r="4664" spans="1:18" x14ac:dyDescent="0.3">
      <c r="A4664" t="str">
        <f>CONCATENATE(DATOS[[#This Row],[customer_id]],"_",DATOS[[#This Row],[country]],"_",DATOS[[#This Row],[customer_since]])</f>
        <v>CUST_9356_Japan_44322</v>
      </c>
      <c r="B4664" t="s">
        <v>1001</v>
      </c>
      <c r="C4664">
        <v>54</v>
      </c>
      <c r="D4664" t="s">
        <v>14</v>
      </c>
      <c r="E4664" t="s">
        <v>26</v>
      </c>
      <c r="F4664">
        <v>64.959999999999994</v>
      </c>
      <c r="G4664">
        <f>IF(DATOS[[#This Row],[avg_order_value]]="",0,DATOS[[#This Row],[avg_order_value]])</f>
        <v>64.959999999999994</v>
      </c>
      <c r="H4664">
        <v>13</v>
      </c>
      <c r="I4664">
        <f>DATOS[[#This Row],[avgValorOrdenDesc]]*DATOS[[#This Row],[total_orders]]</f>
        <v>844.4799999999999</v>
      </c>
      <c r="J4664">
        <v>44</v>
      </c>
      <c r="K4664">
        <v>0</v>
      </c>
      <c r="L4664" t="s">
        <v>40</v>
      </c>
      <c r="M4664">
        <v>45.2</v>
      </c>
      <c r="N4664">
        <f>IF(DATOS[[#This Row],[email_open_rate]]="",0,DATOS[[#This Row],[email_open_rate]])</f>
        <v>45.2</v>
      </c>
      <c r="O4664" s="1">
        <v>44322</v>
      </c>
      <c r="P4664">
        <v>6</v>
      </c>
      <c r="Q4664">
        <v>0.46</v>
      </c>
      <c r="R4664">
        <f>IF(IFERROR(VLOOKUP(DATOS[[#This Row],[IdUnico]],A4665:$A$5002,1,FALSE),0),1,0)</f>
        <v>0</v>
      </c>
    </row>
    <row r="4665" spans="1:18" x14ac:dyDescent="0.3">
      <c r="A4665" t="str">
        <f>CONCATENATE(DATOS[[#This Row],[customer_id]],"_",DATOS[[#This Row],[country]],"_",DATOS[[#This Row],[customer_since]])</f>
        <v>CUST_9357_Canada_45099</v>
      </c>
      <c r="B4665" t="s">
        <v>1353</v>
      </c>
      <c r="C4665">
        <v>75</v>
      </c>
      <c r="D4665" t="s">
        <v>14</v>
      </c>
      <c r="E4665" t="s">
        <v>28</v>
      </c>
      <c r="F4665">
        <v>194.08</v>
      </c>
      <c r="G4665">
        <f>IF(DATOS[[#This Row],[avg_order_value]]="",0,DATOS[[#This Row],[avg_order_value]])</f>
        <v>194.08</v>
      </c>
      <c r="H4665">
        <v>9</v>
      </c>
      <c r="I4665">
        <f>DATOS[[#This Row],[avgValorOrdenDesc]]*DATOS[[#This Row],[total_orders]]</f>
        <v>1746.72</v>
      </c>
      <c r="J4665">
        <v>207</v>
      </c>
      <c r="K4665">
        <v>0</v>
      </c>
      <c r="L4665" t="s">
        <v>16</v>
      </c>
      <c r="M4665">
        <v>3</v>
      </c>
      <c r="N4665">
        <f>IF(DATOS[[#This Row],[email_open_rate]]="",0,DATOS[[#This Row],[email_open_rate]])</f>
        <v>3</v>
      </c>
      <c r="O4665" s="1">
        <v>45099</v>
      </c>
      <c r="P4665">
        <v>64</v>
      </c>
      <c r="Q4665">
        <v>0.36</v>
      </c>
      <c r="R4665">
        <f>IF(IFERROR(VLOOKUP(DATOS[[#This Row],[IdUnico]],A4666:$A$5002,1,FALSE),0),1,0)</f>
        <v>0</v>
      </c>
    </row>
    <row r="4666" spans="1:18" x14ac:dyDescent="0.3">
      <c r="A4666" t="str">
        <f>CONCATENATE(DATOS[[#This Row],[customer_id]],"_",DATOS[[#This Row],[country]],"_",DATOS[[#This Row],[customer_since]])</f>
        <v>CUST_9362_France_44858</v>
      </c>
      <c r="B4666" t="s">
        <v>3594</v>
      </c>
      <c r="C4666">
        <v>45</v>
      </c>
      <c r="D4666" t="s">
        <v>21</v>
      </c>
      <c r="E4666" t="s">
        <v>35</v>
      </c>
      <c r="F4666">
        <v>56.93</v>
      </c>
      <c r="G4666">
        <f>IF(DATOS[[#This Row],[avg_order_value]]="",0,DATOS[[#This Row],[avg_order_value]])</f>
        <v>56.93</v>
      </c>
      <c r="H4666">
        <v>7</v>
      </c>
      <c r="I4666">
        <f>DATOS[[#This Row],[avgValorOrdenDesc]]*DATOS[[#This Row],[total_orders]]</f>
        <v>398.51</v>
      </c>
      <c r="J4666">
        <v>293</v>
      </c>
      <c r="K4666">
        <v>0</v>
      </c>
      <c r="L4666" t="s">
        <v>16</v>
      </c>
      <c r="M4666">
        <v>93.9</v>
      </c>
      <c r="N4666">
        <f>IF(DATOS[[#This Row],[email_open_rate]]="",0,DATOS[[#This Row],[email_open_rate]])</f>
        <v>93.9</v>
      </c>
      <c r="O4666" s="1">
        <v>44858</v>
      </c>
      <c r="P4666">
        <v>86</v>
      </c>
      <c r="Q4666">
        <v>0.41</v>
      </c>
      <c r="R4666">
        <f>IF(IFERROR(VLOOKUP(DATOS[[#This Row],[IdUnico]],A4667:$A$5002,1,FALSE),0),1,0)</f>
        <v>0</v>
      </c>
    </row>
    <row r="4667" spans="1:18" x14ac:dyDescent="0.3">
      <c r="A4667" t="str">
        <f>CONCATENATE(DATOS[[#This Row],[customer_id]],"_",DATOS[[#This Row],[country]],"_",DATOS[[#This Row],[customer_since]])</f>
        <v>CUST_9363_USA_45166</v>
      </c>
      <c r="B4667" t="s">
        <v>1095</v>
      </c>
      <c r="C4667">
        <v>23</v>
      </c>
      <c r="D4667" t="s">
        <v>21</v>
      </c>
      <c r="E4667" t="s">
        <v>18</v>
      </c>
      <c r="F4667">
        <v>155.21</v>
      </c>
      <c r="G4667">
        <f>IF(DATOS[[#This Row],[avg_order_value]]="",0,DATOS[[#This Row],[avg_order_value]])</f>
        <v>155.21</v>
      </c>
      <c r="H4667">
        <v>6</v>
      </c>
      <c r="I4667">
        <f>DATOS[[#This Row],[avgValorOrdenDesc]]*DATOS[[#This Row],[total_orders]]</f>
        <v>931.26</v>
      </c>
      <c r="J4667">
        <v>300</v>
      </c>
      <c r="K4667">
        <v>0</v>
      </c>
      <c r="L4667" t="s">
        <v>23</v>
      </c>
      <c r="M4667">
        <v>34.4</v>
      </c>
      <c r="N4667">
        <f>IF(DATOS[[#This Row],[email_open_rate]]="",0,DATOS[[#This Row],[email_open_rate]])</f>
        <v>34.4</v>
      </c>
      <c r="O4667" s="1">
        <v>45166</v>
      </c>
      <c r="P4667">
        <v>60</v>
      </c>
      <c r="Q4667">
        <v>0.42</v>
      </c>
      <c r="R4667">
        <f>IF(IFERROR(VLOOKUP(DATOS[[#This Row],[IdUnico]],A4668:$A$5002,1,FALSE),0),1,0)</f>
        <v>0</v>
      </c>
    </row>
    <row r="4668" spans="1:18" x14ac:dyDescent="0.3">
      <c r="A4668" t="str">
        <f>CONCATENATE(DATOS[[#This Row],[customer_id]],"_",DATOS[[#This Row],[country]],"_",DATOS[[#This Row],[customer_since]])</f>
        <v>CUST_9365_USA_44073</v>
      </c>
      <c r="B4668" t="s">
        <v>2216</v>
      </c>
      <c r="C4668">
        <v>30</v>
      </c>
      <c r="D4668" t="s">
        <v>14</v>
      </c>
      <c r="E4668" t="s">
        <v>18</v>
      </c>
      <c r="F4668">
        <v>57.65</v>
      </c>
      <c r="G4668">
        <f>IF(DATOS[[#This Row],[avg_order_value]]="",0,DATOS[[#This Row],[avg_order_value]])</f>
        <v>57.65</v>
      </c>
      <c r="H4668">
        <v>8</v>
      </c>
      <c r="I4668">
        <f>DATOS[[#This Row],[avgValorOrdenDesc]]*DATOS[[#This Row],[total_orders]]</f>
        <v>461.2</v>
      </c>
      <c r="J4668">
        <v>323</v>
      </c>
      <c r="K4668">
        <v>0</v>
      </c>
      <c r="L4668" t="s">
        <v>23</v>
      </c>
      <c r="M4668">
        <v>17.3</v>
      </c>
      <c r="N4668">
        <f>IF(DATOS[[#This Row],[email_open_rate]]="",0,DATOS[[#This Row],[email_open_rate]])</f>
        <v>17.3</v>
      </c>
      <c r="O4668" s="1">
        <v>44073</v>
      </c>
      <c r="P4668">
        <v>91</v>
      </c>
      <c r="Q4668">
        <v>0.14000000000000001</v>
      </c>
      <c r="R4668">
        <f>IF(IFERROR(VLOOKUP(DATOS[[#This Row],[IdUnico]],A4669:$A$5002,1,FALSE),0),1,0)</f>
        <v>0</v>
      </c>
    </row>
    <row r="4669" spans="1:18" x14ac:dyDescent="0.3">
      <c r="A4669" t="str">
        <f>CONCATENATE(DATOS[[#This Row],[customer_id]],"_",DATOS[[#This Row],[country]],"_",DATOS[[#This Row],[customer_since]])</f>
        <v>CUST_9367_Canada_45727</v>
      </c>
      <c r="B4669" t="s">
        <v>2823</v>
      </c>
      <c r="C4669">
        <v>68</v>
      </c>
      <c r="D4669" t="s">
        <v>14</v>
      </c>
      <c r="E4669" t="s">
        <v>28</v>
      </c>
      <c r="F4669">
        <v>84.48</v>
      </c>
      <c r="G4669">
        <f>IF(DATOS[[#This Row],[avg_order_value]]="",0,DATOS[[#This Row],[avg_order_value]])</f>
        <v>84.48</v>
      </c>
      <c r="H4669">
        <v>13</v>
      </c>
      <c r="I4669">
        <f>DATOS[[#This Row],[avgValorOrdenDesc]]*DATOS[[#This Row],[total_orders]]</f>
        <v>1098.24</v>
      </c>
      <c r="J4669">
        <v>329</v>
      </c>
      <c r="K4669">
        <v>0</v>
      </c>
      <c r="L4669" t="s">
        <v>16</v>
      </c>
      <c r="M4669">
        <v>67.599999999999994</v>
      </c>
      <c r="N4669">
        <f>IF(DATOS[[#This Row],[email_open_rate]]="",0,DATOS[[#This Row],[email_open_rate]])</f>
        <v>67.599999999999994</v>
      </c>
      <c r="O4669" s="1">
        <v>45727</v>
      </c>
      <c r="P4669">
        <v>95</v>
      </c>
      <c r="Q4669">
        <v>0.21</v>
      </c>
      <c r="R4669">
        <f>IF(IFERROR(VLOOKUP(DATOS[[#This Row],[IdUnico]],A4670:$A$5002,1,FALSE),0),1,0)</f>
        <v>0</v>
      </c>
    </row>
    <row r="4670" spans="1:18" x14ac:dyDescent="0.3">
      <c r="A4670" t="str">
        <f>CONCATENATE(DATOS[[#This Row],[customer_id]],"_",DATOS[[#This Row],[country]],"_",DATOS[[#This Row],[customer_since]])</f>
        <v>CUST_9376_Germany_44012</v>
      </c>
      <c r="B4670" t="s">
        <v>3518</v>
      </c>
      <c r="C4670">
        <v>49</v>
      </c>
      <c r="D4670" t="s">
        <v>14</v>
      </c>
      <c r="E4670" t="s">
        <v>50</v>
      </c>
      <c r="F4670">
        <v>87.14</v>
      </c>
      <c r="G4670">
        <f>IF(DATOS[[#This Row],[avg_order_value]]="",0,DATOS[[#This Row],[avg_order_value]])</f>
        <v>87.14</v>
      </c>
      <c r="H4670">
        <v>15</v>
      </c>
      <c r="I4670">
        <f>DATOS[[#This Row],[avgValorOrdenDesc]]*DATOS[[#This Row],[total_orders]]</f>
        <v>1307.0999999999999</v>
      </c>
      <c r="J4670">
        <v>48</v>
      </c>
      <c r="K4670">
        <v>1</v>
      </c>
      <c r="L4670" t="s">
        <v>29</v>
      </c>
      <c r="M4670">
        <v>60.4</v>
      </c>
      <c r="N4670">
        <f>IF(DATOS[[#This Row],[email_open_rate]]="",0,DATOS[[#This Row],[email_open_rate]])</f>
        <v>60.4</v>
      </c>
      <c r="O4670" s="1">
        <v>44012</v>
      </c>
      <c r="P4670">
        <v>42</v>
      </c>
      <c r="Q4670">
        <v>0.17</v>
      </c>
      <c r="R4670">
        <f>IF(IFERROR(VLOOKUP(DATOS[[#This Row],[IdUnico]],A4671:$A$5002,1,FALSE),0),1,0)</f>
        <v>0</v>
      </c>
    </row>
    <row r="4671" spans="1:18" x14ac:dyDescent="0.3">
      <c r="A4671" t="str">
        <f>CONCATENATE(DATOS[[#This Row],[customer_id]],"_",DATOS[[#This Row],[country]],"_",DATOS[[#This Row],[customer_since]])</f>
        <v>CUST_9378_Brazil_44442</v>
      </c>
      <c r="B4671" t="s">
        <v>1068</v>
      </c>
      <c r="C4671">
        <v>40</v>
      </c>
      <c r="D4671" t="s">
        <v>14</v>
      </c>
      <c r="E4671" t="s">
        <v>15</v>
      </c>
      <c r="F4671">
        <v>119.1</v>
      </c>
      <c r="G4671">
        <f>IF(DATOS[[#This Row],[avg_order_value]]="",0,DATOS[[#This Row],[avg_order_value]])</f>
        <v>119.1</v>
      </c>
      <c r="H4671">
        <v>10</v>
      </c>
      <c r="I4671">
        <f>DATOS[[#This Row],[avgValorOrdenDesc]]*DATOS[[#This Row],[total_orders]]</f>
        <v>1191</v>
      </c>
      <c r="J4671">
        <v>244</v>
      </c>
      <c r="K4671">
        <v>0</v>
      </c>
      <c r="L4671" t="s">
        <v>23</v>
      </c>
      <c r="M4671">
        <v>35.4</v>
      </c>
      <c r="N4671">
        <f>IF(DATOS[[#This Row],[email_open_rate]]="",0,DATOS[[#This Row],[email_open_rate]])</f>
        <v>35.4</v>
      </c>
      <c r="O4671" s="1">
        <v>44442</v>
      </c>
      <c r="P4671">
        <v>49</v>
      </c>
      <c r="Q4671">
        <v>0.18</v>
      </c>
      <c r="R4671">
        <f>IF(IFERROR(VLOOKUP(DATOS[[#This Row],[IdUnico]],A4672:$A$5002,1,FALSE),0),1,0)</f>
        <v>0</v>
      </c>
    </row>
    <row r="4672" spans="1:18" x14ac:dyDescent="0.3">
      <c r="A4672" t="str">
        <f>CONCATENATE(DATOS[[#This Row],[customer_id]],"_",DATOS[[#This Row],[country]],"_",DATOS[[#This Row],[customer_since]])</f>
        <v>CUST_9378_Germany_44764</v>
      </c>
      <c r="B4672" t="s">
        <v>1068</v>
      </c>
      <c r="C4672">
        <v>40</v>
      </c>
      <c r="D4672" t="s">
        <v>14</v>
      </c>
      <c r="E4672" t="s">
        <v>50</v>
      </c>
      <c r="G4672">
        <f>IF(DATOS[[#This Row],[avg_order_value]]="",0,DATOS[[#This Row],[avg_order_value]])</f>
        <v>0</v>
      </c>
      <c r="H4672">
        <v>7</v>
      </c>
      <c r="I4672">
        <f>DATOS[[#This Row],[avgValorOrdenDesc]]*DATOS[[#This Row],[total_orders]]</f>
        <v>0</v>
      </c>
      <c r="J4672">
        <v>188</v>
      </c>
      <c r="K4672">
        <v>0</v>
      </c>
      <c r="L4672" t="s">
        <v>23</v>
      </c>
      <c r="M4672">
        <v>91.7</v>
      </c>
      <c r="N4672">
        <f>IF(DATOS[[#This Row],[email_open_rate]]="",0,DATOS[[#This Row],[email_open_rate]])</f>
        <v>91.7</v>
      </c>
      <c r="O4672" s="1">
        <v>44764</v>
      </c>
      <c r="P4672">
        <v>74</v>
      </c>
      <c r="Q4672">
        <v>0.23</v>
      </c>
      <c r="R4672">
        <f>IF(IFERROR(VLOOKUP(DATOS[[#This Row],[IdUnico]],A4673:$A$5002,1,FALSE),0),1,0)</f>
        <v>0</v>
      </c>
    </row>
    <row r="4673" spans="1:18" x14ac:dyDescent="0.3">
      <c r="A4673" t="str">
        <f>CONCATENATE(DATOS[[#This Row],[customer_id]],"_",DATOS[[#This Row],[country]],"_",DATOS[[#This Row],[customer_since]])</f>
        <v>CUST_9378_Germany_45119</v>
      </c>
      <c r="B4673" t="s">
        <v>1068</v>
      </c>
      <c r="C4673">
        <v>52</v>
      </c>
      <c r="D4673" t="s">
        <v>21</v>
      </c>
      <c r="E4673" t="s">
        <v>50</v>
      </c>
      <c r="F4673">
        <v>121.22</v>
      </c>
      <c r="G4673">
        <f>IF(DATOS[[#This Row],[avg_order_value]]="",0,DATOS[[#This Row],[avg_order_value]])</f>
        <v>121.22</v>
      </c>
      <c r="H4673">
        <v>10</v>
      </c>
      <c r="I4673">
        <f>DATOS[[#This Row],[avgValorOrdenDesc]]*DATOS[[#This Row],[total_orders]]</f>
        <v>1212.2</v>
      </c>
      <c r="J4673">
        <v>283</v>
      </c>
      <c r="K4673">
        <v>0</v>
      </c>
      <c r="L4673" t="s">
        <v>40</v>
      </c>
      <c r="M4673">
        <v>51.5</v>
      </c>
      <c r="N4673">
        <f>IF(DATOS[[#This Row],[email_open_rate]]="",0,DATOS[[#This Row],[email_open_rate]])</f>
        <v>51.5</v>
      </c>
      <c r="O4673" s="1">
        <v>45119</v>
      </c>
      <c r="P4673">
        <v>42</v>
      </c>
      <c r="Q4673">
        <v>0.12</v>
      </c>
      <c r="R4673">
        <f>IF(IFERROR(VLOOKUP(DATOS[[#This Row],[IdUnico]],A4674:$A$5002,1,FALSE),0),1,0)</f>
        <v>0</v>
      </c>
    </row>
    <row r="4674" spans="1:18" x14ac:dyDescent="0.3">
      <c r="A4674" t="str">
        <f>CONCATENATE(DATOS[[#This Row],[customer_id]],"_",DATOS[[#This Row],[country]],"_",DATOS[[#This Row],[customer_since]])</f>
        <v>CUST_9381_Germany_44895</v>
      </c>
      <c r="B4674" t="s">
        <v>2088</v>
      </c>
      <c r="C4674">
        <v>65</v>
      </c>
      <c r="D4674" t="s">
        <v>14</v>
      </c>
      <c r="E4674" t="s">
        <v>50</v>
      </c>
      <c r="F4674">
        <v>81.72</v>
      </c>
      <c r="G4674">
        <f>IF(DATOS[[#This Row],[avg_order_value]]="",0,DATOS[[#This Row],[avg_order_value]])</f>
        <v>81.72</v>
      </c>
      <c r="H4674">
        <v>15</v>
      </c>
      <c r="I4674">
        <f>DATOS[[#This Row],[avgValorOrdenDesc]]*DATOS[[#This Row],[total_orders]]</f>
        <v>1225.8</v>
      </c>
      <c r="J4674">
        <v>187</v>
      </c>
      <c r="K4674">
        <v>1</v>
      </c>
      <c r="L4674" t="s">
        <v>16</v>
      </c>
      <c r="M4674">
        <v>43.6</v>
      </c>
      <c r="N4674">
        <f>IF(DATOS[[#This Row],[email_open_rate]]="",0,DATOS[[#This Row],[email_open_rate]])</f>
        <v>43.6</v>
      </c>
      <c r="O4674" s="1">
        <v>44895</v>
      </c>
      <c r="P4674">
        <v>49</v>
      </c>
      <c r="Q4674">
        <v>0.55000000000000004</v>
      </c>
      <c r="R4674">
        <f>IF(IFERROR(VLOOKUP(DATOS[[#This Row],[IdUnico]],A4675:$A$5002,1,FALSE),0),1,0)</f>
        <v>0</v>
      </c>
    </row>
    <row r="4675" spans="1:18" x14ac:dyDescent="0.3">
      <c r="A4675" t="str">
        <f>CONCATENATE(DATOS[[#This Row],[customer_id]],"_",DATOS[[#This Row],[country]],"_",DATOS[[#This Row],[customer_since]])</f>
        <v>CUST_9383_Brazil_45366</v>
      </c>
      <c r="B4675" t="s">
        <v>3306</v>
      </c>
      <c r="C4675">
        <v>75</v>
      </c>
      <c r="D4675" t="s">
        <v>21</v>
      </c>
      <c r="E4675" t="s">
        <v>15</v>
      </c>
      <c r="F4675">
        <v>67.680000000000007</v>
      </c>
      <c r="G4675">
        <f>IF(DATOS[[#This Row],[avg_order_value]]="",0,DATOS[[#This Row],[avg_order_value]])</f>
        <v>67.680000000000007</v>
      </c>
      <c r="H4675">
        <v>4</v>
      </c>
      <c r="I4675">
        <f>DATOS[[#This Row],[avgValorOrdenDesc]]*DATOS[[#This Row],[total_orders]]</f>
        <v>270.72000000000003</v>
      </c>
      <c r="J4675">
        <v>108</v>
      </c>
      <c r="K4675">
        <v>0</v>
      </c>
      <c r="L4675" t="s">
        <v>23</v>
      </c>
      <c r="M4675">
        <v>42.1</v>
      </c>
      <c r="N4675">
        <f>IF(DATOS[[#This Row],[email_open_rate]]="",0,DATOS[[#This Row],[email_open_rate]])</f>
        <v>42.1</v>
      </c>
      <c r="O4675" s="1">
        <v>45366</v>
      </c>
      <c r="P4675">
        <v>4</v>
      </c>
      <c r="Q4675">
        <v>0.27</v>
      </c>
      <c r="R4675">
        <f>IF(IFERROR(VLOOKUP(DATOS[[#This Row],[IdUnico]],A4676:$A$5002,1,FALSE),0),1,0)</f>
        <v>0</v>
      </c>
    </row>
    <row r="4676" spans="1:18" x14ac:dyDescent="0.3">
      <c r="A4676" t="str">
        <f>CONCATENATE(DATOS[[#This Row],[customer_id]],"_",DATOS[[#This Row],[country]],"_",DATOS[[#This Row],[customer_since]])</f>
        <v>CUST_9385_China_44537</v>
      </c>
      <c r="B4676" t="s">
        <v>2966</v>
      </c>
      <c r="C4676">
        <v>42</v>
      </c>
      <c r="D4676" t="s">
        <v>14</v>
      </c>
      <c r="E4676" t="s">
        <v>44</v>
      </c>
      <c r="F4676">
        <v>42.99</v>
      </c>
      <c r="G4676">
        <f>IF(DATOS[[#This Row],[avg_order_value]]="",0,DATOS[[#This Row],[avg_order_value]])</f>
        <v>42.99</v>
      </c>
      <c r="H4676">
        <v>12</v>
      </c>
      <c r="I4676">
        <f>DATOS[[#This Row],[avgValorOrdenDesc]]*DATOS[[#This Row],[total_orders]]</f>
        <v>515.88</v>
      </c>
      <c r="J4676">
        <v>65</v>
      </c>
      <c r="K4676">
        <v>0</v>
      </c>
      <c r="L4676" t="s">
        <v>16</v>
      </c>
      <c r="M4676">
        <v>71.3</v>
      </c>
      <c r="N4676">
        <f>IF(DATOS[[#This Row],[email_open_rate]]="",0,DATOS[[#This Row],[email_open_rate]])</f>
        <v>71.3</v>
      </c>
      <c r="O4676" s="1">
        <v>44537</v>
      </c>
      <c r="P4676">
        <v>81</v>
      </c>
      <c r="Q4676">
        <v>0.16</v>
      </c>
      <c r="R4676">
        <f>IF(IFERROR(VLOOKUP(DATOS[[#This Row],[IdUnico]],A4677:$A$5002,1,FALSE),0),1,0)</f>
        <v>0</v>
      </c>
    </row>
    <row r="4677" spans="1:18" x14ac:dyDescent="0.3">
      <c r="A4677" t="str">
        <f>CONCATENATE(DATOS[[#This Row],[customer_id]],"_",DATOS[[#This Row],[country]],"_",DATOS[[#This Row],[customer_since]])</f>
        <v>CUST_9386_Germany_45307</v>
      </c>
      <c r="B4677" t="s">
        <v>2546</v>
      </c>
      <c r="C4677">
        <v>48</v>
      </c>
      <c r="D4677" t="s">
        <v>14</v>
      </c>
      <c r="E4677" t="s">
        <v>50</v>
      </c>
      <c r="F4677">
        <v>180.44</v>
      </c>
      <c r="G4677">
        <f>IF(DATOS[[#This Row],[avg_order_value]]="",0,DATOS[[#This Row],[avg_order_value]])</f>
        <v>180.44</v>
      </c>
      <c r="H4677">
        <v>9</v>
      </c>
      <c r="I4677">
        <f>DATOS[[#This Row],[avgValorOrdenDesc]]*DATOS[[#This Row],[total_orders]]</f>
        <v>1623.96</v>
      </c>
      <c r="J4677">
        <v>121</v>
      </c>
      <c r="K4677">
        <v>0</v>
      </c>
      <c r="L4677" t="s">
        <v>29</v>
      </c>
      <c r="M4677">
        <v>0.5</v>
      </c>
      <c r="N4677">
        <f>IF(DATOS[[#This Row],[email_open_rate]]="",0,DATOS[[#This Row],[email_open_rate]])</f>
        <v>0.5</v>
      </c>
      <c r="O4677" s="1">
        <v>45307</v>
      </c>
      <c r="P4677">
        <v>56</v>
      </c>
      <c r="Q4677">
        <v>0.3</v>
      </c>
      <c r="R4677">
        <f>IF(IFERROR(VLOOKUP(DATOS[[#This Row],[IdUnico]],A4678:$A$5002,1,FALSE),0),1,0)</f>
        <v>0</v>
      </c>
    </row>
    <row r="4678" spans="1:18" x14ac:dyDescent="0.3">
      <c r="A4678" t="str">
        <f>CONCATENATE(DATOS[[#This Row],[customer_id]],"_",DATOS[[#This Row],[country]],"_",DATOS[[#This Row],[customer_since]])</f>
        <v>CUST_9386_UK_44234</v>
      </c>
      <c r="B4678" t="s">
        <v>2546</v>
      </c>
      <c r="C4678">
        <v>77</v>
      </c>
      <c r="D4678" t="s">
        <v>21</v>
      </c>
      <c r="E4678" t="s">
        <v>52</v>
      </c>
      <c r="F4678">
        <v>264.66000000000003</v>
      </c>
      <c r="G4678">
        <f>IF(DATOS[[#This Row],[avg_order_value]]="",0,DATOS[[#This Row],[avg_order_value]])</f>
        <v>264.66000000000003</v>
      </c>
      <c r="H4678">
        <v>12</v>
      </c>
      <c r="I4678">
        <f>DATOS[[#This Row],[avgValorOrdenDesc]]*DATOS[[#This Row],[total_orders]]</f>
        <v>3175.92</v>
      </c>
      <c r="J4678">
        <v>136</v>
      </c>
      <c r="K4678">
        <v>0</v>
      </c>
      <c r="L4678" t="s">
        <v>19</v>
      </c>
      <c r="M4678">
        <v>29.9</v>
      </c>
      <c r="N4678">
        <f>IF(DATOS[[#This Row],[email_open_rate]]="",0,DATOS[[#This Row],[email_open_rate]])</f>
        <v>29.9</v>
      </c>
      <c r="O4678" s="1">
        <v>44234</v>
      </c>
      <c r="P4678">
        <v>70</v>
      </c>
      <c r="Q4678">
        <v>0.32</v>
      </c>
      <c r="R4678">
        <f>IF(IFERROR(VLOOKUP(DATOS[[#This Row],[IdUnico]],A4679:$A$5002,1,FALSE),0),1,0)</f>
        <v>0</v>
      </c>
    </row>
    <row r="4679" spans="1:18" x14ac:dyDescent="0.3">
      <c r="A4679" t="str">
        <f>CONCATENATE(DATOS[[#This Row],[customer_id]],"_",DATOS[[#This Row],[country]],"_",DATOS[[#This Row],[customer_since]])</f>
        <v>CUST_9389_Canada_44323</v>
      </c>
      <c r="B4679" t="s">
        <v>855</v>
      </c>
      <c r="C4679">
        <v>50</v>
      </c>
      <c r="D4679" t="s">
        <v>14</v>
      </c>
      <c r="E4679" t="s">
        <v>28</v>
      </c>
      <c r="F4679">
        <v>94.69</v>
      </c>
      <c r="G4679">
        <f>IF(DATOS[[#This Row],[avg_order_value]]="",0,DATOS[[#This Row],[avg_order_value]])</f>
        <v>94.69</v>
      </c>
      <c r="H4679">
        <v>9</v>
      </c>
      <c r="I4679">
        <f>DATOS[[#This Row],[avgValorOrdenDesc]]*DATOS[[#This Row],[total_orders]]</f>
        <v>852.21</v>
      </c>
      <c r="J4679">
        <v>138</v>
      </c>
      <c r="K4679">
        <v>0</v>
      </c>
      <c r="L4679" t="s">
        <v>40</v>
      </c>
      <c r="N4679">
        <f>IF(DATOS[[#This Row],[email_open_rate]]="",0,DATOS[[#This Row],[email_open_rate]])</f>
        <v>0</v>
      </c>
      <c r="O4679" s="1">
        <v>44323</v>
      </c>
      <c r="P4679">
        <v>44</v>
      </c>
      <c r="Q4679">
        <v>0.23</v>
      </c>
      <c r="R4679">
        <f>IF(IFERROR(VLOOKUP(DATOS[[#This Row],[IdUnico]],A4680:$A$5002,1,FALSE),0),1,0)</f>
        <v>0</v>
      </c>
    </row>
    <row r="4680" spans="1:18" x14ac:dyDescent="0.3">
      <c r="A4680" t="str">
        <f>CONCATENATE(DATOS[[#This Row],[customer_id]],"_",DATOS[[#This Row],[country]],"_",DATOS[[#This Row],[customer_since]])</f>
        <v>CUST_9389_Canada_44588</v>
      </c>
      <c r="B4680" t="s">
        <v>855</v>
      </c>
      <c r="C4680">
        <v>74</v>
      </c>
      <c r="D4680" t="s">
        <v>14</v>
      </c>
      <c r="E4680" t="s">
        <v>28</v>
      </c>
      <c r="F4680">
        <v>123.56</v>
      </c>
      <c r="G4680">
        <f>IF(DATOS[[#This Row],[avg_order_value]]="",0,DATOS[[#This Row],[avg_order_value]])</f>
        <v>123.56</v>
      </c>
      <c r="H4680">
        <v>11</v>
      </c>
      <c r="I4680">
        <f>DATOS[[#This Row],[avgValorOrdenDesc]]*DATOS[[#This Row],[total_orders]]</f>
        <v>1359.16</v>
      </c>
      <c r="J4680">
        <v>39</v>
      </c>
      <c r="K4680">
        <v>0</v>
      </c>
      <c r="L4680" t="s">
        <v>40</v>
      </c>
      <c r="M4680">
        <v>98.9</v>
      </c>
      <c r="N4680">
        <f>IF(DATOS[[#This Row],[email_open_rate]]="",0,DATOS[[#This Row],[email_open_rate]])</f>
        <v>98.9</v>
      </c>
      <c r="O4680" s="1">
        <v>44588</v>
      </c>
      <c r="P4680">
        <v>38</v>
      </c>
      <c r="Q4680">
        <v>0.39</v>
      </c>
      <c r="R4680">
        <f>IF(IFERROR(VLOOKUP(DATOS[[#This Row],[IdUnico]],A4681:$A$5002,1,FALSE),0),1,0)</f>
        <v>0</v>
      </c>
    </row>
    <row r="4681" spans="1:18" x14ac:dyDescent="0.3">
      <c r="A4681" t="str">
        <f>CONCATENATE(DATOS[[#This Row],[customer_id]],"_",DATOS[[#This Row],[country]],"_",DATOS[[#This Row],[customer_since]])</f>
        <v>CUST_9392_Germany_45524</v>
      </c>
      <c r="B4681" t="s">
        <v>124</v>
      </c>
      <c r="C4681">
        <v>71</v>
      </c>
      <c r="D4681" t="s">
        <v>25</v>
      </c>
      <c r="E4681" t="s">
        <v>50</v>
      </c>
      <c r="F4681">
        <v>115.25</v>
      </c>
      <c r="G4681">
        <f>IF(DATOS[[#This Row],[avg_order_value]]="",0,DATOS[[#This Row],[avg_order_value]])</f>
        <v>115.25</v>
      </c>
      <c r="H4681">
        <v>9</v>
      </c>
      <c r="I4681">
        <f>DATOS[[#This Row],[avgValorOrdenDesc]]*DATOS[[#This Row],[total_orders]]</f>
        <v>1037.25</v>
      </c>
      <c r="J4681">
        <v>34</v>
      </c>
      <c r="K4681">
        <v>0</v>
      </c>
      <c r="L4681" t="s">
        <v>40</v>
      </c>
      <c r="M4681">
        <v>55.2</v>
      </c>
      <c r="N4681">
        <f>IF(DATOS[[#This Row],[email_open_rate]]="",0,DATOS[[#This Row],[email_open_rate]])</f>
        <v>55.2</v>
      </c>
      <c r="O4681" s="1">
        <v>45524</v>
      </c>
      <c r="P4681">
        <v>39</v>
      </c>
      <c r="Q4681">
        <v>0.38</v>
      </c>
      <c r="R4681">
        <f>IF(IFERROR(VLOOKUP(DATOS[[#This Row],[IdUnico]],A4682:$A$5002,1,FALSE),0),1,0)</f>
        <v>0</v>
      </c>
    </row>
    <row r="4682" spans="1:18" x14ac:dyDescent="0.3">
      <c r="A4682" t="str">
        <f>CONCATENATE(DATOS[[#This Row],[customer_id]],"_",DATOS[[#This Row],[country]],"_",DATOS[[#This Row],[customer_since]])</f>
        <v>CUST_9392_India_45515</v>
      </c>
      <c r="B4682" t="s">
        <v>124</v>
      </c>
      <c r="C4682">
        <v>59</v>
      </c>
      <c r="D4682" t="s">
        <v>21</v>
      </c>
      <c r="E4682" t="s">
        <v>37</v>
      </c>
      <c r="F4682">
        <v>60.96</v>
      </c>
      <c r="G4682">
        <f>IF(DATOS[[#This Row],[avg_order_value]]="",0,DATOS[[#This Row],[avg_order_value]])</f>
        <v>60.96</v>
      </c>
      <c r="H4682">
        <v>4</v>
      </c>
      <c r="I4682">
        <f>DATOS[[#This Row],[avgValorOrdenDesc]]*DATOS[[#This Row],[total_orders]]</f>
        <v>243.84</v>
      </c>
      <c r="J4682">
        <v>114</v>
      </c>
      <c r="K4682">
        <v>0</v>
      </c>
      <c r="L4682" t="s">
        <v>40</v>
      </c>
      <c r="M4682">
        <v>4.3</v>
      </c>
      <c r="N4682">
        <f>IF(DATOS[[#This Row],[email_open_rate]]="",0,DATOS[[#This Row],[email_open_rate]])</f>
        <v>4.3</v>
      </c>
      <c r="O4682" s="1">
        <v>45515</v>
      </c>
      <c r="P4682">
        <v>58</v>
      </c>
      <c r="Q4682">
        <v>0.33</v>
      </c>
      <c r="R4682">
        <f>IF(IFERROR(VLOOKUP(DATOS[[#This Row],[IdUnico]],A4683:$A$5002,1,FALSE),0),1,0)</f>
        <v>0</v>
      </c>
    </row>
    <row r="4683" spans="1:18" x14ac:dyDescent="0.3">
      <c r="A4683" t="str">
        <f>CONCATENATE(DATOS[[#This Row],[customer_id]],"_",DATOS[[#This Row],[country]],"_",DATOS[[#This Row],[customer_since]])</f>
        <v>CUST_9393_France_44036</v>
      </c>
      <c r="B4683" t="s">
        <v>925</v>
      </c>
      <c r="C4683">
        <v>67</v>
      </c>
      <c r="D4683" t="s">
        <v>21</v>
      </c>
      <c r="E4683" t="s">
        <v>35</v>
      </c>
      <c r="F4683">
        <v>33.74</v>
      </c>
      <c r="G4683">
        <f>IF(DATOS[[#This Row],[avg_order_value]]="",0,DATOS[[#This Row],[avg_order_value]])</f>
        <v>33.74</v>
      </c>
      <c r="H4683">
        <v>8</v>
      </c>
      <c r="I4683">
        <f>DATOS[[#This Row],[avgValorOrdenDesc]]*DATOS[[#This Row],[total_orders]]</f>
        <v>269.92</v>
      </c>
      <c r="J4683">
        <v>39</v>
      </c>
      <c r="K4683">
        <v>0</v>
      </c>
      <c r="L4683" t="s">
        <v>16</v>
      </c>
      <c r="M4683">
        <v>86.2</v>
      </c>
      <c r="N4683">
        <f>IF(DATOS[[#This Row],[email_open_rate]]="",0,DATOS[[#This Row],[email_open_rate]])</f>
        <v>86.2</v>
      </c>
      <c r="O4683" s="1">
        <v>44036</v>
      </c>
      <c r="P4683">
        <v>86</v>
      </c>
      <c r="Q4683">
        <v>0.23</v>
      </c>
      <c r="R4683">
        <f>IF(IFERROR(VLOOKUP(DATOS[[#This Row],[IdUnico]],A4684:$A$5002,1,FALSE),0),1,0)</f>
        <v>0</v>
      </c>
    </row>
    <row r="4684" spans="1:18" x14ac:dyDescent="0.3">
      <c r="A4684" t="str">
        <f>CONCATENATE(DATOS[[#This Row],[customer_id]],"_",DATOS[[#This Row],[country]],"_",DATOS[[#This Row],[customer_since]])</f>
        <v>CUST_9397_India_45497</v>
      </c>
      <c r="B4684" t="s">
        <v>2978</v>
      </c>
      <c r="C4684">
        <v>26</v>
      </c>
      <c r="D4684" t="s">
        <v>14</v>
      </c>
      <c r="E4684" t="s">
        <v>37</v>
      </c>
      <c r="F4684">
        <v>68.12</v>
      </c>
      <c r="G4684">
        <f>IF(DATOS[[#This Row],[avg_order_value]]="",0,DATOS[[#This Row],[avg_order_value]])</f>
        <v>68.12</v>
      </c>
      <c r="H4684">
        <v>13</v>
      </c>
      <c r="I4684">
        <f>DATOS[[#This Row],[avgValorOrdenDesc]]*DATOS[[#This Row],[total_orders]]</f>
        <v>885.56000000000006</v>
      </c>
      <c r="J4684">
        <v>125</v>
      </c>
      <c r="K4684">
        <v>0</v>
      </c>
      <c r="L4684" t="s">
        <v>29</v>
      </c>
      <c r="M4684">
        <v>49.1</v>
      </c>
      <c r="N4684">
        <f>IF(DATOS[[#This Row],[email_open_rate]]="",0,DATOS[[#This Row],[email_open_rate]])</f>
        <v>49.1</v>
      </c>
      <c r="O4684" s="1">
        <v>45497</v>
      </c>
      <c r="P4684">
        <v>2</v>
      </c>
      <c r="Q4684">
        <v>0.1</v>
      </c>
      <c r="R4684">
        <f>IF(IFERROR(VLOOKUP(DATOS[[#This Row],[IdUnico]],A4685:$A$5002,1,FALSE),0),1,0)</f>
        <v>0</v>
      </c>
    </row>
    <row r="4685" spans="1:18" x14ac:dyDescent="0.3">
      <c r="A4685" t="str">
        <f>CONCATENATE(DATOS[[#This Row],[customer_id]],"_",DATOS[[#This Row],[country]],"_",DATOS[[#This Row],[customer_since]])</f>
        <v>CUST_9399_China_45181</v>
      </c>
      <c r="B4685" t="s">
        <v>2793</v>
      </c>
      <c r="C4685">
        <v>51</v>
      </c>
      <c r="D4685" t="s">
        <v>21</v>
      </c>
      <c r="E4685" t="s">
        <v>44</v>
      </c>
      <c r="F4685">
        <v>155.57</v>
      </c>
      <c r="G4685">
        <f>IF(DATOS[[#This Row],[avg_order_value]]="",0,DATOS[[#This Row],[avg_order_value]])</f>
        <v>155.57</v>
      </c>
      <c r="H4685">
        <v>12</v>
      </c>
      <c r="I4685">
        <f>DATOS[[#This Row],[avgValorOrdenDesc]]*DATOS[[#This Row],[total_orders]]</f>
        <v>1866.84</v>
      </c>
      <c r="J4685">
        <v>123</v>
      </c>
      <c r="K4685">
        <v>0</v>
      </c>
      <c r="L4685" t="s">
        <v>40</v>
      </c>
      <c r="M4685">
        <v>94.4</v>
      </c>
      <c r="N4685">
        <f>IF(DATOS[[#This Row],[email_open_rate]]="",0,DATOS[[#This Row],[email_open_rate]])</f>
        <v>94.4</v>
      </c>
      <c r="O4685" s="1">
        <v>45181</v>
      </c>
      <c r="P4685">
        <v>92</v>
      </c>
      <c r="Q4685">
        <v>0.39</v>
      </c>
      <c r="R4685">
        <f>IF(IFERROR(VLOOKUP(DATOS[[#This Row],[IdUnico]],A4686:$A$5002,1,FALSE),0),1,0)</f>
        <v>0</v>
      </c>
    </row>
    <row r="4686" spans="1:18" x14ac:dyDescent="0.3">
      <c r="A4686" t="str">
        <f>CONCATENATE(DATOS[[#This Row],[customer_id]],"_",DATOS[[#This Row],[country]],"_",DATOS[[#This Row],[customer_since]])</f>
        <v>CUST_9407_Australia_45079</v>
      </c>
      <c r="B4686" t="s">
        <v>1108</v>
      </c>
      <c r="C4686">
        <v>44</v>
      </c>
      <c r="D4686" t="s">
        <v>21</v>
      </c>
      <c r="E4686" t="s">
        <v>22</v>
      </c>
      <c r="F4686">
        <v>45.37</v>
      </c>
      <c r="G4686">
        <f>IF(DATOS[[#This Row],[avg_order_value]]="",0,DATOS[[#This Row],[avg_order_value]])</f>
        <v>45.37</v>
      </c>
      <c r="H4686">
        <v>16</v>
      </c>
      <c r="I4686">
        <f>DATOS[[#This Row],[avgValorOrdenDesc]]*DATOS[[#This Row],[total_orders]]</f>
        <v>725.92</v>
      </c>
      <c r="J4686">
        <v>228</v>
      </c>
      <c r="K4686">
        <v>0</v>
      </c>
      <c r="L4686" t="s">
        <v>23</v>
      </c>
      <c r="M4686">
        <v>47.4</v>
      </c>
      <c r="N4686">
        <f>IF(DATOS[[#This Row],[email_open_rate]]="",0,DATOS[[#This Row],[email_open_rate]])</f>
        <v>47.4</v>
      </c>
      <c r="O4686" s="1">
        <v>45079</v>
      </c>
      <c r="P4686">
        <v>57</v>
      </c>
      <c r="Q4686">
        <v>0.18</v>
      </c>
      <c r="R4686">
        <f>IF(IFERROR(VLOOKUP(DATOS[[#This Row],[IdUnico]],A4687:$A$5002,1,FALSE),0),1,0)</f>
        <v>0</v>
      </c>
    </row>
    <row r="4687" spans="1:18" x14ac:dyDescent="0.3">
      <c r="A4687" t="str">
        <f>CONCATENATE(DATOS[[#This Row],[customer_id]],"_",DATOS[[#This Row],[country]],"_",DATOS[[#This Row],[customer_since]])</f>
        <v>CUST_9411_China_44419</v>
      </c>
      <c r="B4687" t="s">
        <v>3001</v>
      </c>
      <c r="C4687">
        <v>62</v>
      </c>
      <c r="D4687" t="s">
        <v>25</v>
      </c>
      <c r="E4687" t="s">
        <v>44</v>
      </c>
      <c r="F4687">
        <v>106.34</v>
      </c>
      <c r="G4687">
        <f>IF(DATOS[[#This Row],[avg_order_value]]="",0,DATOS[[#This Row],[avg_order_value]])</f>
        <v>106.34</v>
      </c>
      <c r="H4687">
        <v>12</v>
      </c>
      <c r="I4687">
        <f>DATOS[[#This Row],[avgValorOrdenDesc]]*DATOS[[#This Row],[total_orders]]</f>
        <v>1276.08</v>
      </c>
      <c r="J4687">
        <v>62</v>
      </c>
      <c r="K4687">
        <v>0</v>
      </c>
      <c r="L4687" t="s">
        <v>23</v>
      </c>
      <c r="M4687">
        <v>69.8</v>
      </c>
      <c r="N4687">
        <f>IF(DATOS[[#This Row],[email_open_rate]]="",0,DATOS[[#This Row],[email_open_rate]])</f>
        <v>69.8</v>
      </c>
      <c r="O4687" s="1">
        <v>44419</v>
      </c>
      <c r="P4687">
        <v>73</v>
      </c>
      <c r="Q4687">
        <v>0.43</v>
      </c>
      <c r="R4687">
        <f>IF(IFERROR(VLOOKUP(DATOS[[#This Row],[IdUnico]],A4688:$A$5002,1,FALSE),0),1,0)</f>
        <v>0</v>
      </c>
    </row>
    <row r="4688" spans="1:18" x14ac:dyDescent="0.3">
      <c r="A4688" t="str">
        <f>CONCATENATE(DATOS[[#This Row],[customer_id]],"_",DATOS[[#This Row],[country]],"_",DATOS[[#This Row],[customer_since]])</f>
        <v>CUST_9411_Japan_45284</v>
      </c>
      <c r="B4688" t="s">
        <v>3001</v>
      </c>
      <c r="C4688">
        <v>53</v>
      </c>
      <c r="D4688" t="s">
        <v>14</v>
      </c>
      <c r="E4688" t="s">
        <v>26</v>
      </c>
      <c r="F4688">
        <v>43.96</v>
      </c>
      <c r="G4688">
        <f>IF(DATOS[[#This Row],[avg_order_value]]="",0,DATOS[[#This Row],[avg_order_value]])</f>
        <v>43.96</v>
      </c>
      <c r="H4688">
        <v>9</v>
      </c>
      <c r="I4688">
        <f>DATOS[[#This Row],[avgValorOrdenDesc]]*DATOS[[#This Row],[total_orders]]</f>
        <v>395.64</v>
      </c>
      <c r="J4688">
        <v>87</v>
      </c>
      <c r="K4688">
        <v>0</v>
      </c>
      <c r="L4688" t="s">
        <v>19</v>
      </c>
      <c r="M4688">
        <v>50.7</v>
      </c>
      <c r="N4688">
        <f>IF(DATOS[[#This Row],[email_open_rate]]="",0,DATOS[[#This Row],[email_open_rate]])</f>
        <v>50.7</v>
      </c>
      <c r="O4688" s="1">
        <v>45284</v>
      </c>
      <c r="P4688">
        <v>35</v>
      </c>
      <c r="Q4688">
        <v>0.46</v>
      </c>
      <c r="R4688">
        <f>IF(IFERROR(VLOOKUP(DATOS[[#This Row],[IdUnico]],A4689:$A$5002,1,FALSE),0),1,0)</f>
        <v>0</v>
      </c>
    </row>
    <row r="4689" spans="1:18" x14ac:dyDescent="0.3">
      <c r="A4689" t="str">
        <f>CONCATENATE(DATOS[[#This Row],[customer_id]],"_",DATOS[[#This Row],[country]],"_",DATOS[[#This Row],[customer_since]])</f>
        <v>CUST_9411_USA_45336</v>
      </c>
      <c r="B4689" t="s">
        <v>3001</v>
      </c>
      <c r="C4689">
        <v>71</v>
      </c>
      <c r="D4689" t="s">
        <v>14</v>
      </c>
      <c r="E4689" t="s">
        <v>18</v>
      </c>
      <c r="F4689">
        <v>31.85</v>
      </c>
      <c r="G4689">
        <f>IF(DATOS[[#This Row],[avg_order_value]]="",0,DATOS[[#This Row],[avg_order_value]])</f>
        <v>31.85</v>
      </c>
      <c r="H4689">
        <v>10</v>
      </c>
      <c r="I4689">
        <f>DATOS[[#This Row],[avgValorOrdenDesc]]*DATOS[[#This Row],[total_orders]]</f>
        <v>318.5</v>
      </c>
      <c r="J4689">
        <v>362</v>
      </c>
      <c r="K4689">
        <v>0</v>
      </c>
      <c r="L4689" t="s">
        <v>40</v>
      </c>
      <c r="M4689">
        <v>49.1</v>
      </c>
      <c r="N4689">
        <f>IF(DATOS[[#This Row],[email_open_rate]]="",0,DATOS[[#This Row],[email_open_rate]])</f>
        <v>49.1</v>
      </c>
      <c r="O4689" s="1">
        <v>45336</v>
      </c>
      <c r="P4689">
        <v>40</v>
      </c>
      <c r="Q4689">
        <v>0.26</v>
      </c>
      <c r="R4689">
        <f>IF(IFERROR(VLOOKUP(DATOS[[#This Row],[IdUnico]],A4690:$A$5002,1,FALSE),0),1,0)</f>
        <v>0</v>
      </c>
    </row>
    <row r="4690" spans="1:18" x14ac:dyDescent="0.3">
      <c r="A4690" t="str">
        <f>CONCATENATE(DATOS[[#This Row],[customer_id]],"_",DATOS[[#This Row],[country]],"_",DATOS[[#This Row],[customer_since]])</f>
        <v>CUST_9415_China_44362</v>
      </c>
      <c r="B4690" t="s">
        <v>614</v>
      </c>
      <c r="C4690">
        <v>72</v>
      </c>
      <c r="D4690" t="s">
        <v>21</v>
      </c>
      <c r="E4690" t="s">
        <v>44</v>
      </c>
      <c r="F4690">
        <v>40.549999999999997</v>
      </c>
      <c r="G4690">
        <f>IF(DATOS[[#This Row],[avg_order_value]]="",0,DATOS[[#This Row],[avg_order_value]])</f>
        <v>40.549999999999997</v>
      </c>
      <c r="H4690">
        <v>14</v>
      </c>
      <c r="I4690">
        <f>DATOS[[#This Row],[avgValorOrdenDesc]]*DATOS[[#This Row],[total_orders]]</f>
        <v>567.69999999999993</v>
      </c>
      <c r="J4690">
        <v>168</v>
      </c>
      <c r="K4690">
        <v>0</v>
      </c>
      <c r="L4690" t="s">
        <v>40</v>
      </c>
      <c r="M4690">
        <v>16.399999999999999</v>
      </c>
      <c r="N4690">
        <f>IF(DATOS[[#This Row],[email_open_rate]]="",0,DATOS[[#This Row],[email_open_rate]])</f>
        <v>16.399999999999999</v>
      </c>
      <c r="O4690" s="1">
        <v>44362</v>
      </c>
      <c r="P4690">
        <v>21</v>
      </c>
      <c r="Q4690">
        <v>0.3</v>
      </c>
      <c r="R4690">
        <f>IF(IFERROR(VLOOKUP(DATOS[[#This Row],[IdUnico]],A4691:$A$5002,1,FALSE),0),1,0)</f>
        <v>0</v>
      </c>
    </row>
    <row r="4691" spans="1:18" x14ac:dyDescent="0.3">
      <c r="A4691" t="str">
        <f>CONCATENATE(DATOS[[#This Row],[customer_id]],"_",DATOS[[#This Row],[country]],"_",DATOS[[#This Row],[customer_since]])</f>
        <v>CUST_9415_USA_45477</v>
      </c>
      <c r="B4691" t="s">
        <v>614</v>
      </c>
      <c r="C4691">
        <v>76</v>
      </c>
      <c r="D4691" t="s">
        <v>14</v>
      </c>
      <c r="E4691" t="s">
        <v>18</v>
      </c>
      <c r="F4691">
        <v>153.31</v>
      </c>
      <c r="G4691">
        <f>IF(DATOS[[#This Row],[avg_order_value]]="",0,DATOS[[#This Row],[avg_order_value]])</f>
        <v>153.31</v>
      </c>
      <c r="H4691">
        <v>6</v>
      </c>
      <c r="I4691">
        <f>DATOS[[#This Row],[avgValorOrdenDesc]]*DATOS[[#This Row],[total_orders]]</f>
        <v>919.86</v>
      </c>
      <c r="J4691">
        <v>140</v>
      </c>
      <c r="K4691">
        <v>0</v>
      </c>
      <c r="L4691" t="s">
        <v>16</v>
      </c>
      <c r="M4691">
        <v>8</v>
      </c>
      <c r="N4691">
        <f>IF(DATOS[[#This Row],[email_open_rate]]="",0,DATOS[[#This Row],[email_open_rate]])</f>
        <v>8</v>
      </c>
      <c r="O4691" s="1">
        <v>45477</v>
      </c>
      <c r="P4691">
        <v>5</v>
      </c>
      <c r="Q4691">
        <v>0.25</v>
      </c>
      <c r="R4691">
        <f>IF(IFERROR(VLOOKUP(DATOS[[#This Row],[IdUnico]],A4692:$A$5002,1,FALSE),0),1,0)</f>
        <v>0</v>
      </c>
    </row>
    <row r="4692" spans="1:18" x14ac:dyDescent="0.3">
      <c r="A4692" t="str">
        <f>CONCATENATE(DATOS[[#This Row],[customer_id]],"_",DATOS[[#This Row],[country]],"_",DATOS[[#This Row],[customer_since]])</f>
        <v>CUST_9417_UK_44654</v>
      </c>
      <c r="B4692" t="s">
        <v>3169</v>
      </c>
      <c r="C4692">
        <v>39</v>
      </c>
      <c r="D4692" t="s">
        <v>14</v>
      </c>
      <c r="E4692" t="s">
        <v>52</v>
      </c>
      <c r="F4692">
        <v>132.96</v>
      </c>
      <c r="G4692">
        <f>IF(DATOS[[#This Row],[avg_order_value]]="",0,DATOS[[#This Row],[avg_order_value]])</f>
        <v>132.96</v>
      </c>
      <c r="H4692">
        <v>14</v>
      </c>
      <c r="I4692">
        <f>DATOS[[#This Row],[avgValorOrdenDesc]]*DATOS[[#This Row],[total_orders]]</f>
        <v>1861.44</v>
      </c>
      <c r="J4692">
        <v>105</v>
      </c>
      <c r="K4692">
        <v>0</v>
      </c>
      <c r="L4692" t="s">
        <v>19</v>
      </c>
      <c r="M4692">
        <v>90.2</v>
      </c>
      <c r="N4692">
        <f>IF(DATOS[[#This Row],[email_open_rate]]="",0,DATOS[[#This Row],[email_open_rate]])</f>
        <v>90.2</v>
      </c>
      <c r="O4692" s="1">
        <v>44654</v>
      </c>
      <c r="P4692">
        <v>96</v>
      </c>
      <c r="Q4692">
        <v>0.42</v>
      </c>
      <c r="R4692">
        <f>IF(IFERROR(VLOOKUP(DATOS[[#This Row],[IdUnico]],A4693:$A$5002,1,FALSE),0),1,0)</f>
        <v>0</v>
      </c>
    </row>
    <row r="4693" spans="1:18" x14ac:dyDescent="0.3">
      <c r="A4693" t="str">
        <f>CONCATENATE(DATOS[[#This Row],[customer_id]],"_",DATOS[[#This Row],[country]],"_",DATOS[[#This Row],[customer_since]])</f>
        <v>CUST_9418_Japan_44374</v>
      </c>
      <c r="B4693" t="s">
        <v>2483</v>
      </c>
      <c r="C4693">
        <v>78</v>
      </c>
      <c r="D4693" t="s">
        <v>21</v>
      </c>
      <c r="E4693" t="s">
        <v>26</v>
      </c>
      <c r="F4693">
        <v>142.83000000000001</v>
      </c>
      <c r="G4693">
        <f>IF(DATOS[[#This Row],[avg_order_value]]="",0,DATOS[[#This Row],[avg_order_value]])</f>
        <v>142.83000000000001</v>
      </c>
      <c r="H4693">
        <v>13</v>
      </c>
      <c r="I4693">
        <f>DATOS[[#This Row],[avgValorOrdenDesc]]*DATOS[[#This Row],[total_orders]]</f>
        <v>1856.7900000000002</v>
      </c>
      <c r="J4693">
        <v>196</v>
      </c>
      <c r="K4693">
        <v>0</v>
      </c>
      <c r="L4693" t="s">
        <v>19</v>
      </c>
      <c r="M4693">
        <v>93.4</v>
      </c>
      <c r="N4693">
        <f>IF(DATOS[[#This Row],[email_open_rate]]="",0,DATOS[[#This Row],[email_open_rate]])</f>
        <v>93.4</v>
      </c>
      <c r="O4693" s="1">
        <v>44374</v>
      </c>
      <c r="P4693">
        <v>3</v>
      </c>
      <c r="Q4693">
        <v>0.32</v>
      </c>
      <c r="R4693">
        <f>IF(IFERROR(VLOOKUP(DATOS[[#This Row],[IdUnico]],A4694:$A$5002,1,FALSE),0),1,0)</f>
        <v>0</v>
      </c>
    </row>
    <row r="4694" spans="1:18" x14ac:dyDescent="0.3">
      <c r="A4694" t="str">
        <f>CONCATENATE(DATOS[[#This Row],[customer_id]],"_",DATOS[[#This Row],[country]],"_",DATOS[[#This Row],[customer_since]])</f>
        <v>CUST_9427_UK_45638</v>
      </c>
      <c r="B4694" t="s">
        <v>647</v>
      </c>
      <c r="C4694">
        <v>41</v>
      </c>
      <c r="D4694" t="s">
        <v>14</v>
      </c>
      <c r="E4694" t="s">
        <v>52</v>
      </c>
      <c r="F4694">
        <v>41.96</v>
      </c>
      <c r="G4694">
        <f>IF(DATOS[[#This Row],[avg_order_value]]="",0,DATOS[[#This Row],[avg_order_value]])</f>
        <v>41.96</v>
      </c>
      <c r="H4694">
        <v>9</v>
      </c>
      <c r="I4694">
        <f>DATOS[[#This Row],[avgValorOrdenDesc]]*DATOS[[#This Row],[total_orders]]</f>
        <v>377.64</v>
      </c>
      <c r="J4694">
        <v>344</v>
      </c>
      <c r="K4694">
        <v>0</v>
      </c>
      <c r="L4694" t="s">
        <v>29</v>
      </c>
      <c r="M4694">
        <v>13</v>
      </c>
      <c r="N4694">
        <f>IF(DATOS[[#This Row],[email_open_rate]]="",0,DATOS[[#This Row],[email_open_rate]])</f>
        <v>13</v>
      </c>
      <c r="O4694" s="1">
        <v>45638</v>
      </c>
      <c r="P4694">
        <v>85</v>
      </c>
      <c r="Q4694">
        <v>0.06</v>
      </c>
      <c r="R4694">
        <f>IF(IFERROR(VLOOKUP(DATOS[[#This Row],[IdUnico]],A4695:$A$5002,1,FALSE),0),1,0)</f>
        <v>0</v>
      </c>
    </row>
    <row r="4695" spans="1:18" x14ac:dyDescent="0.3">
      <c r="A4695" t="str">
        <f>CONCATENATE(DATOS[[#This Row],[customer_id]],"_",DATOS[[#This Row],[country]],"_",DATOS[[#This Row],[customer_since]])</f>
        <v>CUST_9428_Australia_44432</v>
      </c>
      <c r="B4695" t="s">
        <v>1034</v>
      </c>
      <c r="C4695">
        <v>40</v>
      </c>
      <c r="D4695" t="s">
        <v>14</v>
      </c>
      <c r="E4695" t="s">
        <v>22</v>
      </c>
      <c r="F4695">
        <v>39.14</v>
      </c>
      <c r="G4695">
        <f>IF(DATOS[[#This Row],[avg_order_value]]="",0,DATOS[[#This Row],[avg_order_value]])</f>
        <v>39.14</v>
      </c>
      <c r="H4695">
        <v>12</v>
      </c>
      <c r="I4695">
        <f>DATOS[[#This Row],[avgValorOrdenDesc]]*DATOS[[#This Row],[total_orders]]</f>
        <v>469.68</v>
      </c>
      <c r="J4695">
        <v>37</v>
      </c>
      <c r="K4695">
        <v>0</v>
      </c>
      <c r="L4695" t="s">
        <v>16</v>
      </c>
      <c r="M4695">
        <v>45.6</v>
      </c>
      <c r="N4695">
        <f>IF(DATOS[[#This Row],[email_open_rate]]="",0,DATOS[[#This Row],[email_open_rate]])</f>
        <v>45.6</v>
      </c>
      <c r="O4695" s="1">
        <v>44432</v>
      </c>
      <c r="P4695">
        <v>80</v>
      </c>
      <c r="Q4695">
        <v>0.09</v>
      </c>
      <c r="R4695">
        <f>IF(IFERROR(VLOOKUP(DATOS[[#This Row],[IdUnico]],A4696:$A$5002,1,FALSE),0),1,0)</f>
        <v>0</v>
      </c>
    </row>
    <row r="4696" spans="1:18" x14ac:dyDescent="0.3">
      <c r="A4696" t="str">
        <f>CONCATENATE(DATOS[[#This Row],[customer_id]],"_",DATOS[[#This Row],[country]],"_",DATOS[[#This Row],[customer_since]])</f>
        <v>CUST_9429_USA_44968</v>
      </c>
      <c r="B4696" t="s">
        <v>1703</v>
      </c>
      <c r="C4696">
        <v>76</v>
      </c>
      <c r="D4696" t="s">
        <v>21</v>
      </c>
      <c r="E4696" t="s">
        <v>18</v>
      </c>
      <c r="F4696">
        <v>36.6</v>
      </c>
      <c r="G4696">
        <f>IF(DATOS[[#This Row],[avg_order_value]]="",0,DATOS[[#This Row],[avg_order_value]])</f>
        <v>36.6</v>
      </c>
      <c r="H4696">
        <v>16</v>
      </c>
      <c r="I4696">
        <f>DATOS[[#This Row],[avgValorOrdenDesc]]*DATOS[[#This Row],[total_orders]]</f>
        <v>585.6</v>
      </c>
      <c r="J4696">
        <v>314</v>
      </c>
      <c r="K4696">
        <v>0</v>
      </c>
      <c r="L4696" t="s">
        <v>23</v>
      </c>
      <c r="M4696">
        <v>60.4</v>
      </c>
      <c r="N4696">
        <f>IF(DATOS[[#This Row],[email_open_rate]]="",0,DATOS[[#This Row],[email_open_rate]])</f>
        <v>60.4</v>
      </c>
      <c r="O4696" s="1">
        <v>44968</v>
      </c>
      <c r="P4696">
        <v>75</v>
      </c>
      <c r="Q4696">
        <v>0.55000000000000004</v>
      </c>
      <c r="R4696">
        <f>IF(IFERROR(VLOOKUP(DATOS[[#This Row],[IdUnico]],A4697:$A$5002,1,FALSE),0),1,0)</f>
        <v>0</v>
      </c>
    </row>
    <row r="4697" spans="1:18" x14ac:dyDescent="0.3">
      <c r="A4697" t="str">
        <f>CONCATENATE(DATOS[[#This Row],[customer_id]],"_",DATOS[[#This Row],[country]],"_",DATOS[[#This Row],[customer_since]])</f>
        <v>CUST_9430_France_45377</v>
      </c>
      <c r="B4697" t="s">
        <v>3428</v>
      </c>
      <c r="C4697">
        <v>64</v>
      </c>
      <c r="D4697" t="s">
        <v>21</v>
      </c>
      <c r="E4697" t="s">
        <v>35</v>
      </c>
      <c r="F4697">
        <v>112.04</v>
      </c>
      <c r="G4697">
        <f>IF(DATOS[[#This Row],[avg_order_value]]="",0,DATOS[[#This Row],[avg_order_value]])</f>
        <v>112.04</v>
      </c>
      <c r="H4697">
        <v>13</v>
      </c>
      <c r="I4697">
        <f>DATOS[[#This Row],[avgValorOrdenDesc]]*DATOS[[#This Row],[total_orders]]</f>
        <v>1456.52</v>
      </c>
      <c r="J4697">
        <v>294</v>
      </c>
      <c r="K4697">
        <v>0</v>
      </c>
      <c r="L4697" t="s">
        <v>19</v>
      </c>
      <c r="M4697">
        <v>53.3</v>
      </c>
      <c r="N4697">
        <f>IF(DATOS[[#This Row],[email_open_rate]]="",0,DATOS[[#This Row],[email_open_rate]])</f>
        <v>53.3</v>
      </c>
      <c r="O4697" s="1">
        <v>45377</v>
      </c>
      <c r="P4697">
        <v>21</v>
      </c>
      <c r="Q4697">
        <v>0.21</v>
      </c>
      <c r="R4697">
        <f>IF(IFERROR(VLOOKUP(DATOS[[#This Row],[IdUnico]],A4698:$A$5002,1,FALSE),0),1,0)</f>
        <v>0</v>
      </c>
    </row>
    <row r="4698" spans="1:18" x14ac:dyDescent="0.3">
      <c r="A4698" t="str">
        <f>CONCATENATE(DATOS[[#This Row],[customer_id]],"_",DATOS[[#This Row],[country]],"_",DATOS[[#This Row],[customer_since]])</f>
        <v>CUST_9432_USA_44708</v>
      </c>
      <c r="B4698" t="s">
        <v>3423</v>
      </c>
      <c r="C4698">
        <v>28</v>
      </c>
      <c r="D4698" t="s">
        <v>14</v>
      </c>
      <c r="E4698" t="s">
        <v>18</v>
      </c>
      <c r="F4698">
        <v>102.7</v>
      </c>
      <c r="G4698">
        <f>IF(DATOS[[#This Row],[avg_order_value]]="",0,DATOS[[#This Row],[avg_order_value]])</f>
        <v>102.7</v>
      </c>
      <c r="H4698">
        <v>11</v>
      </c>
      <c r="I4698">
        <f>DATOS[[#This Row],[avgValorOrdenDesc]]*DATOS[[#This Row],[total_orders]]</f>
        <v>1129.7</v>
      </c>
      <c r="J4698">
        <v>301</v>
      </c>
      <c r="K4698">
        <v>0</v>
      </c>
      <c r="L4698" t="s">
        <v>29</v>
      </c>
      <c r="M4698">
        <v>49.1</v>
      </c>
      <c r="N4698">
        <f>IF(DATOS[[#This Row],[email_open_rate]]="",0,DATOS[[#This Row],[email_open_rate]])</f>
        <v>49.1</v>
      </c>
      <c r="O4698" s="1">
        <v>44708</v>
      </c>
      <c r="P4698">
        <v>80</v>
      </c>
      <c r="Q4698">
        <v>0.43</v>
      </c>
      <c r="R4698">
        <f>IF(IFERROR(VLOOKUP(DATOS[[#This Row],[IdUnico]],A4699:$A$5002,1,FALSE),0),1,0)</f>
        <v>0</v>
      </c>
    </row>
    <row r="4699" spans="1:18" x14ac:dyDescent="0.3">
      <c r="A4699" t="str">
        <f>CONCATENATE(DATOS[[#This Row],[customer_id]],"_",DATOS[[#This Row],[country]],"_",DATOS[[#This Row],[customer_since]])</f>
        <v>CUST_9433_Brazil_45066</v>
      </c>
      <c r="B4699" t="s">
        <v>70</v>
      </c>
      <c r="C4699">
        <v>38</v>
      </c>
      <c r="D4699" t="s">
        <v>21</v>
      </c>
      <c r="E4699" t="s">
        <v>15</v>
      </c>
      <c r="F4699">
        <v>78.44</v>
      </c>
      <c r="G4699">
        <f>IF(DATOS[[#This Row],[avg_order_value]]="",0,DATOS[[#This Row],[avg_order_value]])</f>
        <v>78.44</v>
      </c>
      <c r="H4699">
        <v>9</v>
      </c>
      <c r="I4699">
        <f>DATOS[[#This Row],[avgValorOrdenDesc]]*DATOS[[#This Row],[total_orders]]</f>
        <v>705.96</v>
      </c>
      <c r="J4699">
        <v>294</v>
      </c>
      <c r="K4699">
        <v>0</v>
      </c>
      <c r="L4699" t="s">
        <v>40</v>
      </c>
      <c r="M4699">
        <v>38.4</v>
      </c>
      <c r="N4699">
        <f>IF(DATOS[[#This Row],[email_open_rate]]="",0,DATOS[[#This Row],[email_open_rate]])</f>
        <v>38.4</v>
      </c>
      <c r="O4699" s="1">
        <v>45066</v>
      </c>
      <c r="P4699">
        <v>54</v>
      </c>
      <c r="Q4699">
        <v>0.42</v>
      </c>
      <c r="R4699">
        <f>IF(IFERROR(VLOOKUP(DATOS[[#This Row],[IdUnico]],A4700:$A$5002,1,FALSE),0),1,0)</f>
        <v>0</v>
      </c>
    </row>
    <row r="4700" spans="1:18" x14ac:dyDescent="0.3">
      <c r="A4700" t="str">
        <f>CONCATENATE(DATOS[[#This Row],[customer_id]],"_",DATOS[[#This Row],[country]],"_",DATOS[[#This Row],[customer_since]])</f>
        <v>CUST_9433_Canada_45573</v>
      </c>
      <c r="B4700" t="s">
        <v>70</v>
      </c>
      <c r="C4700">
        <v>19</v>
      </c>
      <c r="D4700" t="s">
        <v>14</v>
      </c>
      <c r="E4700" t="s">
        <v>28</v>
      </c>
      <c r="F4700">
        <v>123.11</v>
      </c>
      <c r="G4700">
        <f>IF(DATOS[[#This Row],[avg_order_value]]="",0,DATOS[[#This Row],[avg_order_value]])</f>
        <v>123.11</v>
      </c>
      <c r="H4700">
        <v>7</v>
      </c>
      <c r="I4700">
        <f>DATOS[[#This Row],[avgValorOrdenDesc]]*DATOS[[#This Row],[total_orders]]</f>
        <v>861.77</v>
      </c>
      <c r="J4700">
        <v>30</v>
      </c>
      <c r="K4700">
        <v>0</v>
      </c>
      <c r="L4700" t="s">
        <v>16</v>
      </c>
      <c r="M4700">
        <v>41.1</v>
      </c>
      <c r="N4700">
        <f>IF(DATOS[[#This Row],[email_open_rate]]="",0,DATOS[[#This Row],[email_open_rate]])</f>
        <v>41.1</v>
      </c>
      <c r="O4700" s="1">
        <v>45573</v>
      </c>
      <c r="P4700">
        <v>66</v>
      </c>
      <c r="Q4700">
        <v>0.27</v>
      </c>
      <c r="R4700">
        <f>IF(IFERROR(VLOOKUP(DATOS[[#This Row],[IdUnico]],A4701:$A$5002,1,FALSE),0),1,0)</f>
        <v>0</v>
      </c>
    </row>
    <row r="4701" spans="1:18" x14ac:dyDescent="0.3">
      <c r="A4701" t="str">
        <f>CONCATENATE(DATOS[[#This Row],[customer_id]],"_",DATOS[[#This Row],[country]],"_",DATOS[[#This Row],[customer_since]])</f>
        <v>CUST_9433_USA_45682</v>
      </c>
      <c r="B4701" t="s">
        <v>70</v>
      </c>
      <c r="C4701">
        <v>30</v>
      </c>
      <c r="D4701" t="s">
        <v>14</v>
      </c>
      <c r="E4701" t="s">
        <v>18</v>
      </c>
      <c r="F4701">
        <v>43.35</v>
      </c>
      <c r="G4701">
        <f>IF(DATOS[[#This Row],[avg_order_value]]="",0,DATOS[[#This Row],[avg_order_value]])</f>
        <v>43.35</v>
      </c>
      <c r="H4701">
        <v>13</v>
      </c>
      <c r="I4701">
        <f>DATOS[[#This Row],[avgValorOrdenDesc]]*DATOS[[#This Row],[total_orders]]</f>
        <v>563.55000000000007</v>
      </c>
      <c r="J4701">
        <v>56</v>
      </c>
      <c r="K4701">
        <v>0</v>
      </c>
      <c r="L4701" t="s">
        <v>19</v>
      </c>
      <c r="M4701">
        <v>19.100000000000001</v>
      </c>
      <c r="N4701">
        <f>IF(DATOS[[#This Row],[email_open_rate]]="",0,DATOS[[#This Row],[email_open_rate]])</f>
        <v>19.100000000000001</v>
      </c>
      <c r="O4701" s="1">
        <v>45682</v>
      </c>
      <c r="P4701">
        <v>33</v>
      </c>
      <c r="Q4701">
        <v>0.08</v>
      </c>
      <c r="R4701">
        <f>IF(IFERROR(VLOOKUP(DATOS[[#This Row],[IdUnico]],A4702:$A$5002,1,FALSE),0),1,0)</f>
        <v>0</v>
      </c>
    </row>
    <row r="4702" spans="1:18" x14ac:dyDescent="0.3">
      <c r="A4702" t="str">
        <f>CONCATENATE(DATOS[[#This Row],[customer_id]],"_",DATOS[[#This Row],[country]],"_",DATOS[[#This Row],[customer_since]])</f>
        <v>CUST_9434_UK_45199</v>
      </c>
      <c r="B4702" t="s">
        <v>776</v>
      </c>
      <c r="C4702">
        <v>31</v>
      </c>
      <c r="D4702" t="s">
        <v>14</v>
      </c>
      <c r="E4702" t="s">
        <v>52</v>
      </c>
      <c r="F4702">
        <v>242.13</v>
      </c>
      <c r="G4702">
        <f>IF(DATOS[[#This Row],[avg_order_value]]="",0,DATOS[[#This Row],[avg_order_value]])</f>
        <v>242.13</v>
      </c>
      <c r="H4702">
        <v>13</v>
      </c>
      <c r="I4702">
        <f>DATOS[[#This Row],[avgValorOrdenDesc]]*DATOS[[#This Row],[total_orders]]</f>
        <v>3147.69</v>
      </c>
      <c r="J4702">
        <v>341</v>
      </c>
      <c r="K4702">
        <v>0</v>
      </c>
      <c r="L4702" t="s">
        <v>29</v>
      </c>
      <c r="M4702">
        <v>53.1</v>
      </c>
      <c r="N4702">
        <f>IF(DATOS[[#This Row],[email_open_rate]]="",0,DATOS[[#This Row],[email_open_rate]])</f>
        <v>53.1</v>
      </c>
      <c r="O4702" s="1">
        <v>45199</v>
      </c>
      <c r="P4702">
        <v>33</v>
      </c>
      <c r="Q4702">
        <v>0.5</v>
      </c>
      <c r="R4702">
        <f>IF(IFERROR(VLOOKUP(DATOS[[#This Row],[IdUnico]],A4703:$A$5002,1,FALSE),0),1,0)</f>
        <v>0</v>
      </c>
    </row>
    <row r="4703" spans="1:18" x14ac:dyDescent="0.3">
      <c r="A4703" t="str">
        <f>CONCATENATE(DATOS[[#This Row],[customer_id]],"_",DATOS[[#This Row],[country]],"_",DATOS[[#This Row],[customer_since]])</f>
        <v>CUST_9435_Germany_44311</v>
      </c>
      <c r="B4703" t="s">
        <v>1684</v>
      </c>
      <c r="C4703">
        <v>79</v>
      </c>
      <c r="D4703" t="s">
        <v>14</v>
      </c>
      <c r="E4703" t="s">
        <v>50</v>
      </c>
      <c r="F4703">
        <v>71.23</v>
      </c>
      <c r="G4703">
        <f>IF(DATOS[[#This Row],[avg_order_value]]="",0,DATOS[[#This Row],[avg_order_value]])</f>
        <v>71.23</v>
      </c>
      <c r="H4703">
        <v>13</v>
      </c>
      <c r="I4703">
        <f>DATOS[[#This Row],[avgValorOrdenDesc]]*DATOS[[#This Row],[total_orders]]</f>
        <v>925.99</v>
      </c>
      <c r="J4703">
        <v>120</v>
      </c>
      <c r="K4703">
        <v>0</v>
      </c>
      <c r="L4703" t="s">
        <v>23</v>
      </c>
      <c r="M4703">
        <v>78.7</v>
      </c>
      <c r="N4703">
        <f>IF(DATOS[[#This Row],[email_open_rate]]="",0,DATOS[[#This Row],[email_open_rate]])</f>
        <v>78.7</v>
      </c>
      <c r="O4703" s="1">
        <v>44311</v>
      </c>
      <c r="P4703">
        <v>57</v>
      </c>
      <c r="Q4703">
        <v>0.25</v>
      </c>
      <c r="R4703">
        <f>IF(IFERROR(VLOOKUP(DATOS[[#This Row],[IdUnico]],A4704:$A$5002,1,FALSE),0),1,0)</f>
        <v>0</v>
      </c>
    </row>
    <row r="4704" spans="1:18" x14ac:dyDescent="0.3">
      <c r="A4704" t="str">
        <f>CONCATENATE(DATOS[[#This Row],[customer_id]],"_",DATOS[[#This Row],[country]],"_",DATOS[[#This Row],[customer_since]])</f>
        <v>CUST_9435_UK_45421</v>
      </c>
      <c r="B4704" t="s">
        <v>1684</v>
      </c>
      <c r="C4704">
        <v>32</v>
      </c>
      <c r="D4704" t="s">
        <v>21</v>
      </c>
      <c r="E4704" t="s">
        <v>52</v>
      </c>
      <c r="G4704">
        <f>IF(DATOS[[#This Row],[avg_order_value]]="",0,DATOS[[#This Row],[avg_order_value]])</f>
        <v>0</v>
      </c>
      <c r="H4704">
        <v>9</v>
      </c>
      <c r="I4704">
        <f>DATOS[[#This Row],[avgValorOrdenDesc]]*DATOS[[#This Row],[total_orders]]</f>
        <v>0</v>
      </c>
      <c r="J4704">
        <v>59</v>
      </c>
      <c r="K4704">
        <v>0</v>
      </c>
      <c r="L4704" t="s">
        <v>23</v>
      </c>
      <c r="M4704">
        <v>49.1</v>
      </c>
      <c r="N4704">
        <f>IF(DATOS[[#This Row],[email_open_rate]]="",0,DATOS[[#This Row],[email_open_rate]])</f>
        <v>49.1</v>
      </c>
      <c r="O4704" s="1">
        <v>45421</v>
      </c>
      <c r="P4704">
        <v>85</v>
      </c>
      <c r="Q4704">
        <v>0.37</v>
      </c>
      <c r="R4704">
        <f>IF(IFERROR(VLOOKUP(DATOS[[#This Row],[IdUnico]],A4705:$A$5002,1,FALSE),0),1,0)</f>
        <v>0</v>
      </c>
    </row>
    <row r="4705" spans="1:18" x14ac:dyDescent="0.3">
      <c r="A4705" t="str">
        <f>CONCATENATE(DATOS[[#This Row],[customer_id]],"_",DATOS[[#This Row],[country]],"_",DATOS[[#This Row],[customer_since]])</f>
        <v>CUST_9436_Brazil_45166</v>
      </c>
      <c r="B4705" t="s">
        <v>1160</v>
      </c>
      <c r="C4705">
        <v>45</v>
      </c>
      <c r="D4705" t="s">
        <v>14</v>
      </c>
      <c r="E4705" t="s">
        <v>15</v>
      </c>
      <c r="F4705">
        <v>195.85</v>
      </c>
      <c r="G4705">
        <f>IF(DATOS[[#This Row],[avg_order_value]]="",0,DATOS[[#This Row],[avg_order_value]])</f>
        <v>195.85</v>
      </c>
      <c r="H4705">
        <v>7</v>
      </c>
      <c r="I4705">
        <f>DATOS[[#This Row],[avgValorOrdenDesc]]*DATOS[[#This Row],[total_orders]]</f>
        <v>1370.95</v>
      </c>
      <c r="J4705">
        <v>303</v>
      </c>
      <c r="K4705">
        <v>0</v>
      </c>
      <c r="L4705" t="s">
        <v>40</v>
      </c>
      <c r="M4705">
        <v>9.1999999999999993</v>
      </c>
      <c r="N4705">
        <f>IF(DATOS[[#This Row],[email_open_rate]]="",0,DATOS[[#This Row],[email_open_rate]])</f>
        <v>9.1999999999999993</v>
      </c>
      <c r="O4705" s="1">
        <v>45166</v>
      </c>
      <c r="P4705">
        <v>15</v>
      </c>
      <c r="Q4705">
        <v>0.25</v>
      </c>
      <c r="R4705">
        <f>IF(IFERROR(VLOOKUP(DATOS[[#This Row],[IdUnico]],A4706:$A$5002,1,FALSE),0),1,0)</f>
        <v>0</v>
      </c>
    </row>
    <row r="4706" spans="1:18" x14ac:dyDescent="0.3">
      <c r="A4706" t="str">
        <f>CONCATENATE(DATOS[[#This Row],[customer_id]],"_",DATOS[[#This Row],[country]],"_",DATOS[[#This Row],[customer_since]])</f>
        <v>CUST_9436_Germany_45498</v>
      </c>
      <c r="B4706" t="s">
        <v>1160</v>
      </c>
      <c r="C4706">
        <v>71</v>
      </c>
      <c r="D4706" t="s">
        <v>14</v>
      </c>
      <c r="E4706" t="s">
        <v>50</v>
      </c>
      <c r="F4706">
        <v>89.35</v>
      </c>
      <c r="G4706">
        <f>IF(DATOS[[#This Row],[avg_order_value]]="",0,DATOS[[#This Row],[avg_order_value]])</f>
        <v>89.35</v>
      </c>
      <c r="H4706">
        <v>7</v>
      </c>
      <c r="I4706">
        <f>DATOS[[#This Row],[avgValorOrdenDesc]]*DATOS[[#This Row],[total_orders]]</f>
        <v>625.44999999999993</v>
      </c>
      <c r="J4706">
        <v>184</v>
      </c>
      <c r="K4706">
        <v>0</v>
      </c>
      <c r="L4706" t="s">
        <v>40</v>
      </c>
      <c r="N4706">
        <f>IF(DATOS[[#This Row],[email_open_rate]]="",0,DATOS[[#This Row],[email_open_rate]])</f>
        <v>0</v>
      </c>
      <c r="O4706" s="1">
        <v>45498</v>
      </c>
      <c r="P4706">
        <v>12</v>
      </c>
      <c r="Q4706">
        <v>0.37</v>
      </c>
      <c r="R4706">
        <f>IF(IFERROR(VLOOKUP(DATOS[[#This Row],[IdUnico]],A4707:$A$5002,1,FALSE),0),1,0)</f>
        <v>0</v>
      </c>
    </row>
    <row r="4707" spans="1:18" x14ac:dyDescent="0.3">
      <c r="A4707" t="str">
        <f>CONCATENATE(DATOS[[#This Row],[customer_id]],"_",DATOS[[#This Row],[country]],"_",DATOS[[#This Row],[customer_since]])</f>
        <v>CUST_9438_Brazil_44656</v>
      </c>
      <c r="B4707" t="s">
        <v>2077</v>
      </c>
      <c r="C4707">
        <v>74</v>
      </c>
      <c r="D4707" t="s">
        <v>21</v>
      </c>
      <c r="E4707" t="s">
        <v>15</v>
      </c>
      <c r="F4707">
        <v>184.94</v>
      </c>
      <c r="G4707">
        <f>IF(DATOS[[#This Row],[avg_order_value]]="",0,DATOS[[#This Row],[avg_order_value]])</f>
        <v>184.94</v>
      </c>
      <c r="H4707">
        <v>10</v>
      </c>
      <c r="I4707">
        <f>DATOS[[#This Row],[avgValorOrdenDesc]]*DATOS[[#This Row],[total_orders]]</f>
        <v>1849.4</v>
      </c>
      <c r="J4707">
        <v>224</v>
      </c>
      <c r="K4707">
        <v>0</v>
      </c>
      <c r="L4707" t="s">
        <v>16</v>
      </c>
      <c r="M4707">
        <v>78.5</v>
      </c>
      <c r="N4707">
        <f>IF(DATOS[[#This Row],[email_open_rate]]="",0,DATOS[[#This Row],[email_open_rate]])</f>
        <v>78.5</v>
      </c>
      <c r="O4707" s="1">
        <v>44656</v>
      </c>
      <c r="P4707">
        <v>5</v>
      </c>
      <c r="Q4707">
        <v>0.4</v>
      </c>
      <c r="R4707">
        <f>IF(IFERROR(VLOOKUP(DATOS[[#This Row],[IdUnico]],A4708:$A$5002,1,FALSE),0),1,0)</f>
        <v>0</v>
      </c>
    </row>
    <row r="4708" spans="1:18" x14ac:dyDescent="0.3">
      <c r="A4708" t="str">
        <f>CONCATENATE(DATOS[[#This Row],[customer_id]],"_",DATOS[[#This Row],[country]],"_",DATOS[[#This Row],[customer_since]])</f>
        <v>CUST_9442_Japan_45824</v>
      </c>
      <c r="B4708" t="s">
        <v>1392</v>
      </c>
      <c r="C4708">
        <v>72</v>
      </c>
      <c r="D4708" t="s">
        <v>14</v>
      </c>
      <c r="E4708" t="s">
        <v>26</v>
      </c>
      <c r="F4708">
        <v>159.37</v>
      </c>
      <c r="G4708">
        <f>IF(DATOS[[#This Row],[avg_order_value]]="",0,DATOS[[#This Row],[avg_order_value]])</f>
        <v>159.37</v>
      </c>
      <c r="H4708">
        <v>9</v>
      </c>
      <c r="I4708">
        <f>DATOS[[#This Row],[avgValorOrdenDesc]]*DATOS[[#This Row],[total_orders]]</f>
        <v>1434.33</v>
      </c>
      <c r="J4708">
        <v>268</v>
      </c>
      <c r="K4708">
        <v>0</v>
      </c>
      <c r="L4708" t="s">
        <v>23</v>
      </c>
      <c r="M4708">
        <v>16.399999999999999</v>
      </c>
      <c r="N4708">
        <f>IF(DATOS[[#This Row],[email_open_rate]]="",0,DATOS[[#This Row],[email_open_rate]])</f>
        <v>16.399999999999999</v>
      </c>
      <c r="O4708" s="1">
        <v>45824</v>
      </c>
      <c r="P4708">
        <v>96</v>
      </c>
      <c r="Q4708">
        <v>0.21</v>
      </c>
      <c r="R4708">
        <f>IF(IFERROR(VLOOKUP(DATOS[[#This Row],[IdUnico]],A4709:$A$5002,1,FALSE),0),1,0)</f>
        <v>0</v>
      </c>
    </row>
    <row r="4709" spans="1:18" x14ac:dyDescent="0.3">
      <c r="A4709" t="str">
        <f>CONCATENATE(DATOS[[#This Row],[customer_id]],"_",DATOS[[#This Row],[country]],"_",DATOS[[#This Row],[customer_since]])</f>
        <v>CUST_9442_USA_45642</v>
      </c>
      <c r="B4709" t="s">
        <v>1392</v>
      </c>
      <c r="C4709">
        <v>59</v>
      </c>
      <c r="D4709" t="s">
        <v>14</v>
      </c>
      <c r="E4709" t="s">
        <v>18</v>
      </c>
      <c r="F4709">
        <v>229.37</v>
      </c>
      <c r="G4709">
        <f>IF(DATOS[[#This Row],[avg_order_value]]="",0,DATOS[[#This Row],[avg_order_value]])</f>
        <v>229.37</v>
      </c>
      <c r="H4709">
        <v>13</v>
      </c>
      <c r="I4709">
        <f>DATOS[[#This Row],[avgValorOrdenDesc]]*DATOS[[#This Row],[total_orders]]</f>
        <v>2981.81</v>
      </c>
      <c r="J4709">
        <v>318</v>
      </c>
      <c r="K4709">
        <v>0</v>
      </c>
      <c r="L4709" t="s">
        <v>40</v>
      </c>
      <c r="M4709">
        <v>15.8</v>
      </c>
      <c r="N4709">
        <f>IF(DATOS[[#This Row],[email_open_rate]]="",0,DATOS[[#This Row],[email_open_rate]])</f>
        <v>15.8</v>
      </c>
      <c r="O4709" s="1">
        <v>45642</v>
      </c>
      <c r="P4709">
        <v>35</v>
      </c>
      <c r="Q4709">
        <v>0.17</v>
      </c>
      <c r="R4709">
        <f>IF(IFERROR(VLOOKUP(DATOS[[#This Row],[IdUnico]],A4710:$A$5002,1,FALSE),0),1,0)</f>
        <v>0</v>
      </c>
    </row>
    <row r="4710" spans="1:18" x14ac:dyDescent="0.3">
      <c r="A4710" t="str">
        <f>CONCATENATE(DATOS[[#This Row],[customer_id]],"_",DATOS[[#This Row],[country]],"_",DATOS[[#This Row],[customer_since]])</f>
        <v>CUST_9445_India_44795</v>
      </c>
      <c r="B4710" t="s">
        <v>261</v>
      </c>
      <c r="C4710">
        <v>46</v>
      </c>
      <c r="D4710" t="s">
        <v>21</v>
      </c>
      <c r="E4710" t="s">
        <v>37</v>
      </c>
      <c r="G4710">
        <f>IF(DATOS[[#This Row],[avg_order_value]]="",0,DATOS[[#This Row],[avg_order_value]])</f>
        <v>0</v>
      </c>
      <c r="H4710">
        <v>10</v>
      </c>
      <c r="I4710">
        <f>DATOS[[#This Row],[avgValorOrdenDesc]]*DATOS[[#This Row],[total_orders]]</f>
        <v>0</v>
      </c>
      <c r="J4710">
        <v>155</v>
      </c>
      <c r="K4710">
        <v>0</v>
      </c>
      <c r="L4710" t="s">
        <v>16</v>
      </c>
      <c r="M4710">
        <v>58</v>
      </c>
      <c r="N4710">
        <f>IF(DATOS[[#This Row],[email_open_rate]]="",0,DATOS[[#This Row],[email_open_rate]])</f>
        <v>58</v>
      </c>
      <c r="O4710" s="1">
        <v>44795</v>
      </c>
      <c r="P4710">
        <v>12</v>
      </c>
      <c r="Q4710">
        <v>0.18</v>
      </c>
      <c r="R4710">
        <f>IF(IFERROR(VLOOKUP(DATOS[[#This Row],[IdUnico]],A4711:$A$5002,1,FALSE),0),1,0)</f>
        <v>0</v>
      </c>
    </row>
    <row r="4711" spans="1:18" x14ac:dyDescent="0.3">
      <c r="A4711" t="str">
        <f>CONCATENATE(DATOS[[#This Row],[customer_id]],"_",DATOS[[#This Row],[country]],"_",DATOS[[#This Row],[customer_since]])</f>
        <v>CUST_9445_India_45820</v>
      </c>
      <c r="B4711" t="s">
        <v>261</v>
      </c>
      <c r="C4711">
        <v>79</v>
      </c>
      <c r="D4711" t="s">
        <v>21</v>
      </c>
      <c r="E4711" t="s">
        <v>37</v>
      </c>
      <c r="F4711">
        <v>58.5</v>
      </c>
      <c r="G4711">
        <f>IF(DATOS[[#This Row],[avg_order_value]]="",0,DATOS[[#This Row],[avg_order_value]])</f>
        <v>58.5</v>
      </c>
      <c r="H4711">
        <v>20</v>
      </c>
      <c r="I4711">
        <f>DATOS[[#This Row],[avgValorOrdenDesc]]*DATOS[[#This Row],[total_orders]]</f>
        <v>1170</v>
      </c>
      <c r="J4711">
        <v>225</v>
      </c>
      <c r="K4711">
        <v>0</v>
      </c>
      <c r="L4711" t="s">
        <v>40</v>
      </c>
      <c r="M4711">
        <v>74.5</v>
      </c>
      <c r="N4711">
        <f>IF(DATOS[[#This Row],[email_open_rate]]="",0,DATOS[[#This Row],[email_open_rate]])</f>
        <v>74.5</v>
      </c>
      <c r="O4711" s="1">
        <v>45820</v>
      </c>
      <c r="P4711">
        <v>96</v>
      </c>
      <c r="Q4711">
        <v>0.3</v>
      </c>
      <c r="R4711">
        <f>IF(IFERROR(VLOOKUP(DATOS[[#This Row],[IdUnico]],A4712:$A$5002,1,FALSE),0),1,0)</f>
        <v>0</v>
      </c>
    </row>
    <row r="4712" spans="1:18" x14ac:dyDescent="0.3">
      <c r="A4712" t="str">
        <f>CONCATENATE(DATOS[[#This Row],[customer_id]],"_",DATOS[[#This Row],[country]],"_",DATOS[[#This Row],[customer_since]])</f>
        <v>CUST_9448_Australia_44941</v>
      </c>
      <c r="B4712" t="s">
        <v>2395</v>
      </c>
      <c r="C4712">
        <v>44</v>
      </c>
      <c r="D4712" t="s">
        <v>21</v>
      </c>
      <c r="E4712" t="s">
        <v>22</v>
      </c>
      <c r="F4712">
        <v>49.83</v>
      </c>
      <c r="G4712">
        <f>IF(DATOS[[#This Row],[avg_order_value]]="",0,DATOS[[#This Row],[avg_order_value]])</f>
        <v>49.83</v>
      </c>
      <c r="H4712">
        <v>5</v>
      </c>
      <c r="I4712">
        <f>DATOS[[#This Row],[avgValorOrdenDesc]]*DATOS[[#This Row],[total_orders]]</f>
        <v>249.14999999999998</v>
      </c>
      <c r="J4712">
        <v>235</v>
      </c>
      <c r="K4712">
        <v>0</v>
      </c>
      <c r="L4712" t="s">
        <v>29</v>
      </c>
      <c r="M4712">
        <v>13.9</v>
      </c>
      <c r="N4712">
        <f>IF(DATOS[[#This Row],[email_open_rate]]="",0,DATOS[[#This Row],[email_open_rate]])</f>
        <v>13.9</v>
      </c>
      <c r="O4712" s="1">
        <v>44941</v>
      </c>
      <c r="P4712">
        <v>40</v>
      </c>
      <c r="Q4712">
        <v>0.43</v>
      </c>
      <c r="R4712">
        <f>IF(IFERROR(VLOOKUP(DATOS[[#This Row],[IdUnico]],A4713:$A$5002,1,FALSE),0),1,0)</f>
        <v>0</v>
      </c>
    </row>
    <row r="4713" spans="1:18" x14ac:dyDescent="0.3">
      <c r="A4713" t="str">
        <f>CONCATENATE(DATOS[[#This Row],[customer_id]],"_",DATOS[[#This Row],[country]],"_",DATOS[[#This Row],[customer_since]])</f>
        <v>CUST_9448_Japan_45297</v>
      </c>
      <c r="B4713" t="s">
        <v>2395</v>
      </c>
      <c r="C4713">
        <v>20</v>
      </c>
      <c r="D4713" t="s">
        <v>21</v>
      </c>
      <c r="E4713" t="s">
        <v>26</v>
      </c>
      <c r="F4713">
        <v>67.349999999999994</v>
      </c>
      <c r="G4713">
        <f>IF(DATOS[[#This Row],[avg_order_value]]="",0,DATOS[[#This Row],[avg_order_value]])</f>
        <v>67.349999999999994</v>
      </c>
      <c r="H4713">
        <v>9</v>
      </c>
      <c r="I4713">
        <f>DATOS[[#This Row],[avgValorOrdenDesc]]*DATOS[[#This Row],[total_orders]]</f>
        <v>606.15</v>
      </c>
      <c r="J4713">
        <v>208</v>
      </c>
      <c r="K4713">
        <v>0</v>
      </c>
      <c r="L4713" t="s">
        <v>16</v>
      </c>
      <c r="M4713">
        <v>18.3</v>
      </c>
      <c r="N4713">
        <f>IF(DATOS[[#This Row],[email_open_rate]]="",0,DATOS[[#This Row],[email_open_rate]])</f>
        <v>18.3</v>
      </c>
      <c r="O4713" s="1">
        <v>45297</v>
      </c>
      <c r="P4713">
        <v>23</v>
      </c>
      <c r="Q4713">
        <v>0.3</v>
      </c>
      <c r="R4713">
        <f>IF(IFERROR(VLOOKUP(DATOS[[#This Row],[IdUnico]],A4714:$A$5002,1,FALSE),0),1,0)</f>
        <v>0</v>
      </c>
    </row>
    <row r="4714" spans="1:18" x14ac:dyDescent="0.3">
      <c r="A4714" t="str">
        <f>CONCATENATE(DATOS[[#This Row],[customer_id]],"_",DATOS[[#This Row],[country]],"_",DATOS[[#This Row],[customer_since]])</f>
        <v>CUST_9453_Brazil_45420</v>
      </c>
      <c r="B4714" t="s">
        <v>1679</v>
      </c>
      <c r="C4714">
        <v>55</v>
      </c>
      <c r="D4714" t="s">
        <v>21</v>
      </c>
      <c r="E4714" t="s">
        <v>15</v>
      </c>
      <c r="F4714">
        <v>94.15</v>
      </c>
      <c r="G4714">
        <f>IF(DATOS[[#This Row],[avg_order_value]]="",0,DATOS[[#This Row],[avg_order_value]])</f>
        <v>94.15</v>
      </c>
      <c r="H4714">
        <v>7</v>
      </c>
      <c r="I4714">
        <f>DATOS[[#This Row],[avgValorOrdenDesc]]*DATOS[[#This Row],[total_orders]]</f>
        <v>659.05000000000007</v>
      </c>
      <c r="J4714">
        <v>209</v>
      </c>
      <c r="K4714">
        <v>0</v>
      </c>
      <c r="L4714" t="s">
        <v>16</v>
      </c>
      <c r="N4714">
        <f>IF(DATOS[[#This Row],[email_open_rate]]="",0,DATOS[[#This Row],[email_open_rate]])</f>
        <v>0</v>
      </c>
      <c r="O4714" s="1">
        <v>45420</v>
      </c>
      <c r="P4714">
        <v>71</v>
      </c>
      <c r="Q4714">
        <v>0.26</v>
      </c>
      <c r="R4714">
        <f>IF(IFERROR(VLOOKUP(DATOS[[#This Row],[IdUnico]],A4715:$A$5002,1,FALSE),0),1,0)</f>
        <v>0</v>
      </c>
    </row>
    <row r="4715" spans="1:18" x14ac:dyDescent="0.3">
      <c r="A4715" t="str">
        <f>CONCATENATE(DATOS[[#This Row],[customer_id]],"_",DATOS[[#This Row],[country]],"_",DATOS[[#This Row],[customer_since]])</f>
        <v>CUST_9456_Germany_44457</v>
      </c>
      <c r="B4715" t="s">
        <v>3701</v>
      </c>
      <c r="C4715">
        <v>32</v>
      </c>
      <c r="D4715" t="s">
        <v>25</v>
      </c>
      <c r="E4715" t="s">
        <v>50</v>
      </c>
      <c r="F4715">
        <v>173.06</v>
      </c>
      <c r="G4715">
        <f>IF(DATOS[[#This Row],[avg_order_value]]="",0,DATOS[[#This Row],[avg_order_value]])</f>
        <v>173.06</v>
      </c>
      <c r="H4715">
        <v>9</v>
      </c>
      <c r="I4715">
        <f>DATOS[[#This Row],[avgValorOrdenDesc]]*DATOS[[#This Row],[total_orders]]</f>
        <v>1557.54</v>
      </c>
      <c r="J4715">
        <v>153</v>
      </c>
      <c r="K4715">
        <v>0</v>
      </c>
      <c r="L4715" t="s">
        <v>16</v>
      </c>
      <c r="M4715">
        <v>34.9</v>
      </c>
      <c r="N4715">
        <f>IF(DATOS[[#This Row],[email_open_rate]]="",0,DATOS[[#This Row],[email_open_rate]])</f>
        <v>34.9</v>
      </c>
      <c r="O4715" s="1">
        <v>44457</v>
      </c>
      <c r="P4715">
        <v>46</v>
      </c>
      <c r="Q4715">
        <v>0.35</v>
      </c>
      <c r="R4715">
        <f>IF(IFERROR(VLOOKUP(DATOS[[#This Row],[IdUnico]],A4716:$A$5002,1,FALSE),0),1,0)</f>
        <v>0</v>
      </c>
    </row>
    <row r="4716" spans="1:18" x14ac:dyDescent="0.3">
      <c r="A4716" t="str">
        <f>CONCATENATE(DATOS[[#This Row],[customer_id]],"_",DATOS[[#This Row],[country]],"_",DATOS[[#This Row],[customer_since]])</f>
        <v>CUST_9458_USA_45695</v>
      </c>
      <c r="B4716" t="s">
        <v>2335</v>
      </c>
      <c r="C4716">
        <v>56</v>
      </c>
      <c r="D4716" t="s">
        <v>21</v>
      </c>
      <c r="E4716" t="s">
        <v>18</v>
      </c>
      <c r="F4716">
        <v>119.55</v>
      </c>
      <c r="G4716">
        <f>IF(DATOS[[#This Row],[avg_order_value]]="",0,DATOS[[#This Row],[avg_order_value]])</f>
        <v>119.55</v>
      </c>
      <c r="H4716">
        <v>10</v>
      </c>
      <c r="I4716">
        <f>DATOS[[#This Row],[avgValorOrdenDesc]]*DATOS[[#This Row],[total_orders]]</f>
        <v>1195.5</v>
      </c>
      <c r="J4716">
        <v>217</v>
      </c>
      <c r="K4716">
        <v>0</v>
      </c>
      <c r="L4716" t="s">
        <v>16</v>
      </c>
      <c r="N4716">
        <f>IF(DATOS[[#This Row],[email_open_rate]]="",0,DATOS[[#This Row],[email_open_rate]])</f>
        <v>0</v>
      </c>
      <c r="O4716" s="1">
        <v>45695</v>
      </c>
      <c r="P4716">
        <v>46</v>
      </c>
      <c r="Q4716">
        <v>0.38</v>
      </c>
      <c r="R4716">
        <f>IF(IFERROR(VLOOKUP(DATOS[[#This Row],[IdUnico]],A4717:$A$5002,1,FALSE),0),1,0)</f>
        <v>0</v>
      </c>
    </row>
    <row r="4717" spans="1:18" x14ac:dyDescent="0.3">
      <c r="A4717" t="str">
        <f>CONCATENATE(DATOS[[#This Row],[customer_id]],"_",DATOS[[#This Row],[country]],"_",DATOS[[#This Row],[customer_since]])</f>
        <v>CUST_9461_China_45684</v>
      </c>
      <c r="B4717" t="s">
        <v>1966</v>
      </c>
      <c r="C4717">
        <v>66</v>
      </c>
      <c r="D4717" t="s">
        <v>21</v>
      </c>
      <c r="E4717" t="s">
        <v>44</v>
      </c>
      <c r="F4717">
        <v>87.25</v>
      </c>
      <c r="G4717">
        <f>IF(DATOS[[#This Row],[avg_order_value]]="",0,DATOS[[#This Row],[avg_order_value]])</f>
        <v>87.25</v>
      </c>
      <c r="H4717">
        <v>14</v>
      </c>
      <c r="I4717">
        <f>DATOS[[#This Row],[avgValorOrdenDesc]]*DATOS[[#This Row],[total_orders]]</f>
        <v>1221.5</v>
      </c>
      <c r="J4717">
        <v>88</v>
      </c>
      <c r="K4717">
        <v>0</v>
      </c>
      <c r="L4717" t="s">
        <v>19</v>
      </c>
      <c r="M4717">
        <v>26.7</v>
      </c>
      <c r="N4717">
        <f>IF(DATOS[[#This Row],[email_open_rate]]="",0,DATOS[[#This Row],[email_open_rate]])</f>
        <v>26.7</v>
      </c>
      <c r="O4717" s="1">
        <v>45684</v>
      </c>
      <c r="P4717">
        <v>16</v>
      </c>
      <c r="Q4717">
        <v>0.31</v>
      </c>
      <c r="R4717">
        <f>IF(IFERROR(VLOOKUP(DATOS[[#This Row],[IdUnico]],A4718:$A$5002,1,FALSE),0),1,0)</f>
        <v>0</v>
      </c>
    </row>
    <row r="4718" spans="1:18" x14ac:dyDescent="0.3">
      <c r="A4718" t="str">
        <f>CONCATENATE(DATOS[[#This Row],[customer_id]],"_",DATOS[[#This Row],[country]],"_",DATOS[[#This Row],[customer_since]])</f>
        <v>CUST_9462_Brazil_44301</v>
      </c>
      <c r="B4718" t="s">
        <v>3689</v>
      </c>
      <c r="C4718">
        <v>40</v>
      </c>
      <c r="D4718" t="s">
        <v>21</v>
      </c>
      <c r="E4718" t="s">
        <v>15</v>
      </c>
      <c r="F4718">
        <v>113.74</v>
      </c>
      <c r="G4718">
        <f>IF(DATOS[[#This Row],[avg_order_value]]="",0,DATOS[[#This Row],[avg_order_value]])</f>
        <v>113.74</v>
      </c>
      <c r="H4718">
        <v>12</v>
      </c>
      <c r="I4718">
        <f>DATOS[[#This Row],[avgValorOrdenDesc]]*DATOS[[#This Row],[total_orders]]</f>
        <v>1364.8799999999999</v>
      </c>
      <c r="J4718">
        <v>287</v>
      </c>
      <c r="K4718">
        <v>0</v>
      </c>
      <c r="L4718" t="s">
        <v>40</v>
      </c>
      <c r="M4718">
        <v>8</v>
      </c>
      <c r="N4718">
        <f>IF(DATOS[[#This Row],[email_open_rate]]="",0,DATOS[[#This Row],[email_open_rate]])</f>
        <v>8</v>
      </c>
      <c r="O4718" s="1">
        <v>44301</v>
      </c>
      <c r="P4718">
        <v>74</v>
      </c>
      <c r="Q4718">
        <v>0.24</v>
      </c>
      <c r="R4718">
        <f>IF(IFERROR(VLOOKUP(DATOS[[#This Row],[IdUnico]],A4719:$A$5002,1,FALSE),0),1,0)</f>
        <v>0</v>
      </c>
    </row>
    <row r="4719" spans="1:18" x14ac:dyDescent="0.3">
      <c r="A4719" t="str">
        <f>CONCATENATE(DATOS[[#This Row],[customer_id]],"_",DATOS[[#This Row],[country]],"_",DATOS[[#This Row],[customer_since]])</f>
        <v>CUST_9463_USA_44662</v>
      </c>
      <c r="B4719" t="s">
        <v>2685</v>
      </c>
      <c r="C4719">
        <v>56</v>
      </c>
      <c r="D4719" t="s">
        <v>21</v>
      </c>
      <c r="E4719" t="s">
        <v>18</v>
      </c>
      <c r="F4719">
        <v>167.94</v>
      </c>
      <c r="G4719">
        <f>IF(DATOS[[#This Row],[avg_order_value]]="",0,DATOS[[#This Row],[avg_order_value]])</f>
        <v>167.94</v>
      </c>
      <c r="H4719">
        <v>9</v>
      </c>
      <c r="I4719">
        <f>DATOS[[#This Row],[avgValorOrdenDesc]]*DATOS[[#This Row],[total_orders]]</f>
        <v>1511.46</v>
      </c>
      <c r="J4719">
        <v>68</v>
      </c>
      <c r="K4719">
        <v>0</v>
      </c>
      <c r="L4719" t="s">
        <v>40</v>
      </c>
      <c r="M4719">
        <v>95.2</v>
      </c>
      <c r="N4719">
        <f>IF(DATOS[[#This Row],[email_open_rate]]="",0,DATOS[[#This Row],[email_open_rate]])</f>
        <v>95.2</v>
      </c>
      <c r="O4719" s="1">
        <v>44662</v>
      </c>
      <c r="P4719">
        <v>65</v>
      </c>
      <c r="Q4719">
        <v>0.62</v>
      </c>
      <c r="R4719">
        <f>IF(IFERROR(VLOOKUP(DATOS[[#This Row],[IdUnico]],A4720:$A$5002,1,FALSE),0),1,0)</f>
        <v>0</v>
      </c>
    </row>
    <row r="4720" spans="1:18" x14ac:dyDescent="0.3">
      <c r="A4720" t="str">
        <f>CONCATENATE(DATOS[[#This Row],[customer_id]],"_",DATOS[[#This Row],[country]],"_",DATOS[[#This Row],[customer_since]])</f>
        <v>CUST_9464_Japan_44197</v>
      </c>
      <c r="B4720" t="s">
        <v>3260</v>
      </c>
      <c r="C4720">
        <v>51</v>
      </c>
      <c r="D4720" t="s">
        <v>21</v>
      </c>
      <c r="E4720" t="s">
        <v>26</v>
      </c>
      <c r="F4720">
        <v>148.61000000000001</v>
      </c>
      <c r="G4720">
        <f>IF(DATOS[[#This Row],[avg_order_value]]="",0,DATOS[[#This Row],[avg_order_value]])</f>
        <v>148.61000000000001</v>
      </c>
      <c r="H4720">
        <v>6</v>
      </c>
      <c r="I4720">
        <f>DATOS[[#This Row],[avgValorOrdenDesc]]*DATOS[[#This Row],[total_orders]]</f>
        <v>891.66000000000008</v>
      </c>
      <c r="J4720">
        <v>277</v>
      </c>
      <c r="K4720">
        <v>0</v>
      </c>
      <c r="L4720" t="s">
        <v>19</v>
      </c>
      <c r="M4720">
        <v>85.2</v>
      </c>
      <c r="N4720">
        <f>IF(DATOS[[#This Row],[email_open_rate]]="",0,DATOS[[#This Row],[email_open_rate]])</f>
        <v>85.2</v>
      </c>
      <c r="O4720" s="1">
        <v>44197</v>
      </c>
      <c r="P4720">
        <v>34</v>
      </c>
      <c r="Q4720">
        <v>0.08</v>
      </c>
      <c r="R4720">
        <f>IF(IFERROR(VLOOKUP(DATOS[[#This Row],[IdUnico]],A4721:$A$5002,1,FALSE),0),1,0)</f>
        <v>0</v>
      </c>
    </row>
    <row r="4721" spans="1:18" x14ac:dyDescent="0.3">
      <c r="A4721" t="str">
        <f>CONCATENATE(DATOS[[#This Row],[customer_id]],"_",DATOS[[#This Row],[country]],"_",DATOS[[#This Row],[customer_since]])</f>
        <v>CUST_9465_Brazil_44168</v>
      </c>
      <c r="B4721" t="s">
        <v>1352</v>
      </c>
      <c r="C4721">
        <v>40</v>
      </c>
      <c r="D4721" t="s">
        <v>14</v>
      </c>
      <c r="E4721" t="s">
        <v>15</v>
      </c>
      <c r="F4721">
        <v>74.98</v>
      </c>
      <c r="G4721">
        <f>IF(DATOS[[#This Row],[avg_order_value]]="",0,DATOS[[#This Row],[avg_order_value]])</f>
        <v>74.98</v>
      </c>
      <c r="H4721">
        <v>6</v>
      </c>
      <c r="I4721">
        <f>DATOS[[#This Row],[avgValorOrdenDesc]]*DATOS[[#This Row],[total_orders]]</f>
        <v>449.88</v>
      </c>
      <c r="J4721">
        <v>142</v>
      </c>
      <c r="K4721">
        <v>0</v>
      </c>
      <c r="L4721" t="s">
        <v>16</v>
      </c>
      <c r="M4721">
        <v>51.7</v>
      </c>
      <c r="N4721">
        <f>IF(DATOS[[#This Row],[email_open_rate]]="",0,DATOS[[#This Row],[email_open_rate]])</f>
        <v>51.7</v>
      </c>
      <c r="O4721" s="1">
        <v>44168</v>
      </c>
      <c r="P4721">
        <v>42</v>
      </c>
      <c r="Q4721">
        <v>0.3</v>
      </c>
      <c r="R4721">
        <f>IF(IFERROR(VLOOKUP(DATOS[[#This Row],[IdUnico]],A4722:$A$5002,1,FALSE),0),1,0)</f>
        <v>0</v>
      </c>
    </row>
    <row r="4722" spans="1:18" x14ac:dyDescent="0.3">
      <c r="A4722" t="str">
        <f>CONCATENATE(DATOS[[#This Row],[customer_id]],"_",DATOS[[#This Row],[country]],"_",DATOS[[#This Row],[customer_since]])</f>
        <v>CUST_9465_China_45631</v>
      </c>
      <c r="B4722" t="s">
        <v>1352</v>
      </c>
      <c r="C4722">
        <v>18</v>
      </c>
      <c r="D4722" t="s">
        <v>21</v>
      </c>
      <c r="E4722" t="s">
        <v>44</v>
      </c>
      <c r="F4722">
        <v>108.94</v>
      </c>
      <c r="G4722">
        <f>IF(DATOS[[#This Row],[avg_order_value]]="",0,DATOS[[#This Row],[avg_order_value]])</f>
        <v>108.94</v>
      </c>
      <c r="H4722">
        <v>8</v>
      </c>
      <c r="I4722">
        <f>DATOS[[#This Row],[avgValorOrdenDesc]]*DATOS[[#This Row],[total_orders]]</f>
        <v>871.52</v>
      </c>
      <c r="J4722">
        <v>184</v>
      </c>
      <c r="K4722">
        <v>0</v>
      </c>
      <c r="L4722" t="s">
        <v>29</v>
      </c>
      <c r="M4722">
        <v>17.3</v>
      </c>
      <c r="N4722">
        <f>IF(DATOS[[#This Row],[email_open_rate]]="",0,DATOS[[#This Row],[email_open_rate]])</f>
        <v>17.3</v>
      </c>
      <c r="O4722" s="1">
        <v>45631</v>
      </c>
      <c r="P4722">
        <v>39</v>
      </c>
      <c r="Q4722">
        <v>0.06</v>
      </c>
      <c r="R4722">
        <f>IF(IFERROR(VLOOKUP(DATOS[[#This Row],[IdUnico]],A4723:$A$5002,1,FALSE),0),1,0)</f>
        <v>0</v>
      </c>
    </row>
    <row r="4723" spans="1:18" x14ac:dyDescent="0.3">
      <c r="A4723" t="str">
        <f>CONCATENATE(DATOS[[#This Row],[customer_id]],"_",DATOS[[#This Row],[country]],"_",DATOS[[#This Row],[customer_since]])</f>
        <v>CUST_9465_USA_45331</v>
      </c>
      <c r="B4723" t="s">
        <v>1352</v>
      </c>
      <c r="C4723">
        <v>26</v>
      </c>
      <c r="D4723" t="s">
        <v>14</v>
      </c>
      <c r="E4723" t="s">
        <v>18</v>
      </c>
      <c r="G4723">
        <f>IF(DATOS[[#This Row],[avg_order_value]]="",0,DATOS[[#This Row],[avg_order_value]])</f>
        <v>0</v>
      </c>
      <c r="H4723">
        <v>5</v>
      </c>
      <c r="I4723">
        <f>DATOS[[#This Row],[avgValorOrdenDesc]]*DATOS[[#This Row],[total_orders]]</f>
        <v>0</v>
      </c>
      <c r="J4723">
        <v>67</v>
      </c>
      <c r="K4723">
        <v>0</v>
      </c>
      <c r="L4723" t="s">
        <v>16</v>
      </c>
      <c r="M4723">
        <v>31.8</v>
      </c>
      <c r="N4723">
        <f>IF(DATOS[[#This Row],[email_open_rate]]="",0,DATOS[[#This Row],[email_open_rate]])</f>
        <v>31.8</v>
      </c>
      <c r="O4723" s="1">
        <v>45331</v>
      </c>
      <c r="P4723">
        <v>73</v>
      </c>
      <c r="Q4723">
        <v>0.12</v>
      </c>
      <c r="R4723">
        <f>IF(IFERROR(VLOOKUP(DATOS[[#This Row],[IdUnico]],A4724:$A$5002,1,FALSE),0),1,0)</f>
        <v>0</v>
      </c>
    </row>
    <row r="4724" spans="1:18" x14ac:dyDescent="0.3">
      <c r="A4724" t="str">
        <f>CONCATENATE(DATOS[[#This Row],[customer_id]],"_",DATOS[[#This Row],[country]],"_",DATOS[[#This Row],[customer_since]])</f>
        <v>CUST_9467_UK_44547</v>
      </c>
      <c r="B4724" t="s">
        <v>1496</v>
      </c>
      <c r="C4724">
        <v>48</v>
      </c>
      <c r="D4724" t="s">
        <v>21</v>
      </c>
      <c r="E4724" t="s">
        <v>52</v>
      </c>
      <c r="F4724">
        <v>44.95</v>
      </c>
      <c r="G4724">
        <f>IF(DATOS[[#This Row],[avg_order_value]]="",0,DATOS[[#This Row],[avg_order_value]])</f>
        <v>44.95</v>
      </c>
      <c r="H4724">
        <v>8</v>
      </c>
      <c r="I4724">
        <f>DATOS[[#This Row],[avgValorOrdenDesc]]*DATOS[[#This Row],[total_orders]]</f>
        <v>359.6</v>
      </c>
      <c r="J4724">
        <v>222</v>
      </c>
      <c r="K4724">
        <v>0</v>
      </c>
      <c r="L4724" t="s">
        <v>29</v>
      </c>
      <c r="M4724">
        <v>51.2</v>
      </c>
      <c r="N4724">
        <f>IF(DATOS[[#This Row],[email_open_rate]]="",0,DATOS[[#This Row],[email_open_rate]])</f>
        <v>51.2</v>
      </c>
      <c r="O4724" s="1">
        <v>44547</v>
      </c>
      <c r="P4724">
        <v>63</v>
      </c>
      <c r="Q4724">
        <v>0.11</v>
      </c>
      <c r="R4724">
        <f>IF(IFERROR(VLOOKUP(DATOS[[#This Row],[IdUnico]],A4725:$A$5002,1,FALSE),0),1,0)</f>
        <v>0</v>
      </c>
    </row>
    <row r="4725" spans="1:18" x14ac:dyDescent="0.3">
      <c r="A4725" t="str">
        <f>CONCATENATE(DATOS[[#This Row],[customer_id]],"_",DATOS[[#This Row],[country]],"_",DATOS[[#This Row],[customer_since]])</f>
        <v>CUST_9467_USA_44249</v>
      </c>
      <c r="B4725" t="s">
        <v>1496</v>
      </c>
      <c r="C4725">
        <v>23</v>
      </c>
      <c r="D4725" t="s">
        <v>14</v>
      </c>
      <c r="E4725" t="s">
        <v>18</v>
      </c>
      <c r="F4725">
        <v>137.41</v>
      </c>
      <c r="G4725">
        <f>IF(DATOS[[#This Row],[avg_order_value]]="",0,DATOS[[#This Row],[avg_order_value]])</f>
        <v>137.41</v>
      </c>
      <c r="H4725">
        <v>7</v>
      </c>
      <c r="I4725">
        <f>DATOS[[#This Row],[avgValorOrdenDesc]]*DATOS[[#This Row],[total_orders]]</f>
        <v>961.87</v>
      </c>
      <c r="J4725">
        <v>44</v>
      </c>
      <c r="K4725">
        <v>0</v>
      </c>
      <c r="L4725" t="s">
        <v>23</v>
      </c>
      <c r="M4725">
        <v>7.6</v>
      </c>
      <c r="N4725">
        <f>IF(DATOS[[#This Row],[email_open_rate]]="",0,DATOS[[#This Row],[email_open_rate]])</f>
        <v>7.6</v>
      </c>
      <c r="O4725" s="1">
        <v>44249</v>
      </c>
      <c r="P4725">
        <v>51</v>
      </c>
      <c r="Q4725">
        <v>0.12</v>
      </c>
      <c r="R4725">
        <f>IF(IFERROR(VLOOKUP(DATOS[[#This Row],[IdUnico]],A4726:$A$5002,1,FALSE),0),1,0)</f>
        <v>0</v>
      </c>
    </row>
    <row r="4726" spans="1:18" x14ac:dyDescent="0.3">
      <c r="A4726" t="str">
        <f>CONCATENATE(DATOS[[#This Row],[customer_id]],"_",DATOS[[#This Row],[country]],"_",DATOS[[#This Row],[customer_since]])</f>
        <v>CUST_9468_USA_44915</v>
      </c>
      <c r="B4726" t="s">
        <v>2900</v>
      </c>
      <c r="C4726">
        <v>65</v>
      </c>
      <c r="D4726" t="s">
        <v>21</v>
      </c>
      <c r="E4726" t="s">
        <v>18</v>
      </c>
      <c r="F4726">
        <v>115.33</v>
      </c>
      <c r="G4726">
        <f>IF(DATOS[[#This Row],[avg_order_value]]="",0,DATOS[[#This Row],[avg_order_value]])</f>
        <v>115.33</v>
      </c>
      <c r="H4726">
        <v>11</v>
      </c>
      <c r="I4726">
        <f>DATOS[[#This Row],[avgValorOrdenDesc]]*DATOS[[#This Row],[total_orders]]</f>
        <v>1268.6299999999999</v>
      </c>
      <c r="J4726">
        <v>219</v>
      </c>
      <c r="K4726">
        <v>0</v>
      </c>
      <c r="L4726" t="s">
        <v>23</v>
      </c>
      <c r="M4726">
        <v>26.9</v>
      </c>
      <c r="N4726">
        <f>IF(DATOS[[#This Row],[email_open_rate]]="",0,DATOS[[#This Row],[email_open_rate]])</f>
        <v>26.9</v>
      </c>
      <c r="O4726" s="1">
        <v>44915</v>
      </c>
      <c r="P4726">
        <v>43</v>
      </c>
      <c r="Q4726">
        <v>0.11</v>
      </c>
      <c r="R4726">
        <f>IF(IFERROR(VLOOKUP(DATOS[[#This Row],[IdUnico]],A4727:$A$5002,1,FALSE),0),1,0)</f>
        <v>0</v>
      </c>
    </row>
    <row r="4727" spans="1:18" x14ac:dyDescent="0.3">
      <c r="A4727" t="str">
        <f>CONCATENATE(DATOS[[#This Row],[customer_id]],"_",DATOS[[#This Row],[country]],"_",DATOS[[#This Row],[customer_since]])</f>
        <v>CUST_9469_China_45044</v>
      </c>
      <c r="B4727" t="s">
        <v>3333</v>
      </c>
      <c r="C4727">
        <v>33</v>
      </c>
      <c r="D4727" t="s">
        <v>21</v>
      </c>
      <c r="E4727" t="s">
        <v>44</v>
      </c>
      <c r="G4727">
        <f>IF(DATOS[[#This Row],[avg_order_value]]="",0,DATOS[[#This Row],[avg_order_value]])</f>
        <v>0</v>
      </c>
      <c r="H4727">
        <v>7</v>
      </c>
      <c r="I4727">
        <f>DATOS[[#This Row],[avgValorOrdenDesc]]*DATOS[[#This Row],[total_orders]]</f>
        <v>0</v>
      </c>
      <c r="J4727">
        <v>53</v>
      </c>
      <c r="K4727">
        <v>0</v>
      </c>
      <c r="L4727" t="s">
        <v>29</v>
      </c>
      <c r="M4727">
        <v>51.2</v>
      </c>
      <c r="N4727">
        <f>IF(DATOS[[#This Row],[email_open_rate]]="",0,DATOS[[#This Row],[email_open_rate]])</f>
        <v>51.2</v>
      </c>
      <c r="O4727" s="1">
        <v>45044</v>
      </c>
      <c r="P4727">
        <v>51</v>
      </c>
      <c r="Q4727">
        <v>0.18</v>
      </c>
      <c r="R4727">
        <f>IF(IFERROR(VLOOKUP(DATOS[[#This Row],[IdUnico]],A4728:$A$5002,1,FALSE),0),1,0)</f>
        <v>0</v>
      </c>
    </row>
    <row r="4728" spans="1:18" x14ac:dyDescent="0.3">
      <c r="A4728" t="str">
        <f>CONCATENATE(DATOS[[#This Row],[customer_id]],"_",DATOS[[#This Row],[country]],"_",DATOS[[#This Row],[customer_since]])</f>
        <v>CUST_9472_Canada_45209</v>
      </c>
      <c r="B4728" t="s">
        <v>697</v>
      </c>
      <c r="C4728">
        <v>61</v>
      </c>
      <c r="D4728" t="s">
        <v>14</v>
      </c>
      <c r="E4728" t="s">
        <v>28</v>
      </c>
      <c r="F4728">
        <v>101.75</v>
      </c>
      <c r="G4728">
        <f>IF(DATOS[[#This Row],[avg_order_value]]="",0,DATOS[[#This Row],[avg_order_value]])</f>
        <v>101.75</v>
      </c>
      <c r="H4728">
        <v>9</v>
      </c>
      <c r="I4728">
        <f>DATOS[[#This Row],[avgValorOrdenDesc]]*DATOS[[#This Row],[total_orders]]</f>
        <v>915.75</v>
      </c>
      <c r="J4728">
        <v>244</v>
      </c>
      <c r="K4728">
        <v>0</v>
      </c>
      <c r="L4728" t="s">
        <v>16</v>
      </c>
      <c r="M4728">
        <v>15.5</v>
      </c>
      <c r="N4728">
        <f>IF(DATOS[[#This Row],[email_open_rate]]="",0,DATOS[[#This Row],[email_open_rate]])</f>
        <v>15.5</v>
      </c>
      <c r="O4728" s="1">
        <v>45209</v>
      </c>
      <c r="P4728">
        <v>86</v>
      </c>
      <c r="Q4728">
        <v>0.43</v>
      </c>
      <c r="R4728">
        <f>IF(IFERROR(VLOOKUP(DATOS[[#This Row],[IdUnico]],A4729:$A$5002,1,FALSE),0),1,0)</f>
        <v>0</v>
      </c>
    </row>
    <row r="4729" spans="1:18" x14ac:dyDescent="0.3">
      <c r="A4729" t="str">
        <f>CONCATENATE(DATOS[[#This Row],[customer_id]],"_",DATOS[[#This Row],[country]],"_",DATOS[[#This Row],[customer_since]])</f>
        <v>CUST_9472_UK_45600</v>
      </c>
      <c r="B4729" t="s">
        <v>697</v>
      </c>
      <c r="C4729">
        <v>36</v>
      </c>
      <c r="D4729" t="s">
        <v>21</v>
      </c>
      <c r="E4729" t="s">
        <v>52</v>
      </c>
      <c r="F4729">
        <v>72.62</v>
      </c>
      <c r="G4729">
        <f>IF(DATOS[[#This Row],[avg_order_value]]="",0,DATOS[[#This Row],[avg_order_value]])</f>
        <v>72.62</v>
      </c>
      <c r="H4729">
        <v>8</v>
      </c>
      <c r="I4729">
        <f>DATOS[[#This Row],[avgValorOrdenDesc]]*DATOS[[#This Row],[total_orders]]</f>
        <v>580.96</v>
      </c>
      <c r="J4729">
        <v>294</v>
      </c>
      <c r="K4729">
        <v>0</v>
      </c>
      <c r="L4729" t="s">
        <v>16</v>
      </c>
      <c r="M4729">
        <v>81.3</v>
      </c>
      <c r="N4729">
        <f>IF(DATOS[[#This Row],[email_open_rate]]="",0,DATOS[[#This Row],[email_open_rate]])</f>
        <v>81.3</v>
      </c>
      <c r="O4729" s="1">
        <v>45600</v>
      </c>
      <c r="P4729">
        <v>42</v>
      </c>
      <c r="Q4729">
        <v>0.19</v>
      </c>
      <c r="R4729">
        <f>IF(IFERROR(VLOOKUP(DATOS[[#This Row],[IdUnico]],A4730:$A$5002,1,FALSE),0),1,0)</f>
        <v>0</v>
      </c>
    </row>
    <row r="4730" spans="1:18" x14ac:dyDescent="0.3">
      <c r="A4730" t="str">
        <f>CONCATENATE(DATOS[[#This Row],[customer_id]],"_",DATOS[[#This Row],[country]],"_",DATOS[[#This Row],[customer_since]])</f>
        <v>CUST_9474_Australia_45527</v>
      </c>
      <c r="B4730" t="s">
        <v>1856</v>
      </c>
      <c r="C4730">
        <v>53</v>
      </c>
      <c r="D4730" t="s">
        <v>14</v>
      </c>
      <c r="E4730" t="s">
        <v>22</v>
      </c>
      <c r="G4730">
        <f>IF(DATOS[[#This Row],[avg_order_value]]="",0,DATOS[[#This Row],[avg_order_value]])</f>
        <v>0</v>
      </c>
      <c r="H4730">
        <v>10</v>
      </c>
      <c r="I4730">
        <f>DATOS[[#This Row],[avgValorOrdenDesc]]*DATOS[[#This Row],[total_orders]]</f>
        <v>0</v>
      </c>
      <c r="J4730">
        <v>178</v>
      </c>
      <c r="K4730">
        <v>0</v>
      </c>
      <c r="L4730" t="s">
        <v>40</v>
      </c>
      <c r="M4730">
        <v>55.9</v>
      </c>
      <c r="N4730">
        <f>IF(DATOS[[#This Row],[email_open_rate]]="",0,DATOS[[#This Row],[email_open_rate]])</f>
        <v>55.9</v>
      </c>
      <c r="O4730" s="1">
        <v>45527</v>
      </c>
      <c r="P4730">
        <v>57</v>
      </c>
      <c r="Q4730">
        <v>0.42</v>
      </c>
      <c r="R4730">
        <f>IF(IFERROR(VLOOKUP(DATOS[[#This Row],[IdUnico]],A4731:$A$5002,1,FALSE),0),1,0)</f>
        <v>0</v>
      </c>
    </row>
    <row r="4731" spans="1:18" x14ac:dyDescent="0.3">
      <c r="A4731" t="str">
        <f>CONCATENATE(DATOS[[#This Row],[customer_id]],"_",DATOS[[#This Row],[country]],"_",DATOS[[#This Row],[customer_since]])</f>
        <v>CUST_9475_Germany_44132</v>
      </c>
      <c r="B4731" t="s">
        <v>2813</v>
      </c>
      <c r="C4731">
        <v>77</v>
      </c>
      <c r="D4731" t="s">
        <v>14</v>
      </c>
      <c r="E4731" t="s">
        <v>50</v>
      </c>
      <c r="F4731">
        <v>134.24</v>
      </c>
      <c r="G4731">
        <f>IF(DATOS[[#This Row],[avg_order_value]]="",0,DATOS[[#This Row],[avg_order_value]])</f>
        <v>134.24</v>
      </c>
      <c r="H4731">
        <v>13</v>
      </c>
      <c r="I4731">
        <f>DATOS[[#This Row],[avgValorOrdenDesc]]*DATOS[[#This Row],[total_orders]]</f>
        <v>1745.1200000000001</v>
      </c>
      <c r="J4731">
        <v>263</v>
      </c>
      <c r="K4731">
        <v>0</v>
      </c>
      <c r="L4731" t="s">
        <v>40</v>
      </c>
      <c r="M4731">
        <v>58.9</v>
      </c>
      <c r="N4731">
        <f>IF(DATOS[[#This Row],[email_open_rate]]="",0,DATOS[[#This Row],[email_open_rate]])</f>
        <v>58.9</v>
      </c>
      <c r="O4731" s="1">
        <v>44132</v>
      </c>
      <c r="P4731">
        <v>85</v>
      </c>
      <c r="Q4731">
        <v>0.14000000000000001</v>
      </c>
      <c r="R4731">
        <f>IF(IFERROR(VLOOKUP(DATOS[[#This Row],[IdUnico]],A4732:$A$5002,1,FALSE),0),1,0)</f>
        <v>0</v>
      </c>
    </row>
    <row r="4732" spans="1:18" x14ac:dyDescent="0.3">
      <c r="A4732" t="str">
        <f>CONCATENATE(DATOS[[#This Row],[customer_id]],"_",DATOS[[#This Row],[country]],"_",DATOS[[#This Row],[customer_since]])</f>
        <v>CUST_9476_Brazil_45674</v>
      </c>
      <c r="B4732" t="s">
        <v>1287</v>
      </c>
      <c r="C4732">
        <v>29</v>
      </c>
      <c r="D4732" t="s">
        <v>25</v>
      </c>
      <c r="E4732" t="s">
        <v>15</v>
      </c>
      <c r="F4732">
        <v>58.87</v>
      </c>
      <c r="G4732">
        <f>IF(DATOS[[#This Row],[avg_order_value]]="",0,DATOS[[#This Row],[avg_order_value]])</f>
        <v>58.87</v>
      </c>
      <c r="H4732">
        <v>13</v>
      </c>
      <c r="I4732">
        <f>DATOS[[#This Row],[avgValorOrdenDesc]]*DATOS[[#This Row],[total_orders]]</f>
        <v>765.31</v>
      </c>
      <c r="J4732">
        <v>268</v>
      </c>
      <c r="K4732">
        <v>0</v>
      </c>
      <c r="L4732" t="s">
        <v>40</v>
      </c>
      <c r="M4732">
        <v>6.4</v>
      </c>
      <c r="N4732">
        <f>IF(DATOS[[#This Row],[email_open_rate]]="",0,DATOS[[#This Row],[email_open_rate]])</f>
        <v>6.4</v>
      </c>
      <c r="O4732" s="1">
        <v>45674</v>
      </c>
      <c r="P4732">
        <v>16</v>
      </c>
      <c r="Q4732">
        <v>0.4</v>
      </c>
      <c r="R4732">
        <f>IF(IFERROR(VLOOKUP(DATOS[[#This Row],[IdUnico]],A4733:$A$5002,1,FALSE),0),1,0)</f>
        <v>0</v>
      </c>
    </row>
    <row r="4733" spans="1:18" x14ac:dyDescent="0.3">
      <c r="A4733" t="str">
        <f>CONCATENATE(DATOS[[#This Row],[customer_id]],"_",DATOS[[#This Row],[country]],"_",DATOS[[#This Row],[customer_since]])</f>
        <v>CUST_9476_Germany_44813</v>
      </c>
      <c r="B4733" t="s">
        <v>1287</v>
      </c>
      <c r="C4733">
        <v>35</v>
      </c>
      <c r="D4733" t="s">
        <v>14</v>
      </c>
      <c r="E4733" t="s">
        <v>50</v>
      </c>
      <c r="F4733">
        <v>57.07</v>
      </c>
      <c r="G4733">
        <f>IF(DATOS[[#This Row],[avg_order_value]]="",0,DATOS[[#This Row],[avg_order_value]])</f>
        <v>57.07</v>
      </c>
      <c r="H4733">
        <v>5</v>
      </c>
      <c r="I4733">
        <f>DATOS[[#This Row],[avgValorOrdenDesc]]*DATOS[[#This Row],[total_orders]]</f>
        <v>285.35000000000002</v>
      </c>
      <c r="J4733">
        <v>290</v>
      </c>
      <c r="K4733">
        <v>0</v>
      </c>
      <c r="L4733" t="s">
        <v>29</v>
      </c>
      <c r="M4733">
        <v>14.8</v>
      </c>
      <c r="N4733">
        <f>IF(DATOS[[#This Row],[email_open_rate]]="",0,DATOS[[#This Row],[email_open_rate]])</f>
        <v>14.8</v>
      </c>
      <c r="O4733" s="1">
        <v>44813</v>
      </c>
      <c r="P4733">
        <v>69</v>
      </c>
      <c r="Q4733">
        <v>0.34</v>
      </c>
      <c r="R4733">
        <f>IF(IFERROR(VLOOKUP(DATOS[[#This Row],[IdUnico]],A4734:$A$5002,1,FALSE),0),1,0)</f>
        <v>0</v>
      </c>
    </row>
    <row r="4734" spans="1:18" x14ac:dyDescent="0.3">
      <c r="A4734" t="str">
        <f>CONCATENATE(DATOS[[#This Row],[customer_id]],"_",DATOS[[#This Row],[country]],"_",DATOS[[#This Row],[customer_since]])</f>
        <v>CUST_9477_Germany_45618</v>
      </c>
      <c r="B4734" t="s">
        <v>967</v>
      </c>
      <c r="C4734">
        <v>76</v>
      </c>
      <c r="D4734" t="s">
        <v>21</v>
      </c>
      <c r="E4734" t="s">
        <v>50</v>
      </c>
      <c r="F4734">
        <v>134.5</v>
      </c>
      <c r="G4734">
        <f>IF(DATOS[[#This Row],[avg_order_value]]="",0,DATOS[[#This Row],[avg_order_value]])</f>
        <v>134.5</v>
      </c>
      <c r="H4734">
        <v>8</v>
      </c>
      <c r="I4734">
        <f>DATOS[[#This Row],[avgValorOrdenDesc]]*DATOS[[#This Row],[total_orders]]</f>
        <v>1076</v>
      </c>
      <c r="J4734">
        <v>210</v>
      </c>
      <c r="K4734">
        <v>0</v>
      </c>
      <c r="L4734" t="s">
        <v>29</v>
      </c>
      <c r="M4734">
        <v>78.5</v>
      </c>
      <c r="N4734">
        <f>IF(DATOS[[#This Row],[email_open_rate]]="",0,DATOS[[#This Row],[email_open_rate]])</f>
        <v>78.5</v>
      </c>
      <c r="O4734" s="1">
        <v>45618</v>
      </c>
      <c r="P4734">
        <v>62</v>
      </c>
      <c r="Q4734">
        <v>0.26</v>
      </c>
      <c r="R4734">
        <f>IF(IFERROR(VLOOKUP(DATOS[[#This Row],[IdUnico]],A4735:$A$5002,1,FALSE),0),1,0)</f>
        <v>0</v>
      </c>
    </row>
    <row r="4735" spans="1:18" x14ac:dyDescent="0.3">
      <c r="A4735" t="str">
        <f>CONCATENATE(DATOS[[#This Row],[customer_id]],"_",DATOS[[#This Row],[country]],"_",DATOS[[#This Row],[customer_since]])</f>
        <v>CUST_9479_Germany_44826</v>
      </c>
      <c r="B4735" t="s">
        <v>3390</v>
      </c>
      <c r="C4735">
        <v>45</v>
      </c>
      <c r="D4735" t="s">
        <v>14</v>
      </c>
      <c r="E4735" t="s">
        <v>50</v>
      </c>
      <c r="F4735">
        <v>119.88</v>
      </c>
      <c r="G4735">
        <f>IF(DATOS[[#This Row],[avg_order_value]]="",0,DATOS[[#This Row],[avg_order_value]])</f>
        <v>119.88</v>
      </c>
      <c r="H4735">
        <v>11</v>
      </c>
      <c r="I4735">
        <f>DATOS[[#This Row],[avgValorOrdenDesc]]*DATOS[[#This Row],[total_orders]]</f>
        <v>1318.6799999999998</v>
      </c>
      <c r="J4735">
        <v>83</v>
      </c>
      <c r="K4735">
        <v>0</v>
      </c>
      <c r="L4735" t="s">
        <v>40</v>
      </c>
      <c r="M4735">
        <v>2.5</v>
      </c>
      <c r="N4735">
        <f>IF(DATOS[[#This Row],[email_open_rate]]="",0,DATOS[[#This Row],[email_open_rate]])</f>
        <v>2.5</v>
      </c>
      <c r="O4735" s="1">
        <v>44826</v>
      </c>
      <c r="P4735">
        <v>32</v>
      </c>
      <c r="Q4735">
        <v>0.24</v>
      </c>
      <c r="R4735">
        <f>IF(IFERROR(VLOOKUP(DATOS[[#This Row],[IdUnico]],A4736:$A$5002,1,FALSE),0),1,0)</f>
        <v>0</v>
      </c>
    </row>
    <row r="4736" spans="1:18" x14ac:dyDescent="0.3">
      <c r="A4736" t="str">
        <f>CONCATENATE(DATOS[[#This Row],[customer_id]],"_",DATOS[[#This Row],[country]],"_",DATOS[[#This Row],[customer_since]])</f>
        <v>CUST_9488_India_45727</v>
      </c>
      <c r="B4736" t="s">
        <v>3795</v>
      </c>
      <c r="C4736">
        <v>78</v>
      </c>
      <c r="D4736" t="s">
        <v>14</v>
      </c>
      <c r="E4736" t="s">
        <v>37</v>
      </c>
      <c r="G4736">
        <f>IF(DATOS[[#This Row],[avg_order_value]]="",0,DATOS[[#This Row],[avg_order_value]])</f>
        <v>0</v>
      </c>
      <c r="H4736">
        <v>8</v>
      </c>
      <c r="I4736">
        <f>DATOS[[#This Row],[avgValorOrdenDesc]]*DATOS[[#This Row],[total_orders]]</f>
        <v>0</v>
      </c>
      <c r="J4736">
        <v>124</v>
      </c>
      <c r="K4736">
        <v>0</v>
      </c>
      <c r="L4736" t="s">
        <v>23</v>
      </c>
      <c r="M4736">
        <v>96.3</v>
      </c>
      <c r="N4736">
        <f>IF(DATOS[[#This Row],[email_open_rate]]="",0,DATOS[[#This Row],[email_open_rate]])</f>
        <v>96.3</v>
      </c>
      <c r="O4736" s="1">
        <v>45727</v>
      </c>
      <c r="P4736">
        <v>99</v>
      </c>
      <c r="Q4736">
        <v>0.17</v>
      </c>
      <c r="R4736">
        <f>IF(IFERROR(VLOOKUP(DATOS[[#This Row],[IdUnico]],A4737:$A$5002,1,FALSE),0),1,0)</f>
        <v>0</v>
      </c>
    </row>
    <row r="4737" spans="1:18" x14ac:dyDescent="0.3">
      <c r="A4737" t="str">
        <f>CONCATENATE(DATOS[[#This Row],[customer_id]],"_",DATOS[[#This Row],[country]],"_",DATOS[[#This Row],[customer_since]])</f>
        <v>CUST_9490_India_44702</v>
      </c>
      <c r="B4737" t="s">
        <v>3052</v>
      </c>
      <c r="C4737">
        <v>24</v>
      </c>
      <c r="D4737" t="s">
        <v>25</v>
      </c>
      <c r="E4737" t="s">
        <v>37</v>
      </c>
      <c r="F4737">
        <v>145.88999999999999</v>
      </c>
      <c r="G4737">
        <f>IF(DATOS[[#This Row],[avg_order_value]]="",0,DATOS[[#This Row],[avg_order_value]])</f>
        <v>145.88999999999999</v>
      </c>
      <c r="H4737">
        <v>8</v>
      </c>
      <c r="I4737">
        <f>DATOS[[#This Row],[avgValorOrdenDesc]]*DATOS[[#This Row],[total_orders]]</f>
        <v>1167.1199999999999</v>
      </c>
      <c r="J4737">
        <v>146</v>
      </c>
      <c r="K4737">
        <v>0</v>
      </c>
      <c r="L4737" t="s">
        <v>40</v>
      </c>
      <c r="M4737">
        <v>43.4</v>
      </c>
      <c r="N4737">
        <f>IF(DATOS[[#This Row],[email_open_rate]]="",0,DATOS[[#This Row],[email_open_rate]])</f>
        <v>43.4</v>
      </c>
      <c r="O4737" s="1">
        <v>44702</v>
      </c>
      <c r="P4737">
        <v>26</v>
      </c>
      <c r="Q4737">
        <v>0.09</v>
      </c>
      <c r="R4737">
        <f>IF(IFERROR(VLOOKUP(DATOS[[#This Row],[IdUnico]],A4738:$A$5002,1,FALSE),0),1,0)</f>
        <v>0</v>
      </c>
    </row>
    <row r="4738" spans="1:18" x14ac:dyDescent="0.3">
      <c r="A4738" t="str">
        <f>CONCATENATE(DATOS[[#This Row],[customer_id]],"_",DATOS[[#This Row],[country]],"_",DATOS[[#This Row],[customer_since]])</f>
        <v>CUST_9491_Canada_44260</v>
      </c>
      <c r="B4738" t="s">
        <v>2318</v>
      </c>
      <c r="C4738">
        <v>35</v>
      </c>
      <c r="D4738" t="s">
        <v>21</v>
      </c>
      <c r="E4738" t="s">
        <v>28</v>
      </c>
      <c r="F4738">
        <v>46.91</v>
      </c>
      <c r="G4738">
        <f>IF(DATOS[[#This Row],[avg_order_value]]="",0,DATOS[[#This Row],[avg_order_value]])</f>
        <v>46.91</v>
      </c>
      <c r="H4738">
        <v>10</v>
      </c>
      <c r="I4738">
        <f>DATOS[[#This Row],[avgValorOrdenDesc]]*DATOS[[#This Row],[total_orders]]</f>
        <v>469.09999999999997</v>
      </c>
      <c r="J4738">
        <v>182</v>
      </c>
      <c r="K4738">
        <v>0</v>
      </c>
      <c r="L4738" t="s">
        <v>29</v>
      </c>
      <c r="M4738">
        <v>20.7</v>
      </c>
      <c r="N4738">
        <f>IF(DATOS[[#This Row],[email_open_rate]]="",0,DATOS[[#This Row],[email_open_rate]])</f>
        <v>20.7</v>
      </c>
      <c r="O4738" s="1">
        <v>44260</v>
      </c>
      <c r="P4738">
        <v>96</v>
      </c>
      <c r="Q4738">
        <v>0.5</v>
      </c>
      <c r="R4738">
        <f>IF(IFERROR(VLOOKUP(DATOS[[#This Row],[IdUnico]],A4739:$A$5002,1,FALSE),0),1,0)</f>
        <v>0</v>
      </c>
    </row>
    <row r="4739" spans="1:18" x14ac:dyDescent="0.3">
      <c r="A4739" t="str">
        <f>CONCATENATE(DATOS[[#This Row],[customer_id]],"_",DATOS[[#This Row],[country]],"_",DATOS[[#This Row],[customer_since]])</f>
        <v>CUST_9497_Germany_45179</v>
      </c>
      <c r="B4739" t="s">
        <v>2674</v>
      </c>
      <c r="C4739">
        <v>47</v>
      </c>
      <c r="D4739" t="s">
        <v>14</v>
      </c>
      <c r="E4739" t="s">
        <v>50</v>
      </c>
      <c r="F4739">
        <v>34.590000000000003</v>
      </c>
      <c r="G4739">
        <f>IF(DATOS[[#This Row],[avg_order_value]]="",0,DATOS[[#This Row],[avg_order_value]])</f>
        <v>34.590000000000003</v>
      </c>
      <c r="H4739">
        <v>6</v>
      </c>
      <c r="I4739">
        <f>DATOS[[#This Row],[avgValorOrdenDesc]]*DATOS[[#This Row],[total_orders]]</f>
        <v>207.54000000000002</v>
      </c>
      <c r="J4739">
        <v>277</v>
      </c>
      <c r="K4739">
        <v>0</v>
      </c>
      <c r="L4739" t="s">
        <v>16</v>
      </c>
      <c r="M4739">
        <v>92.3</v>
      </c>
      <c r="N4739">
        <f>IF(DATOS[[#This Row],[email_open_rate]]="",0,DATOS[[#This Row],[email_open_rate]])</f>
        <v>92.3</v>
      </c>
      <c r="O4739" s="1">
        <v>45179</v>
      </c>
      <c r="P4739">
        <v>78</v>
      </c>
      <c r="Q4739">
        <v>0.17</v>
      </c>
      <c r="R4739">
        <f>IF(IFERROR(VLOOKUP(DATOS[[#This Row],[IdUnico]],A4740:$A$5002,1,FALSE),0),1,0)</f>
        <v>0</v>
      </c>
    </row>
    <row r="4740" spans="1:18" x14ac:dyDescent="0.3">
      <c r="A4740" t="str">
        <f>CONCATENATE(DATOS[[#This Row],[customer_id]],"_",DATOS[[#This Row],[country]],"_",DATOS[[#This Row],[customer_since]])</f>
        <v>CUST_9497_USA_44466</v>
      </c>
      <c r="B4740" t="s">
        <v>2674</v>
      </c>
      <c r="C4740">
        <v>57</v>
      </c>
      <c r="D4740" t="s">
        <v>14</v>
      </c>
      <c r="E4740" t="s">
        <v>18</v>
      </c>
      <c r="F4740">
        <v>59.56</v>
      </c>
      <c r="G4740">
        <f>IF(DATOS[[#This Row],[avg_order_value]]="",0,DATOS[[#This Row],[avg_order_value]])</f>
        <v>59.56</v>
      </c>
      <c r="H4740">
        <v>11</v>
      </c>
      <c r="I4740">
        <f>DATOS[[#This Row],[avgValorOrdenDesc]]*DATOS[[#This Row],[total_orders]]</f>
        <v>655.16000000000008</v>
      </c>
      <c r="J4740">
        <v>37</v>
      </c>
      <c r="K4740">
        <v>0</v>
      </c>
      <c r="L4740" t="s">
        <v>23</v>
      </c>
      <c r="M4740">
        <v>42.5</v>
      </c>
      <c r="N4740">
        <f>IF(DATOS[[#This Row],[email_open_rate]]="",0,DATOS[[#This Row],[email_open_rate]])</f>
        <v>42.5</v>
      </c>
      <c r="O4740" s="1">
        <v>44466</v>
      </c>
      <c r="P4740">
        <v>69</v>
      </c>
      <c r="Q4740">
        <v>0.69</v>
      </c>
      <c r="R4740">
        <f>IF(IFERROR(VLOOKUP(DATOS[[#This Row],[IdUnico]],A4741:$A$5002,1,FALSE),0),1,0)</f>
        <v>0</v>
      </c>
    </row>
    <row r="4741" spans="1:18" x14ac:dyDescent="0.3">
      <c r="A4741" t="str">
        <f>CONCATENATE(DATOS[[#This Row],[customer_id]],"_",DATOS[[#This Row],[country]],"_",DATOS[[#This Row],[customer_since]])</f>
        <v>CUST_9501_France_45447</v>
      </c>
      <c r="B4741" t="s">
        <v>2683</v>
      </c>
      <c r="C4741">
        <v>45</v>
      </c>
      <c r="D4741" t="s">
        <v>14</v>
      </c>
      <c r="E4741" t="s">
        <v>35</v>
      </c>
      <c r="F4741">
        <v>111.64</v>
      </c>
      <c r="G4741">
        <f>IF(DATOS[[#This Row],[avg_order_value]]="",0,DATOS[[#This Row],[avg_order_value]])</f>
        <v>111.64</v>
      </c>
      <c r="H4741">
        <v>9</v>
      </c>
      <c r="I4741">
        <f>DATOS[[#This Row],[avgValorOrdenDesc]]*DATOS[[#This Row],[total_orders]]</f>
        <v>1004.76</v>
      </c>
      <c r="J4741">
        <v>32</v>
      </c>
      <c r="K4741">
        <v>0</v>
      </c>
      <c r="L4741" t="s">
        <v>23</v>
      </c>
      <c r="M4741">
        <v>46</v>
      </c>
      <c r="N4741">
        <f>IF(DATOS[[#This Row],[email_open_rate]]="",0,DATOS[[#This Row],[email_open_rate]])</f>
        <v>46</v>
      </c>
      <c r="O4741" s="1">
        <v>45447</v>
      </c>
      <c r="P4741">
        <v>4</v>
      </c>
      <c r="Q4741">
        <v>0.16</v>
      </c>
      <c r="R4741">
        <f>IF(IFERROR(VLOOKUP(DATOS[[#This Row],[IdUnico]],A4742:$A$5002,1,FALSE),0),1,0)</f>
        <v>0</v>
      </c>
    </row>
    <row r="4742" spans="1:18" x14ac:dyDescent="0.3">
      <c r="A4742" t="str">
        <f>CONCATENATE(DATOS[[#This Row],[customer_id]],"_",DATOS[[#This Row],[country]],"_",DATOS[[#This Row],[customer_since]])</f>
        <v>CUST_9502_UK_45714</v>
      </c>
      <c r="B4742" t="s">
        <v>1153</v>
      </c>
      <c r="C4742">
        <v>60</v>
      </c>
      <c r="D4742" t="s">
        <v>21</v>
      </c>
      <c r="E4742" t="s">
        <v>52</v>
      </c>
      <c r="G4742">
        <f>IF(DATOS[[#This Row],[avg_order_value]]="",0,DATOS[[#This Row],[avg_order_value]])</f>
        <v>0</v>
      </c>
      <c r="H4742">
        <v>12</v>
      </c>
      <c r="I4742">
        <f>DATOS[[#This Row],[avgValorOrdenDesc]]*DATOS[[#This Row],[total_orders]]</f>
        <v>0</v>
      </c>
      <c r="J4742">
        <v>163</v>
      </c>
      <c r="K4742">
        <v>0</v>
      </c>
      <c r="L4742" t="s">
        <v>19</v>
      </c>
      <c r="M4742">
        <v>52.7</v>
      </c>
      <c r="N4742">
        <f>IF(DATOS[[#This Row],[email_open_rate]]="",0,DATOS[[#This Row],[email_open_rate]])</f>
        <v>52.7</v>
      </c>
      <c r="O4742" s="1">
        <v>45714</v>
      </c>
      <c r="P4742">
        <v>25</v>
      </c>
      <c r="Q4742">
        <v>0.27</v>
      </c>
      <c r="R4742">
        <f>IF(IFERROR(VLOOKUP(DATOS[[#This Row],[IdUnico]],A4743:$A$5002,1,FALSE),0),1,0)</f>
        <v>0</v>
      </c>
    </row>
    <row r="4743" spans="1:18" x14ac:dyDescent="0.3">
      <c r="A4743" t="str">
        <f>CONCATENATE(DATOS[[#This Row],[customer_id]],"_",DATOS[[#This Row],[country]],"_",DATOS[[#This Row],[customer_since]])</f>
        <v>CUST_9503_Canada_44151</v>
      </c>
      <c r="B4743" t="s">
        <v>1420</v>
      </c>
      <c r="C4743">
        <v>36</v>
      </c>
      <c r="D4743" t="s">
        <v>14</v>
      </c>
      <c r="E4743" t="s">
        <v>28</v>
      </c>
      <c r="F4743">
        <v>88.31</v>
      </c>
      <c r="G4743">
        <f>IF(DATOS[[#This Row],[avg_order_value]]="",0,DATOS[[#This Row],[avg_order_value]])</f>
        <v>88.31</v>
      </c>
      <c r="H4743">
        <v>7</v>
      </c>
      <c r="I4743">
        <f>DATOS[[#This Row],[avgValorOrdenDesc]]*DATOS[[#This Row],[total_orders]]</f>
        <v>618.17000000000007</v>
      </c>
      <c r="J4743">
        <v>350</v>
      </c>
      <c r="K4743">
        <v>0</v>
      </c>
      <c r="L4743" t="s">
        <v>23</v>
      </c>
      <c r="M4743">
        <v>66.3</v>
      </c>
      <c r="N4743">
        <f>IF(DATOS[[#This Row],[email_open_rate]]="",0,DATOS[[#This Row],[email_open_rate]])</f>
        <v>66.3</v>
      </c>
      <c r="O4743" s="1">
        <v>44151</v>
      </c>
      <c r="P4743">
        <v>93</v>
      </c>
      <c r="Q4743">
        <v>0.4</v>
      </c>
      <c r="R4743">
        <f>IF(IFERROR(VLOOKUP(DATOS[[#This Row],[IdUnico]],A4744:$A$5002,1,FALSE),0),1,0)</f>
        <v>0</v>
      </c>
    </row>
    <row r="4744" spans="1:18" x14ac:dyDescent="0.3">
      <c r="A4744" t="str">
        <f>CONCATENATE(DATOS[[#This Row],[customer_id]],"_",DATOS[[#This Row],[country]],"_",DATOS[[#This Row],[customer_since]])</f>
        <v>CUST_9504_Australia_45047</v>
      </c>
      <c r="B4744" t="s">
        <v>3633</v>
      </c>
      <c r="C4744">
        <v>79</v>
      </c>
      <c r="D4744" t="s">
        <v>21</v>
      </c>
      <c r="E4744" t="s">
        <v>22</v>
      </c>
      <c r="F4744">
        <v>192.47</v>
      </c>
      <c r="G4744">
        <f>IF(DATOS[[#This Row],[avg_order_value]]="",0,DATOS[[#This Row],[avg_order_value]])</f>
        <v>192.47</v>
      </c>
      <c r="H4744">
        <v>11</v>
      </c>
      <c r="I4744">
        <f>DATOS[[#This Row],[avgValorOrdenDesc]]*DATOS[[#This Row],[total_orders]]</f>
        <v>2117.17</v>
      </c>
      <c r="J4744">
        <v>296</v>
      </c>
      <c r="K4744">
        <v>0</v>
      </c>
      <c r="L4744" t="s">
        <v>16</v>
      </c>
      <c r="M4744">
        <v>0.8</v>
      </c>
      <c r="N4744">
        <f>IF(DATOS[[#This Row],[email_open_rate]]="",0,DATOS[[#This Row],[email_open_rate]])</f>
        <v>0.8</v>
      </c>
      <c r="O4744" s="1">
        <v>45047</v>
      </c>
      <c r="P4744">
        <v>32</v>
      </c>
      <c r="Q4744">
        <v>0.33</v>
      </c>
      <c r="R4744">
        <f>IF(IFERROR(VLOOKUP(DATOS[[#This Row],[IdUnico]],A4745:$A$5002,1,FALSE),0),1,0)</f>
        <v>0</v>
      </c>
    </row>
    <row r="4745" spans="1:18" x14ac:dyDescent="0.3">
      <c r="A4745" t="str">
        <f>CONCATENATE(DATOS[[#This Row],[customer_id]],"_",DATOS[[#This Row],[country]],"_",DATOS[[#This Row],[customer_since]])</f>
        <v>CUST_9505_France_44194</v>
      </c>
      <c r="B4745" t="s">
        <v>1888</v>
      </c>
      <c r="C4745">
        <v>24</v>
      </c>
      <c r="D4745" t="s">
        <v>14</v>
      </c>
      <c r="E4745" t="s">
        <v>35</v>
      </c>
      <c r="F4745">
        <v>54.74</v>
      </c>
      <c r="G4745">
        <f>IF(DATOS[[#This Row],[avg_order_value]]="",0,DATOS[[#This Row],[avg_order_value]])</f>
        <v>54.74</v>
      </c>
      <c r="H4745">
        <v>11</v>
      </c>
      <c r="I4745">
        <f>DATOS[[#This Row],[avgValorOrdenDesc]]*DATOS[[#This Row],[total_orders]]</f>
        <v>602.14</v>
      </c>
      <c r="J4745">
        <v>61</v>
      </c>
      <c r="K4745">
        <v>0</v>
      </c>
      <c r="L4745" t="s">
        <v>16</v>
      </c>
      <c r="M4745">
        <v>97.1</v>
      </c>
      <c r="N4745">
        <f>IF(DATOS[[#This Row],[email_open_rate]]="",0,DATOS[[#This Row],[email_open_rate]])</f>
        <v>97.1</v>
      </c>
      <c r="O4745" s="1">
        <v>44194</v>
      </c>
      <c r="P4745">
        <v>2</v>
      </c>
      <c r="Q4745">
        <v>0.35</v>
      </c>
      <c r="R4745">
        <f>IF(IFERROR(VLOOKUP(DATOS[[#This Row],[IdUnico]],A4746:$A$5002,1,FALSE),0),1,0)</f>
        <v>0</v>
      </c>
    </row>
    <row r="4746" spans="1:18" x14ac:dyDescent="0.3">
      <c r="A4746" t="str">
        <f>CONCATENATE(DATOS[[#This Row],[customer_id]],"_",DATOS[[#This Row],[country]],"_",DATOS[[#This Row],[customer_since]])</f>
        <v>CUST_9508_France_44382</v>
      </c>
      <c r="B4746" t="s">
        <v>1380</v>
      </c>
      <c r="C4746">
        <v>42</v>
      </c>
      <c r="D4746" t="s">
        <v>21</v>
      </c>
      <c r="E4746" t="s">
        <v>35</v>
      </c>
      <c r="F4746">
        <v>137.19999999999999</v>
      </c>
      <c r="G4746">
        <f>IF(DATOS[[#This Row],[avg_order_value]]="",0,DATOS[[#This Row],[avg_order_value]])</f>
        <v>137.19999999999999</v>
      </c>
      <c r="H4746">
        <v>5</v>
      </c>
      <c r="I4746">
        <f>DATOS[[#This Row],[avgValorOrdenDesc]]*DATOS[[#This Row],[total_orders]]</f>
        <v>686</v>
      </c>
      <c r="J4746">
        <v>45</v>
      </c>
      <c r="K4746">
        <v>0</v>
      </c>
      <c r="L4746" t="s">
        <v>40</v>
      </c>
      <c r="M4746">
        <v>16.399999999999999</v>
      </c>
      <c r="N4746">
        <f>IF(DATOS[[#This Row],[email_open_rate]]="",0,DATOS[[#This Row],[email_open_rate]])</f>
        <v>16.399999999999999</v>
      </c>
      <c r="O4746" s="1">
        <v>44382</v>
      </c>
      <c r="P4746">
        <v>82</v>
      </c>
      <c r="Q4746">
        <v>0.64</v>
      </c>
      <c r="R4746">
        <f>IF(IFERROR(VLOOKUP(DATOS[[#This Row],[IdUnico]],A4747:$A$5002,1,FALSE),0),1,0)</f>
        <v>0</v>
      </c>
    </row>
    <row r="4747" spans="1:18" x14ac:dyDescent="0.3">
      <c r="A4747" t="str">
        <f>CONCATENATE(DATOS[[#This Row],[customer_id]],"_",DATOS[[#This Row],[country]],"_",DATOS[[#This Row],[customer_since]])</f>
        <v>CUST_9512_Canada_45638</v>
      </c>
      <c r="B4747" t="s">
        <v>810</v>
      </c>
      <c r="C4747">
        <v>78</v>
      </c>
      <c r="D4747" t="s">
        <v>21</v>
      </c>
      <c r="E4747" t="s">
        <v>28</v>
      </c>
      <c r="F4747">
        <v>65.59</v>
      </c>
      <c r="G4747">
        <f>IF(DATOS[[#This Row],[avg_order_value]]="",0,DATOS[[#This Row],[avg_order_value]])</f>
        <v>65.59</v>
      </c>
      <c r="H4747">
        <v>12</v>
      </c>
      <c r="I4747">
        <f>DATOS[[#This Row],[avgValorOrdenDesc]]*DATOS[[#This Row],[total_orders]]</f>
        <v>787.08</v>
      </c>
      <c r="J4747">
        <v>142</v>
      </c>
      <c r="K4747">
        <v>0</v>
      </c>
      <c r="L4747" t="s">
        <v>23</v>
      </c>
      <c r="M4747">
        <v>26.9</v>
      </c>
      <c r="N4747">
        <f>IF(DATOS[[#This Row],[email_open_rate]]="",0,DATOS[[#This Row],[email_open_rate]])</f>
        <v>26.9</v>
      </c>
      <c r="O4747" s="1">
        <v>45638</v>
      </c>
      <c r="P4747">
        <v>54</v>
      </c>
      <c r="Q4747">
        <v>0.56999999999999995</v>
      </c>
      <c r="R4747">
        <f>IF(IFERROR(VLOOKUP(DATOS[[#This Row],[IdUnico]],A4748:$A$5002,1,FALSE),0),1,0)</f>
        <v>0</v>
      </c>
    </row>
    <row r="4748" spans="1:18" x14ac:dyDescent="0.3">
      <c r="A4748" t="str">
        <f>CONCATENATE(DATOS[[#This Row],[customer_id]],"_",DATOS[[#This Row],[country]],"_",DATOS[[#This Row],[customer_since]])</f>
        <v>CUST_9514_USA_44296</v>
      </c>
      <c r="B4748" t="s">
        <v>3743</v>
      </c>
      <c r="C4748">
        <v>43</v>
      </c>
      <c r="D4748" t="s">
        <v>21</v>
      </c>
      <c r="E4748" t="s">
        <v>18</v>
      </c>
      <c r="F4748">
        <v>129.96</v>
      </c>
      <c r="G4748">
        <f>IF(DATOS[[#This Row],[avg_order_value]]="",0,DATOS[[#This Row],[avg_order_value]])</f>
        <v>129.96</v>
      </c>
      <c r="H4748">
        <v>10</v>
      </c>
      <c r="I4748">
        <f>DATOS[[#This Row],[avgValorOrdenDesc]]*DATOS[[#This Row],[total_orders]]</f>
        <v>1299.6000000000001</v>
      </c>
      <c r="J4748">
        <v>59</v>
      </c>
      <c r="K4748">
        <v>0</v>
      </c>
      <c r="L4748" t="s">
        <v>19</v>
      </c>
      <c r="M4748">
        <v>28.9</v>
      </c>
      <c r="N4748">
        <f>IF(DATOS[[#This Row],[email_open_rate]]="",0,DATOS[[#This Row],[email_open_rate]])</f>
        <v>28.9</v>
      </c>
      <c r="O4748" s="1">
        <v>44296</v>
      </c>
      <c r="P4748">
        <v>66</v>
      </c>
      <c r="Q4748">
        <v>0.34</v>
      </c>
      <c r="R4748">
        <f>IF(IFERROR(VLOOKUP(DATOS[[#This Row],[IdUnico]],A4749:$A$5002,1,FALSE),0),1,0)</f>
        <v>0</v>
      </c>
    </row>
    <row r="4749" spans="1:18" x14ac:dyDescent="0.3">
      <c r="A4749" t="str">
        <f>CONCATENATE(DATOS[[#This Row],[customer_id]],"_",DATOS[[#This Row],[country]],"_",DATOS[[#This Row],[customer_since]])</f>
        <v>CUST_9519_China_44855</v>
      </c>
      <c r="B4749" t="s">
        <v>988</v>
      </c>
      <c r="C4749">
        <v>74</v>
      </c>
      <c r="D4749" t="s">
        <v>14</v>
      </c>
      <c r="E4749" t="s">
        <v>44</v>
      </c>
      <c r="F4749">
        <v>157.71</v>
      </c>
      <c r="G4749">
        <f>IF(DATOS[[#This Row],[avg_order_value]]="",0,DATOS[[#This Row],[avg_order_value]])</f>
        <v>157.71</v>
      </c>
      <c r="H4749">
        <v>8</v>
      </c>
      <c r="I4749">
        <f>DATOS[[#This Row],[avgValorOrdenDesc]]*DATOS[[#This Row],[total_orders]]</f>
        <v>1261.68</v>
      </c>
      <c r="J4749">
        <v>16</v>
      </c>
      <c r="K4749">
        <v>0</v>
      </c>
      <c r="L4749" t="s">
        <v>29</v>
      </c>
      <c r="M4749">
        <v>0</v>
      </c>
      <c r="N4749">
        <f>IF(DATOS[[#This Row],[email_open_rate]]="",0,DATOS[[#This Row],[email_open_rate]])</f>
        <v>0</v>
      </c>
      <c r="O4749" s="1">
        <v>44855</v>
      </c>
      <c r="P4749">
        <v>65</v>
      </c>
      <c r="Q4749">
        <v>0.19</v>
      </c>
      <c r="R4749">
        <f>IF(IFERROR(VLOOKUP(DATOS[[#This Row],[IdUnico]],A4750:$A$5002,1,FALSE),0),1,0)</f>
        <v>0</v>
      </c>
    </row>
    <row r="4750" spans="1:18" x14ac:dyDescent="0.3">
      <c r="A4750" t="str">
        <f>CONCATENATE(DATOS[[#This Row],[customer_id]],"_",DATOS[[#This Row],[country]],"_",DATOS[[#This Row],[customer_since]])</f>
        <v>CUST_9519_India_44240</v>
      </c>
      <c r="B4750" t="s">
        <v>988</v>
      </c>
      <c r="C4750">
        <v>59</v>
      </c>
      <c r="D4750" t="s">
        <v>25</v>
      </c>
      <c r="E4750" t="s">
        <v>37</v>
      </c>
      <c r="F4750">
        <v>192.98</v>
      </c>
      <c r="G4750">
        <f>IF(DATOS[[#This Row],[avg_order_value]]="",0,DATOS[[#This Row],[avg_order_value]])</f>
        <v>192.98</v>
      </c>
      <c r="H4750">
        <v>10</v>
      </c>
      <c r="I4750">
        <f>DATOS[[#This Row],[avgValorOrdenDesc]]*DATOS[[#This Row],[total_orders]]</f>
        <v>1929.8</v>
      </c>
      <c r="J4750">
        <v>281</v>
      </c>
      <c r="K4750">
        <v>0</v>
      </c>
      <c r="L4750" t="s">
        <v>16</v>
      </c>
      <c r="M4750">
        <v>59</v>
      </c>
      <c r="N4750">
        <f>IF(DATOS[[#This Row],[email_open_rate]]="",0,DATOS[[#This Row],[email_open_rate]])</f>
        <v>59</v>
      </c>
      <c r="O4750" s="1">
        <v>44240</v>
      </c>
      <c r="P4750">
        <v>72</v>
      </c>
      <c r="Q4750">
        <v>0.36</v>
      </c>
      <c r="R4750">
        <f>IF(IFERROR(VLOOKUP(DATOS[[#This Row],[IdUnico]],A4751:$A$5002,1,FALSE),0),1,0)</f>
        <v>0</v>
      </c>
    </row>
    <row r="4751" spans="1:18" x14ac:dyDescent="0.3">
      <c r="A4751" t="str">
        <f>CONCATENATE(DATOS[[#This Row],[customer_id]],"_",DATOS[[#This Row],[country]],"_",DATOS[[#This Row],[customer_since]])</f>
        <v>CUST_9527_India_44752</v>
      </c>
      <c r="B4751" t="s">
        <v>425</v>
      </c>
      <c r="C4751">
        <v>66</v>
      </c>
      <c r="D4751" t="s">
        <v>14</v>
      </c>
      <c r="E4751" t="s">
        <v>37</v>
      </c>
      <c r="F4751">
        <v>32.32</v>
      </c>
      <c r="G4751">
        <f>IF(DATOS[[#This Row],[avg_order_value]]="",0,DATOS[[#This Row],[avg_order_value]])</f>
        <v>32.32</v>
      </c>
      <c r="H4751">
        <v>7</v>
      </c>
      <c r="I4751">
        <f>DATOS[[#This Row],[avgValorOrdenDesc]]*DATOS[[#This Row],[total_orders]]</f>
        <v>226.24</v>
      </c>
      <c r="J4751">
        <v>111</v>
      </c>
      <c r="K4751">
        <v>0</v>
      </c>
      <c r="L4751" t="s">
        <v>40</v>
      </c>
      <c r="M4751">
        <v>47.6</v>
      </c>
      <c r="N4751">
        <f>IF(DATOS[[#This Row],[email_open_rate]]="",0,DATOS[[#This Row],[email_open_rate]])</f>
        <v>47.6</v>
      </c>
      <c r="O4751" s="1">
        <v>44752</v>
      </c>
      <c r="P4751">
        <v>17</v>
      </c>
      <c r="Q4751">
        <v>0.1</v>
      </c>
      <c r="R4751">
        <f>IF(IFERROR(VLOOKUP(DATOS[[#This Row],[IdUnico]],A4752:$A$5002,1,FALSE),0),1,0)</f>
        <v>0</v>
      </c>
    </row>
    <row r="4752" spans="1:18" x14ac:dyDescent="0.3">
      <c r="A4752" t="str">
        <f>CONCATENATE(DATOS[[#This Row],[customer_id]],"_",DATOS[[#This Row],[country]],"_",DATOS[[#This Row],[customer_since]])</f>
        <v>CUST_9529_Japan_45196</v>
      </c>
      <c r="B4752" t="s">
        <v>99</v>
      </c>
      <c r="C4752">
        <v>61</v>
      </c>
      <c r="D4752" t="s">
        <v>14</v>
      </c>
      <c r="E4752" t="s">
        <v>26</v>
      </c>
      <c r="F4752">
        <v>99.99</v>
      </c>
      <c r="G4752">
        <f>IF(DATOS[[#This Row],[avg_order_value]]="",0,DATOS[[#This Row],[avg_order_value]])</f>
        <v>99.99</v>
      </c>
      <c r="H4752">
        <v>8</v>
      </c>
      <c r="I4752">
        <f>DATOS[[#This Row],[avgValorOrdenDesc]]*DATOS[[#This Row],[total_orders]]</f>
        <v>799.92</v>
      </c>
      <c r="J4752">
        <v>88</v>
      </c>
      <c r="K4752">
        <v>0</v>
      </c>
      <c r="L4752" t="s">
        <v>16</v>
      </c>
      <c r="M4752">
        <v>1.1000000000000001</v>
      </c>
      <c r="N4752">
        <f>IF(DATOS[[#This Row],[email_open_rate]]="",0,DATOS[[#This Row],[email_open_rate]])</f>
        <v>1.1000000000000001</v>
      </c>
      <c r="O4752" s="1">
        <v>45196</v>
      </c>
      <c r="P4752">
        <v>24</v>
      </c>
      <c r="Q4752">
        <v>0.19</v>
      </c>
      <c r="R4752">
        <f>IF(IFERROR(VLOOKUP(DATOS[[#This Row],[IdUnico]],A4753:$A$5002,1,FALSE),0),1,0)</f>
        <v>0</v>
      </c>
    </row>
    <row r="4753" spans="1:18" x14ac:dyDescent="0.3">
      <c r="A4753" t="str">
        <f>CONCATENATE(DATOS[[#This Row],[customer_id]],"_",DATOS[[#This Row],[country]],"_",DATOS[[#This Row],[customer_since]])</f>
        <v>CUST_9531_Japan_45518</v>
      </c>
      <c r="B4753" t="s">
        <v>3716</v>
      </c>
      <c r="C4753">
        <v>54</v>
      </c>
      <c r="D4753" t="s">
        <v>21</v>
      </c>
      <c r="E4753" t="s">
        <v>26</v>
      </c>
      <c r="F4753">
        <v>52.21</v>
      </c>
      <c r="G4753">
        <f>IF(DATOS[[#This Row],[avg_order_value]]="",0,DATOS[[#This Row],[avg_order_value]])</f>
        <v>52.21</v>
      </c>
      <c r="H4753">
        <v>7</v>
      </c>
      <c r="I4753">
        <f>DATOS[[#This Row],[avgValorOrdenDesc]]*DATOS[[#This Row],[total_orders]]</f>
        <v>365.47</v>
      </c>
      <c r="J4753">
        <v>283</v>
      </c>
      <c r="K4753">
        <v>0</v>
      </c>
      <c r="L4753" t="s">
        <v>16</v>
      </c>
      <c r="N4753">
        <f>IF(DATOS[[#This Row],[email_open_rate]]="",0,DATOS[[#This Row],[email_open_rate]])</f>
        <v>0</v>
      </c>
      <c r="O4753" s="1">
        <v>45518</v>
      </c>
      <c r="P4753">
        <v>40</v>
      </c>
      <c r="Q4753">
        <v>0.05</v>
      </c>
      <c r="R4753">
        <f>IF(IFERROR(VLOOKUP(DATOS[[#This Row],[IdUnico]],A4754:$A$5002,1,FALSE),0),1,0)</f>
        <v>0</v>
      </c>
    </row>
    <row r="4754" spans="1:18" x14ac:dyDescent="0.3">
      <c r="A4754" t="str">
        <f>CONCATENATE(DATOS[[#This Row],[customer_id]],"_",DATOS[[#This Row],[country]],"_",DATOS[[#This Row],[customer_since]])</f>
        <v>CUST_9532_France_44573</v>
      </c>
      <c r="B4754" t="s">
        <v>3491</v>
      </c>
      <c r="C4754">
        <v>47</v>
      </c>
      <c r="D4754" t="s">
        <v>21</v>
      </c>
      <c r="E4754" t="s">
        <v>35</v>
      </c>
      <c r="G4754">
        <f>IF(DATOS[[#This Row],[avg_order_value]]="",0,DATOS[[#This Row],[avg_order_value]])</f>
        <v>0</v>
      </c>
      <c r="H4754">
        <v>7</v>
      </c>
      <c r="I4754">
        <f>DATOS[[#This Row],[avgValorOrdenDesc]]*DATOS[[#This Row],[total_orders]]</f>
        <v>0</v>
      </c>
      <c r="J4754">
        <v>290</v>
      </c>
      <c r="K4754">
        <v>0</v>
      </c>
      <c r="L4754" t="s">
        <v>29</v>
      </c>
      <c r="M4754">
        <v>29.5</v>
      </c>
      <c r="N4754">
        <f>IF(DATOS[[#This Row],[email_open_rate]]="",0,DATOS[[#This Row],[email_open_rate]])</f>
        <v>29.5</v>
      </c>
      <c r="O4754" s="1">
        <v>44573</v>
      </c>
      <c r="P4754">
        <v>58</v>
      </c>
      <c r="Q4754">
        <v>0.16</v>
      </c>
      <c r="R4754">
        <f>IF(IFERROR(VLOOKUP(DATOS[[#This Row],[IdUnico]],A4755:$A$5002,1,FALSE),0),1,0)</f>
        <v>0</v>
      </c>
    </row>
    <row r="4755" spans="1:18" x14ac:dyDescent="0.3">
      <c r="A4755" t="str">
        <f>CONCATENATE(DATOS[[#This Row],[customer_id]],"_",DATOS[[#This Row],[country]],"_",DATOS[[#This Row],[customer_since]])</f>
        <v>CUST_9533_China_44518</v>
      </c>
      <c r="B4755" t="s">
        <v>955</v>
      </c>
      <c r="C4755">
        <v>27</v>
      </c>
      <c r="D4755" t="s">
        <v>21</v>
      </c>
      <c r="E4755" t="s">
        <v>44</v>
      </c>
      <c r="F4755">
        <v>62.41</v>
      </c>
      <c r="G4755">
        <f>IF(DATOS[[#This Row],[avg_order_value]]="",0,DATOS[[#This Row],[avg_order_value]])</f>
        <v>62.41</v>
      </c>
      <c r="H4755">
        <v>13</v>
      </c>
      <c r="I4755">
        <f>DATOS[[#This Row],[avgValorOrdenDesc]]*DATOS[[#This Row],[total_orders]]</f>
        <v>811.32999999999993</v>
      </c>
      <c r="J4755">
        <v>70</v>
      </c>
      <c r="K4755">
        <v>0</v>
      </c>
      <c r="L4755" t="s">
        <v>29</v>
      </c>
      <c r="M4755">
        <v>75.900000000000006</v>
      </c>
      <c r="N4755">
        <f>IF(DATOS[[#This Row],[email_open_rate]]="",0,DATOS[[#This Row],[email_open_rate]])</f>
        <v>75.900000000000006</v>
      </c>
      <c r="O4755" s="1">
        <v>44518</v>
      </c>
      <c r="P4755">
        <v>80</v>
      </c>
      <c r="Q4755">
        <v>0.35</v>
      </c>
      <c r="R4755">
        <f>IF(IFERROR(VLOOKUP(DATOS[[#This Row],[IdUnico]],A4756:$A$5002,1,FALSE),0),1,0)</f>
        <v>0</v>
      </c>
    </row>
    <row r="4756" spans="1:18" x14ac:dyDescent="0.3">
      <c r="A4756" t="str">
        <f>CONCATENATE(DATOS[[#This Row],[customer_id]],"_",DATOS[[#This Row],[country]],"_",DATOS[[#This Row],[customer_since]])</f>
        <v>CUST_9533_Japan_44062</v>
      </c>
      <c r="B4756" t="s">
        <v>955</v>
      </c>
      <c r="C4756">
        <v>57</v>
      </c>
      <c r="D4756" t="s">
        <v>21</v>
      </c>
      <c r="E4756" t="s">
        <v>26</v>
      </c>
      <c r="F4756">
        <v>345</v>
      </c>
      <c r="G4756">
        <f>IF(DATOS[[#This Row],[avg_order_value]]="",0,DATOS[[#This Row],[avg_order_value]])</f>
        <v>345</v>
      </c>
      <c r="H4756">
        <v>14</v>
      </c>
      <c r="I4756">
        <f>DATOS[[#This Row],[avgValorOrdenDesc]]*DATOS[[#This Row],[total_orders]]</f>
        <v>4830</v>
      </c>
      <c r="J4756">
        <v>138</v>
      </c>
      <c r="K4756">
        <v>0</v>
      </c>
      <c r="L4756" t="s">
        <v>23</v>
      </c>
      <c r="N4756">
        <f>IF(DATOS[[#This Row],[email_open_rate]]="",0,DATOS[[#This Row],[email_open_rate]])</f>
        <v>0</v>
      </c>
      <c r="O4756" s="1">
        <v>44062</v>
      </c>
      <c r="P4756">
        <v>23</v>
      </c>
      <c r="Q4756">
        <v>0.2</v>
      </c>
      <c r="R4756">
        <f>IF(IFERROR(VLOOKUP(DATOS[[#This Row],[IdUnico]],A4757:$A$5002,1,FALSE),0),1,0)</f>
        <v>0</v>
      </c>
    </row>
    <row r="4757" spans="1:18" x14ac:dyDescent="0.3">
      <c r="A4757" t="str">
        <f>CONCATENATE(DATOS[[#This Row],[customer_id]],"_",DATOS[[#This Row],[country]],"_",DATOS[[#This Row],[customer_since]])</f>
        <v>CUST_9533_UK_44748</v>
      </c>
      <c r="B4757" t="s">
        <v>955</v>
      </c>
      <c r="C4757">
        <v>21</v>
      </c>
      <c r="D4757" t="s">
        <v>21</v>
      </c>
      <c r="E4757" t="s">
        <v>52</v>
      </c>
      <c r="F4757">
        <v>27.06</v>
      </c>
      <c r="G4757">
        <f>IF(DATOS[[#This Row],[avg_order_value]]="",0,DATOS[[#This Row],[avg_order_value]])</f>
        <v>27.06</v>
      </c>
      <c r="H4757">
        <v>9</v>
      </c>
      <c r="I4757">
        <f>DATOS[[#This Row],[avgValorOrdenDesc]]*DATOS[[#This Row],[total_orders]]</f>
        <v>243.54</v>
      </c>
      <c r="J4757">
        <v>20</v>
      </c>
      <c r="K4757">
        <v>0</v>
      </c>
      <c r="L4757" t="s">
        <v>19</v>
      </c>
      <c r="M4757">
        <v>21.8</v>
      </c>
      <c r="N4757">
        <f>IF(DATOS[[#This Row],[email_open_rate]]="",0,DATOS[[#This Row],[email_open_rate]])</f>
        <v>21.8</v>
      </c>
      <c r="O4757" s="1">
        <v>44748</v>
      </c>
      <c r="P4757">
        <v>29</v>
      </c>
      <c r="Q4757">
        <v>0.21</v>
      </c>
      <c r="R4757">
        <f>IF(IFERROR(VLOOKUP(DATOS[[#This Row],[IdUnico]],A4758:$A$5002,1,FALSE),0),1,0)</f>
        <v>0</v>
      </c>
    </row>
    <row r="4758" spans="1:18" x14ac:dyDescent="0.3">
      <c r="A4758" t="str">
        <f>CONCATENATE(DATOS[[#This Row],[customer_id]],"_",DATOS[[#This Row],[country]],"_",DATOS[[#This Row],[customer_since]])</f>
        <v>CUST_9535_USA_45113</v>
      </c>
      <c r="B4758" t="s">
        <v>2010</v>
      </c>
      <c r="C4758">
        <v>64</v>
      </c>
      <c r="D4758" t="s">
        <v>21</v>
      </c>
      <c r="E4758" t="s">
        <v>18</v>
      </c>
      <c r="F4758">
        <v>45.79</v>
      </c>
      <c r="G4758">
        <f>IF(DATOS[[#This Row],[avg_order_value]]="",0,DATOS[[#This Row],[avg_order_value]])</f>
        <v>45.79</v>
      </c>
      <c r="H4758">
        <v>7</v>
      </c>
      <c r="I4758">
        <f>DATOS[[#This Row],[avgValorOrdenDesc]]*DATOS[[#This Row],[total_orders]]</f>
        <v>320.52999999999997</v>
      </c>
      <c r="J4758">
        <v>98</v>
      </c>
      <c r="K4758">
        <v>0</v>
      </c>
      <c r="L4758" t="s">
        <v>16</v>
      </c>
      <c r="M4758">
        <v>56.8</v>
      </c>
      <c r="N4758">
        <f>IF(DATOS[[#This Row],[email_open_rate]]="",0,DATOS[[#This Row],[email_open_rate]])</f>
        <v>56.8</v>
      </c>
      <c r="O4758" s="1">
        <v>45113</v>
      </c>
      <c r="P4758">
        <v>48</v>
      </c>
      <c r="Q4758">
        <v>0.52</v>
      </c>
      <c r="R4758">
        <f>IF(IFERROR(VLOOKUP(DATOS[[#This Row],[IdUnico]],A4759:$A$5002,1,FALSE),0),1,0)</f>
        <v>0</v>
      </c>
    </row>
    <row r="4759" spans="1:18" x14ac:dyDescent="0.3">
      <c r="A4759" t="str">
        <f>CONCATENATE(DATOS[[#This Row],[customer_id]],"_",DATOS[[#This Row],[country]],"_",DATOS[[#This Row],[customer_since]])</f>
        <v>CUST_9536_France_44068</v>
      </c>
      <c r="B4759" t="s">
        <v>3815</v>
      </c>
      <c r="C4759">
        <v>66</v>
      </c>
      <c r="D4759" t="s">
        <v>14</v>
      </c>
      <c r="E4759" t="s">
        <v>35</v>
      </c>
      <c r="F4759">
        <v>148.55000000000001</v>
      </c>
      <c r="G4759">
        <f>IF(DATOS[[#This Row],[avg_order_value]]="",0,DATOS[[#This Row],[avg_order_value]])</f>
        <v>148.55000000000001</v>
      </c>
      <c r="H4759">
        <v>8</v>
      </c>
      <c r="I4759">
        <f>DATOS[[#This Row],[avgValorOrdenDesc]]*DATOS[[#This Row],[total_orders]]</f>
        <v>1188.4000000000001</v>
      </c>
      <c r="J4759">
        <v>324</v>
      </c>
      <c r="K4759">
        <v>0</v>
      </c>
      <c r="L4759" t="s">
        <v>16</v>
      </c>
      <c r="M4759">
        <v>42.7</v>
      </c>
      <c r="N4759">
        <f>IF(DATOS[[#This Row],[email_open_rate]]="",0,DATOS[[#This Row],[email_open_rate]])</f>
        <v>42.7</v>
      </c>
      <c r="O4759" s="1">
        <v>44068</v>
      </c>
      <c r="P4759">
        <v>20</v>
      </c>
      <c r="Q4759">
        <v>0.35</v>
      </c>
      <c r="R4759">
        <f>IF(IFERROR(VLOOKUP(DATOS[[#This Row],[IdUnico]],A4760:$A$5002,1,FALSE),0),1,0)</f>
        <v>0</v>
      </c>
    </row>
    <row r="4760" spans="1:18" x14ac:dyDescent="0.3">
      <c r="A4760" t="str">
        <f>CONCATENATE(DATOS[[#This Row],[customer_id]],"_",DATOS[[#This Row],[country]],"_",DATOS[[#This Row],[customer_since]])</f>
        <v>CUST_9547_India_44107</v>
      </c>
      <c r="B4760" t="s">
        <v>2503</v>
      </c>
      <c r="C4760">
        <v>44</v>
      </c>
      <c r="D4760" t="s">
        <v>14</v>
      </c>
      <c r="E4760" t="s">
        <v>37</v>
      </c>
      <c r="F4760">
        <v>37.15</v>
      </c>
      <c r="G4760">
        <f>IF(DATOS[[#This Row],[avg_order_value]]="",0,DATOS[[#This Row],[avg_order_value]])</f>
        <v>37.15</v>
      </c>
      <c r="H4760">
        <v>13</v>
      </c>
      <c r="I4760">
        <f>DATOS[[#This Row],[avgValorOrdenDesc]]*DATOS[[#This Row],[total_orders]]</f>
        <v>482.95</v>
      </c>
      <c r="J4760">
        <v>74</v>
      </c>
      <c r="K4760">
        <v>0</v>
      </c>
      <c r="L4760" t="s">
        <v>40</v>
      </c>
      <c r="M4760">
        <v>93.9</v>
      </c>
      <c r="N4760">
        <f>IF(DATOS[[#This Row],[email_open_rate]]="",0,DATOS[[#This Row],[email_open_rate]])</f>
        <v>93.9</v>
      </c>
      <c r="O4760" s="1">
        <v>44107</v>
      </c>
      <c r="P4760">
        <v>90</v>
      </c>
      <c r="Q4760">
        <v>0.28999999999999998</v>
      </c>
      <c r="R4760">
        <f>IF(IFERROR(VLOOKUP(DATOS[[#This Row],[IdUnico]],A4761:$A$5002,1,FALSE),0),1,0)</f>
        <v>0</v>
      </c>
    </row>
    <row r="4761" spans="1:18" x14ac:dyDescent="0.3">
      <c r="A4761" t="str">
        <f>CONCATENATE(DATOS[[#This Row],[customer_id]],"_",DATOS[[#This Row],[country]],"_",DATOS[[#This Row],[customer_since]])</f>
        <v>CUST_9548_Australia_45553</v>
      </c>
      <c r="B4761" t="s">
        <v>2587</v>
      </c>
      <c r="C4761">
        <v>28</v>
      </c>
      <c r="D4761" t="s">
        <v>21</v>
      </c>
      <c r="E4761" t="s">
        <v>22</v>
      </c>
      <c r="F4761">
        <v>179.35</v>
      </c>
      <c r="G4761">
        <f>IF(DATOS[[#This Row],[avg_order_value]]="",0,DATOS[[#This Row],[avg_order_value]])</f>
        <v>179.35</v>
      </c>
      <c r="H4761">
        <v>7</v>
      </c>
      <c r="I4761">
        <f>DATOS[[#This Row],[avgValorOrdenDesc]]*DATOS[[#This Row],[total_orders]]</f>
        <v>1255.45</v>
      </c>
      <c r="J4761">
        <v>181</v>
      </c>
      <c r="K4761">
        <v>0</v>
      </c>
      <c r="L4761" t="s">
        <v>40</v>
      </c>
      <c r="M4761">
        <v>19.100000000000001</v>
      </c>
      <c r="N4761">
        <f>IF(DATOS[[#This Row],[email_open_rate]]="",0,DATOS[[#This Row],[email_open_rate]])</f>
        <v>19.100000000000001</v>
      </c>
      <c r="O4761" s="1">
        <v>45553</v>
      </c>
      <c r="P4761">
        <v>59</v>
      </c>
      <c r="Q4761">
        <v>0.47</v>
      </c>
      <c r="R4761">
        <f>IF(IFERROR(VLOOKUP(DATOS[[#This Row],[IdUnico]],A4762:$A$5002,1,FALSE),0),1,0)</f>
        <v>0</v>
      </c>
    </row>
    <row r="4762" spans="1:18" x14ac:dyDescent="0.3">
      <c r="A4762" t="str">
        <f>CONCATENATE(DATOS[[#This Row],[customer_id]],"_",DATOS[[#This Row],[country]],"_",DATOS[[#This Row],[customer_since]])</f>
        <v>CUST_9549_Canada_45724</v>
      </c>
      <c r="B4762" t="s">
        <v>578</v>
      </c>
      <c r="C4762">
        <v>29</v>
      </c>
      <c r="D4762" t="s">
        <v>21</v>
      </c>
      <c r="E4762" t="s">
        <v>28</v>
      </c>
      <c r="F4762">
        <v>41.85</v>
      </c>
      <c r="G4762">
        <f>IF(DATOS[[#This Row],[avg_order_value]]="",0,DATOS[[#This Row],[avg_order_value]])</f>
        <v>41.85</v>
      </c>
      <c r="H4762">
        <v>9</v>
      </c>
      <c r="I4762">
        <f>DATOS[[#This Row],[avgValorOrdenDesc]]*DATOS[[#This Row],[total_orders]]</f>
        <v>376.65000000000003</v>
      </c>
      <c r="J4762">
        <v>201</v>
      </c>
      <c r="K4762">
        <v>0</v>
      </c>
      <c r="L4762" t="s">
        <v>16</v>
      </c>
      <c r="M4762">
        <v>38.6</v>
      </c>
      <c r="N4762">
        <f>IF(DATOS[[#This Row],[email_open_rate]]="",0,DATOS[[#This Row],[email_open_rate]])</f>
        <v>38.6</v>
      </c>
      <c r="O4762" s="1">
        <v>45724</v>
      </c>
      <c r="P4762">
        <v>29</v>
      </c>
      <c r="Q4762">
        <v>0.12</v>
      </c>
      <c r="R4762">
        <f>IF(IFERROR(VLOOKUP(DATOS[[#This Row],[IdUnico]],A4763:$A$5002,1,FALSE),0),1,0)</f>
        <v>0</v>
      </c>
    </row>
    <row r="4763" spans="1:18" x14ac:dyDescent="0.3">
      <c r="A4763" t="str">
        <f>CONCATENATE(DATOS[[#This Row],[customer_id]],"_",DATOS[[#This Row],[country]],"_",DATOS[[#This Row],[customer_since]])</f>
        <v>CUST_9549_China_44631</v>
      </c>
      <c r="B4763" t="s">
        <v>578</v>
      </c>
      <c r="C4763">
        <v>24</v>
      </c>
      <c r="D4763" t="s">
        <v>25</v>
      </c>
      <c r="E4763" t="s">
        <v>44</v>
      </c>
      <c r="F4763">
        <v>86.68</v>
      </c>
      <c r="G4763">
        <f>IF(DATOS[[#This Row],[avg_order_value]]="",0,DATOS[[#This Row],[avg_order_value]])</f>
        <v>86.68</v>
      </c>
      <c r="H4763">
        <v>9</v>
      </c>
      <c r="I4763">
        <f>DATOS[[#This Row],[avgValorOrdenDesc]]*DATOS[[#This Row],[total_orders]]</f>
        <v>780.12000000000012</v>
      </c>
      <c r="J4763">
        <v>321</v>
      </c>
      <c r="K4763">
        <v>0</v>
      </c>
      <c r="L4763" t="s">
        <v>23</v>
      </c>
      <c r="M4763">
        <v>38.799999999999997</v>
      </c>
      <c r="N4763">
        <f>IF(DATOS[[#This Row],[email_open_rate]]="",0,DATOS[[#This Row],[email_open_rate]])</f>
        <v>38.799999999999997</v>
      </c>
      <c r="O4763" s="1">
        <v>44631</v>
      </c>
      <c r="P4763">
        <v>5</v>
      </c>
      <c r="Q4763">
        <v>0.14000000000000001</v>
      </c>
      <c r="R4763">
        <f>IF(IFERROR(VLOOKUP(DATOS[[#This Row],[IdUnico]],A4764:$A$5002,1,FALSE),0),1,0)</f>
        <v>0</v>
      </c>
    </row>
    <row r="4764" spans="1:18" x14ac:dyDescent="0.3">
      <c r="A4764" t="str">
        <f>CONCATENATE(DATOS[[#This Row],[customer_id]],"_",DATOS[[#This Row],[country]],"_",DATOS[[#This Row],[customer_since]])</f>
        <v>CUST_9551_China_45309</v>
      </c>
      <c r="B4764" t="s">
        <v>1817</v>
      </c>
      <c r="C4764">
        <v>64</v>
      </c>
      <c r="D4764" t="s">
        <v>21</v>
      </c>
      <c r="E4764" t="s">
        <v>44</v>
      </c>
      <c r="F4764">
        <v>60.72</v>
      </c>
      <c r="G4764">
        <f>IF(DATOS[[#This Row],[avg_order_value]]="",0,DATOS[[#This Row],[avg_order_value]])</f>
        <v>60.72</v>
      </c>
      <c r="H4764">
        <v>11</v>
      </c>
      <c r="I4764">
        <f>DATOS[[#This Row],[avgValorOrdenDesc]]*DATOS[[#This Row],[total_orders]]</f>
        <v>667.92</v>
      </c>
      <c r="J4764">
        <v>360</v>
      </c>
      <c r="K4764">
        <v>0</v>
      </c>
      <c r="L4764" t="s">
        <v>40</v>
      </c>
      <c r="M4764">
        <v>59</v>
      </c>
      <c r="N4764">
        <f>IF(DATOS[[#This Row],[email_open_rate]]="",0,DATOS[[#This Row],[email_open_rate]])</f>
        <v>59</v>
      </c>
      <c r="O4764" s="1">
        <v>45309</v>
      </c>
      <c r="P4764">
        <v>28</v>
      </c>
      <c r="Q4764">
        <v>0.18</v>
      </c>
      <c r="R4764">
        <f>IF(IFERROR(VLOOKUP(DATOS[[#This Row],[IdUnico]],A4765:$A$5002,1,FALSE),0),1,0)</f>
        <v>0</v>
      </c>
    </row>
    <row r="4765" spans="1:18" x14ac:dyDescent="0.3">
      <c r="A4765" t="str">
        <f>CONCATENATE(DATOS[[#This Row],[customer_id]],"_",DATOS[[#This Row],[country]],"_",DATOS[[#This Row],[customer_since]])</f>
        <v>CUST_9551_India_45605</v>
      </c>
      <c r="B4765" t="s">
        <v>1817</v>
      </c>
      <c r="C4765">
        <v>36</v>
      </c>
      <c r="D4765" t="s">
        <v>21</v>
      </c>
      <c r="E4765" t="s">
        <v>37</v>
      </c>
      <c r="F4765">
        <v>90.42</v>
      </c>
      <c r="G4765">
        <f>IF(DATOS[[#This Row],[avg_order_value]]="",0,DATOS[[#This Row],[avg_order_value]])</f>
        <v>90.42</v>
      </c>
      <c r="H4765">
        <v>18</v>
      </c>
      <c r="I4765">
        <f>DATOS[[#This Row],[avgValorOrdenDesc]]*DATOS[[#This Row],[total_orders]]</f>
        <v>1627.56</v>
      </c>
      <c r="J4765">
        <v>19</v>
      </c>
      <c r="K4765">
        <v>0</v>
      </c>
      <c r="L4765" t="s">
        <v>29</v>
      </c>
      <c r="M4765">
        <v>81.8</v>
      </c>
      <c r="N4765">
        <f>IF(DATOS[[#This Row],[email_open_rate]]="",0,DATOS[[#This Row],[email_open_rate]])</f>
        <v>81.8</v>
      </c>
      <c r="O4765" s="1">
        <v>45605</v>
      </c>
      <c r="P4765">
        <v>98</v>
      </c>
      <c r="Q4765">
        <v>0.21</v>
      </c>
      <c r="R4765">
        <f>IF(IFERROR(VLOOKUP(DATOS[[#This Row],[IdUnico]],A4766:$A$5002,1,FALSE),0),1,0)</f>
        <v>0</v>
      </c>
    </row>
    <row r="4766" spans="1:18" x14ac:dyDescent="0.3">
      <c r="A4766" t="str">
        <f>CONCATENATE(DATOS[[#This Row],[customer_id]],"_",DATOS[[#This Row],[country]],"_",DATOS[[#This Row],[customer_since]])</f>
        <v>CUST_9553_Canada_44576</v>
      </c>
      <c r="B4766" t="s">
        <v>1873</v>
      </c>
      <c r="C4766">
        <v>70</v>
      </c>
      <c r="D4766" t="s">
        <v>21</v>
      </c>
      <c r="E4766" t="s">
        <v>28</v>
      </c>
      <c r="F4766">
        <v>149.30000000000001</v>
      </c>
      <c r="G4766">
        <f>IF(DATOS[[#This Row],[avg_order_value]]="",0,DATOS[[#This Row],[avg_order_value]])</f>
        <v>149.30000000000001</v>
      </c>
      <c r="H4766">
        <v>5</v>
      </c>
      <c r="I4766">
        <f>DATOS[[#This Row],[avgValorOrdenDesc]]*DATOS[[#This Row],[total_orders]]</f>
        <v>746.5</v>
      </c>
      <c r="J4766">
        <v>358</v>
      </c>
      <c r="K4766">
        <v>0</v>
      </c>
      <c r="L4766" t="s">
        <v>40</v>
      </c>
      <c r="M4766">
        <v>42.6</v>
      </c>
      <c r="N4766">
        <f>IF(DATOS[[#This Row],[email_open_rate]]="",0,DATOS[[#This Row],[email_open_rate]])</f>
        <v>42.6</v>
      </c>
      <c r="O4766" s="1">
        <v>44576</v>
      </c>
      <c r="P4766">
        <v>41</v>
      </c>
      <c r="Q4766">
        <v>0.24</v>
      </c>
      <c r="R4766">
        <f>IF(IFERROR(VLOOKUP(DATOS[[#This Row],[IdUnico]],A4767:$A$5002,1,FALSE),0),1,0)</f>
        <v>0</v>
      </c>
    </row>
    <row r="4767" spans="1:18" x14ac:dyDescent="0.3">
      <c r="A4767" t="str">
        <f>CONCATENATE(DATOS[[#This Row],[customer_id]],"_",DATOS[[#This Row],[country]],"_",DATOS[[#This Row],[customer_since]])</f>
        <v>CUST_9554_USA_45561</v>
      </c>
      <c r="B4767" t="s">
        <v>894</v>
      </c>
      <c r="C4767">
        <v>22</v>
      </c>
      <c r="D4767" t="s">
        <v>21</v>
      </c>
      <c r="E4767" t="s">
        <v>18</v>
      </c>
      <c r="F4767">
        <v>86.03</v>
      </c>
      <c r="G4767">
        <f>IF(DATOS[[#This Row],[avg_order_value]]="",0,DATOS[[#This Row],[avg_order_value]])</f>
        <v>86.03</v>
      </c>
      <c r="H4767">
        <v>16</v>
      </c>
      <c r="I4767">
        <f>DATOS[[#This Row],[avgValorOrdenDesc]]*DATOS[[#This Row],[total_orders]]</f>
        <v>1376.48</v>
      </c>
      <c r="J4767">
        <v>306</v>
      </c>
      <c r="K4767">
        <v>0</v>
      </c>
      <c r="L4767" t="s">
        <v>23</v>
      </c>
      <c r="M4767">
        <v>50.7</v>
      </c>
      <c r="N4767">
        <f>IF(DATOS[[#This Row],[email_open_rate]]="",0,DATOS[[#This Row],[email_open_rate]])</f>
        <v>50.7</v>
      </c>
      <c r="O4767" s="1">
        <v>45561</v>
      </c>
      <c r="P4767">
        <v>44</v>
      </c>
      <c r="Q4767">
        <v>0.38</v>
      </c>
      <c r="R4767">
        <f>IF(IFERROR(VLOOKUP(DATOS[[#This Row],[IdUnico]],A4768:$A$5002,1,FALSE),0),1,0)</f>
        <v>0</v>
      </c>
    </row>
    <row r="4768" spans="1:18" x14ac:dyDescent="0.3">
      <c r="A4768" t="str">
        <f>CONCATENATE(DATOS[[#This Row],[customer_id]],"_",DATOS[[#This Row],[country]],"_",DATOS[[#This Row],[customer_since]])</f>
        <v>CUST_9555_Australia_45543</v>
      </c>
      <c r="B4768" t="s">
        <v>1660</v>
      </c>
      <c r="C4768">
        <v>62</v>
      </c>
      <c r="D4768" t="s">
        <v>14</v>
      </c>
      <c r="E4768" t="s">
        <v>22</v>
      </c>
      <c r="F4768">
        <v>43.42</v>
      </c>
      <c r="G4768">
        <f>IF(DATOS[[#This Row],[avg_order_value]]="",0,DATOS[[#This Row],[avg_order_value]])</f>
        <v>43.42</v>
      </c>
      <c r="H4768">
        <v>8</v>
      </c>
      <c r="I4768">
        <f>DATOS[[#This Row],[avgValorOrdenDesc]]*DATOS[[#This Row],[total_orders]]</f>
        <v>347.36</v>
      </c>
      <c r="J4768">
        <v>32</v>
      </c>
      <c r="K4768">
        <v>0</v>
      </c>
      <c r="L4768" t="s">
        <v>19</v>
      </c>
      <c r="M4768">
        <v>17.7</v>
      </c>
      <c r="N4768">
        <f>IF(DATOS[[#This Row],[email_open_rate]]="",0,DATOS[[#This Row],[email_open_rate]])</f>
        <v>17.7</v>
      </c>
      <c r="O4768" s="1">
        <v>45543</v>
      </c>
      <c r="P4768">
        <v>72</v>
      </c>
      <c r="Q4768">
        <v>0.08</v>
      </c>
      <c r="R4768">
        <f>IF(IFERROR(VLOOKUP(DATOS[[#This Row],[IdUnico]],A4769:$A$5002,1,FALSE),0),1,0)</f>
        <v>0</v>
      </c>
    </row>
    <row r="4769" spans="1:18" x14ac:dyDescent="0.3">
      <c r="A4769" t="str">
        <f>CONCATENATE(DATOS[[#This Row],[customer_id]],"_",DATOS[[#This Row],[country]],"_",DATOS[[#This Row],[customer_since]])</f>
        <v>CUST_9556_Germany_45815</v>
      </c>
      <c r="B4769" t="s">
        <v>2311</v>
      </c>
      <c r="C4769">
        <v>75</v>
      </c>
      <c r="D4769" t="s">
        <v>14</v>
      </c>
      <c r="E4769" t="s">
        <v>50</v>
      </c>
      <c r="F4769">
        <v>57.62</v>
      </c>
      <c r="G4769">
        <f>IF(DATOS[[#This Row],[avg_order_value]]="",0,DATOS[[#This Row],[avg_order_value]])</f>
        <v>57.62</v>
      </c>
      <c r="H4769">
        <v>8</v>
      </c>
      <c r="I4769">
        <f>DATOS[[#This Row],[avgValorOrdenDesc]]*DATOS[[#This Row],[total_orders]]</f>
        <v>460.96</v>
      </c>
      <c r="J4769">
        <v>130</v>
      </c>
      <c r="K4769">
        <v>0</v>
      </c>
      <c r="L4769" t="s">
        <v>23</v>
      </c>
      <c r="M4769">
        <v>76.900000000000006</v>
      </c>
      <c r="N4769">
        <f>IF(DATOS[[#This Row],[email_open_rate]]="",0,DATOS[[#This Row],[email_open_rate]])</f>
        <v>76.900000000000006</v>
      </c>
      <c r="O4769" s="1">
        <v>45815</v>
      </c>
      <c r="P4769">
        <v>26</v>
      </c>
      <c r="Q4769">
        <v>0.6</v>
      </c>
      <c r="R4769">
        <f>IF(IFERROR(VLOOKUP(DATOS[[#This Row],[IdUnico]],A4770:$A$5002,1,FALSE),0),1,0)</f>
        <v>0</v>
      </c>
    </row>
    <row r="4770" spans="1:18" x14ac:dyDescent="0.3">
      <c r="A4770" t="str">
        <f>CONCATENATE(DATOS[[#This Row],[customer_id]],"_",DATOS[[#This Row],[country]],"_",DATOS[[#This Row],[customer_since]])</f>
        <v>CUST_9557_Germany_44584</v>
      </c>
      <c r="B4770" t="s">
        <v>3628</v>
      </c>
      <c r="C4770">
        <v>79</v>
      </c>
      <c r="D4770" t="s">
        <v>21</v>
      </c>
      <c r="E4770" t="s">
        <v>50</v>
      </c>
      <c r="F4770">
        <v>137.55000000000001</v>
      </c>
      <c r="G4770">
        <f>IF(DATOS[[#This Row],[avg_order_value]]="",0,DATOS[[#This Row],[avg_order_value]])</f>
        <v>137.55000000000001</v>
      </c>
      <c r="H4770">
        <v>4</v>
      </c>
      <c r="I4770">
        <f>DATOS[[#This Row],[avgValorOrdenDesc]]*DATOS[[#This Row],[total_orders]]</f>
        <v>550.20000000000005</v>
      </c>
      <c r="J4770">
        <v>19</v>
      </c>
      <c r="K4770">
        <v>0</v>
      </c>
      <c r="L4770" t="s">
        <v>23</v>
      </c>
      <c r="M4770">
        <v>17.600000000000001</v>
      </c>
      <c r="N4770">
        <f>IF(DATOS[[#This Row],[email_open_rate]]="",0,DATOS[[#This Row],[email_open_rate]])</f>
        <v>17.600000000000001</v>
      </c>
      <c r="O4770" s="1">
        <v>44584</v>
      </c>
      <c r="P4770">
        <v>41</v>
      </c>
      <c r="Q4770">
        <v>0.18</v>
      </c>
      <c r="R4770">
        <f>IF(IFERROR(VLOOKUP(DATOS[[#This Row],[IdUnico]],A4771:$A$5002,1,FALSE),0),1,0)</f>
        <v>0</v>
      </c>
    </row>
    <row r="4771" spans="1:18" x14ac:dyDescent="0.3">
      <c r="A4771" t="str">
        <f>CONCATENATE(DATOS[[#This Row],[customer_id]],"_",DATOS[[#This Row],[country]],"_",DATOS[[#This Row],[customer_since]])</f>
        <v>CUST_9558_Brazil_45673</v>
      </c>
      <c r="B4771" t="s">
        <v>3745</v>
      </c>
      <c r="C4771">
        <v>41</v>
      </c>
      <c r="D4771" t="s">
        <v>21</v>
      </c>
      <c r="E4771" t="s">
        <v>15</v>
      </c>
      <c r="G4771">
        <f>IF(DATOS[[#This Row],[avg_order_value]]="",0,DATOS[[#This Row],[avg_order_value]])</f>
        <v>0</v>
      </c>
      <c r="H4771">
        <v>14</v>
      </c>
      <c r="I4771">
        <f>DATOS[[#This Row],[avgValorOrdenDesc]]*DATOS[[#This Row],[total_orders]]</f>
        <v>0</v>
      </c>
      <c r="J4771">
        <v>59</v>
      </c>
      <c r="K4771">
        <v>0</v>
      </c>
      <c r="L4771" t="s">
        <v>19</v>
      </c>
      <c r="M4771">
        <v>54.7</v>
      </c>
      <c r="N4771">
        <f>IF(DATOS[[#This Row],[email_open_rate]]="",0,DATOS[[#This Row],[email_open_rate]])</f>
        <v>54.7</v>
      </c>
      <c r="O4771" s="1">
        <v>45673</v>
      </c>
      <c r="P4771">
        <v>58</v>
      </c>
      <c r="Q4771">
        <v>0.28000000000000003</v>
      </c>
      <c r="R4771">
        <f>IF(IFERROR(VLOOKUP(DATOS[[#This Row],[IdUnico]],A4772:$A$5002,1,FALSE),0),1,0)</f>
        <v>0</v>
      </c>
    </row>
    <row r="4772" spans="1:18" x14ac:dyDescent="0.3">
      <c r="A4772" t="str">
        <f>CONCATENATE(DATOS[[#This Row],[customer_id]],"_",DATOS[[#This Row],[country]],"_",DATOS[[#This Row],[customer_since]])</f>
        <v>CUST_9560_Australia_44754</v>
      </c>
      <c r="B4772" t="s">
        <v>2721</v>
      </c>
      <c r="C4772">
        <v>61</v>
      </c>
      <c r="D4772" t="s">
        <v>21</v>
      </c>
      <c r="E4772" t="s">
        <v>22</v>
      </c>
      <c r="F4772">
        <v>40.340000000000003</v>
      </c>
      <c r="G4772">
        <f>IF(DATOS[[#This Row],[avg_order_value]]="",0,DATOS[[#This Row],[avg_order_value]])</f>
        <v>40.340000000000003</v>
      </c>
      <c r="H4772">
        <v>18</v>
      </c>
      <c r="I4772">
        <f>DATOS[[#This Row],[avgValorOrdenDesc]]*DATOS[[#This Row],[total_orders]]</f>
        <v>726.12000000000012</v>
      </c>
      <c r="J4772">
        <v>294</v>
      </c>
      <c r="K4772">
        <v>0</v>
      </c>
      <c r="L4772" t="s">
        <v>23</v>
      </c>
      <c r="M4772">
        <v>60.2</v>
      </c>
      <c r="N4772">
        <f>IF(DATOS[[#This Row],[email_open_rate]]="",0,DATOS[[#This Row],[email_open_rate]])</f>
        <v>60.2</v>
      </c>
      <c r="O4772" s="1">
        <v>44754</v>
      </c>
      <c r="P4772">
        <v>84</v>
      </c>
      <c r="Q4772">
        <v>0.52</v>
      </c>
      <c r="R4772">
        <f>IF(IFERROR(VLOOKUP(DATOS[[#This Row],[IdUnico]],A4773:$A$5002,1,FALSE),0),1,0)</f>
        <v>0</v>
      </c>
    </row>
    <row r="4773" spans="1:18" x14ac:dyDescent="0.3">
      <c r="A4773" t="str">
        <f>CONCATENATE(DATOS[[#This Row],[customer_id]],"_",DATOS[[#This Row],[country]],"_",DATOS[[#This Row],[customer_since]])</f>
        <v>CUST_9560_France_45383</v>
      </c>
      <c r="B4773" t="s">
        <v>2721</v>
      </c>
      <c r="C4773">
        <v>42</v>
      </c>
      <c r="D4773" t="s">
        <v>25</v>
      </c>
      <c r="E4773" t="s">
        <v>35</v>
      </c>
      <c r="F4773">
        <v>209.3</v>
      </c>
      <c r="G4773">
        <f>IF(DATOS[[#This Row],[avg_order_value]]="",0,DATOS[[#This Row],[avg_order_value]])</f>
        <v>209.3</v>
      </c>
      <c r="H4773">
        <v>13</v>
      </c>
      <c r="I4773">
        <f>DATOS[[#This Row],[avgValorOrdenDesc]]*DATOS[[#This Row],[total_orders]]</f>
        <v>2720.9</v>
      </c>
      <c r="J4773">
        <v>176</v>
      </c>
      <c r="K4773">
        <v>0</v>
      </c>
      <c r="L4773" t="s">
        <v>16</v>
      </c>
      <c r="M4773">
        <v>80.2</v>
      </c>
      <c r="N4773">
        <f>IF(DATOS[[#This Row],[email_open_rate]]="",0,DATOS[[#This Row],[email_open_rate]])</f>
        <v>80.2</v>
      </c>
      <c r="O4773" s="1">
        <v>45383</v>
      </c>
      <c r="P4773">
        <v>13</v>
      </c>
      <c r="Q4773">
        <v>0.11</v>
      </c>
      <c r="R4773">
        <f>IF(IFERROR(VLOOKUP(DATOS[[#This Row],[IdUnico]],A4774:$A$5002,1,FALSE),0),1,0)</f>
        <v>0</v>
      </c>
    </row>
    <row r="4774" spans="1:18" x14ac:dyDescent="0.3">
      <c r="A4774" t="str">
        <f>CONCATENATE(DATOS[[#This Row],[customer_id]],"_",DATOS[[#This Row],[country]],"_",DATOS[[#This Row],[customer_since]])</f>
        <v>CUST_9561_Brazil_45440</v>
      </c>
      <c r="B4774" t="s">
        <v>1823</v>
      </c>
      <c r="C4774">
        <v>19</v>
      </c>
      <c r="D4774" t="s">
        <v>21</v>
      </c>
      <c r="E4774" t="s">
        <v>15</v>
      </c>
      <c r="F4774">
        <v>40.9</v>
      </c>
      <c r="G4774">
        <f>IF(DATOS[[#This Row],[avg_order_value]]="",0,DATOS[[#This Row],[avg_order_value]])</f>
        <v>40.9</v>
      </c>
      <c r="H4774">
        <v>14</v>
      </c>
      <c r="I4774">
        <f>DATOS[[#This Row],[avgValorOrdenDesc]]*DATOS[[#This Row],[total_orders]]</f>
        <v>572.6</v>
      </c>
      <c r="J4774">
        <v>0</v>
      </c>
      <c r="K4774">
        <v>0</v>
      </c>
      <c r="L4774" t="s">
        <v>29</v>
      </c>
      <c r="M4774">
        <v>22</v>
      </c>
      <c r="N4774">
        <f>IF(DATOS[[#This Row],[email_open_rate]]="",0,DATOS[[#This Row],[email_open_rate]])</f>
        <v>22</v>
      </c>
      <c r="O4774" s="1">
        <v>45440</v>
      </c>
      <c r="P4774">
        <v>84</v>
      </c>
      <c r="Q4774">
        <v>0.23</v>
      </c>
      <c r="R4774">
        <f>IF(IFERROR(VLOOKUP(DATOS[[#This Row],[IdUnico]],A4775:$A$5002,1,FALSE),0),1,0)</f>
        <v>0</v>
      </c>
    </row>
    <row r="4775" spans="1:18" x14ac:dyDescent="0.3">
      <c r="A4775" t="str">
        <f>CONCATENATE(DATOS[[#This Row],[customer_id]],"_",DATOS[[#This Row],[country]],"_",DATOS[[#This Row],[customer_since]])</f>
        <v>CUST_9562_Canada_45180</v>
      </c>
      <c r="B4775" t="s">
        <v>1988</v>
      </c>
      <c r="C4775">
        <v>22</v>
      </c>
      <c r="D4775" t="s">
        <v>14</v>
      </c>
      <c r="E4775" t="s">
        <v>28</v>
      </c>
      <c r="F4775">
        <v>139.79</v>
      </c>
      <c r="G4775">
        <f>IF(DATOS[[#This Row],[avg_order_value]]="",0,DATOS[[#This Row],[avg_order_value]])</f>
        <v>139.79</v>
      </c>
      <c r="H4775">
        <v>7</v>
      </c>
      <c r="I4775">
        <f>DATOS[[#This Row],[avgValorOrdenDesc]]*DATOS[[#This Row],[total_orders]]</f>
        <v>978.53</v>
      </c>
      <c r="J4775">
        <v>129</v>
      </c>
      <c r="K4775">
        <v>0</v>
      </c>
      <c r="L4775" t="s">
        <v>19</v>
      </c>
      <c r="M4775">
        <v>98.5</v>
      </c>
      <c r="N4775">
        <f>IF(DATOS[[#This Row],[email_open_rate]]="",0,DATOS[[#This Row],[email_open_rate]])</f>
        <v>98.5</v>
      </c>
      <c r="O4775" s="1">
        <v>45180</v>
      </c>
      <c r="P4775">
        <v>25</v>
      </c>
      <c r="Q4775">
        <v>0.21</v>
      </c>
      <c r="R4775">
        <f>IF(IFERROR(VLOOKUP(DATOS[[#This Row],[IdUnico]],A4776:$A$5002,1,FALSE),0),1,0)</f>
        <v>0</v>
      </c>
    </row>
    <row r="4776" spans="1:18" x14ac:dyDescent="0.3">
      <c r="A4776" t="str">
        <f>CONCATENATE(DATOS[[#This Row],[customer_id]],"_",DATOS[[#This Row],[country]],"_",DATOS[[#This Row],[customer_since]])</f>
        <v>CUST_9564_Australia_44828</v>
      </c>
      <c r="B4776" t="s">
        <v>1576</v>
      </c>
      <c r="C4776">
        <v>29</v>
      </c>
      <c r="D4776" t="s">
        <v>14</v>
      </c>
      <c r="E4776" t="s">
        <v>22</v>
      </c>
      <c r="F4776">
        <v>86.9</v>
      </c>
      <c r="G4776">
        <f>IF(DATOS[[#This Row],[avg_order_value]]="",0,DATOS[[#This Row],[avg_order_value]])</f>
        <v>86.9</v>
      </c>
      <c r="H4776">
        <v>6</v>
      </c>
      <c r="I4776">
        <f>DATOS[[#This Row],[avgValorOrdenDesc]]*DATOS[[#This Row],[total_orders]]</f>
        <v>521.40000000000009</v>
      </c>
      <c r="J4776">
        <v>1</v>
      </c>
      <c r="K4776">
        <v>0</v>
      </c>
      <c r="L4776" t="s">
        <v>29</v>
      </c>
      <c r="M4776">
        <v>93.5</v>
      </c>
      <c r="N4776">
        <f>IF(DATOS[[#This Row],[email_open_rate]]="",0,DATOS[[#This Row],[email_open_rate]])</f>
        <v>93.5</v>
      </c>
      <c r="O4776" s="1">
        <v>44828</v>
      </c>
      <c r="P4776">
        <v>45</v>
      </c>
      <c r="Q4776">
        <v>0.38</v>
      </c>
      <c r="R4776">
        <f>IF(IFERROR(VLOOKUP(DATOS[[#This Row],[IdUnico]],A4777:$A$5002,1,FALSE),0),1,0)</f>
        <v>0</v>
      </c>
    </row>
    <row r="4777" spans="1:18" x14ac:dyDescent="0.3">
      <c r="A4777" t="str">
        <f>CONCATENATE(DATOS[[#This Row],[customer_id]],"_",DATOS[[#This Row],[country]],"_",DATOS[[#This Row],[customer_since]])</f>
        <v>CUST_9566_Germany_44945</v>
      </c>
      <c r="B4777" t="s">
        <v>2252</v>
      </c>
      <c r="C4777">
        <v>30</v>
      </c>
      <c r="D4777" t="s">
        <v>21</v>
      </c>
      <c r="E4777" t="s">
        <v>50</v>
      </c>
      <c r="F4777">
        <v>100.94</v>
      </c>
      <c r="G4777">
        <f>IF(DATOS[[#This Row],[avg_order_value]]="",0,DATOS[[#This Row],[avg_order_value]])</f>
        <v>100.94</v>
      </c>
      <c r="H4777">
        <v>7</v>
      </c>
      <c r="I4777">
        <f>DATOS[[#This Row],[avgValorOrdenDesc]]*DATOS[[#This Row],[total_orders]]</f>
        <v>706.57999999999993</v>
      </c>
      <c r="J4777">
        <v>1</v>
      </c>
      <c r="K4777">
        <v>0</v>
      </c>
      <c r="L4777" t="s">
        <v>19</v>
      </c>
      <c r="M4777">
        <v>56.7</v>
      </c>
      <c r="N4777">
        <f>IF(DATOS[[#This Row],[email_open_rate]]="",0,DATOS[[#This Row],[email_open_rate]])</f>
        <v>56.7</v>
      </c>
      <c r="O4777" s="1">
        <v>44945</v>
      </c>
      <c r="P4777">
        <v>40</v>
      </c>
      <c r="Q4777">
        <v>0.12</v>
      </c>
      <c r="R4777">
        <f>IF(IFERROR(VLOOKUP(DATOS[[#This Row],[IdUnico]],A4778:$A$5002,1,FALSE),0),1,0)</f>
        <v>0</v>
      </c>
    </row>
    <row r="4778" spans="1:18" x14ac:dyDescent="0.3">
      <c r="A4778" t="str">
        <f>CONCATENATE(DATOS[[#This Row],[customer_id]],"_",DATOS[[#This Row],[country]],"_",DATOS[[#This Row],[customer_since]])</f>
        <v>CUST_9566_India_45434</v>
      </c>
      <c r="B4778" t="s">
        <v>2252</v>
      </c>
      <c r="C4778">
        <v>76</v>
      </c>
      <c r="D4778" t="s">
        <v>14</v>
      </c>
      <c r="E4778" t="s">
        <v>37</v>
      </c>
      <c r="F4778">
        <v>169.33</v>
      </c>
      <c r="G4778">
        <f>IF(DATOS[[#This Row],[avg_order_value]]="",0,DATOS[[#This Row],[avg_order_value]])</f>
        <v>169.33</v>
      </c>
      <c r="H4778">
        <v>13</v>
      </c>
      <c r="I4778">
        <f>DATOS[[#This Row],[avgValorOrdenDesc]]*DATOS[[#This Row],[total_orders]]</f>
        <v>2201.29</v>
      </c>
      <c r="J4778">
        <v>121</v>
      </c>
      <c r="K4778">
        <v>0</v>
      </c>
      <c r="L4778" t="s">
        <v>29</v>
      </c>
      <c r="M4778">
        <v>41.7</v>
      </c>
      <c r="N4778">
        <f>IF(DATOS[[#This Row],[email_open_rate]]="",0,DATOS[[#This Row],[email_open_rate]])</f>
        <v>41.7</v>
      </c>
      <c r="O4778" s="1">
        <v>45434</v>
      </c>
      <c r="P4778">
        <v>64</v>
      </c>
      <c r="Q4778">
        <v>0.31</v>
      </c>
      <c r="R4778">
        <f>IF(IFERROR(VLOOKUP(DATOS[[#This Row],[IdUnico]],A4779:$A$5002,1,FALSE),0),1,0)</f>
        <v>0</v>
      </c>
    </row>
    <row r="4779" spans="1:18" x14ac:dyDescent="0.3">
      <c r="A4779" t="str">
        <f>CONCATENATE(DATOS[[#This Row],[customer_id]],"_",DATOS[[#This Row],[country]],"_",DATOS[[#This Row],[customer_since]])</f>
        <v>CUST_9566_UK_44862</v>
      </c>
      <c r="B4779" t="s">
        <v>2252</v>
      </c>
      <c r="C4779">
        <v>25</v>
      </c>
      <c r="D4779" t="s">
        <v>14</v>
      </c>
      <c r="E4779" t="s">
        <v>52</v>
      </c>
      <c r="F4779">
        <v>130.81</v>
      </c>
      <c r="G4779">
        <f>IF(DATOS[[#This Row],[avg_order_value]]="",0,DATOS[[#This Row],[avg_order_value]])</f>
        <v>130.81</v>
      </c>
      <c r="H4779">
        <v>12</v>
      </c>
      <c r="I4779">
        <f>DATOS[[#This Row],[avgValorOrdenDesc]]*DATOS[[#This Row],[total_orders]]</f>
        <v>1569.72</v>
      </c>
      <c r="J4779">
        <v>82</v>
      </c>
      <c r="K4779">
        <v>0</v>
      </c>
      <c r="L4779" t="s">
        <v>40</v>
      </c>
      <c r="M4779">
        <v>11.3</v>
      </c>
      <c r="N4779">
        <f>IF(DATOS[[#This Row],[email_open_rate]]="",0,DATOS[[#This Row],[email_open_rate]])</f>
        <v>11.3</v>
      </c>
      <c r="O4779" s="1">
        <v>44862</v>
      </c>
      <c r="P4779">
        <v>24</v>
      </c>
      <c r="Q4779">
        <v>0.24</v>
      </c>
      <c r="R4779">
        <f>IF(IFERROR(VLOOKUP(DATOS[[#This Row],[IdUnico]],A4780:$A$5002,1,FALSE),0),1,0)</f>
        <v>0</v>
      </c>
    </row>
    <row r="4780" spans="1:18" x14ac:dyDescent="0.3">
      <c r="A4780" t="str">
        <f>CONCATENATE(DATOS[[#This Row],[customer_id]],"_",DATOS[[#This Row],[country]],"_",DATOS[[#This Row],[customer_since]])</f>
        <v>CUST_9567_Australia_45287</v>
      </c>
      <c r="B4780" t="s">
        <v>819</v>
      </c>
      <c r="C4780">
        <v>29</v>
      </c>
      <c r="D4780" t="s">
        <v>14</v>
      </c>
      <c r="E4780" t="s">
        <v>22</v>
      </c>
      <c r="F4780">
        <v>70.27</v>
      </c>
      <c r="G4780">
        <f>IF(DATOS[[#This Row],[avg_order_value]]="",0,DATOS[[#This Row],[avg_order_value]])</f>
        <v>70.27</v>
      </c>
      <c r="H4780">
        <v>12</v>
      </c>
      <c r="I4780">
        <f>DATOS[[#This Row],[avgValorOrdenDesc]]*DATOS[[#This Row],[total_orders]]</f>
        <v>843.24</v>
      </c>
      <c r="J4780">
        <v>27</v>
      </c>
      <c r="K4780">
        <v>1</v>
      </c>
      <c r="L4780" t="s">
        <v>40</v>
      </c>
      <c r="M4780">
        <v>1.9</v>
      </c>
      <c r="N4780">
        <f>IF(DATOS[[#This Row],[email_open_rate]]="",0,DATOS[[#This Row],[email_open_rate]])</f>
        <v>1.9</v>
      </c>
      <c r="O4780" s="1">
        <v>45287</v>
      </c>
      <c r="P4780">
        <v>17</v>
      </c>
      <c r="Q4780">
        <v>0.28999999999999998</v>
      </c>
      <c r="R4780">
        <f>IF(IFERROR(VLOOKUP(DATOS[[#This Row],[IdUnico]],A4781:$A$5002,1,FALSE),0),1,0)</f>
        <v>0</v>
      </c>
    </row>
    <row r="4781" spans="1:18" x14ac:dyDescent="0.3">
      <c r="A4781" t="str">
        <f>CONCATENATE(DATOS[[#This Row],[customer_id]],"_",DATOS[[#This Row],[country]],"_",DATOS[[#This Row],[customer_since]])</f>
        <v>CUST_9567_Brazil_44973</v>
      </c>
      <c r="B4781" t="s">
        <v>819</v>
      </c>
      <c r="C4781">
        <v>71</v>
      </c>
      <c r="D4781" t="s">
        <v>14</v>
      </c>
      <c r="E4781" t="s">
        <v>15</v>
      </c>
      <c r="F4781">
        <v>51.09</v>
      </c>
      <c r="G4781">
        <f>IF(DATOS[[#This Row],[avg_order_value]]="",0,DATOS[[#This Row],[avg_order_value]])</f>
        <v>51.09</v>
      </c>
      <c r="H4781">
        <v>17</v>
      </c>
      <c r="I4781">
        <f>DATOS[[#This Row],[avgValorOrdenDesc]]*DATOS[[#This Row],[total_orders]]</f>
        <v>868.53000000000009</v>
      </c>
      <c r="J4781">
        <v>222</v>
      </c>
      <c r="K4781">
        <v>0</v>
      </c>
      <c r="L4781" t="s">
        <v>19</v>
      </c>
      <c r="M4781">
        <v>12</v>
      </c>
      <c r="N4781">
        <f>IF(DATOS[[#This Row],[email_open_rate]]="",0,DATOS[[#This Row],[email_open_rate]])</f>
        <v>12</v>
      </c>
      <c r="O4781" s="1">
        <v>44973</v>
      </c>
      <c r="P4781">
        <v>26</v>
      </c>
      <c r="Q4781">
        <v>0.32</v>
      </c>
      <c r="R4781">
        <f>IF(IFERROR(VLOOKUP(DATOS[[#This Row],[IdUnico]],A4782:$A$5002,1,FALSE),0),1,0)</f>
        <v>0</v>
      </c>
    </row>
    <row r="4782" spans="1:18" x14ac:dyDescent="0.3">
      <c r="A4782" t="str">
        <f>CONCATENATE(DATOS[[#This Row],[customer_id]],"_",DATOS[[#This Row],[country]],"_",DATOS[[#This Row],[customer_since]])</f>
        <v>CUST_9569_India_44859</v>
      </c>
      <c r="B4782" t="s">
        <v>1821</v>
      </c>
      <c r="C4782">
        <v>72</v>
      </c>
      <c r="D4782" t="s">
        <v>25</v>
      </c>
      <c r="E4782" t="s">
        <v>37</v>
      </c>
      <c r="F4782">
        <v>139.18</v>
      </c>
      <c r="G4782">
        <f>IF(DATOS[[#This Row],[avg_order_value]]="",0,DATOS[[#This Row],[avg_order_value]])</f>
        <v>139.18</v>
      </c>
      <c r="H4782">
        <v>8</v>
      </c>
      <c r="I4782">
        <f>DATOS[[#This Row],[avgValorOrdenDesc]]*DATOS[[#This Row],[total_orders]]</f>
        <v>1113.44</v>
      </c>
      <c r="J4782">
        <v>30</v>
      </c>
      <c r="K4782">
        <v>0</v>
      </c>
      <c r="L4782" t="s">
        <v>19</v>
      </c>
      <c r="M4782">
        <v>24.4</v>
      </c>
      <c r="N4782">
        <f>IF(DATOS[[#This Row],[email_open_rate]]="",0,DATOS[[#This Row],[email_open_rate]])</f>
        <v>24.4</v>
      </c>
      <c r="O4782" s="1">
        <v>44859</v>
      </c>
      <c r="P4782">
        <v>10</v>
      </c>
      <c r="Q4782">
        <v>0.12</v>
      </c>
      <c r="R4782">
        <f>IF(IFERROR(VLOOKUP(DATOS[[#This Row],[IdUnico]],A4783:$A$5002,1,FALSE),0),1,0)</f>
        <v>0</v>
      </c>
    </row>
    <row r="4783" spans="1:18" x14ac:dyDescent="0.3">
      <c r="A4783" t="str">
        <f>CONCATENATE(DATOS[[#This Row],[customer_id]],"_",DATOS[[#This Row],[country]],"_",DATOS[[#This Row],[customer_since]])</f>
        <v>CUST_9571_USA_44075</v>
      </c>
      <c r="B4783" t="s">
        <v>104</v>
      </c>
      <c r="C4783">
        <v>66</v>
      </c>
      <c r="D4783" t="s">
        <v>21</v>
      </c>
      <c r="E4783" t="s">
        <v>18</v>
      </c>
      <c r="F4783">
        <v>97.41</v>
      </c>
      <c r="G4783">
        <f>IF(DATOS[[#This Row],[avg_order_value]]="",0,DATOS[[#This Row],[avg_order_value]])</f>
        <v>97.41</v>
      </c>
      <c r="H4783">
        <v>14</v>
      </c>
      <c r="I4783">
        <f>DATOS[[#This Row],[avgValorOrdenDesc]]*DATOS[[#This Row],[total_orders]]</f>
        <v>1363.74</v>
      </c>
      <c r="J4783">
        <v>237</v>
      </c>
      <c r="K4783">
        <v>0</v>
      </c>
      <c r="L4783" t="s">
        <v>19</v>
      </c>
      <c r="M4783">
        <v>21.6</v>
      </c>
      <c r="N4783">
        <f>IF(DATOS[[#This Row],[email_open_rate]]="",0,DATOS[[#This Row],[email_open_rate]])</f>
        <v>21.6</v>
      </c>
      <c r="O4783" s="1">
        <v>44075</v>
      </c>
      <c r="P4783">
        <v>65</v>
      </c>
      <c r="Q4783">
        <v>0.46</v>
      </c>
      <c r="R4783">
        <f>IF(IFERROR(VLOOKUP(DATOS[[#This Row],[IdUnico]],A4784:$A$5002,1,FALSE),0),1,0)</f>
        <v>0</v>
      </c>
    </row>
    <row r="4784" spans="1:18" x14ac:dyDescent="0.3">
      <c r="A4784" t="str">
        <f>CONCATENATE(DATOS[[#This Row],[customer_id]],"_",DATOS[[#This Row],[country]],"_",DATOS[[#This Row],[customer_since]])</f>
        <v>CUST_9572_USA_44026</v>
      </c>
      <c r="B4784" t="s">
        <v>3625</v>
      </c>
      <c r="C4784">
        <v>76</v>
      </c>
      <c r="D4784" t="s">
        <v>21</v>
      </c>
      <c r="E4784" t="s">
        <v>18</v>
      </c>
      <c r="F4784">
        <v>46.29</v>
      </c>
      <c r="G4784">
        <f>IF(DATOS[[#This Row],[avg_order_value]]="",0,DATOS[[#This Row],[avg_order_value]])</f>
        <v>46.29</v>
      </c>
      <c r="H4784">
        <v>16</v>
      </c>
      <c r="I4784">
        <f>DATOS[[#This Row],[avgValorOrdenDesc]]*DATOS[[#This Row],[total_orders]]</f>
        <v>740.64</v>
      </c>
      <c r="J4784">
        <v>321</v>
      </c>
      <c r="K4784">
        <v>0</v>
      </c>
      <c r="L4784" t="s">
        <v>29</v>
      </c>
      <c r="M4784">
        <v>57.5</v>
      </c>
      <c r="N4784">
        <f>IF(DATOS[[#This Row],[email_open_rate]]="",0,DATOS[[#This Row],[email_open_rate]])</f>
        <v>57.5</v>
      </c>
      <c r="O4784" s="1">
        <v>44026</v>
      </c>
      <c r="P4784">
        <v>84</v>
      </c>
      <c r="Q4784">
        <v>7.0000000000000007E-2</v>
      </c>
      <c r="R4784">
        <f>IF(IFERROR(VLOOKUP(DATOS[[#This Row],[IdUnico]],A4785:$A$5002,1,FALSE),0),1,0)</f>
        <v>0</v>
      </c>
    </row>
    <row r="4785" spans="1:18" x14ac:dyDescent="0.3">
      <c r="A4785" t="str">
        <f>CONCATENATE(DATOS[[#This Row],[customer_id]],"_",DATOS[[#This Row],[country]],"_",DATOS[[#This Row],[customer_since]])</f>
        <v>CUST_9575_Australia_45655</v>
      </c>
      <c r="B4785" t="s">
        <v>2668</v>
      </c>
      <c r="C4785">
        <v>33</v>
      </c>
      <c r="D4785" t="s">
        <v>21</v>
      </c>
      <c r="E4785" t="s">
        <v>22</v>
      </c>
      <c r="F4785">
        <v>74.59</v>
      </c>
      <c r="G4785">
        <f>IF(DATOS[[#This Row],[avg_order_value]]="",0,DATOS[[#This Row],[avg_order_value]])</f>
        <v>74.59</v>
      </c>
      <c r="H4785">
        <v>8</v>
      </c>
      <c r="I4785">
        <f>DATOS[[#This Row],[avgValorOrdenDesc]]*DATOS[[#This Row],[total_orders]]</f>
        <v>596.72</v>
      </c>
      <c r="J4785">
        <v>126</v>
      </c>
      <c r="K4785">
        <v>0</v>
      </c>
      <c r="L4785" t="s">
        <v>23</v>
      </c>
      <c r="M4785">
        <v>10</v>
      </c>
      <c r="N4785">
        <f>IF(DATOS[[#This Row],[email_open_rate]]="",0,DATOS[[#This Row],[email_open_rate]])</f>
        <v>10</v>
      </c>
      <c r="O4785" s="1">
        <v>45655</v>
      </c>
      <c r="P4785">
        <v>58</v>
      </c>
      <c r="Q4785">
        <v>0.18</v>
      </c>
      <c r="R4785">
        <f>IF(IFERROR(VLOOKUP(DATOS[[#This Row],[IdUnico]],A4786:$A$5002,1,FALSE),0),1,0)</f>
        <v>0</v>
      </c>
    </row>
    <row r="4786" spans="1:18" x14ac:dyDescent="0.3">
      <c r="A4786" t="str">
        <f>CONCATENATE(DATOS[[#This Row],[customer_id]],"_",DATOS[[#This Row],[country]],"_",DATOS[[#This Row],[customer_since]])</f>
        <v>CUST_9575_Canada_44187</v>
      </c>
      <c r="B4786" t="s">
        <v>2668</v>
      </c>
      <c r="C4786">
        <v>70</v>
      </c>
      <c r="D4786" t="s">
        <v>14</v>
      </c>
      <c r="E4786" t="s">
        <v>28</v>
      </c>
      <c r="F4786">
        <v>86.8</v>
      </c>
      <c r="G4786">
        <f>IF(DATOS[[#This Row],[avg_order_value]]="",0,DATOS[[#This Row],[avg_order_value]])</f>
        <v>86.8</v>
      </c>
      <c r="H4786">
        <v>12</v>
      </c>
      <c r="I4786">
        <f>DATOS[[#This Row],[avgValorOrdenDesc]]*DATOS[[#This Row],[total_orders]]</f>
        <v>1041.5999999999999</v>
      </c>
      <c r="J4786">
        <v>207</v>
      </c>
      <c r="K4786">
        <v>0</v>
      </c>
      <c r="L4786" t="s">
        <v>16</v>
      </c>
      <c r="M4786">
        <v>77.400000000000006</v>
      </c>
      <c r="N4786">
        <f>IF(DATOS[[#This Row],[email_open_rate]]="",0,DATOS[[#This Row],[email_open_rate]])</f>
        <v>77.400000000000006</v>
      </c>
      <c r="O4786" s="1">
        <v>44187</v>
      </c>
      <c r="P4786">
        <v>29</v>
      </c>
      <c r="Q4786">
        <v>0.57999999999999996</v>
      </c>
      <c r="R4786">
        <f>IF(IFERROR(VLOOKUP(DATOS[[#This Row],[IdUnico]],A4787:$A$5002,1,FALSE),0),1,0)</f>
        <v>0</v>
      </c>
    </row>
    <row r="4787" spans="1:18" x14ac:dyDescent="0.3">
      <c r="A4787" t="str">
        <f>CONCATENATE(DATOS[[#This Row],[customer_id]],"_",DATOS[[#This Row],[country]],"_",DATOS[[#This Row],[customer_since]])</f>
        <v>CUST_9577_Germany_44409</v>
      </c>
      <c r="B4787" t="s">
        <v>934</v>
      </c>
      <c r="C4787">
        <v>41</v>
      </c>
      <c r="D4787" t="s">
        <v>14</v>
      </c>
      <c r="E4787" t="s">
        <v>50</v>
      </c>
      <c r="F4787">
        <v>92.4</v>
      </c>
      <c r="G4787">
        <f>IF(DATOS[[#This Row],[avg_order_value]]="",0,DATOS[[#This Row],[avg_order_value]])</f>
        <v>92.4</v>
      </c>
      <c r="H4787">
        <v>10</v>
      </c>
      <c r="I4787">
        <f>DATOS[[#This Row],[avgValorOrdenDesc]]*DATOS[[#This Row],[total_orders]]</f>
        <v>924</v>
      </c>
      <c r="J4787">
        <v>3</v>
      </c>
      <c r="K4787">
        <v>0</v>
      </c>
      <c r="L4787" t="s">
        <v>29</v>
      </c>
      <c r="M4787">
        <v>73.099999999999994</v>
      </c>
      <c r="N4787">
        <f>IF(DATOS[[#This Row],[email_open_rate]]="",0,DATOS[[#This Row],[email_open_rate]])</f>
        <v>73.099999999999994</v>
      </c>
      <c r="O4787" s="1">
        <v>44409</v>
      </c>
      <c r="P4787">
        <v>74</v>
      </c>
      <c r="Q4787">
        <v>0.2</v>
      </c>
      <c r="R4787">
        <f>IF(IFERROR(VLOOKUP(DATOS[[#This Row],[IdUnico]],A4788:$A$5002,1,FALSE),0),1,0)</f>
        <v>0</v>
      </c>
    </row>
    <row r="4788" spans="1:18" x14ac:dyDescent="0.3">
      <c r="A4788" t="str">
        <f>CONCATENATE(DATOS[[#This Row],[customer_id]],"_",DATOS[[#This Row],[country]],"_",DATOS[[#This Row],[customer_since]])</f>
        <v>CUST_9578_Japan_45124</v>
      </c>
      <c r="B4788" t="s">
        <v>2514</v>
      </c>
      <c r="C4788">
        <v>62</v>
      </c>
      <c r="D4788" t="s">
        <v>21</v>
      </c>
      <c r="E4788" t="s">
        <v>26</v>
      </c>
      <c r="G4788">
        <f>IF(DATOS[[#This Row],[avg_order_value]]="",0,DATOS[[#This Row],[avg_order_value]])</f>
        <v>0</v>
      </c>
      <c r="H4788">
        <v>16</v>
      </c>
      <c r="I4788">
        <f>DATOS[[#This Row],[avgValorOrdenDesc]]*DATOS[[#This Row],[total_orders]]</f>
        <v>0</v>
      </c>
      <c r="J4788">
        <v>332</v>
      </c>
      <c r="K4788">
        <v>0</v>
      </c>
      <c r="L4788" t="s">
        <v>29</v>
      </c>
      <c r="M4788">
        <v>8.1</v>
      </c>
      <c r="N4788">
        <f>IF(DATOS[[#This Row],[email_open_rate]]="",0,DATOS[[#This Row],[email_open_rate]])</f>
        <v>8.1</v>
      </c>
      <c r="O4788" s="1">
        <v>45124</v>
      </c>
      <c r="P4788">
        <v>26</v>
      </c>
      <c r="Q4788">
        <v>7.0000000000000007E-2</v>
      </c>
      <c r="R4788">
        <f>IF(IFERROR(VLOOKUP(DATOS[[#This Row],[IdUnico]],A4789:$A$5002,1,FALSE),0),1,0)</f>
        <v>0</v>
      </c>
    </row>
    <row r="4789" spans="1:18" x14ac:dyDescent="0.3">
      <c r="A4789" t="str">
        <f>CONCATENATE(DATOS[[#This Row],[customer_id]],"_",DATOS[[#This Row],[country]],"_",DATOS[[#This Row],[customer_since]])</f>
        <v>CUST_9579_India_45635</v>
      </c>
      <c r="B4789" t="s">
        <v>3471</v>
      </c>
      <c r="C4789">
        <v>37</v>
      </c>
      <c r="D4789" t="s">
        <v>14</v>
      </c>
      <c r="E4789" t="s">
        <v>37</v>
      </c>
      <c r="F4789">
        <v>60.4</v>
      </c>
      <c r="G4789">
        <f>IF(DATOS[[#This Row],[avg_order_value]]="",0,DATOS[[#This Row],[avg_order_value]])</f>
        <v>60.4</v>
      </c>
      <c r="H4789">
        <v>12</v>
      </c>
      <c r="I4789">
        <f>DATOS[[#This Row],[avgValorOrdenDesc]]*DATOS[[#This Row],[total_orders]]</f>
        <v>724.8</v>
      </c>
      <c r="J4789">
        <v>110</v>
      </c>
      <c r="K4789">
        <v>0</v>
      </c>
      <c r="L4789" t="s">
        <v>16</v>
      </c>
      <c r="M4789">
        <v>29.1</v>
      </c>
      <c r="N4789">
        <f>IF(DATOS[[#This Row],[email_open_rate]]="",0,DATOS[[#This Row],[email_open_rate]])</f>
        <v>29.1</v>
      </c>
      <c r="O4789" s="1">
        <v>45635</v>
      </c>
      <c r="P4789">
        <v>20</v>
      </c>
      <c r="Q4789">
        <v>0.24</v>
      </c>
      <c r="R4789">
        <f>IF(IFERROR(VLOOKUP(DATOS[[#This Row],[IdUnico]],A4790:$A$5002,1,FALSE),0),1,0)</f>
        <v>0</v>
      </c>
    </row>
    <row r="4790" spans="1:18" x14ac:dyDescent="0.3">
      <c r="A4790" t="str">
        <f>CONCATENATE(DATOS[[#This Row],[customer_id]],"_",DATOS[[#This Row],[country]],"_",DATOS[[#This Row],[customer_since]])</f>
        <v>CUST_9580_Australia_44340</v>
      </c>
      <c r="B4790" t="s">
        <v>648</v>
      </c>
      <c r="C4790">
        <v>26</v>
      </c>
      <c r="D4790" t="s">
        <v>21</v>
      </c>
      <c r="E4790" t="s">
        <v>22</v>
      </c>
      <c r="F4790">
        <v>96.3</v>
      </c>
      <c r="G4790">
        <f>IF(DATOS[[#This Row],[avg_order_value]]="",0,DATOS[[#This Row],[avg_order_value]])</f>
        <v>96.3</v>
      </c>
      <c r="H4790">
        <v>14</v>
      </c>
      <c r="I4790">
        <f>DATOS[[#This Row],[avgValorOrdenDesc]]*DATOS[[#This Row],[total_orders]]</f>
        <v>1348.2</v>
      </c>
      <c r="J4790">
        <v>200</v>
      </c>
      <c r="K4790">
        <v>0</v>
      </c>
      <c r="L4790" t="s">
        <v>29</v>
      </c>
      <c r="M4790">
        <v>65.5</v>
      </c>
      <c r="N4790">
        <f>IF(DATOS[[#This Row],[email_open_rate]]="",0,DATOS[[#This Row],[email_open_rate]])</f>
        <v>65.5</v>
      </c>
      <c r="O4790" s="1">
        <v>44340</v>
      </c>
      <c r="P4790">
        <v>80</v>
      </c>
      <c r="Q4790">
        <v>0.47</v>
      </c>
      <c r="R4790">
        <f>IF(IFERROR(VLOOKUP(DATOS[[#This Row],[IdUnico]],A4791:$A$5002,1,FALSE),0),1,0)</f>
        <v>0</v>
      </c>
    </row>
    <row r="4791" spans="1:18" x14ac:dyDescent="0.3">
      <c r="A4791" t="str">
        <f>CONCATENATE(DATOS[[#This Row],[customer_id]],"_",DATOS[[#This Row],[country]],"_",DATOS[[#This Row],[customer_since]])</f>
        <v>CUST_9584_Germany_44838</v>
      </c>
      <c r="B4791" t="s">
        <v>2550</v>
      </c>
      <c r="C4791">
        <v>45</v>
      </c>
      <c r="D4791" t="s">
        <v>21</v>
      </c>
      <c r="E4791" t="s">
        <v>50</v>
      </c>
      <c r="F4791">
        <v>102.63</v>
      </c>
      <c r="G4791">
        <f>IF(DATOS[[#This Row],[avg_order_value]]="",0,DATOS[[#This Row],[avg_order_value]])</f>
        <v>102.63</v>
      </c>
      <c r="H4791">
        <v>11</v>
      </c>
      <c r="I4791">
        <f>DATOS[[#This Row],[avgValorOrdenDesc]]*DATOS[[#This Row],[total_orders]]</f>
        <v>1128.9299999999998</v>
      </c>
      <c r="J4791">
        <v>107</v>
      </c>
      <c r="K4791">
        <v>0</v>
      </c>
      <c r="L4791" t="s">
        <v>23</v>
      </c>
      <c r="M4791">
        <v>18.7</v>
      </c>
      <c r="N4791">
        <f>IF(DATOS[[#This Row],[email_open_rate]]="",0,DATOS[[#This Row],[email_open_rate]])</f>
        <v>18.7</v>
      </c>
      <c r="O4791" s="1">
        <v>44838</v>
      </c>
      <c r="P4791">
        <v>86</v>
      </c>
      <c r="Q4791">
        <v>0.35</v>
      </c>
      <c r="R4791">
        <f>IF(IFERROR(VLOOKUP(DATOS[[#This Row],[IdUnico]],A4792:$A$5002,1,FALSE),0),1,0)</f>
        <v>0</v>
      </c>
    </row>
    <row r="4792" spans="1:18" x14ac:dyDescent="0.3">
      <c r="A4792" t="str">
        <f>CONCATENATE(DATOS[[#This Row],[customer_id]],"_",DATOS[[#This Row],[country]],"_",DATOS[[#This Row],[customer_since]])</f>
        <v>CUST_9586_Australia_44490</v>
      </c>
      <c r="B4792" t="s">
        <v>1349</v>
      </c>
      <c r="C4792">
        <v>48</v>
      </c>
      <c r="D4792" t="s">
        <v>21</v>
      </c>
      <c r="E4792" t="s">
        <v>22</v>
      </c>
      <c r="F4792">
        <v>145.13999999999999</v>
      </c>
      <c r="G4792">
        <f>IF(DATOS[[#This Row],[avg_order_value]]="",0,DATOS[[#This Row],[avg_order_value]])</f>
        <v>145.13999999999999</v>
      </c>
      <c r="H4792">
        <v>8</v>
      </c>
      <c r="I4792">
        <f>DATOS[[#This Row],[avgValorOrdenDesc]]*DATOS[[#This Row],[total_orders]]</f>
        <v>1161.1199999999999</v>
      </c>
      <c r="J4792">
        <v>237</v>
      </c>
      <c r="K4792">
        <v>0</v>
      </c>
      <c r="L4792" t="s">
        <v>16</v>
      </c>
      <c r="M4792">
        <v>0.1</v>
      </c>
      <c r="N4792">
        <f>IF(DATOS[[#This Row],[email_open_rate]]="",0,DATOS[[#This Row],[email_open_rate]])</f>
        <v>0.1</v>
      </c>
      <c r="O4792" s="1">
        <v>44490</v>
      </c>
      <c r="P4792">
        <v>54</v>
      </c>
      <c r="Q4792">
        <v>0.19</v>
      </c>
      <c r="R4792">
        <f>IF(IFERROR(VLOOKUP(DATOS[[#This Row],[IdUnico]],A4793:$A$5002,1,FALSE),0),1,0)</f>
        <v>0</v>
      </c>
    </row>
    <row r="4793" spans="1:18" x14ac:dyDescent="0.3">
      <c r="A4793" t="str">
        <f>CONCATENATE(DATOS[[#This Row],[customer_id]],"_",DATOS[[#This Row],[country]],"_",DATOS[[#This Row],[customer_since]])</f>
        <v>CUST_9588_India_44880</v>
      </c>
      <c r="B4793" t="s">
        <v>2488</v>
      </c>
      <c r="C4793">
        <v>52</v>
      </c>
      <c r="D4793" t="s">
        <v>14</v>
      </c>
      <c r="E4793" t="s">
        <v>37</v>
      </c>
      <c r="F4793">
        <v>231.69</v>
      </c>
      <c r="G4793">
        <f>IF(DATOS[[#This Row],[avg_order_value]]="",0,DATOS[[#This Row],[avg_order_value]])</f>
        <v>231.69</v>
      </c>
      <c r="H4793">
        <v>9</v>
      </c>
      <c r="I4793">
        <f>DATOS[[#This Row],[avgValorOrdenDesc]]*DATOS[[#This Row],[total_orders]]</f>
        <v>2085.21</v>
      </c>
      <c r="J4793">
        <v>9</v>
      </c>
      <c r="K4793">
        <v>0</v>
      </c>
      <c r="L4793" t="s">
        <v>29</v>
      </c>
      <c r="M4793">
        <v>35.200000000000003</v>
      </c>
      <c r="N4793">
        <f>IF(DATOS[[#This Row],[email_open_rate]]="",0,DATOS[[#This Row],[email_open_rate]])</f>
        <v>35.200000000000003</v>
      </c>
      <c r="O4793" s="1">
        <v>44880</v>
      </c>
      <c r="P4793">
        <v>94</v>
      </c>
      <c r="Q4793">
        <v>0.3</v>
      </c>
      <c r="R4793">
        <f>IF(IFERROR(VLOOKUP(DATOS[[#This Row],[IdUnico]],A4794:$A$5002,1,FALSE),0),1,0)</f>
        <v>0</v>
      </c>
    </row>
    <row r="4794" spans="1:18" x14ac:dyDescent="0.3">
      <c r="A4794" t="str">
        <f>CONCATENATE(DATOS[[#This Row],[customer_id]],"_",DATOS[[#This Row],[country]],"_",DATOS[[#This Row],[customer_since]])</f>
        <v>CUST_9590_China_44057</v>
      </c>
      <c r="B4794" t="s">
        <v>1932</v>
      </c>
      <c r="C4794">
        <v>30</v>
      </c>
      <c r="D4794" t="s">
        <v>21</v>
      </c>
      <c r="E4794" t="s">
        <v>44</v>
      </c>
      <c r="F4794">
        <v>89.7</v>
      </c>
      <c r="G4794">
        <f>IF(DATOS[[#This Row],[avg_order_value]]="",0,DATOS[[#This Row],[avg_order_value]])</f>
        <v>89.7</v>
      </c>
      <c r="H4794">
        <v>8</v>
      </c>
      <c r="I4794">
        <f>DATOS[[#This Row],[avgValorOrdenDesc]]*DATOS[[#This Row],[total_orders]]</f>
        <v>717.6</v>
      </c>
      <c r="J4794">
        <v>185</v>
      </c>
      <c r="K4794">
        <v>0</v>
      </c>
      <c r="L4794" t="s">
        <v>40</v>
      </c>
      <c r="M4794">
        <v>86.6</v>
      </c>
      <c r="N4794">
        <f>IF(DATOS[[#This Row],[email_open_rate]]="",0,DATOS[[#This Row],[email_open_rate]])</f>
        <v>86.6</v>
      </c>
      <c r="O4794" s="1">
        <v>44057</v>
      </c>
      <c r="P4794">
        <v>88</v>
      </c>
      <c r="Q4794">
        <v>0.39</v>
      </c>
      <c r="R4794">
        <f>IF(IFERROR(VLOOKUP(DATOS[[#This Row],[IdUnico]],A4795:$A$5002,1,FALSE),0),1,0)</f>
        <v>0</v>
      </c>
    </row>
    <row r="4795" spans="1:18" x14ac:dyDescent="0.3">
      <c r="A4795" t="str">
        <f>CONCATENATE(DATOS[[#This Row],[customer_id]],"_",DATOS[[#This Row],[country]],"_",DATOS[[#This Row],[customer_since]])</f>
        <v>CUST_9591_India_44730</v>
      </c>
      <c r="B4795" t="s">
        <v>1733</v>
      </c>
      <c r="C4795">
        <v>55</v>
      </c>
      <c r="D4795" t="s">
        <v>14</v>
      </c>
      <c r="E4795" t="s">
        <v>37</v>
      </c>
      <c r="G4795">
        <f>IF(DATOS[[#This Row],[avg_order_value]]="",0,DATOS[[#This Row],[avg_order_value]])</f>
        <v>0</v>
      </c>
      <c r="H4795">
        <v>7</v>
      </c>
      <c r="I4795">
        <f>DATOS[[#This Row],[avgValorOrdenDesc]]*DATOS[[#This Row],[total_orders]]</f>
        <v>0</v>
      </c>
      <c r="J4795">
        <v>79</v>
      </c>
      <c r="K4795">
        <v>0</v>
      </c>
      <c r="L4795" t="s">
        <v>23</v>
      </c>
      <c r="M4795">
        <v>34.299999999999997</v>
      </c>
      <c r="N4795">
        <f>IF(DATOS[[#This Row],[email_open_rate]]="",0,DATOS[[#This Row],[email_open_rate]])</f>
        <v>34.299999999999997</v>
      </c>
      <c r="O4795" s="1">
        <v>44730</v>
      </c>
      <c r="P4795">
        <v>23</v>
      </c>
      <c r="Q4795">
        <v>0.12</v>
      </c>
      <c r="R4795">
        <f>IF(IFERROR(VLOOKUP(DATOS[[#This Row],[IdUnico]],A4796:$A$5002,1,FALSE),0),1,0)</f>
        <v>0</v>
      </c>
    </row>
    <row r="4796" spans="1:18" x14ac:dyDescent="0.3">
      <c r="A4796" t="str">
        <f>CONCATENATE(DATOS[[#This Row],[customer_id]],"_",DATOS[[#This Row],[country]],"_",DATOS[[#This Row],[customer_since]])</f>
        <v>CUST_9592_Brazil_44576</v>
      </c>
      <c r="B4796" t="s">
        <v>1120</v>
      </c>
      <c r="C4796">
        <v>43</v>
      </c>
      <c r="D4796" t="s">
        <v>14</v>
      </c>
      <c r="E4796" t="s">
        <v>15</v>
      </c>
      <c r="G4796">
        <f>IF(DATOS[[#This Row],[avg_order_value]]="",0,DATOS[[#This Row],[avg_order_value]])</f>
        <v>0</v>
      </c>
      <c r="H4796">
        <v>14</v>
      </c>
      <c r="I4796">
        <f>DATOS[[#This Row],[avgValorOrdenDesc]]*DATOS[[#This Row],[total_orders]]</f>
        <v>0</v>
      </c>
      <c r="J4796">
        <v>23</v>
      </c>
      <c r="K4796">
        <v>0</v>
      </c>
      <c r="L4796" t="s">
        <v>40</v>
      </c>
      <c r="M4796">
        <v>86.8</v>
      </c>
      <c r="N4796">
        <f>IF(DATOS[[#This Row],[email_open_rate]]="",0,DATOS[[#This Row],[email_open_rate]])</f>
        <v>86.8</v>
      </c>
      <c r="O4796" s="1">
        <v>44576</v>
      </c>
      <c r="P4796">
        <v>76</v>
      </c>
      <c r="Q4796">
        <v>0.19</v>
      </c>
      <c r="R4796">
        <f>IF(IFERROR(VLOOKUP(DATOS[[#This Row],[IdUnico]],A4797:$A$5002,1,FALSE),0),1,0)</f>
        <v>0</v>
      </c>
    </row>
    <row r="4797" spans="1:18" x14ac:dyDescent="0.3">
      <c r="A4797" t="str">
        <f>CONCATENATE(DATOS[[#This Row],[customer_id]],"_",DATOS[[#This Row],[country]],"_",DATOS[[#This Row],[customer_since]])</f>
        <v>CUST_9595_Brazil_45642</v>
      </c>
      <c r="B4797" t="s">
        <v>1429</v>
      </c>
      <c r="C4797">
        <v>56</v>
      </c>
      <c r="D4797" t="s">
        <v>14</v>
      </c>
      <c r="E4797" t="s">
        <v>15</v>
      </c>
      <c r="F4797">
        <v>193.02</v>
      </c>
      <c r="G4797">
        <f>IF(DATOS[[#This Row],[avg_order_value]]="",0,DATOS[[#This Row],[avg_order_value]])</f>
        <v>193.02</v>
      </c>
      <c r="H4797">
        <v>12</v>
      </c>
      <c r="I4797">
        <f>DATOS[[#This Row],[avgValorOrdenDesc]]*DATOS[[#This Row],[total_orders]]</f>
        <v>2316.2400000000002</v>
      </c>
      <c r="J4797">
        <v>172</v>
      </c>
      <c r="K4797">
        <v>0</v>
      </c>
      <c r="L4797" t="s">
        <v>29</v>
      </c>
      <c r="N4797">
        <f>IF(DATOS[[#This Row],[email_open_rate]]="",0,DATOS[[#This Row],[email_open_rate]])</f>
        <v>0</v>
      </c>
      <c r="O4797" s="1">
        <v>45642</v>
      </c>
      <c r="P4797">
        <v>36</v>
      </c>
      <c r="Q4797">
        <v>0.24</v>
      </c>
      <c r="R4797">
        <f>IF(IFERROR(VLOOKUP(DATOS[[#This Row],[IdUnico]],A4798:$A$5002,1,FALSE),0),1,0)</f>
        <v>0</v>
      </c>
    </row>
    <row r="4798" spans="1:18" x14ac:dyDescent="0.3">
      <c r="A4798" t="str">
        <f>CONCATENATE(DATOS[[#This Row],[customer_id]],"_",DATOS[[#This Row],[country]],"_",DATOS[[#This Row],[customer_since]])</f>
        <v>CUST_9597_Canada_45229</v>
      </c>
      <c r="B4798" t="s">
        <v>1681</v>
      </c>
      <c r="C4798">
        <v>39</v>
      </c>
      <c r="D4798" t="s">
        <v>14</v>
      </c>
      <c r="E4798" t="s">
        <v>28</v>
      </c>
      <c r="F4798">
        <v>354.7</v>
      </c>
      <c r="G4798">
        <f>IF(DATOS[[#This Row],[avg_order_value]]="",0,DATOS[[#This Row],[avg_order_value]])</f>
        <v>354.7</v>
      </c>
      <c r="H4798">
        <v>12</v>
      </c>
      <c r="I4798">
        <f>DATOS[[#This Row],[avgValorOrdenDesc]]*DATOS[[#This Row],[total_orders]]</f>
        <v>4256.3999999999996</v>
      </c>
      <c r="J4798">
        <v>134</v>
      </c>
      <c r="K4798">
        <v>0</v>
      </c>
      <c r="L4798" t="s">
        <v>23</v>
      </c>
      <c r="M4798">
        <v>78.599999999999994</v>
      </c>
      <c r="N4798">
        <f>IF(DATOS[[#This Row],[email_open_rate]]="",0,DATOS[[#This Row],[email_open_rate]])</f>
        <v>78.599999999999994</v>
      </c>
      <c r="O4798" s="1">
        <v>45229</v>
      </c>
      <c r="P4798">
        <v>33</v>
      </c>
      <c r="Q4798">
        <v>0.38</v>
      </c>
      <c r="R4798">
        <f>IF(IFERROR(VLOOKUP(DATOS[[#This Row],[IdUnico]],A4799:$A$5002,1,FALSE),0),1,0)</f>
        <v>0</v>
      </c>
    </row>
    <row r="4799" spans="1:18" x14ac:dyDescent="0.3">
      <c r="A4799" t="str">
        <f>CONCATENATE(DATOS[[#This Row],[customer_id]],"_",DATOS[[#This Row],[country]],"_",DATOS[[#This Row],[customer_since]])</f>
        <v>CUST_9597_UK_45014</v>
      </c>
      <c r="B4799" t="s">
        <v>1681</v>
      </c>
      <c r="C4799">
        <v>74</v>
      </c>
      <c r="D4799" t="s">
        <v>14</v>
      </c>
      <c r="E4799" t="s">
        <v>52</v>
      </c>
      <c r="F4799">
        <v>208.16</v>
      </c>
      <c r="G4799">
        <f>IF(DATOS[[#This Row],[avg_order_value]]="",0,DATOS[[#This Row],[avg_order_value]])</f>
        <v>208.16</v>
      </c>
      <c r="H4799">
        <v>8</v>
      </c>
      <c r="I4799">
        <f>DATOS[[#This Row],[avgValorOrdenDesc]]*DATOS[[#This Row],[total_orders]]</f>
        <v>1665.28</v>
      </c>
      <c r="J4799">
        <v>211</v>
      </c>
      <c r="K4799">
        <v>0</v>
      </c>
      <c r="L4799" t="s">
        <v>16</v>
      </c>
      <c r="M4799">
        <v>74.7</v>
      </c>
      <c r="N4799">
        <f>IF(DATOS[[#This Row],[email_open_rate]]="",0,DATOS[[#This Row],[email_open_rate]])</f>
        <v>74.7</v>
      </c>
      <c r="O4799" s="1">
        <v>45014</v>
      </c>
      <c r="P4799">
        <v>47</v>
      </c>
      <c r="Q4799">
        <v>0.27</v>
      </c>
      <c r="R4799">
        <f>IF(IFERROR(VLOOKUP(DATOS[[#This Row],[IdUnico]],A4800:$A$5002,1,FALSE),0),1,0)</f>
        <v>0</v>
      </c>
    </row>
    <row r="4800" spans="1:18" x14ac:dyDescent="0.3">
      <c r="A4800" t="str">
        <f>CONCATENATE(DATOS[[#This Row],[customer_id]],"_",DATOS[[#This Row],[country]],"_",DATOS[[#This Row],[customer_since]])</f>
        <v>CUST_9599_Japan_45404</v>
      </c>
      <c r="B4800" t="s">
        <v>1803</v>
      </c>
      <c r="C4800">
        <v>78</v>
      </c>
      <c r="D4800" t="s">
        <v>21</v>
      </c>
      <c r="E4800" t="s">
        <v>26</v>
      </c>
      <c r="F4800">
        <v>78.75</v>
      </c>
      <c r="G4800">
        <f>IF(DATOS[[#This Row],[avg_order_value]]="",0,DATOS[[#This Row],[avg_order_value]])</f>
        <v>78.75</v>
      </c>
      <c r="H4800">
        <v>11</v>
      </c>
      <c r="I4800">
        <f>DATOS[[#This Row],[avgValorOrdenDesc]]*DATOS[[#This Row],[total_orders]]</f>
        <v>866.25</v>
      </c>
      <c r="J4800">
        <v>94</v>
      </c>
      <c r="K4800">
        <v>0</v>
      </c>
      <c r="L4800" t="s">
        <v>19</v>
      </c>
      <c r="M4800">
        <v>67.900000000000006</v>
      </c>
      <c r="N4800">
        <f>IF(DATOS[[#This Row],[email_open_rate]]="",0,DATOS[[#This Row],[email_open_rate]])</f>
        <v>67.900000000000006</v>
      </c>
      <c r="O4800" s="1">
        <v>45404</v>
      </c>
      <c r="P4800">
        <v>94</v>
      </c>
      <c r="Q4800">
        <v>0.26</v>
      </c>
      <c r="R4800">
        <f>IF(IFERROR(VLOOKUP(DATOS[[#This Row],[IdUnico]],A4801:$A$5002,1,FALSE),0),1,0)</f>
        <v>0</v>
      </c>
    </row>
    <row r="4801" spans="1:18" x14ac:dyDescent="0.3">
      <c r="A4801" t="str">
        <f>CONCATENATE(DATOS[[#This Row],[customer_id]],"_",DATOS[[#This Row],[country]],"_",DATOS[[#This Row],[customer_since]])</f>
        <v>CUST_9601_Germany_44445</v>
      </c>
      <c r="B4801" t="s">
        <v>1398</v>
      </c>
      <c r="C4801">
        <v>30</v>
      </c>
      <c r="D4801" t="s">
        <v>14</v>
      </c>
      <c r="E4801" t="s">
        <v>50</v>
      </c>
      <c r="G4801">
        <f>IF(DATOS[[#This Row],[avg_order_value]]="",0,DATOS[[#This Row],[avg_order_value]])</f>
        <v>0</v>
      </c>
      <c r="H4801">
        <v>11</v>
      </c>
      <c r="I4801">
        <f>DATOS[[#This Row],[avgValorOrdenDesc]]*DATOS[[#This Row],[total_orders]]</f>
        <v>0</v>
      </c>
      <c r="J4801">
        <v>101</v>
      </c>
      <c r="K4801">
        <v>0</v>
      </c>
      <c r="L4801" t="s">
        <v>23</v>
      </c>
      <c r="M4801">
        <v>61.8</v>
      </c>
      <c r="N4801">
        <f>IF(DATOS[[#This Row],[email_open_rate]]="",0,DATOS[[#This Row],[email_open_rate]])</f>
        <v>61.8</v>
      </c>
      <c r="O4801" s="1">
        <v>44445</v>
      </c>
      <c r="P4801">
        <v>28</v>
      </c>
      <c r="Q4801">
        <v>0.31</v>
      </c>
      <c r="R4801">
        <f>IF(IFERROR(VLOOKUP(DATOS[[#This Row],[IdUnico]],A4802:$A$5002,1,FALSE),0),1,0)</f>
        <v>0</v>
      </c>
    </row>
    <row r="4802" spans="1:18" x14ac:dyDescent="0.3">
      <c r="A4802" t="str">
        <f>CONCATENATE(DATOS[[#This Row],[customer_id]],"_",DATOS[[#This Row],[country]],"_",DATOS[[#This Row],[customer_since]])</f>
        <v>CUST_9605_USA_44728</v>
      </c>
      <c r="B4802" t="s">
        <v>2400</v>
      </c>
      <c r="C4802">
        <v>41</v>
      </c>
      <c r="D4802" t="s">
        <v>21</v>
      </c>
      <c r="E4802" t="s">
        <v>18</v>
      </c>
      <c r="F4802">
        <v>37.409999999999997</v>
      </c>
      <c r="G4802">
        <f>IF(DATOS[[#This Row],[avg_order_value]]="",0,DATOS[[#This Row],[avg_order_value]])</f>
        <v>37.409999999999997</v>
      </c>
      <c r="H4802">
        <v>5</v>
      </c>
      <c r="I4802">
        <f>DATOS[[#This Row],[avgValorOrdenDesc]]*DATOS[[#This Row],[total_orders]]</f>
        <v>187.04999999999998</v>
      </c>
      <c r="J4802">
        <v>38</v>
      </c>
      <c r="K4802">
        <v>0</v>
      </c>
      <c r="L4802" t="s">
        <v>23</v>
      </c>
      <c r="M4802">
        <v>58.2</v>
      </c>
      <c r="N4802">
        <f>IF(DATOS[[#This Row],[email_open_rate]]="",0,DATOS[[#This Row],[email_open_rate]])</f>
        <v>58.2</v>
      </c>
      <c r="O4802" s="1">
        <v>44728</v>
      </c>
      <c r="P4802">
        <v>25</v>
      </c>
      <c r="Q4802">
        <v>0.28999999999999998</v>
      </c>
      <c r="R4802">
        <f>IF(IFERROR(VLOOKUP(DATOS[[#This Row],[IdUnico]],A4803:$A$5002,1,FALSE),0),1,0)</f>
        <v>0</v>
      </c>
    </row>
    <row r="4803" spans="1:18" x14ac:dyDescent="0.3">
      <c r="A4803" t="str">
        <f>CONCATENATE(DATOS[[#This Row],[customer_id]],"_",DATOS[[#This Row],[country]],"_",DATOS[[#This Row],[customer_since]])</f>
        <v>CUST_9609_China_45443</v>
      </c>
      <c r="B4803" t="s">
        <v>936</v>
      </c>
      <c r="C4803">
        <v>26</v>
      </c>
      <c r="D4803" t="s">
        <v>21</v>
      </c>
      <c r="E4803" t="s">
        <v>44</v>
      </c>
      <c r="F4803">
        <v>28.65</v>
      </c>
      <c r="G4803">
        <f>IF(DATOS[[#This Row],[avg_order_value]]="",0,DATOS[[#This Row],[avg_order_value]])</f>
        <v>28.65</v>
      </c>
      <c r="H4803">
        <v>15</v>
      </c>
      <c r="I4803">
        <f>DATOS[[#This Row],[avgValorOrdenDesc]]*DATOS[[#This Row],[total_orders]]</f>
        <v>429.75</v>
      </c>
      <c r="J4803">
        <v>36</v>
      </c>
      <c r="K4803">
        <v>0</v>
      </c>
      <c r="L4803" t="s">
        <v>23</v>
      </c>
      <c r="M4803">
        <v>30.1</v>
      </c>
      <c r="N4803">
        <f>IF(DATOS[[#This Row],[email_open_rate]]="",0,DATOS[[#This Row],[email_open_rate]])</f>
        <v>30.1</v>
      </c>
      <c r="O4803" s="1">
        <v>45443</v>
      </c>
      <c r="P4803">
        <v>44</v>
      </c>
      <c r="Q4803">
        <v>0.17</v>
      </c>
      <c r="R4803">
        <f>IF(IFERROR(VLOOKUP(DATOS[[#This Row],[IdUnico]],A4804:$A$5002,1,FALSE),0),1,0)</f>
        <v>0</v>
      </c>
    </row>
    <row r="4804" spans="1:18" x14ac:dyDescent="0.3">
      <c r="A4804" t="str">
        <f>CONCATENATE(DATOS[[#This Row],[customer_id]],"_",DATOS[[#This Row],[country]],"_",DATOS[[#This Row],[customer_since]])</f>
        <v>CUST_9611_Brazil_44608</v>
      </c>
      <c r="B4804" t="s">
        <v>2223</v>
      </c>
      <c r="C4804">
        <v>40</v>
      </c>
      <c r="D4804" t="s">
        <v>14</v>
      </c>
      <c r="E4804" t="s">
        <v>15</v>
      </c>
      <c r="F4804">
        <v>52.78</v>
      </c>
      <c r="G4804">
        <f>IF(DATOS[[#This Row],[avg_order_value]]="",0,DATOS[[#This Row],[avg_order_value]])</f>
        <v>52.78</v>
      </c>
      <c r="H4804">
        <v>19</v>
      </c>
      <c r="I4804">
        <f>DATOS[[#This Row],[avgValorOrdenDesc]]*DATOS[[#This Row],[total_orders]]</f>
        <v>1002.82</v>
      </c>
      <c r="J4804">
        <v>310</v>
      </c>
      <c r="K4804">
        <v>0</v>
      </c>
      <c r="L4804" t="s">
        <v>23</v>
      </c>
      <c r="M4804">
        <v>94.2</v>
      </c>
      <c r="N4804">
        <f>IF(DATOS[[#This Row],[email_open_rate]]="",0,DATOS[[#This Row],[email_open_rate]])</f>
        <v>94.2</v>
      </c>
      <c r="O4804" s="1">
        <v>44608</v>
      </c>
      <c r="P4804">
        <v>94</v>
      </c>
      <c r="Q4804">
        <v>0.13</v>
      </c>
      <c r="R4804">
        <f>IF(IFERROR(VLOOKUP(DATOS[[#This Row],[IdUnico]],A4805:$A$5002,1,FALSE),0),1,0)</f>
        <v>0</v>
      </c>
    </row>
    <row r="4805" spans="1:18" x14ac:dyDescent="0.3">
      <c r="A4805" t="str">
        <f>CONCATENATE(DATOS[[#This Row],[customer_id]],"_",DATOS[[#This Row],[country]],"_",DATOS[[#This Row],[customer_since]])</f>
        <v>CUST_9611_UK_44762</v>
      </c>
      <c r="B4805" t="s">
        <v>2223</v>
      </c>
      <c r="C4805">
        <v>55</v>
      </c>
      <c r="D4805" t="s">
        <v>21</v>
      </c>
      <c r="E4805" t="s">
        <v>52</v>
      </c>
      <c r="F4805">
        <v>195.16</v>
      </c>
      <c r="G4805">
        <f>IF(DATOS[[#This Row],[avg_order_value]]="",0,DATOS[[#This Row],[avg_order_value]])</f>
        <v>195.16</v>
      </c>
      <c r="H4805">
        <v>18</v>
      </c>
      <c r="I4805">
        <f>DATOS[[#This Row],[avgValorOrdenDesc]]*DATOS[[#This Row],[total_orders]]</f>
        <v>3512.88</v>
      </c>
      <c r="J4805">
        <v>148</v>
      </c>
      <c r="K4805">
        <v>0</v>
      </c>
      <c r="L4805" t="s">
        <v>19</v>
      </c>
      <c r="M4805">
        <v>67</v>
      </c>
      <c r="N4805">
        <f>IF(DATOS[[#This Row],[email_open_rate]]="",0,DATOS[[#This Row],[email_open_rate]])</f>
        <v>67</v>
      </c>
      <c r="O4805" s="1">
        <v>44762</v>
      </c>
      <c r="P4805">
        <v>67</v>
      </c>
      <c r="Q4805">
        <v>0.24</v>
      </c>
      <c r="R4805">
        <f>IF(IFERROR(VLOOKUP(DATOS[[#This Row],[IdUnico]],A4806:$A$5002,1,FALSE),0),1,0)</f>
        <v>0</v>
      </c>
    </row>
    <row r="4806" spans="1:18" x14ac:dyDescent="0.3">
      <c r="A4806" t="str">
        <f>CONCATENATE(DATOS[[#This Row],[customer_id]],"_",DATOS[[#This Row],[country]],"_",DATOS[[#This Row],[customer_since]])</f>
        <v>CUST_9615_USA_44171</v>
      </c>
      <c r="B4806" t="s">
        <v>3253</v>
      </c>
      <c r="C4806">
        <v>19</v>
      </c>
      <c r="D4806" t="s">
        <v>21</v>
      </c>
      <c r="E4806" t="s">
        <v>18</v>
      </c>
      <c r="F4806">
        <v>63.86</v>
      </c>
      <c r="G4806">
        <f>IF(DATOS[[#This Row],[avg_order_value]]="",0,DATOS[[#This Row],[avg_order_value]])</f>
        <v>63.86</v>
      </c>
      <c r="H4806">
        <v>13</v>
      </c>
      <c r="I4806">
        <f>DATOS[[#This Row],[avgValorOrdenDesc]]*DATOS[[#This Row],[total_orders]]</f>
        <v>830.18</v>
      </c>
      <c r="J4806">
        <v>226</v>
      </c>
      <c r="K4806">
        <v>1</v>
      </c>
      <c r="L4806" t="s">
        <v>40</v>
      </c>
      <c r="M4806">
        <v>70.5</v>
      </c>
      <c r="N4806">
        <f>IF(DATOS[[#This Row],[email_open_rate]]="",0,DATOS[[#This Row],[email_open_rate]])</f>
        <v>70.5</v>
      </c>
      <c r="O4806" s="1">
        <v>44171</v>
      </c>
      <c r="P4806">
        <v>40</v>
      </c>
      <c r="Q4806">
        <v>0.17</v>
      </c>
      <c r="R4806">
        <f>IF(IFERROR(VLOOKUP(DATOS[[#This Row],[IdUnico]],A4807:$A$5002,1,FALSE),0),1,0)</f>
        <v>0</v>
      </c>
    </row>
    <row r="4807" spans="1:18" x14ac:dyDescent="0.3">
      <c r="A4807" t="str">
        <f>CONCATENATE(DATOS[[#This Row],[customer_id]],"_",DATOS[[#This Row],[country]],"_",DATOS[[#This Row],[customer_since]])</f>
        <v>CUST_9616_India_44458</v>
      </c>
      <c r="B4807" t="s">
        <v>1784</v>
      </c>
      <c r="C4807">
        <v>41</v>
      </c>
      <c r="D4807" t="s">
        <v>21</v>
      </c>
      <c r="E4807" t="s">
        <v>37</v>
      </c>
      <c r="F4807">
        <v>133.21</v>
      </c>
      <c r="G4807">
        <f>IF(DATOS[[#This Row],[avg_order_value]]="",0,DATOS[[#This Row],[avg_order_value]])</f>
        <v>133.21</v>
      </c>
      <c r="H4807">
        <v>14</v>
      </c>
      <c r="I4807">
        <f>DATOS[[#This Row],[avgValorOrdenDesc]]*DATOS[[#This Row],[total_orders]]</f>
        <v>1864.94</v>
      </c>
      <c r="J4807">
        <v>100</v>
      </c>
      <c r="K4807">
        <v>0</v>
      </c>
      <c r="L4807" t="s">
        <v>19</v>
      </c>
      <c r="M4807">
        <v>84.3</v>
      </c>
      <c r="N4807">
        <f>IF(DATOS[[#This Row],[email_open_rate]]="",0,DATOS[[#This Row],[email_open_rate]])</f>
        <v>84.3</v>
      </c>
      <c r="O4807" s="1">
        <v>44458</v>
      </c>
      <c r="P4807">
        <v>99</v>
      </c>
      <c r="Q4807">
        <v>0.2</v>
      </c>
      <c r="R4807">
        <f>IF(IFERROR(VLOOKUP(DATOS[[#This Row],[IdUnico]],A4808:$A$5002,1,FALSE),0),1,0)</f>
        <v>0</v>
      </c>
    </row>
    <row r="4808" spans="1:18" x14ac:dyDescent="0.3">
      <c r="A4808" t="str">
        <f>CONCATENATE(DATOS[[#This Row],[customer_id]],"_",DATOS[[#This Row],[country]],"_",DATOS[[#This Row],[customer_since]])</f>
        <v>CUST_9616_Japan_44168</v>
      </c>
      <c r="B4808" t="s">
        <v>1784</v>
      </c>
      <c r="C4808">
        <v>79</v>
      </c>
      <c r="D4808" t="s">
        <v>14</v>
      </c>
      <c r="E4808" t="s">
        <v>26</v>
      </c>
      <c r="F4808">
        <v>82.84</v>
      </c>
      <c r="G4808">
        <f>IF(DATOS[[#This Row],[avg_order_value]]="",0,DATOS[[#This Row],[avg_order_value]])</f>
        <v>82.84</v>
      </c>
      <c r="H4808">
        <v>10</v>
      </c>
      <c r="I4808">
        <f>DATOS[[#This Row],[avgValorOrdenDesc]]*DATOS[[#This Row],[total_orders]]</f>
        <v>828.40000000000009</v>
      </c>
      <c r="J4808">
        <v>289</v>
      </c>
      <c r="K4808">
        <v>0</v>
      </c>
      <c r="L4808" t="s">
        <v>16</v>
      </c>
      <c r="M4808">
        <v>64.900000000000006</v>
      </c>
      <c r="N4808">
        <f>IF(DATOS[[#This Row],[email_open_rate]]="",0,DATOS[[#This Row],[email_open_rate]])</f>
        <v>64.900000000000006</v>
      </c>
      <c r="O4808" s="1">
        <v>44168</v>
      </c>
      <c r="P4808">
        <v>55</v>
      </c>
      <c r="Q4808">
        <v>0.22</v>
      </c>
      <c r="R4808">
        <f>IF(IFERROR(VLOOKUP(DATOS[[#This Row],[IdUnico]],A4809:$A$5002,1,FALSE),0),1,0)</f>
        <v>0</v>
      </c>
    </row>
    <row r="4809" spans="1:18" x14ac:dyDescent="0.3">
      <c r="A4809" t="str">
        <f>CONCATENATE(DATOS[[#This Row],[customer_id]],"_",DATOS[[#This Row],[country]],"_",DATOS[[#This Row],[customer_since]])</f>
        <v>CUST_9619_China_45319</v>
      </c>
      <c r="B4809" t="s">
        <v>1379</v>
      </c>
      <c r="C4809">
        <v>58</v>
      </c>
      <c r="D4809" t="s">
        <v>25</v>
      </c>
      <c r="E4809" t="s">
        <v>44</v>
      </c>
      <c r="F4809">
        <v>97.44</v>
      </c>
      <c r="G4809">
        <f>IF(DATOS[[#This Row],[avg_order_value]]="",0,DATOS[[#This Row],[avg_order_value]])</f>
        <v>97.44</v>
      </c>
      <c r="H4809">
        <v>8</v>
      </c>
      <c r="I4809">
        <f>DATOS[[#This Row],[avgValorOrdenDesc]]*DATOS[[#This Row],[total_orders]]</f>
        <v>779.52</v>
      </c>
      <c r="J4809">
        <v>62</v>
      </c>
      <c r="K4809">
        <v>0</v>
      </c>
      <c r="L4809" t="s">
        <v>40</v>
      </c>
      <c r="M4809">
        <v>49.3</v>
      </c>
      <c r="N4809">
        <f>IF(DATOS[[#This Row],[email_open_rate]]="",0,DATOS[[#This Row],[email_open_rate]])</f>
        <v>49.3</v>
      </c>
      <c r="O4809" s="1">
        <v>45319</v>
      </c>
      <c r="P4809">
        <v>22</v>
      </c>
      <c r="Q4809">
        <v>0.18</v>
      </c>
      <c r="R4809">
        <f>IF(IFERROR(VLOOKUP(DATOS[[#This Row],[IdUnico]],A4810:$A$5002,1,FALSE),0),1,0)</f>
        <v>0</v>
      </c>
    </row>
    <row r="4810" spans="1:18" x14ac:dyDescent="0.3">
      <c r="A4810" t="str">
        <f>CONCATENATE(DATOS[[#This Row],[customer_id]],"_",DATOS[[#This Row],[country]],"_",DATOS[[#This Row],[customer_since]])</f>
        <v>CUST_9622_Germany_44194</v>
      </c>
      <c r="B4810" t="s">
        <v>3427</v>
      </c>
      <c r="C4810">
        <v>34</v>
      </c>
      <c r="D4810" t="s">
        <v>21</v>
      </c>
      <c r="E4810" t="s">
        <v>50</v>
      </c>
      <c r="F4810">
        <v>72.5</v>
      </c>
      <c r="G4810">
        <f>IF(DATOS[[#This Row],[avg_order_value]]="",0,DATOS[[#This Row],[avg_order_value]])</f>
        <v>72.5</v>
      </c>
      <c r="H4810">
        <v>8</v>
      </c>
      <c r="I4810">
        <f>DATOS[[#This Row],[avgValorOrdenDesc]]*DATOS[[#This Row],[total_orders]]</f>
        <v>580</v>
      </c>
      <c r="J4810">
        <v>178</v>
      </c>
      <c r="K4810">
        <v>0</v>
      </c>
      <c r="L4810" t="s">
        <v>40</v>
      </c>
      <c r="M4810">
        <v>73.5</v>
      </c>
      <c r="N4810">
        <f>IF(DATOS[[#This Row],[email_open_rate]]="",0,DATOS[[#This Row],[email_open_rate]])</f>
        <v>73.5</v>
      </c>
      <c r="O4810" s="1">
        <v>44194</v>
      </c>
      <c r="P4810">
        <v>89</v>
      </c>
      <c r="Q4810">
        <v>0.34</v>
      </c>
      <c r="R4810">
        <f>IF(IFERROR(VLOOKUP(DATOS[[#This Row],[IdUnico]],A4811:$A$5002,1,FALSE),0),1,0)</f>
        <v>0</v>
      </c>
    </row>
    <row r="4811" spans="1:18" x14ac:dyDescent="0.3">
      <c r="A4811" t="str">
        <f>CONCATENATE(DATOS[[#This Row],[customer_id]],"_",DATOS[[#This Row],[country]],"_",DATOS[[#This Row],[customer_since]])</f>
        <v>CUST_9623_France_45809</v>
      </c>
      <c r="B4811" t="s">
        <v>1177</v>
      </c>
      <c r="C4811">
        <v>69</v>
      </c>
      <c r="D4811" t="s">
        <v>14</v>
      </c>
      <c r="E4811" t="s">
        <v>35</v>
      </c>
      <c r="F4811">
        <v>15.83</v>
      </c>
      <c r="G4811">
        <f>IF(DATOS[[#This Row],[avg_order_value]]="",0,DATOS[[#This Row],[avg_order_value]])</f>
        <v>15.83</v>
      </c>
      <c r="H4811">
        <v>14</v>
      </c>
      <c r="I4811">
        <f>DATOS[[#This Row],[avgValorOrdenDesc]]*DATOS[[#This Row],[total_orders]]</f>
        <v>221.62</v>
      </c>
      <c r="J4811">
        <v>219</v>
      </c>
      <c r="K4811">
        <v>0</v>
      </c>
      <c r="L4811" t="s">
        <v>16</v>
      </c>
      <c r="M4811">
        <v>95.3</v>
      </c>
      <c r="N4811">
        <f>IF(DATOS[[#This Row],[email_open_rate]]="",0,DATOS[[#This Row],[email_open_rate]])</f>
        <v>95.3</v>
      </c>
      <c r="O4811" s="1">
        <v>45809</v>
      </c>
      <c r="P4811">
        <v>58</v>
      </c>
      <c r="Q4811">
        <v>0.06</v>
      </c>
      <c r="R4811">
        <f>IF(IFERROR(VLOOKUP(DATOS[[#This Row],[IdUnico]],A4812:$A$5002,1,FALSE),0),1,0)</f>
        <v>0</v>
      </c>
    </row>
    <row r="4812" spans="1:18" x14ac:dyDescent="0.3">
      <c r="A4812" t="str">
        <f>CONCATENATE(DATOS[[#This Row],[customer_id]],"_",DATOS[[#This Row],[country]],"_",DATOS[[#This Row],[customer_since]])</f>
        <v>CUST_9623_Germany_44488</v>
      </c>
      <c r="B4812" t="s">
        <v>1177</v>
      </c>
      <c r="C4812">
        <v>78</v>
      </c>
      <c r="D4812" t="s">
        <v>25</v>
      </c>
      <c r="E4812" t="s">
        <v>50</v>
      </c>
      <c r="F4812">
        <v>125.43</v>
      </c>
      <c r="G4812">
        <f>IF(DATOS[[#This Row],[avg_order_value]]="",0,DATOS[[#This Row],[avg_order_value]])</f>
        <v>125.43</v>
      </c>
      <c r="H4812">
        <v>12</v>
      </c>
      <c r="I4812">
        <f>DATOS[[#This Row],[avgValorOrdenDesc]]*DATOS[[#This Row],[total_orders]]</f>
        <v>1505.16</v>
      </c>
      <c r="J4812">
        <v>123</v>
      </c>
      <c r="K4812">
        <v>0</v>
      </c>
      <c r="L4812" t="s">
        <v>40</v>
      </c>
      <c r="M4812">
        <v>8.8000000000000007</v>
      </c>
      <c r="N4812">
        <f>IF(DATOS[[#This Row],[email_open_rate]]="",0,DATOS[[#This Row],[email_open_rate]])</f>
        <v>8.8000000000000007</v>
      </c>
      <c r="O4812" s="1">
        <v>44488</v>
      </c>
      <c r="P4812">
        <v>4</v>
      </c>
      <c r="Q4812">
        <v>0.51</v>
      </c>
      <c r="R4812">
        <f>IF(IFERROR(VLOOKUP(DATOS[[#This Row],[IdUnico]],A4813:$A$5002,1,FALSE),0),1,0)</f>
        <v>0</v>
      </c>
    </row>
    <row r="4813" spans="1:18" x14ac:dyDescent="0.3">
      <c r="A4813" t="str">
        <f>CONCATENATE(DATOS[[#This Row],[customer_id]],"_",DATOS[[#This Row],[country]],"_",DATOS[[#This Row],[customer_since]])</f>
        <v>CUST_9632_UK_44360</v>
      </c>
      <c r="B4813" t="s">
        <v>1625</v>
      </c>
      <c r="C4813">
        <v>30</v>
      </c>
      <c r="D4813" t="s">
        <v>14</v>
      </c>
      <c r="E4813" t="s">
        <v>52</v>
      </c>
      <c r="F4813">
        <v>190.93</v>
      </c>
      <c r="G4813">
        <f>IF(DATOS[[#This Row],[avg_order_value]]="",0,DATOS[[#This Row],[avg_order_value]])</f>
        <v>190.93</v>
      </c>
      <c r="H4813">
        <v>11</v>
      </c>
      <c r="I4813">
        <f>DATOS[[#This Row],[avgValorOrdenDesc]]*DATOS[[#This Row],[total_orders]]</f>
        <v>2100.23</v>
      </c>
      <c r="J4813">
        <v>58</v>
      </c>
      <c r="K4813">
        <v>0</v>
      </c>
      <c r="L4813" t="s">
        <v>29</v>
      </c>
      <c r="M4813">
        <v>72.900000000000006</v>
      </c>
      <c r="N4813">
        <f>IF(DATOS[[#This Row],[email_open_rate]]="",0,DATOS[[#This Row],[email_open_rate]])</f>
        <v>72.900000000000006</v>
      </c>
      <c r="O4813" s="1">
        <v>44360</v>
      </c>
      <c r="P4813">
        <v>84</v>
      </c>
      <c r="Q4813">
        <v>0.01</v>
      </c>
      <c r="R4813">
        <f>IF(IFERROR(VLOOKUP(DATOS[[#This Row],[IdUnico]],A4814:$A$5002,1,FALSE),0),1,0)</f>
        <v>0</v>
      </c>
    </row>
    <row r="4814" spans="1:18" x14ac:dyDescent="0.3">
      <c r="A4814" t="str">
        <f>CONCATENATE(DATOS[[#This Row],[customer_id]],"_",DATOS[[#This Row],[country]],"_",DATOS[[#This Row],[customer_since]])</f>
        <v>CUST_9633_UK_44042</v>
      </c>
      <c r="B4814" t="s">
        <v>1041</v>
      </c>
      <c r="C4814">
        <v>70</v>
      </c>
      <c r="D4814" t="s">
        <v>21</v>
      </c>
      <c r="E4814" t="s">
        <v>52</v>
      </c>
      <c r="F4814">
        <v>45.25</v>
      </c>
      <c r="G4814">
        <f>IF(DATOS[[#This Row],[avg_order_value]]="",0,DATOS[[#This Row],[avg_order_value]])</f>
        <v>45.25</v>
      </c>
      <c r="H4814">
        <v>7</v>
      </c>
      <c r="I4814">
        <f>DATOS[[#This Row],[avgValorOrdenDesc]]*DATOS[[#This Row],[total_orders]]</f>
        <v>316.75</v>
      </c>
      <c r="J4814">
        <v>214</v>
      </c>
      <c r="K4814">
        <v>0</v>
      </c>
      <c r="L4814" t="s">
        <v>23</v>
      </c>
      <c r="M4814">
        <v>47.9</v>
      </c>
      <c r="N4814">
        <f>IF(DATOS[[#This Row],[email_open_rate]]="",0,DATOS[[#This Row],[email_open_rate]])</f>
        <v>47.9</v>
      </c>
      <c r="O4814" s="1">
        <v>44042</v>
      </c>
      <c r="P4814">
        <v>38</v>
      </c>
      <c r="Q4814">
        <v>0.3</v>
      </c>
      <c r="R4814">
        <f>IF(IFERROR(VLOOKUP(DATOS[[#This Row],[IdUnico]],A4815:$A$5002,1,FALSE),0),1,0)</f>
        <v>0</v>
      </c>
    </row>
    <row r="4815" spans="1:18" x14ac:dyDescent="0.3">
      <c r="A4815" t="str">
        <f>CONCATENATE(DATOS[[#This Row],[customer_id]],"_",DATOS[[#This Row],[country]],"_",DATOS[[#This Row],[customer_since]])</f>
        <v>CUST_9635_Australia_45041</v>
      </c>
      <c r="B4815" t="s">
        <v>3511</v>
      </c>
      <c r="C4815">
        <v>38</v>
      </c>
      <c r="D4815" t="s">
        <v>21</v>
      </c>
      <c r="E4815" t="s">
        <v>22</v>
      </c>
      <c r="F4815">
        <v>248.79</v>
      </c>
      <c r="G4815">
        <f>IF(DATOS[[#This Row],[avg_order_value]]="",0,DATOS[[#This Row],[avg_order_value]])</f>
        <v>248.79</v>
      </c>
      <c r="H4815">
        <v>13</v>
      </c>
      <c r="I4815">
        <f>DATOS[[#This Row],[avgValorOrdenDesc]]*DATOS[[#This Row],[total_orders]]</f>
        <v>3234.27</v>
      </c>
      <c r="J4815">
        <v>114</v>
      </c>
      <c r="K4815">
        <v>0</v>
      </c>
      <c r="L4815" t="s">
        <v>19</v>
      </c>
      <c r="M4815">
        <v>12.1</v>
      </c>
      <c r="N4815">
        <f>IF(DATOS[[#This Row],[email_open_rate]]="",0,DATOS[[#This Row],[email_open_rate]])</f>
        <v>12.1</v>
      </c>
      <c r="O4815" s="1">
        <v>45041</v>
      </c>
      <c r="P4815">
        <v>61</v>
      </c>
      <c r="Q4815">
        <v>0.09</v>
      </c>
      <c r="R4815">
        <f>IF(IFERROR(VLOOKUP(DATOS[[#This Row],[IdUnico]],A4816:$A$5002,1,FALSE),0),1,0)</f>
        <v>0</v>
      </c>
    </row>
    <row r="4816" spans="1:18" x14ac:dyDescent="0.3">
      <c r="A4816" t="str">
        <f>CONCATENATE(DATOS[[#This Row],[customer_id]],"_",DATOS[[#This Row],[country]],"_",DATOS[[#This Row],[customer_since]])</f>
        <v>CUST_9636_France_44942</v>
      </c>
      <c r="B4816" t="s">
        <v>1586</v>
      </c>
      <c r="C4816">
        <v>22</v>
      </c>
      <c r="D4816" t="s">
        <v>14</v>
      </c>
      <c r="E4816" t="s">
        <v>35</v>
      </c>
      <c r="F4816">
        <v>93.17</v>
      </c>
      <c r="G4816">
        <f>IF(DATOS[[#This Row],[avg_order_value]]="",0,DATOS[[#This Row],[avg_order_value]])</f>
        <v>93.17</v>
      </c>
      <c r="H4816">
        <v>14</v>
      </c>
      <c r="I4816">
        <f>DATOS[[#This Row],[avgValorOrdenDesc]]*DATOS[[#This Row],[total_orders]]</f>
        <v>1304.3800000000001</v>
      </c>
      <c r="J4816">
        <v>8</v>
      </c>
      <c r="K4816">
        <v>0</v>
      </c>
      <c r="L4816" t="s">
        <v>23</v>
      </c>
      <c r="M4816">
        <v>32.299999999999997</v>
      </c>
      <c r="N4816">
        <f>IF(DATOS[[#This Row],[email_open_rate]]="",0,DATOS[[#This Row],[email_open_rate]])</f>
        <v>32.299999999999997</v>
      </c>
      <c r="O4816" s="1">
        <v>44942</v>
      </c>
      <c r="P4816">
        <v>95</v>
      </c>
      <c r="Q4816">
        <v>0.38</v>
      </c>
      <c r="R4816">
        <f>IF(IFERROR(VLOOKUP(DATOS[[#This Row],[IdUnico]],A4817:$A$5002,1,FALSE),0),1,0)</f>
        <v>0</v>
      </c>
    </row>
    <row r="4817" spans="1:18" x14ac:dyDescent="0.3">
      <c r="A4817" t="str">
        <f>CONCATENATE(DATOS[[#This Row],[customer_id]],"_",DATOS[[#This Row],[country]],"_",DATOS[[#This Row],[customer_since]])</f>
        <v>CUST_9636_UK_45663</v>
      </c>
      <c r="B4817" t="s">
        <v>1586</v>
      </c>
      <c r="C4817">
        <v>56</v>
      </c>
      <c r="D4817" t="s">
        <v>21</v>
      </c>
      <c r="E4817" t="s">
        <v>52</v>
      </c>
      <c r="F4817">
        <v>68.98</v>
      </c>
      <c r="G4817">
        <f>IF(DATOS[[#This Row],[avg_order_value]]="",0,DATOS[[#This Row],[avg_order_value]])</f>
        <v>68.98</v>
      </c>
      <c r="H4817">
        <v>8</v>
      </c>
      <c r="I4817">
        <f>DATOS[[#This Row],[avgValorOrdenDesc]]*DATOS[[#This Row],[total_orders]]</f>
        <v>551.84</v>
      </c>
      <c r="J4817">
        <v>15</v>
      </c>
      <c r="K4817">
        <v>0</v>
      </c>
      <c r="L4817" t="s">
        <v>40</v>
      </c>
      <c r="M4817">
        <v>29.9</v>
      </c>
      <c r="N4817">
        <f>IF(DATOS[[#This Row],[email_open_rate]]="",0,DATOS[[#This Row],[email_open_rate]])</f>
        <v>29.9</v>
      </c>
      <c r="O4817" s="1">
        <v>45663</v>
      </c>
      <c r="P4817">
        <v>36</v>
      </c>
      <c r="Q4817">
        <v>0.24</v>
      </c>
      <c r="R4817">
        <f>IF(IFERROR(VLOOKUP(DATOS[[#This Row],[IdUnico]],A4818:$A$5002,1,FALSE),0),1,0)</f>
        <v>0</v>
      </c>
    </row>
    <row r="4818" spans="1:18" x14ac:dyDescent="0.3">
      <c r="A4818" t="str">
        <f>CONCATENATE(DATOS[[#This Row],[customer_id]],"_",DATOS[[#This Row],[country]],"_",DATOS[[#This Row],[customer_since]])</f>
        <v>CUST_9640_Australia_44532</v>
      </c>
      <c r="B4818" t="s">
        <v>2940</v>
      </c>
      <c r="C4818">
        <v>34</v>
      </c>
      <c r="D4818" t="s">
        <v>14</v>
      </c>
      <c r="E4818" t="s">
        <v>22</v>
      </c>
      <c r="F4818">
        <v>25.65</v>
      </c>
      <c r="G4818">
        <f>IF(DATOS[[#This Row],[avg_order_value]]="",0,DATOS[[#This Row],[avg_order_value]])</f>
        <v>25.65</v>
      </c>
      <c r="H4818">
        <v>10</v>
      </c>
      <c r="I4818">
        <f>DATOS[[#This Row],[avgValorOrdenDesc]]*DATOS[[#This Row],[total_orders]]</f>
        <v>256.5</v>
      </c>
      <c r="J4818">
        <v>283</v>
      </c>
      <c r="K4818">
        <v>0</v>
      </c>
      <c r="L4818" t="s">
        <v>29</v>
      </c>
      <c r="M4818">
        <v>81.400000000000006</v>
      </c>
      <c r="N4818">
        <f>IF(DATOS[[#This Row],[email_open_rate]]="",0,DATOS[[#This Row],[email_open_rate]])</f>
        <v>81.400000000000006</v>
      </c>
      <c r="O4818" s="1">
        <v>44532</v>
      </c>
      <c r="P4818">
        <v>45</v>
      </c>
      <c r="Q4818">
        <v>0.43</v>
      </c>
      <c r="R4818">
        <f>IF(IFERROR(VLOOKUP(DATOS[[#This Row],[IdUnico]],A4819:$A$5002,1,FALSE),0),1,0)</f>
        <v>0</v>
      </c>
    </row>
    <row r="4819" spans="1:18" x14ac:dyDescent="0.3">
      <c r="A4819" t="str">
        <f>CONCATENATE(DATOS[[#This Row],[customer_id]],"_",DATOS[[#This Row],[country]],"_",DATOS[[#This Row],[customer_since]])</f>
        <v>CUST_9643_Germany_45590</v>
      </c>
      <c r="B4819" t="s">
        <v>2776</v>
      </c>
      <c r="C4819">
        <v>57</v>
      </c>
      <c r="D4819" t="s">
        <v>14</v>
      </c>
      <c r="E4819" t="s">
        <v>50</v>
      </c>
      <c r="F4819">
        <v>41.58</v>
      </c>
      <c r="G4819">
        <f>IF(DATOS[[#This Row],[avg_order_value]]="",0,DATOS[[#This Row],[avg_order_value]])</f>
        <v>41.58</v>
      </c>
      <c r="H4819">
        <v>9</v>
      </c>
      <c r="I4819">
        <f>DATOS[[#This Row],[avgValorOrdenDesc]]*DATOS[[#This Row],[total_orders]]</f>
        <v>374.21999999999997</v>
      </c>
      <c r="J4819">
        <v>25</v>
      </c>
      <c r="K4819">
        <v>0</v>
      </c>
      <c r="L4819" t="s">
        <v>40</v>
      </c>
      <c r="M4819">
        <v>77.599999999999994</v>
      </c>
      <c r="N4819">
        <f>IF(DATOS[[#This Row],[email_open_rate]]="",0,DATOS[[#This Row],[email_open_rate]])</f>
        <v>77.599999999999994</v>
      </c>
      <c r="O4819" s="1">
        <v>45590</v>
      </c>
      <c r="P4819">
        <v>42</v>
      </c>
      <c r="Q4819">
        <v>0.49</v>
      </c>
      <c r="R4819">
        <f>IF(IFERROR(VLOOKUP(DATOS[[#This Row],[IdUnico]],A4820:$A$5002,1,FALSE),0),1,0)</f>
        <v>0</v>
      </c>
    </row>
    <row r="4820" spans="1:18" x14ac:dyDescent="0.3">
      <c r="A4820" t="str">
        <f>CONCATENATE(DATOS[[#This Row],[customer_id]],"_",DATOS[[#This Row],[country]],"_",DATOS[[#This Row],[customer_since]])</f>
        <v>CUST_9644_Canada_44421</v>
      </c>
      <c r="B4820" t="s">
        <v>3385</v>
      </c>
      <c r="C4820">
        <v>53</v>
      </c>
      <c r="D4820" t="s">
        <v>21</v>
      </c>
      <c r="E4820" t="s">
        <v>28</v>
      </c>
      <c r="F4820">
        <v>117.58</v>
      </c>
      <c r="G4820">
        <f>IF(DATOS[[#This Row],[avg_order_value]]="",0,DATOS[[#This Row],[avg_order_value]])</f>
        <v>117.58</v>
      </c>
      <c r="H4820">
        <v>12</v>
      </c>
      <c r="I4820">
        <f>DATOS[[#This Row],[avgValorOrdenDesc]]*DATOS[[#This Row],[total_orders]]</f>
        <v>1410.96</v>
      </c>
      <c r="J4820">
        <v>226</v>
      </c>
      <c r="K4820">
        <v>0</v>
      </c>
      <c r="L4820" t="s">
        <v>19</v>
      </c>
      <c r="M4820">
        <v>90.4</v>
      </c>
      <c r="N4820">
        <f>IF(DATOS[[#This Row],[email_open_rate]]="",0,DATOS[[#This Row],[email_open_rate]])</f>
        <v>90.4</v>
      </c>
      <c r="O4820" s="1">
        <v>44421</v>
      </c>
      <c r="P4820">
        <v>6</v>
      </c>
      <c r="Q4820">
        <v>0.14000000000000001</v>
      </c>
      <c r="R4820">
        <f>IF(IFERROR(VLOOKUP(DATOS[[#This Row],[IdUnico]],A4821:$A$5002,1,FALSE),0),1,0)</f>
        <v>0</v>
      </c>
    </row>
    <row r="4821" spans="1:18" x14ac:dyDescent="0.3">
      <c r="A4821" t="str">
        <f>CONCATENATE(DATOS[[#This Row],[customer_id]],"_",DATOS[[#This Row],[country]],"_",DATOS[[#This Row],[customer_since]])</f>
        <v>CUST_9646_Germany_45639</v>
      </c>
      <c r="B4821" t="s">
        <v>1056</v>
      </c>
      <c r="C4821">
        <v>75</v>
      </c>
      <c r="D4821" t="s">
        <v>21</v>
      </c>
      <c r="E4821" t="s">
        <v>50</v>
      </c>
      <c r="F4821">
        <v>94.42</v>
      </c>
      <c r="G4821">
        <f>IF(DATOS[[#This Row],[avg_order_value]]="",0,DATOS[[#This Row],[avg_order_value]])</f>
        <v>94.42</v>
      </c>
      <c r="H4821">
        <v>12</v>
      </c>
      <c r="I4821">
        <f>DATOS[[#This Row],[avgValorOrdenDesc]]*DATOS[[#This Row],[total_orders]]</f>
        <v>1133.04</v>
      </c>
      <c r="J4821">
        <v>14</v>
      </c>
      <c r="K4821">
        <v>0</v>
      </c>
      <c r="L4821" t="s">
        <v>19</v>
      </c>
      <c r="M4821">
        <v>62.4</v>
      </c>
      <c r="N4821">
        <f>IF(DATOS[[#This Row],[email_open_rate]]="",0,DATOS[[#This Row],[email_open_rate]])</f>
        <v>62.4</v>
      </c>
      <c r="O4821" s="1">
        <v>45639</v>
      </c>
      <c r="P4821">
        <v>7</v>
      </c>
      <c r="Q4821">
        <v>0.26</v>
      </c>
      <c r="R4821">
        <f>IF(IFERROR(VLOOKUP(DATOS[[#This Row],[IdUnico]],A4822:$A$5002,1,FALSE),0),1,0)</f>
        <v>0</v>
      </c>
    </row>
    <row r="4822" spans="1:18" x14ac:dyDescent="0.3">
      <c r="A4822" t="str">
        <f>CONCATENATE(DATOS[[#This Row],[customer_id]],"_",DATOS[[#This Row],[country]],"_",DATOS[[#This Row],[customer_since]])</f>
        <v>CUST_9647_Germany_45517</v>
      </c>
      <c r="B4822" t="s">
        <v>549</v>
      </c>
      <c r="C4822">
        <v>74</v>
      </c>
      <c r="D4822" t="s">
        <v>14</v>
      </c>
      <c r="E4822" t="s">
        <v>50</v>
      </c>
      <c r="F4822">
        <v>48.38</v>
      </c>
      <c r="G4822">
        <f>IF(DATOS[[#This Row],[avg_order_value]]="",0,DATOS[[#This Row],[avg_order_value]])</f>
        <v>48.38</v>
      </c>
      <c r="H4822">
        <v>7</v>
      </c>
      <c r="I4822">
        <f>DATOS[[#This Row],[avgValorOrdenDesc]]*DATOS[[#This Row],[total_orders]]</f>
        <v>338.66</v>
      </c>
      <c r="J4822">
        <v>165</v>
      </c>
      <c r="K4822">
        <v>0</v>
      </c>
      <c r="L4822" t="s">
        <v>29</v>
      </c>
      <c r="M4822">
        <v>94.4</v>
      </c>
      <c r="N4822">
        <f>IF(DATOS[[#This Row],[email_open_rate]]="",0,DATOS[[#This Row],[email_open_rate]])</f>
        <v>94.4</v>
      </c>
      <c r="O4822" s="1">
        <v>45517</v>
      </c>
      <c r="P4822">
        <v>20</v>
      </c>
      <c r="Q4822">
        <v>0.24</v>
      </c>
      <c r="R4822">
        <f>IF(IFERROR(VLOOKUP(DATOS[[#This Row],[IdUnico]],A4823:$A$5002,1,FALSE),0),1,0)</f>
        <v>0</v>
      </c>
    </row>
    <row r="4823" spans="1:18" x14ac:dyDescent="0.3">
      <c r="A4823" t="str">
        <f>CONCATENATE(DATOS[[#This Row],[customer_id]],"_",DATOS[[#This Row],[country]],"_",DATOS[[#This Row],[customer_since]])</f>
        <v>CUST_9648_Brazil_45390</v>
      </c>
      <c r="B4823" t="s">
        <v>1728</v>
      </c>
      <c r="C4823">
        <v>24</v>
      </c>
      <c r="D4823" t="s">
        <v>14</v>
      </c>
      <c r="E4823" t="s">
        <v>15</v>
      </c>
      <c r="F4823">
        <v>58.99</v>
      </c>
      <c r="G4823">
        <f>IF(DATOS[[#This Row],[avg_order_value]]="",0,DATOS[[#This Row],[avg_order_value]])</f>
        <v>58.99</v>
      </c>
      <c r="H4823">
        <v>14</v>
      </c>
      <c r="I4823">
        <f>DATOS[[#This Row],[avgValorOrdenDesc]]*DATOS[[#This Row],[total_orders]]</f>
        <v>825.86</v>
      </c>
      <c r="J4823">
        <v>22</v>
      </c>
      <c r="K4823">
        <v>0</v>
      </c>
      <c r="L4823" t="s">
        <v>23</v>
      </c>
      <c r="M4823">
        <v>91.4</v>
      </c>
      <c r="N4823">
        <f>IF(DATOS[[#This Row],[email_open_rate]]="",0,DATOS[[#This Row],[email_open_rate]])</f>
        <v>91.4</v>
      </c>
      <c r="O4823" s="1">
        <v>45390</v>
      </c>
      <c r="P4823">
        <v>19</v>
      </c>
      <c r="Q4823">
        <v>0.13</v>
      </c>
      <c r="R4823">
        <f>IF(IFERROR(VLOOKUP(DATOS[[#This Row],[IdUnico]],A4824:$A$5002,1,FALSE),0),1,0)</f>
        <v>0</v>
      </c>
    </row>
    <row r="4824" spans="1:18" x14ac:dyDescent="0.3">
      <c r="A4824" t="str">
        <f>CONCATENATE(DATOS[[#This Row],[customer_id]],"_",DATOS[[#This Row],[country]],"_",DATOS[[#This Row],[customer_since]])</f>
        <v>CUST_9652_France_44624</v>
      </c>
      <c r="B4824" t="s">
        <v>1859</v>
      </c>
      <c r="C4824">
        <v>40</v>
      </c>
      <c r="D4824" t="s">
        <v>21</v>
      </c>
      <c r="E4824" t="s">
        <v>35</v>
      </c>
      <c r="F4824">
        <v>73.459999999999994</v>
      </c>
      <c r="G4824">
        <f>IF(DATOS[[#This Row],[avg_order_value]]="",0,DATOS[[#This Row],[avg_order_value]])</f>
        <v>73.459999999999994</v>
      </c>
      <c r="H4824">
        <v>5</v>
      </c>
      <c r="I4824">
        <f>DATOS[[#This Row],[avgValorOrdenDesc]]*DATOS[[#This Row],[total_orders]]</f>
        <v>367.29999999999995</v>
      </c>
      <c r="J4824">
        <v>239</v>
      </c>
      <c r="K4824">
        <v>0</v>
      </c>
      <c r="L4824" t="s">
        <v>29</v>
      </c>
      <c r="M4824">
        <v>29.8</v>
      </c>
      <c r="N4824">
        <f>IF(DATOS[[#This Row],[email_open_rate]]="",0,DATOS[[#This Row],[email_open_rate]])</f>
        <v>29.8</v>
      </c>
      <c r="O4824" s="1">
        <v>44624</v>
      </c>
      <c r="P4824">
        <v>28</v>
      </c>
      <c r="Q4824">
        <v>0.16</v>
      </c>
      <c r="R4824">
        <f>IF(IFERROR(VLOOKUP(DATOS[[#This Row],[IdUnico]],A4825:$A$5002,1,FALSE),0),1,0)</f>
        <v>0</v>
      </c>
    </row>
    <row r="4825" spans="1:18" x14ac:dyDescent="0.3">
      <c r="A4825" t="str">
        <f>CONCATENATE(DATOS[[#This Row],[customer_id]],"_",DATOS[[#This Row],[country]],"_",DATOS[[#This Row],[customer_since]])</f>
        <v>CUST_9652_India_45424</v>
      </c>
      <c r="B4825" t="s">
        <v>1859</v>
      </c>
      <c r="C4825">
        <v>71</v>
      </c>
      <c r="D4825" t="s">
        <v>25</v>
      </c>
      <c r="E4825" t="s">
        <v>37</v>
      </c>
      <c r="F4825">
        <v>149.62</v>
      </c>
      <c r="G4825">
        <f>IF(DATOS[[#This Row],[avg_order_value]]="",0,DATOS[[#This Row],[avg_order_value]])</f>
        <v>149.62</v>
      </c>
      <c r="H4825">
        <v>9</v>
      </c>
      <c r="I4825">
        <f>DATOS[[#This Row],[avgValorOrdenDesc]]*DATOS[[#This Row],[total_orders]]</f>
        <v>1346.58</v>
      </c>
      <c r="J4825">
        <v>163</v>
      </c>
      <c r="K4825">
        <v>0</v>
      </c>
      <c r="L4825" t="s">
        <v>19</v>
      </c>
      <c r="M4825">
        <v>43.4</v>
      </c>
      <c r="N4825">
        <f>IF(DATOS[[#This Row],[email_open_rate]]="",0,DATOS[[#This Row],[email_open_rate]])</f>
        <v>43.4</v>
      </c>
      <c r="O4825" s="1">
        <v>45424</v>
      </c>
      <c r="P4825">
        <v>79</v>
      </c>
      <c r="Q4825">
        <v>0.12</v>
      </c>
      <c r="R4825">
        <f>IF(IFERROR(VLOOKUP(DATOS[[#This Row],[IdUnico]],A4826:$A$5002,1,FALSE),0),1,0)</f>
        <v>0</v>
      </c>
    </row>
    <row r="4826" spans="1:18" x14ac:dyDescent="0.3">
      <c r="A4826" t="str">
        <f>CONCATENATE(DATOS[[#This Row],[customer_id]],"_",DATOS[[#This Row],[country]],"_",DATOS[[#This Row],[customer_since]])</f>
        <v>CUST_9656_India_45504</v>
      </c>
      <c r="B4826" t="s">
        <v>1765</v>
      </c>
      <c r="C4826">
        <v>44</v>
      </c>
      <c r="D4826" t="s">
        <v>14</v>
      </c>
      <c r="E4826" t="s">
        <v>37</v>
      </c>
      <c r="F4826">
        <v>167.84</v>
      </c>
      <c r="G4826">
        <f>IF(DATOS[[#This Row],[avg_order_value]]="",0,DATOS[[#This Row],[avg_order_value]])</f>
        <v>167.84</v>
      </c>
      <c r="H4826">
        <v>7</v>
      </c>
      <c r="I4826">
        <f>DATOS[[#This Row],[avgValorOrdenDesc]]*DATOS[[#This Row],[total_orders]]</f>
        <v>1174.8800000000001</v>
      </c>
      <c r="J4826">
        <v>300</v>
      </c>
      <c r="K4826">
        <v>0</v>
      </c>
      <c r="L4826" t="s">
        <v>16</v>
      </c>
      <c r="M4826">
        <v>87.3</v>
      </c>
      <c r="N4826">
        <f>IF(DATOS[[#This Row],[email_open_rate]]="",0,DATOS[[#This Row],[email_open_rate]])</f>
        <v>87.3</v>
      </c>
      <c r="O4826" s="1">
        <v>45504</v>
      </c>
      <c r="P4826">
        <v>29</v>
      </c>
      <c r="Q4826">
        <v>0.48</v>
      </c>
      <c r="R4826">
        <f>IF(IFERROR(VLOOKUP(DATOS[[#This Row],[IdUnico]],A4827:$A$5002,1,FALSE),0),1,0)</f>
        <v>0</v>
      </c>
    </row>
    <row r="4827" spans="1:18" x14ac:dyDescent="0.3">
      <c r="A4827" t="str">
        <f>CONCATENATE(DATOS[[#This Row],[customer_id]],"_",DATOS[[#This Row],[country]],"_",DATOS[[#This Row],[customer_since]])</f>
        <v>CUST_9659_Germany_45745</v>
      </c>
      <c r="B4827" t="s">
        <v>783</v>
      </c>
      <c r="C4827">
        <v>45</v>
      </c>
      <c r="D4827" t="s">
        <v>14</v>
      </c>
      <c r="E4827" t="s">
        <v>50</v>
      </c>
      <c r="F4827">
        <v>145.22999999999999</v>
      </c>
      <c r="G4827">
        <f>IF(DATOS[[#This Row],[avg_order_value]]="",0,DATOS[[#This Row],[avg_order_value]])</f>
        <v>145.22999999999999</v>
      </c>
      <c r="H4827">
        <v>13</v>
      </c>
      <c r="I4827">
        <f>DATOS[[#This Row],[avgValorOrdenDesc]]*DATOS[[#This Row],[total_orders]]</f>
        <v>1887.9899999999998</v>
      </c>
      <c r="J4827">
        <v>106</v>
      </c>
      <c r="K4827">
        <v>0</v>
      </c>
      <c r="L4827" t="s">
        <v>29</v>
      </c>
      <c r="M4827">
        <v>37.700000000000003</v>
      </c>
      <c r="N4827">
        <f>IF(DATOS[[#This Row],[email_open_rate]]="",0,DATOS[[#This Row],[email_open_rate]])</f>
        <v>37.700000000000003</v>
      </c>
      <c r="O4827" s="1">
        <v>45745</v>
      </c>
      <c r="P4827">
        <v>29</v>
      </c>
      <c r="Q4827">
        <v>0.45</v>
      </c>
      <c r="R4827">
        <f>IF(IFERROR(VLOOKUP(DATOS[[#This Row],[IdUnico]],A4828:$A$5002,1,FALSE),0),1,0)</f>
        <v>0</v>
      </c>
    </row>
    <row r="4828" spans="1:18" x14ac:dyDescent="0.3">
      <c r="A4828" t="str">
        <f>CONCATENATE(DATOS[[#This Row],[customer_id]],"_",DATOS[[#This Row],[country]],"_",DATOS[[#This Row],[customer_since]])</f>
        <v>CUST_9662_Germany_44233</v>
      </c>
      <c r="B4828" t="s">
        <v>574</v>
      </c>
      <c r="C4828">
        <v>75</v>
      </c>
      <c r="D4828" t="s">
        <v>21</v>
      </c>
      <c r="E4828" t="s">
        <v>50</v>
      </c>
      <c r="F4828">
        <v>234.76</v>
      </c>
      <c r="G4828">
        <f>IF(DATOS[[#This Row],[avg_order_value]]="",0,DATOS[[#This Row],[avg_order_value]])</f>
        <v>234.76</v>
      </c>
      <c r="H4828">
        <v>6</v>
      </c>
      <c r="I4828">
        <f>DATOS[[#This Row],[avgValorOrdenDesc]]*DATOS[[#This Row],[total_orders]]</f>
        <v>1408.56</v>
      </c>
      <c r="J4828">
        <v>247</v>
      </c>
      <c r="K4828">
        <v>0</v>
      </c>
      <c r="L4828" t="s">
        <v>19</v>
      </c>
      <c r="M4828">
        <v>41.5</v>
      </c>
      <c r="N4828">
        <f>IF(DATOS[[#This Row],[email_open_rate]]="",0,DATOS[[#This Row],[email_open_rate]])</f>
        <v>41.5</v>
      </c>
      <c r="O4828" s="1">
        <v>44233</v>
      </c>
      <c r="P4828">
        <v>89</v>
      </c>
      <c r="Q4828">
        <v>0.44</v>
      </c>
      <c r="R4828">
        <f>IF(IFERROR(VLOOKUP(DATOS[[#This Row],[IdUnico]],A4829:$A$5002,1,FALSE),0),1,0)</f>
        <v>0</v>
      </c>
    </row>
    <row r="4829" spans="1:18" x14ac:dyDescent="0.3">
      <c r="A4829" t="str">
        <f>CONCATENATE(DATOS[[#This Row],[customer_id]],"_",DATOS[[#This Row],[country]],"_",DATOS[[#This Row],[customer_since]])</f>
        <v>CUST_9662_Germany_45639</v>
      </c>
      <c r="B4829" t="s">
        <v>574</v>
      </c>
      <c r="C4829">
        <v>57</v>
      </c>
      <c r="D4829" t="s">
        <v>14</v>
      </c>
      <c r="E4829" t="s">
        <v>50</v>
      </c>
      <c r="F4829">
        <v>52.48</v>
      </c>
      <c r="G4829">
        <f>IF(DATOS[[#This Row],[avg_order_value]]="",0,DATOS[[#This Row],[avg_order_value]])</f>
        <v>52.48</v>
      </c>
      <c r="H4829">
        <v>10</v>
      </c>
      <c r="I4829">
        <f>DATOS[[#This Row],[avgValorOrdenDesc]]*DATOS[[#This Row],[total_orders]]</f>
        <v>524.79999999999995</v>
      </c>
      <c r="J4829">
        <v>128</v>
      </c>
      <c r="K4829">
        <v>0</v>
      </c>
      <c r="L4829" t="s">
        <v>19</v>
      </c>
      <c r="M4829">
        <v>74</v>
      </c>
      <c r="N4829">
        <f>IF(DATOS[[#This Row],[email_open_rate]]="",0,DATOS[[#This Row],[email_open_rate]])</f>
        <v>74</v>
      </c>
      <c r="O4829" s="1">
        <v>45639</v>
      </c>
      <c r="P4829">
        <v>88</v>
      </c>
      <c r="Q4829">
        <v>0.34</v>
      </c>
      <c r="R4829">
        <f>IF(IFERROR(VLOOKUP(DATOS[[#This Row],[IdUnico]],A4830:$A$5002,1,FALSE),0),1,0)</f>
        <v>0</v>
      </c>
    </row>
    <row r="4830" spans="1:18" x14ac:dyDescent="0.3">
      <c r="A4830" t="str">
        <f>CONCATENATE(DATOS[[#This Row],[customer_id]],"_",DATOS[[#This Row],[country]],"_",DATOS[[#This Row],[customer_since]])</f>
        <v>CUST_9662_UK_45420</v>
      </c>
      <c r="B4830" t="s">
        <v>574</v>
      </c>
      <c r="C4830">
        <v>49</v>
      </c>
      <c r="D4830" t="s">
        <v>21</v>
      </c>
      <c r="E4830" t="s">
        <v>52</v>
      </c>
      <c r="F4830">
        <v>90.76</v>
      </c>
      <c r="G4830">
        <f>IF(DATOS[[#This Row],[avg_order_value]]="",0,DATOS[[#This Row],[avg_order_value]])</f>
        <v>90.76</v>
      </c>
      <c r="H4830">
        <v>6</v>
      </c>
      <c r="I4830">
        <f>DATOS[[#This Row],[avgValorOrdenDesc]]*DATOS[[#This Row],[total_orders]]</f>
        <v>544.56000000000006</v>
      </c>
      <c r="J4830">
        <v>94</v>
      </c>
      <c r="K4830">
        <v>0</v>
      </c>
      <c r="L4830" t="s">
        <v>40</v>
      </c>
      <c r="M4830">
        <v>50</v>
      </c>
      <c r="N4830">
        <f>IF(DATOS[[#This Row],[email_open_rate]]="",0,DATOS[[#This Row],[email_open_rate]])</f>
        <v>50</v>
      </c>
      <c r="O4830" s="1">
        <v>45420</v>
      </c>
      <c r="P4830">
        <v>31</v>
      </c>
      <c r="Q4830">
        <v>0.31</v>
      </c>
      <c r="R4830">
        <f>IF(IFERROR(VLOOKUP(DATOS[[#This Row],[IdUnico]],A4831:$A$5002,1,FALSE),0),1,0)</f>
        <v>0</v>
      </c>
    </row>
    <row r="4831" spans="1:18" x14ac:dyDescent="0.3">
      <c r="A4831" t="str">
        <f>CONCATENATE(DATOS[[#This Row],[customer_id]],"_",DATOS[[#This Row],[country]],"_",DATOS[[#This Row],[customer_since]])</f>
        <v>CUST_9666_UK_45473</v>
      </c>
      <c r="B4831" t="s">
        <v>51</v>
      </c>
      <c r="C4831">
        <v>40</v>
      </c>
      <c r="D4831" t="s">
        <v>14</v>
      </c>
      <c r="E4831" t="s">
        <v>52</v>
      </c>
      <c r="F4831">
        <v>191.86</v>
      </c>
      <c r="G4831">
        <f>IF(DATOS[[#This Row],[avg_order_value]]="",0,DATOS[[#This Row],[avg_order_value]])</f>
        <v>191.86</v>
      </c>
      <c r="H4831">
        <v>8</v>
      </c>
      <c r="I4831">
        <f>DATOS[[#This Row],[avgValorOrdenDesc]]*DATOS[[#This Row],[total_orders]]</f>
        <v>1534.88</v>
      </c>
      <c r="J4831">
        <v>227</v>
      </c>
      <c r="K4831">
        <v>0</v>
      </c>
      <c r="L4831" t="s">
        <v>40</v>
      </c>
      <c r="M4831">
        <v>24.8</v>
      </c>
      <c r="N4831">
        <f>IF(DATOS[[#This Row],[email_open_rate]]="",0,DATOS[[#This Row],[email_open_rate]])</f>
        <v>24.8</v>
      </c>
      <c r="O4831" s="1">
        <v>45473</v>
      </c>
      <c r="P4831">
        <v>2</v>
      </c>
      <c r="Q4831">
        <v>0.31</v>
      </c>
      <c r="R4831">
        <f>IF(IFERROR(VLOOKUP(DATOS[[#This Row],[IdUnico]],A4832:$A$5002,1,FALSE),0),1,0)</f>
        <v>0</v>
      </c>
    </row>
    <row r="4832" spans="1:18" x14ac:dyDescent="0.3">
      <c r="A4832" t="str">
        <f>CONCATENATE(DATOS[[#This Row],[customer_id]],"_",DATOS[[#This Row],[country]],"_",DATOS[[#This Row],[customer_since]])</f>
        <v>CUST_9666_USA_45729</v>
      </c>
      <c r="B4832" t="s">
        <v>51</v>
      </c>
      <c r="C4832">
        <v>24</v>
      </c>
      <c r="D4832" t="s">
        <v>21</v>
      </c>
      <c r="E4832" t="s">
        <v>18</v>
      </c>
      <c r="F4832">
        <v>118.18</v>
      </c>
      <c r="G4832">
        <f>IF(DATOS[[#This Row],[avg_order_value]]="",0,DATOS[[#This Row],[avg_order_value]])</f>
        <v>118.18</v>
      </c>
      <c r="H4832">
        <v>16</v>
      </c>
      <c r="I4832">
        <f>DATOS[[#This Row],[avgValorOrdenDesc]]*DATOS[[#This Row],[total_orders]]</f>
        <v>1890.88</v>
      </c>
      <c r="J4832">
        <v>57</v>
      </c>
      <c r="K4832">
        <v>0</v>
      </c>
      <c r="L4832" t="s">
        <v>16</v>
      </c>
      <c r="M4832">
        <v>91.5</v>
      </c>
      <c r="N4832">
        <f>IF(DATOS[[#This Row],[email_open_rate]]="",0,DATOS[[#This Row],[email_open_rate]])</f>
        <v>91.5</v>
      </c>
      <c r="O4832" s="1">
        <v>45729</v>
      </c>
      <c r="P4832">
        <v>20</v>
      </c>
      <c r="Q4832">
        <v>0.18</v>
      </c>
      <c r="R4832">
        <f>IF(IFERROR(VLOOKUP(DATOS[[#This Row],[IdUnico]],A4833:$A$5002,1,FALSE),0),1,0)</f>
        <v>0</v>
      </c>
    </row>
    <row r="4833" spans="1:18" x14ac:dyDescent="0.3">
      <c r="A4833" t="str">
        <f>CONCATENATE(DATOS[[#This Row],[customer_id]],"_",DATOS[[#This Row],[country]],"_",DATOS[[#This Row],[customer_since]])</f>
        <v>CUST_9667_Germany_44412</v>
      </c>
      <c r="B4833" t="s">
        <v>1928</v>
      </c>
      <c r="C4833">
        <v>28</v>
      </c>
      <c r="D4833" t="s">
        <v>21</v>
      </c>
      <c r="E4833" t="s">
        <v>50</v>
      </c>
      <c r="F4833">
        <v>74.75</v>
      </c>
      <c r="G4833">
        <f>IF(DATOS[[#This Row],[avg_order_value]]="",0,DATOS[[#This Row],[avg_order_value]])</f>
        <v>74.75</v>
      </c>
      <c r="H4833">
        <v>10</v>
      </c>
      <c r="I4833">
        <f>DATOS[[#This Row],[avgValorOrdenDesc]]*DATOS[[#This Row],[total_orders]]</f>
        <v>747.5</v>
      </c>
      <c r="J4833">
        <v>85</v>
      </c>
      <c r="K4833">
        <v>0</v>
      </c>
      <c r="L4833" t="s">
        <v>40</v>
      </c>
      <c r="M4833">
        <v>5.6</v>
      </c>
      <c r="N4833">
        <f>IF(DATOS[[#This Row],[email_open_rate]]="",0,DATOS[[#This Row],[email_open_rate]])</f>
        <v>5.6</v>
      </c>
      <c r="O4833" s="1">
        <v>44412</v>
      </c>
      <c r="P4833">
        <v>24</v>
      </c>
      <c r="Q4833">
        <v>0.19</v>
      </c>
      <c r="R4833">
        <f>IF(IFERROR(VLOOKUP(DATOS[[#This Row],[IdUnico]],A4834:$A$5002,1,FALSE),0),1,0)</f>
        <v>0</v>
      </c>
    </row>
    <row r="4834" spans="1:18" x14ac:dyDescent="0.3">
      <c r="A4834" t="str">
        <f>CONCATENATE(DATOS[[#This Row],[customer_id]],"_",DATOS[[#This Row],[country]],"_",DATOS[[#This Row],[customer_since]])</f>
        <v>CUST_9669_UK_44209</v>
      </c>
      <c r="B4834" t="s">
        <v>864</v>
      </c>
      <c r="C4834">
        <v>31</v>
      </c>
      <c r="D4834" t="s">
        <v>21</v>
      </c>
      <c r="E4834" t="s">
        <v>52</v>
      </c>
      <c r="F4834">
        <v>55.36</v>
      </c>
      <c r="G4834">
        <f>IF(DATOS[[#This Row],[avg_order_value]]="",0,DATOS[[#This Row],[avg_order_value]])</f>
        <v>55.36</v>
      </c>
      <c r="H4834">
        <v>10</v>
      </c>
      <c r="I4834">
        <f>DATOS[[#This Row],[avgValorOrdenDesc]]*DATOS[[#This Row],[total_orders]]</f>
        <v>553.6</v>
      </c>
      <c r="J4834">
        <v>75</v>
      </c>
      <c r="K4834">
        <v>0</v>
      </c>
      <c r="L4834" t="s">
        <v>23</v>
      </c>
      <c r="N4834">
        <f>IF(DATOS[[#This Row],[email_open_rate]]="",0,DATOS[[#This Row],[email_open_rate]])</f>
        <v>0</v>
      </c>
      <c r="O4834" s="1">
        <v>44209</v>
      </c>
      <c r="P4834">
        <v>5</v>
      </c>
      <c r="Q4834">
        <v>0.35</v>
      </c>
      <c r="R4834">
        <f>IF(IFERROR(VLOOKUP(DATOS[[#This Row],[IdUnico]],A4835:$A$5002,1,FALSE),0),1,0)</f>
        <v>0</v>
      </c>
    </row>
    <row r="4835" spans="1:18" x14ac:dyDescent="0.3">
      <c r="A4835" t="str">
        <f>CONCATENATE(DATOS[[#This Row],[customer_id]],"_",DATOS[[#This Row],[country]],"_",DATOS[[#This Row],[customer_since]])</f>
        <v>CUST_9671_UK_44300</v>
      </c>
      <c r="B4835" t="s">
        <v>3544</v>
      </c>
      <c r="C4835">
        <v>57</v>
      </c>
      <c r="D4835" t="s">
        <v>21</v>
      </c>
      <c r="E4835" t="s">
        <v>52</v>
      </c>
      <c r="F4835">
        <v>115.83</v>
      </c>
      <c r="G4835">
        <f>IF(DATOS[[#This Row],[avg_order_value]]="",0,DATOS[[#This Row],[avg_order_value]])</f>
        <v>115.83</v>
      </c>
      <c r="H4835">
        <v>10</v>
      </c>
      <c r="I4835">
        <f>DATOS[[#This Row],[avgValorOrdenDesc]]*DATOS[[#This Row],[total_orders]]</f>
        <v>1158.3</v>
      </c>
      <c r="J4835">
        <v>208</v>
      </c>
      <c r="K4835">
        <v>0</v>
      </c>
      <c r="L4835" t="s">
        <v>29</v>
      </c>
      <c r="M4835">
        <v>8.1</v>
      </c>
      <c r="N4835">
        <f>IF(DATOS[[#This Row],[email_open_rate]]="",0,DATOS[[#This Row],[email_open_rate]])</f>
        <v>8.1</v>
      </c>
      <c r="O4835" s="1">
        <v>44300</v>
      </c>
      <c r="P4835">
        <v>16</v>
      </c>
      <c r="Q4835">
        <v>0.62</v>
      </c>
      <c r="R4835">
        <f>IF(IFERROR(VLOOKUP(DATOS[[#This Row],[IdUnico]],A4836:$A$5002,1,FALSE),0),1,0)</f>
        <v>0</v>
      </c>
    </row>
    <row r="4836" spans="1:18" x14ac:dyDescent="0.3">
      <c r="A4836" t="str">
        <f>CONCATENATE(DATOS[[#This Row],[customer_id]],"_",DATOS[[#This Row],[country]],"_",DATOS[[#This Row],[customer_since]])</f>
        <v>CUST_9671_UK_44570</v>
      </c>
      <c r="B4836" t="s">
        <v>3544</v>
      </c>
      <c r="C4836">
        <v>53</v>
      </c>
      <c r="D4836" t="s">
        <v>21</v>
      </c>
      <c r="E4836" t="s">
        <v>52</v>
      </c>
      <c r="F4836">
        <v>93.28</v>
      </c>
      <c r="G4836">
        <f>IF(DATOS[[#This Row],[avg_order_value]]="",0,DATOS[[#This Row],[avg_order_value]])</f>
        <v>93.28</v>
      </c>
      <c r="H4836">
        <v>8</v>
      </c>
      <c r="I4836">
        <f>DATOS[[#This Row],[avgValorOrdenDesc]]*DATOS[[#This Row],[total_orders]]</f>
        <v>746.24</v>
      </c>
      <c r="J4836">
        <v>295</v>
      </c>
      <c r="K4836">
        <v>0</v>
      </c>
      <c r="L4836" t="s">
        <v>16</v>
      </c>
      <c r="M4836">
        <v>23.6</v>
      </c>
      <c r="N4836">
        <f>IF(DATOS[[#This Row],[email_open_rate]]="",0,DATOS[[#This Row],[email_open_rate]])</f>
        <v>23.6</v>
      </c>
      <c r="O4836" s="1">
        <v>44570</v>
      </c>
      <c r="P4836">
        <v>35</v>
      </c>
      <c r="Q4836">
        <v>0.09</v>
      </c>
      <c r="R4836">
        <f>IF(IFERROR(VLOOKUP(DATOS[[#This Row],[IdUnico]],A4837:$A$5002,1,FALSE),0),1,0)</f>
        <v>0</v>
      </c>
    </row>
    <row r="4837" spans="1:18" x14ac:dyDescent="0.3">
      <c r="A4837" t="str">
        <f>CONCATENATE(DATOS[[#This Row],[customer_id]],"_",DATOS[[#This Row],[country]],"_",DATOS[[#This Row],[customer_since]])</f>
        <v>CUST_9676_China_45252</v>
      </c>
      <c r="B4837" t="s">
        <v>2041</v>
      </c>
      <c r="C4837">
        <v>21</v>
      </c>
      <c r="D4837" t="s">
        <v>21</v>
      </c>
      <c r="E4837" t="s">
        <v>44</v>
      </c>
      <c r="F4837">
        <v>49.11</v>
      </c>
      <c r="G4837">
        <f>IF(DATOS[[#This Row],[avg_order_value]]="",0,DATOS[[#This Row],[avg_order_value]])</f>
        <v>49.11</v>
      </c>
      <c r="H4837">
        <v>13</v>
      </c>
      <c r="I4837">
        <f>DATOS[[#This Row],[avgValorOrdenDesc]]*DATOS[[#This Row],[total_orders]]</f>
        <v>638.42999999999995</v>
      </c>
      <c r="J4837">
        <v>157</v>
      </c>
      <c r="K4837">
        <v>0</v>
      </c>
      <c r="L4837" t="s">
        <v>23</v>
      </c>
      <c r="M4837">
        <v>0.8</v>
      </c>
      <c r="N4837">
        <f>IF(DATOS[[#This Row],[email_open_rate]]="",0,DATOS[[#This Row],[email_open_rate]])</f>
        <v>0.8</v>
      </c>
      <c r="O4837" s="1">
        <v>45252</v>
      </c>
      <c r="P4837">
        <v>3</v>
      </c>
      <c r="Q4837">
        <v>0.55000000000000004</v>
      </c>
      <c r="R4837">
        <f>IF(IFERROR(VLOOKUP(DATOS[[#This Row],[IdUnico]],A4838:$A$5002,1,FALSE),0),1,0)</f>
        <v>0</v>
      </c>
    </row>
    <row r="4838" spans="1:18" x14ac:dyDescent="0.3">
      <c r="A4838" t="str">
        <f>CONCATENATE(DATOS[[#This Row],[customer_id]],"_",DATOS[[#This Row],[country]],"_",DATOS[[#This Row],[customer_since]])</f>
        <v>CUST_9676_USA_44321</v>
      </c>
      <c r="B4838" t="s">
        <v>2041</v>
      </c>
      <c r="C4838">
        <v>67</v>
      </c>
      <c r="D4838" t="s">
        <v>14</v>
      </c>
      <c r="E4838" t="s">
        <v>18</v>
      </c>
      <c r="F4838">
        <v>40.94</v>
      </c>
      <c r="G4838">
        <f>IF(DATOS[[#This Row],[avg_order_value]]="",0,DATOS[[#This Row],[avg_order_value]])</f>
        <v>40.94</v>
      </c>
      <c r="H4838">
        <v>4</v>
      </c>
      <c r="I4838">
        <f>DATOS[[#This Row],[avgValorOrdenDesc]]*DATOS[[#This Row],[total_orders]]</f>
        <v>163.76</v>
      </c>
      <c r="J4838">
        <v>15</v>
      </c>
      <c r="K4838">
        <v>0</v>
      </c>
      <c r="L4838" t="s">
        <v>29</v>
      </c>
      <c r="M4838">
        <v>99.3</v>
      </c>
      <c r="N4838">
        <f>IF(DATOS[[#This Row],[email_open_rate]]="",0,DATOS[[#This Row],[email_open_rate]])</f>
        <v>99.3</v>
      </c>
      <c r="O4838" s="1">
        <v>44321</v>
      </c>
      <c r="P4838">
        <v>1</v>
      </c>
      <c r="Q4838">
        <v>0.23</v>
      </c>
      <c r="R4838">
        <f>IF(IFERROR(VLOOKUP(DATOS[[#This Row],[IdUnico]],A4839:$A$5002,1,FALSE),0),1,0)</f>
        <v>0</v>
      </c>
    </row>
    <row r="4839" spans="1:18" x14ac:dyDescent="0.3">
      <c r="A4839" t="str">
        <f>CONCATENATE(DATOS[[#This Row],[customer_id]],"_",DATOS[[#This Row],[country]],"_",DATOS[[#This Row],[customer_since]])</f>
        <v>CUST_9680_Australia_45373</v>
      </c>
      <c r="B4839" t="s">
        <v>231</v>
      </c>
      <c r="C4839">
        <v>70</v>
      </c>
      <c r="D4839" t="s">
        <v>14</v>
      </c>
      <c r="E4839" t="s">
        <v>22</v>
      </c>
      <c r="G4839">
        <f>IF(DATOS[[#This Row],[avg_order_value]]="",0,DATOS[[#This Row],[avg_order_value]])</f>
        <v>0</v>
      </c>
      <c r="H4839">
        <v>10</v>
      </c>
      <c r="I4839">
        <f>DATOS[[#This Row],[avgValorOrdenDesc]]*DATOS[[#This Row],[total_orders]]</f>
        <v>0</v>
      </c>
      <c r="J4839">
        <v>61</v>
      </c>
      <c r="K4839">
        <v>0</v>
      </c>
      <c r="L4839" t="s">
        <v>23</v>
      </c>
      <c r="M4839">
        <v>64.599999999999994</v>
      </c>
      <c r="N4839">
        <f>IF(DATOS[[#This Row],[email_open_rate]]="",0,DATOS[[#This Row],[email_open_rate]])</f>
        <v>64.599999999999994</v>
      </c>
      <c r="O4839" s="1">
        <v>45373</v>
      </c>
      <c r="P4839">
        <v>4</v>
      </c>
      <c r="Q4839">
        <v>0.35</v>
      </c>
      <c r="R4839">
        <f>IF(IFERROR(VLOOKUP(DATOS[[#This Row],[IdUnico]],A4840:$A$5002,1,FALSE),0),1,0)</f>
        <v>0</v>
      </c>
    </row>
    <row r="4840" spans="1:18" x14ac:dyDescent="0.3">
      <c r="A4840" t="str">
        <f>CONCATENATE(DATOS[[#This Row],[customer_id]],"_",DATOS[[#This Row],[country]],"_",DATOS[[#This Row],[customer_since]])</f>
        <v>CUST_9680_Japan_44438</v>
      </c>
      <c r="B4840" t="s">
        <v>231</v>
      </c>
      <c r="C4840">
        <v>52</v>
      </c>
      <c r="D4840" t="s">
        <v>14</v>
      </c>
      <c r="E4840" t="s">
        <v>26</v>
      </c>
      <c r="F4840">
        <v>41.23</v>
      </c>
      <c r="G4840">
        <f>IF(DATOS[[#This Row],[avg_order_value]]="",0,DATOS[[#This Row],[avg_order_value]])</f>
        <v>41.23</v>
      </c>
      <c r="H4840">
        <v>14</v>
      </c>
      <c r="I4840">
        <f>DATOS[[#This Row],[avgValorOrdenDesc]]*DATOS[[#This Row],[total_orders]]</f>
        <v>577.21999999999991</v>
      </c>
      <c r="J4840">
        <v>262</v>
      </c>
      <c r="K4840">
        <v>0</v>
      </c>
      <c r="L4840" t="s">
        <v>16</v>
      </c>
      <c r="M4840">
        <v>41.8</v>
      </c>
      <c r="N4840">
        <f>IF(DATOS[[#This Row],[email_open_rate]]="",0,DATOS[[#This Row],[email_open_rate]])</f>
        <v>41.8</v>
      </c>
      <c r="O4840" s="1">
        <v>44438</v>
      </c>
      <c r="P4840">
        <v>60</v>
      </c>
      <c r="Q4840">
        <v>0.32</v>
      </c>
      <c r="R4840">
        <f>IF(IFERROR(VLOOKUP(DATOS[[#This Row],[IdUnico]],A4841:$A$5002,1,FALSE),0),1,0)</f>
        <v>0</v>
      </c>
    </row>
    <row r="4841" spans="1:18" x14ac:dyDescent="0.3">
      <c r="A4841" t="str">
        <f>CONCATENATE(DATOS[[#This Row],[customer_id]],"_",DATOS[[#This Row],[country]],"_",DATOS[[#This Row],[customer_since]])</f>
        <v>CUST_9680_USA_45315</v>
      </c>
      <c r="B4841" t="s">
        <v>231</v>
      </c>
      <c r="C4841">
        <v>67</v>
      </c>
      <c r="D4841" t="s">
        <v>21</v>
      </c>
      <c r="E4841" t="s">
        <v>18</v>
      </c>
      <c r="F4841">
        <v>109.97</v>
      </c>
      <c r="G4841">
        <f>IF(DATOS[[#This Row],[avg_order_value]]="",0,DATOS[[#This Row],[avg_order_value]])</f>
        <v>109.97</v>
      </c>
      <c r="H4841">
        <v>8</v>
      </c>
      <c r="I4841">
        <f>DATOS[[#This Row],[avgValorOrdenDesc]]*DATOS[[#This Row],[total_orders]]</f>
        <v>879.76</v>
      </c>
      <c r="J4841">
        <v>185</v>
      </c>
      <c r="K4841">
        <v>0</v>
      </c>
      <c r="L4841" t="s">
        <v>40</v>
      </c>
      <c r="N4841">
        <f>IF(DATOS[[#This Row],[email_open_rate]]="",0,DATOS[[#This Row],[email_open_rate]])</f>
        <v>0</v>
      </c>
      <c r="O4841" s="1">
        <v>45315</v>
      </c>
      <c r="P4841">
        <v>27</v>
      </c>
      <c r="Q4841">
        <v>0.43</v>
      </c>
      <c r="R4841">
        <f>IF(IFERROR(VLOOKUP(DATOS[[#This Row],[IdUnico]],A4842:$A$5002,1,FALSE),0),1,0)</f>
        <v>0</v>
      </c>
    </row>
    <row r="4842" spans="1:18" x14ac:dyDescent="0.3">
      <c r="A4842" t="str">
        <f>CONCATENATE(DATOS[[#This Row],[customer_id]],"_",DATOS[[#This Row],[country]],"_",DATOS[[#This Row],[customer_since]])</f>
        <v>CUST_9681_France_44346</v>
      </c>
      <c r="B4842" t="s">
        <v>3477</v>
      </c>
      <c r="C4842">
        <v>48</v>
      </c>
      <c r="D4842" t="s">
        <v>21</v>
      </c>
      <c r="E4842" t="s">
        <v>35</v>
      </c>
      <c r="F4842">
        <v>36.39</v>
      </c>
      <c r="G4842">
        <f>IF(DATOS[[#This Row],[avg_order_value]]="",0,DATOS[[#This Row],[avg_order_value]])</f>
        <v>36.39</v>
      </c>
      <c r="H4842">
        <v>10</v>
      </c>
      <c r="I4842">
        <f>DATOS[[#This Row],[avgValorOrdenDesc]]*DATOS[[#This Row],[total_orders]]</f>
        <v>363.9</v>
      </c>
      <c r="J4842">
        <v>360</v>
      </c>
      <c r="K4842">
        <v>0</v>
      </c>
      <c r="L4842" t="s">
        <v>19</v>
      </c>
      <c r="M4842">
        <v>61</v>
      </c>
      <c r="N4842">
        <f>IF(DATOS[[#This Row],[email_open_rate]]="",0,DATOS[[#This Row],[email_open_rate]])</f>
        <v>61</v>
      </c>
      <c r="O4842" s="1">
        <v>44346</v>
      </c>
      <c r="P4842">
        <v>93</v>
      </c>
      <c r="Q4842">
        <v>0.17</v>
      </c>
      <c r="R4842">
        <f>IF(IFERROR(VLOOKUP(DATOS[[#This Row],[IdUnico]],A4843:$A$5002,1,FALSE),0),1,0)</f>
        <v>0</v>
      </c>
    </row>
    <row r="4843" spans="1:18" x14ac:dyDescent="0.3">
      <c r="A4843" t="str">
        <f>CONCATENATE(DATOS[[#This Row],[customer_id]],"_",DATOS[[#This Row],[country]],"_",DATOS[[#This Row],[customer_since]])</f>
        <v>CUST_9682_Germany_44100</v>
      </c>
      <c r="B4843" t="s">
        <v>2560</v>
      </c>
      <c r="C4843">
        <v>54</v>
      </c>
      <c r="D4843" t="s">
        <v>14</v>
      </c>
      <c r="E4843" t="s">
        <v>50</v>
      </c>
      <c r="F4843">
        <v>83.91</v>
      </c>
      <c r="G4843">
        <f>IF(DATOS[[#This Row],[avg_order_value]]="",0,DATOS[[#This Row],[avg_order_value]])</f>
        <v>83.91</v>
      </c>
      <c r="H4843">
        <v>5</v>
      </c>
      <c r="I4843">
        <f>DATOS[[#This Row],[avgValorOrdenDesc]]*DATOS[[#This Row],[total_orders]]</f>
        <v>419.54999999999995</v>
      </c>
      <c r="J4843">
        <v>302</v>
      </c>
      <c r="K4843">
        <v>0</v>
      </c>
      <c r="L4843" t="s">
        <v>23</v>
      </c>
      <c r="M4843">
        <v>13.2</v>
      </c>
      <c r="N4843">
        <f>IF(DATOS[[#This Row],[email_open_rate]]="",0,DATOS[[#This Row],[email_open_rate]])</f>
        <v>13.2</v>
      </c>
      <c r="O4843" s="1">
        <v>44100</v>
      </c>
      <c r="P4843">
        <v>2</v>
      </c>
      <c r="Q4843">
        <v>0.49</v>
      </c>
      <c r="R4843">
        <f>IF(IFERROR(VLOOKUP(DATOS[[#This Row],[IdUnico]],A4844:$A$5002,1,FALSE),0),1,0)</f>
        <v>0</v>
      </c>
    </row>
    <row r="4844" spans="1:18" x14ac:dyDescent="0.3">
      <c r="A4844" t="str">
        <f>CONCATENATE(DATOS[[#This Row],[customer_id]],"_",DATOS[[#This Row],[country]],"_",DATOS[[#This Row],[customer_since]])</f>
        <v>CUST_9684_India_44658</v>
      </c>
      <c r="B4844" t="s">
        <v>105</v>
      </c>
      <c r="C4844">
        <v>27</v>
      </c>
      <c r="D4844" t="s">
        <v>21</v>
      </c>
      <c r="E4844" t="s">
        <v>37</v>
      </c>
      <c r="F4844">
        <v>194.66</v>
      </c>
      <c r="G4844">
        <f>IF(DATOS[[#This Row],[avg_order_value]]="",0,DATOS[[#This Row],[avg_order_value]])</f>
        <v>194.66</v>
      </c>
      <c r="H4844">
        <v>10</v>
      </c>
      <c r="I4844">
        <f>DATOS[[#This Row],[avgValorOrdenDesc]]*DATOS[[#This Row],[total_orders]]</f>
        <v>1946.6</v>
      </c>
      <c r="J4844">
        <v>171</v>
      </c>
      <c r="K4844">
        <v>0</v>
      </c>
      <c r="L4844" t="s">
        <v>16</v>
      </c>
      <c r="M4844">
        <v>96.9</v>
      </c>
      <c r="N4844">
        <f>IF(DATOS[[#This Row],[email_open_rate]]="",0,DATOS[[#This Row],[email_open_rate]])</f>
        <v>96.9</v>
      </c>
      <c r="O4844" s="1">
        <v>44658</v>
      </c>
      <c r="P4844">
        <v>37</v>
      </c>
      <c r="Q4844">
        <v>0.33</v>
      </c>
      <c r="R4844">
        <f>IF(IFERROR(VLOOKUP(DATOS[[#This Row],[IdUnico]],A4845:$A$5002,1,FALSE),0),1,0)</f>
        <v>0</v>
      </c>
    </row>
    <row r="4845" spans="1:18" x14ac:dyDescent="0.3">
      <c r="A4845" t="str">
        <f>CONCATENATE(DATOS[[#This Row],[customer_id]],"_",DATOS[[#This Row],[country]],"_",DATOS[[#This Row],[customer_since]])</f>
        <v>CUST_9684_Japan_45182</v>
      </c>
      <c r="B4845" t="s">
        <v>105</v>
      </c>
      <c r="C4845">
        <v>36</v>
      </c>
      <c r="D4845" t="s">
        <v>21</v>
      </c>
      <c r="E4845" t="s">
        <v>26</v>
      </c>
      <c r="F4845">
        <v>111.72</v>
      </c>
      <c r="G4845">
        <f>IF(DATOS[[#This Row],[avg_order_value]]="",0,DATOS[[#This Row],[avg_order_value]])</f>
        <v>111.72</v>
      </c>
      <c r="H4845">
        <v>6</v>
      </c>
      <c r="I4845">
        <f>DATOS[[#This Row],[avgValorOrdenDesc]]*DATOS[[#This Row],[total_orders]]</f>
        <v>670.31999999999994</v>
      </c>
      <c r="J4845">
        <v>174</v>
      </c>
      <c r="K4845">
        <v>0</v>
      </c>
      <c r="L4845" t="s">
        <v>40</v>
      </c>
      <c r="M4845">
        <v>73.400000000000006</v>
      </c>
      <c r="N4845">
        <f>IF(DATOS[[#This Row],[email_open_rate]]="",0,DATOS[[#This Row],[email_open_rate]])</f>
        <v>73.400000000000006</v>
      </c>
      <c r="O4845" s="1">
        <v>45182</v>
      </c>
      <c r="P4845">
        <v>60</v>
      </c>
      <c r="Q4845">
        <v>0.33</v>
      </c>
      <c r="R4845">
        <f>IF(IFERROR(VLOOKUP(DATOS[[#This Row],[IdUnico]],A4846:$A$5002,1,FALSE),0),1,0)</f>
        <v>0</v>
      </c>
    </row>
    <row r="4846" spans="1:18" x14ac:dyDescent="0.3">
      <c r="A4846" t="str">
        <f>CONCATENATE(DATOS[[#This Row],[customer_id]],"_",DATOS[[#This Row],[country]],"_",DATOS[[#This Row],[customer_since]])</f>
        <v>CUST_9684_USA_44506</v>
      </c>
      <c r="B4846" t="s">
        <v>105</v>
      </c>
      <c r="C4846">
        <v>51</v>
      </c>
      <c r="D4846" t="s">
        <v>21</v>
      </c>
      <c r="E4846" t="s">
        <v>18</v>
      </c>
      <c r="F4846">
        <v>48.48</v>
      </c>
      <c r="G4846">
        <f>IF(DATOS[[#This Row],[avg_order_value]]="",0,DATOS[[#This Row],[avg_order_value]])</f>
        <v>48.48</v>
      </c>
      <c r="H4846">
        <v>12</v>
      </c>
      <c r="I4846">
        <f>DATOS[[#This Row],[avgValorOrdenDesc]]*DATOS[[#This Row],[total_orders]]</f>
        <v>581.76</v>
      </c>
      <c r="J4846">
        <v>190</v>
      </c>
      <c r="K4846">
        <v>0</v>
      </c>
      <c r="L4846" t="s">
        <v>19</v>
      </c>
      <c r="N4846">
        <f>IF(DATOS[[#This Row],[email_open_rate]]="",0,DATOS[[#This Row],[email_open_rate]])</f>
        <v>0</v>
      </c>
      <c r="O4846" s="1">
        <v>44506</v>
      </c>
      <c r="P4846">
        <v>23</v>
      </c>
      <c r="Q4846">
        <v>0.06</v>
      </c>
      <c r="R4846">
        <f>IF(IFERROR(VLOOKUP(DATOS[[#This Row],[IdUnico]],A4847:$A$5002,1,FALSE),0),1,0)</f>
        <v>0</v>
      </c>
    </row>
    <row r="4847" spans="1:18" x14ac:dyDescent="0.3">
      <c r="A4847" t="str">
        <f>CONCATENATE(DATOS[[#This Row],[customer_id]],"_",DATOS[[#This Row],[country]],"_",DATOS[[#This Row],[customer_since]])</f>
        <v>CUST_9685_Australia_44919</v>
      </c>
      <c r="B4847" t="s">
        <v>2861</v>
      </c>
      <c r="C4847">
        <v>24</v>
      </c>
      <c r="D4847" t="s">
        <v>14</v>
      </c>
      <c r="E4847" t="s">
        <v>22</v>
      </c>
      <c r="F4847">
        <v>71.319999999999993</v>
      </c>
      <c r="G4847">
        <f>IF(DATOS[[#This Row],[avg_order_value]]="",0,DATOS[[#This Row],[avg_order_value]])</f>
        <v>71.319999999999993</v>
      </c>
      <c r="H4847">
        <v>2</v>
      </c>
      <c r="I4847">
        <f>DATOS[[#This Row],[avgValorOrdenDesc]]*DATOS[[#This Row],[total_orders]]</f>
        <v>142.63999999999999</v>
      </c>
      <c r="J4847">
        <v>97</v>
      </c>
      <c r="K4847">
        <v>0</v>
      </c>
      <c r="L4847" t="s">
        <v>29</v>
      </c>
      <c r="N4847">
        <f>IF(DATOS[[#This Row],[email_open_rate]]="",0,DATOS[[#This Row],[email_open_rate]])</f>
        <v>0</v>
      </c>
      <c r="O4847" s="1">
        <v>44919</v>
      </c>
      <c r="P4847">
        <v>96</v>
      </c>
      <c r="Q4847">
        <v>0.21</v>
      </c>
      <c r="R4847">
        <f>IF(IFERROR(VLOOKUP(DATOS[[#This Row],[IdUnico]],A4848:$A$5002,1,FALSE),0),1,0)</f>
        <v>0</v>
      </c>
    </row>
    <row r="4848" spans="1:18" x14ac:dyDescent="0.3">
      <c r="A4848" t="str">
        <f>CONCATENATE(DATOS[[#This Row],[customer_id]],"_",DATOS[[#This Row],[country]],"_",DATOS[[#This Row],[customer_since]])</f>
        <v>CUST_9690_Australia_44951</v>
      </c>
      <c r="B4848" t="s">
        <v>2928</v>
      </c>
      <c r="C4848">
        <v>50</v>
      </c>
      <c r="D4848" t="s">
        <v>14</v>
      </c>
      <c r="E4848" t="s">
        <v>22</v>
      </c>
      <c r="F4848">
        <v>89.07</v>
      </c>
      <c r="G4848">
        <f>IF(DATOS[[#This Row],[avg_order_value]]="",0,DATOS[[#This Row],[avg_order_value]])</f>
        <v>89.07</v>
      </c>
      <c r="H4848">
        <v>10</v>
      </c>
      <c r="I4848">
        <f>DATOS[[#This Row],[avgValorOrdenDesc]]*DATOS[[#This Row],[total_orders]]</f>
        <v>890.69999999999993</v>
      </c>
      <c r="J4848">
        <v>60</v>
      </c>
      <c r="K4848">
        <v>0</v>
      </c>
      <c r="L4848" t="s">
        <v>19</v>
      </c>
      <c r="M4848">
        <v>62.7</v>
      </c>
      <c r="N4848">
        <f>IF(DATOS[[#This Row],[email_open_rate]]="",0,DATOS[[#This Row],[email_open_rate]])</f>
        <v>62.7</v>
      </c>
      <c r="O4848" s="1">
        <v>44951</v>
      </c>
      <c r="P4848">
        <v>77</v>
      </c>
      <c r="Q4848">
        <v>0.22</v>
      </c>
      <c r="R4848">
        <f>IF(IFERROR(VLOOKUP(DATOS[[#This Row],[IdUnico]],A4849:$A$5002,1,FALSE),0),1,0)</f>
        <v>0</v>
      </c>
    </row>
    <row r="4849" spans="1:18" x14ac:dyDescent="0.3">
      <c r="A4849" t="str">
        <f>CONCATENATE(DATOS[[#This Row],[customer_id]],"_",DATOS[[#This Row],[country]],"_",DATOS[[#This Row],[customer_since]])</f>
        <v>CUST_9690_Brazil_44200</v>
      </c>
      <c r="B4849" t="s">
        <v>2928</v>
      </c>
      <c r="C4849">
        <v>43</v>
      </c>
      <c r="D4849" t="s">
        <v>14</v>
      </c>
      <c r="E4849" t="s">
        <v>15</v>
      </c>
      <c r="F4849">
        <v>107.52</v>
      </c>
      <c r="G4849">
        <f>IF(DATOS[[#This Row],[avg_order_value]]="",0,DATOS[[#This Row],[avg_order_value]])</f>
        <v>107.52</v>
      </c>
      <c r="H4849">
        <v>12</v>
      </c>
      <c r="I4849">
        <f>DATOS[[#This Row],[avgValorOrdenDesc]]*DATOS[[#This Row],[total_orders]]</f>
        <v>1290.24</v>
      </c>
      <c r="J4849">
        <v>117</v>
      </c>
      <c r="K4849">
        <v>0</v>
      </c>
      <c r="L4849" t="s">
        <v>40</v>
      </c>
      <c r="M4849">
        <v>86.9</v>
      </c>
      <c r="N4849">
        <f>IF(DATOS[[#This Row],[email_open_rate]]="",0,DATOS[[#This Row],[email_open_rate]])</f>
        <v>86.9</v>
      </c>
      <c r="O4849" s="1">
        <v>44200</v>
      </c>
      <c r="P4849">
        <v>56</v>
      </c>
      <c r="Q4849">
        <v>0.28999999999999998</v>
      </c>
      <c r="R4849">
        <f>IF(IFERROR(VLOOKUP(DATOS[[#This Row],[IdUnico]],A4850:$A$5002,1,FALSE),0),1,0)</f>
        <v>0</v>
      </c>
    </row>
    <row r="4850" spans="1:18" x14ac:dyDescent="0.3">
      <c r="A4850" t="str">
        <f>CONCATENATE(DATOS[[#This Row],[customer_id]],"_",DATOS[[#This Row],[country]],"_",DATOS[[#This Row],[customer_since]])</f>
        <v>CUST_9691_Australia_44613</v>
      </c>
      <c r="B4850" t="s">
        <v>530</v>
      </c>
      <c r="C4850">
        <v>36</v>
      </c>
      <c r="D4850" t="s">
        <v>14</v>
      </c>
      <c r="E4850" t="s">
        <v>22</v>
      </c>
      <c r="F4850">
        <v>66.52</v>
      </c>
      <c r="G4850">
        <f>IF(DATOS[[#This Row],[avg_order_value]]="",0,DATOS[[#This Row],[avg_order_value]])</f>
        <v>66.52</v>
      </c>
      <c r="H4850">
        <v>11</v>
      </c>
      <c r="I4850">
        <f>DATOS[[#This Row],[avgValorOrdenDesc]]*DATOS[[#This Row],[total_orders]]</f>
        <v>731.71999999999991</v>
      </c>
      <c r="J4850">
        <v>220</v>
      </c>
      <c r="K4850">
        <v>0</v>
      </c>
      <c r="L4850" t="s">
        <v>16</v>
      </c>
      <c r="M4850">
        <v>66.8</v>
      </c>
      <c r="N4850">
        <f>IF(DATOS[[#This Row],[email_open_rate]]="",0,DATOS[[#This Row],[email_open_rate]])</f>
        <v>66.8</v>
      </c>
      <c r="O4850" s="1">
        <v>44613</v>
      </c>
      <c r="P4850">
        <v>88</v>
      </c>
      <c r="Q4850">
        <v>0.45</v>
      </c>
      <c r="R4850">
        <f>IF(IFERROR(VLOOKUP(DATOS[[#This Row],[IdUnico]],A4851:$A$5002,1,FALSE),0),1,0)</f>
        <v>0</v>
      </c>
    </row>
    <row r="4851" spans="1:18" x14ac:dyDescent="0.3">
      <c r="A4851" t="str">
        <f>CONCATENATE(DATOS[[#This Row],[customer_id]],"_",DATOS[[#This Row],[country]],"_",DATOS[[#This Row],[customer_since]])</f>
        <v>CUST_9691_Brazil_45596</v>
      </c>
      <c r="B4851" t="s">
        <v>530</v>
      </c>
      <c r="C4851">
        <v>53</v>
      </c>
      <c r="D4851" t="s">
        <v>21</v>
      </c>
      <c r="E4851" t="s">
        <v>15</v>
      </c>
      <c r="F4851">
        <v>141.83000000000001</v>
      </c>
      <c r="G4851">
        <f>IF(DATOS[[#This Row],[avg_order_value]]="",0,DATOS[[#This Row],[avg_order_value]])</f>
        <v>141.83000000000001</v>
      </c>
      <c r="H4851">
        <v>10</v>
      </c>
      <c r="I4851">
        <f>DATOS[[#This Row],[avgValorOrdenDesc]]*DATOS[[#This Row],[total_orders]]</f>
        <v>1418.3000000000002</v>
      </c>
      <c r="J4851">
        <v>355</v>
      </c>
      <c r="K4851">
        <v>0</v>
      </c>
      <c r="L4851" t="s">
        <v>19</v>
      </c>
      <c r="M4851">
        <v>39.299999999999997</v>
      </c>
      <c r="N4851">
        <f>IF(DATOS[[#This Row],[email_open_rate]]="",0,DATOS[[#This Row],[email_open_rate]])</f>
        <v>39.299999999999997</v>
      </c>
      <c r="O4851" s="1">
        <v>45596</v>
      </c>
      <c r="P4851">
        <v>89</v>
      </c>
      <c r="Q4851">
        <v>0.44</v>
      </c>
      <c r="R4851">
        <f>IF(IFERROR(VLOOKUP(DATOS[[#This Row],[IdUnico]],A4852:$A$5002,1,FALSE),0),1,0)</f>
        <v>0</v>
      </c>
    </row>
    <row r="4852" spans="1:18" x14ac:dyDescent="0.3">
      <c r="A4852" t="str">
        <f>CONCATENATE(DATOS[[#This Row],[customer_id]],"_",DATOS[[#This Row],[country]],"_",DATOS[[#This Row],[customer_since]])</f>
        <v>CUST_9693_Canada_45204</v>
      </c>
      <c r="B4852" t="s">
        <v>3653</v>
      </c>
      <c r="C4852">
        <v>74</v>
      </c>
      <c r="D4852" t="s">
        <v>14</v>
      </c>
      <c r="E4852" t="s">
        <v>28</v>
      </c>
      <c r="F4852">
        <v>184.76</v>
      </c>
      <c r="G4852">
        <f>IF(DATOS[[#This Row],[avg_order_value]]="",0,DATOS[[#This Row],[avg_order_value]])</f>
        <v>184.76</v>
      </c>
      <c r="H4852">
        <v>12</v>
      </c>
      <c r="I4852">
        <f>DATOS[[#This Row],[avgValorOrdenDesc]]*DATOS[[#This Row],[total_orders]]</f>
        <v>2217.12</v>
      </c>
      <c r="J4852">
        <v>62</v>
      </c>
      <c r="K4852">
        <v>0</v>
      </c>
      <c r="L4852" t="s">
        <v>40</v>
      </c>
      <c r="M4852">
        <v>13.3</v>
      </c>
      <c r="N4852">
        <f>IF(DATOS[[#This Row],[email_open_rate]]="",0,DATOS[[#This Row],[email_open_rate]])</f>
        <v>13.3</v>
      </c>
      <c r="O4852" s="1">
        <v>45204</v>
      </c>
      <c r="P4852">
        <v>46</v>
      </c>
      <c r="Q4852">
        <v>0.31</v>
      </c>
      <c r="R4852">
        <f>IF(IFERROR(VLOOKUP(DATOS[[#This Row],[IdUnico]],A4853:$A$5002,1,FALSE),0),1,0)</f>
        <v>0</v>
      </c>
    </row>
    <row r="4853" spans="1:18" x14ac:dyDescent="0.3">
      <c r="A4853" t="str">
        <f>CONCATENATE(DATOS[[#This Row],[customer_id]],"_",DATOS[[#This Row],[country]],"_",DATOS[[#This Row],[customer_since]])</f>
        <v>CUST_9697_China_45416</v>
      </c>
      <c r="B4853" t="s">
        <v>3642</v>
      </c>
      <c r="C4853">
        <v>42</v>
      </c>
      <c r="D4853" t="s">
        <v>21</v>
      </c>
      <c r="E4853" t="s">
        <v>44</v>
      </c>
      <c r="F4853">
        <v>263.41000000000003</v>
      </c>
      <c r="G4853">
        <f>IF(DATOS[[#This Row],[avg_order_value]]="",0,DATOS[[#This Row],[avg_order_value]])</f>
        <v>263.41000000000003</v>
      </c>
      <c r="H4853">
        <v>19</v>
      </c>
      <c r="I4853">
        <f>DATOS[[#This Row],[avgValorOrdenDesc]]*DATOS[[#This Row],[total_orders]]</f>
        <v>5004.7900000000009</v>
      </c>
      <c r="J4853">
        <v>179</v>
      </c>
      <c r="K4853">
        <v>0</v>
      </c>
      <c r="L4853" t="s">
        <v>29</v>
      </c>
      <c r="M4853">
        <v>26.1</v>
      </c>
      <c r="N4853">
        <f>IF(DATOS[[#This Row],[email_open_rate]]="",0,DATOS[[#This Row],[email_open_rate]])</f>
        <v>26.1</v>
      </c>
      <c r="O4853" s="1">
        <v>45416</v>
      </c>
      <c r="P4853">
        <v>5</v>
      </c>
      <c r="Q4853">
        <v>0.34</v>
      </c>
      <c r="R4853">
        <f>IF(IFERROR(VLOOKUP(DATOS[[#This Row],[IdUnico]],A4854:$A$5002,1,FALSE),0),1,0)</f>
        <v>0</v>
      </c>
    </row>
    <row r="4854" spans="1:18" x14ac:dyDescent="0.3">
      <c r="A4854" t="str">
        <f>CONCATENATE(DATOS[[#This Row],[customer_id]],"_",DATOS[[#This Row],[country]],"_",DATOS[[#This Row],[customer_since]])</f>
        <v>CUST_9702_Australia_45554</v>
      </c>
      <c r="B4854" t="s">
        <v>531</v>
      </c>
      <c r="C4854">
        <v>40</v>
      </c>
      <c r="D4854" t="s">
        <v>21</v>
      </c>
      <c r="E4854" t="s">
        <v>22</v>
      </c>
      <c r="F4854">
        <v>97.95</v>
      </c>
      <c r="G4854">
        <f>IF(DATOS[[#This Row],[avg_order_value]]="",0,DATOS[[#This Row],[avg_order_value]])</f>
        <v>97.95</v>
      </c>
      <c r="H4854">
        <v>16</v>
      </c>
      <c r="I4854">
        <f>DATOS[[#This Row],[avgValorOrdenDesc]]*DATOS[[#This Row],[total_orders]]</f>
        <v>1567.2</v>
      </c>
      <c r="J4854">
        <v>73</v>
      </c>
      <c r="K4854">
        <v>0</v>
      </c>
      <c r="L4854" t="s">
        <v>40</v>
      </c>
      <c r="M4854">
        <v>92.4</v>
      </c>
      <c r="N4854">
        <f>IF(DATOS[[#This Row],[email_open_rate]]="",0,DATOS[[#This Row],[email_open_rate]])</f>
        <v>92.4</v>
      </c>
      <c r="O4854" s="1">
        <v>45554</v>
      </c>
      <c r="P4854">
        <v>87</v>
      </c>
      <c r="Q4854">
        <v>0.23</v>
      </c>
      <c r="R4854">
        <f>IF(IFERROR(VLOOKUP(DATOS[[#This Row],[IdUnico]],A4855:$A$5002,1,FALSE),0),1,0)</f>
        <v>0</v>
      </c>
    </row>
    <row r="4855" spans="1:18" x14ac:dyDescent="0.3">
      <c r="A4855" t="str">
        <f>CONCATENATE(DATOS[[#This Row],[customer_id]],"_",DATOS[[#This Row],[country]],"_",DATOS[[#This Row],[customer_since]])</f>
        <v>CUST_9702_UK_44638</v>
      </c>
      <c r="B4855" t="s">
        <v>531</v>
      </c>
      <c r="C4855">
        <v>35</v>
      </c>
      <c r="D4855" t="s">
        <v>21</v>
      </c>
      <c r="E4855" t="s">
        <v>52</v>
      </c>
      <c r="F4855">
        <v>48.6</v>
      </c>
      <c r="G4855">
        <f>IF(DATOS[[#This Row],[avg_order_value]]="",0,DATOS[[#This Row],[avg_order_value]])</f>
        <v>48.6</v>
      </c>
      <c r="H4855">
        <v>20</v>
      </c>
      <c r="I4855">
        <f>DATOS[[#This Row],[avgValorOrdenDesc]]*DATOS[[#This Row],[total_orders]]</f>
        <v>972</v>
      </c>
      <c r="J4855">
        <v>169</v>
      </c>
      <c r="K4855">
        <v>0</v>
      </c>
      <c r="L4855" t="s">
        <v>40</v>
      </c>
      <c r="M4855">
        <v>82</v>
      </c>
      <c r="N4855">
        <f>IF(DATOS[[#This Row],[email_open_rate]]="",0,DATOS[[#This Row],[email_open_rate]])</f>
        <v>82</v>
      </c>
      <c r="O4855" s="1">
        <v>44638</v>
      </c>
      <c r="P4855">
        <v>99</v>
      </c>
      <c r="Q4855">
        <v>0.18</v>
      </c>
      <c r="R4855">
        <f>IF(IFERROR(VLOOKUP(DATOS[[#This Row],[IdUnico]],A4856:$A$5002,1,FALSE),0),1,0)</f>
        <v>0</v>
      </c>
    </row>
    <row r="4856" spans="1:18" x14ac:dyDescent="0.3">
      <c r="A4856" t="str">
        <f>CONCATENATE(DATOS[[#This Row],[customer_id]],"_",DATOS[[#This Row],[country]],"_",DATOS[[#This Row],[customer_since]])</f>
        <v>CUST_9705_India_45490</v>
      </c>
      <c r="B4856" t="s">
        <v>1015</v>
      </c>
      <c r="C4856">
        <v>47</v>
      </c>
      <c r="D4856" t="s">
        <v>14</v>
      </c>
      <c r="E4856" t="s">
        <v>37</v>
      </c>
      <c r="F4856">
        <v>175.76</v>
      </c>
      <c r="G4856">
        <f>IF(DATOS[[#This Row],[avg_order_value]]="",0,DATOS[[#This Row],[avg_order_value]])</f>
        <v>175.76</v>
      </c>
      <c r="H4856">
        <v>10</v>
      </c>
      <c r="I4856">
        <f>DATOS[[#This Row],[avgValorOrdenDesc]]*DATOS[[#This Row],[total_orders]]</f>
        <v>1757.6</v>
      </c>
      <c r="J4856">
        <v>241</v>
      </c>
      <c r="K4856">
        <v>0</v>
      </c>
      <c r="L4856" t="s">
        <v>19</v>
      </c>
      <c r="M4856">
        <v>34.799999999999997</v>
      </c>
      <c r="N4856">
        <f>IF(DATOS[[#This Row],[email_open_rate]]="",0,DATOS[[#This Row],[email_open_rate]])</f>
        <v>34.799999999999997</v>
      </c>
      <c r="O4856" s="1">
        <v>45490</v>
      </c>
      <c r="P4856">
        <v>18</v>
      </c>
      <c r="Q4856">
        <v>0.12</v>
      </c>
      <c r="R4856">
        <f>IF(IFERROR(VLOOKUP(DATOS[[#This Row],[IdUnico]],A4857:$A$5002,1,FALSE),0),1,0)</f>
        <v>0</v>
      </c>
    </row>
    <row r="4857" spans="1:18" x14ac:dyDescent="0.3">
      <c r="A4857" t="str">
        <f>CONCATENATE(DATOS[[#This Row],[customer_id]],"_",DATOS[[#This Row],[country]],"_",DATOS[[#This Row],[customer_since]])</f>
        <v>CUST_9706_Canada_44437</v>
      </c>
      <c r="B4857" t="s">
        <v>1863</v>
      </c>
      <c r="C4857">
        <v>28</v>
      </c>
      <c r="D4857" t="s">
        <v>21</v>
      </c>
      <c r="E4857" t="s">
        <v>28</v>
      </c>
      <c r="F4857">
        <v>64.5</v>
      </c>
      <c r="G4857">
        <f>IF(DATOS[[#This Row],[avg_order_value]]="",0,DATOS[[#This Row],[avg_order_value]])</f>
        <v>64.5</v>
      </c>
      <c r="H4857">
        <v>9</v>
      </c>
      <c r="I4857">
        <f>DATOS[[#This Row],[avgValorOrdenDesc]]*DATOS[[#This Row],[total_orders]]</f>
        <v>580.5</v>
      </c>
      <c r="J4857">
        <v>116</v>
      </c>
      <c r="K4857">
        <v>0</v>
      </c>
      <c r="L4857" t="s">
        <v>29</v>
      </c>
      <c r="M4857">
        <v>30.7</v>
      </c>
      <c r="N4857">
        <f>IF(DATOS[[#This Row],[email_open_rate]]="",0,DATOS[[#This Row],[email_open_rate]])</f>
        <v>30.7</v>
      </c>
      <c r="O4857" s="1">
        <v>44437</v>
      </c>
      <c r="P4857">
        <v>73</v>
      </c>
      <c r="Q4857">
        <v>7.0000000000000007E-2</v>
      </c>
      <c r="R4857">
        <f>IF(IFERROR(VLOOKUP(DATOS[[#This Row],[IdUnico]],A4858:$A$5002,1,FALSE),0),1,0)</f>
        <v>0</v>
      </c>
    </row>
    <row r="4858" spans="1:18" x14ac:dyDescent="0.3">
      <c r="A4858" t="str">
        <f>CONCATENATE(DATOS[[#This Row],[customer_id]],"_",DATOS[[#This Row],[country]],"_",DATOS[[#This Row],[customer_since]])</f>
        <v>CUST_9706_Canada_45777</v>
      </c>
      <c r="B4858" t="s">
        <v>1863</v>
      </c>
      <c r="C4858">
        <v>40</v>
      </c>
      <c r="D4858" t="s">
        <v>21</v>
      </c>
      <c r="E4858" t="s">
        <v>28</v>
      </c>
      <c r="F4858">
        <v>99.97</v>
      </c>
      <c r="G4858">
        <f>IF(DATOS[[#This Row],[avg_order_value]]="",0,DATOS[[#This Row],[avg_order_value]])</f>
        <v>99.97</v>
      </c>
      <c r="H4858">
        <v>8</v>
      </c>
      <c r="I4858">
        <f>DATOS[[#This Row],[avgValorOrdenDesc]]*DATOS[[#This Row],[total_orders]]</f>
        <v>799.76</v>
      </c>
      <c r="J4858">
        <v>171</v>
      </c>
      <c r="K4858">
        <v>0</v>
      </c>
      <c r="L4858" t="s">
        <v>29</v>
      </c>
      <c r="M4858">
        <v>51.2</v>
      </c>
      <c r="N4858">
        <f>IF(DATOS[[#This Row],[email_open_rate]]="",0,DATOS[[#This Row],[email_open_rate]])</f>
        <v>51.2</v>
      </c>
      <c r="O4858" s="1">
        <v>45777</v>
      </c>
      <c r="P4858">
        <v>73</v>
      </c>
      <c r="Q4858">
        <v>0.04</v>
      </c>
      <c r="R4858">
        <f>IF(IFERROR(VLOOKUP(DATOS[[#This Row],[IdUnico]],A4859:$A$5002,1,FALSE),0),1,0)</f>
        <v>0</v>
      </c>
    </row>
    <row r="4859" spans="1:18" x14ac:dyDescent="0.3">
      <c r="A4859" t="str">
        <f>CONCATENATE(DATOS[[#This Row],[customer_id]],"_",DATOS[[#This Row],[country]],"_",DATOS[[#This Row],[customer_since]])</f>
        <v>CUST_9707_Brazil_45121</v>
      </c>
      <c r="B4859" t="s">
        <v>1296</v>
      </c>
      <c r="C4859">
        <v>47</v>
      </c>
      <c r="D4859" t="s">
        <v>21</v>
      </c>
      <c r="E4859" t="s">
        <v>15</v>
      </c>
      <c r="F4859">
        <v>173.56</v>
      </c>
      <c r="G4859">
        <f>IF(DATOS[[#This Row],[avg_order_value]]="",0,DATOS[[#This Row],[avg_order_value]])</f>
        <v>173.56</v>
      </c>
      <c r="H4859">
        <v>16</v>
      </c>
      <c r="I4859">
        <f>DATOS[[#This Row],[avgValorOrdenDesc]]*DATOS[[#This Row],[total_orders]]</f>
        <v>2776.96</v>
      </c>
      <c r="J4859">
        <v>137</v>
      </c>
      <c r="K4859">
        <v>0</v>
      </c>
      <c r="L4859" t="s">
        <v>23</v>
      </c>
      <c r="M4859">
        <v>28.5</v>
      </c>
      <c r="N4859">
        <f>IF(DATOS[[#This Row],[email_open_rate]]="",0,DATOS[[#This Row],[email_open_rate]])</f>
        <v>28.5</v>
      </c>
      <c r="O4859" s="1">
        <v>45121</v>
      </c>
      <c r="P4859">
        <v>16</v>
      </c>
      <c r="Q4859">
        <v>0.31</v>
      </c>
      <c r="R4859">
        <f>IF(IFERROR(VLOOKUP(DATOS[[#This Row],[IdUnico]],A4860:$A$5002,1,FALSE),0),1,0)</f>
        <v>0</v>
      </c>
    </row>
    <row r="4860" spans="1:18" x14ac:dyDescent="0.3">
      <c r="A4860" t="str">
        <f>CONCATENATE(DATOS[[#This Row],[customer_id]],"_",DATOS[[#This Row],[country]],"_",DATOS[[#This Row],[customer_since]])</f>
        <v>CUST_9707_France_45375</v>
      </c>
      <c r="B4860" t="s">
        <v>1296</v>
      </c>
      <c r="C4860">
        <v>24</v>
      </c>
      <c r="D4860" t="s">
        <v>25</v>
      </c>
      <c r="E4860" t="s">
        <v>35</v>
      </c>
      <c r="F4860">
        <v>226.74</v>
      </c>
      <c r="G4860">
        <f>IF(DATOS[[#This Row],[avg_order_value]]="",0,DATOS[[#This Row],[avg_order_value]])</f>
        <v>226.74</v>
      </c>
      <c r="H4860">
        <v>11</v>
      </c>
      <c r="I4860">
        <f>DATOS[[#This Row],[avgValorOrdenDesc]]*DATOS[[#This Row],[total_orders]]</f>
        <v>2494.1400000000003</v>
      </c>
      <c r="J4860">
        <v>353</v>
      </c>
      <c r="K4860">
        <v>0</v>
      </c>
      <c r="L4860" t="s">
        <v>29</v>
      </c>
      <c r="N4860">
        <f>IF(DATOS[[#This Row],[email_open_rate]]="",0,DATOS[[#This Row],[email_open_rate]])</f>
        <v>0</v>
      </c>
      <c r="O4860" s="1">
        <v>45375</v>
      </c>
      <c r="P4860">
        <v>81</v>
      </c>
      <c r="Q4860">
        <v>0.33</v>
      </c>
      <c r="R4860">
        <f>IF(IFERROR(VLOOKUP(DATOS[[#This Row],[IdUnico]],A4861:$A$5002,1,FALSE),0),1,0)</f>
        <v>0</v>
      </c>
    </row>
    <row r="4861" spans="1:18" x14ac:dyDescent="0.3">
      <c r="A4861" t="str">
        <f>CONCATENATE(DATOS[[#This Row],[customer_id]],"_",DATOS[[#This Row],[country]],"_",DATOS[[#This Row],[customer_since]])</f>
        <v>CUST_9708_Japan_45411</v>
      </c>
      <c r="B4861" t="s">
        <v>2763</v>
      </c>
      <c r="C4861">
        <v>71</v>
      </c>
      <c r="D4861" t="s">
        <v>14</v>
      </c>
      <c r="E4861" t="s">
        <v>26</v>
      </c>
      <c r="F4861">
        <v>104.58</v>
      </c>
      <c r="G4861">
        <f>IF(DATOS[[#This Row],[avg_order_value]]="",0,DATOS[[#This Row],[avg_order_value]])</f>
        <v>104.58</v>
      </c>
      <c r="H4861">
        <v>7</v>
      </c>
      <c r="I4861">
        <f>DATOS[[#This Row],[avgValorOrdenDesc]]*DATOS[[#This Row],[total_orders]]</f>
        <v>732.06</v>
      </c>
      <c r="J4861">
        <v>63</v>
      </c>
      <c r="K4861">
        <v>1</v>
      </c>
      <c r="L4861" t="s">
        <v>16</v>
      </c>
      <c r="M4861">
        <v>69.099999999999994</v>
      </c>
      <c r="N4861">
        <f>IF(DATOS[[#This Row],[email_open_rate]]="",0,DATOS[[#This Row],[email_open_rate]])</f>
        <v>69.099999999999994</v>
      </c>
      <c r="O4861" s="1">
        <v>45411</v>
      </c>
      <c r="P4861">
        <v>58</v>
      </c>
      <c r="Q4861">
        <v>0.39</v>
      </c>
      <c r="R4861">
        <f>IF(IFERROR(VLOOKUP(DATOS[[#This Row],[IdUnico]],A4862:$A$5002,1,FALSE),0),1,0)</f>
        <v>0</v>
      </c>
    </row>
    <row r="4862" spans="1:18" x14ac:dyDescent="0.3">
      <c r="A4862" t="str">
        <f>CONCATENATE(DATOS[[#This Row],[customer_id]],"_",DATOS[[#This Row],[country]],"_",DATOS[[#This Row],[customer_since]])</f>
        <v>CUST_9711_Australia_45668</v>
      </c>
      <c r="B4862" t="s">
        <v>1329</v>
      </c>
      <c r="C4862">
        <v>75</v>
      </c>
      <c r="D4862" t="s">
        <v>14</v>
      </c>
      <c r="E4862" t="s">
        <v>22</v>
      </c>
      <c r="F4862">
        <v>97.73</v>
      </c>
      <c r="G4862">
        <f>IF(DATOS[[#This Row],[avg_order_value]]="",0,DATOS[[#This Row],[avg_order_value]])</f>
        <v>97.73</v>
      </c>
      <c r="H4862">
        <v>17</v>
      </c>
      <c r="I4862">
        <f>DATOS[[#This Row],[avgValorOrdenDesc]]*DATOS[[#This Row],[total_orders]]</f>
        <v>1661.41</v>
      </c>
      <c r="J4862">
        <v>238</v>
      </c>
      <c r="K4862">
        <v>0</v>
      </c>
      <c r="L4862" t="s">
        <v>29</v>
      </c>
      <c r="N4862">
        <f>IF(DATOS[[#This Row],[email_open_rate]]="",0,DATOS[[#This Row],[email_open_rate]])</f>
        <v>0</v>
      </c>
      <c r="O4862" s="1">
        <v>45668</v>
      </c>
      <c r="P4862">
        <v>98</v>
      </c>
      <c r="Q4862">
        <v>0.51</v>
      </c>
      <c r="R4862">
        <f>IF(IFERROR(VLOOKUP(DATOS[[#This Row],[IdUnico]],A4863:$A$5002,1,FALSE),0),1,0)</f>
        <v>0</v>
      </c>
    </row>
    <row r="4863" spans="1:18" x14ac:dyDescent="0.3">
      <c r="A4863" t="str">
        <f>CONCATENATE(DATOS[[#This Row],[customer_id]],"_",DATOS[[#This Row],[country]],"_",DATOS[[#This Row],[customer_since]])</f>
        <v>CUST_9711_France_44423</v>
      </c>
      <c r="B4863" t="s">
        <v>1329</v>
      </c>
      <c r="C4863">
        <v>27</v>
      </c>
      <c r="D4863" t="s">
        <v>14</v>
      </c>
      <c r="E4863" t="s">
        <v>35</v>
      </c>
      <c r="F4863">
        <v>103.53</v>
      </c>
      <c r="G4863">
        <f>IF(DATOS[[#This Row],[avg_order_value]]="",0,DATOS[[#This Row],[avg_order_value]])</f>
        <v>103.53</v>
      </c>
      <c r="H4863">
        <v>4</v>
      </c>
      <c r="I4863">
        <f>DATOS[[#This Row],[avgValorOrdenDesc]]*DATOS[[#This Row],[total_orders]]</f>
        <v>414.12</v>
      </c>
      <c r="J4863">
        <v>111</v>
      </c>
      <c r="K4863">
        <v>0</v>
      </c>
      <c r="L4863" t="s">
        <v>23</v>
      </c>
      <c r="M4863">
        <v>63.6</v>
      </c>
      <c r="N4863">
        <f>IF(DATOS[[#This Row],[email_open_rate]]="",0,DATOS[[#This Row],[email_open_rate]])</f>
        <v>63.6</v>
      </c>
      <c r="O4863" s="1">
        <v>44423</v>
      </c>
      <c r="P4863">
        <v>36</v>
      </c>
      <c r="Q4863">
        <v>0.24</v>
      </c>
      <c r="R4863">
        <f>IF(IFERROR(VLOOKUP(DATOS[[#This Row],[IdUnico]],A4864:$A$5002,1,FALSE),0),1,0)</f>
        <v>0</v>
      </c>
    </row>
    <row r="4864" spans="1:18" x14ac:dyDescent="0.3">
      <c r="A4864" t="str">
        <f>CONCATENATE(DATOS[[#This Row],[customer_id]],"_",DATOS[[#This Row],[country]],"_",DATOS[[#This Row],[customer_since]])</f>
        <v>CUST_9711_India_45006</v>
      </c>
      <c r="B4864" t="s">
        <v>1329</v>
      </c>
      <c r="C4864">
        <v>21</v>
      </c>
      <c r="D4864" t="s">
        <v>14</v>
      </c>
      <c r="E4864" t="s">
        <v>37</v>
      </c>
      <c r="F4864">
        <v>186.16</v>
      </c>
      <c r="G4864">
        <f>IF(DATOS[[#This Row],[avg_order_value]]="",0,DATOS[[#This Row],[avg_order_value]])</f>
        <v>186.16</v>
      </c>
      <c r="H4864">
        <v>9</v>
      </c>
      <c r="I4864">
        <f>DATOS[[#This Row],[avgValorOrdenDesc]]*DATOS[[#This Row],[total_orders]]</f>
        <v>1675.44</v>
      </c>
      <c r="J4864">
        <v>27</v>
      </c>
      <c r="K4864">
        <v>0</v>
      </c>
      <c r="L4864" t="s">
        <v>16</v>
      </c>
      <c r="M4864">
        <v>48.1</v>
      </c>
      <c r="N4864">
        <f>IF(DATOS[[#This Row],[email_open_rate]]="",0,DATOS[[#This Row],[email_open_rate]])</f>
        <v>48.1</v>
      </c>
      <c r="O4864" s="1">
        <v>45006</v>
      </c>
      <c r="P4864">
        <v>26</v>
      </c>
      <c r="Q4864">
        <v>0.33</v>
      </c>
      <c r="R4864">
        <f>IF(IFERROR(VLOOKUP(DATOS[[#This Row],[IdUnico]],A4865:$A$5002,1,FALSE),0),1,0)</f>
        <v>0</v>
      </c>
    </row>
    <row r="4865" spans="1:18" x14ac:dyDescent="0.3">
      <c r="A4865" t="str">
        <f>CONCATENATE(DATOS[[#This Row],[customer_id]],"_",DATOS[[#This Row],[country]],"_",DATOS[[#This Row],[customer_since]])</f>
        <v>CUST_9712_India_44537</v>
      </c>
      <c r="B4865" t="s">
        <v>1345</v>
      </c>
      <c r="C4865">
        <v>50</v>
      </c>
      <c r="D4865" t="s">
        <v>21</v>
      </c>
      <c r="E4865" t="s">
        <v>37</v>
      </c>
      <c r="F4865">
        <v>57.35</v>
      </c>
      <c r="G4865">
        <f>IF(DATOS[[#This Row],[avg_order_value]]="",0,DATOS[[#This Row],[avg_order_value]])</f>
        <v>57.35</v>
      </c>
      <c r="H4865">
        <v>11</v>
      </c>
      <c r="I4865">
        <f>DATOS[[#This Row],[avgValorOrdenDesc]]*DATOS[[#This Row],[total_orders]]</f>
        <v>630.85</v>
      </c>
      <c r="J4865">
        <v>299</v>
      </c>
      <c r="K4865">
        <v>0</v>
      </c>
      <c r="L4865" t="s">
        <v>29</v>
      </c>
      <c r="M4865">
        <v>62.4</v>
      </c>
      <c r="N4865">
        <f>IF(DATOS[[#This Row],[email_open_rate]]="",0,DATOS[[#This Row],[email_open_rate]])</f>
        <v>62.4</v>
      </c>
      <c r="O4865" s="1">
        <v>44537</v>
      </c>
      <c r="P4865">
        <v>61</v>
      </c>
      <c r="Q4865">
        <v>0.28000000000000003</v>
      </c>
      <c r="R4865">
        <f>IF(IFERROR(VLOOKUP(DATOS[[#This Row],[IdUnico]],A4866:$A$5002,1,FALSE),0),1,0)</f>
        <v>0</v>
      </c>
    </row>
    <row r="4866" spans="1:18" x14ac:dyDescent="0.3">
      <c r="A4866" t="str">
        <f>CONCATENATE(DATOS[[#This Row],[customer_id]],"_",DATOS[[#This Row],[country]],"_",DATOS[[#This Row],[customer_since]])</f>
        <v>CUST_9712_UK_45110</v>
      </c>
      <c r="B4866" t="s">
        <v>1345</v>
      </c>
      <c r="C4866">
        <v>70</v>
      </c>
      <c r="D4866" t="s">
        <v>21</v>
      </c>
      <c r="E4866" t="s">
        <v>52</v>
      </c>
      <c r="F4866">
        <v>361.66</v>
      </c>
      <c r="G4866">
        <f>IF(DATOS[[#This Row],[avg_order_value]]="",0,DATOS[[#This Row],[avg_order_value]])</f>
        <v>361.66</v>
      </c>
      <c r="H4866">
        <v>9</v>
      </c>
      <c r="I4866">
        <f>DATOS[[#This Row],[avgValorOrdenDesc]]*DATOS[[#This Row],[total_orders]]</f>
        <v>3254.94</v>
      </c>
      <c r="J4866">
        <v>122</v>
      </c>
      <c r="K4866">
        <v>0</v>
      </c>
      <c r="L4866" t="s">
        <v>23</v>
      </c>
      <c r="M4866">
        <v>44.5</v>
      </c>
      <c r="N4866">
        <f>IF(DATOS[[#This Row],[email_open_rate]]="",0,DATOS[[#This Row],[email_open_rate]])</f>
        <v>44.5</v>
      </c>
      <c r="O4866" s="1">
        <v>45110</v>
      </c>
      <c r="P4866">
        <v>63</v>
      </c>
      <c r="Q4866">
        <v>0.15</v>
      </c>
      <c r="R4866">
        <f>IF(IFERROR(VLOOKUP(DATOS[[#This Row],[IdUnico]],A4867:$A$5002,1,FALSE),0),1,0)</f>
        <v>0</v>
      </c>
    </row>
    <row r="4867" spans="1:18" x14ac:dyDescent="0.3">
      <c r="A4867" t="str">
        <f>CONCATENATE(DATOS[[#This Row],[customer_id]],"_",DATOS[[#This Row],[country]],"_",DATOS[[#This Row],[customer_since]])</f>
        <v>CUST_9713_Brazil_45806</v>
      </c>
      <c r="B4867" t="s">
        <v>3523</v>
      </c>
      <c r="C4867">
        <v>72</v>
      </c>
      <c r="D4867" t="s">
        <v>14</v>
      </c>
      <c r="E4867" t="s">
        <v>15</v>
      </c>
      <c r="F4867">
        <v>140.46</v>
      </c>
      <c r="G4867">
        <f>IF(DATOS[[#This Row],[avg_order_value]]="",0,DATOS[[#This Row],[avg_order_value]])</f>
        <v>140.46</v>
      </c>
      <c r="H4867">
        <v>3</v>
      </c>
      <c r="I4867">
        <f>DATOS[[#This Row],[avgValorOrdenDesc]]*DATOS[[#This Row],[total_orders]]</f>
        <v>421.38</v>
      </c>
      <c r="J4867">
        <v>356</v>
      </c>
      <c r="K4867">
        <v>0</v>
      </c>
      <c r="L4867" t="s">
        <v>40</v>
      </c>
      <c r="M4867">
        <v>25.7</v>
      </c>
      <c r="N4867">
        <f>IF(DATOS[[#This Row],[email_open_rate]]="",0,DATOS[[#This Row],[email_open_rate]])</f>
        <v>25.7</v>
      </c>
      <c r="O4867" s="1">
        <v>45806</v>
      </c>
      <c r="P4867">
        <v>14</v>
      </c>
      <c r="Q4867">
        <v>0.06</v>
      </c>
      <c r="R4867">
        <f>IF(IFERROR(VLOOKUP(DATOS[[#This Row],[IdUnico]],A4868:$A$5002,1,FALSE),0),1,0)</f>
        <v>0</v>
      </c>
    </row>
    <row r="4868" spans="1:18" x14ac:dyDescent="0.3">
      <c r="A4868" t="str">
        <f>CONCATENATE(DATOS[[#This Row],[customer_id]],"_",DATOS[[#This Row],[country]],"_",DATOS[[#This Row],[customer_since]])</f>
        <v>CUST_9714_Canada_44516</v>
      </c>
      <c r="B4868" t="s">
        <v>1831</v>
      </c>
      <c r="C4868">
        <v>42</v>
      </c>
      <c r="D4868" t="s">
        <v>14</v>
      </c>
      <c r="E4868" t="s">
        <v>28</v>
      </c>
      <c r="F4868">
        <v>117.31</v>
      </c>
      <c r="G4868">
        <f>IF(DATOS[[#This Row],[avg_order_value]]="",0,DATOS[[#This Row],[avg_order_value]])</f>
        <v>117.31</v>
      </c>
      <c r="H4868">
        <v>7</v>
      </c>
      <c r="I4868">
        <f>DATOS[[#This Row],[avgValorOrdenDesc]]*DATOS[[#This Row],[total_orders]]</f>
        <v>821.17000000000007</v>
      </c>
      <c r="J4868">
        <v>78</v>
      </c>
      <c r="K4868">
        <v>0</v>
      </c>
      <c r="L4868" t="s">
        <v>16</v>
      </c>
      <c r="M4868">
        <v>34.6</v>
      </c>
      <c r="N4868">
        <f>IF(DATOS[[#This Row],[email_open_rate]]="",0,DATOS[[#This Row],[email_open_rate]])</f>
        <v>34.6</v>
      </c>
      <c r="O4868" s="1">
        <v>44516</v>
      </c>
      <c r="P4868">
        <v>81</v>
      </c>
      <c r="Q4868">
        <v>0.28999999999999998</v>
      </c>
      <c r="R4868">
        <f>IF(IFERROR(VLOOKUP(DATOS[[#This Row],[IdUnico]],A4869:$A$5002,1,FALSE),0),1,0)</f>
        <v>0</v>
      </c>
    </row>
    <row r="4869" spans="1:18" x14ac:dyDescent="0.3">
      <c r="A4869" t="str">
        <f>CONCATENATE(DATOS[[#This Row],[customer_id]],"_",DATOS[[#This Row],[country]],"_",DATOS[[#This Row],[customer_since]])</f>
        <v>CUST_9716_Australia_45344</v>
      </c>
      <c r="B4869" t="s">
        <v>341</v>
      </c>
      <c r="C4869">
        <v>41</v>
      </c>
      <c r="D4869" t="s">
        <v>14</v>
      </c>
      <c r="E4869" t="s">
        <v>22</v>
      </c>
      <c r="F4869">
        <v>102.67</v>
      </c>
      <c r="G4869">
        <f>IF(DATOS[[#This Row],[avg_order_value]]="",0,DATOS[[#This Row],[avg_order_value]])</f>
        <v>102.67</v>
      </c>
      <c r="H4869">
        <v>13</v>
      </c>
      <c r="I4869">
        <f>DATOS[[#This Row],[avgValorOrdenDesc]]*DATOS[[#This Row],[total_orders]]</f>
        <v>1334.71</v>
      </c>
      <c r="J4869">
        <v>115</v>
      </c>
      <c r="K4869">
        <v>0</v>
      </c>
      <c r="L4869" t="s">
        <v>40</v>
      </c>
      <c r="N4869">
        <f>IF(DATOS[[#This Row],[email_open_rate]]="",0,DATOS[[#This Row],[email_open_rate]])</f>
        <v>0</v>
      </c>
      <c r="O4869" s="1">
        <v>45344</v>
      </c>
      <c r="P4869">
        <v>30</v>
      </c>
      <c r="Q4869">
        <v>0.12</v>
      </c>
      <c r="R4869">
        <f>IF(IFERROR(VLOOKUP(DATOS[[#This Row],[IdUnico]],A4870:$A$5002,1,FALSE),0),1,0)</f>
        <v>0</v>
      </c>
    </row>
    <row r="4870" spans="1:18" x14ac:dyDescent="0.3">
      <c r="A4870" t="str">
        <f>CONCATENATE(DATOS[[#This Row],[customer_id]],"_",DATOS[[#This Row],[country]],"_",DATOS[[#This Row],[customer_since]])</f>
        <v>CUST_9717_Germany_44755</v>
      </c>
      <c r="B4870" t="s">
        <v>727</v>
      </c>
      <c r="C4870">
        <v>70</v>
      </c>
      <c r="D4870" t="s">
        <v>14</v>
      </c>
      <c r="E4870" t="s">
        <v>50</v>
      </c>
      <c r="F4870">
        <v>113.93</v>
      </c>
      <c r="G4870">
        <f>IF(DATOS[[#This Row],[avg_order_value]]="",0,DATOS[[#This Row],[avg_order_value]])</f>
        <v>113.93</v>
      </c>
      <c r="H4870">
        <v>11</v>
      </c>
      <c r="I4870">
        <f>DATOS[[#This Row],[avgValorOrdenDesc]]*DATOS[[#This Row],[total_orders]]</f>
        <v>1253.23</v>
      </c>
      <c r="J4870">
        <v>305</v>
      </c>
      <c r="K4870">
        <v>0</v>
      </c>
      <c r="L4870" t="s">
        <v>29</v>
      </c>
      <c r="M4870">
        <v>27</v>
      </c>
      <c r="N4870">
        <f>IF(DATOS[[#This Row],[email_open_rate]]="",0,DATOS[[#This Row],[email_open_rate]])</f>
        <v>27</v>
      </c>
      <c r="O4870" s="1">
        <v>44755</v>
      </c>
      <c r="P4870">
        <v>41</v>
      </c>
      <c r="Q4870">
        <v>0.4</v>
      </c>
      <c r="R4870">
        <f>IF(IFERROR(VLOOKUP(DATOS[[#This Row],[IdUnico]],A4871:$A$5002,1,FALSE),0),1,0)</f>
        <v>0</v>
      </c>
    </row>
    <row r="4871" spans="1:18" x14ac:dyDescent="0.3">
      <c r="A4871" t="str">
        <f>CONCATENATE(DATOS[[#This Row],[customer_id]],"_",DATOS[[#This Row],[country]],"_",DATOS[[#This Row],[customer_since]])</f>
        <v>CUST_9718_Australia_44478</v>
      </c>
      <c r="B4871" t="s">
        <v>3530</v>
      </c>
      <c r="C4871">
        <v>62</v>
      </c>
      <c r="D4871" t="s">
        <v>21</v>
      </c>
      <c r="E4871" t="s">
        <v>22</v>
      </c>
      <c r="F4871">
        <v>108.13</v>
      </c>
      <c r="G4871">
        <f>IF(DATOS[[#This Row],[avg_order_value]]="",0,DATOS[[#This Row],[avg_order_value]])</f>
        <v>108.13</v>
      </c>
      <c r="H4871">
        <v>6</v>
      </c>
      <c r="I4871">
        <f>DATOS[[#This Row],[avgValorOrdenDesc]]*DATOS[[#This Row],[total_orders]]</f>
        <v>648.78</v>
      </c>
      <c r="J4871">
        <v>312</v>
      </c>
      <c r="K4871">
        <v>0</v>
      </c>
      <c r="L4871" t="s">
        <v>16</v>
      </c>
      <c r="M4871">
        <v>35.6</v>
      </c>
      <c r="N4871">
        <f>IF(DATOS[[#This Row],[email_open_rate]]="",0,DATOS[[#This Row],[email_open_rate]])</f>
        <v>35.6</v>
      </c>
      <c r="O4871" s="1">
        <v>44478</v>
      </c>
      <c r="P4871">
        <v>84</v>
      </c>
      <c r="Q4871">
        <v>0.06</v>
      </c>
      <c r="R4871">
        <f>IF(IFERROR(VLOOKUP(DATOS[[#This Row],[IdUnico]],A4872:$A$5002,1,FALSE),0),1,0)</f>
        <v>0</v>
      </c>
    </row>
    <row r="4872" spans="1:18" x14ac:dyDescent="0.3">
      <c r="A4872" t="str">
        <f>CONCATENATE(DATOS[[#This Row],[customer_id]],"_",DATOS[[#This Row],[country]],"_",DATOS[[#This Row],[customer_since]])</f>
        <v>CUST_9721_USA_45820</v>
      </c>
      <c r="B4872" t="s">
        <v>3304</v>
      </c>
      <c r="C4872">
        <v>18</v>
      </c>
      <c r="D4872" t="s">
        <v>21</v>
      </c>
      <c r="E4872" t="s">
        <v>18</v>
      </c>
      <c r="F4872">
        <v>33.549999999999997</v>
      </c>
      <c r="G4872">
        <f>IF(DATOS[[#This Row],[avg_order_value]]="",0,DATOS[[#This Row],[avg_order_value]])</f>
        <v>33.549999999999997</v>
      </c>
      <c r="H4872">
        <v>6</v>
      </c>
      <c r="I4872">
        <f>DATOS[[#This Row],[avgValorOrdenDesc]]*DATOS[[#This Row],[total_orders]]</f>
        <v>201.29999999999998</v>
      </c>
      <c r="J4872">
        <v>139</v>
      </c>
      <c r="K4872">
        <v>0</v>
      </c>
      <c r="L4872" t="s">
        <v>40</v>
      </c>
      <c r="M4872">
        <v>44.5</v>
      </c>
      <c r="N4872">
        <f>IF(DATOS[[#This Row],[email_open_rate]]="",0,DATOS[[#This Row],[email_open_rate]])</f>
        <v>44.5</v>
      </c>
      <c r="O4872" s="1">
        <v>45820</v>
      </c>
      <c r="P4872">
        <v>43</v>
      </c>
      <c r="Q4872">
        <v>0.21</v>
      </c>
      <c r="R4872">
        <f>IF(IFERROR(VLOOKUP(DATOS[[#This Row],[IdUnico]],A4873:$A$5002,1,FALSE),0),1,0)</f>
        <v>0</v>
      </c>
    </row>
    <row r="4873" spans="1:18" x14ac:dyDescent="0.3">
      <c r="A4873" t="str">
        <f>CONCATENATE(DATOS[[#This Row],[customer_id]],"_",DATOS[[#This Row],[country]],"_",DATOS[[#This Row],[customer_since]])</f>
        <v>CUST_9728_Germany_44151</v>
      </c>
      <c r="B4873" t="s">
        <v>3281</v>
      </c>
      <c r="C4873">
        <v>33</v>
      </c>
      <c r="D4873" t="s">
        <v>14</v>
      </c>
      <c r="E4873" t="s">
        <v>50</v>
      </c>
      <c r="G4873">
        <f>IF(DATOS[[#This Row],[avg_order_value]]="",0,DATOS[[#This Row],[avg_order_value]])</f>
        <v>0</v>
      </c>
      <c r="H4873">
        <v>12</v>
      </c>
      <c r="I4873">
        <f>DATOS[[#This Row],[avgValorOrdenDesc]]*DATOS[[#This Row],[total_orders]]</f>
        <v>0</v>
      </c>
      <c r="J4873">
        <v>278</v>
      </c>
      <c r="K4873">
        <v>0</v>
      </c>
      <c r="L4873" t="s">
        <v>40</v>
      </c>
      <c r="M4873">
        <v>19.100000000000001</v>
      </c>
      <c r="N4873">
        <f>IF(DATOS[[#This Row],[email_open_rate]]="",0,DATOS[[#This Row],[email_open_rate]])</f>
        <v>19.100000000000001</v>
      </c>
      <c r="O4873" s="1">
        <v>44151</v>
      </c>
      <c r="P4873">
        <v>16</v>
      </c>
      <c r="Q4873">
        <v>0.06</v>
      </c>
      <c r="R4873">
        <f>IF(IFERROR(VLOOKUP(DATOS[[#This Row],[IdUnico]],A4874:$A$5002,1,FALSE),0),1,0)</f>
        <v>0</v>
      </c>
    </row>
    <row r="4874" spans="1:18" x14ac:dyDescent="0.3">
      <c r="A4874" t="str">
        <f>CONCATENATE(DATOS[[#This Row],[customer_id]],"_",DATOS[[#This Row],[country]],"_",DATOS[[#This Row],[customer_since]])</f>
        <v>CUST_9733_India_44870</v>
      </c>
      <c r="B4874" t="s">
        <v>2388</v>
      </c>
      <c r="C4874">
        <v>52</v>
      </c>
      <c r="D4874" t="s">
        <v>14</v>
      </c>
      <c r="E4874" t="s">
        <v>37</v>
      </c>
      <c r="F4874">
        <v>57.16</v>
      </c>
      <c r="G4874">
        <f>IF(DATOS[[#This Row],[avg_order_value]]="",0,DATOS[[#This Row],[avg_order_value]])</f>
        <v>57.16</v>
      </c>
      <c r="H4874">
        <v>12</v>
      </c>
      <c r="I4874">
        <f>DATOS[[#This Row],[avgValorOrdenDesc]]*DATOS[[#This Row],[total_orders]]</f>
        <v>685.92</v>
      </c>
      <c r="J4874">
        <v>263</v>
      </c>
      <c r="K4874">
        <v>0</v>
      </c>
      <c r="L4874" t="s">
        <v>40</v>
      </c>
      <c r="M4874">
        <v>19.2</v>
      </c>
      <c r="N4874">
        <f>IF(DATOS[[#This Row],[email_open_rate]]="",0,DATOS[[#This Row],[email_open_rate]])</f>
        <v>19.2</v>
      </c>
      <c r="O4874" s="1">
        <v>44870</v>
      </c>
      <c r="P4874">
        <v>61</v>
      </c>
      <c r="Q4874">
        <v>0.16</v>
      </c>
      <c r="R4874">
        <f>IF(IFERROR(VLOOKUP(DATOS[[#This Row],[IdUnico]],A4875:$A$5002,1,FALSE),0),1,0)</f>
        <v>0</v>
      </c>
    </row>
    <row r="4875" spans="1:18" x14ac:dyDescent="0.3">
      <c r="A4875" t="str">
        <f>CONCATENATE(DATOS[[#This Row],[customer_id]],"_",DATOS[[#This Row],[country]],"_",DATOS[[#This Row],[customer_since]])</f>
        <v>CUST_9734_Canada_45044</v>
      </c>
      <c r="B4875" t="s">
        <v>1714</v>
      </c>
      <c r="C4875">
        <v>30</v>
      </c>
      <c r="D4875" t="s">
        <v>21</v>
      </c>
      <c r="E4875" t="s">
        <v>28</v>
      </c>
      <c r="F4875">
        <v>111.56</v>
      </c>
      <c r="G4875">
        <f>IF(DATOS[[#This Row],[avg_order_value]]="",0,DATOS[[#This Row],[avg_order_value]])</f>
        <v>111.56</v>
      </c>
      <c r="H4875">
        <v>14</v>
      </c>
      <c r="I4875">
        <f>DATOS[[#This Row],[avgValorOrdenDesc]]*DATOS[[#This Row],[total_orders]]</f>
        <v>1561.8400000000001</v>
      </c>
      <c r="J4875">
        <v>1</v>
      </c>
      <c r="K4875">
        <v>0</v>
      </c>
      <c r="L4875" t="s">
        <v>16</v>
      </c>
      <c r="M4875">
        <v>70.5</v>
      </c>
      <c r="N4875">
        <f>IF(DATOS[[#This Row],[email_open_rate]]="",0,DATOS[[#This Row],[email_open_rate]])</f>
        <v>70.5</v>
      </c>
      <c r="O4875" s="1">
        <v>45044</v>
      </c>
      <c r="P4875">
        <v>59</v>
      </c>
      <c r="Q4875">
        <v>0.31</v>
      </c>
      <c r="R4875">
        <f>IF(IFERROR(VLOOKUP(DATOS[[#This Row],[IdUnico]],A4876:$A$5002,1,FALSE),0),1,0)</f>
        <v>0</v>
      </c>
    </row>
    <row r="4876" spans="1:18" x14ac:dyDescent="0.3">
      <c r="A4876" t="str">
        <f>CONCATENATE(DATOS[[#This Row],[customer_id]],"_",DATOS[[#This Row],[country]],"_",DATOS[[#This Row],[customer_since]])</f>
        <v>CUST_9737_China_45092</v>
      </c>
      <c r="B4876" t="s">
        <v>1773</v>
      </c>
      <c r="C4876">
        <v>48</v>
      </c>
      <c r="D4876" t="s">
        <v>14</v>
      </c>
      <c r="E4876" t="s">
        <v>44</v>
      </c>
      <c r="F4876">
        <v>40.89</v>
      </c>
      <c r="G4876">
        <f>IF(DATOS[[#This Row],[avg_order_value]]="",0,DATOS[[#This Row],[avg_order_value]])</f>
        <v>40.89</v>
      </c>
      <c r="H4876">
        <v>9</v>
      </c>
      <c r="I4876">
        <f>DATOS[[#This Row],[avgValorOrdenDesc]]*DATOS[[#This Row],[total_orders]]</f>
        <v>368.01</v>
      </c>
      <c r="J4876">
        <v>313</v>
      </c>
      <c r="K4876">
        <v>0</v>
      </c>
      <c r="L4876" t="s">
        <v>16</v>
      </c>
      <c r="M4876">
        <v>57.2</v>
      </c>
      <c r="N4876">
        <f>IF(DATOS[[#This Row],[email_open_rate]]="",0,DATOS[[#This Row],[email_open_rate]])</f>
        <v>57.2</v>
      </c>
      <c r="O4876" s="1">
        <v>45092</v>
      </c>
      <c r="P4876">
        <v>91</v>
      </c>
      <c r="Q4876">
        <v>0.45</v>
      </c>
      <c r="R4876">
        <f>IF(IFERROR(VLOOKUP(DATOS[[#This Row],[IdUnico]],A4877:$A$5002,1,FALSE),0),1,0)</f>
        <v>0</v>
      </c>
    </row>
    <row r="4877" spans="1:18" x14ac:dyDescent="0.3">
      <c r="A4877" t="str">
        <f>CONCATENATE(DATOS[[#This Row],[customer_id]],"_",DATOS[[#This Row],[country]],"_",DATOS[[#This Row],[customer_since]])</f>
        <v>CUST_9738_Germany_44261</v>
      </c>
      <c r="B4877" t="s">
        <v>1947</v>
      </c>
      <c r="C4877">
        <v>51</v>
      </c>
      <c r="D4877" t="s">
        <v>25</v>
      </c>
      <c r="E4877" t="s">
        <v>50</v>
      </c>
      <c r="F4877">
        <v>228.01</v>
      </c>
      <c r="G4877">
        <f>IF(DATOS[[#This Row],[avg_order_value]]="",0,DATOS[[#This Row],[avg_order_value]])</f>
        <v>228.01</v>
      </c>
      <c r="H4877">
        <v>16</v>
      </c>
      <c r="I4877">
        <f>DATOS[[#This Row],[avgValorOrdenDesc]]*DATOS[[#This Row],[total_orders]]</f>
        <v>3648.16</v>
      </c>
      <c r="J4877">
        <v>266</v>
      </c>
      <c r="K4877">
        <v>0</v>
      </c>
      <c r="L4877" t="s">
        <v>23</v>
      </c>
      <c r="M4877">
        <v>30.1</v>
      </c>
      <c r="N4877">
        <f>IF(DATOS[[#This Row],[email_open_rate]]="",0,DATOS[[#This Row],[email_open_rate]])</f>
        <v>30.1</v>
      </c>
      <c r="O4877" s="1">
        <v>44261</v>
      </c>
      <c r="P4877">
        <v>34</v>
      </c>
      <c r="Q4877">
        <v>0.36</v>
      </c>
      <c r="R4877">
        <f>IF(IFERROR(VLOOKUP(DATOS[[#This Row],[IdUnico]],A4878:$A$5002,1,FALSE),0),1,0)</f>
        <v>0</v>
      </c>
    </row>
    <row r="4878" spans="1:18" x14ac:dyDescent="0.3">
      <c r="A4878" t="str">
        <f>CONCATENATE(DATOS[[#This Row],[customer_id]],"_",DATOS[[#This Row],[country]],"_",DATOS[[#This Row],[customer_since]])</f>
        <v>CUST_9745_Brazil_45151</v>
      </c>
      <c r="B4878" t="s">
        <v>3515</v>
      </c>
      <c r="C4878">
        <v>76</v>
      </c>
      <c r="D4878" t="s">
        <v>21</v>
      </c>
      <c r="E4878" t="s">
        <v>15</v>
      </c>
      <c r="F4878">
        <v>294.41000000000003</v>
      </c>
      <c r="G4878">
        <f>IF(DATOS[[#This Row],[avg_order_value]]="",0,DATOS[[#This Row],[avg_order_value]])</f>
        <v>294.41000000000003</v>
      </c>
      <c r="H4878">
        <v>11</v>
      </c>
      <c r="I4878">
        <f>DATOS[[#This Row],[avgValorOrdenDesc]]*DATOS[[#This Row],[total_orders]]</f>
        <v>3238.51</v>
      </c>
      <c r="J4878">
        <v>119</v>
      </c>
      <c r="K4878">
        <v>0</v>
      </c>
      <c r="L4878" t="s">
        <v>40</v>
      </c>
      <c r="M4878">
        <v>30.8</v>
      </c>
      <c r="N4878">
        <f>IF(DATOS[[#This Row],[email_open_rate]]="",0,DATOS[[#This Row],[email_open_rate]])</f>
        <v>30.8</v>
      </c>
      <c r="O4878" s="1">
        <v>45151</v>
      </c>
      <c r="P4878">
        <v>24</v>
      </c>
      <c r="Q4878">
        <v>0.04</v>
      </c>
      <c r="R4878">
        <f>IF(IFERROR(VLOOKUP(DATOS[[#This Row],[IdUnico]],A4879:$A$5002,1,FALSE),0),1,0)</f>
        <v>0</v>
      </c>
    </row>
    <row r="4879" spans="1:18" x14ac:dyDescent="0.3">
      <c r="A4879" t="str">
        <f>CONCATENATE(DATOS[[#This Row],[customer_id]],"_",DATOS[[#This Row],[country]],"_",DATOS[[#This Row],[customer_since]])</f>
        <v>CUST_9750_Germany_44468</v>
      </c>
      <c r="B4879" t="s">
        <v>3664</v>
      </c>
      <c r="C4879">
        <v>39</v>
      </c>
      <c r="D4879" t="s">
        <v>25</v>
      </c>
      <c r="E4879" t="s">
        <v>50</v>
      </c>
      <c r="F4879">
        <v>63.75</v>
      </c>
      <c r="G4879">
        <f>IF(DATOS[[#This Row],[avg_order_value]]="",0,DATOS[[#This Row],[avg_order_value]])</f>
        <v>63.75</v>
      </c>
      <c r="H4879">
        <v>10</v>
      </c>
      <c r="I4879">
        <f>DATOS[[#This Row],[avgValorOrdenDesc]]*DATOS[[#This Row],[total_orders]]</f>
        <v>637.5</v>
      </c>
      <c r="J4879">
        <v>299</v>
      </c>
      <c r="K4879">
        <v>0</v>
      </c>
      <c r="L4879" t="s">
        <v>16</v>
      </c>
      <c r="M4879">
        <v>61.9</v>
      </c>
      <c r="N4879">
        <f>IF(DATOS[[#This Row],[email_open_rate]]="",0,DATOS[[#This Row],[email_open_rate]])</f>
        <v>61.9</v>
      </c>
      <c r="O4879" s="1">
        <v>44468</v>
      </c>
      <c r="P4879">
        <v>72</v>
      </c>
      <c r="Q4879">
        <v>0.3</v>
      </c>
      <c r="R4879">
        <f>IF(IFERROR(VLOOKUP(DATOS[[#This Row],[IdUnico]],A4880:$A$5002,1,FALSE),0),1,0)</f>
        <v>0</v>
      </c>
    </row>
    <row r="4880" spans="1:18" x14ac:dyDescent="0.3">
      <c r="A4880" t="str">
        <f>CONCATENATE(DATOS[[#This Row],[customer_id]],"_",DATOS[[#This Row],[country]],"_",DATOS[[#This Row],[customer_since]])</f>
        <v>CUST_9751_Japan_44524</v>
      </c>
      <c r="B4880" t="s">
        <v>2808</v>
      </c>
      <c r="C4880">
        <v>63</v>
      </c>
      <c r="D4880" t="s">
        <v>21</v>
      </c>
      <c r="E4880" t="s">
        <v>26</v>
      </c>
      <c r="F4880">
        <v>35.49</v>
      </c>
      <c r="G4880">
        <f>IF(DATOS[[#This Row],[avg_order_value]]="",0,DATOS[[#This Row],[avg_order_value]])</f>
        <v>35.49</v>
      </c>
      <c r="H4880">
        <v>9</v>
      </c>
      <c r="I4880">
        <f>DATOS[[#This Row],[avgValorOrdenDesc]]*DATOS[[#This Row],[total_orders]]</f>
        <v>319.41000000000003</v>
      </c>
      <c r="J4880">
        <v>64</v>
      </c>
      <c r="K4880">
        <v>0</v>
      </c>
      <c r="L4880" t="s">
        <v>23</v>
      </c>
      <c r="M4880">
        <v>54.5</v>
      </c>
      <c r="N4880">
        <f>IF(DATOS[[#This Row],[email_open_rate]]="",0,DATOS[[#This Row],[email_open_rate]])</f>
        <v>54.5</v>
      </c>
      <c r="O4880" s="1">
        <v>44524</v>
      </c>
      <c r="P4880">
        <v>34</v>
      </c>
      <c r="Q4880">
        <v>0.55000000000000004</v>
      </c>
      <c r="R4880">
        <f>IF(IFERROR(VLOOKUP(DATOS[[#This Row],[IdUnico]],A4881:$A$5002,1,FALSE),0),1,0)</f>
        <v>0</v>
      </c>
    </row>
    <row r="4881" spans="1:18" x14ac:dyDescent="0.3">
      <c r="A4881" t="str">
        <f>CONCATENATE(DATOS[[#This Row],[customer_id]],"_",DATOS[[#This Row],[country]],"_",DATOS[[#This Row],[customer_since]])</f>
        <v>CUST_9752_Australia_45233</v>
      </c>
      <c r="B4881" t="s">
        <v>2709</v>
      </c>
      <c r="C4881">
        <v>75</v>
      </c>
      <c r="D4881" t="s">
        <v>14</v>
      </c>
      <c r="E4881" t="s">
        <v>22</v>
      </c>
      <c r="F4881">
        <v>143.69999999999999</v>
      </c>
      <c r="G4881">
        <f>IF(DATOS[[#This Row],[avg_order_value]]="",0,DATOS[[#This Row],[avg_order_value]])</f>
        <v>143.69999999999999</v>
      </c>
      <c r="H4881">
        <v>12</v>
      </c>
      <c r="I4881">
        <f>DATOS[[#This Row],[avgValorOrdenDesc]]*DATOS[[#This Row],[total_orders]]</f>
        <v>1724.3999999999999</v>
      </c>
      <c r="J4881">
        <v>207</v>
      </c>
      <c r="K4881">
        <v>0</v>
      </c>
      <c r="L4881" t="s">
        <v>16</v>
      </c>
      <c r="M4881">
        <v>89.4</v>
      </c>
      <c r="N4881">
        <f>IF(DATOS[[#This Row],[email_open_rate]]="",0,DATOS[[#This Row],[email_open_rate]])</f>
        <v>89.4</v>
      </c>
      <c r="O4881" s="1">
        <v>45233</v>
      </c>
      <c r="P4881">
        <v>9</v>
      </c>
      <c r="Q4881">
        <v>7.0000000000000007E-2</v>
      </c>
      <c r="R4881">
        <f>IF(IFERROR(VLOOKUP(DATOS[[#This Row],[IdUnico]],A4882:$A$5002,1,FALSE),0),1,0)</f>
        <v>0</v>
      </c>
    </row>
    <row r="4882" spans="1:18" x14ac:dyDescent="0.3">
      <c r="A4882" t="str">
        <f>CONCATENATE(DATOS[[#This Row],[customer_id]],"_",DATOS[[#This Row],[country]],"_",DATOS[[#This Row],[customer_since]])</f>
        <v>CUST_9754_Australia_44435</v>
      </c>
      <c r="B4882" t="s">
        <v>286</v>
      </c>
      <c r="C4882">
        <v>32</v>
      </c>
      <c r="D4882" t="s">
        <v>14</v>
      </c>
      <c r="E4882" t="s">
        <v>22</v>
      </c>
      <c r="F4882">
        <v>43.68</v>
      </c>
      <c r="G4882">
        <f>IF(DATOS[[#This Row],[avg_order_value]]="",0,DATOS[[#This Row],[avg_order_value]])</f>
        <v>43.68</v>
      </c>
      <c r="H4882">
        <v>14</v>
      </c>
      <c r="I4882">
        <f>DATOS[[#This Row],[avgValorOrdenDesc]]*DATOS[[#This Row],[total_orders]]</f>
        <v>611.52</v>
      </c>
      <c r="J4882">
        <v>129</v>
      </c>
      <c r="K4882">
        <v>0</v>
      </c>
      <c r="L4882" t="s">
        <v>29</v>
      </c>
      <c r="M4882">
        <v>73.2</v>
      </c>
      <c r="N4882">
        <f>IF(DATOS[[#This Row],[email_open_rate]]="",0,DATOS[[#This Row],[email_open_rate]])</f>
        <v>73.2</v>
      </c>
      <c r="O4882" s="1">
        <v>44435</v>
      </c>
      <c r="P4882">
        <v>21</v>
      </c>
      <c r="Q4882">
        <v>0.09</v>
      </c>
      <c r="R4882">
        <f>IF(IFERROR(VLOOKUP(DATOS[[#This Row],[IdUnico]],A4883:$A$5002,1,FALSE),0),1,0)</f>
        <v>0</v>
      </c>
    </row>
    <row r="4883" spans="1:18" x14ac:dyDescent="0.3">
      <c r="A4883" t="str">
        <f>CONCATENATE(DATOS[[#This Row],[customer_id]],"_",DATOS[[#This Row],[country]],"_",DATOS[[#This Row],[customer_since]])</f>
        <v>CUST_9754_Canada_44180</v>
      </c>
      <c r="B4883" t="s">
        <v>286</v>
      </c>
      <c r="C4883">
        <v>46</v>
      </c>
      <c r="D4883" t="s">
        <v>21</v>
      </c>
      <c r="E4883" t="s">
        <v>28</v>
      </c>
      <c r="F4883">
        <v>109.3</v>
      </c>
      <c r="G4883">
        <f>IF(DATOS[[#This Row],[avg_order_value]]="",0,DATOS[[#This Row],[avg_order_value]])</f>
        <v>109.3</v>
      </c>
      <c r="H4883">
        <v>11</v>
      </c>
      <c r="I4883">
        <f>DATOS[[#This Row],[avgValorOrdenDesc]]*DATOS[[#This Row],[total_orders]]</f>
        <v>1202.3</v>
      </c>
      <c r="J4883">
        <v>11</v>
      </c>
      <c r="K4883">
        <v>0</v>
      </c>
      <c r="L4883" t="s">
        <v>16</v>
      </c>
      <c r="M4883">
        <v>21</v>
      </c>
      <c r="N4883">
        <f>IF(DATOS[[#This Row],[email_open_rate]]="",0,DATOS[[#This Row],[email_open_rate]])</f>
        <v>21</v>
      </c>
      <c r="O4883" s="1">
        <v>44180</v>
      </c>
      <c r="P4883">
        <v>3</v>
      </c>
      <c r="Q4883">
        <v>0.15</v>
      </c>
      <c r="R4883">
        <f>IF(IFERROR(VLOOKUP(DATOS[[#This Row],[IdUnico]],A4884:$A$5002,1,FALSE),0),1,0)</f>
        <v>0</v>
      </c>
    </row>
    <row r="4884" spans="1:18" x14ac:dyDescent="0.3">
      <c r="A4884" t="str">
        <f>CONCATENATE(DATOS[[#This Row],[customer_id]],"_",DATOS[[#This Row],[country]],"_",DATOS[[#This Row],[customer_since]])</f>
        <v>CUST_9755_Brazil_45383</v>
      </c>
      <c r="B4884" t="s">
        <v>150</v>
      </c>
      <c r="C4884">
        <v>51</v>
      </c>
      <c r="D4884" t="s">
        <v>14</v>
      </c>
      <c r="E4884" t="s">
        <v>15</v>
      </c>
      <c r="F4884">
        <v>76.180000000000007</v>
      </c>
      <c r="G4884">
        <f>IF(DATOS[[#This Row],[avg_order_value]]="",0,DATOS[[#This Row],[avg_order_value]])</f>
        <v>76.180000000000007</v>
      </c>
      <c r="H4884">
        <v>12</v>
      </c>
      <c r="I4884">
        <f>DATOS[[#This Row],[avgValorOrdenDesc]]*DATOS[[#This Row],[total_orders]]</f>
        <v>914.16000000000008</v>
      </c>
      <c r="J4884">
        <v>177</v>
      </c>
      <c r="K4884">
        <v>0</v>
      </c>
      <c r="L4884" t="s">
        <v>23</v>
      </c>
      <c r="M4884">
        <v>72.7</v>
      </c>
      <c r="N4884">
        <f>IF(DATOS[[#This Row],[email_open_rate]]="",0,DATOS[[#This Row],[email_open_rate]])</f>
        <v>72.7</v>
      </c>
      <c r="O4884" s="1">
        <v>45383</v>
      </c>
      <c r="P4884">
        <v>13</v>
      </c>
      <c r="Q4884">
        <v>0.19</v>
      </c>
      <c r="R4884">
        <f>IF(IFERROR(VLOOKUP(DATOS[[#This Row],[IdUnico]],A4885:$A$5002,1,FALSE),0),1,0)</f>
        <v>0</v>
      </c>
    </row>
    <row r="4885" spans="1:18" x14ac:dyDescent="0.3">
      <c r="A4885" t="str">
        <f>CONCATENATE(DATOS[[#This Row],[customer_id]],"_",DATOS[[#This Row],[country]],"_",DATOS[[#This Row],[customer_since]])</f>
        <v>CUST_9758_Japan_45099</v>
      </c>
      <c r="B4885" t="s">
        <v>2903</v>
      </c>
      <c r="C4885">
        <v>72</v>
      </c>
      <c r="D4885" t="s">
        <v>14</v>
      </c>
      <c r="E4885" t="s">
        <v>26</v>
      </c>
      <c r="F4885">
        <v>20.16</v>
      </c>
      <c r="G4885">
        <f>IF(DATOS[[#This Row],[avg_order_value]]="",0,DATOS[[#This Row],[avg_order_value]])</f>
        <v>20.16</v>
      </c>
      <c r="H4885">
        <v>10</v>
      </c>
      <c r="I4885">
        <f>DATOS[[#This Row],[avgValorOrdenDesc]]*DATOS[[#This Row],[total_orders]]</f>
        <v>201.6</v>
      </c>
      <c r="J4885">
        <v>4</v>
      </c>
      <c r="K4885">
        <v>0</v>
      </c>
      <c r="L4885" t="s">
        <v>29</v>
      </c>
      <c r="M4885">
        <v>68.400000000000006</v>
      </c>
      <c r="N4885">
        <f>IF(DATOS[[#This Row],[email_open_rate]]="",0,DATOS[[#This Row],[email_open_rate]])</f>
        <v>68.400000000000006</v>
      </c>
      <c r="O4885" s="1">
        <v>45099</v>
      </c>
      <c r="P4885">
        <v>4</v>
      </c>
      <c r="Q4885">
        <v>0.39</v>
      </c>
      <c r="R4885">
        <f>IF(IFERROR(VLOOKUP(DATOS[[#This Row],[IdUnico]],A4886:$A$5002,1,FALSE),0),1,0)</f>
        <v>0</v>
      </c>
    </row>
    <row r="4886" spans="1:18" x14ac:dyDescent="0.3">
      <c r="A4886" t="str">
        <f>CONCATENATE(DATOS[[#This Row],[customer_id]],"_",DATOS[[#This Row],[country]],"_",DATOS[[#This Row],[customer_since]])</f>
        <v>CUST_9766_China_44910</v>
      </c>
      <c r="B4886" t="s">
        <v>930</v>
      </c>
      <c r="C4886">
        <v>67</v>
      </c>
      <c r="D4886" t="s">
        <v>21</v>
      </c>
      <c r="E4886" t="s">
        <v>44</v>
      </c>
      <c r="F4886">
        <v>31.91</v>
      </c>
      <c r="G4886">
        <f>IF(DATOS[[#This Row],[avg_order_value]]="",0,DATOS[[#This Row],[avg_order_value]])</f>
        <v>31.91</v>
      </c>
      <c r="H4886">
        <v>9</v>
      </c>
      <c r="I4886">
        <f>DATOS[[#This Row],[avgValorOrdenDesc]]*DATOS[[#This Row],[total_orders]]</f>
        <v>287.19</v>
      </c>
      <c r="J4886">
        <v>171</v>
      </c>
      <c r="K4886">
        <v>0</v>
      </c>
      <c r="L4886" t="s">
        <v>23</v>
      </c>
      <c r="M4886">
        <v>47.6</v>
      </c>
      <c r="N4886">
        <f>IF(DATOS[[#This Row],[email_open_rate]]="",0,DATOS[[#This Row],[email_open_rate]])</f>
        <v>47.6</v>
      </c>
      <c r="O4886" s="1">
        <v>44910</v>
      </c>
      <c r="P4886">
        <v>73</v>
      </c>
      <c r="Q4886">
        <v>0.74</v>
      </c>
      <c r="R4886">
        <f>IF(IFERROR(VLOOKUP(DATOS[[#This Row],[IdUnico]],A4887:$A$5002,1,FALSE),0),1,0)</f>
        <v>0</v>
      </c>
    </row>
    <row r="4887" spans="1:18" x14ac:dyDescent="0.3">
      <c r="A4887" t="str">
        <f>CONCATENATE(DATOS[[#This Row],[customer_id]],"_",DATOS[[#This Row],[country]],"_",DATOS[[#This Row],[customer_since]])</f>
        <v>CUST_9766_China_45603</v>
      </c>
      <c r="B4887" t="s">
        <v>930</v>
      </c>
      <c r="C4887">
        <v>32</v>
      </c>
      <c r="D4887" t="s">
        <v>21</v>
      </c>
      <c r="E4887" t="s">
        <v>44</v>
      </c>
      <c r="F4887">
        <v>63.01</v>
      </c>
      <c r="G4887">
        <f>IF(DATOS[[#This Row],[avg_order_value]]="",0,DATOS[[#This Row],[avg_order_value]])</f>
        <v>63.01</v>
      </c>
      <c r="H4887">
        <v>5</v>
      </c>
      <c r="I4887">
        <f>DATOS[[#This Row],[avgValorOrdenDesc]]*DATOS[[#This Row],[total_orders]]</f>
        <v>315.05</v>
      </c>
      <c r="J4887">
        <v>196</v>
      </c>
      <c r="K4887">
        <v>0</v>
      </c>
      <c r="L4887" t="s">
        <v>16</v>
      </c>
      <c r="M4887">
        <v>79.400000000000006</v>
      </c>
      <c r="N4887">
        <f>IF(DATOS[[#This Row],[email_open_rate]]="",0,DATOS[[#This Row],[email_open_rate]])</f>
        <v>79.400000000000006</v>
      </c>
      <c r="O4887" s="1">
        <v>45603</v>
      </c>
      <c r="P4887">
        <v>99</v>
      </c>
      <c r="Q4887">
        <v>0.3</v>
      </c>
      <c r="R4887">
        <f>IF(IFERROR(VLOOKUP(DATOS[[#This Row],[IdUnico]],A4888:$A$5002,1,FALSE),0),1,0)</f>
        <v>0</v>
      </c>
    </row>
    <row r="4888" spans="1:18" x14ac:dyDescent="0.3">
      <c r="A4888" t="str">
        <f>CONCATENATE(DATOS[[#This Row],[customer_id]],"_",DATOS[[#This Row],[country]],"_",DATOS[[#This Row],[customer_since]])</f>
        <v>CUST_9767_Brazil_45342</v>
      </c>
      <c r="B4888" t="s">
        <v>2276</v>
      </c>
      <c r="C4888">
        <v>46</v>
      </c>
      <c r="D4888" t="s">
        <v>14</v>
      </c>
      <c r="E4888" t="s">
        <v>15</v>
      </c>
      <c r="F4888">
        <v>58.87</v>
      </c>
      <c r="G4888">
        <f>IF(DATOS[[#This Row],[avg_order_value]]="",0,DATOS[[#This Row],[avg_order_value]])</f>
        <v>58.87</v>
      </c>
      <c r="H4888">
        <v>8</v>
      </c>
      <c r="I4888">
        <f>DATOS[[#This Row],[avgValorOrdenDesc]]*DATOS[[#This Row],[total_orders]]</f>
        <v>470.96</v>
      </c>
      <c r="J4888">
        <v>316</v>
      </c>
      <c r="K4888">
        <v>0</v>
      </c>
      <c r="L4888" t="s">
        <v>16</v>
      </c>
      <c r="M4888">
        <v>66.8</v>
      </c>
      <c r="N4888">
        <f>IF(DATOS[[#This Row],[email_open_rate]]="",0,DATOS[[#This Row],[email_open_rate]])</f>
        <v>66.8</v>
      </c>
      <c r="O4888" s="1">
        <v>45342</v>
      </c>
      <c r="P4888">
        <v>55</v>
      </c>
      <c r="Q4888">
        <v>0.46</v>
      </c>
      <c r="R4888">
        <f>IF(IFERROR(VLOOKUP(DATOS[[#This Row],[IdUnico]],A4889:$A$5002,1,FALSE),0),1,0)</f>
        <v>0</v>
      </c>
    </row>
    <row r="4889" spans="1:18" x14ac:dyDescent="0.3">
      <c r="A4889" t="str">
        <f>CONCATENATE(DATOS[[#This Row],[customer_id]],"_",DATOS[[#This Row],[country]],"_",DATOS[[#This Row],[customer_since]])</f>
        <v>CUST_9770_USA_45103</v>
      </c>
      <c r="B4889" t="s">
        <v>2172</v>
      </c>
      <c r="C4889">
        <v>64</v>
      </c>
      <c r="D4889" t="s">
        <v>14</v>
      </c>
      <c r="E4889" t="s">
        <v>18</v>
      </c>
      <c r="F4889">
        <v>185.29</v>
      </c>
      <c r="G4889">
        <f>IF(DATOS[[#This Row],[avg_order_value]]="",0,DATOS[[#This Row],[avg_order_value]])</f>
        <v>185.29</v>
      </c>
      <c r="H4889">
        <v>12</v>
      </c>
      <c r="I4889">
        <f>DATOS[[#This Row],[avgValorOrdenDesc]]*DATOS[[#This Row],[total_orders]]</f>
        <v>2223.48</v>
      </c>
      <c r="J4889">
        <v>211</v>
      </c>
      <c r="K4889">
        <v>0</v>
      </c>
      <c r="L4889" t="s">
        <v>19</v>
      </c>
      <c r="M4889">
        <v>32.9</v>
      </c>
      <c r="N4889">
        <f>IF(DATOS[[#This Row],[email_open_rate]]="",0,DATOS[[#This Row],[email_open_rate]])</f>
        <v>32.9</v>
      </c>
      <c r="O4889" s="1">
        <v>45103</v>
      </c>
      <c r="P4889">
        <v>66</v>
      </c>
      <c r="Q4889">
        <v>0.31</v>
      </c>
      <c r="R4889">
        <f>IF(IFERROR(VLOOKUP(DATOS[[#This Row],[IdUnico]],A4890:$A$5002,1,FALSE),0),1,0)</f>
        <v>0</v>
      </c>
    </row>
    <row r="4890" spans="1:18" x14ac:dyDescent="0.3">
      <c r="A4890" t="str">
        <f>CONCATENATE(DATOS[[#This Row],[customer_id]],"_",DATOS[[#This Row],[country]],"_",DATOS[[#This Row],[customer_since]])</f>
        <v>CUST_9775_Germany_44081</v>
      </c>
      <c r="B4890" t="s">
        <v>3144</v>
      </c>
      <c r="C4890">
        <v>19</v>
      </c>
      <c r="D4890" t="s">
        <v>25</v>
      </c>
      <c r="E4890" t="s">
        <v>50</v>
      </c>
      <c r="F4890">
        <v>101.58</v>
      </c>
      <c r="G4890">
        <f>IF(DATOS[[#This Row],[avg_order_value]]="",0,DATOS[[#This Row],[avg_order_value]])</f>
        <v>101.58</v>
      </c>
      <c r="H4890">
        <v>5</v>
      </c>
      <c r="I4890">
        <f>DATOS[[#This Row],[avgValorOrdenDesc]]*DATOS[[#This Row],[total_orders]]</f>
        <v>507.9</v>
      </c>
      <c r="J4890">
        <v>289</v>
      </c>
      <c r="K4890">
        <v>0</v>
      </c>
      <c r="L4890" t="s">
        <v>16</v>
      </c>
      <c r="M4890">
        <v>31.1</v>
      </c>
      <c r="N4890">
        <f>IF(DATOS[[#This Row],[email_open_rate]]="",0,DATOS[[#This Row],[email_open_rate]])</f>
        <v>31.1</v>
      </c>
      <c r="O4890" s="1">
        <v>44081</v>
      </c>
      <c r="P4890">
        <v>44</v>
      </c>
      <c r="Q4890">
        <v>0.41</v>
      </c>
      <c r="R4890">
        <f>IF(IFERROR(VLOOKUP(DATOS[[#This Row],[IdUnico]],A4891:$A$5002,1,FALSE),0),1,0)</f>
        <v>0</v>
      </c>
    </row>
    <row r="4891" spans="1:18" x14ac:dyDescent="0.3">
      <c r="A4891" t="str">
        <f>CONCATENATE(DATOS[[#This Row],[customer_id]],"_",DATOS[[#This Row],[country]],"_",DATOS[[#This Row],[customer_since]])</f>
        <v>CUST_9780_India_45410</v>
      </c>
      <c r="B4891" t="s">
        <v>1260</v>
      </c>
      <c r="C4891">
        <v>77</v>
      </c>
      <c r="D4891" t="s">
        <v>14</v>
      </c>
      <c r="E4891" t="s">
        <v>37</v>
      </c>
      <c r="F4891">
        <v>104.58</v>
      </c>
      <c r="G4891">
        <f>IF(DATOS[[#This Row],[avg_order_value]]="",0,DATOS[[#This Row],[avg_order_value]])</f>
        <v>104.58</v>
      </c>
      <c r="H4891">
        <v>10</v>
      </c>
      <c r="I4891">
        <f>DATOS[[#This Row],[avgValorOrdenDesc]]*DATOS[[#This Row],[total_orders]]</f>
        <v>1045.8</v>
      </c>
      <c r="J4891">
        <v>343</v>
      </c>
      <c r="K4891">
        <v>0</v>
      </c>
      <c r="L4891" t="s">
        <v>16</v>
      </c>
      <c r="M4891">
        <v>3.4</v>
      </c>
      <c r="N4891">
        <f>IF(DATOS[[#This Row],[email_open_rate]]="",0,DATOS[[#This Row],[email_open_rate]])</f>
        <v>3.4</v>
      </c>
      <c r="O4891" s="1">
        <v>45410</v>
      </c>
      <c r="P4891">
        <v>95</v>
      </c>
      <c r="Q4891">
        <v>0.35</v>
      </c>
      <c r="R4891">
        <f>IF(IFERROR(VLOOKUP(DATOS[[#This Row],[IdUnico]],A4892:$A$5002,1,FALSE),0),1,0)</f>
        <v>0</v>
      </c>
    </row>
    <row r="4892" spans="1:18" x14ac:dyDescent="0.3">
      <c r="A4892" t="str">
        <f>CONCATENATE(DATOS[[#This Row],[customer_id]],"_",DATOS[[#This Row],[country]],"_",DATOS[[#This Row],[customer_since]])</f>
        <v>CUST_9782_Australia_44619</v>
      </c>
      <c r="B4892" t="s">
        <v>1330</v>
      </c>
      <c r="C4892">
        <v>74</v>
      </c>
      <c r="D4892" t="s">
        <v>21</v>
      </c>
      <c r="E4892" t="s">
        <v>22</v>
      </c>
      <c r="F4892">
        <v>42.45</v>
      </c>
      <c r="G4892">
        <f>IF(DATOS[[#This Row],[avg_order_value]]="",0,DATOS[[#This Row],[avg_order_value]])</f>
        <v>42.45</v>
      </c>
      <c r="H4892">
        <v>7</v>
      </c>
      <c r="I4892">
        <f>DATOS[[#This Row],[avgValorOrdenDesc]]*DATOS[[#This Row],[total_orders]]</f>
        <v>297.15000000000003</v>
      </c>
      <c r="J4892">
        <v>108</v>
      </c>
      <c r="K4892">
        <v>0</v>
      </c>
      <c r="L4892" t="s">
        <v>29</v>
      </c>
      <c r="M4892">
        <v>79.8</v>
      </c>
      <c r="N4892">
        <f>IF(DATOS[[#This Row],[email_open_rate]]="",0,DATOS[[#This Row],[email_open_rate]])</f>
        <v>79.8</v>
      </c>
      <c r="O4892" s="1">
        <v>44619</v>
      </c>
      <c r="P4892">
        <v>19</v>
      </c>
      <c r="Q4892">
        <v>0.05</v>
      </c>
      <c r="R4892">
        <f>IF(IFERROR(VLOOKUP(DATOS[[#This Row],[IdUnico]],A4893:$A$5002,1,FALSE),0),1,0)</f>
        <v>0</v>
      </c>
    </row>
    <row r="4893" spans="1:18" x14ac:dyDescent="0.3">
      <c r="A4893" t="str">
        <f>CONCATENATE(DATOS[[#This Row],[customer_id]],"_",DATOS[[#This Row],[country]],"_",DATOS[[#This Row],[customer_since]])</f>
        <v>CUST_9783_Germany_45435</v>
      </c>
      <c r="B4893" t="s">
        <v>1363</v>
      </c>
      <c r="C4893">
        <v>45</v>
      </c>
      <c r="D4893" t="s">
        <v>14</v>
      </c>
      <c r="E4893" t="s">
        <v>50</v>
      </c>
      <c r="F4893">
        <v>119.82</v>
      </c>
      <c r="G4893">
        <f>IF(DATOS[[#This Row],[avg_order_value]]="",0,DATOS[[#This Row],[avg_order_value]])</f>
        <v>119.82</v>
      </c>
      <c r="H4893">
        <v>9</v>
      </c>
      <c r="I4893">
        <f>DATOS[[#This Row],[avgValorOrdenDesc]]*DATOS[[#This Row],[total_orders]]</f>
        <v>1078.3799999999999</v>
      </c>
      <c r="J4893">
        <v>6</v>
      </c>
      <c r="K4893">
        <v>0</v>
      </c>
      <c r="L4893" t="s">
        <v>19</v>
      </c>
      <c r="M4893">
        <v>4.2</v>
      </c>
      <c r="N4893">
        <f>IF(DATOS[[#This Row],[email_open_rate]]="",0,DATOS[[#This Row],[email_open_rate]])</f>
        <v>4.2</v>
      </c>
      <c r="O4893" s="1">
        <v>45435</v>
      </c>
      <c r="P4893">
        <v>32</v>
      </c>
      <c r="Q4893">
        <v>0.48</v>
      </c>
      <c r="R4893">
        <f>IF(IFERROR(VLOOKUP(DATOS[[#This Row],[IdUnico]],A4894:$A$5002,1,FALSE),0),1,0)</f>
        <v>0</v>
      </c>
    </row>
    <row r="4894" spans="1:18" x14ac:dyDescent="0.3">
      <c r="A4894" t="str">
        <f>CONCATENATE(DATOS[[#This Row],[customer_id]],"_",DATOS[[#This Row],[country]],"_",DATOS[[#This Row],[customer_since]])</f>
        <v>CUST_9785_Germany_44454</v>
      </c>
      <c r="B4894" t="s">
        <v>1686</v>
      </c>
      <c r="C4894">
        <v>46</v>
      </c>
      <c r="D4894" t="s">
        <v>21</v>
      </c>
      <c r="E4894" t="s">
        <v>50</v>
      </c>
      <c r="F4894">
        <v>170.36</v>
      </c>
      <c r="G4894">
        <f>IF(DATOS[[#This Row],[avg_order_value]]="",0,DATOS[[#This Row],[avg_order_value]])</f>
        <v>170.36</v>
      </c>
      <c r="H4894">
        <v>12</v>
      </c>
      <c r="I4894">
        <f>DATOS[[#This Row],[avgValorOrdenDesc]]*DATOS[[#This Row],[total_orders]]</f>
        <v>2044.3200000000002</v>
      </c>
      <c r="J4894">
        <v>230</v>
      </c>
      <c r="K4894">
        <v>0</v>
      </c>
      <c r="L4894" t="s">
        <v>16</v>
      </c>
      <c r="M4894">
        <v>23.8</v>
      </c>
      <c r="N4894">
        <f>IF(DATOS[[#This Row],[email_open_rate]]="",0,DATOS[[#This Row],[email_open_rate]])</f>
        <v>23.8</v>
      </c>
      <c r="O4894" s="1">
        <v>44454</v>
      </c>
      <c r="P4894">
        <v>85</v>
      </c>
      <c r="Q4894">
        <v>0.26</v>
      </c>
      <c r="R4894">
        <f>IF(IFERROR(VLOOKUP(DATOS[[#This Row],[IdUnico]],A4895:$A$5002,1,FALSE),0),1,0)</f>
        <v>0</v>
      </c>
    </row>
    <row r="4895" spans="1:18" x14ac:dyDescent="0.3">
      <c r="A4895" t="str">
        <f>CONCATENATE(DATOS[[#This Row],[customer_id]],"_",DATOS[[#This Row],[country]],"_",DATOS[[#This Row],[customer_since]])</f>
        <v>CUST_9787_France_44951</v>
      </c>
      <c r="B4895" t="s">
        <v>482</v>
      </c>
      <c r="C4895">
        <v>44</v>
      </c>
      <c r="D4895" t="s">
        <v>21</v>
      </c>
      <c r="E4895" t="s">
        <v>35</v>
      </c>
      <c r="F4895">
        <v>53.48</v>
      </c>
      <c r="G4895">
        <f>IF(DATOS[[#This Row],[avg_order_value]]="",0,DATOS[[#This Row],[avg_order_value]])</f>
        <v>53.48</v>
      </c>
      <c r="H4895">
        <v>9</v>
      </c>
      <c r="I4895">
        <f>DATOS[[#This Row],[avgValorOrdenDesc]]*DATOS[[#This Row],[total_orders]]</f>
        <v>481.32</v>
      </c>
      <c r="J4895">
        <v>244</v>
      </c>
      <c r="K4895">
        <v>0</v>
      </c>
      <c r="L4895" t="s">
        <v>16</v>
      </c>
      <c r="M4895">
        <v>56.8</v>
      </c>
      <c r="N4895">
        <f>IF(DATOS[[#This Row],[email_open_rate]]="",0,DATOS[[#This Row],[email_open_rate]])</f>
        <v>56.8</v>
      </c>
      <c r="O4895" s="1">
        <v>44951</v>
      </c>
      <c r="P4895">
        <v>25</v>
      </c>
      <c r="Q4895">
        <v>0.2</v>
      </c>
      <c r="R4895">
        <f>IF(IFERROR(VLOOKUP(DATOS[[#This Row],[IdUnico]],A4896:$A$5002,1,FALSE),0),1,0)</f>
        <v>0</v>
      </c>
    </row>
    <row r="4896" spans="1:18" x14ac:dyDescent="0.3">
      <c r="A4896" t="str">
        <f>CONCATENATE(DATOS[[#This Row],[customer_id]],"_",DATOS[[#This Row],[country]],"_",DATOS[[#This Row],[customer_since]])</f>
        <v>CUST_9787_France_45511</v>
      </c>
      <c r="B4896" t="s">
        <v>482</v>
      </c>
      <c r="C4896">
        <v>58</v>
      </c>
      <c r="D4896" t="s">
        <v>21</v>
      </c>
      <c r="E4896" t="s">
        <v>35</v>
      </c>
      <c r="F4896">
        <v>208.18</v>
      </c>
      <c r="G4896">
        <f>IF(DATOS[[#This Row],[avg_order_value]]="",0,DATOS[[#This Row],[avg_order_value]])</f>
        <v>208.18</v>
      </c>
      <c r="H4896">
        <v>15</v>
      </c>
      <c r="I4896">
        <f>DATOS[[#This Row],[avgValorOrdenDesc]]*DATOS[[#This Row],[total_orders]]</f>
        <v>3122.7000000000003</v>
      </c>
      <c r="J4896">
        <v>51</v>
      </c>
      <c r="K4896">
        <v>0</v>
      </c>
      <c r="L4896" t="s">
        <v>29</v>
      </c>
      <c r="M4896">
        <v>88.8</v>
      </c>
      <c r="N4896">
        <f>IF(DATOS[[#This Row],[email_open_rate]]="",0,DATOS[[#This Row],[email_open_rate]])</f>
        <v>88.8</v>
      </c>
      <c r="O4896" s="1">
        <v>45511</v>
      </c>
      <c r="P4896">
        <v>72</v>
      </c>
      <c r="Q4896">
        <v>0.41</v>
      </c>
      <c r="R4896">
        <f>IF(IFERROR(VLOOKUP(DATOS[[#This Row],[IdUnico]],A4897:$A$5002,1,FALSE),0),1,0)</f>
        <v>0</v>
      </c>
    </row>
    <row r="4897" spans="1:18" x14ac:dyDescent="0.3">
      <c r="A4897" t="str">
        <f>CONCATENATE(DATOS[[#This Row],[customer_id]],"_",DATOS[[#This Row],[country]],"_",DATOS[[#This Row],[customer_since]])</f>
        <v>CUST_9789_Germany_45325</v>
      </c>
      <c r="B4897" t="s">
        <v>1851</v>
      </c>
      <c r="C4897">
        <v>32</v>
      </c>
      <c r="D4897" t="s">
        <v>21</v>
      </c>
      <c r="E4897" t="s">
        <v>50</v>
      </c>
      <c r="F4897">
        <v>131.6</v>
      </c>
      <c r="G4897">
        <f>IF(DATOS[[#This Row],[avg_order_value]]="",0,DATOS[[#This Row],[avg_order_value]])</f>
        <v>131.6</v>
      </c>
      <c r="H4897">
        <v>12</v>
      </c>
      <c r="I4897">
        <f>DATOS[[#This Row],[avgValorOrdenDesc]]*DATOS[[#This Row],[total_orders]]</f>
        <v>1579.1999999999998</v>
      </c>
      <c r="J4897">
        <v>9</v>
      </c>
      <c r="K4897">
        <v>0</v>
      </c>
      <c r="L4897" t="s">
        <v>40</v>
      </c>
      <c r="M4897">
        <v>88.5</v>
      </c>
      <c r="N4897">
        <f>IF(DATOS[[#This Row],[email_open_rate]]="",0,DATOS[[#This Row],[email_open_rate]])</f>
        <v>88.5</v>
      </c>
      <c r="O4897" s="1">
        <v>45325</v>
      </c>
      <c r="P4897">
        <v>18</v>
      </c>
      <c r="Q4897">
        <v>0.22</v>
      </c>
      <c r="R4897">
        <f>IF(IFERROR(VLOOKUP(DATOS[[#This Row],[IdUnico]],A4898:$A$5002,1,FALSE),0),1,0)</f>
        <v>0</v>
      </c>
    </row>
    <row r="4898" spans="1:18" x14ac:dyDescent="0.3">
      <c r="A4898" t="str">
        <f>CONCATENATE(DATOS[[#This Row],[customer_id]],"_",DATOS[[#This Row],[country]],"_",DATOS[[#This Row],[customer_since]])</f>
        <v>CUST_9790_Germany_45314</v>
      </c>
      <c r="B4898" t="s">
        <v>3406</v>
      </c>
      <c r="C4898">
        <v>40</v>
      </c>
      <c r="D4898" t="s">
        <v>14</v>
      </c>
      <c r="E4898" t="s">
        <v>50</v>
      </c>
      <c r="F4898">
        <v>88.12</v>
      </c>
      <c r="G4898">
        <f>IF(DATOS[[#This Row],[avg_order_value]]="",0,DATOS[[#This Row],[avg_order_value]])</f>
        <v>88.12</v>
      </c>
      <c r="H4898">
        <v>11</v>
      </c>
      <c r="I4898">
        <f>DATOS[[#This Row],[avgValorOrdenDesc]]*DATOS[[#This Row],[total_orders]]</f>
        <v>969.32</v>
      </c>
      <c r="J4898">
        <v>86</v>
      </c>
      <c r="K4898">
        <v>1</v>
      </c>
      <c r="L4898" t="s">
        <v>29</v>
      </c>
      <c r="M4898">
        <v>71.3</v>
      </c>
      <c r="N4898">
        <f>IF(DATOS[[#This Row],[email_open_rate]]="",0,DATOS[[#This Row],[email_open_rate]])</f>
        <v>71.3</v>
      </c>
      <c r="O4898" s="1">
        <v>45314</v>
      </c>
      <c r="P4898">
        <v>87</v>
      </c>
      <c r="Q4898">
        <v>0.04</v>
      </c>
      <c r="R4898">
        <f>IF(IFERROR(VLOOKUP(DATOS[[#This Row],[IdUnico]],A4899:$A$5002,1,FALSE),0),1,0)</f>
        <v>0</v>
      </c>
    </row>
    <row r="4899" spans="1:18" x14ac:dyDescent="0.3">
      <c r="A4899" t="str">
        <f>CONCATENATE(DATOS[[#This Row],[customer_id]],"_",DATOS[[#This Row],[country]],"_",DATOS[[#This Row],[customer_since]])</f>
        <v>CUST_9792_Canada_45611</v>
      </c>
      <c r="B4899" t="s">
        <v>69</v>
      </c>
      <c r="C4899">
        <v>42</v>
      </c>
      <c r="D4899" t="s">
        <v>21</v>
      </c>
      <c r="E4899" t="s">
        <v>28</v>
      </c>
      <c r="F4899">
        <v>103.97</v>
      </c>
      <c r="G4899">
        <f>IF(DATOS[[#This Row],[avg_order_value]]="",0,DATOS[[#This Row],[avg_order_value]])</f>
        <v>103.97</v>
      </c>
      <c r="H4899">
        <v>13</v>
      </c>
      <c r="I4899">
        <f>DATOS[[#This Row],[avgValorOrdenDesc]]*DATOS[[#This Row],[total_orders]]</f>
        <v>1351.61</v>
      </c>
      <c r="J4899">
        <v>253</v>
      </c>
      <c r="K4899">
        <v>0</v>
      </c>
      <c r="L4899" t="s">
        <v>16</v>
      </c>
      <c r="M4899">
        <v>44.7</v>
      </c>
      <c r="N4899">
        <f>IF(DATOS[[#This Row],[email_open_rate]]="",0,DATOS[[#This Row],[email_open_rate]])</f>
        <v>44.7</v>
      </c>
      <c r="O4899" s="1">
        <v>45611</v>
      </c>
      <c r="P4899">
        <v>83</v>
      </c>
      <c r="Q4899">
        <v>0.09</v>
      </c>
      <c r="R4899">
        <f>IF(IFERROR(VLOOKUP(DATOS[[#This Row],[IdUnico]],A4900:$A$5002,1,FALSE),0),1,0)</f>
        <v>0</v>
      </c>
    </row>
    <row r="4900" spans="1:18" x14ac:dyDescent="0.3">
      <c r="A4900" t="str">
        <f>CONCATENATE(DATOS[[#This Row],[customer_id]],"_",DATOS[[#This Row],[country]],"_",DATOS[[#This Row],[customer_since]])</f>
        <v>CUST_9792_France_45258</v>
      </c>
      <c r="B4900" t="s">
        <v>69</v>
      </c>
      <c r="C4900">
        <v>29</v>
      </c>
      <c r="D4900" t="s">
        <v>14</v>
      </c>
      <c r="E4900" t="s">
        <v>35</v>
      </c>
      <c r="F4900">
        <v>160.01</v>
      </c>
      <c r="G4900">
        <f>IF(DATOS[[#This Row],[avg_order_value]]="",0,DATOS[[#This Row],[avg_order_value]])</f>
        <v>160.01</v>
      </c>
      <c r="H4900">
        <v>14</v>
      </c>
      <c r="I4900">
        <f>DATOS[[#This Row],[avgValorOrdenDesc]]*DATOS[[#This Row],[total_orders]]</f>
        <v>2240.14</v>
      </c>
      <c r="J4900">
        <v>200</v>
      </c>
      <c r="K4900">
        <v>0</v>
      </c>
      <c r="L4900" t="s">
        <v>29</v>
      </c>
      <c r="M4900">
        <v>3.7</v>
      </c>
      <c r="N4900">
        <f>IF(DATOS[[#This Row],[email_open_rate]]="",0,DATOS[[#This Row],[email_open_rate]])</f>
        <v>3.7</v>
      </c>
      <c r="O4900" s="1">
        <v>45258</v>
      </c>
      <c r="P4900">
        <v>4</v>
      </c>
      <c r="Q4900">
        <v>0.66</v>
      </c>
      <c r="R4900">
        <f>IF(IFERROR(VLOOKUP(DATOS[[#This Row],[IdUnico]],A4901:$A$5002,1,FALSE),0),1,0)</f>
        <v>0</v>
      </c>
    </row>
    <row r="4901" spans="1:18" x14ac:dyDescent="0.3">
      <c r="A4901" t="str">
        <f>CONCATENATE(DATOS[[#This Row],[customer_id]],"_",DATOS[[#This Row],[country]],"_",DATOS[[#This Row],[customer_since]])</f>
        <v>CUST_9792_UK_45520</v>
      </c>
      <c r="B4901" t="s">
        <v>69</v>
      </c>
      <c r="C4901">
        <v>47</v>
      </c>
      <c r="D4901" t="s">
        <v>14</v>
      </c>
      <c r="E4901" t="s">
        <v>52</v>
      </c>
      <c r="F4901">
        <v>71.8</v>
      </c>
      <c r="G4901">
        <f>IF(DATOS[[#This Row],[avg_order_value]]="",0,DATOS[[#This Row],[avg_order_value]])</f>
        <v>71.8</v>
      </c>
      <c r="H4901">
        <v>19</v>
      </c>
      <c r="I4901">
        <f>DATOS[[#This Row],[avgValorOrdenDesc]]*DATOS[[#This Row],[total_orders]]</f>
        <v>1364.2</v>
      </c>
      <c r="J4901">
        <v>188</v>
      </c>
      <c r="K4901">
        <v>0</v>
      </c>
      <c r="L4901" t="s">
        <v>23</v>
      </c>
      <c r="M4901">
        <v>11.5</v>
      </c>
      <c r="N4901">
        <f>IF(DATOS[[#This Row],[email_open_rate]]="",0,DATOS[[#This Row],[email_open_rate]])</f>
        <v>11.5</v>
      </c>
      <c r="O4901" s="1">
        <v>45520</v>
      </c>
      <c r="P4901">
        <v>94</v>
      </c>
      <c r="Q4901">
        <v>0.02</v>
      </c>
      <c r="R4901">
        <f>IF(IFERROR(VLOOKUP(DATOS[[#This Row],[IdUnico]],A4902:$A$5002,1,FALSE),0),1,0)</f>
        <v>0</v>
      </c>
    </row>
    <row r="4902" spans="1:18" x14ac:dyDescent="0.3">
      <c r="A4902" t="str">
        <f>CONCATENATE(DATOS[[#This Row],[customer_id]],"_",DATOS[[#This Row],[country]],"_",DATOS[[#This Row],[customer_since]])</f>
        <v>CUST_9795_Australia_45833</v>
      </c>
      <c r="B4902" t="s">
        <v>906</v>
      </c>
      <c r="C4902">
        <v>29</v>
      </c>
      <c r="D4902" t="s">
        <v>14</v>
      </c>
      <c r="E4902" t="s">
        <v>22</v>
      </c>
      <c r="F4902">
        <v>111.07</v>
      </c>
      <c r="G4902">
        <f>IF(DATOS[[#This Row],[avg_order_value]]="",0,DATOS[[#This Row],[avg_order_value]])</f>
        <v>111.07</v>
      </c>
      <c r="H4902">
        <v>12</v>
      </c>
      <c r="I4902">
        <f>DATOS[[#This Row],[avgValorOrdenDesc]]*DATOS[[#This Row],[total_orders]]</f>
        <v>1332.84</v>
      </c>
      <c r="J4902">
        <v>3</v>
      </c>
      <c r="K4902">
        <v>0</v>
      </c>
      <c r="L4902" t="s">
        <v>23</v>
      </c>
      <c r="M4902">
        <v>86.2</v>
      </c>
      <c r="N4902">
        <f>IF(DATOS[[#This Row],[email_open_rate]]="",0,DATOS[[#This Row],[email_open_rate]])</f>
        <v>86.2</v>
      </c>
      <c r="O4902" s="1">
        <v>45833</v>
      </c>
      <c r="P4902">
        <v>70</v>
      </c>
      <c r="Q4902">
        <v>0.24</v>
      </c>
      <c r="R4902">
        <f>IF(IFERROR(VLOOKUP(DATOS[[#This Row],[IdUnico]],A4903:$A$5002,1,FALSE),0),1,0)</f>
        <v>0</v>
      </c>
    </row>
    <row r="4903" spans="1:18" x14ac:dyDescent="0.3">
      <c r="A4903" t="str">
        <f>CONCATENATE(DATOS[[#This Row],[customer_id]],"_",DATOS[[#This Row],[country]],"_",DATOS[[#This Row],[customer_since]])</f>
        <v>CUST_9799_Canada_44500</v>
      </c>
      <c r="B4903" t="s">
        <v>3041</v>
      </c>
      <c r="C4903">
        <v>68</v>
      </c>
      <c r="D4903" t="s">
        <v>21</v>
      </c>
      <c r="E4903" t="s">
        <v>28</v>
      </c>
      <c r="F4903">
        <v>51.8</v>
      </c>
      <c r="G4903">
        <f>IF(DATOS[[#This Row],[avg_order_value]]="",0,DATOS[[#This Row],[avg_order_value]])</f>
        <v>51.8</v>
      </c>
      <c r="H4903">
        <v>9</v>
      </c>
      <c r="I4903">
        <f>DATOS[[#This Row],[avgValorOrdenDesc]]*DATOS[[#This Row],[total_orders]]</f>
        <v>466.2</v>
      </c>
      <c r="J4903">
        <v>155</v>
      </c>
      <c r="K4903">
        <v>0</v>
      </c>
      <c r="L4903" t="s">
        <v>40</v>
      </c>
      <c r="M4903">
        <v>91.8</v>
      </c>
      <c r="N4903">
        <f>IF(DATOS[[#This Row],[email_open_rate]]="",0,DATOS[[#This Row],[email_open_rate]])</f>
        <v>91.8</v>
      </c>
      <c r="O4903" s="1">
        <v>44500</v>
      </c>
      <c r="P4903">
        <v>4</v>
      </c>
      <c r="Q4903">
        <v>0.3</v>
      </c>
      <c r="R4903">
        <f>IF(IFERROR(VLOOKUP(DATOS[[#This Row],[IdUnico]],A4904:$A$5002,1,FALSE),0),1,0)</f>
        <v>0</v>
      </c>
    </row>
    <row r="4904" spans="1:18" x14ac:dyDescent="0.3">
      <c r="A4904" t="str">
        <f>CONCATENATE(DATOS[[#This Row],[customer_id]],"_",DATOS[[#This Row],[country]],"_",DATOS[[#This Row],[customer_since]])</f>
        <v>CUST_9800_Australia_44229</v>
      </c>
      <c r="B4904" t="s">
        <v>219</v>
      </c>
      <c r="C4904">
        <v>40</v>
      </c>
      <c r="D4904" t="s">
        <v>14</v>
      </c>
      <c r="E4904" t="s">
        <v>22</v>
      </c>
      <c r="F4904">
        <v>202.76</v>
      </c>
      <c r="G4904">
        <f>IF(DATOS[[#This Row],[avg_order_value]]="",0,DATOS[[#This Row],[avg_order_value]])</f>
        <v>202.76</v>
      </c>
      <c r="H4904">
        <v>10</v>
      </c>
      <c r="I4904">
        <f>DATOS[[#This Row],[avgValorOrdenDesc]]*DATOS[[#This Row],[total_orders]]</f>
        <v>2027.6</v>
      </c>
      <c r="J4904">
        <v>103</v>
      </c>
      <c r="K4904">
        <v>0</v>
      </c>
      <c r="L4904" t="s">
        <v>40</v>
      </c>
      <c r="M4904">
        <v>4.8</v>
      </c>
      <c r="N4904">
        <f>IF(DATOS[[#This Row],[email_open_rate]]="",0,DATOS[[#This Row],[email_open_rate]])</f>
        <v>4.8</v>
      </c>
      <c r="O4904" s="1">
        <v>44229</v>
      </c>
      <c r="P4904">
        <v>29</v>
      </c>
      <c r="Q4904">
        <v>0.59</v>
      </c>
      <c r="R4904">
        <f>IF(IFERROR(VLOOKUP(DATOS[[#This Row],[IdUnico]],A4905:$A$5002,1,FALSE),0),1,0)</f>
        <v>0</v>
      </c>
    </row>
    <row r="4905" spans="1:18" x14ac:dyDescent="0.3">
      <c r="A4905" t="str">
        <f>CONCATENATE(DATOS[[#This Row],[customer_id]],"_",DATOS[[#This Row],[country]],"_",DATOS[[#This Row],[customer_since]])</f>
        <v>CUST_9800_France_45207</v>
      </c>
      <c r="B4905" t="s">
        <v>219</v>
      </c>
      <c r="C4905">
        <v>31</v>
      </c>
      <c r="D4905" t="s">
        <v>14</v>
      </c>
      <c r="E4905" t="s">
        <v>35</v>
      </c>
      <c r="F4905">
        <v>98.73</v>
      </c>
      <c r="G4905">
        <f>IF(DATOS[[#This Row],[avg_order_value]]="",0,DATOS[[#This Row],[avg_order_value]])</f>
        <v>98.73</v>
      </c>
      <c r="H4905">
        <v>12</v>
      </c>
      <c r="I4905">
        <f>DATOS[[#This Row],[avgValorOrdenDesc]]*DATOS[[#This Row],[total_orders]]</f>
        <v>1184.76</v>
      </c>
      <c r="J4905">
        <v>58</v>
      </c>
      <c r="K4905">
        <v>0</v>
      </c>
      <c r="L4905" t="s">
        <v>23</v>
      </c>
      <c r="M4905">
        <v>16</v>
      </c>
      <c r="N4905">
        <f>IF(DATOS[[#This Row],[email_open_rate]]="",0,DATOS[[#This Row],[email_open_rate]])</f>
        <v>16</v>
      </c>
      <c r="O4905" s="1">
        <v>45207</v>
      </c>
      <c r="P4905">
        <v>4</v>
      </c>
      <c r="Q4905">
        <v>0.23</v>
      </c>
      <c r="R4905">
        <f>IF(IFERROR(VLOOKUP(DATOS[[#This Row],[IdUnico]],A4906:$A$5002,1,FALSE),0),1,0)</f>
        <v>0</v>
      </c>
    </row>
    <row r="4906" spans="1:18" x14ac:dyDescent="0.3">
      <c r="A4906" t="str">
        <f>CONCATENATE(DATOS[[#This Row],[customer_id]],"_",DATOS[[#This Row],[country]],"_",DATOS[[#This Row],[customer_since]])</f>
        <v>CUST_9801_Brazil_45801</v>
      </c>
      <c r="B4906" t="s">
        <v>1054</v>
      </c>
      <c r="C4906">
        <v>33</v>
      </c>
      <c r="D4906" t="s">
        <v>14</v>
      </c>
      <c r="E4906" t="s">
        <v>15</v>
      </c>
      <c r="F4906">
        <v>40.4</v>
      </c>
      <c r="G4906">
        <f>IF(DATOS[[#This Row],[avg_order_value]]="",0,DATOS[[#This Row],[avg_order_value]])</f>
        <v>40.4</v>
      </c>
      <c r="H4906">
        <v>10</v>
      </c>
      <c r="I4906">
        <f>DATOS[[#This Row],[avgValorOrdenDesc]]*DATOS[[#This Row],[total_orders]]</f>
        <v>404</v>
      </c>
      <c r="J4906">
        <v>298</v>
      </c>
      <c r="K4906">
        <v>0</v>
      </c>
      <c r="L4906" t="s">
        <v>29</v>
      </c>
      <c r="M4906">
        <v>74.099999999999994</v>
      </c>
      <c r="N4906">
        <f>IF(DATOS[[#This Row],[email_open_rate]]="",0,DATOS[[#This Row],[email_open_rate]])</f>
        <v>74.099999999999994</v>
      </c>
      <c r="O4906" s="1">
        <v>45801</v>
      </c>
      <c r="P4906">
        <v>63</v>
      </c>
      <c r="Q4906">
        <v>0.25</v>
      </c>
      <c r="R4906">
        <f>IF(IFERROR(VLOOKUP(DATOS[[#This Row],[IdUnico]],A4907:$A$5002,1,FALSE),0),1,0)</f>
        <v>0</v>
      </c>
    </row>
    <row r="4907" spans="1:18" x14ac:dyDescent="0.3">
      <c r="A4907" t="str">
        <f>CONCATENATE(DATOS[[#This Row],[customer_id]],"_",DATOS[[#This Row],[country]],"_",DATOS[[#This Row],[customer_since]])</f>
        <v>CUST_9801_Canada_45659</v>
      </c>
      <c r="B4907" t="s">
        <v>1054</v>
      </c>
      <c r="C4907">
        <v>76</v>
      </c>
      <c r="D4907" t="s">
        <v>14</v>
      </c>
      <c r="E4907" t="s">
        <v>28</v>
      </c>
      <c r="G4907">
        <f>IF(DATOS[[#This Row],[avg_order_value]]="",0,DATOS[[#This Row],[avg_order_value]])</f>
        <v>0</v>
      </c>
      <c r="H4907">
        <v>4</v>
      </c>
      <c r="I4907">
        <f>DATOS[[#This Row],[avgValorOrdenDesc]]*DATOS[[#This Row],[total_orders]]</f>
        <v>0</v>
      </c>
      <c r="J4907">
        <v>268</v>
      </c>
      <c r="K4907">
        <v>0</v>
      </c>
      <c r="L4907" t="s">
        <v>19</v>
      </c>
      <c r="M4907">
        <v>81.099999999999994</v>
      </c>
      <c r="N4907">
        <f>IF(DATOS[[#This Row],[email_open_rate]]="",0,DATOS[[#This Row],[email_open_rate]])</f>
        <v>81.099999999999994</v>
      </c>
      <c r="O4907" s="1">
        <v>45659</v>
      </c>
      <c r="P4907">
        <v>10</v>
      </c>
      <c r="Q4907">
        <v>0.17</v>
      </c>
      <c r="R4907">
        <f>IF(IFERROR(VLOOKUP(DATOS[[#This Row],[IdUnico]],A4908:$A$5002,1,FALSE),0),1,0)</f>
        <v>0</v>
      </c>
    </row>
    <row r="4908" spans="1:18" x14ac:dyDescent="0.3">
      <c r="A4908" t="str">
        <f>CONCATENATE(DATOS[[#This Row],[customer_id]],"_",DATOS[[#This Row],[country]],"_",DATOS[[#This Row],[customer_since]])</f>
        <v>CUST_9804_China_45790</v>
      </c>
      <c r="B4908" t="s">
        <v>2062</v>
      </c>
      <c r="C4908">
        <v>26</v>
      </c>
      <c r="D4908" t="s">
        <v>21</v>
      </c>
      <c r="E4908" t="s">
        <v>44</v>
      </c>
      <c r="F4908">
        <v>15.58</v>
      </c>
      <c r="G4908">
        <f>IF(DATOS[[#This Row],[avg_order_value]]="",0,DATOS[[#This Row],[avg_order_value]])</f>
        <v>15.58</v>
      </c>
      <c r="H4908">
        <v>13</v>
      </c>
      <c r="I4908">
        <f>DATOS[[#This Row],[avgValorOrdenDesc]]*DATOS[[#This Row],[total_orders]]</f>
        <v>202.54</v>
      </c>
      <c r="J4908">
        <v>216</v>
      </c>
      <c r="K4908">
        <v>0</v>
      </c>
      <c r="L4908" t="s">
        <v>23</v>
      </c>
      <c r="M4908">
        <v>64.8</v>
      </c>
      <c r="N4908">
        <f>IF(DATOS[[#This Row],[email_open_rate]]="",0,DATOS[[#This Row],[email_open_rate]])</f>
        <v>64.8</v>
      </c>
      <c r="O4908" s="1">
        <v>45790</v>
      </c>
      <c r="P4908">
        <v>37</v>
      </c>
      <c r="Q4908">
        <v>0.32</v>
      </c>
      <c r="R4908">
        <f>IF(IFERROR(VLOOKUP(DATOS[[#This Row],[IdUnico]],A4909:$A$5002,1,FALSE),0),1,0)</f>
        <v>0</v>
      </c>
    </row>
    <row r="4909" spans="1:18" x14ac:dyDescent="0.3">
      <c r="A4909" t="str">
        <f>CONCATENATE(DATOS[[#This Row],[customer_id]],"_",DATOS[[#This Row],[country]],"_",DATOS[[#This Row],[customer_since]])</f>
        <v>CUST_9806_China_45451</v>
      </c>
      <c r="B4909" t="s">
        <v>3326</v>
      </c>
      <c r="C4909">
        <v>26</v>
      </c>
      <c r="D4909" t="s">
        <v>21</v>
      </c>
      <c r="E4909" t="s">
        <v>44</v>
      </c>
      <c r="F4909">
        <v>57.14</v>
      </c>
      <c r="G4909">
        <f>IF(DATOS[[#This Row],[avg_order_value]]="",0,DATOS[[#This Row],[avg_order_value]])</f>
        <v>57.14</v>
      </c>
      <c r="H4909">
        <v>8</v>
      </c>
      <c r="I4909">
        <f>DATOS[[#This Row],[avgValorOrdenDesc]]*DATOS[[#This Row],[total_orders]]</f>
        <v>457.12</v>
      </c>
      <c r="J4909">
        <v>245</v>
      </c>
      <c r="K4909">
        <v>0</v>
      </c>
      <c r="L4909" t="s">
        <v>23</v>
      </c>
      <c r="M4909">
        <v>13.3</v>
      </c>
      <c r="N4909">
        <f>IF(DATOS[[#This Row],[email_open_rate]]="",0,DATOS[[#This Row],[email_open_rate]])</f>
        <v>13.3</v>
      </c>
      <c r="O4909" s="1">
        <v>45451</v>
      </c>
      <c r="P4909">
        <v>89</v>
      </c>
      <c r="Q4909">
        <v>0.24</v>
      </c>
      <c r="R4909">
        <f>IF(IFERROR(VLOOKUP(DATOS[[#This Row],[IdUnico]],A4910:$A$5002,1,FALSE),0),1,0)</f>
        <v>0</v>
      </c>
    </row>
    <row r="4910" spans="1:18" x14ac:dyDescent="0.3">
      <c r="A4910" t="str">
        <f>CONCATENATE(DATOS[[#This Row],[customer_id]],"_",DATOS[[#This Row],[country]],"_",DATOS[[#This Row],[customer_since]])</f>
        <v>CUST_9808_USA_45645</v>
      </c>
      <c r="B4910" t="s">
        <v>452</v>
      </c>
      <c r="C4910">
        <v>72</v>
      </c>
      <c r="D4910" t="s">
        <v>14</v>
      </c>
      <c r="E4910" t="s">
        <v>18</v>
      </c>
      <c r="F4910">
        <v>135.25</v>
      </c>
      <c r="G4910">
        <f>IF(DATOS[[#This Row],[avg_order_value]]="",0,DATOS[[#This Row],[avg_order_value]])</f>
        <v>135.25</v>
      </c>
      <c r="H4910">
        <v>8</v>
      </c>
      <c r="I4910">
        <f>DATOS[[#This Row],[avgValorOrdenDesc]]*DATOS[[#This Row],[total_orders]]</f>
        <v>1082</v>
      </c>
      <c r="J4910">
        <v>250</v>
      </c>
      <c r="K4910">
        <v>0</v>
      </c>
      <c r="L4910" t="s">
        <v>40</v>
      </c>
      <c r="M4910">
        <v>5.2</v>
      </c>
      <c r="N4910">
        <f>IF(DATOS[[#This Row],[email_open_rate]]="",0,DATOS[[#This Row],[email_open_rate]])</f>
        <v>5.2</v>
      </c>
      <c r="O4910" s="1">
        <v>45645</v>
      </c>
      <c r="P4910">
        <v>83</v>
      </c>
      <c r="Q4910">
        <v>0.25</v>
      </c>
      <c r="R4910">
        <f>IF(IFERROR(VLOOKUP(DATOS[[#This Row],[IdUnico]],A4911:$A$5002,1,FALSE),0),1,0)</f>
        <v>0</v>
      </c>
    </row>
    <row r="4911" spans="1:18" x14ac:dyDescent="0.3">
      <c r="A4911" t="str">
        <f>CONCATENATE(DATOS[[#This Row],[customer_id]],"_",DATOS[[#This Row],[country]],"_",DATOS[[#This Row],[customer_since]])</f>
        <v>CUST_9811_Canada_45223</v>
      </c>
      <c r="B4911" t="s">
        <v>2579</v>
      </c>
      <c r="C4911">
        <v>72</v>
      </c>
      <c r="D4911" t="s">
        <v>21</v>
      </c>
      <c r="E4911" t="s">
        <v>28</v>
      </c>
      <c r="F4911">
        <v>44.51</v>
      </c>
      <c r="G4911">
        <f>IF(DATOS[[#This Row],[avg_order_value]]="",0,DATOS[[#This Row],[avg_order_value]])</f>
        <v>44.51</v>
      </c>
      <c r="H4911">
        <v>9</v>
      </c>
      <c r="I4911">
        <f>DATOS[[#This Row],[avgValorOrdenDesc]]*DATOS[[#This Row],[total_orders]]</f>
        <v>400.59</v>
      </c>
      <c r="J4911">
        <v>184</v>
      </c>
      <c r="K4911">
        <v>0</v>
      </c>
      <c r="L4911" t="s">
        <v>19</v>
      </c>
      <c r="M4911">
        <v>68.8</v>
      </c>
      <c r="N4911">
        <f>IF(DATOS[[#This Row],[email_open_rate]]="",0,DATOS[[#This Row],[email_open_rate]])</f>
        <v>68.8</v>
      </c>
      <c r="O4911" s="1">
        <v>45223</v>
      </c>
      <c r="P4911">
        <v>83</v>
      </c>
      <c r="Q4911">
        <v>0.04</v>
      </c>
      <c r="R4911">
        <f>IF(IFERROR(VLOOKUP(DATOS[[#This Row],[IdUnico]],A4912:$A$5002,1,FALSE),0),1,0)</f>
        <v>0</v>
      </c>
    </row>
    <row r="4912" spans="1:18" x14ac:dyDescent="0.3">
      <c r="A4912" t="str">
        <f>CONCATENATE(DATOS[[#This Row],[customer_id]],"_",DATOS[[#This Row],[country]],"_",DATOS[[#This Row],[customer_since]])</f>
        <v>CUST_9815_Australia_45026</v>
      </c>
      <c r="B4912" t="s">
        <v>245</v>
      </c>
      <c r="C4912">
        <v>79</v>
      </c>
      <c r="D4912" t="s">
        <v>21</v>
      </c>
      <c r="E4912" t="s">
        <v>22</v>
      </c>
      <c r="F4912">
        <v>77.2</v>
      </c>
      <c r="G4912">
        <f>IF(DATOS[[#This Row],[avg_order_value]]="",0,DATOS[[#This Row],[avg_order_value]])</f>
        <v>77.2</v>
      </c>
      <c r="H4912">
        <v>15</v>
      </c>
      <c r="I4912">
        <f>DATOS[[#This Row],[avgValorOrdenDesc]]*DATOS[[#This Row],[total_orders]]</f>
        <v>1158</v>
      </c>
      <c r="J4912">
        <v>101</v>
      </c>
      <c r="K4912">
        <v>0</v>
      </c>
      <c r="L4912" t="s">
        <v>40</v>
      </c>
      <c r="M4912">
        <v>37.6</v>
      </c>
      <c r="N4912">
        <f>IF(DATOS[[#This Row],[email_open_rate]]="",0,DATOS[[#This Row],[email_open_rate]])</f>
        <v>37.6</v>
      </c>
      <c r="O4912" s="1">
        <v>45026</v>
      </c>
      <c r="P4912">
        <v>3</v>
      </c>
      <c r="Q4912">
        <v>0.05</v>
      </c>
      <c r="R4912">
        <f>IF(IFERROR(VLOOKUP(DATOS[[#This Row],[IdUnico]],A4913:$A$5002,1,FALSE),0),1,0)</f>
        <v>0</v>
      </c>
    </row>
    <row r="4913" spans="1:18" x14ac:dyDescent="0.3">
      <c r="A4913" t="str">
        <f>CONCATENATE(DATOS[[#This Row],[customer_id]],"_",DATOS[[#This Row],[country]],"_",DATOS[[#This Row],[customer_since]])</f>
        <v>CUST_9820_USA_44255</v>
      </c>
      <c r="B4913" t="s">
        <v>1125</v>
      </c>
      <c r="C4913">
        <v>29</v>
      </c>
      <c r="D4913" t="s">
        <v>25</v>
      </c>
      <c r="E4913" t="s">
        <v>18</v>
      </c>
      <c r="F4913">
        <v>84.28</v>
      </c>
      <c r="G4913">
        <f>IF(DATOS[[#This Row],[avg_order_value]]="",0,DATOS[[#This Row],[avg_order_value]])</f>
        <v>84.28</v>
      </c>
      <c r="H4913">
        <v>8</v>
      </c>
      <c r="I4913">
        <f>DATOS[[#This Row],[avgValorOrdenDesc]]*DATOS[[#This Row],[total_orders]]</f>
        <v>674.24</v>
      </c>
      <c r="J4913">
        <v>171</v>
      </c>
      <c r="K4913">
        <v>0</v>
      </c>
      <c r="L4913" t="s">
        <v>40</v>
      </c>
      <c r="M4913">
        <v>45.1</v>
      </c>
      <c r="N4913">
        <f>IF(DATOS[[#This Row],[email_open_rate]]="",0,DATOS[[#This Row],[email_open_rate]])</f>
        <v>45.1</v>
      </c>
      <c r="O4913" s="1">
        <v>44255</v>
      </c>
      <c r="P4913">
        <v>54</v>
      </c>
      <c r="Q4913">
        <v>0.04</v>
      </c>
      <c r="R4913">
        <f>IF(IFERROR(VLOOKUP(DATOS[[#This Row],[IdUnico]],A4914:$A$5002,1,FALSE),0),1,0)</f>
        <v>0</v>
      </c>
    </row>
    <row r="4914" spans="1:18" x14ac:dyDescent="0.3">
      <c r="A4914" t="str">
        <f>CONCATENATE(DATOS[[#This Row],[customer_id]],"_",DATOS[[#This Row],[country]],"_",DATOS[[#This Row],[customer_since]])</f>
        <v>CUST_9828_Brazil_45088</v>
      </c>
      <c r="B4914" t="s">
        <v>3154</v>
      </c>
      <c r="C4914">
        <v>72</v>
      </c>
      <c r="D4914" t="s">
        <v>14</v>
      </c>
      <c r="E4914" t="s">
        <v>15</v>
      </c>
      <c r="F4914">
        <v>170.49</v>
      </c>
      <c r="G4914">
        <f>IF(DATOS[[#This Row],[avg_order_value]]="",0,DATOS[[#This Row],[avg_order_value]])</f>
        <v>170.49</v>
      </c>
      <c r="H4914">
        <v>11</v>
      </c>
      <c r="I4914">
        <f>DATOS[[#This Row],[avgValorOrdenDesc]]*DATOS[[#This Row],[total_orders]]</f>
        <v>1875.39</v>
      </c>
      <c r="J4914">
        <v>206</v>
      </c>
      <c r="K4914">
        <v>0</v>
      </c>
      <c r="L4914" t="s">
        <v>29</v>
      </c>
      <c r="M4914">
        <v>90.8</v>
      </c>
      <c r="N4914">
        <f>IF(DATOS[[#This Row],[email_open_rate]]="",0,DATOS[[#This Row],[email_open_rate]])</f>
        <v>90.8</v>
      </c>
      <c r="O4914" s="1">
        <v>45088</v>
      </c>
      <c r="P4914">
        <v>42</v>
      </c>
      <c r="Q4914">
        <v>0.21</v>
      </c>
      <c r="R4914">
        <f>IF(IFERROR(VLOOKUP(DATOS[[#This Row],[IdUnico]],A4915:$A$5002,1,FALSE),0),1,0)</f>
        <v>0</v>
      </c>
    </row>
    <row r="4915" spans="1:18" x14ac:dyDescent="0.3">
      <c r="A4915" t="str">
        <f>CONCATENATE(DATOS[[#This Row],[customer_id]],"_",DATOS[[#This Row],[country]],"_",DATOS[[#This Row],[customer_since]])</f>
        <v>CUST_9831_France_44314</v>
      </c>
      <c r="B4915" t="s">
        <v>2105</v>
      </c>
      <c r="C4915">
        <v>49</v>
      </c>
      <c r="D4915" t="s">
        <v>14</v>
      </c>
      <c r="E4915" t="s">
        <v>35</v>
      </c>
      <c r="F4915">
        <v>167.11</v>
      </c>
      <c r="G4915">
        <f>IF(DATOS[[#This Row],[avg_order_value]]="",0,DATOS[[#This Row],[avg_order_value]])</f>
        <v>167.11</v>
      </c>
      <c r="H4915">
        <v>7</v>
      </c>
      <c r="I4915">
        <f>DATOS[[#This Row],[avgValorOrdenDesc]]*DATOS[[#This Row],[total_orders]]</f>
        <v>1169.77</v>
      </c>
      <c r="J4915">
        <v>315</v>
      </c>
      <c r="K4915">
        <v>0</v>
      </c>
      <c r="L4915" t="s">
        <v>29</v>
      </c>
      <c r="N4915">
        <f>IF(DATOS[[#This Row],[email_open_rate]]="",0,DATOS[[#This Row],[email_open_rate]])</f>
        <v>0</v>
      </c>
      <c r="O4915" s="1">
        <v>44314</v>
      </c>
      <c r="P4915">
        <v>56</v>
      </c>
      <c r="Q4915">
        <v>0.47</v>
      </c>
      <c r="R4915">
        <f>IF(IFERROR(VLOOKUP(DATOS[[#This Row],[IdUnico]],A4916:$A$5002,1,FALSE),0),1,0)</f>
        <v>0</v>
      </c>
    </row>
    <row r="4916" spans="1:18" x14ac:dyDescent="0.3">
      <c r="A4916" t="str">
        <f>CONCATENATE(DATOS[[#This Row],[customer_id]],"_",DATOS[[#This Row],[country]],"_",DATOS[[#This Row],[customer_since]])</f>
        <v>CUST_9832_Japan_45657</v>
      </c>
      <c r="B4916" t="s">
        <v>3577</v>
      </c>
      <c r="C4916">
        <v>65</v>
      </c>
      <c r="D4916" t="s">
        <v>14</v>
      </c>
      <c r="E4916" t="s">
        <v>26</v>
      </c>
      <c r="F4916">
        <v>193.14</v>
      </c>
      <c r="G4916">
        <f>IF(DATOS[[#This Row],[avg_order_value]]="",0,DATOS[[#This Row],[avg_order_value]])</f>
        <v>193.14</v>
      </c>
      <c r="H4916">
        <v>7</v>
      </c>
      <c r="I4916">
        <f>DATOS[[#This Row],[avgValorOrdenDesc]]*DATOS[[#This Row],[total_orders]]</f>
        <v>1351.98</v>
      </c>
      <c r="J4916">
        <v>342</v>
      </c>
      <c r="K4916">
        <v>0</v>
      </c>
      <c r="L4916" t="s">
        <v>19</v>
      </c>
      <c r="M4916">
        <v>88.5</v>
      </c>
      <c r="N4916">
        <f>IF(DATOS[[#This Row],[email_open_rate]]="",0,DATOS[[#This Row],[email_open_rate]])</f>
        <v>88.5</v>
      </c>
      <c r="O4916" s="1">
        <v>45657</v>
      </c>
      <c r="P4916">
        <v>3</v>
      </c>
      <c r="Q4916">
        <v>0.17</v>
      </c>
      <c r="R4916">
        <f>IF(IFERROR(VLOOKUP(DATOS[[#This Row],[IdUnico]],A4917:$A$5002,1,FALSE),0),1,0)</f>
        <v>0</v>
      </c>
    </row>
    <row r="4917" spans="1:18" x14ac:dyDescent="0.3">
      <c r="A4917" t="str">
        <f>CONCATENATE(DATOS[[#This Row],[customer_id]],"_",DATOS[[#This Row],[country]],"_",DATOS[[#This Row],[customer_since]])</f>
        <v>CUST_9835_Japan_44702</v>
      </c>
      <c r="B4917" t="s">
        <v>2545</v>
      </c>
      <c r="C4917">
        <v>26</v>
      </c>
      <c r="D4917" t="s">
        <v>25</v>
      </c>
      <c r="E4917" t="s">
        <v>26</v>
      </c>
      <c r="F4917">
        <v>44.99</v>
      </c>
      <c r="G4917">
        <f>IF(DATOS[[#This Row],[avg_order_value]]="",0,DATOS[[#This Row],[avg_order_value]])</f>
        <v>44.99</v>
      </c>
      <c r="H4917">
        <v>4</v>
      </c>
      <c r="I4917">
        <f>DATOS[[#This Row],[avgValorOrdenDesc]]*DATOS[[#This Row],[total_orders]]</f>
        <v>179.96</v>
      </c>
      <c r="J4917">
        <v>305</v>
      </c>
      <c r="K4917">
        <v>0</v>
      </c>
      <c r="L4917" t="s">
        <v>19</v>
      </c>
      <c r="M4917">
        <v>47</v>
      </c>
      <c r="N4917">
        <f>IF(DATOS[[#This Row],[email_open_rate]]="",0,DATOS[[#This Row],[email_open_rate]])</f>
        <v>47</v>
      </c>
      <c r="O4917" s="1">
        <v>44702</v>
      </c>
      <c r="P4917">
        <v>47</v>
      </c>
      <c r="Q4917">
        <v>0.21</v>
      </c>
      <c r="R4917">
        <f>IF(IFERROR(VLOOKUP(DATOS[[#This Row],[IdUnico]],A4918:$A$5002,1,FALSE),0),1,0)</f>
        <v>0</v>
      </c>
    </row>
    <row r="4918" spans="1:18" x14ac:dyDescent="0.3">
      <c r="A4918" t="str">
        <f>CONCATENATE(DATOS[[#This Row],[customer_id]],"_",DATOS[[#This Row],[country]],"_",DATOS[[#This Row],[customer_since]])</f>
        <v>CUST_9837_China_44717</v>
      </c>
      <c r="B4918" t="s">
        <v>786</v>
      </c>
      <c r="C4918">
        <v>39</v>
      </c>
      <c r="D4918" t="s">
        <v>14</v>
      </c>
      <c r="E4918" t="s">
        <v>44</v>
      </c>
      <c r="F4918">
        <v>39.21</v>
      </c>
      <c r="G4918">
        <f>IF(DATOS[[#This Row],[avg_order_value]]="",0,DATOS[[#This Row],[avg_order_value]])</f>
        <v>39.21</v>
      </c>
      <c r="H4918">
        <v>9</v>
      </c>
      <c r="I4918">
        <f>DATOS[[#This Row],[avgValorOrdenDesc]]*DATOS[[#This Row],[total_orders]]</f>
        <v>352.89</v>
      </c>
      <c r="J4918">
        <v>72</v>
      </c>
      <c r="K4918">
        <v>0</v>
      </c>
      <c r="L4918" t="s">
        <v>19</v>
      </c>
      <c r="N4918">
        <f>IF(DATOS[[#This Row],[email_open_rate]]="",0,DATOS[[#This Row],[email_open_rate]])</f>
        <v>0</v>
      </c>
      <c r="O4918" s="1">
        <v>44717</v>
      </c>
      <c r="P4918">
        <v>80</v>
      </c>
      <c r="Q4918">
        <v>0.41</v>
      </c>
      <c r="R4918">
        <f>IF(IFERROR(VLOOKUP(DATOS[[#This Row],[IdUnico]],A4919:$A$5002,1,FALSE),0),1,0)</f>
        <v>0</v>
      </c>
    </row>
    <row r="4919" spans="1:18" x14ac:dyDescent="0.3">
      <c r="A4919" t="str">
        <f>CONCATENATE(DATOS[[#This Row],[customer_id]],"_",DATOS[[#This Row],[country]],"_",DATOS[[#This Row],[customer_since]])</f>
        <v>CUST_9837_Japan_45534</v>
      </c>
      <c r="B4919" t="s">
        <v>786</v>
      </c>
      <c r="C4919">
        <v>57</v>
      </c>
      <c r="D4919" t="s">
        <v>21</v>
      </c>
      <c r="E4919" t="s">
        <v>26</v>
      </c>
      <c r="F4919">
        <v>47.69</v>
      </c>
      <c r="G4919">
        <f>IF(DATOS[[#This Row],[avg_order_value]]="",0,DATOS[[#This Row],[avg_order_value]])</f>
        <v>47.69</v>
      </c>
      <c r="H4919">
        <v>15</v>
      </c>
      <c r="I4919">
        <f>DATOS[[#This Row],[avgValorOrdenDesc]]*DATOS[[#This Row],[total_orders]]</f>
        <v>715.34999999999991</v>
      </c>
      <c r="J4919">
        <v>71</v>
      </c>
      <c r="K4919">
        <v>0</v>
      </c>
      <c r="L4919" t="s">
        <v>19</v>
      </c>
      <c r="M4919">
        <v>97.8</v>
      </c>
      <c r="N4919">
        <f>IF(DATOS[[#This Row],[email_open_rate]]="",0,DATOS[[#This Row],[email_open_rate]])</f>
        <v>97.8</v>
      </c>
      <c r="O4919" s="1">
        <v>45534</v>
      </c>
      <c r="P4919">
        <v>10</v>
      </c>
      <c r="Q4919">
        <v>0.5</v>
      </c>
      <c r="R4919">
        <f>IF(IFERROR(VLOOKUP(DATOS[[#This Row],[IdUnico]],A4920:$A$5002,1,FALSE),0),1,0)</f>
        <v>0</v>
      </c>
    </row>
    <row r="4920" spans="1:18" x14ac:dyDescent="0.3">
      <c r="A4920" t="str">
        <f>CONCATENATE(DATOS[[#This Row],[customer_id]],"_",DATOS[[#This Row],[country]],"_",DATOS[[#This Row],[customer_since]])</f>
        <v>CUST_9838_China_44501</v>
      </c>
      <c r="B4920" t="s">
        <v>67</v>
      </c>
      <c r="C4920">
        <v>62</v>
      </c>
      <c r="D4920" t="s">
        <v>25</v>
      </c>
      <c r="E4920" t="s">
        <v>44</v>
      </c>
      <c r="F4920">
        <v>175.73</v>
      </c>
      <c r="G4920">
        <f>IF(DATOS[[#This Row],[avg_order_value]]="",0,DATOS[[#This Row],[avg_order_value]])</f>
        <v>175.73</v>
      </c>
      <c r="H4920">
        <v>14</v>
      </c>
      <c r="I4920">
        <f>DATOS[[#This Row],[avgValorOrdenDesc]]*DATOS[[#This Row],[total_orders]]</f>
        <v>2460.2199999999998</v>
      </c>
      <c r="J4920">
        <v>221</v>
      </c>
      <c r="K4920">
        <v>0</v>
      </c>
      <c r="L4920" t="s">
        <v>29</v>
      </c>
      <c r="M4920">
        <v>76.099999999999994</v>
      </c>
      <c r="N4920">
        <f>IF(DATOS[[#This Row],[email_open_rate]]="",0,DATOS[[#This Row],[email_open_rate]])</f>
        <v>76.099999999999994</v>
      </c>
      <c r="O4920" s="1">
        <v>44501</v>
      </c>
      <c r="P4920">
        <v>5</v>
      </c>
      <c r="Q4920">
        <v>0.33</v>
      </c>
      <c r="R4920">
        <f>IF(IFERROR(VLOOKUP(DATOS[[#This Row],[IdUnico]],A4921:$A$5002,1,FALSE),0),1,0)</f>
        <v>0</v>
      </c>
    </row>
    <row r="4921" spans="1:18" x14ac:dyDescent="0.3">
      <c r="A4921" t="str">
        <f>CONCATENATE(DATOS[[#This Row],[customer_id]],"_",DATOS[[#This Row],[country]],"_",DATOS[[#This Row],[customer_since]])</f>
        <v>CUST_9841_Canada_45355</v>
      </c>
      <c r="B4921" t="s">
        <v>1622</v>
      </c>
      <c r="C4921">
        <v>37</v>
      </c>
      <c r="D4921" t="s">
        <v>21</v>
      </c>
      <c r="E4921" t="s">
        <v>28</v>
      </c>
      <c r="F4921">
        <v>194.41</v>
      </c>
      <c r="G4921">
        <f>IF(DATOS[[#This Row],[avg_order_value]]="",0,DATOS[[#This Row],[avg_order_value]])</f>
        <v>194.41</v>
      </c>
      <c r="H4921">
        <v>10</v>
      </c>
      <c r="I4921">
        <f>DATOS[[#This Row],[avgValorOrdenDesc]]*DATOS[[#This Row],[total_orders]]</f>
        <v>1944.1</v>
      </c>
      <c r="J4921">
        <v>56</v>
      </c>
      <c r="K4921">
        <v>0</v>
      </c>
      <c r="L4921" t="s">
        <v>16</v>
      </c>
      <c r="M4921">
        <v>75.099999999999994</v>
      </c>
      <c r="N4921">
        <f>IF(DATOS[[#This Row],[email_open_rate]]="",0,DATOS[[#This Row],[email_open_rate]])</f>
        <v>75.099999999999994</v>
      </c>
      <c r="O4921" s="1">
        <v>45355</v>
      </c>
      <c r="P4921">
        <v>80</v>
      </c>
      <c r="Q4921">
        <v>0.42</v>
      </c>
      <c r="R4921">
        <f>IF(IFERROR(VLOOKUP(DATOS[[#This Row],[IdUnico]],A4922:$A$5002,1,FALSE),0),1,0)</f>
        <v>0</v>
      </c>
    </row>
    <row r="4922" spans="1:18" x14ac:dyDescent="0.3">
      <c r="A4922" t="str">
        <f>CONCATENATE(DATOS[[#This Row],[customer_id]],"_",DATOS[[#This Row],[country]],"_",DATOS[[#This Row],[customer_since]])</f>
        <v>CUST_9841_UK_45327</v>
      </c>
      <c r="B4922" t="s">
        <v>1622</v>
      </c>
      <c r="C4922">
        <v>58</v>
      </c>
      <c r="D4922" t="s">
        <v>14</v>
      </c>
      <c r="E4922" t="s">
        <v>52</v>
      </c>
      <c r="F4922">
        <v>44.56</v>
      </c>
      <c r="G4922">
        <f>IF(DATOS[[#This Row],[avg_order_value]]="",0,DATOS[[#This Row],[avg_order_value]])</f>
        <v>44.56</v>
      </c>
      <c r="H4922">
        <v>11</v>
      </c>
      <c r="I4922">
        <f>DATOS[[#This Row],[avgValorOrdenDesc]]*DATOS[[#This Row],[total_orders]]</f>
        <v>490.16</v>
      </c>
      <c r="J4922">
        <v>250</v>
      </c>
      <c r="K4922">
        <v>0</v>
      </c>
      <c r="L4922" t="s">
        <v>19</v>
      </c>
      <c r="M4922">
        <v>78.8</v>
      </c>
      <c r="N4922">
        <f>IF(DATOS[[#This Row],[email_open_rate]]="",0,DATOS[[#This Row],[email_open_rate]])</f>
        <v>78.8</v>
      </c>
      <c r="O4922" s="1">
        <v>45327</v>
      </c>
      <c r="P4922">
        <v>15</v>
      </c>
      <c r="Q4922">
        <v>7.0000000000000007E-2</v>
      </c>
      <c r="R4922">
        <f>IF(IFERROR(VLOOKUP(DATOS[[#This Row],[IdUnico]],A4923:$A$5002,1,FALSE),0),1,0)</f>
        <v>0</v>
      </c>
    </row>
    <row r="4923" spans="1:18" x14ac:dyDescent="0.3">
      <c r="A4923" t="str">
        <f>CONCATENATE(DATOS[[#This Row],[customer_id]],"_",DATOS[[#This Row],[country]],"_",DATOS[[#This Row],[customer_since]])</f>
        <v>CUST_9843_China_44705</v>
      </c>
      <c r="B4923" t="s">
        <v>1826</v>
      </c>
      <c r="C4923">
        <v>55</v>
      </c>
      <c r="D4923" t="s">
        <v>21</v>
      </c>
      <c r="E4923" t="s">
        <v>44</v>
      </c>
      <c r="F4923">
        <v>58.63</v>
      </c>
      <c r="G4923">
        <f>IF(DATOS[[#This Row],[avg_order_value]]="",0,DATOS[[#This Row],[avg_order_value]])</f>
        <v>58.63</v>
      </c>
      <c r="H4923">
        <v>10</v>
      </c>
      <c r="I4923">
        <f>DATOS[[#This Row],[avgValorOrdenDesc]]*DATOS[[#This Row],[total_orders]]</f>
        <v>586.30000000000007</v>
      </c>
      <c r="J4923">
        <v>164</v>
      </c>
      <c r="K4923">
        <v>0</v>
      </c>
      <c r="L4923" t="s">
        <v>19</v>
      </c>
      <c r="M4923">
        <v>3.6</v>
      </c>
      <c r="N4923">
        <f>IF(DATOS[[#This Row],[email_open_rate]]="",0,DATOS[[#This Row],[email_open_rate]])</f>
        <v>3.6</v>
      </c>
      <c r="O4923" s="1">
        <v>44705</v>
      </c>
      <c r="P4923">
        <v>28</v>
      </c>
      <c r="Q4923">
        <v>0.51</v>
      </c>
      <c r="R4923">
        <f>IF(IFERROR(VLOOKUP(DATOS[[#This Row],[IdUnico]],A4924:$A$5002,1,FALSE),0),1,0)</f>
        <v>0</v>
      </c>
    </row>
    <row r="4924" spans="1:18" x14ac:dyDescent="0.3">
      <c r="A4924" t="str">
        <f>CONCATENATE(DATOS[[#This Row],[customer_id]],"_",DATOS[[#This Row],[country]],"_",DATOS[[#This Row],[customer_since]])</f>
        <v>CUST_9844_UK_45109</v>
      </c>
      <c r="B4924" t="s">
        <v>3595</v>
      </c>
      <c r="C4924">
        <v>70</v>
      </c>
      <c r="D4924" t="s">
        <v>21</v>
      </c>
      <c r="E4924" t="s">
        <v>52</v>
      </c>
      <c r="F4924">
        <v>36.19</v>
      </c>
      <c r="G4924">
        <f>IF(DATOS[[#This Row],[avg_order_value]]="",0,DATOS[[#This Row],[avg_order_value]])</f>
        <v>36.19</v>
      </c>
      <c r="H4924">
        <v>8</v>
      </c>
      <c r="I4924">
        <f>DATOS[[#This Row],[avgValorOrdenDesc]]*DATOS[[#This Row],[total_orders]]</f>
        <v>289.52</v>
      </c>
      <c r="J4924">
        <v>277</v>
      </c>
      <c r="K4924">
        <v>0</v>
      </c>
      <c r="L4924" t="s">
        <v>19</v>
      </c>
      <c r="M4924">
        <v>64.900000000000006</v>
      </c>
      <c r="N4924">
        <f>IF(DATOS[[#This Row],[email_open_rate]]="",0,DATOS[[#This Row],[email_open_rate]])</f>
        <v>64.900000000000006</v>
      </c>
      <c r="O4924" s="1">
        <v>45109</v>
      </c>
      <c r="P4924">
        <v>17</v>
      </c>
      <c r="Q4924">
        <v>0.16</v>
      </c>
      <c r="R4924">
        <f>IF(IFERROR(VLOOKUP(DATOS[[#This Row],[IdUnico]],A4925:$A$5002,1,FALSE),0),1,0)</f>
        <v>0</v>
      </c>
    </row>
    <row r="4925" spans="1:18" x14ac:dyDescent="0.3">
      <c r="A4925" t="str">
        <f>CONCATENATE(DATOS[[#This Row],[customer_id]],"_",DATOS[[#This Row],[country]],"_",DATOS[[#This Row],[customer_since]])</f>
        <v>CUST_9848_Germany_45573</v>
      </c>
      <c r="B4925" t="s">
        <v>2329</v>
      </c>
      <c r="C4925">
        <v>76</v>
      </c>
      <c r="D4925" t="s">
        <v>14</v>
      </c>
      <c r="E4925" t="s">
        <v>50</v>
      </c>
      <c r="F4925">
        <v>38.56</v>
      </c>
      <c r="G4925">
        <f>IF(DATOS[[#This Row],[avg_order_value]]="",0,DATOS[[#This Row],[avg_order_value]])</f>
        <v>38.56</v>
      </c>
      <c r="H4925">
        <v>5</v>
      </c>
      <c r="I4925">
        <f>DATOS[[#This Row],[avgValorOrdenDesc]]*DATOS[[#This Row],[total_orders]]</f>
        <v>192.8</v>
      </c>
      <c r="J4925">
        <v>160</v>
      </c>
      <c r="K4925">
        <v>0</v>
      </c>
      <c r="L4925" t="s">
        <v>23</v>
      </c>
      <c r="N4925">
        <f>IF(DATOS[[#This Row],[email_open_rate]]="",0,DATOS[[#This Row],[email_open_rate]])</f>
        <v>0</v>
      </c>
      <c r="O4925" s="1">
        <v>45573</v>
      </c>
      <c r="P4925">
        <v>93</v>
      </c>
      <c r="Q4925">
        <v>0.15</v>
      </c>
      <c r="R4925">
        <f>IF(IFERROR(VLOOKUP(DATOS[[#This Row],[IdUnico]],A4926:$A$5002,1,FALSE),0),1,0)</f>
        <v>0</v>
      </c>
    </row>
    <row r="4926" spans="1:18" x14ac:dyDescent="0.3">
      <c r="A4926" t="str">
        <f>CONCATENATE(DATOS[[#This Row],[customer_id]],"_",DATOS[[#This Row],[country]],"_",DATOS[[#This Row],[customer_since]])</f>
        <v>CUST_9848_India_44383</v>
      </c>
      <c r="B4926" t="s">
        <v>2329</v>
      </c>
      <c r="C4926">
        <v>78</v>
      </c>
      <c r="D4926" t="s">
        <v>14</v>
      </c>
      <c r="E4926" t="s">
        <v>37</v>
      </c>
      <c r="F4926">
        <v>164.02</v>
      </c>
      <c r="G4926">
        <f>IF(DATOS[[#This Row],[avg_order_value]]="",0,DATOS[[#This Row],[avg_order_value]])</f>
        <v>164.02</v>
      </c>
      <c r="H4926">
        <v>8</v>
      </c>
      <c r="I4926">
        <f>DATOS[[#This Row],[avgValorOrdenDesc]]*DATOS[[#This Row],[total_orders]]</f>
        <v>1312.16</v>
      </c>
      <c r="J4926">
        <v>89</v>
      </c>
      <c r="K4926">
        <v>0</v>
      </c>
      <c r="L4926" t="s">
        <v>29</v>
      </c>
      <c r="M4926">
        <v>43.5</v>
      </c>
      <c r="N4926">
        <f>IF(DATOS[[#This Row],[email_open_rate]]="",0,DATOS[[#This Row],[email_open_rate]])</f>
        <v>43.5</v>
      </c>
      <c r="O4926" s="1">
        <v>44383</v>
      </c>
      <c r="P4926">
        <v>29</v>
      </c>
      <c r="Q4926">
        <v>0.02</v>
      </c>
      <c r="R4926">
        <f>IF(IFERROR(VLOOKUP(DATOS[[#This Row],[IdUnico]],A4927:$A$5002,1,FALSE),0),1,0)</f>
        <v>0</v>
      </c>
    </row>
    <row r="4927" spans="1:18" x14ac:dyDescent="0.3">
      <c r="A4927" t="str">
        <f>CONCATENATE(DATOS[[#This Row],[customer_id]],"_",DATOS[[#This Row],[country]],"_",DATOS[[#This Row],[customer_since]])</f>
        <v>CUST_9849_Canada_44992</v>
      </c>
      <c r="B4927" t="s">
        <v>3378</v>
      </c>
      <c r="C4927">
        <v>48</v>
      </c>
      <c r="D4927" t="s">
        <v>14</v>
      </c>
      <c r="E4927" t="s">
        <v>28</v>
      </c>
      <c r="F4927">
        <v>61.09</v>
      </c>
      <c r="G4927">
        <f>IF(DATOS[[#This Row],[avg_order_value]]="",0,DATOS[[#This Row],[avg_order_value]])</f>
        <v>61.09</v>
      </c>
      <c r="H4927">
        <v>16</v>
      </c>
      <c r="I4927">
        <f>DATOS[[#This Row],[avgValorOrdenDesc]]*DATOS[[#This Row],[total_orders]]</f>
        <v>977.44</v>
      </c>
      <c r="J4927">
        <v>239</v>
      </c>
      <c r="K4927">
        <v>0</v>
      </c>
      <c r="L4927" t="s">
        <v>19</v>
      </c>
      <c r="M4927">
        <v>99.2</v>
      </c>
      <c r="N4927">
        <f>IF(DATOS[[#This Row],[email_open_rate]]="",0,DATOS[[#This Row],[email_open_rate]])</f>
        <v>99.2</v>
      </c>
      <c r="O4927" s="1">
        <v>44992</v>
      </c>
      <c r="P4927">
        <v>60</v>
      </c>
      <c r="Q4927">
        <v>0.18</v>
      </c>
      <c r="R4927">
        <f>IF(IFERROR(VLOOKUP(DATOS[[#This Row],[IdUnico]],A4928:$A$5002,1,FALSE),0),1,0)</f>
        <v>0</v>
      </c>
    </row>
    <row r="4928" spans="1:18" x14ac:dyDescent="0.3">
      <c r="A4928" t="str">
        <f>CONCATENATE(DATOS[[#This Row],[customer_id]],"_",DATOS[[#This Row],[country]],"_",DATOS[[#This Row],[customer_since]])</f>
        <v>CUST_9850_Germany_45532</v>
      </c>
      <c r="B4928" t="s">
        <v>2740</v>
      </c>
      <c r="C4928">
        <v>54</v>
      </c>
      <c r="D4928" t="s">
        <v>14</v>
      </c>
      <c r="E4928" t="s">
        <v>50</v>
      </c>
      <c r="F4928">
        <v>212.48</v>
      </c>
      <c r="G4928">
        <f>IF(DATOS[[#This Row],[avg_order_value]]="",0,DATOS[[#This Row],[avg_order_value]])</f>
        <v>212.48</v>
      </c>
      <c r="H4928">
        <v>11</v>
      </c>
      <c r="I4928">
        <f>DATOS[[#This Row],[avgValorOrdenDesc]]*DATOS[[#This Row],[total_orders]]</f>
        <v>2337.2799999999997</v>
      </c>
      <c r="J4928">
        <v>118</v>
      </c>
      <c r="K4928">
        <v>0</v>
      </c>
      <c r="L4928" t="s">
        <v>40</v>
      </c>
      <c r="M4928">
        <v>65.5</v>
      </c>
      <c r="N4928">
        <f>IF(DATOS[[#This Row],[email_open_rate]]="",0,DATOS[[#This Row],[email_open_rate]])</f>
        <v>65.5</v>
      </c>
      <c r="O4928" s="1">
        <v>45532</v>
      </c>
      <c r="P4928">
        <v>23</v>
      </c>
      <c r="Q4928">
        <v>0.34</v>
      </c>
      <c r="R4928">
        <f>IF(IFERROR(VLOOKUP(DATOS[[#This Row],[IdUnico]],A4929:$A$5002,1,FALSE),0),1,0)</f>
        <v>0</v>
      </c>
    </row>
    <row r="4929" spans="1:18" x14ac:dyDescent="0.3">
      <c r="A4929" t="str">
        <f>CONCATENATE(DATOS[[#This Row],[customer_id]],"_",DATOS[[#This Row],[country]],"_",DATOS[[#This Row],[customer_since]])</f>
        <v>CUST_9851_UK_45314</v>
      </c>
      <c r="B4929" t="s">
        <v>2433</v>
      </c>
      <c r="C4929">
        <v>21</v>
      </c>
      <c r="D4929" t="s">
        <v>14</v>
      </c>
      <c r="E4929" t="s">
        <v>52</v>
      </c>
      <c r="F4929">
        <v>59.56</v>
      </c>
      <c r="G4929">
        <f>IF(DATOS[[#This Row],[avg_order_value]]="",0,DATOS[[#This Row],[avg_order_value]])</f>
        <v>59.56</v>
      </c>
      <c r="H4929">
        <v>8</v>
      </c>
      <c r="I4929">
        <f>DATOS[[#This Row],[avgValorOrdenDesc]]*DATOS[[#This Row],[total_orders]]</f>
        <v>476.48</v>
      </c>
      <c r="J4929">
        <v>357</v>
      </c>
      <c r="K4929">
        <v>0</v>
      </c>
      <c r="L4929" t="s">
        <v>29</v>
      </c>
      <c r="M4929">
        <v>91.2</v>
      </c>
      <c r="N4929">
        <f>IF(DATOS[[#This Row],[email_open_rate]]="",0,DATOS[[#This Row],[email_open_rate]])</f>
        <v>91.2</v>
      </c>
      <c r="O4929" s="1">
        <v>45314</v>
      </c>
      <c r="P4929">
        <v>15</v>
      </c>
      <c r="Q4929">
        <v>0.03</v>
      </c>
      <c r="R4929">
        <f>IF(IFERROR(VLOOKUP(DATOS[[#This Row],[IdUnico]],A4930:$A$5002,1,FALSE),0),1,0)</f>
        <v>0</v>
      </c>
    </row>
    <row r="4930" spans="1:18" x14ac:dyDescent="0.3">
      <c r="A4930" t="str">
        <f>CONCATENATE(DATOS[[#This Row],[customer_id]],"_",DATOS[[#This Row],[country]],"_",DATOS[[#This Row],[customer_since]])</f>
        <v>CUST_9853_China_45007</v>
      </c>
      <c r="B4930" t="s">
        <v>1617</v>
      </c>
      <c r="C4930">
        <v>53</v>
      </c>
      <c r="D4930" t="s">
        <v>21</v>
      </c>
      <c r="E4930" t="s">
        <v>44</v>
      </c>
      <c r="F4930">
        <v>150.62</v>
      </c>
      <c r="G4930">
        <f>IF(DATOS[[#This Row],[avg_order_value]]="",0,DATOS[[#This Row],[avg_order_value]])</f>
        <v>150.62</v>
      </c>
      <c r="H4930">
        <v>12</v>
      </c>
      <c r="I4930">
        <f>DATOS[[#This Row],[avgValorOrdenDesc]]*DATOS[[#This Row],[total_orders]]</f>
        <v>1807.44</v>
      </c>
      <c r="J4930">
        <v>358</v>
      </c>
      <c r="K4930">
        <v>0</v>
      </c>
      <c r="L4930" t="s">
        <v>16</v>
      </c>
      <c r="M4930">
        <v>82.1</v>
      </c>
      <c r="N4930">
        <f>IF(DATOS[[#This Row],[email_open_rate]]="",0,DATOS[[#This Row],[email_open_rate]])</f>
        <v>82.1</v>
      </c>
      <c r="O4930" s="1">
        <v>45007</v>
      </c>
      <c r="P4930">
        <v>82</v>
      </c>
      <c r="Q4930">
        <v>0.28999999999999998</v>
      </c>
      <c r="R4930">
        <f>IF(IFERROR(VLOOKUP(DATOS[[#This Row],[IdUnico]],A4931:$A$5002,1,FALSE),0),1,0)</f>
        <v>0</v>
      </c>
    </row>
    <row r="4931" spans="1:18" x14ac:dyDescent="0.3">
      <c r="A4931" t="str">
        <f>CONCATENATE(DATOS[[#This Row],[customer_id]],"_",DATOS[[#This Row],[country]],"_",DATOS[[#This Row],[customer_since]])</f>
        <v>CUST_9853_USA_44720</v>
      </c>
      <c r="B4931" t="s">
        <v>1617</v>
      </c>
      <c r="C4931">
        <v>47</v>
      </c>
      <c r="D4931" t="s">
        <v>14</v>
      </c>
      <c r="E4931" t="s">
        <v>18</v>
      </c>
      <c r="F4931">
        <v>294.39</v>
      </c>
      <c r="G4931">
        <f>IF(DATOS[[#This Row],[avg_order_value]]="",0,DATOS[[#This Row],[avg_order_value]])</f>
        <v>294.39</v>
      </c>
      <c r="H4931">
        <v>15</v>
      </c>
      <c r="I4931">
        <f>DATOS[[#This Row],[avgValorOrdenDesc]]*DATOS[[#This Row],[total_orders]]</f>
        <v>4415.8499999999995</v>
      </c>
      <c r="J4931">
        <v>156</v>
      </c>
      <c r="K4931">
        <v>0</v>
      </c>
      <c r="L4931" t="s">
        <v>29</v>
      </c>
      <c r="M4931">
        <v>25.8</v>
      </c>
      <c r="N4931">
        <f>IF(DATOS[[#This Row],[email_open_rate]]="",0,DATOS[[#This Row],[email_open_rate]])</f>
        <v>25.8</v>
      </c>
      <c r="O4931" s="1">
        <v>44720</v>
      </c>
      <c r="P4931">
        <v>34</v>
      </c>
      <c r="Q4931">
        <v>0.25</v>
      </c>
      <c r="R4931">
        <f>IF(IFERROR(VLOOKUP(DATOS[[#This Row],[IdUnico]],A4932:$A$5002,1,FALSE),0),1,0)</f>
        <v>0</v>
      </c>
    </row>
    <row r="4932" spans="1:18" x14ac:dyDescent="0.3">
      <c r="A4932" t="str">
        <f>CONCATENATE(DATOS[[#This Row],[customer_id]],"_",DATOS[[#This Row],[country]],"_",DATOS[[#This Row],[customer_since]])</f>
        <v>CUST_9858_Germany_44407</v>
      </c>
      <c r="B4932" t="s">
        <v>2620</v>
      </c>
      <c r="C4932">
        <v>23</v>
      </c>
      <c r="D4932" t="s">
        <v>14</v>
      </c>
      <c r="E4932" t="s">
        <v>50</v>
      </c>
      <c r="G4932">
        <f>IF(DATOS[[#This Row],[avg_order_value]]="",0,DATOS[[#This Row],[avg_order_value]])</f>
        <v>0</v>
      </c>
      <c r="H4932">
        <v>8</v>
      </c>
      <c r="I4932">
        <f>DATOS[[#This Row],[avgValorOrdenDesc]]*DATOS[[#This Row],[total_orders]]</f>
        <v>0</v>
      </c>
      <c r="J4932">
        <v>193</v>
      </c>
      <c r="K4932">
        <v>0</v>
      </c>
      <c r="L4932" t="s">
        <v>29</v>
      </c>
      <c r="M4932">
        <v>33.4</v>
      </c>
      <c r="N4932">
        <f>IF(DATOS[[#This Row],[email_open_rate]]="",0,DATOS[[#This Row],[email_open_rate]])</f>
        <v>33.4</v>
      </c>
      <c r="O4932" s="1">
        <v>44407</v>
      </c>
      <c r="P4932">
        <v>77</v>
      </c>
      <c r="Q4932">
        <v>0.16</v>
      </c>
      <c r="R4932">
        <f>IF(IFERROR(VLOOKUP(DATOS[[#This Row],[IdUnico]],A4933:$A$5002,1,FALSE),0),1,0)</f>
        <v>0</v>
      </c>
    </row>
    <row r="4933" spans="1:18" x14ac:dyDescent="0.3">
      <c r="A4933" t="str">
        <f>CONCATENATE(DATOS[[#This Row],[customer_id]],"_",DATOS[[#This Row],[country]],"_",DATOS[[#This Row],[customer_since]])</f>
        <v>CUST_9859_China_45098</v>
      </c>
      <c r="B4933" t="s">
        <v>2452</v>
      </c>
      <c r="C4933">
        <v>47</v>
      </c>
      <c r="D4933" t="s">
        <v>25</v>
      </c>
      <c r="E4933" t="s">
        <v>44</v>
      </c>
      <c r="F4933">
        <v>63.28</v>
      </c>
      <c r="G4933">
        <f>IF(DATOS[[#This Row],[avg_order_value]]="",0,DATOS[[#This Row],[avg_order_value]])</f>
        <v>63.28</v>
      </c>
      <c r="H4933">
        <v>15</v>
      </c>
      <c r="I4933">
        <f>DATOS[[#This Row],[avgValorOrdenDesc]]*DATOS[[#This Row],[total_orders]]</f>
        <v>949.2</v>
      </c>
      <c r="J4933">
        <v>62</v>
      </c>
      <c r="K4933">
        <v>0</v>
      </c>
      <c r="L4933" t="s">
        <v>29</v>
      </c>
      <c r="M4933">
        <v>34.1</v>
      </c>
      <c r="N4933">
        <f>IF(DATOS[[#This Row],[email_open_rate]]="",0,DATOS[[#This Row],[email_open_rate]])</f>
        <v>34.1</v>
      </c>
      <c r="O4933" s="1">
        <v>45098</v>
      </c>
      <c r="P4933">
        <v>8</v>
      </c>
      <c r="Q4933">
        <v>0.16</v>
      </c>
      <c r="R4933">
        <f>IF(IFERROR(VLOOKUP(DATOS[[#This Row],[IdUnico]],A4934:$A$5002,1,FALSE),0),1,0)</f>
        <v>0</v>
      </c>
    </row>
    <row r="4934" spans="1:18" x14ac:dyDescent="0.3">
      <c r="A4934" t="str">
        <f>CONCATENATE(DATOS[[#This Row],[customer_id]],"_",DATOS[[#This Row],[country]],"_",DATOS[[#This Row],[customer_since]])</f>
        <v>CUST_9864_Australia_45346</v>
      </c>
      <c r="B4934" t="s">
        <v>3649</v>
      </c>
      <c r="C4934">
        <v>50</v>
      </c>
      <c r="D4934" t="s">
        <v>21</v>
      </c>
      <c r="E4934" t="s">
        <v>22</v>
      </c>
      <c r="F4934">
        <v>75.44</v>
      </c>
      <c r="G4934">
        <f>IF(DATOS[[#This Row],[avg_order_value]]="",0,DATOS[[#This Row],[avg_order_value]])</f>
        <v>75.44</v>
      </c>
      <c r="H4934">
        <v>6</v>
      </c>
      <c r="I4934">
        <f>DATOS[[#This Row],[avgValorOrdenDesc]]*DATOS[[#This Row],[total_orders]]</f>
        <v>452.64</v>
      </c>
      <c r="J4934">
        <v>193</v>
      </c>
      <c r="K4934">
        <v>0</v>
      </c>
      <c r="L4934" t="s">
        <v>29</v>
      </c>
      <c r="M4934">
        <v>69</v>
      </c>
      <c r="N4934">
        <f>IF(DATOS[[#This Row],[email_open_rate]]="",0,DATOS[[#This Row],[email_open_rate]])</f>
        <v>69</v>
      </c>
      <c r="O4934" s="1">
        <v>45346</v>
      </c>
      <c r="P4934">
        <v>18</v>
      </c>
      <c r="Q4934">
        <v>0.26</v>
      </c>
      <c r="R4934">
        <f>IF(IFERROR(VLOOKUP(DATOS[[#This Row],[IdUnico]],A4935:$A$5002,1,FALSE),0),1,0)</f>
        <v>0</v>
      </c>
    </row>
    <row r="4935" spans="1:18" x14ac:dyDescent="0.3">
      <c r="A4935" t="str">
        <f>CONCATENATE(DATOS[[#This Row],[customer_id]],"_",DATOS[[#This Row],[country]],"_",DATOS[[#This Row],[customer_since]])</f>
        <v>CUST_9865_France_44635</v>
      </c>
      <c r="B4935" t="s">
        <v>643</v>
      </c>
      <c r="C4935">
        <v>49</v>
      </c>
      <c r="D4935" t="s">
        <v>21</v>
      </c>
      <c r="E4935" t="s">
        <v>35</v>
      </c>
      <c r="F4935">
        <v>258.77</v>
      </c>
      <c r="G4935">
        <f>IF(DATOS[[#This Row],[avg_order_value]]="",0,DATOS[[#This Row],[avg_order_value]])</f>
        <v>258.77</v>
      </c>
      <c r="H4935">
        <v>12</v>
      </c>
      <c r="I4935">
        <f>DATOS[[#This Row],[avgValorOrdenDesc]]*DATOS[[#This Row],[total_orders]]</f>
        <v>3105.24</v>
      </c>
      <c r="J4935">
        <v>114</v>
      </c>
      <c r="K4935">
        <v>0</v>
      </c>
      <c r="L4935" t="s">
        <v>29</v>
      </c>
      <c r="M4935">
        <v>28.7</v>
      </c>
      <c r="N4935">
        <f>IF(DATOS[[#This Row],[email_open_rate]]="",0,DATOS[[#This Row],[email_open_rate]])</f>
        <v>28.7</v>
      </c>
      <c r="O4935" s="1">
        <v>44635</v>
      </c>
      <c r="P4935">
        <v>98</v>
      </c>
      <c r="Q4935">
        <v>0.2</v>
      </c>
      <c r="R4935">
        <f>IF(IFERROR(VLOOKUP(DATOS[[#This Row],[IdUnico]],A4936:$A$5002,1,FALSE),0),1,0)</f>
        <v>0</v>
      </c>
    </row>
    <row r="4936" spans="1:18" x14ac:dyDescent="0.3">
      <c r="A4936" t="str">
        <f>CONCATENATE(DATOS[[#This Row],[customer_id]],"_",DATOS[[#This Row],[country]],"_",DATOS[[#This Row],[customer_since]])</f>
        <v>CUST_9867_Germany_44920</v>
      </c>
      <c r="B4936" t="s">
        <v>463</v>
      </c>
      <c r="C4936">
        <v>20</v>
      </c>
      <c r="D4936" t="s">
        <v>21</v>
      </c>
      <c r="E4936" t="s">
        <v>50</v>
      </c>
      <c r="F4936">
        <v>104.24</v>
      </c>
      <c r="G4936">
        <f>IF(DATOS[[#This Row],[avg_order_value]]="",0,DATOS[[#This Row],[avg_order_value]])</f>
        <v>104.24</v>
      </c>
      <c r="H4936">
        <v>12</v>
      </c>
      <c r="I4936">
        <f>DATOS[[#This Row],[avgValorOrdenDesc]]*DATOS[[#This Row],[total_orders]]</f>
        <v>1250.8799999999999</v>
      </c>
      <c r="J4936">
        <v>187</v>
      </c>
      <c r="K4936">
        <v>0</v>
      </c>
      <c r="L4936" t="s">
        <v>40</v>
      </c>
      <c r="M4936">
        <v>21.8</v>
      </c>
      <c r="N4936">
        <f>IF(DATOS[[#This Row],[email_open_rate]]="",0,DATOS[[#This Row],[email_open_rate]])</f>
        <v>21.8</v>
      </c>
      <c r="O4936" s="1">
        <v>44920</v>
      </c>
      <c r="P4936">
        <v>11</v>
      </c>
      <c r="Q4936">
        <v>0.32</v>
      </c>
      <c r="R4936">
        <f>IF(IFERROR(VLOOKUP(DATOS[[#This Row],[IdUnico]],A4937:$A$5002,1,FALSE),0),1,0)</f>
        <v>0</v>
      </c>
    </row>
    <row r="4937" spans="1:18" x14ac:dyDescent="0.3">
      <c r="A4937" t="str">
        <f>CONCATENATE(DATOS[[#This Row],[customer_id]],"_",DATOS[[#This Row],[country]],"_",DATOS[[#This Row],[customer_since]])</f>
        <v>CUST_9869_China_44431</v>
      </c>
      <c r="B4937" t="s">
        <v>3337</v>
      </c>
      <c r="C4937">
        <v>34</v>
      </c>
      <c r="D4937" t="s">
        <v>21</v>
      </c>
      <c r="E4937" t="s">
        <v>44</v>
      </c>
      <c r="F4937">
        <v>156.47</v>
      </c>
      <c r="G4937">
        <f>IF(DATOS[[#This Row],[avg_order_value]]="",0,DATOS[[#This Row],[avg_order_value]])</f>
        <v>156.47</v>
      </c>
      <c r="H4937">
        <v>12</v>
      </c>
      <c r="I4937">
        <f>DATOS[[#This Row],[avgValorOrdenDesc]]*DATOS[[#This Row],[total_orders]]</f>
        <v>1877.6399999999999</v>
      </c>
      <c r="J4937">
        <v>25</v>
      </c>
      <c r="K4937">
        <v>1</v>
      </c>
      <c r="L4937" t="s">
        <v>19</v>
      </c>
      <c r="M4937">
        <v>31.9</v>
      </c>
      <c r="N4937">
        <f>IF(DATOS[[#This Row],[email_open_rate]]="",0,DATOS[[#This Row],[email_open_rate]])</f>
        <v>31.9</v>
      </c>
      <c r="O4937" s="1">
        <v>44431</v>
      </c>
      <c r="P4937">
        <v>45</v>
      </c>
      <c r="Q4937">
        <v>0.46</v>
      </c>
      <c r="R4937">
        <f>IF(IFERROR(VLOOKUP(DATOS[[#This Row],[IdUnico]],A4938:$A$5002,1,FALSE),0),1,0)</f>
        <v>0</v>
      </c>
    </row>
    <row r="4938" spans="1:18" x14ac:dyDescent="0.3">
      <c r="A4938" t="str">
        <f>CONCATENATE(DATOS[[#This Row],[customer_id]],"_",DATOS[[#This Row],[country]],"_",DATOS[[#This Row],[customer_since]])</f>
        <v>CUST_9872_UK_44701</v>
      </c>
      <c r="B4938" t="s">
        <v>3551</v>
      </c>
      <c r="C4938">
        <v>61</v>
      </c>
      <c r="D4938" t="s">
        <v>21</v>
      </c>
      <c r="E4938" t="s">
        <v>52</v>
      </c>
      <c r="F4938">
        <v>43.55</v>
      </c>
      <c r="G4938">
        <f>IF(DATOS[[#This Row],[avg_order_value]]="",0,DATOS[[#This Row],[avg_order_value]])</f>
        <v>43.55</v>
      </c>
      <c r="H4938">
        <v>3</v>
      </c>
      <c r="I4938">
        <f>DATOS[[#This Row],[avgValorOrdenDesc]]*DATOS[[#This Row],[total_orders]]</f>
        <v>130.64999999999998</v>
      </c>
      <c r="J4938">
        <v>255</v>
      </c>
      <c r="K4938">
        <v>0</v>
      </c>
      <c r="L4938" t="s">
        <v>29</v>
      </c>
      <c r="M4938">
        <v>2.4</v>
      </c>
      <c r="N4938">
        <f>IF(DATOS[[#This Row],[email_open_rate]]="",0,DATOS[[#This Row],[email_open_rate]])</f>
        <v>2.4</v>
      </c>
      <c r="O4938" s="1">
        <v>44701</v>
      </c>
      <c r="P4938">
        <v>7</v>
      </c>
      <c r="Q4938">
        <v>0.41</v>
      </c>
      <c r="R4938">
        <f>IF(IFERROR(VLOOKUP(DATOS[[#This Row],[IdUnico]],A4939:$A$5002,1,FALSE),0),1,0)</f>
        <v>0</v>
      </c>
    </row>
    <row r="4939" spans="1:18" x14ac:dyDescent="0.3">
      <c r="A4939" t="str">
        <f>CONCATENATE(DATOS[[#This Row],[customer_id]],"_",DATOS[[#This Row],[country]],"_",DATOS[[#This Row],[customer_since]])</f>
        <v>CUST_9876_China_45424</v>
      </c>
      <c r="B4939" t="s">
        <v>3770</v>
      </c>
      <c r="C4939">
        <v>41</v>
      </c>
      <c r="D4939" t="s">
        <v>14</v>
      </c>
      <c r="E4939" t="s">
        <v>44</v>
      </c>
      <c r="F4939">
        <v>34.619999999999997</v>
      </c>
      <c r="G4939">
        <f>IF(DATOS[[#This Row],[avg_order_value]]="",0,DATOS[[#This Row],[avg_order_value]])</f>
        <v>34.619999999999997</v>
      </c>
      <c r="H4939">
        <v>8</v>
      </c>
      <c r="I4939">
        <f>DATOS[[#This Row],[avgValorOrdenDesc]]*DATOS[[#This Row],[total_orders]]</f>
        <v>276.95999999999998</v>
      </c>
      <c r="J4939">
        <v>335</v>
      </c>
      <c r="K4939">
        <v>0</v>
      </c>
      <c r="L4939" t="s">
        <v>23</v>
      </c>
      <c r="M4939">
        <v>1.3</v>
      </c>
      <c r="N4939">
        <f>IF(DATOS[[#This Row],[email_open_rate]]="",0,DATOS[[#This Row],[email_open_rate]])</f>
        <v>1.3</v>
      </c>
      <c r="O4939" s="1">
        <v>45424</v>
      </c>
      <c r="P4939">
        <v>15</v>
      </c>
      <c r="Q4939">
        <v>0.14000000000000001</v>
      </c>
      <c r="R4939">
        <f>IF(IFERROR(VLOOKUP(DATOS[[#This Row],[IdUnico]],A4940:$A$5002,1,FALSE),0),1,0)</f>
        <v>0</v>
      </c>
    </row>
    <row r="4940" spans="1:18" x14ac:dyDescent="0.3">
      <c r="A4940" t="str">
        <f>CONCATENATE(DATOS[[#This Row],[customer_id]],"_",DATOS[[#This Row],[country]],"_",DATOS[[#This Row],[customer_since]])</f>
        <v>CUST_9884_Brazil_44408</v>
      </c>
      <c r="B4940" t="s">
        <v>1336</v>
      </c>
      <c r="C4940">
        <v>55</v>
      </c>
      <c r="D4940" t="s">
        <v>14</v>
      </c>
      <c r="E4940" t="s">
        <v>15</v>
      </c>
      <c r="F4940">
        <v>48.37</v>
      </c>
      <c r="G4940">
        <f>IF(DATOS[[#This Row],[avg_order_value]]="",0,DATOS[[#This Row],[avg_order_value]])</f>
        <v>48.37</v>
      </c>
      <c r="H4940">
        <v>13</v>
      </c>
      <c r="I4940">
        <f>DATOS[[#This Row],[avgValorOrdenDesc]]*DATOS[[#This Row],[total_orders]]</f>
        <v>628.80999999999995</v>
      </c>
      <c r="J4940">
        <v>93</v>
      </c>
      <c r="K4940">
        <v>0</v>
      </c>
      <c r="L4940" t="s">
        <v>29</v>
      </c>
      <c r="M4940">
        <v>93.4</v>
      </c>
      <c r="N4940">
        <f>IF(DATOS[[#This Row],[email_open_rate]]="",0,DATOS[[#This Row],[email_open_rate]])</f>
        <v>93.4</v>
      </c>
      <c r="O4940" s="1">
        <v>44408</v>
      </c>
      <c r="P4940">
        <v>84</v>
      </c>
      <c r="Q4940">
        <v>0.08</v>
      </c>
      <c r="R4940">
        <f>IF(IFERROR(VLOOKUP(DATOS[[#This Row],[IdUnico]],A4941:$A$5002,1,FALSE),0),1,0)</f>
        <v>0</v>
      </c>
    </row>
    <row r="4941" spans="1:18" x14ac:dyDescent="0.3">
      <c r="A4941" t="str">
        <f>CONCATENATE(DATOS[[#This Row],[customer_id]],"_",DATOS[[#This Row],[country]],"_",DATOS[[#This Row],[customer_since]])</f>
        <v>CUST_9890_India_44512</v>
      </c>
      <c r="B4941" t="s">
        <v>3759</v>
      </c>
      <c r="C4941">
        <v>49</v>
      </c>
      <c r="D4941" t="s">
        <v>25</v>
      </c>
      <c r="E4941" t="s">
        <v>37</v>
      </c>
      <c r="F4941">
        <v>303.77999999999997</v>
      </c>
      <c r="G4941">
        <f>IF(DATOS[[#This Row],[avg_order_value]]="",0,DATOS[[#This Row],[avg_order_value]])</f>
        <v>303.77999999999997</v>
      </c>
      <c r="H4941">
        <v>12</v>
      </c>
      <c r="I4941">
        <f>DATOS[[#This Row],[avgValorOrdenDesc]]*DATOS[[#This Row],[total_orders]]</f>
        <v>3645.3599999999997</v>
      </c>
      <c r="J4941">
        <v>18</v>
      </c>
      <c r="K4941">
        <v>0</v>
      </c>
      <c r="L4941" t="s">
        <v>40</v>
      </c>
      <c r="M4941">
        <v>97.8</v>
      </c>
      <c r="N4941">
        <f>IF(DATOS[[#This Row],[email_open_rate]]="",0,DATOS[[#This Row],[email_open_rate]])</f>
        <v>97.8</v>
      </c>
      <c r="O4941" s="1">
        <v>44512</v>
      </c>
      <c r="P4941">
        <v>25</v>
      </c>
      <c r="Q4941">
        <v>0.28999999999999998</v>
      </c>
      <c r="R4941">
        <f>IF(IFERROR(VLOOKUP(DATOS[[#This Row],[IdUnico]],A4942:$A$5002,1,FALSE),0),1,0)</f>
        <v>0</v>
      </c>
    </row>
    <row r="4942" spans="1:18" x14ac:dyDescent="0.3">
      <c r="A4942" t="str">
        <f>CONCATENATE(DATOS[[#This Row],[customer_id]],"_",DATOS[[#This Row],[country]],"_",DATOS[[#This Row],[customer_since]])</f>
        <v>CUST_9891_China_44617</v>
      </c>
      <c r="B4942" t="s">
        <v>2663</v>
      </c>
      <c r="C4942">
        <v>35</v>
      </c>
      <c r="D4942" t="s">
        <v>21</v>
      </c>
      <c r="E4942" t="s">
        <v>44</v>
      </c>
      <c r="F4942">
        <v>107.47</v>
      </c>
      <c r="G4942">
        <f>IF(DATOS[[#This Row],[avg_order_value]]="",0,DATOS[[#This Row],[avg_order_value]])</f>
        <v>107.47</v>
      </c>
      <c r="H4942">
        <v>6</v>
      </c>
      <c r="I4942">
        <f>DATOS[[#This Row],[avgValorOrdenDesc]]*DATOS[[#This Row],[total_orders]]</f>
        <v>644.81999999999994</v>
      </c>
      <c r="J4942">
        <v>43</v>
      </c>
      <c r="K4942">
        <v>0</v>
      </c>
      <c r="L4942" t="s">
        <v>16</v>
      </c>
      <c r="M4942">
        <v>3.8</v>
      </c>
      <c r="N4942">
        <f>IF(DATOS[[#This Row],[email_open_rate]]="",0,DATOS[[#This Row],[email_open_rate]])</f>
        <v>3.8</v>
      </c>
      <c r="O4942" s="1">
        <v>44617</v>
      </c>
      <c r="P4942">
        <v>30</v>
      </c>
      <c r="Q4942">
        <v>0.57999999999999996</v>
      </c>
      <c r="R4942">
        <f>IF(IFERROR(VLOOKUP(DATOS[[#This Row],[IdUnico]],A4943:$A$5002,1,FALSE),0),1,0)</f>
        <v>0</v>
      </c>
    </row>
    <row r="4943" spans="1:18" x14ac:dyDescent="0.3">
      <c r="A4943" t="str">
        <f>CONCATENATE(DATOS[[#This Row],[customer_id]],"_",DATOS[[#This Row],[country]],"_",DATOS[[#This Row],[customer_since]])</f>
        <v>CUST_9894_France_44555</v>
      </c>
      <c r="B4943" t="s">
        <v>1864</v>
      </c>
      <c r="C4943">
        <v>58</v>
      </c>
      <c r="D4943" t="s">
        <v>14</v>
      </c>
      <c r="E4943" t="s">
        <v>35</v>
      </c>
      <c r="F4943">
        <v>68.64</v>
      </c>
      <c r="G4943">
        <f>IF(DATOS[[#This Row],[avg_order_value]]="",0,DATOS[[#This Row],[avg_order_value]])</f>
        <v>68.64</v>
      </c>
      <c r="H4943">
        <v>9</v>
      </c>
      <c r="I4943">
        <f>DATOS[[#This Row],[avgValorOrdenDesc]]*DATOS[[#This Row],[total_orders]]</f>
        <v>617.76</v>
      </c>
      <c r="J4943">
        <v>355</v>
      </c>
      <c r="K4943">
        <v>0</v>
      </c>
      <c r="L4943" t="s">
        <v>23</v>
      </c>
      <c r="M4943">
        <v>95.6</v>
      </c>
      <c r="N4943">
        <f>IF(DATOS[[#This Row],[email_open_rate]]="",0,DATOS[[#This Row],[email_open_rate]])</f>
        <v>95.6</v>
      </c>
      <c r="O4943" s="1">
        <v>44555</v>
      </c>
      <c r="P4943">
        <v>22</v>
      </c>
      <c r="Q4943">
        <v>0.31</v>
      </c>
      <c r="R4943">
        <f>IF(IFERROR(VLOOKUP(DATOS[[#This Row],[IdUnico]],A4944:$A$5002,1,FALSE),0),1,0)</f>
        <v>0</v>
      </c>
    </row>
    <row r="4944" spans="1:18" x14ac:dyDescent="0.3">
      <c r="A4944" t="str">
        <f>CONCATENATE(DATOS[[#This Row],[customer_id]],"_",DATOS[[#This Row],[country]],"_",DATOS[[#This Row],[customer_since]])</f>
        <v>CUST_9895_China_44207</v>
      </c>
      <c r="B4944" t="s">
        <v>1951</v>
      </c>
      <c r="C4944">
        <v>68</v>
      </c>
      <c r="D4944" t="s">
        <v>14</v>
      </c>
      <c r="E4944" t="s">
        <v>44</v>
      </c>
      <c r="F4944">
        <v>165.57</v>
      </c>
      <c r="G4944">
        <f>IF(DATOS[[#This Row],[avg_order_value]]="",0,DATOS[[#This Row],[avg_order_value]])</f>
        <v>165.57</v>
      </c>
      <c r="H4944">
        <v>8</v>
      </c>
      <c r="I4944">
        <f>DATOS[[#This Row],[avgValorOrdenDesc]]*DATOS[[#This Row],[total_orders]]</f>
        <v>1324.56</v>
      </c>
      <c r="J4944">
        <v>99</v>
      </c>
      <c r="K4944">
        <v>0</v>
      </c>
      <c r="L4944" t="s">
        <v>29</v>
      </c>
      <c r="M4944">
        <v>72.400000000000006</v>
      </c>
      <c r="N4944">
        <f>IF(DATOS[[#This Row],[email_open_rate]]="",0,DATOS[[#This Row],[email_open_rate]])</f>
        <v>72.400000000000006</v>
      </c>
      <c r="O4944" s="1">
        <v>44207</v>
      </c>
      <c r="P4944">
        <v>79</v>
      </c>
      <c r="Q4944">
        <v>0.28000000000000003</v>
      </c>
      <c r="R4944">
        <f>IF(IFERROR(VLOOKUP(DATOS[[#This Row],[IdUnico]],A4945:$A$5002,1,FALSE),0),1,0)</f>
        <v>0</v>
      </c>
    </row>
    <row r="4945" spans="1:18" x14ac:dyDescent="0.3">
      <c r="A4945" t="str">
        <f>CONCATENATE(DATOS[[#This Row],[customer_id]],"_",DATOS[[#This Row],[country]],"_",DATOS[[#This Row],[customer_since]])</f>
        <v>CUST_9896_India_45566</v>
      </c>
      <c r="B4945" t="s">
        <v>1178</v>
      </c>
      <c r="C4945">
        <v>70</v>
      </c>
      <c r="D4945" t="s">
        <v>21</v>
      </c>
      <c r="E4945" t="s">
        <v>37</v>
      </c>
      <c r="F4945">
        <v>343.49</v>
      </c>
      <c r="G4945">
        <f>IF(DATOS[[#This Row],[avg_order_value]]="",0,DATOS[[#This Row],[avg_order_value]])</f>
        <v>343.49</v>
      </c>
      <c r="H4945">
        <v>9</v>
      </c>
      <c r="I4945">
        <f>DATOS[[#This Row],[avgValorOrdenDesc]]*DATOS[[#This Row],[total_orders]]</f>
        <v>3091.41</v>
      </c>
      <c r="J4945">
        <v>90</v>
      </c>
      <c r="K4945">
        <v>0</v>
      </c>
      <c r="L4945" t="s">
        <v>29</v>
      </c>
      <c r="M4945">
        <v>5.8</v>
      </c>
      <c r="N4945">
        <f>IF(DATOS[[#This Row],[email_open_rate]]="",0,DATOS[[#This Row],[email_open_rate]])</f>
        <v>5.8</v>
      </c>
      <c r="O4945" s="1">
        <v>45566</v>
      </c>
      <c r="P4945">
        <v>45</v>
      </c>
      <c r="Q4945">
        <v>0.3</v>
      </c>
      <c r="R4945">
        <f>IF(IFERROR(VLOOKUP(DATOS[[#This Row],[IdUnico]],A4946:$A$5002,1,FALSE),0),1,0)</f>
        <v>0</v>
      </c>
    </row>
    <row r="4946" spans="1:18" x14ac:dyDescent="0.3">
      <c r="A4946" t="str">
        <f>CONCATENATE(DATOS[[#This Row],[customer_id]],"_",DATOS[[#This Row],[country]],"_",DATOS[[#This Row],[customer_since]])</f>
        <v>CUST_9901_France_44858</v>
      </c>
      <c r="B4946" t="s">
        <v>174</v>
      </c>
      <c r="C4946">
        <v>41</v>
      </c>
      <c r="D4946" t="s">
        <v>21</v>
      </c>
      <c r="E4946" t="s">
        <v>35</v>
      </c>
      <c r="F4946">
        <v>90.34</v>
      </c>
      <c r="G4946">
        <f>IF(DATOS[[#This Row],[avg_order_value]]="",0,DATOS[[#This Row],[avg_order_value]])</f>
        <v>90.34</v>
      </c>
      <c r="H4946">
        <v>9</v>
      </c>
      <c r="I4946">
        <f>DATOS[[#This Row],[avgValorOrdenDesc]]*DATOS[[#This Row],[total_orders]]</f>
        <v>813.06000000000006</v>
      </c>
      <c r="J4946">
        <v>8</v>
      </c>
      <c r="K4946">
        <v>0</v>
      </c>
      <c r="L4946" t="s">
        <v>16</v>
      </c>
      <c r="M4946">
        <v>3</v>
      </c>
      <c r="N4946">
        <f>IF(DATOS[[#This Row],[email_open_rate]]="",0,DATOS[[#This Row],[email_open_rate]])</f>
        <v>3</v>
      </c>
      <c r="O4946" s="1">
        <v>44858</v>
      </c>
      <c r="P4946">
        <v>61</v>
      </c>
      <c r="Q4946">
        <v>0.5</v>
      </c>
      <c r="R4946">
        <f>IF(IFERROR(VLOOKUP(DATOS[[#This Row],[IdUnico]],A4947:$A$5002,1,FALSE),0),1,0)</f>
        <v>0</v>
      </c>
    </row>
    <row r="4947" spans="1:18" x14ac:dyDescent="0.3">
      <c r="A4947" t="str">
        <f>CONCATENATE(DATOS[[#This Row],[customer_id]],"_",DATOS[[#This Row],[country]],"_",DATOS[[#This Row],[customer_since]])</f>
        <v>CUST_9901_Japan_44666</v>
      </c>
      <c r="B4947" t="s">
        <v>174</v>
      </c>
      <c r="C4947">
        <v>78</v>
      </c>
      <c r="D4947" t="s">
        <v>21</v>
      </c>
      <c r="E4947" t="s">
        <v>26</v>
      </c>
      <c r="F4947">
        <v>85.4</v>
      </c>
      <c r="G4947">
        <f>IF(DATOS[[#This Row],[avg_order_value]]="",0,DATOS[[#This Row],[avg_order_value]])</f>
        <v>85.4</v>
      </c>
      <c r="H4947">
        <v>6</v>
      </c>
      <c r="I4947">
        <f>DATOS[[#This Row],[avgValorOrdenDesc]]*DATOS[[#This Row],[total_orders]]</f>
        <v>512.40000000000009</v>
      </c>
      <c r="J4947">
        <v>248</v>
      </c>
      <c r="K4947">
        <v>0</v>
      </c>
      <c r="L4947" t="s">
        <v>40</v>
      </c>
      <c r="M4947">
        <v>37.1</v>
      </c>
      <c r="N4947">
        <f>IF(DATOS[[#This Row],[email_open_rate]]="",0,DATOS[[#This Row],[email_open_rate]])</f>
        <v>37.1</v>
      </c>
      <c r="O4947" s="1">
        <v>44666</v>
      </c>
      <c r="P4947">
        <v>27</v>
      </c>
      <c r="Q4947">
        <v>0.14000000000000001</v>
      </c>
      <c r="R4947">
        <f>IF(IFERROR(VLOOKUP(DATOS[[#This Row],[IdUnico]],A4948:$A$5002,1,FALSE),0),1,0)</f>
        <v>0</v>
      </c>
    </row>
    <row r="4948" spans="1:18" x14ac:dyDescent="0.3">
      <c r="A4948" t="str">
        <f>CONCATENATE(DATOS[[#This Row],[customer_id]],"_",DATOS[[#This Row],[country]],"_",DATOS[[#This Row],[customer_since]])</f>
        <v>CUST_9901_USA_44169</v>
      </c>
      <c r="B4948" t="s">
        <v>174</v>
      </c>
      <c r="C4948">
        <v>26</v>
      </c>
      <c r="D4948" t="s">
        <v>21</v>
      </c>
      <c r="E4948" t="s">
        <v>18</v>
      </c>
      <c r="F4948">
        <v>54.65</v>
      </c>
      <c r="G4948">
        <f>IF(DATOS[[#This Row],[avg_order_value]]="",0,DATOS[[#This Row],[avg_order_value]])</f>
        <v>54.65</v>
      </c>
      <c r="H4948">
        <v>9</v>
      </c>
      <c r="I4948">
        <f>DATOS[[#This Row],[avgValorOrdenDesc]]*DATOS[[#This Row],[total_orders]]</f>
        <v>491.84999999999997</v>
      </c>
      <c r="J4948">
        <v>99</v>
      </c>
      <c r="K4948">
        <v>0</v>
      </c>
      <c r="L4948" t="s">
        <v>19</v>
      </c>
      <c r="M4948">
        <v>13.2</v>
      </c>
      <c r="N4948">
        <f>IF(DATOS[[#This Row],[email_open_rate]]="",0,DATOS[[#This Row],[email_open_rate]])</f>
        <v>13.2</v>
      </c>
      <c r="O4948" s="1">
        <v>44169</v>
      </c>
      <c r="P4948">
        <v>23</v>
      </c>
      <c r="Q4948">
        <v>0.32</v>
      </c>
      <c r="R4948">
        <f>IF(IFERROR(VLOOKUP(DATOS[[#This Row],[IdUnico]],A4949:$A$5002,1,FALSE),0),1,0)</f>
        <v>0</v>
      </c>
    </row>
    <row r="4949" spans="1:18" x14ac:dyDescent="0.3">
      <c r="A4949" t="str">
        <f>CONCATENATE(DATOS[[#This Row],[customer_id]],"_",DATOS[[#This Row],[country]],"_",DATOS[[#This Row],[customer_since]])</f>
        <v>CUST_9905_Brazil_44852</v>
      </c>
      <c r="B4949" t="s">
        <v>543</v>
      </c>
      <c r="C4949">
        <v>73</v>
      </c>
      <c r="D4949" t="s">
        <v>21</v>
      </c>
      <c r="E4949" t="s">
        <v>15</v>
      </c>
      <c r="F4949">
        <v>64.180000000000007</v>
      </c>
      <c r="G4949">
        <f>IF(DATOS[[#This Row],[avg_order_value]]="",0,DATOS[[#This Row],[avg_order_value]])</f>
        <v>64.180000000000007</v>
      </c>
      <c r="H4949">
        <v>9</v>
      </c>
      <c r="I4949">
        <f>DATOS[[#This Row],[avgValorOrdenDesc]]*DATOS[[#This Row],[total_orders]]</f>
        <v>577.62000000000012</v>
      </c>
      <c r="J4949">
        <v>292</v>
      </c>
      <c r="K4949">
        <v>0</v>
      </c>
      <c r="L4949" t="s">
        <v>16</v>
      </c>
      <c r="M4949">
        <v>94.1</v>
      </c>
      <c r="N4949">
        <f>IF(DATOS[[#This Row],[email_open_rate]]="",0,DATOS[[#This Row],[email_open_rate]])</f>
        <v>94.1</v>
      </c>
      <c r="O4949" s="1">
        <v>44852</v>
      </c>
      <c r="P4949">
        <v>72</v>
      </c>
      <c r="Q4949">
        <v>0.59</v>
      </c>
      <c r="R4949">
        <f>IF(IFERROR(VLOOKUP(DATOS[[#This Row],[IdUnico]],A4950:$A$5002,1,FALSE),0),1,0)</f>
        <v>0</v>
      </c>
    </row>
    <row r="4950" spans="1:18" x14ac:dyDescent="0.3">
      <c r="A4950" t="str">
        <f>CONCATENATE(DATOS[[#This Row],[customer_id]],"_",DATOS[[#This Row],[country]],"_",DATOS[[#This Row],[customer_since]])</f>
        <v>CUST_9905_France_44515</v>
      </c>
      <c r="B4950" t="s">
        <v>543</v>
      </c>
      <c r="C4950">
        <v>23</v>
      </c>
      <c r="D4950" t="s">
        <v>14</v>
      </c>
      <c r="E4950" t="s">
        <v>35</v>
      </c>
      <c r="F4950">
        <v>81.11</v>
      </c>
      <c r="G4950">
        <f>IF(DATOS[[#This Row],[avg_order_value]]="",0,DATOS[[#This Row],[avg_order_value]])</f>
        <v>81.11</v>
      </c>
      <c r="H4950">
        <v>12</v>
      </c>
      <c r="I4950">
        <f>DATOS[[#This Row],[avgValorOrdenDesc]]*DATOS[[#This Row],[total_orders]]</f>
        <v>973.31999999999994</v>
      </c>
      <c r="J4950">
        <v>343</v>
      </c>
      <c r="K4950">
        <v>0</v>
      </c>
      <c r="L4950" t="s">
        <v>40</v>
      </c>
      <c r="M4950">
        <v>25.9</v>
      </c>
      <c r="N4950">
        <f>IF(DATOS[[#This Row],[email_open_rate]]="",0,DATOS[[#This Row],[email_open_rate]])</f>
        <v>25.9</v>
      </c>
      <c r="O4950" s="1">
        <v>44515</v>
      </c>
      <c r="P4950">
        <v>94</v>
      </c>
      <c r="Q4950">
        <v>0.4</v>
      </c>
      <c r="R4950">
        <f>IF(IFERROR(VLOOKUP(DATOS[[#This Row],[IdUnico]],A4951:$A$5002,1,FALSE),0),1,0)</f>
        <v>0</v>
      </c>
    </row>
    <row r="4951" spans="1:18" x14ac:dyDescent="0.3">
      <c r="A4951" t="str">
        <f>CONCATENATE(DATOS[[#This Row],[customer_id]],"_",DATOS[[#This Row],[country]],"_",DATOS[[#This Row],[customer_since]])</f>
        <v>CUST_9905_Germany_45773</v>
      </c>
      <c r="B4951" t="s">
        <v>543</v>
      </c>
      <c r="C4951">
        <v>43</v>
      </c>
      <c r="D4951" t="s">
        <v>14</v>
      </c>
      <c r="E4951" t="s">
        <v>50</v>
      </c>
      <c r="F4951">
        <v>190.77</v>
      </c>
      <c r="G4951">
        <f>IF(DATOS[[#This Row],[avg_order_value]]="",0,DATOS[[#This Row],[avg_order_value]])</f>
        <v>190.77</v>
      </c>
      <c r="H4951">
        <v>14</v>
      </c>
      <c r="I4951">
        <f>DATOS[[#This Row],[avgValorOrdenDesc]]*DATOS[[#This Row],[total_orders]]</f>
        <v>2670.78</v>
      </c>
      <c r="J4951">
        <v>139</v>
      </c>
      <c r="K4951">
        <v>0</v>
      </c>
      <c r="L4951" t="s">
        <v>19</v>
      </c>
      <c r="M4951">
        <v>27.4</v>
      </c>
      <c r="N4951">
        <f>IF(DATOS[[#This Row],[email_open_rate]]="",0,DATOS[[#This Row],[email_open_rate]])</f>
        <v>27.4</v>
      </c>
      <c r="O4951" s="1">
        <v>45773</v>
      </c>
      <c r="P4951">
        <v>3</v>
      </c>
      <c r="Q4951">
        <v>0.38</v>
      </c>
      <c r="R4951">
        <f>IF(IFERROR(VLOOKUP(DATOS[[#This Row],[IdUnico]],A4952:$A$5002,1,FALSE),0),1,0)</f>
        <v>0</v>
      </c>
    </row>
    <row r="4952" spans="1:18" x14ac:dyDescent="0.3">
      <c r="A4952" t="str">
        <f>CONCATENATE(DATOS[[#This Row],[customer_id]],"_",DATOS[[#This Row],[country]],"_",DATOS[[#This Row],[customer_since]])</f>
        <v>CUST_9906_Australia_44884</v>
      </c>
      <c r="B4952" t="s">
        <v>1570</v>
      </c>
      <c r="C4952">
        <v>27</v>
      </c>
      <c r="D4952" t="s">
        <v>25</v>
      </c>
      <c r="E4952" t="s">
        <v>22</v>
      </c>
      <c r="F4952">
        <v>138.04</v>
      </c>
      <c r="G4952">
        <f>IF(DATOS[[#This Row],[avg_order_value]]="",0,DATOS[[#This Row],[avg_order_value]])</f>
        <v>138.04</v>
      </c>
      <c r="H4952">
        <v>9</v>
      </c>
      <c r="I4952">
        <f>DATOS[[#This Row],[avgValorOrdenDesc]]*DATOS[[#This Row],[total_orders]]</f>
        <v>1242.3599999999999</v>
      </c>
      <c r="J4952">
        <v>112</v>
      </c>
      <c r="K4952">
        <v>0</v>
      </c>
      <c r="L4952" t="s">
        <v>40</v>
      </c>
      <c r="M4952">
        <v>52.7</v>
      </c>
      <c r="N4952">
        <f>IF(DATOS[[#This Row],[email_open_rate]]="",0,DATOS[[#This Row],[email_open_rate]])</f>
        <v>52.7</v>
      </c>
      <c r="O4952" s="1">
        <v>44884</v>
      </c>
      <c r="P4952">
        <v>61</v>
      </c>
      <c r="Q4952">
        <v>0.17</v>
      </c>
      <c r="R4952">
        <f>IF(IFERROR(VLOOKUP(DATOS[[#This Row],[IdUnico]],A4953:$A$5002,1,FALSE),0),1,0)</f>
        <v>0</v>
      </c>
    </row>
    <row r="4953" spans="1:18" x14ac:dyDescent="0.3">
      <c r="A4953" t="str">
        <f>CONCATENATE(DATOS[[#This Row],[customer_id]],"_",DATOS[[#This Row],[country]],"_",DATOS[[#This Row],[customer_since]])</f>
        <v>CUST_9906_Japan_44273</v>
      </c>
      <c r="B4953" t="s">
        <v>1570</v>
      </c>
      <c r="C4953">
        <v>20</v>
      </c>
      <c r="D4953" t="s">
        <v>14</v>
      </c>
      <c r="E4953" t="s">
        <v>26</v>
      </c>
      <c r="F4953">
        <v>144.18</v>
      </c>
      <c r="G4953">
        <f>IF(DATOS[[#This Row],[avg_order_value]]="",0,DATOS[[#This Row],[avg_order_value]])</f>
        <v>144.18</v>
      </c>
      <c r="H4953">
        <v>12</v>
      </c>
      <c r="I4953">
        <f>DATOS[[#This Row],[avgValorOrdenDesc]]*DATOS[[#This Row],[total_orders]]</f>
        <v>1730.16</v>
      </c>
      <c r="J4953">
        <v>280</v>
      </c>
      <c r="K4953">
        <v>0</v>
      </c>
      <c r="L4953" t="s">
        <v>29</v>
      </c>
      <c r="M4953">
        <v>74.8</v>
      </c>
      <c r="N4953">
        <f>IF(DATOS[[#This Row],[email_open_rate]]="",0,DATOS[[#This Row],[email_open_rate]])</f>
        <v>74.8</v>
      </c>
      <c r="O4953" s="1">
        <v>44273</v>
      </c>
      <c r="P4953">
        <v>40</v>
      </c>
      <c r="Q4953">
        <v>0.51</v>
      </c>
      <c r="R4953">
        <f>IF(IFERROR(VLOOKUP(DATOS[[#This Row],[IdUnico]],A4954:$A$5002,1,FALSE),0),1,0)</f>
        <v>0</v>
      </c>
    </row>
    <row r="4954" spans="1:18" x14ac:dyDescent="0.3">
      <c r="A4954" t="str">
        <f>CONCATENATE(DATOS[[#This Row],[customer_id]],"_",DATOS[[#This Row],[country]],"_",DATOS[[#This Row],[customer_since]])</f>
        <v>CUST_9907_UK_45819</v>
      </c>
      <c r="B4954" t="s">
        <v>1388</v>
      </c>
      <c r="C4954">
        <v>62</v>
      </c>
      <c r="D4954" t="s">
        <v>21</v>
      </c>
      <c r="E4954" t="s">
        <v>52</v>
      </c>
      <c r="F4954">
        <v>71.53</v>
      </c>
      <c r="G4954">
        <f>IF(DATOS[[#This Row],[avg_order_value]]="",0,DATOS[[#This Row],[avg_order_value]])</f>
        <v>71.53</v>
      </c>
      <c r="H4954">
        <v>7</v>
      </c>
      <c r="I4954">
        <f>DATOS[[#This Row],[avgValorOrdenDesc]]*DATOS[[#This Row],[total_orders]]</f>
        <v>500.71000000000004</v>
      </c>
      <c r="J4954">
        <v>240</v>
      </c>
      <c r="K4954">
        <v>0</v>
      </c>
      <c r="L4954" t="s">
        <v>29</v>
      </c>
      <c r="M4954">
        <v>17</v>
      </c>
      <c r="N4954">
        <f>IF(DATOS[[#This Row],[email_open_rate]]="",0,DATOS[[#This Row],[email_open_rate]])</f>
        <v>17</v>
      </c>
      <c r="O4954" s="1">
        <v>45819</v>
      </c>
      <c r="P4954">
        <v>75</v>
      </c>
      <c r="Q4954">
        <v>0.56999999999999995</v>
      </c>
      <c r="R4954">
        <f>IF(IFERROR(VLOOKUP(DATOS[[#This Row],[IdUnico]],A4955:$A$5002,1,FALSE),0),1,0)</f>
        <v>0</v>
      </c>
    </row>
    <row r="4955" spans="1:18" x14ac:dyDescent="0.3">
      <c r="A4955" t="str">
        <f>CONCATENATE(DATOS[[#This Row],[customer_id]],"_",DATOS[[#This Row],[country]],"_",DATOS[[#This Row],[customer_since]])</f>
        <v>CUST_9912_USA_44065</v>
      </c>
      <c r="B4955" t="s">
        <v>2925</v>
      </c>
      <c r="C4955">
        <v>34</v>
      </c>
      <c r="D4955" t="s">
        <v>14</v>
      </c>
      <c r="E4955" t="s">
        <v>18</v>
      </c>
      <c r="F4955">
        <v>139.41999999999999</v>
      </c>
      <c r="G4955">
        <f>IF(DATOS[[#This Row],[avg_order_value]]="",0,DATOS[[#This Row],[avg_order_value]])</f>
        <v>139.41999999999999</v>
      </c>
      <c r="H4955">
        <v>10</v>
      </c>
      <c r="I4955">
        <f>DATOS[[#This Row],[avgValorOrdenDesc]]*DATOS[[#This Row],[total_orders]]</f>
        <v>1394.1999999999998</v>
      </c>
      <c r="J4955">
        <v>132</v>
      </c>
      <c r="K4955">
        <v>1</v>
      </c>
      <c r="L4955" t="s">
        <v>40</v>
      </c>
      <c r="M4955">
        <v>28.9</v>
      </c>
      <c r="N4955">
        <f>IF(DATOS[[#This Row],[email_open_rate]]="",0,DATOS[[#This Row],[email_open_rate]])</f>
        <v>28.9</v>
      </c>
      <c r="O4955" s="1">
        <v>44065</v>
      </c>
      <c r="P4955">
        <v>22</v>
      </c>
      <c r="Q4955">
        <v>0.19</v>
      </c>
      <c r="R4955">
        <f>IF(IFERROR(VLOOKUP(DATOS[[#This Row],[IdUnico]],A4956:$A$5002,1,FALSE),0),1,0)</f>
        <v>0</v>
      </c>
    </row>
    <row r="4956" spans="1:18" x14ac:dyDescent="0.3">
      <c r="A4956" t="str">
        <f>CONCATENATE(DATOS[[#This Row],[customer_id]],"_",DATOS[[#This Row],[country]],"_",DATOS[[#This Row],[customer_since]])</f>
        <v>CUST_9914_China_44914</v>
      </c>
      <c r="B4956" t="s">
        <v>963</v>
      </c>
      <c r="C4956">
        <v>79</v>
      </c>
      <c r="D4956" t="s">
        <v>25</v>
      </c>
      <c r="E4956" t="s">
        <v>44</v>
      </c>
      <c r="F4956">
        <v>155.41</v>
      </c>
      <c r="G4956">
        <f>IF(DATOS[[#This Row],[avg_order_value]]="",0,DATOS[[#This Row],[avg_order_value]])</f>
        <v>155.41</v>
      </c>
      <c r="H4956">
        <v>10</v>
      </c>
      <c r="I4956">
        <f>DATOS[[#This Row],[avgValorOrdenDesc]]*DATOS[[#This Row],[total_orders]]</f>
        <v>1554.1</v>
      </c>
      <c r="J4956">
        <v>176</v>
      </c>
      <c r="K4956">
        <v>0</v>
      </c>
      <c r="L4956" t="s">
        <v>40</v>
      </c>
      <c r="M4956">
        <v>18.3</v>
      </c>
      <c r="N4956">
        <f>IF(DATOS[[#This Row],[email_open_rate]]="",0,DATOS[[#This Row],[email_open_rate]])</f>
        <v>18.3</v>
      </c>
      <c r="O4956" s="1">
        <v>44914</v>
      </c>
      <c r="P4956">
        <v>18</v>
      </c>
      <c r="Q4956">
        <v>0.39</v>
      </c>
      <c r="R4956">
        <f>IF(IFERROR(VLOOKUP(DATOS[[#This Row],[IdUnico]],A4957:$A$5002,1,FALSE),0),1,0)</f>
        <v>0</v>
      </c>
    </row>
    <row r="4957" spans="1:18" x14ac:dyDescent="0.3">
      <c r="A4957" t="str">
        <f>CONCATENATE(DATOS[[#This Row],[customer_id]],"_",DATOS[[#This Row],[country]],"_",DATOS[[#This Row],[customer_since]])</f>
        <v>CUST_9915_France_45025</v>
      </c>
      <c r="B4957" t="s">
        <v>793</v>
      </c>
      <c r="C4957">
        <v>25</v>
      </c>
      <c r="D4957" t="s">
        <v>25</v>
      </c>
      <c r="E4957" t="s">
        <v>35</v>
      </c>
      <c r="F4957">
        <v>192.98</v>
      </c>
      <c r="G4957">
        <f>IF(DATOS[[#This Row],[avg_order_value]]="",0,DATOS[[#This Row],[avg_order_value]])</f>
        <v>192.98</v>
      </c>
      <c r="H4957">
        <v>10</v>
      </c>
      <c r="I4957">
        <f>DATOS[[#This Row],[avgValorOrdenDesc]]*DATOS[[#This Row],[total_orders]]</f>
        <v>1929.8</v>
      </c>
      <c r="J4957">
        <v>301</v>
      </c>
      <c r="K4957">
        <v>0</v>
      </c>
      <c r="L4957" t="s">
        <v>19</v>
      </c>
      <c r="M4957">
        <v>93.9</v>
      </c>
      <c r="N4957">
        <f>IF(DATOS[[#This Row],[email_open_rate]]="",0,DATOS[[#This Row],[email_open_rate]])</f>
        <v>93.9</v>
      </c>
      <c r="O4957" s="1">
        <v>45025</v>
      </c>
      <c r="P4957">
        <v>48</v>
      </c>
      <c r="Q4957">
        <v>0.18</v>
      </c>
      <c r="R4957">
        <f>IF(IFERROR(VLOOKUP(DATOS[[#This Row],[IdUnico]],A4958:$A$5002,1,FALSE),0),1,0)</f>
        <v>0</v>
      </c>
    </row>
    <row r="4958" spans="1:18" x14ac:dyDescent="0.3">
      <c r="A4958" t="str">
        <f>CONCATENATE(DATOS[[#This Row],[customer_id]],"_",DATOS[[#This Row],[country]],"_",DATOS[[#This Row],[customer_since]])</f>
        <v>CUST_9915_India_45674</v>
      </c>
      <c r="B4958" t="s">
        <v>793</v>
      </c>
      <c r="C4958">
        <v>34</v>
      </c>
      <c r="D4958" t="s">
        <v>25</v>
      </c>
      <c r="E4958" t="s">
        <v>37</v>
      </c>
      <c r="F4958">
        <v>77.7</v>
      </c>
      <c r="G4958">
        <f>IF(DATOS[[#This Row],[avg_order_value]]="",0,DATOS[[#This Row],[avg_order_value]])</f>
        <v>77.7</v>
      </c>
      <c r="H4958">
        <v>12</v>
      </c>
      <c r="I4958">
        <f>DATOS[[#This Row],[avgValorOrdenDesc]]*DATOS[[#This Row],[total_orders]]</f>
        <v>932.40000000000009</v>
      </c>
      <c r="J4958">
        <v>126</v>
      </c>
      <c r="K4958">
        <v>0</v>
      </c>
      <c r="L4958" t="s">
        <v>29</v>
      </c>
      <c r="M4958">
        <v>75.599999999999994</v>
      </c>
      <c r="N4958">
        <f>IF(DATOS[[#This Row],[email_open_rate]]="",0,DATOS[[#This Row],[email_open_rate]])</f>
        <v>75.599999999999994</v>
      </c>
      <c r="O4958" s="1">
        <v>45674</v>
      </c>
      <c r="P4958">
        <v>70</v>
      </c>
      <c r="Q4958">
        <v>0.66</v>
      </c>
      <c r="R4958">
        <f>IF(IFERROR(VLOOKUP(DATOS[[#This Row],[IdUnico]],A4959:$A$5002,1,FALSE),0),1,0)</f>
        <v>0</v>
      </c>
    </row>
    <row r="4959" spans="1:18" x14ac:dyDescent="0.3">
      <c r="A4959" t="str">
        <f>CONCATENATE(DATOS[[#This Row],[customer_id]],"_",DATOS[[#This Row],[country]],"_",DATOS[[#This Row],[customer_since]])</f>
        <v>CUST_9920_UK_44362</v>
      </c>
      <c r="B4959" t="s">
        <v>1356</v>
      </c>
      <c r="C4959">
        <v>45</v>
      </c>
      <c r="D4959" t="s">
        <v>14</v>
      </c>
      <c r="E4959" t="s">
        <v>52</v>
      </c>
      <c r="F4959">
        <v>110.13</v>
      </c>
      <c r="G4959">
        <f>IF(DATOS[[#This Row],[avg_order_value]]="",0,DATOS[[#This Row],[avg_order_value]])</f>
        <v>110.13</v>
      </c>
      <c r="H4959">
        <v>8</v>
      </c>
      <c r="I4959">
        <f>DATOS[[#This Row],[avgValorOrdenDesc]]*DATOS[[#This Row],[total_orders]]</f>
        <v>881.04</v>
      </c>
      <c r="J4959">
        <v>322</v>
      </c>
      <c r="K4959">
        <v>0</v>
      </c>
      <c r="L4959" t="s">
        <v>16</v>
      </c>
      <c r="M4959">
        <v>77.2</v>
      </c>
      <c r="N4959">
        <f>IF(DATOS[[#This Row],[email_open_rate]]="",0,DATOS[[#This Row],[email_open_rate]])</f>
        <v>77.2</v>
      </c>
      <c r="O4959" s="1">
        <v>44362</v>
      </c>
      <c r="P4959">
        <v>86</v>
      </c>
      <c r="Q4959">
        <v>0.25</v>
      </c>
      <c r="R4959">
        <f>IF(IFERROR(VLOOKUP(DATOS[[#This Row],[IdUnico]],A4960:$A$5002,1,FALSE),0),1,0)</f>
        <v>0</v>
      </c>
    </row>
    <row r="4960" spans="1:18" x14ac:dyDescent="0.3">
      <c r="A4960" t="str">
        <f>CONCATENATE(DATOS[[#This Row],[customer_id]],"_",DATOS[[#This Row],[country]],"_",DATOS[[#This Row],[customer_since]])</f>
        <v>CUST_9921_Japan_44414</v>
      </c>
      <c r="B4960" t="s">
        <v>2182</v>
      </c>
      <c r="C4960">
        <v>40</v>
      </c>
      <c r="D4960" t="s">
        <v>21</v>
      </c>
      <c r="E4960" t="s">
        <v>26</v>
      </c>
      <c r="F4960">
        <v>83.84</v>
      </c>
      <c r="G4960">
        <f>IF(DATOS[[#This Row],[avg_order_value]]="",0,DATOS[[#This Row],[avg_order_value]])</f>
        <v>83.84</v>
      </c>
      <c r="H4960">
        <v>9</v>
      </c>
      <c r="I4960">
        <f>DATOS[[#This Row],[avgValorOrdenDesc]]*DATOS[[#This Row],[total_orders]]</f>
        <v>754.56000000000006</v>
      </c>
      <c r="J4960">
        <v>70</v>
      </c>
      <c r="K4960">
        <v>0</v>
      </c>
      <c r="L4960" t="s">
        <v>40</v>
      </c>
      <c r="M4960">
        <v>50.9</v>
      </c>
      <c r="N4960">
        <f>IF(DATOS[[#This Row],[email_open_rate]]="",0,DATOS[[#This Row],[email_open_rate]])</f>
        <v>50.9</v>
      </c>
      <c r="O4960" s="1">
        <v>44414</v>
      </c>
      <c r="P4960">
        <v>72</v>
      </c>
      <c r="Q4960">
        <v>0.38</v>
      </c>
      <c r="R4960">
        <f>IF(IFERROR(VLOOKUP(DATOS[[#This Row],[IdUnico]],A4961:$A$5002,1,FALSE),0),1,0)</f>
        <v>0</v>
      </c>
    </row>
    <row r="4961" spans="1:18" x14ac:dyDescent="0.3">
      <c r="A4961" t="str">
        <f>CONCATENATE(DATOS[[#This Row],[customer_id]],"_",DATOS[[#This Row],[country]],"_",DATOS[[#This Row],[customer_since]])</f>
        <v>CUST_9921_Japan_44648</v>
      </c>
      <c r="B4961" t="s">
        <v>2182</v>
      </c>
      <c r="C4961">
        <v>36</v>
      </c>
      <c r="D4961" t="s">
        <v>21</v>
      </c>
      <c r="E4961" t="s">
        <v>26</v>
      </c>
      <c r="F4961">
        <v>23.59</v>
      </c>
      <c r="G4961">
        <f>IF(DATOS[[#This Row],[avg_order_value]]="",0,DATOS[[#This Row],[avg_order_value]])</f>
        <v>23.59</v>
      </c>
      <c r="H4961">
        <v>13</v>
      </c>
      <c r="I4961">
        <f>DATOS[[#This Row],[avgValorOrdenDesc]]*DATOS[[#This Row],[total_orders]]</f>
        <v>306.67</v>
      </c>
      <c r="J4961">
        <v>117</v>
      </c>
      <c r="K4961">
        <v>0</v>
      </c>
      <c r="L4961" t="s">
        <v>40</v>
      </c>
      <c r="M4961">
        <v>19.399999999999999</v>
      </c>
      <c r="N4961">
        <f>IF(DATOS[[#This Row],[email_open_rate]]="",0,DATOS[[#This Row],[email_open_rate]])</f>
        <v>19.399999999999999</v>
      </c>
      <c r="O4961" s="1">
        <v>44648</v>
      </c>
      <c r="P4961">
        <v>50</v>
      </c>
      <c r="Q4961">
        <v>0.22</v>
      </c>
      <c r="R4961">
        <f>IF(IFERROR(VLOOKUP(DATOS[[#This Row],[IdUnico]],A4962:$A$5002,1,FALSE),0),1,0)</f>
        <v>0</v>
      </c>
    </row>
    <row r="4962" spans="1:18" x14ac:dyDescent="0.3">
      <c r="A4962" t="str">
        <f>CONCATENATE(DATOS[[#This Row],[customer_id]],"_",DATOS[[#This Row],[country]],"_",DATOS[[#This Row],[customer_since]])</f>
        <v>CUST_9923_China_44014</v>
      </c>
      <c r="B4962" t="s">
        <v>2972</v>
      </c>
      <c r="C4962">
        <v>27</v>
      </c>
      <c r="D4962" t="s">
        <v>21</v>
      </c>
      <c r="E4962" t="s">
        <v>44</v>
      </c>
      <c r="F4962">
        <v>200.44</v>
      </c>
      <c r="G4962">
        <f>IF(DATOS[[#This Row],[avg_order_value]]="",0,DATOS[[#This Row],[avg_order_value]])</f>
        <v>200.44</v>
      </c>
      <c r="H4962">
        <v>4</v>
      </c>
      <c r="I4962">
        <f>DATOS[[#This Row],[avgValorOrdenDesc]]*DATOS[[#This Row],[total_orders]]</f>
        <v>801.76</v>
      </c>
      <c r="J4962">
        <v>129</v>
      </c>
      <c r="K4962">
        <v>0</v>
      </c>
      <c r="L4962" t="s">
        <v>23</v>
      </c>
      <c r="M4962">
        <v>68.3</v>
      </c>
      <c r="N4962">
        <f>IF(DATOS[[#This Row],[email_open_rate]]="",0,DATOS[[#This Row],[email_open_rate]])</f>
        <v>68.3</v>
      </c>
      <c r="O4962" s="1">
        <v>44014</v>
      </c>
      <c r="P4962">
        <v>53</v>
      </c>
      <c r="Q4962">
        <v>0.19</v>
      </c>
      <c r="R4962">
        <f>IF(IFERROR(VLOOKUP(DATOS[[#This Row],[IdUnico]],A4963:$A$5002,1,FALSE),0),1,0)</f>
        <v>0</v>
      </c>
    </row>
    <row r="4963" spans="1:18" x14ac:dyDescent="0.3">
      <c r="A4963" t="str">
        <f>CONCATENATE(DATOS[[#This Row],[customer_id]],"_",DATOS[[#This Row],[country]],"_",DATOS[[#This Row],[customer_since]])</f>
        <v>CUST_9923_France_44019</v>
      </c>
      <c r="B4963" t="s">
        <v>2972</v>
      </c>
      <c r="C4963">
        <v>59</v>
      </c>
      <c r="D4963" t="s">
        <v>25</v>
      </c>
      <c r="E4963" t="s">
        <v>35</v>
      </c>
      <c r="F4963">
        <v>130.81</v>
      </c>
      <c r="G4963">
        <f>IF(DATOS[[#This Row],[avg_order_value]]="",0,DATOS[[#This Row],[avg_order_value]])</f>
        <v>130.81</v>
      </c>
      <c r="H4963">
        <v>9</v>
      </c>
      <c r="I4963">
        <f>DATOS[[#This Row],[avgValorOrdenDesc]]*DATOS[[#This Row],[total_orders]]</f>
        <v>1177.29</v>
      </c>
      <c r="J4963">
        <v>192</v>
      </c>
      <c r="K4963">
        <v>0</v>
      </c>
      <c r="L4963" t="s">
        <v>16</v>
      </c>
      <c r="M4963">
        <v>89.7</v>
      </c>
      <c r="N4963">
        <f>IF(DATOS[[#This Row],[email_open_rate]]="",0,DATOS[[#This Row],[email_open_rate]])</f>
        <v>89.7</v>
      </c>
      <c r="O4963" s="1">
        <v>44019</v>
      </c>
      <c r="P4963">
        <v>64</v>
      </c>
      <c r="Q4963">
        <v>0.64</v>
      </c>
      <c r="R4963">
        <f>IF(IFERROR(VLOOKUP(DATOS[[#This Row],[IdUnico]],A4964:$A$5002,1,FALSE),0),1,0)</f>
        <v>0</v>
      </c>
    </row>
    <row r="4964" spans="1:18" x14ac:dyDescent="0.3">
      <c r="A4964" t="str">
        <f>CONCATENATE(DATOS[[#This Row],[customer_id]],"_",DATOS[[#This Row],[country]],"_",DATOS[[#This Row],[customer_since]])</f>
        <v>CUST_9924_France_44068</v>
      </c>
      <c r="B4964" t="s">
        <v>512</v>
      </c>
      <c r="C4964">
        <v>49</v>
      </c>
      <c r="D4964" t="s">
        <v>21</v>
      </c>
      <c r="E4964" t="s">
        <v>35</v>
      </c>
      <c r="F4964">
        <v>42.33</v>
      </c>
      <c r="G4964">
        <f>IF(DATOS[[#This Row],[avg_order_value]]="",0,DATOS[[#This Row],[avg_order_value]])</f>
        <v>42.33</v>
      </c>
      <c r="H4964">
        <v>9</v>
      </c>
      <c r="I4964">
        <f>DATOS[[#This Row],[avgValorOrdenDesc]]*DATOS[[#This Row],[total_orders]]</f>
        <v>380.96999999999997</v>
      </c>
      <c r="J4964">
        <v>355</v>
      </c>
      <c r="K4964">
        <v>0</v>
      </c>
      <c r="L4964" t="s">
        <v>29</v>
      </c>
      <c r="M4964">
        <v>73.099999999999994</v>
      </c>
      <c r="N4964">
        <f>IF(DATOS[[#This Row],[email_open_rate]]="",0,DATOS[[#This Row],[email_open_rate]])</f>
        <v>73.099999999999994</v>
      </c>
      <c r="O4964" s="1">
        <v>44068</v>
      </c>
      <c r="P4964">
        <v>73</v>
      </c>
      <c r="Q4964">
        <v>0.22</v>
      </c>
      <c r="R4964">
        <f>IF(IFERROR(VLOOKUP(DATOS[[#This Row],[IdUnico]],A4965:$A$5002,1,FALSE),0),1,0)</f>
        <v>0</v>
      </c>
    </row>
    <row r="4965" spans="1:18" x14ac:dyDescent="0.3">
      <c r="A4965" t="str">
        <f>CONCATENATE(DATOS[[#This Row],[customer_id]],"_",DATOS[[#This Row],[country]],"_",DATOS[[#This Row],[customer_since]])</f>
        <v>CUST_9924_UK_44851</v>
      </c>
      <c r="B4965" t="s">
        <v>512</v>
      </c>
      <c r="C4965">
        <v>58</v>
      </c>
      <c r="D4965" t="s">
        <v>21</v>
      </c>
      <c r="E4965" t="s">
        <v>52</v>
      </c>
      <c r="F4965">
        <v>130.30000000000001</v>
      </c>
      <c r="G4965">
        <f>IF(DATOS[[#This Row],[avg_order_value]]="",0,DATOS[[#This Row],[avg_order_value]])</f>
        <v>130.30000000000001</v>
      </c>
      <c r="H4965">
        <v>10</v>
      </c>
      <c r="I4965">
        <f>DATOS[[#This Row],[avgValorOrdenDesc]]*DATOS[[#This Row],[total_orders]]</f>
        <v>1303</v>
      </c>
      <c r="J4965">
        <v>33</v>
      </c>
      <c r="K4965">
        <v>0</v>
      </c>
      <c r="L4965" t="s">
        <v>23</v>
      </c>
      <c r="M4965">
        <v>37.299999999999997</v>
      </c>
      <c r="N4965">
        <f>IF(DATOS[[#This Row],[email_open_rate]]="",0,DATOS[[#This Row],[email_open_rate]])</f>
        <v>37.299999999999997</v>
      </c>
      <c r="O4965" s="1">
        <v>44851</v>
      </c>
      <c r="P4965">
        <v>81</v>
      </c>
      <c r="Q4965">
        <v>0.05</v>
      </c>
      <c r="R4965">
        <f>IF(IFERROR(VLOOKUP(DATOS[[#This Row],[IdUnico]],A4966:$A$5002,1,FALSE),0),1,0)</f>
        <v>0</v>
      </c>
    </row>
    <row r="4966" spans="1:18" x14ac:dyDescent="0.3">
      <c r="A4966" t="str">
        <f>CONCATENATE(DATOS[[#This Row],[customer_id]],"_",DATOS[[#This Row],[country]],"_",DATOS[[#This Row],[customer_since]])</f>
        <v>CUST_9927_Australia_45533</v>
      </c>
      <c r="B4966" t="s">
        <v>1551</v>
      </c>
      <c r="C4966">
        <v>76</v>
      </c>
      <c r="D4966" t="s">
        <v>14</v>
      </c>
      <c r="E4966" t="s">
        <v>22</v>
      </c>
      <c r="F4966">
        <v>120.79</v>
      </c>
      <c r="G4966">
        <f>IF(DATOS[[#This Row],[avg_order_value]]="",0,DATOS[[#This Row],[avg_order_value]])</f>
        <v>120.79</v>
      </c>
      <c r="H4966">
        <v>7</v>
      </c>
      <c r="I4966">
        <f>DATOS[[#This Row],[avgValorOrdenDesc]]*DATOS[[#This Row],[total_orders]]</f>
        <v>845.53000000000009</v>
      </c>
      <c r="J4966">
        <v>237</v>
      </c>
      <c r="K4966">
        <v>0</v>
      </c>
      <c r="L4966" t="s">
        <v>29</v>
      </c>
      <c r="M4966">
        <v>68</v>
      </c>
      <c r="N4966">
        <f>IF(DATOS[[#This Row],[email_open_rate]]="",0,DATOS[[#This Row],[email_open_rate]])</f>
        <v>68</v>
      </c>
      <c r="O4966" s="1">
        <v>45533</v>
      </c>
      <c r="P4966">
        <v>50</v>
      </c>
      <c r="Q4966">
        <v>0.27</v>
      </c>
      <c r="R4966">
        <f>IF(IFERROR(VLOOKUP(DATOS[[#This Row],[IdUnico]],A4967:$A$5002,1,FALSE),0),1,0)</f>
        <v>0</v>
      </c>
    </row>
    <row r="4967" spans="1:18" x14ac:dyDescent="0.3">
      <c r="A4967" t="str">
        <f>CONCATENATE(DATOS[[#This Row],[customer_id]],"_",DATOS[[#This Row],[country]],"_",DATOS[[#This Row],[customer_since]])</f>
        <v>CUST_9930_Brazil_44055</v>
      </c>
      <c r="B4967" t="s">
        <v>1154</v>
      </c>
      <c r="C4967">
        <v>74</v>
      </c>
      <c r="D4967" t="s">
        <v>14</v>
      </c>
      <c r="E4967" t="s">
        <v>15</v>
      </c>
      <c r="F4967">
        <v>161.21</v>
      </c>
      <c r="G4967">
        <f>IF(DATOS[[#This Row],[avg_order_value]]="",0,DATOS[[#This Row],[avg_order_value]])</f>
        <v>161.21</v>
      </c>
      <c r="H4967">
        <v>6</v>
      </c>
      <c r="I4967">
        <f>DATOS[[#This Row],[avgValorOrdenDesc]]*DATOS[[#This Row],[total_orders]]</f>
        <v>967.26</v>
      </c>
      <c r="J4967">
        <v>296</v>
      </c>
      <c r="K4967">
        <v>0</v>
      </c>
      <c r="L4967" t="s">
        <v>23</v>
      </c>
      <c r="M4967">
        <v>33.200000000000003</v>
      </c>
      <c r="N4967">
        <f>IF(DATOS[[#This Row],[email_open_rate]]="",0,DATOS[[#This Row],[email_open_rate]])</f>
        <v>33.200000000000003</v>
      </c>
      <c r="O4967" s="1">
        <v>44055</v>
      </c>
      <c r="P4967">
        <v>88</v>
      </c>
      <c r="Q4967">
        <v>0.11</v>
      </c>
      <c r="R4967">
        <f>IF(IFERROR(VLOOKUP(DATOS[[#This Row],[IdUnico]],A4968:$A$5002,1,FALSE),0),1,0)</f>
        <v>0</v>
      </c>
    </row>
    <row r="4968" spans="1:18" x14ac:dyDescent="0.3">
      <c r="A4968" t="str">
        <f>CONCATENATE(DATOS[[#This Row],[customer_id]],"_",DATOS[[#This Row],[country]],"_",DATOS[[#This Row],[customer_since]])</f>
        <v>CUST_9931_Japan_44417</v>
      </c>
      <c r="B4968" t="s">
        <v>2520</v>
      </c>
      <c r="C4968">
        <v>31</v>
      </c>
      <c r="D4968" t="s">
        <v>21</v>
      </c>
      <c r="E4968" t="s">
        <v>26</v>
      </c>
      <c r="F4968">
        <v>25.21</v>
      </c>
      <c r="G4968">
        <f>IF(DATOS[[#This Row],[avg_order_value]]="",0,DATOS[[#This Row],[avg_order_value]])</f>
        <v>25.21</v>
      </c>
      <c r="H4968">
        <v>8</v>
      </c>
      <c r="I4968">
        <f>DATOS[[#This Row],[avgValorOrdenDesc]]*DATOS[[#This Row],[total_orders]]</f>
        <v>201.68</v>
      </c>
      <c r="J4968">
        <v>185</v>
      </c>
      <c r="K4968">
        <v>0</v>
      </c>
      <c r="L4968" t="s">
        <v>23</v>
      </c>
      <c r="M4968">
        <v>81</v>
      </c>
      <c r="N4968">
        <f>IF(DATOS[[#This Row],[email_open_rate]]="",0,DATOS[[#This Row],[email_open_rate]])</f>
        <v>81</v>
      </c>
      <c r="O4968" s="1">
        <v>44417</v>
      </c>
      <c r="P4968">
        <v>97</v>
      </c>
      <c r="Q4968">
        <v>0.2</v>
      </c>
      <c r="R4968">
        <f>IF(IFERROR(VLOOKUP(DATOS[[#This Row],[IdUnico]],A4969:$A$5002,1,FALSE),0),1,0)</f>
        <v>0</v>
      </c>
    </row>
    <row r="4969" spans="1:18" x14ac:dyDescent="0.3">
      <c r="A4969" t="str">
        <f>CONCATENATE(DATOS[[#This Row],[customer_id]],"_",DATOS[[#This Row],[country]],"_",DATOS[[#This Row],[customer_since]])</f>
        <v>CUST_9932_France_44181</v>
      </c>
      <c r="B4969" t="s">
        <v>385</v>
      </c>
      <c r="C4969">
        <v>51</v>
      </c>
      <c r="D4969" t="s">
        <v>25</v>
      </c>
      <c r="E4969" t="s">
        <v>35</v>
      </c>
      <c r="F4969">
        <v>80</v>
      </c>
      <c r="G4969">
        <f>IF(DATOS[[#This Row],[avg_order_value]]="",0,DATOS[[#This Row],[avg_order_value]])</f>
        <v>80</v>
      </c>
      <c r="H4969">
        <v>13</v>
      </c>
      <c r="I4969">
        <f>DATOS[[#This Row],[avgValorOrdenDesc]]*DATOS[[#This Row],[total_orders]]</f>
        <v>1040</v>
      </c>
      <c r="J4969">
        <v>295</v>
      </c>
      <c r="K4969">
        <v>0</v>
      </c>
      <c r="L4969" t="s">
        <v>19</v>
      </c>
      <c r="M4969">
        <v>79.5</v>
      </c>
      <c r="N4969">
        <f>IF(DATOS[[#This Row],[email_open_rate]]="",0,DATOS[[#This Row],[email_open_rate]])</f>
        <v>79.5</v>
      </c>
      <c r="O4969" s="1">
        <v>44181</v>
      </c>
      <c r="P4969">
        <v>92</v>
      </c>
      <c r="Q4969">
        <v>0.02</v>
      </c>
      <c r="R4969">
        <f>IF(IFERROR(VLOOKUP(DATOS[[#This Row],[IdUnico]],A4970:$A$5002,1,FALSE),0),1,0)</f>
        <v>0</v>
      </c>
    </row>
    <row r="4970" spans="1:18" x14ac:dyDescent="0.3">
      <c r="A4970" t="str">
        <f>CONCATENATE(DATOS[[#This Row],[customer_id]],"_",DATOS[[#This Row],[country]],"_",DATOS[[#This Row],[customer_since]])</f>
        <v>CUST_9933_India_45290</v>
      </c>
      <c r="B4970" t="s">
        <v>2874</v>
      </c>
      <c r="C4970">
        <v>43</v>
      </c>
      <c r="D4970" t="s">
        <v>14</v>
      </c>
      <c r="E4970" t="s">
        <v>37</v>
      </c>
      <c r="F4970">
        <v>238.58</v>
      </c>
      <c r="G4970">
        <f>IF(DATOS[[#This Row],[avg_order_value]]="",0,DATOS[[#This Row],[avg_order_value]])</f>
        <v>238.58</v>
      </c>
      <c r="H4970">
        <v>14</v>
      </c>
      <c r="I4970">
        <f>DATOS[[#This Row],[avgValorOrdenDesc]]*DATOS[[#This Row],[total_orders]]</f>
        <v>3340.1200000000003</v>
      </c>
      <c r="J4970">
        <v>26</v>
      </c>
      <c r="K4970">
        <v>0</v>
      </c>
      <c r="L4970" t="s">
        <v>16</v>
      </c>
      <c r="M4970">
        <v>98.9</v>
      </c>
      <c r="N4970">
        <f>IF(DATOS[[#This Row],[email_open_rate]]="",0,DATOS[[#This Row],[email_open_rate]])</f>
        <v>98.9</v>
      </c>
      <c r="O4970" s="1">
        <v>45290</v>
      </c>
      <c r="P4970">
        <v>59</v>
      </c>
      <c r="Q4970">
        <v>0.11</v>
      </c>
      <c r="R4970">
        <f>IF(IFERROR(VLOOKUP(DATOS[[#This Row],[IdUnico]],A4971:$A$5002,1,FALSE),0),1,0)</f>
        <v>0</v>
      </c>
    </row>
    <row r="4971" spans="1:18" x14ac:dyDescent="0.3">
      <c r="A4971" t="str">
        <f>CONCATENATE(DATOS[[#This Row],[customer_id]],"_",DATOS[[#This Row],[country]],"_",DATOS[[#This Row],[customer_since]])</f>
        <v>CUST_9938_Brazil_45428</v>
      </c>
      <c r="B4971" t="s">
        <v>3687</v>
      </c>
      <c r="C4971">
        <v>43</v>
      </c>
      <c r="D4971" t="s">
        <v>14</v>
      </c>
      <c r="E4971" t="s">
        <v>15</v>
      </c>
      <c r="F4971">
        <v>62.34</v>
      </c>
      <c r="G4971">
        <f>IF(DATOS[[#This Row],[avg_order_value]]="",0,DATOS[[#This Row],[avg_order_value]])</f>
        <v>62.34</v>
      </c>
      <c r="H4971">
        <v>13</v>
      </c>
      <c r="I4971">
        <f>DATOS[[#This Row],[avgValorOrdenDesc]]*DATOS[[#This Row],[total_orders]]</f>
        <v>810.42000000000007</v>
      </c>
      <c r="J4971">
        <v>69</v>
      </c>
      <c r="K4971">
        <v>0</v>
      </c>
      <c r="L4971" t="s">
        <v>40</v>
      </c>
      <c r="M4971">
        <v>68.7</v>
      </c>
      <c r="N4971">
        <f>IF(DATOS[[#This Row],[email_open_rate]]="",0,DATOS[[#This Row],[email_open_rate]])</f>
        <v>68.7</v>
      </c>
      <c r="O4971" s="1">
        <v>45428</v>
      </c>
      <c r="P4971">
        <v>21</v>
      </c>
      <c r="Q4971">
        <v>0.42</v>
      </c>
      <c r="R4971">
        <f>IF(IFERROR(VLOOKUP(DATOS[[#This Row],[IdUnico]],A4972:$A$5002,1,FALSE),0),1,0)</f>
        <v>0</v>
      </c>
    </row>
    <row r="4972" spans="1:18" x14ac:dyDescent="0.3">
      <c r="A4972" t="str">
        <f>CONCATENATE(DATOS[[#This Row],[customer_id]],"_",DATOS[[#This Row],[country]],"_",DATOS[[#This Row],[customer_since]])</f>
        <v>CUST_9941_China_45832</v>
      </c>
      <c r="B4972" t="s">
        <v>1409</v>
      </c>
      <c r="C4972">
        <v>71</v>
      </c>
      <c r="D4972" t="s">
        <v>21</v>
      </c>
      <c r="E4972" t="s">
        <v>44</v>
      </c>
      <c r="F4972">
        <v>63.76</v>
      </c>
      <c r="G4972">
        <f>IF(DATOS[[#This Row],[avg_order_value]]="",0,DATOS[[#This Row],[avg_order_value]])</f>
        <v>63.76</v>
      </c>
      <c r="H4972">
        <v>10</v>
      </c>
      <c r="I4972">
        <f>DATOS[[#This Row],[avgValorOrdenDesc]]*DATOS[[#This Row],[total_orders]]</f>
        <v>637.6</v>
      </c>
      <c r="J4972">
        <v>170</v>
      </c>
      <c r="K4972">
        <v>0</v>
      </c>
      <c r="L4972" t="s">
        <v>23</v>
      </c>
      <c r="M4972">
        <v>34.6</v>
      </c>
      <c r="N4972">
        <f>IF(DATOS[[#This Row],[email_open_rate]]="",0,DATOS[[#This Row],[email_open_rate]])</f>
        <v>34.6</v>
      </c>
      <c r="O4972" s="1">
        <v>45832</v>
      </c>
      <c r="P4972">
        <v>51</v>
      </c>
      <c r="Q4972">
        <v>0.09</v>
      </c>
      <c r="R4972">
        <f>IF(IFERROR(VLOOKUP(DATOS[[#This Row],[IdUnico]],A4973:$A$5002,1,FALSE),0),1,0)</f>
        <v>0</v>
      </c>
    </row>
    <row r="4973" spans="1:18" x14ac:dyDescent="0.3">
      <c r="A4973" t="str">
        <f>CONCATENATE(DATOS[[#This Row],[customer_id]],"_",DATOS[[#This Row],[country]],"_",DATOS[[#This Row],[customer_since]])</f>
        <v>CUST_9942_Brazil_45003</v>
      </c>
      <c r="B4973" t="s">
        <v>1077</v>
      </c>
      <c r="C4973">
        <v>28</v>
      </c>
      <c r="D4973" t="s">
        <v>14</v>
      </c>
      <c r="E4973" t="s">
        <v>15</v>
      </c>
      <c r="F4973">
        <v>103.98</v>
      </c>
      <c r="G4973">
        <f>IF(DATOS[[#This Row],[avg_order_value]]="",0,DATOS[[#This Row],[avg_order_value]])</f>
        <v>103.98</v>
      </c>
      <c r="H4973">
        <v>15</v>
      </c>
      <c r="I4973">
        <f>DATOS[[#This Row],[avgValorOrdenDesc]]*DATOS[[#This Row],[total_orders]]</f>
        <v>1559.7</v>
      </c>
      <c r="J4973">
        <v>15</v>
      </c>
      <c r="K4973">
        <v>0</v>
      </c>
      <c r="L4973" t="s">
        <v>19</v>
      </c>
      <c r="M4973">
        <v>4</v>
      </c>
      <c r="N4973">
        <f>IF(DATOS[[#This Row],[email_open_rate]]="",0,DATOS[[#This Row],[email_open_rate]])</f>
        <v>4</v>
      </c>
      <c r="O4973" s="1">
        <v>45003</v>
      </c>
      <c r="P4973">
        <v>37</v>
      </c>
      <c r="Q4973">
        <v>0.18</v>
      </c>
      <c r="R4973">
        <f>IF(IFERROR(VLOOKUP(DATOS[[#This Row],[IdUnico]],A4974:$A$5002,1,FALSE),0),1,0)</f>
        <v>0</v>
      </c>
    </row>
    <row r="4974" spans="1:18" x14ac:dyDescent="0.3">
      <c r="A4974" t="str">
        <f>CONCATENATE(DATOS[[#This Row],[customer_id]],"_",DATOS[[#This Row],[country]],"_",DATOS[[#This Row],[customer_since]])</f>
        <v>CUST_9945_France_45351</v>
      </c>
      <c r="B4974" t="s">
        <v>446</v>
      </c>
      <c r="C4974">
        <v>51</v>
      </c>
      <c r="D4974" t="s">
        <v>14</v>
      </c>
      <c r="E4974" t="s">
        <v>35</v>
      </c>
      <c r="F4974">
        <v>134.44</v>
      </c>
      <c r="G4974">
        <f>IF(DATOS[[#This Row],[avg_order_value]]="",0,DATOS[[#This Row],[avg_order_value]])</f>
        <v>134.44</v>
      </c>
      <c r="H4974">
        <v>9</v>
      </c>
      <c r="I4974">
        <f>DATOS[[#This Row],[avgValorOrdenDesc]]*DATOS[[#This Row],[total_orders]]</f>
        <v>1209.96</v>
      </c>
      <c r="J4974">
        <v>235</v>
      </c>
      <c r="K4974">
        <v>0</v>
      </c>
      <c r="L4974" t="s">
        <v>29</v>
      </c>
      <c r="M4974">
        <v>6</v>
      </c>
      <c r="N4974">
        <f>IF(DATOS[[#This Row],[email_open_rate]]="",0,DATOS[[#This Row],[email_open_rate]])</f>
        <v>6</v>
      </c>
      <c r="O4974" s="1">
        <v>45351</v>
      </c>
      <c r="P4974">
        <v>31</v>
      </c>
      <c r="Q4974">
        <v>0.22</v>
      </c>
      <c r="R4974">
        <f>IF(IFERROR(VLOOKUP(DATOS[[#This Row],[IdUnico]],A4975:$A$5002,1,FALSE),0),1,0)</f>
        <v>0</v>
      </c>
    </row>
    <row r="4975" spans="1:18" x14ac:dyDescent="0.3">
      <c r="A4975" t="str">
        <f>CONCATENATE(DATOS[[#This Row],[customer_id]],"_",DATOS[[#This Row],[country]],"_",DATOS[[#This Row],[customer_since]])</f>
        <v>CUST_9946_Australia_45007</v>
      </c>
      <c r="B4975" t="s">
        <v>1422</v>
      </c>
      <c r="C4975">
        <v>22</v>
      </c>
      <c r="D4975" t="s">
        <v>21</v>
      </c>
      <c r="E4975" t="s">
        <v>22</v>
      </c>
      <c r="F4975">
        <v>87.24</v>
      </c>
      <c r="G4975">
        <f>IF(DATOS[[#This Row],[avg_order_value]]="",0,DATOS[[#This Row],[avg_order_value]])</f>
        <v>87.24</v>
      </c>
      <c r="H4975">
        <v>9</v>
      </c>
      <c r="I4975">
        <f>DATOS[[#This Row],[avgValorOrdenDesc]]*DATOS[[#This Row],[total_orders]]</f>
        <v>785.16</v>
      </c>
      <c r="J4975">
        <v>80</v>
      </c>
      <c r="K4975">
        <v>0</v>
      </c>
      <c r="L4975" t="s">
        <v>40</v>
      </c>
      <c r="M4975">
        <v>65.599999999999994</v>
      </c>
      <c r="N4975">
        <f>IF(DATOS[[#This Row],[email_open_rate]]="",0,DATOS[[#This Row],[email_open_rate]])</f>
        <v>65.599999999999994</v>
      </c>
      <c r="O4975" s="1">
        <v>45007</v>
      </c>
      <c r="P4975">
        <v>21</v>
      </c>
      <c r="Q4975">
        <v>0.3</v>
      </c>
      <c r="R4975">
        <f>IF(IFERROR(VLOOKUP(DATOS[[#This Row],[IdUnico]],A4976:$A$5002,1,FALSE),0),1,0)</f>
        <v>0</v>
      </c>
    </row>
    <row r="4976" spans="1:18" x14ac:dyDescent="0.3">
      <c r="A4976" t="str">
        <f>CONCATENATE(DATOS[[#This Row],[customer_id]],"_",DATOS[[#This Row],[country]],"_",DATOS[[#This Row],[customer_since]])</f>
        <v>CUST_9947_China_44405</v>
      </c>
      <c r="B4976" t="s">
        <v>3657</v>
      </c>
      <c r="C4976">
        <v>71</v>
      </c>
      <c r="D4976" t="s">
        <v>14</v>
      </c>
      <c r="E4976" t="s">
        <v>44</v>
      </c>
      <c r="F4976">
        <v>97.47</v>
      </c>
      <c r="G4976">
        <f>IF(DATOS[[#This Row],[avg_order_value]]="",0,DATOS[[#This Row],[avg_order_value]])</f>
        <v>97.47</v>
      </c>
      <c r="H4976">
        <v>11</v>
      </c>
      <c r="I4976">
        <f>DATOS[[#This Row],[avgValorOrdenDesc]]*DATOS[[#This Row],[total_orders]]</f>
        <v>1072.17</v>
      </c>
      <c r="J4976">
        <v>224</v>
      </c>
      <c r="K4976">
        <v>0</v>
      </c>
      <c r="L4976" t="s">
        <v>23</v>
      </c>
      <c r="M4976">
        <v>17.5</v>
      </c>
      <c r="N4976">
        <f>IF(DATOS[[#This Row],[email_open_rate]]="",0,DATOS[[#This Row],[email_open_rate]])</f>
        <v>17.5</v>
      </c>
      <c r="O4976" s="1">
        <v>44405</v>
      </c>
      <c r="P4976">
        <v>21</v>
      </c>
      <c r="Q4976">
        <v>0.11</v>
      </c>
      <c r="R4976">
        <f>IF(IFERROR(VLOOKUP(DATOS[[#This Row],[IdUnico]],A4977:$A$5002,1,FALSE),0),1,0)</f>
        <v>0</v>
      </c>
    </row>
    <row r="4977" spans="1:18" x14ac:dyDescent="0.3">
      <c r="A4977" t="str">
        <f>CONCATENATE(DATOS[[#This Row],[customer_id]],"_",DATOS[[#This Row],[country]],"_",DATOS[[#This Row],[customer_since]])</f>
        <v>CUST_9954_China_44040</v>
      </c>
      <c r="B4977" t="s">
        <v>1289</v>
      </c>
      <c r="C4977">
        <v>54</v>
      </c>
      <c r="D4977" t="s">
        <v>25</v>
      </c>
      <c r="E4977" t="s">
        <v>44</v>
      </c>
      <c r="F4977">
        <v>96.33</v>
      </c>
      <c r="G4977">
        <f>IF(DATOS[[#This Row],[avg_order_value]]="",0,DATOS[[#This Row],[avg_order_value]])</f>
        <v>96.33</v>
      </c>
      <c r="H4977">
        <v>11</v>
      </c>
      <c r="I4977">
        <f>DATOS[[#This Row],[avgValorOrdenDesc]]*DATOS[[#This Row],[total_orders]]</f>
        <v>1059.6299999999999</v>
      </c>
      <c r="J4977">
        <v>147</v>
      </c>
      <c r="K4977">
        <v>0</v>
      </c>
      <c r="L4977" t="s">
        <v>29</v>
      </c>
      <c r="M4977">
        <v>91</v>
      </c>
      <c r="N4977">
        <f>IF(DATOS[[#This Row],[email_open_rate]]="",0,DATOS[[#This Row],[email_open_rate]])</f>
        <v>91</v>
      </c>
      <c r="O4977" s="1">
        <v>44040</v>
      </c>
      <c r="P4977">
        <v>22</v>
      </c>
      <c r="Q4977">
        <v>0.22</v>
      </c>
      <c r="R4977">
        <f>IF(IFERROR(VLOOKUP(DATOS[[#This Row],[IdUnico]],A4978:$A$5002,1,FALSE),0),1,0)</f>
        <v>0</v>
      </c>
    </row>
    <row r="4978" spans="1:18" x14ac:dyDescent="0.3">
      <c r="A4978" t="str">
        <f>CONCATENATE(DATOS[[#This Row],[customer_id]],"_",DATOS[[#This Row],[country]],"_",DATOS[[#This Row],[customer_since]])</f>
        <v>CUST_9954_India_45283</v>
      </c>
      <c r="B4978" t="s">
        <v>1289</v>
      </c>
      <c r="C4978">
        <v>79</v>
      </c>
      <c r="D4978" t="s">
        <v>21</v>
      </c>
      <c r="E4978" t="s">
        <v>37</v>
      </c>
      <c r="F4978">
        <v>119.44</v>
      </c>
      <c r="G4978">
        <f>IF(DATOS[[#This Row],[avg_order_value]]="",0,DATOS[[#This Row],[avg_order_value]])</f>
        <v>119.44</v>
      </c>
      <c r="H4978">
        <v>6</v>
      </c>
      <c r="I4978">
        <f>DATOS[[#This Row],[avgValorOrdenDesc]]*DATOS[[#This Row],[total_orders]]</f>
        <v>716.64</v>
      </c>
      <c r="J4978">
        <v>347</v>
      </c>
      <c r="K4978">
        <v>0</v>
      </c>
      <c r="L4978" t="s">
        <v>23</v>
      </c>
      <c r="M4978">
        <v>39.799999999999997</v>
      </c>
      <c r="N4978">
        <f>IF(DATOS[[#This Row],[email_open_rate]]="",0,DATOS[[#This Row],[email_open_rate]])</f>
        <v>39.799999999999997</v>
      </c>
      <c r="O4978" s="1">
        <v>45283</v>
      </c>
      <c r="P4978">
        <v>56</v>
      </c>
      <c r="Q4978">
        <v>0.1</v>
      </c>
      <c r="R4978">
        <f>IF(IFERROR(VLOOKUP(DATOS[[#This Row],[IdUnico]],A4979:$A$5002,1,FALSE),0),1,0)</f>
        <v>0</v>
      </c>
    </row>
    <row r="4979" spans="1:18" x14ac:dyDescent="0.3">
      <c r="A4979" t="str">
        <f>CONCATENATE(DATOS[[#This Row],[customer_id]],"_",DATOS[[#This Row],[country]],"_",DATOS[[#This Row],[customer_since]])</f>
        <v>CUST_9958_Germany_45374</v>
      </c>
      <c r="B4979" t="s">
        <v>209</v>
      </c>
      <c r="C4979">
        <v>65</v>
      </c>
      <c r="D4979" t="s">
        <v>21</v>
      </c>
      <c r="E4979" t="s">
        <v>50</v>
      </c>
      <c r="F4979">
        <v>152.84</v>
      </c>
      <c r="G4979">
        <f>IF(DATOS[[#This Row],[avg_order_value]]="",0,DATOS[[#This Row],[avg_order_value]])</f>
        <v>152.84</v>
      </c>
      <c r="H4979">
        <v>16</v>
      </c>
      <c r="I4979">
        <f>DATOS[[#This Row],[avgValorOrdenDesc]]*DATOS[[#This Row],[total_orders]]</f>
        <v>2445.44</v>
      </c>
      <c r="J4979">
        <v>287</v>
      </c>
      <c r="K4979">
        <v>0</v>
      </c>
      <c r="L4979" t="s">
        <v>16</v>
      </c>
      <c r="M4979">
        <v>71.7</v>
      </c>
      <c r="N4979">
        <f>IF(DATOS[[#This Row],[email_open_rate]]="",0,DATOS[[#This Row],[email_open_rate]])</f>
        <v>71.7</v>
      </c>
      <c r="O4979" s="1">
        <v>45374</v>
      </c>
      <c r="P4979">
        <v>80</v>
      </c>
      <c r="Q4979">
        <v>0.28999999999999998</v>
      </c>
      <c r="R4979">
        <f>IF(IFERROR(VLOOKUP(DATOS[[#This Row],[IdUnico]],A4980:$A$5002,1,FALSE),0),1,0)</f>
        <v>0</v>
      </c>
    </row>
    <row r="4980" spans="1:18" x14ac:dyDescent="0.3">
      <c r="A4980" t="str">
        <f>CONCATENATE(DATOS[[#This Row],[customer_id]],"_",DATOS[[#This Row],[country]],"_",DATOS[[#This Row],[customer_since]])</f>
        <v>CUST_9960_China_45769</v>
      </c>
      <c r="B4980" t="s">
        <v>3037</v>
      </c>
      <c r="C4980">
        <v>38</v>
      </c>
      <c r="D4980" t="s">
        <v>21</v>
      </c>
      <c r="E4980" t="s">
        <v>44</v>
      </c>
      <c r="F4980">
        <v>178.8</v>
      </c>
      <c r="G4980">
        <f>IF(DATOS[[#This Row],[avg_order_value]]="",0,DATOS[[#This Row],[avg_order_value]])</f>
        <v>178.8</v>
      </c>
      <c r="H4980">
        <v>13</v>
      </c>
      <c r="I4980">
        <f>DATOS[[#This Row],[avgValorOrdenDesc]]*DATOS[[#This Row],[total_orders]]</f>
        <v>2324.4</v>
      </c>
      <c r="J4980">
        <v>183</v>
      </c>
      <c r="K4980">
        <v>0</v>
      </c>
      <c r="L4980" t="s">
        <v>23</v>
      </c>
      <c r="M4980">
        <v>17.3</v>
      </c>
      <c r="N4980">
        <f>IF(DATOS[[#This Row],[email_open_rate]]="",0,DATOS[[#This Row],[email_open_rate]])</f>
        <v>17.3</v>
      </c>
      <c r="O4980" s="1">
        <v>45769</v>
      </c>
      <c r="P4980">
        <v>98</v>
      </c>
      <c r="Q4980">
        <v>0.12</v>
      </c>
      <c r="R4980">
        <f>IF(IFERROR(VLOOKUP(DATOS[[#This Row],[IdUnico]],A4981:$A$5002,1,FALSE),0),1,0)</f>
        <v>0</v>
      </c>
    </row>
    <row r="4981" spans="1:18" x14ac:dyDescent="0.3">
      <c r="A4981" t="str">
        <f>CONCATENATE(DATOS[[#This Row],[customer_id]],"_",DATOS[[#This Row],[country]],"_",DATOS[[#This Row],[customer_since]])</f>
        <v>CUST_9964_India_44880</v>
      </c>
      <c r="B4981" t="s">
        <v>1811</v>
      </c>
      <c r="C4981">
        <v>76</v>
      </c>
      <c r="D4981" t="s">
        <v>21</v>
      </c>
      <c r="E4981" t="s">
        <v>37</v>
      </c>
      <c r="F4981">
        <v>167.89</v>
      </c>
      <c r="G4981">
        <f>IF(DATOS[[#This Row],[avg_order_value]]="",0,DATOS[[#This Row],[avg_order_value]])</f>
        <v>167.89</v>
      </c>
      <c r="H4981">
        <v>8</v>
      </c>
      <c r="I4981">
        <f>DATOS[[#This Row],[avgValorOrdenDesc]]*DATOS[[#This Row],[total_orders]]</f>
        <v>1343.12</v>
      </c>
      <c r="J4981">
        <v>35</v>
      </c>
      <c r="K4981">
        <v>0</v>
      </c>
      <c r="L4981" t="s">
        <v>23</v>
      </c>
      <c r="M4981">
        <v>51.8</v>
      </c>
      <c r="N4981">
        <f>IF(DATOS[[#This Row],[email_open_rate]]="",0,DATOS[[#This Row],[email_open_rate]])</f>
        <v>51.8</v>
      </c>
      <c r="O4981" s="1">
        <v>44880</v>
      </c>
      <c r="P4981">
        <v>35</v>
      </c>
      <c r="Q4981">
        <v>0.28000000000000003</v>
      </c>
      <c r="R4981">
        <f>IF(IFERROR(VLOOKUP(DATOS[[#This Row],[IdUnico]],A4982:$A$5002,1,FALSE),0),1,0)</f>
        <v>0</v>
      </c>
    </row>
    <row r="4982" spans="1:18" x14ac:dyDescent="0.3">
      <c r="A4982" t="str">
        <f>CONCATENATE(DATOS[[#This Row],[customer_id]],"_",DATOS[[#This Row],[country]],"_",DATOS[[#This Row],[customer_since]])</f>
        <v>CUST_9966_Canada_45006</v>
      </c>
      <c r="B4982" t="s">
        <v>1008</v>
      </c>
      <c r="C4982">
        <v>71</v>
      </c>
      <c r="D4982" t="s">
        <v>21</v>
      </c>
      <c r="E4982" t="s">
        <v>28</v>
      </c>
      <c r="F4982">
        <v>110.49</v>
      </c>
      <c r="G4982">
        <f>IF(DATOS[[#This Row],[avg_order_value]]="",0,DATOS[[#This Row],[avg_order_value]])</f>
        <v>110.49</v>
      </c>
      <c r="H4982">
        <v>11</v>
      </c>
      <c r="I4982">
        <f>DATOS[[#This Row],[avgValorOrdenDesc]]*DATOS[[#This Row],[total_orders]]</f>
        <v>1215.3899999999999</v>
      </c>
      <c r="J4982">
        <v>110</v>
      </c>
      <c r="K4982">
        <v>0</v>
      </c>
      <c r="L4982" t="s">
        <v>19</v>
      </c>
      <c r="M4982">
        <v>95</v>
      </c>
      <c r="N4982">
        <f>IF(DATOS[[#This Row],[email_open_rate]]="",0,DATOS[[#This Row],[email_open_rate]])</f>
        <v>95</v>
      </c>
      <c r="O4982" s="1">
        <v>45006</v>
      </c>
      <c r="P4982">
        <v>54</v>
      </c>
      <c r="Q4982">
        <v>0.43</v>
      </c>
      <c r="R4982">
        <f>IF(IFERROR(VLOOKUP(DATOS[[#This Row],[IdUnico]],A4983:$A$5002,1,FALSE),0),1,0)</f>
        <v>0</v>
      </c>
    </row>
    <row r="4983" spans="1:18" x14ac:dyDescent="0.3">
      <c r="A4983" t="str">
        <f>CONCATENATE(DATOS[[#This Row],[customer_id]],"_",DATOS[[#This Row],[country]],"_",DATOS[[#This Row],[customer_since]])</f>
        <v>CUST_9967_France_45054</v>
      </c>
      <c r="B4983" t="s">
        <v>448</v>
      </c>
      <c r="C4983">
        <v>48</v>
      </c>
      <c r="D4983" t="s">
        <v>21</v>
      </c>
      <c r="E4983" t="s">
        <v>35</v>
      </c>
      <c r="F4983">
        <v>117.96</v>
      </c>
      <c r="G4983">
        <f>IF(DATOS[[#This Row],[avg_order_value]]="",0,DATOS[[#This Row],[avg_order_value]])</f>
        <v>117.96</v>
      </c>
      <c r="H4983">
        <v>7</v>
      </c>
      <c r="I4983">
        <f>DATOS[[#This Row],[avgValorOrdenDesc]]*DATOS[[#This Row],[total_orders]]</f>
        <v>825.71999999999991</v>
      </c>
      <c r="J4983">
        <v>331</v>
      </c>
      <c r="K4983">
        <v>0</v>
      </c>
      <c r="L4983" t="s">
        <v>29</v>
      </c>
      <c r="M4983">
        <v>66.599999999999994</v>
      </c>
      <c r="N4983">
        <f>IF(DATOS[[#This Row],[email_open_rate]]="",0,DATOS[[#This Row],[email_open_rate]])</f>
        <v>66.599999999999994</v>
      </c>
      <c r="O4983" s="1">
        <v>45054</v>
      </c>
      <c r="P4983">
        <v>98</v>
      </c>
      <c r="Q4983">
        <v>0.5</v>
      </c>
      <c r="R4983">
        <f>IF(IFERROR(VLOOKUP(DATOS[[#This Row],[IdUnico]],A4984:$A$5002,1,FALSE),0),1,0)</f>
        <v>0</v>
      </c>
    </row>
    <row r="4984" spans="1:18" x14ac:dyDescent="0.3">
      <c r="A4984" t="str">
        <f>CONCATENATE(DATOS[[#This Row],[customer_id]],"_",DATOS[[#This Row],[country]],"_",DATOS[[#This Row],[customer_since]])</f>
        <v>CUST_9967_Germany_44725</v>
      </c>
      <c r="B4984" t="s">
        <v>448</v>
      </c>
      <c r="C4984">
        <v>60</v>
      </c>
      <c r="D4984" t="s">
        <v>21</v>
      </c>
      <c r="E4984" t="s">
        <v>50</v>
      </c>
      <c r="F4984">
        <v>101.71</v>
      </c>
      <c r="G4984">
        <f>IF(DATOS[[#This Row],[avg_order_value]]="",0,DATOS[[#This Row],[avg_order_value]])</f>
        <v>101.71</v>
      </c>
      <c r="H4984">
        <v>10</v>
      </c>
      <c r="I4984">
        <f>DATOS[[#This Row],[avgValorOrdenDesc]]*DATOS[[#This Row],[total_orders]]</f>
        <v>1017.0999999999999</v>
      </c>
      <c r="J4984">
        <v>166</v>
      </c>
      <c r="K4984">
        <v>0</v>
      </c>
      <c r="L4984" t="s">
        <v>19</v>
      </c>
      <c r="M4984">
        <v>19.3</v>
      </c>
      <c r="N4984">
        <f>IF(DATOS[[#This Row],[email_open_rate]]="",0,DATOS[[#This Row],[email_open_rate]])</f>
        <v>19.3</v>
      </c>
      <c r="O4984" s="1">
        <v>44725</v>
      </c>
      <c r="P4984">
        <v>36</v>
      </c>
      <c r="Q4984">
        <v>0.19</v>
      </c>
      <c r="R4984">
        <f>IF(IFERROR(VLOOKUP(DATOS[[#This Row],[IdUnico]],A4985:$A$5002,1,FALSE),0),1,0)</f>
        <v>0</v>
      </c>
    </row>
    <row r="4985" spans="1:18" x14ac:dyDescent="0.3">
      <c r="A4985" t="str">
        <f>CONCATENATE(DATOS[[#This Row],[customer_id]],"_",DATOS[[#This Row],[country]],"_",DATOS[[#This Row],[customer_since]])</f>
        <v>CUST_9970_Canada_45386</v>
      </c>
      <c r="B4985" t="s">
        <v>3404</v>
      </c>
      <c r="C4985">
        <v>21</v>
      </c>
      <c r="D4985" t="s">
        <v>14</v>
      </c>
      <c r="E4985" t="s">
        <v>28</v>
      </c>
      <c r="G4985">
        <f>IF(DATOS[[#This Row],[avg_order_value]]="",0,DATOS[[#This Row],[avg_order_value]])</f>
        <v>0</v>
      </c>
      <c r="H4985">
        <v>9</v>
      </c>
      <c r="I4985">
        <f>DATOS[[#This Row],[avgValorOrdenDesc]]*DATOS[[#This Row],[total_orders]]</f>
        <v>0</v>
      </c>
      <c r="J4985">
        <v>241</v>
      </c>
      <c r="K4985">
        <v>0</v>
      </c>
      <c r="L4985" t="s">
        <v>19</v>
      </c>
      <c r="M4985">
        <v>97.3</v>
      </c>
      <c r="N4985">
        <f>IF(DATOS[[#This Row],[email_open_rate]]="",0,DATOS[[#This Row],[email_open_rate]])</f>
        <v>97.3</v>
      </c>
      <c r="O4985" s="1">
        <v>45386</v>
      </c>
      <c r="P4985">
        <v>96</v>
      </c>
      <c r="Q4985">
        <v>0.39</v>
      </c>
      <c r="R4985">
        <f>IF(IFERROR(VLOOKUP(DATOS[[#This Row],[IdUnico]],A4986:$A$5002,1,FALSE),0),1,0)</f>
        <v>0</v>
      </c>
    </row>
    <row r="4986" spans="1:18" x14ac:dyDescent="0.3">
      <c r="A4986" t="str">
        <f>CONCATENATE(DATOS[[#This Row],[customer_id]],"_",DATOS[[#This Row],[country]],"_",DATOS[[#This Row],[customer_since]])</f>
        <v>CUST_9975_Germany_44043</v>
      </c>
      <c r="B4986" t="s">
        <v>3422</v>
      </c>
      <c r="C4986">
        <v>30</v>
      </c>
      <c r="D4986" t="s">
        <v>25</v>
      </c>
      <c r="E4986" t="s">
        <v>50</v>
      </c>
      <c r="F4986">
        <v>119.83</v>
      </c>
      <c r="G4986">
        <f>IF(DATOS[[#This Row],[avg_order_value]]="",0,DATOS[[#This Row],[avg_order_value]])</f>
        <v>119.83</v>
      </c>
      <c r="H4986">
        <v>11</v>
      </c>
      <c r="I4986">
        <f>DATOS[[#This Row],[avgValorOrdenDesc]]*DATOS[[#This Row],[total_orders]]</f>
        <v>1318.1299999999999</v>
      </c>
      <c r="J4986">
        <v>175</v>
      </c>
      <c r="K4986">
        <v>0</v>
      </c>
      <c r="L4986" t="s">
        <v>16</v>
      </c>
      <c r="M4986">
        <v>83</v>
      </c>
      <c r="N4986">
        <f>IF(DATOS[[#This Row],[email_open_rate]]="",0,DATOS[[#This Row],[email_open_rate]])</f>
        <v>83</v>
      </c>
      <c r="O4986" s="1">
        <v>44043</v>
      </c>
      <c r="P4986">
        <v>91</v>
      </c>
      <c r="Q4986">
        <v>0.32</v>
      </c>
      <c r="R4986">
        <f>IF(IFERROR(VLOOKUP(DATOS[[#This Row],[IdUnico]],A4987:$A$5002,1,FALSE),0),1,0)</f>
        <v>0</v>
      </c>
    </row>
    <row r="4987" spans="1:18" x14ac:dyDescent="0.3">
      <c r="A4987" t="str">
        <f>CONCATENATE(DATOS[[#This Row],[customer_id]],"_",DATOS[[#This Row],[country]],"_",DATOS[[#This Row],[customer_since]])</f>
        <v>CUST_9975_UK_45639</v>
      </c>
      <c r="B4987" t="s">
        <v>3422</v>
      </c>
      <c r="C4987">
        <v>31</v>
      </c>
      <c r="D4987" t="s">
        <v>14</v>
      </c>
      <c r="E4987" t="s">
        <v>52</v>
      </c>
      <c r="F4987">
        <v>49.79</v>
      </c>
      <c r="G4987">
        <f>IF(DATOS[[#This Row],[avg_order_value]]="",0,DATOS[[#This Row],[avg_order_value]])</f>
        <v>49.79</v>
      </c>
      <c r="H4987">
        <v>8</v>
      </c>
      <c r="I4987">
        <f>DATOS[[#This Row],[avgValorOrdenDesc]]*DATOS[[#This Row],[total_orders]]</f>
        <v>398.32</v>
      </c>
      <c r="J4987">
        <v>135</v>
      </c>
      <c r="K4987">
        <v>1</v>
      </c>
      <c r="L4987" t="s">
        <v>19</v>
      </c>
      <c r="M4987">
        <v>96.6</v>
      </c>
      <c r="N4987">
        <f>IF(DATOS[[#This Row],[email_open_rate]]="",0,DATOS[[#This Row],[email_open_rate]])</f>
        <v>96.6</v>
      </c>
      <c r="O4987" s="1">
        <v>45639</v>
      </c>
      <c r="P4987">
        <v>82</v>
      </c>
      <c r="Q4987">
        <v>0.13</v>
      </c>
      <c r="R4987">
        <f>IF(IFERROR(VLOOKUP(DATOS[[#This Row],[IdUnico]],A4988:$A$5002,1,FALSE),0),1,0)</f>
        <v>0</v>
      </c>
    </row>
    <row r="4988" spans="1:18" x14ac:dyDescent="0.3">
      <c r="A4988" t="str">
        <f>CONCATENATE(DATOS[[#This Row],[customer_id]],"_",DATOS[[#This Row],[country]],"_",DATOS[[#This Row],[customer_since]])</f>
        <v>CUST_9976_Germany_44841</v>
      </c>
      <c r="B4988" t="s">
        <v>3564</v>
      </c>
      <c r="C4988">
        <v>52</v>
      </c>
      <c r="D4988" t="s">
        <v>21</v>
      </c>
      <c r="E4988" t="s">
        <v>50</v>
      </c>
      <c r="F4988">
        <v>41.6</v>
      </c>
      <c r="G4988">
        <f>IF(DATOS[[#This Row],[avg_order_value]]="",0,DATOS[[#This Row],[avg_order_value]])</f>
        <v>41.6</v>
      </c>
      <c r="H4988">
        <v>7</v>
      </c>
      <c r="I4988">
        <f>DATOS[[#This Row],[avgValorOrdenDesc]]*DATOS[[#This Row],[total_orders]]</f>
        <v>291.2</v>
      </c>
      <c r="J4988">
        <v>206</v>
      </c>
      <c r="K4988">
        <v>0</v>
      </c>
      <c r="L4988" t="s">
        <v>19</v>
      </c>
      <c r="M4988">
        <v>78</v>
      </c>
      <c r="N4988">
        <f>IF(DATOS[[#This Row],[email_open_rate]]="",0,DATOS[[#This Row],[email_open_rate]])</f>
        <v>78</v>
      </c>
      <c r="O4988" s="1">
        <v>44841</v>
      </c>
      <c r="P4988">
        <v>40</v>
      </c>
      <c r="Q4988">
        <v>0.21</v>
      </c>
      <c r="R4988">
        <f>IF(IFERROR(VLOOKUP(DATOS[[#This Row],[IdUnico]],A4989:$A$5002,1,FALSE),0),1,0)</f>
        <v>0</v>
      </c>
    </row>
    <row r="4989" spans="1:18" x14ac:dyDescent="0.3">
      <c r="A4989" t="str">
        <f>CONCATENATE(DATOS[[#This Row],[customer_id]],"_",DATOS[[#This Row],[country]],"_",DATOS[[#This Row],[customer_since]])</f>
        <v>CUST_9980_Brazil_44407</v>
      </c>
      <c r="B4989" t="s">
        <v>1791</v>
      </c>
      <c r="C4989">
        <v>78</v>
      </c>
      <c r="D4989" t="s">
        <v>14</v>
      </c>
      <c r="E4989" t="s">
        <v>15</v>
      </c>
      <c r="F4989">
        <v>196.95</v>
      </c>
      <c r="G4989">
        <f>IF(DATOS[[#This Row],[avg_order_value]]="",0,DATOS[[#This Row],[avg_order_value]])</f>
        <v>196.95</v>
      </c>
      <c r="H4989">
        <v>6</v>
      </c>
      <c r="I4989">
        <f>DATOS[[#This Row],[avgValorOrdenDesc]]*DATOS[[#This Row],[total_orders]]</f>
        <v>1181.6999999999998</v>
      </c>
      <c r="J4989">
        <v>252</v>
      </c>
      <c r="K4989">
        <v>0</v>
      </c>
      <c r="L4989" t="s">
        <v>16</v>
      </c>
      <c r="M4989">
        <v>12.1</v>
      </c>
      <c r="N4989">
        <f>IF(DATOS[[#This Row],[email_open_rate]]="",0,DATOS[[#This Row],[email_open_rate]])</f>
        <v>12.1</v>
      </c>
      <c r="O4989" s="1">
        <v>44407</v>
      </c>
      <c r="P4989">
        <v>87</v>
      </c>
      <c r="Q4989">
        <v>0.14000000000000001</v>
      </c>
      <c r="R4989">
        <f>IF(IFERROR(VLOOKUP(DATOS[[#This Row],[IdUnico]],A4990:$A$5002,1,FALSE),0),1,0)</f>
        <v>0</v>
      </c>
    </row>
    <row r="4990" spans="1:18" x14ac:dyDescent="0.3">
      <c r="A4990" t="str">
        <f>CONCATENATE(DATOS[[#This Row],[customer_id]],"_",DATOS[[#This Row],[country]],"_",DATOS[[#This Row],[customer_since]])</f>
        <v>CUST_9982_Canada_44686</v>
      </c>
      <c r="B4990" t="s">
        <v>3629</v>
      </c>
      <c r="C4990">
        <v>31</v>
      </c>
      <c r="D4990" t="s">
        <v>21</v>
      </c>
      <c r="E4990" t="s">
        <v>28</v>
      </c>
      <c r="F4990">
        <v>224.79</v>
      </c>
      <c r="G4990">
        <f>IF(DATOS[[#This Row],[avg_order_value]]="",0,DATOS[[#This Row],[avg_order_value]])</f>
        <v>224.79</v>
      </c>
      <c r="H4990">
        <v>10</v>
      </c>
      <c r="I4990">
        <f>DATOS[[#This Row],[avgValorOrdenDesc]]*DATOS[[#This Row],[total_orders]]</f>
        <v>2247.9</v>
      </c>
      <c r="J4990">
        <v>264</v>
      </c>
      <c r="K4990">
        <v>0</v>
      </c>
      <c r="L4990" t="s">
        <v>29</v>
      </c>
      <c r="M4990">
        <v>52</v>
      </c>
      <c r="N4990">
        <f>IF(DATOS[[#This Row],[email_open_rate]]="",0,DATOS[[#This Row],[email_open_rate]])</f>
        <v>52</v>
      </c>
      <c r="O4990" s="1">
        <v>44686</v>
      </c>
      <c r="P4990">
        <v>28</v>
      </c>
      <c r="Q4990">
        <v>0.27</v>
      </c>
      <c r="R4990">
        <f>IF(IFERROR(VLOOKUP(DATOS[[#This Row],[IdUnico]],A4991:$A$5002,1,FALSE),0),1,0)</f>
        <v>0</v>
      </c>
    </row>
    <row r="4991" spans="1:18" x14ac:dyDescent="0.3">
      <c r="A4991" t="str">
        <f>CONCATENATE(DATOS[[#This Row],[customer_id]],"_",DATOS[[#This Row],[country]],"_",DATOS[[#This Row],[customer_since]])</f>
        <v>CUST_9984_France_45471</v>
      </c>
      <c r="B4991" t="s">
        <v>1319</v>
      </c>
      <c r="C4991">
        <v>68</v>
      </c>
      <c r="D4991" t="s">
        <v>21</v>
      </c>
      <c r="E4991" t="s">
        <v>35</v>
      </c>
      <c r="G4991">
        <f>IF(DATOS[[#This Row],[avg_order_value]]="",0,DATOS[[#This Row],[avg_order_value]])</f>
        <v>0</v>
      </c>
      <c r="H4991">
        <v>10</v>
      </c>
      <c r="I4991">
        <f>DATOS[[#This Row],[avgValorOrdenDesc]]*DATOS[[#This Row],[total_orders]]</f>
        <v>0</v>
      </c>
      <c r="J4991">
        <v>224</v>
      </c>
      <c r="K4991">
        <v>0</v>
      </c>
      <c r="L4991" t="s">
        <v>16</v>
      </c>
      <c r="M4991">
        <v>43.2</v>
      </c>
      <c r="N4991">
        <f>IF(DATOS[[#This Row],[email_open_rate]]="",0,DATOS[[#This Row],[email_open_rate]])</f>
        <v>43.2</v>
      </c>
      <c r="O4991" s="1">
        <v>45471</v>
      </c>
      <c r="P4991">
        <v>93</v>
      </c>
      <c r="Q4991">
        <v>0.3</v>
      </c>
      <c r="R4991">
        <f>IF(IFERROR(VLOOKUP(DATOS[[#This Row],[IdUnico]],A4992:$A$5002,1,FALSE),0),1,0)</f>
        <v>0</v>
      </c>
    </row>
    <row r="4992" spans="1:18" x14ac:dyDescent="0.3">
      <c r="A4992" t="str">
        <f>CONCATENATE(DATOS[[#This Row],[customer_id]],"_",DATOS[[#This Row],[country]],"_",DATOS[[#This Row],[customer_since]])</f>
        <v>CUST_9984_USA_45155</v>
      </c>
      <c r="B4992" t="s">
        <v>1319</v>
      </c>
      <c r="C4992">
        <v>25</v>
      </c>
      <c r="D4992" t="s">
        <v>14</v>
      </c>
      <c r="E4992" t="s">
        <v>18</v>
      </c>
      <c r="F4992">
        <v>35.24</v>
      </c>
      <c r="G4992">
        <f>IF(DATOS[[#This Row],[avg_order_value]]="",0,DATOS[[#This Row],[avg_order_value]])</f>
        <v>35.24</v>
      </c>
      <c r="H4992">
        <v>7</v>
      </c>
      <c r="I4992">
        <f>DATOS[[#This Row],[avgValorOrdenDesc]]*DATOS[[#This Row],[total_orders]]</f>
        <v>246.68</v>
      </c>
      <c r="J4992">
        <v>191</v>
      </c>
      <c r="K4992">
        <v>0</v>
      </c>
      <c r="L4992" t="s">
        <v>29</v>
      </c>
      <c r="M4992">
        <v>57.9</v>
      </c>
      <c r="N4992">
        <f>IF(DATOS[[#This Row],[email_open_rate]]="",0,DATOS[[#This Row],[email_open_rate]])</f>
        <v>57.9</v>
      </c>
      <c r="O4992" s="1">
        <v>45155</v>
      </c>
      <c r="P4992">
        <v>71</v>
      </c>
      <c r="Q4992">
        <v>0.56000000000000005</v>
      </c>
      <c r="R4992">
        <f>IF(IFERROR(VLOOKUP(DATOS[[#This Row],[IdUnico]],A4993:$A$5002,1,FALSE),0),1,0)</f>
        <v>0</v>
      </c>
    </row>
    <row r="4993" spans="1:18" x14ac:dyDescent="0.3">
      <c r="A4993" t="str">
        <f>CONCATENATE(DATOS[[#This Row],[customer_id]],"_",DATOS[[#This Row],[country]],"_",DATOS[[#This Row],[customer_since]])</f>
        <v>CUST_9987_Japan_45019</v>
      </c>
      <c r="B4993" t="s">
        <v>1229</v>
      </c>
      <c r="C4993">
        <v>79</v>
      </c>
      <c r="D4993" t="s">
        <v>21</v>
      </c>
      <c r="E4993" t="s">
        <v>26</v>
      </c>
      <c r="F4993">
        <v>98.4</v>
      </c>
      <c r="G4993">
        <f>IF(DATOS[[#This Row],[avg_order_value]]="",0,DATOS[[#This Row],[avg_order_value]])</f>
        <v>98.4</v>
      </c>
      <c r="H4993">
        <v>7</v>
      </c>
      <c r="I4993">
        <f>DATOS[[#This Row],[avgValorOrdenDesc]]*DATOS[[#This Row],[total_orders]]</f>
        <v>688.80000000000007</v>
      </c>
      <c r="J4993">
        <v>214</v>
      </c>
      <c r="K4993">
        <v>0</v>
      </c>
      <c r="L4993" t="s">
        <v>23</v>
      </c>
      <c r="M4993">
        <v>97.3</v>
      </c>
      <c r="N4993">
        <f>IF(DATOS[[#This Row],[email_open_rate]]="",0,DATOS[[#This Row],[email_open_rate]])</f>
        <v>97.3</v>
      </c>
      <c r="O4993" s="1">
        <v>45019</v>
      </c>
      <c r="P4993">
        <v>94</v>
      </c>
      <c r="Q4993">
        <v>0.3</v>
      </c>
      <c r="R4993">
        <f>IF(IFERROR(VLOOKUP(DATOS[[#This Row],[IdUnico]],A4994:$A$5002,1,FALSE),0),1,0)</f>
        <v>0</v>
      </c>
    </row>
    <row r="4994" spans="1:18" x14ac:dyDescent="0.3">
      <c r="A4994" t="str">
        <f>CONCATENATE(DATOS[[#This Row],[customer_id]],"_",DATOS[[#This Row],[country]],"_",DATOS[[#This Row],[customer_since]])</f>
        <v>CUST_9988_Canada_45470</v>
      </c>
      <c r="B4994" t="s">
        <v>2304</v>
      </c>
      <c r="C4994">
        <v>56</v>
      </c>
      <c r="D4994" t="s">
        <v>14</v>
      </c>
      <c r="E4994" t="s">
        <v>28</v>
      </c>
      <c r="F4994">
        <v>30.75</v>
      </c>
      <c r="G4994">
        <f>IF(DATOS[[#This Row],[avg_order_value]]="",0,DATOS[[#This Row],[avg_order_value]])</f>
        <v>30.75</v>
      </c>
      <c r="H4994">
        <v>6</v>
      </c>
      <c r="I4994">
        <f>DATOS[[#This Row],[avgValorOrdenDesc]]*DATOS[[#This Row],[total_orders]]</f>
        <v>184.5</v>
      </c>
      <c r="J4994">
        <v>334</v>
      </c>
      <c r="K4994">
        <v>0</v>
      </c>
      <c r="L4994" t="s">
        <v>19</v>
      </c>
      <c r="N4994">
        <f>IF(DATOS[[#This Row],[email_open_rate]]="",0,DATOS[[#This Row],[email_open_rate]])</f>
        <v>0</v>
      </c>
      <c r="O4994" s="1">
        <v>45470</v>
      </c>
      <c r="P4994">
        <v>43</v>
      </c>
      <c r="Q4994">
        <v>0.28000000000000003</v>
      </c>
      <c r="R4994">
        <f>IF(IFERROR(VLOOKUP(DATOS[[#This Row],[IdUnico]],A4995:$A$5002,1,FALSE),0),1,0)</f>
        <v>0</v>
      </c>
    </row>
    <row r="4995" spans="1:18" x14ac:dyDescent="0.3">
      <c r="A4995" t="str">
        <f>CONCATENATE(DATOS[[#This Row],[customer_id]],"_",DATOS[[#This Row],[country]],"_",DATOS[[#This Row],[customer_since]])</f>
        <v>CUST_9988_Canada_45718</v>
      </c>
      <c r="B4995" t="s">
        <v>2304</v>
      </c>
      <c r="C4995">
        <v>40</v>
      </c>
      <c r="D4995" t="s">
        <v>14</v>
      </c>
      <c r="E4995" t="s">
        <v>28</v>
      </c>
      <c r="F4995">
        <v>52.15</v>
      </c>
      <c r="G4995">
        <f>IF(DATOS[[#This Row],[avg_order_value]]="",0,DATOS[[#This Row],[avg_order_value]])</f>
        <v>52.15</v>
      </c>
      <c r="H4995">
        <v>9</v>
      </c>
      <c r="I4995">
        <f>DATOS[[#This Row],[avgValorOrdenDesc]]*DATOS[[#This Row],[total_orders]]</f>
        <v>469.34999999999997</v>
      </c>
      <c r="J4995">
        <v>44</v>
      </c>
      <c r="K4995">
        <v>0</v>
      </c>
      <c r="L4995" t="s">
        <v>19</v>
      </c>
      <c r="M4995">
        <v>0.8</v>
      </c>
      <c r="N4995">
        <f>IF(DATOS[[#This Row],[email_open_rate]]="",0,DATOS[[#This Row],[email_open_rate]])</f>
        <v>0.8</v>
      </c>
      <c r="O4995" s="1">
        <v>45718</v>
      </c>
      <c r="P4995">
        <v>58</v>
      </c>
      <c r="Q4995">
        <v>0.06</v>
      </c>
      <c r="R4995">
        <f>IF(IFERROR(VLOOKUP(DATOS[[#This Row],[IdUnico]],A4996:$A$5002,1,FALSE),0),1,0)</f>
        <v>0</v>
      </c>
    </row>
    <row r="4996" spans="1:18" x14ac:dyDescent="0.3">
      <c r="A4996" t="str">
        <f>CONCATENATE(DATOS[[#This Row],[customer_id]],"_",DATOS[[#This Row],[country]],"_",DATOS[[#This Row],[customer_since]])</f>
        <v>CUST_9989_Brazil_44314</v>
      </c>
      <c r="B4996" t="s">
        <v>608</v>
      </c>
      <c r="C4996">
        <v>32</v>
      </c>
      <c r="D4996" t="s">
        <v>14</v>
      </c>
      <c r="E4996" t="s">
        <v>15</v>
      </c>
      <c r="F4996">
        <v>120.82</v>
      </c>
      <c r="G4996">
        <f>IF(DATOS[[#This Row],[avg_order_value]]="",0,DATOS[[#This Row],[avg_order_value]])</f>
        <v>120.82</v>
      </c>
      <c r="H4996">
        <v>9</v>
      </c>
      <c r="I4996">
        <f>DATOS[[#This Row],[avgValorOrdenDesc]]*DATOS[[#This Row],[total_orders]]</f>
        <v>1087.3799999999999</v>
      </c>
      <c r="J4996">
        <v>297</v>
      </c>
      <c r="K4996">
        <v>0</v>
      </c>
      <c r="L4996" t="s">
        <v>29</v>
      </c>
      <c r="M4996">
        <v>34.5</v>
      </c>
      <c r="N4996">
        <f>IF(DATOS[[#This Row],[email_open_rate]]="",0,DATOS[[#This Row],[email_open_rate]])</f>
        <v>34.5</v>
      </c>
      <c r="O4996" s="1">
        <v>44314</v>
      </c>
      <c r="P4996">
        <v>10</v>
      </c>
      <c r="Q4996">
        <v>0.21</v>
      </c>
      <c r="R4996">
        <f>IF(IFERROR(VLOOKUP(DATOS[[#This Row],[IdUnico]],A4997:$A$5002,1,FALSE),0),1,0)</f>
        <v>0</v>
      </c>
    </row>
    <row r="4997" spans="1:18" x14ac:dyDescent="0.3">
      <c r="A4997" t="str">
        <f>CONCATENATE(DATOS[[#This Row],[customer_id]],"_",DATOS[[#This Row],[country]],"_",DATOS[[#This Row],[customer_since]])</f>
        <v>CUST_9989_USA_44169</v>
      </c>
      <c r="B4997" t="s">
        <v>608</v>
      </c>
      <c r="C4997">
        <v>63</v>
      </c>
      <c r="D4997" t="s">
        <v>21</v>
      </c>
      <c r="E4997" t="s">
        <v>18</v>
      </c>
      <c r="F4997">
        <v>200.68</v>
      </c>
      <c r="G4997">
        <f>IF(DATOS[[#This Row],[avg_order_value]]="",0,DATOS[[#This Row],[avg_order_value]])</f>
        <v>200.68</v>
      </c>
      <c r="H4997">
        <v>12</v>
      </c>
      <c r="I4997">
        <f>DATOS[[#This Row],[avgValorOrdenDesc]]*DATOS[[#This Row],[total_orders]]</f>
        <v>2408.16</v>
      </c>
      <c r="J4997">
        <v>58</v>
      </c>
      <c r="K4997">
        <v>0</v>
      </c>
      <c r="L4997" t="s">
        <v>40</v>
      </c>
      <c r="M4997">
        <v>41.6</v>
      </c>
      <c r="N4997">
        <f>IF(DATOS[[#This Row],[email_open_rate]]="",0,DATOS[[#This Row],[email_open_rate]])</f>
        <v>41.6</v>
      </c>
      <c r="O4997" s="1">
        <v>44169</v>
      </c>
      <c r="P4997">
        <v>35</v>
      </c>
      <c r="Q4997">
        <v>0.3</v>
      </c>
      <c r="R4997">
        <f>IF(IFERROR(VLOOKUP(DATOS[[#This Row],[IdUnico]],A4998:$A$5002,1,FALSE),0),1,0)</f>
        <v>0</v>
      </c>
    </row>
    <row r="4998" spans="1:18" x14ac:dyDescent="0.3">
      <c r="A4998" t="str">
        <f>CONCATENATE(DATOS[[#This Row],[customer_id]],"_",DATOS[[#This Row],[country]],"_",DATOS[[#This Row],[customer_since]])</f>
        <v>CUST_9995_Canada_45237</v>
      </c>
      <c r="B4998" t="s">
        <v>3004</v>
      </c>
      <c r="C4998">
        <v>24</v>
      </c>
      <c r="D4998" t="s">
        <v>21</v>
      </c>
      <c r="E4998" t="s">
        <v>28</v>
      </c>
      <c r="F4998">
        <v>175.24</v>
      </c>
      <c r="G4998">
        <f>IF(DATOS[[#This Row],[avg_order_value]]="",0,DATOS[[#This Row],[avg_order_value]])</f>
        <v>175.24</v>
      </c>
      <c r="H4998">
        <v>10</v>
      </c>
      <c r="I4998">
        <f>DATOS[[#This Row],[avgValorOrdenDesc]]*DATOS[[#This Row],[total_orders]]</f>
        <v>1752.4</v>
      </c>
      <c r="J4998">
        <v>108</v>
      </c>
      <c r="K4998">
        <v>0</v>
      </c>
      <c r="L4998" t="s">
        <v>16</v>
      </c>
      <c r="N4998">
        <f>IF(DATOS[[#This Row],[email_open_rate]]="",0,DATOS[[#This Row],[email_open_rate]])</f>
        <v>0</v>
      </c>
      <c r="O4998" s="1">
        <v>45237</v>
      </c>
      <c r="P4998">
        <v>93</v>
      </c>
      <c r="Q4998">
        <v>0.51</v>
      </c>
      <c r="R4998">
        <f>IF(IFERROR(VLOOKUP(DATOS[[#This Row],[IdUnico]],A4999:$A$5002,1,FALSE),0),1,0)</f>
        <v>0</v>
      </c>
    </row>
    <row r="4999" spans="1:18" x14ac:dyDescent="0.3">
      <c r="A4999" t="str">
        <f>CONCATENATE(DATOS[[#This Row],[customer_id]],"_",DATOS[[#This Row],[country]],"_",DATOS[[#This Row],[customer_since]])</f>
        <v>CUST_9996_France_45246</v>
      </c>
      <c r="B4999" t="s">
        <v>128</v>
      </c>
      <c r="C4999">
        <v>24</v>
      </c>
      <c r="D4999" t="s">
        <v>14</v>
      </c>
      <c r="E4999" t="s">
        <v>35</v>
      </c>
      <c r="F4999">
        <v>62.08</v>
      </c>
      <c r="G4999">
        <f>IF(DATOS[[#This Row],[avg_order_value]]="",0,DATOS[[#This Row],[avg_order_value]])</f>
        <v>62.08</v>
      </c>
      <c r="H4999">
        <v>9</v>
      </c>
      <c r="I4999">
        <f>DATOS[[#This Row],[avgValorOrdenDesc]]*DATOS[[#This Row],[total_orders]]</f>
        <v>558.72</v>
      </c>
      <c r="J4999">
        <v>10</v>
      </c>
      <c r="K4999">
        <v>0</v>
      </c>
      <c r="L4999" t="s">
        <v>16</v>
      </c>
      <c r="M4999">
        <v>97.2</v>
      </c>
      <c r="N4999">
        <f>IF(DATOS[[#This Row],[email_open_rate]]="",0,DATOS[[#This Row],[email_open_rate]])</f>
        <v>97.2</v>
      </c>
      <c r="O4999" s="1">
        <v>45246</v>
      </c>
      <c r="P4999">
        <v>73</v>
      </c>
      <c r="Q4999">
        <v>0.41</v>
      </c>
      <c r="R4999">
        <f>IF(IFERROR(VLOOKUP(DATOS[[#This Row],[IdUnico]],A5000:$A$5002,1,FALSE),0),1,0)</f>
        <v>0</v>
      </c>
    </row>
    <row r="5000" spans="1:18" x14ac:dyDescent="0.3">
      <c r="A5000" t="str">
        <f>CONCATENATE(DATOS[[#This Row],[customer_id]],"_",DATOS[[#This Row],[country]],"_",DATOS[[#This Row],[customer_since]])</f>
        <v>CUST_9996_Germany_45720</v>
      </c>
      <c r="B5000" t="s">
        <v>128</v>
      </c>
      <c r="C5000">
        <v>74</v>
      </c>
      <c r="D5000" t="s">
        <v>21</v>
      </c>
      <c r="E5000" t="s">
        <v>50</v>
      </c>
      <c r="F5000">
        <v>39.24</v>
      </c>
      <c r="G5000">
        <f>IF(DATOS[[#This Row],[avg_order_value]]="",0,DATOS[[#This Row],[avg_order_value]])</f>
        <v>39.24</v>
      </c>
      <c r="H5000">
        <v>12</v>
      </c>
      <c r="I5000">
        <f>DATOS[[#This Row],[avgValorOrdenDesc]]*DATOS[[#This Row],[total_orders]]</f>
        <v>470.88</v>
      </c>
      <c r="J5000">
        <v>45</v>
      </c>
      <c r="K5000">
        <v>0</v>
      </c>
      <c r="L5000" t="s">
        <v>40</v>
      </c>
      <c r="M5000">
        <v>32.5</v>
      </c>
      <c r="N5000">
        <f>IF(DATOS[[#This Row],[email_open_rate]]="",0,DATOS[[#This Row],[email_open_rate]])</f>
        <v>32.5</v>
      </c>
      <c r="O5000" s="1">
        <v>45720</v>
      </c>
      <c r="P5000">
        <v>44</v>
      </c>
      <c r="Q5000">
        <v>0.18</v>
      </c>
      <c r="R5000">
        <f>IF(IFERROR(VLOOKUP(DATOS[[#This Row],[IdUnico]],A5001:$A$5002,1,FALSE),0),1,0)</f>
        <v>0</v>
      </c>
    </row>
    <row r="5001" spans="1:18" x14ac:dyDescent="0.3">
      <c r="A5001" t="str">
        <f>CONCATENATE(DATOS[[#This Row],[customer_id]],"_",DATOS[[#This Row],[country]],"_",DATOS[[#This Row],[customer_since]])</f>
        <v>CUST_9996_USA_44644</v>
      </c>
      <c r="B5001" t="s">
        <v>128</v>
      </c>
      <c r="C5001">
        <v>46</v>
      </c>
      <c r="D5001" t="s">
        <v>14</v>
      </c>
      <c r="E5001" t="s">
        <v>18</v>
      </c>
      <c r="F5001">
        <v>107.24</v>
      </c>
      <c r="G5001">
        <f>IF(DATOS[[#This Row],[avg_order_value]]="",0,DATOS[[#This Row],[avg_order_value]])</f>
        <v>107.24</v>
      </c>
      <c r="H5001">
        <v>11</v>
      </c>
      <c r="I5001">
        <f>DATOS[[#This Row],[avgValorOrdenDesc]]*DATOS[[#This Row],[total_orders]]</f>
        <v>1179.6399999999999</v>
      </c>
      <c r="J5001">
        <v>364</v>
      </c>
      <c r="K5001">
        <v>0</v>
      </c>
      <c r="L5001" t="s">
        <v>19</v>
      </c>
      <c r="M5001">
        <v>67</v>
      </c>
      <c r="N5001">
        <f>IF(DATOS[[#This Row],[email_open_rate]]="",0,DATOS[[#This Row],[email_open_rate]])</f>
        <v>67</v>
      </c>
      <c r="O5001" s="1">
        <v>44644</v>
      </c>
      <c r="P5001">
        <v>69</v>
      </c>
      <c r="Q5001">
        <v>0.22</v>
      </c>
      <c r="R5001">
        <f>IF(IFERROR(VLOOKUP(DATOS[[#This Row],[IdUnico]],A5002:$A$5002,1,FALSE),0),1,0)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</sheetPr>
  <dimension ref="B2:G43"/>
  <sheetViews>
    <sheetView workbookViewId="0">
      <selection activeCell="B2" sqref="B2:G19"/>
    </sheetView>
  </sheetViews>
  <sheetFormatPr baseColWidth="10" defaultColWidth="8.88671875" defaultRowHeight="14.4" x14ac:dyDescent="0.3"/>
  <cols>
    <col min="1" max="1" width="8.88671875" style="7"/>
    <col min="2" max="3" width="34.109375" style="7" customWidth="1"/>
    <col min="4" max="4" width="5.6640625" style="7" bestFit="1" customWidth="1"/>
    <col min="5" max="5" width="17" style="6" bestFit="1" customWidth="1"/>
    <col min="6" max="6" width="99.33203125" style="7" bestFit="1" customWidth="1"/>
    <col min="7" max="7" width="11.33203125" style="7" bestFit="1" customWidth="1"/>
    <col min="8" max="16384" width="8.88671875" style="7"/>
  </cols>
  <sheetData>
    <row r="2" spans="2:7" x14ac:dyDescent="0.3">
      <c r="B2" s="3" t="s">
        <v>3853</v>
      </c>
      <c r="C2" s="3" t="s">
        <v>3867</v>
      </c>
      <c r="D2" s="3" t="s">
        <v>3869</v>
      </c>
      <c r="E2" s="3" t="s">
        <v>3868</v>
      </c>
      <c r="F2" s="3" t="s">
        <v>3931</v>
      </c>
      <c r="G2" s="3" t="s">
        <v>3878</v>
      </c>
    </row>
    <row r="3" spans="2:7" x14ac:dyDescent="0.3">
      <c r="B3" s="11" t="s">
        <v>3884</v>
      </c>
      <c r="C3" s="11" t="s">
        <v>3875</v>
      </c>
      <c r="D3" s="12"/>
      <c r="E3" s="12" t="s">
        <v>3870</v>
      </c>
      <c r="F3" s="11" t="s">
        <v>3876</v>
      </c>
      <c r="G3" s="11">
        <f>COUNTBLANK(DATOS[IdUnico])</f>
        <v>0</v>
      </c>
    </row>
    <row r="4" spans="2:7" x14ac:dyDescent="0.3">
      <c r="B4" s="8" t="s">
        <v>0</v>
      </c>
      <c r="C4" s="8" t="s">
        <v>3840</v>
      </c>
      <c r="D4" s="4" t="s">
        <v>3870</v>
      </c>
      <c r="E4" s="4" t="s">
        <v>3870</v>
      </c>
      <c r="F4" s="8" t="s">
        <v>3854</v>
      </c>
      <c r="G4" s="8">
        <f>COUNTBLANK(DATOS[customer_id])</f>
        <v>0</v>
      </c>
    </row>
    <row r="5" spans="2:7" x14ac:dyDescent="0.3">
      <c r="B5" s="8" t="s">
        <v>1</v>
      </c>
      <c r="C5" s="8" t="s">
        <v>3841</v>
      </c>
      <c r="D5" s="4" t="s">
        <v>3870</v>
      </c>
      <c r="E5" s="4" t="s">
        <v>3871</v>
      </c>
      <c r="F5" s="8" t="s">
        <v>3855</v>
      </c>
      <c r="G5" s="8">
        <f>COUNTBLANK(DATOS[age])</f>
        <v>0</v>
      </c>
    </row>
    <row r="6" spans="2:7" x14ac:dyDescent="0.3">
      <c r="B6" s="8" t="s">
        <v>2</v>
      </c>
      <c r="C6" s="8" t="s">
        <v>3842</v>
      </c>
      <c r="D6" s="4" t="s">
        <v>3870</v>
      </c>
      <c r="E6" s="4" t="s">
        <v>3870</v>
      </c>
      <c r="F6" s="8" t="s">
        <v>3865</v>
      </c>
      <c r="G6" s="8">
        <f>COUNTBLANK(DATOS[gender])</f>
        <v>0</v>
      </c>
    </row>
    <row r="7" spans="2:7" x14ac:dyDescent="0.3">
      <c r="B7" s="8" t="s">
        <v>3</v>
      </c>
      <c r="C7" s="8" t="s">
        <v>3843</v>
      </c>
      <c r="D7" s="4" t="s">
        <v>3870</v>
      </c>
      <c r="E7" s="4" t="s">
        <v>3870</v>
      </c>
      <c r="F7" s="8" t="s">
        <v>3856</v>
      </c>
      <c r="G7" s="8">
        <f>COUNTBLANK(DATOS[country])</f>
        <v>0</v>
      </c>
    </row>
    <row r="8" spans="2:7" x14ac:dyDescent="0.3">
      <c r="B8" s="8" t="s">
        <v>4</v>
      </c>
      <c r="C8" s="8" t="s">
        <v>3844</v>
      </c>
      <c r="D8" s="4" t="s">
        <v>3870</v>
      </c>
      <c r="E8" s="4" t="s">
        <v>3872</v>
      </c>
      <c r="F8" s="8" t="s">
        <v>3857</v>
      </c>
      <c r="G8" s="8">
        <f>COUNTBLANK(DATOS[avg_order_value])</f>
        <v>250</v>
      </c>
    </row>
    <row r="9" spans="2:7" x14ac:dyDescent="0.3">
      <c r="B9" s="11" t="s">
        <v>3884</v>
      </c>
      <c r="C9" s="11" t="s">
        <v>3880</v>
      </c>
      <c r="D9" s="12"/>
      <c r="E9" s="12" t="s">
        <v>3872</v>
      </c>
      <c r="F9" s="11" t="s">
        <v>3882</v>
      </c>
      <c r="G9" s="11">
        <f>COUNTBLANK(DATOS[avgValorOrdenDesc])</f>
        <v>0</v>
      </c>
    </row>
    <row r="10" spans="2:7" x14ac:dyDescent="0.3">
      <c r="B10" s="8" t="s">
        <v>5</v>
      </c>
      <c r="C10" s="8" t="s">
        <v>3879</v>
      </c>
      <c r="D10" s="4" t="s">
        <v>3870</v>
      </c>
      <c r="E10" s="4" t="s">
        <v>3871</v>
      </c>
      <c r="F10" s="8" t="s">
        <v>3858</v>
      </c>
      <c r="G10" s="8">
        <f>COUNTBLANK(DATOS[total_orders])</f>
        <v>0</v>
      </c>
    </row>
    <row r="11" spans="2:7" x14ac:dyDescent="0.3">
      <c r="B11" s="11" t="s">
        <v>3884</v>
      </c>
      <c r="C11" s="11" t="s">
        <v>3909</v>
      </c>
      <c r="D11" s="12"/>
      <c r="E11" s="12" t="s">
        <v>3872</v>
      </c>
      <c r="F11" s="11" t="s">
        <v>3908</v>
      </c>
      <c r="G11" s="11">
        <f>COUNTBLANK(DATOS[avgValorOrdenDesc])</f>
        <v>0</v>
      </c>
    </row>
    <row r="12" spans="2:7" x14ac:dyDescent="0.3">
      <c r="B12" s="8" t="s">
        <v>6</v>
      </c>
      <c r="C12" s="8" t="s">
        <v>3845</v>
      </c>
      <c r="D12" s="4" t="s">
        <v>3870</v>
      </c>
      <c r="E12" s="4" t="s">
        <v>3871</v>
      </c>
      <c r="F12" s="8" t="s">
        <v>3859</v>
      </c>
      <c r="G12" s="8">
        <f>COUNTBLANK(DATOS[last_purchase])</f>
        <v>0</v>
      </c>
    </row>
    <row r="13" spans="2:7" x14ac:dyDescent="0.3">
      <c r="B13" s="8" t="s">
        <v>7</v>
      </c>
      <c r="C13" s="8" t="s">
        <v>3846</v>
      </c>
      <c r="D13" s="4" t="s">
        <v>3870</v>
      </c>
      <c r="E13" s="4" t="s">
        <v>3871</v>
      </c>
      <c r="F13" s="8" t="s">
        <v>3866</v>
      </c>
      <c r="G13" s="8">
        <f>COUNTBLANK(DATOS[is_fraudulent])</f>
        <v>0</v>
      </c>
    </row>
    <row r="14" spans="2:7" x14ac:dyDescent="0.3">
      <c r="B14" s="8" t="s">
        <v>8</v>
      </c>
      <c r="C14" s="8" t="s">
        <v>3847</v>
      </c>
      <c r="D14" s="4" t="s">
        <v>3870</v>
      </c>
      <c r="E14" s="4" t="s">
        <v>3870</v>
      </c>
      <c r="F14" s="8" t="s">
        <v>3860</v>
      </c>
      <c r="G14" s="8">
        <f>COUNTBLANK(DATOS[preferred_category])</f>
        <v>0</v>
      </c>
    </row>
    <row r="15" spans="2:7" x14ac:dyDescent="0.3">
      <c r="B15" s="8" t="s">
        <v>9</v>
      </c>
      <c r="C15" s="8" t="s">
        <v>3848</v>
      </c>
      <c r="D15" s="4" t="s">
        <v>3870</v>
      </c>
      <c r="E15" s="4" t="s">
        <v>3872</v>
      </c>
      <c r="F15" s="8" t="s">
        <v>3861</v>
      </c>
      <c r="G15" s="8">
        <f>COUNTBLANK(DATOS[email_open_rate])</f>
        <v>250</v>
      </c>
    </row>
    <row r="16" spans="2:7" x14ac:dyDescent="0.3">
      <c r="B16" s="11" t="s">
        <v>3884</v>
      </c>
      <c r="C16" s="11" t="s">
        <v>3881</v>
      </c>
      <c r="D16" s="12"/>
      <c r="E16" s="12" t="s">
        <v>3872</v>
      </c>
      <c r="F16" s="11" t="s">
        <v>3883</v>
      </c>
      <c r="G16" s="11">
        <f>COUNTBLANK(DATOS[emailRatioDesc])</f>
        <v>0</v>
      </c>
    </row>
    <row r="17" spans="2:7" x14ac:dyDescent="0.3">
      <c r="B17" s="8" t="s">
        <v>10</v>
      </c>
      <c r="C17" s="8" t="s">
        <v>3849</v>
      </c>
      <c r="D17" s="4" t="s">
        <v>3870</v>
      </c>
      <c r="E17" s="4" t="s">
        <v>3873</v>
      </c>
      <c r="F17" s="8" t="s">
        <v>3862</v>
      </c>
      <c r="G17" s="8">
        <f>COUNTBLANK(DATOS[customer_since])</f>
        <v>0</v>
      </c>
    </row>
    <row r="18" spans="2:7" x14ac:dyDescent="0.3">
      <c r="B18" s="8" t="s">
        <v>11</v>
      </c>
      <c r="C18" s="8" t="s">
        <v>3850</v>
      </c>
      <c r="D18" s="4" t="s">
        <v>3870</v>
      </c>
      <c r="E18" s="4" t="s">
        <v>3871</v>
      </c>
      <c r="F18" s="8" t="s">
        <v>3863</v>
      </c>
      <c r="G18" s="8">
        <f>COUNTBLANK(DATOS[loyalty_score])</f>
        <v>0</v>
      </c>
    </row>
    <row r="19" spans="2:7" x14ac:dyDescent="0.3">
      <c r="B19" s="8" t="s">
        <v>12</v>
      </c>
      <c r="C19" s="8" t="s">
        <v>3851</v>
      </c>
      <c r="D19" s="4" t="s">
        <v>3870</v>
      </c>
      <c r="E19" s="4" t="s">
        <v>3872</v>
      </c>
      <c r="F19" s="8" t="s">
        <v>3864</v>
      </c>
      <c r="G19" s="8">
        <f>COUNTBLANK(DATOS[churn_risk])</f>
        <v>0</v>
      </c>
    </row>
    <row r="22" spans="2:7" x14ac:dyDescent="0.3">
      <c r="C22" s="7" t="s">
        <v>3852</v>
      </c>
    </row>
    <row r="23" spans="2:7" x14ac:dyDescent="0.3">
      <c r="B23" s="7" t="s">
        <v>3877</v>
      </c>
      <c r="C23" s="10">
        <f>COUNTA(DATOS[IdUnico])</f>
        <v>5000</v>
      </c>
    </row>
    <row r="24" spans="2:7" x14ac:dyDescent="0.3">
      <c r="B24" s="7" t="s">
        <v>3874</v>
      </c>
      <c r="C24" s="10">
        <f>SUM(DATOS[Duplicados])</f>
        <v>0</v>
      </c>
    </row>
    <row r="31" spans="2:7" x14ac:dyDescent="0.3">
      <c r="C31" s="9"/>
      <c r="D31" s="9"/>
      <c r="E31" s="5"/>
    </row>
    <row r="32" spans="2:7" x14ac:dyDescent="0.3">
      <c r="E32" s="5"/>
    </row>
    <row r="33" spans="5:5" x14ac:dyDescent="0.3">
      <c r="E33" s="5"/>
    </row>
    <row r="34" spans="5:5" x14ac:dyDescent="0.3">
      <c r="E34" s="5"/>
    </row>
    <row r="35" spans="5:5" x14ac:dyDescent="0.3">
      <c r="E35" s="5"/>
    </row>
    <row r="36" spans="5:5" x14ac:dyDescent="0.3">
      <c r="E36" s="5"/>
    </row>
    <row r="37" spans="5:5" x14ac:dyDescent="0.3">
      <c r="E37" s="5"/>
    </row>
    <row r="38" spans="5:5" x14ac:dyDescent="0.3">
      <c r="E38" s="5"/>
    </row>
    <row r="39" spans="5:5" x14ac:dyDescent="0.3">
      <c r="E39" s="5"/>
    </row>
    <row r="40" spans="5:5" x14ac:dyDescent="0.3">
      <c r="E40" s="5"/>
    </row>
    <row r="41" spans="5:5" x14ac:dyDescent="0.3">
      <c r="E41" s="5"/>
    </row>
    <row r="42" spans="5:5" x14ac:dyDescent="0.3">
      <c r="E42" s="5"/>
    </row>
    <row r="43" spans="5:5" x14ac:dyDescent="0.3">
      <c r="E43" s="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9737-9AB5-4B03-AD42-1A95FCA8271F}">
  <sheetPr>
    <tabColor theme="7" tint="0.59999389629810485"/>
  </sheetPr>
  <dimension ref="B1:X70"/>
  <sheetViews>
    <sheetView topLeftCell="J38" workbookViewId="0">
      <selection activeCell="M52" sqref="M52"/>
    </sheetView>
  </sheetViews>
  <sheetFormatPr baseColWidth="10" defaultColWidth="4.88671875" defaultRowHeight="14.4" x14ac:dyDescent="0.3"/>
  <cols>
    <col min="2" max="2" width="15.21875" bestFit="1" customWidth="1"/>
    <col min="3" max="3" width="9" bestFit="1" customWidth="1"/>
    <col min="4" max="4" width="5" bestFit="1" customWidth="1"/>
    <col min="6" max="6" width="19.6640625" bestFit="1" customWidth="1"/>
    <col min="7" max="7" width="29.109375" bestFit="1" customWidth="1"/>
    <col min="9" max="10" width="22.6640625" bestFit="1" customWidth="1"/>
    <col min="12" max="13" width="20" bestFit="1" customWidth="1"/>
    <col min="15" max="15" width="10.5546875" customWidth="1"/>
    <col min="16" max="16" width="11.88671875" bestFit="1" customWidth="1"/>
    <col min="17" max="17" width="25.21875" bestFit="1" customWidth="1"/>
    <col min="20" max="20" width="11.88671875" bestFit="1" customWidth="1"/>
    <col min="21" max="21" width="25.33203125" bestFit="1" customWidth="1"/>
    <col min="22" max="22" width="8.33203125" bestFit="1" customWidth="1"/>
    <col min="23" max="23" width="11.88671875" bestFit="1" customWidth="1"/>
    <col min="24" max="24" width="21.21875" bestFit="1" customWidth="1"/>
    <col min="25" max="30" width="6.77734375" bestFit="1" customWidth="1"/>
    <col min="31" max="31" width="11.88671875" bestFit="1" customWidth="1"/>
    <col min="32" max="1719" width="10.77734375" bestFit="1" customWidth="1"/>
    <col min="1720" max="1720" width="11.88671875" bestFit="1" customWidth="1"/>
  </cols>
  <sheetData>
    <row r="1" spans="2:24" x14ac:dyDescent="0.3">
      <c r="P1" t="s">
        <v>3907</v>
      </c>
    </row>
    <row r="2" spans="2:24" x14ac:dyDescent="0.3">
      <c r="B2" t="s">
        <v>3885</v>
      </c>
      <c r="D2" s="13"/>
      <c r="F2" t="s">
        <v>3903</v>
      </c>
      <c r="I2" t="s">
        <v>3904</v>
      </c>
      <c r="L2" t="s">
        <v>3905</v>
      </c>
      <c r="P2" t="s">
        <v>3910</v>
      </c>
      <c r="T2" s="14" t="s">
        <v>3873</v>
      </c>
      <c r="U2" t="s">
        <v>3929</v>
      </c>
    </row>
    <row r="3" spans="2:24" x14ac:dyDescent="0.3">
      <c r="B3" s="13">
        <v>48.163200000000003</v>
      </c>
      <c r="D3" s="13"/>
      <c r="F3" s="19">
        <v>103.02071400000021</v>
      </c>
      <c r="I3" s="16">
        <v>10.026999999999999</v>
      </c>
      <c r="L3" s="16">
        <v>129</v>
      </c>
      <c r="P3" s="20">
        <v>5190039.48999999</v>
      </c>
      <c r="T3" s="2" t="s">
        <v>3911</v>
      </c>
    </row>
    <row r="4" spans="2:24" x14ac:dyDescent="0.3">
      <c r="D4" s="13"/>
      <c r="T4" s="18" t="s">
        <v>3917</v>
      </c>
      <c r="U4">
        <v>8</v>
      </c>
    </row>
    <row r="5" spans="2:24" x14ac:dyDescent="0.3">
      <c r="D5" s="13"/>
      <c r="T5" s="18" t="s">
        <v>3918</v>
      </c>
      <c r="U5">
        <v>76</v>
      </c>
    </row>
    <row r="6" spans="2:24" x14ac:dyDescent="0.3">
      <c r="T6" s="18" t="s">
        <v>3919</v>
      </c>
      <c r="U6">
        <v>112</v>
      </c>
    </row>
    <row r="7" spans="2:24" x14ac:dyDescent="0.3">
      <c r="B7" s="14" t="s">
        <v>3887</v>
      </c>
      <c r="C7" t="s">
        <v>3888</v>
      </c>
      <c r="F7" s="14" t="s">
        <v>3887</v>
      </c>
      <c r="G7" t="s">
        <v>3902</v>
      </c>
      <c r="I7" s="14" t="s">
        <v>3887</v>
      </c>
      <c r="J7" t="s">
        <v>3904</v>
      </c>
      <c r="L7" s="14" t="s">
        <v>3887</v>
      </c>
      <c r="M7" t="s">
        <v>3905</v>
      </c>
      <c r="P7" s="14" t="s">
        <v>3887</v>
      </c>
      <c r="Q7" t="s">
        <v>3910</v>
      </c>
      <c r="T7" s="18" t="s">
        <v>3920</v>
      </c>
      <c r="U7">
        <v>82</v>
      </c>
      <c r="W7" s="14" t="s">
        <v>3887</v>
      </c>
      <c r="X7" t="s">
        <v>3930</v>
      </c>
    </row>
    <row r="8" spans="2:24" x14ac:dyDescent="0.3">
      <c r="B8" s="2" t="s">
        <v>3891</v>
      </c>
      <c r="C8" s="13">
        <v>603</v>
      </c>
      <c r="F8" s="2" t="s">
        <v>3897</v>
      </c>
      <c r="G8" s="20">
        <v>108.11341563786011</v>
      </c>
      <c r="I8" s="2" t="s">
        <v>3897</v>
      </c>
      <c r="J8" s="17">
        <v>10.209876543209877</v>
      </c>
      <c r="L8" s="2" t="s">
        <v>3891</v>
      </c>
      <c r="M8" s="17">
        <v>18</v>
      </c>
      <c r="P8" s="2" t="s">
        <v>3891</v>
      </c>
      <c r="Q8" s="20">
        <v>651385.40000000026</v>
      </c>
      <c r="T8" s="18" t="s">
        <v>3921</v>
      </c>
      <c r="U8">
        <v>84</v>
      </c>
      <c r="W8" s="2" t="s">
        <v>3897</v>
      </c>
      <c r="X8" s="21">
        <v>0.27718106995884761</v>
      </c>
    </row>
    <row r="9" spans="2:24" x14ac:dyDescent="0.3">
      <c r="B9" s="2" t="s">
        <v>3890</v>
      </c>
      <c r="C9" s="13">
        <v>585</v>
      </c>
      <c r="F9" s="2" t="s">
        <v>3891</v>
      </c>
      <c r="G9" s="20">
        <v>106.73694859038137</v>
      </c>
      <c r="I9" s="2" t="s">
        <v>3895</v>
      </c>
      <c r="J9" s="17">
        <v>10.106261859582542</v>
      </c>
      <c r="L9" s="2" t="s">
        <v>3890</v>
      </c>
      <c r="M9" s="17">
        <v>17</v>
      </c>
      <c r="P9" s="2" t="s">
        <v>3890</v>
      </c>
      <c r="Q9" s="20">
        <v>620441.87</v>
      </c>
      <c r="T9" s="18" t="s">
        <v>3922</v>
      </c>
      <c r="U9">
        <v>71</v>
      </c>
      <c r="W9" s="2" t="s">
        <v>3890</v>
      </c>
      <c r="X9" s="21">
        <v>0.2788547008547006</v>
      </c>
    </row>
    <row r="10" spans="2:24" x14ac:dyDescent="0.3">
      <c r="B10" s="2" t="s">
        <v>3894</v>
      </c>
      <c r="C10" s="13">
        <v>581</v>
      </c>
      <c r="F10" s="2" t="s">
        <v>3890</v>
      </c>
      <c r="G10" s="20">
        <v>105.963264957265</v>
      </c>
      <c r="I10" s="2" t="s">
        <v>3891</v>
      </c>
      <c r="J10" s="17">
        <v>10.102819237147596</v>
      </c>
      <c r="L10" s="2" t="s">
        <v>3894</v>
      </c>
      <c r="M10" s="17">
        <v>16</v>
      </c>
      <c r="P10" s="2" t="s">
        <v>3894</v>
      </c>
      <c r="Q10" s="20">
        <v>576254.91000000015</v>
      </c>
      <c r="T10" s="18" t="s">
        <v>3923</v>
      </c>
      <c r="U10">
        <v>109</v>
      </c>
      <c r="W10" s="2" t="s">
        <v>3891</v>
      </c>
      <c r="X10" s="21">
        <v>0.28310116086235465</v>
      </c>
    </row>
    <row r="11" spans="2:24" x14ac:dyDescent="0.3">
      <c r="B11" s="2" t="s">
        <v>3892</v>
      </c>
      <c r="C11" s="13">
        <v>574</v>
      </c>
      <c r="F11" s="2" t="s">
        <v>3896</v>
      </c>
      <c r="G11" s="20">
        <v>104.69369685767096</v>
      </c>
      <c r="I11" s="2" t="s">
        <v>3892</v>
      </c>
      <c r="J11" s="17">
        <v>10.071428571428571</v>
      </c>
      <c r="L11" s="2" t="s">
        <v>3896</v>
      </c>
      <c r="M11" s="17">
        <v>15</v>
      </c>
      <c r="P11" s="2" t="s">
        <v>3893</v>
      </c>
      <c r="Q11" s="20">
        <v>568109.03999999957</v>
      </c>
      <c r="T11" s="2" t="s">
        <v>3912</v>
      </c>
      <c r="W11" s="2" t="s">
        <v>3892</v>
      </c>
      <c r="X11" s="21">
        <v>0.28353658536585352</v>
      </c>
    </row>
    <row r="12" spans="2:24" x14ac:dyDescent="0.3">
      <c r="B12" s="2" t="s">
        <v>3889</v>
      </c>
      <c r="C12" s="13">
        <v>559</v>
      </c>
      <c r="F12" s="2" t="s">
        <v>3893</v>
      </c>
      <c r="G12" s="20">
        <v>104.67658088235301</v>
      </c>
      <c r="I12" s="2" t="s">
        <v>3894</v>
      </c>
      <c r="J12" s="17">
        <v>10.005163511187607</v>
      </c>
      <c r="L12" s="2" t="s">
        <v>3897</v>
      </c>
      <c r="M12" s="17">
        <v>14</v>
      </c>
      <c r="P12" s="2" t="s">
        <v>3896</v>
      </c>
      <c r="Q12" s="20">
        <v>567599.87999999977</v>
      </c>
      <c r="T12" s="18" t="s">
        <v>3924</v>
      </c>
      <c r="U12">
        <v>82</v>
      </c>
      <c r="W12" s="2" t="s">
        <v>3894</v>
      </c>
      <c r="X12" s="21">
        <v>0.2838554216867471</v>
      </c>
    </row>
    <row r="13" spans="2:24" x14ac:dyDescent="0.3">
      <c r="B13" s="2" t="s">
        <v>3893</v>
      </c>
      <c r="C13" s="13">
        <v>544</v>
      </c>
      <c r="F13" s="2" t="s">
        <v>3895</v>
      </c>
      <c r="G13" s="20">
        <v>103.08941176470593</v>
      </c>
      <c r="I13" s="2" t="s">
        <v>3896</v>
      </c>
      <c r="J13" s="17">
        <v>10.003696857670979</v>
      </c>
      <c r="L13" s="2" t="s">
        <v>3892</v>
      </c>
      <c r="M13" s="17">
        <v>14</v>
      </c>
      <c r="P13" s="2" t="s">
        <v>3892</v>
      </c>
      <c r="Q13" s="20">
        <v>567512.78000000038</v>
      </c>
      <c r="T13" s="18" t="s">
        <v>3925</v>
      </c>
      <c r="U13">
        <v>65</v>
      </c>
      <c r="W13" s="2" t="s">
        <v>3893</v>
      </c>
      <c r="X13" s="21">
        <v>0.2862316176470589</v>
      </c>
    </row>
    <row r="14" spans="2:24" x14ac:dyDescent="0.3">
      <c r="B14" s="2" t="s">
        <v>3896</v>
      </c>
      <c r="C14" s="13">
        <v>541</v>
      </c>
      <c r="F14" s="2" t="s">
        <v>3889</v>
      </c>
      <c r="G14" s="20">
        <v>101.20048300536669</v>
      </c>
      <c r="I14" s="2" t="s">
        <v>3893</v>
      </c>
      <c r="J14" s="17">
        <v>10.001838235294118</v>
      </c>
      <c r="L14" s="2" t="s">
        <v>3893</v>
      </c>
      <c r="M14" s="17">
        <v>14</v>
      </c>
      <c r="P14" s="2" t="s">
        <v>3895</v>
      </c>
      <c r="Q14" s="20">
        <v>552248.41000000038</v>
      </c>
      <c r="T14" s="18" t="s">
        <v>3926</v>
      </c>
      <c r="U14">
        <v>74</v>
      </c>
      <c r="W14" s="2" t="s">
        <v>3889</v>
      </c>
      <c r="X14" s="21">
        <v>0.28631484794275486</v>
      </c>
    </row>
    <row r="15" spans="2:24" x14ac:dyDescent="0.3">
      <c r="B15" s="2" t="s">
        <v>3895</v>
      </c>
      <c r="C15" s="13">
        <v>527</v>
      </c>
      <c r="F15" s="2" t="s">
        <v>3892</v>
      </c>
      <c r="G15" s="20">
        <v>97.219459930313548</v>
      </c>
      <c r="I15" s="2" t="s">
        <v>3890</v>
      </c>
      <c r="J15" s="17">
        <v>9.936752136752137</v>
      </c>
      <c r="L15" s="2" t="s">
        <v>3889</v>
      </c>
      <c r="M15" s="17">
        <v>11</v>
      </c>
      <c r="P15" s="2" t="s">
        <v>3889</v>
      </c>
      <c r="Q15" s="20">
        <v>545560.91999999993</v>
      </c>
      <c r="T15" s="18" t="s">
        <v>3927</v>
      </c>
      <c r="U15">
        <v>81</v>
      </c>
      <c r="W15" s="2" t="s">
        <v>3895</v>
      </c>
      <c r="X15" s="21">
        <v>0.28996204933586356</v>
      </c>
    </row>
    <row r="16" spans="2:24" x14ac:dyDescent="0.3">
      <c r="B16" s="2" t="s">
        <v>3897</v>
      </c>
      <c r="C16" s="13">
        <v>486</v>
      </c>
      <c r="F16" s="2" t="s">
        <v>3894</v>
      </c>
      <c r="G16" s="20">
        <v>96.253098106712628</v>
      </c>
      <c r="I16" s="2" t="s">
        <v>3889</v>
      </c>
      <c r="J16" s="17">
        <v>9.8300536672629697</v>
      </c>
      <c r="L16" s="2" t="s">
        <v>3895</v>
      </c>
      <c r="M16" s="17">
        <v>10</v>
      </c>
      <c r="P16" s="2" t="s">
        <v>3897</v>
      </c>
      <c r="Q16" s="20">
        <v>540926.28</v>
      </c>
      <c r="T16" s="18" t="s">
        <v>3928</v>
      </c>
      <c r="U16">
        <v>80</v>
      </c>
      <c r="W16" s="2" t="s">
        <v>3896</v>
      </c>
      <c r="X16" s="21">
        <v>0.29136783733826316</v>
      </c>
    </row>
    <row r="17" spans="2:24" x14ac:dyDescent="0.3">
      <c r="F17" s="2" t="s">
        <v>3886</v>
      </c>
      <c r="G17" s="20">
        <v>103.02071399999973</v>
      </c>
      <c r="I17" s="2" t="s">
        <v>3886</v>
      </c>
      <c r="J17" s="17">
        <v>10.026999999999999</v>
      </c>
      <c r="L17" s="2" t="s">
        <v>3886</v>
      </c>
      <c r="M17" s="17">
        <v>129</v>
      </c>
      <c r="P17" s="2" t="s">
        <v>3886</v>
      </c>
      <c r="Q17" s="20">
        <v>5190039.4900000012</v>
      </c>
      <c r="T17" s="18" t="s">
        <v>3917</v>
      </c>
      <c r="U17">
        <v>90</v>
      </c>
      <c r="W17" s="2" t="s">
        <v>3886</v>
      </c>
      <c r="X17" s="21">
        <v>0.28448399999999835</v>
      </c>
    </row>
    <row r="18" spans="2:24" x14ac:dyDescent="0.3">
      <c r="Q18" s="13"/>
      <c r="T18" s="18" t="s">
        <v>3918</v>
      </c>
      <c r="U18">
        <v>77</v>
      </c>
    </row>
    <row r="19" spans="2:24" x14ac:dyDescent="0.3">
      <c r="B19" s="14" t="s">
        <v>3898</v>
      </c>
      <c r="C19" t="s">
        <v>3888</v>
      </c>
      <c r="F19" s="14" t="s">
        <v>3898</v>
      </c>
      <c r="G19" t="s">
        <v>3902</v>
      </c>
      <c r="I19" s="14" t="s">
        <v>3898</v>
      </c>
      <c r="J19" t="s">
        <v>3904</v>
      </c>
      <c r="L19" s="14" t="s">
        <v>3898</v>
      </c>
      <c r="M19" t="s">
        <v>3905</v>
      </c>
      <c r="P19" s="14" t="s">
        <v>3898</v>
      </c>
      <c r="Q19" s="13" t="s">
        <v>3910</v>
      </c>
      <c r="T19" s="18" t="s">
        <v>3919</v>
      </c>
      <c r="U19">
        <v>101</v>
      </c>
      <c r="W19" s="14" t="s">
        <v>3887</v>
      </c>
      <c r="X19" t="s">
        <v>3930</v>
      </c>
    </row>
    <row r="20" spans="2:24" x14ac:dyDescent="0.3">
      <c r="B20" s="2" t="s">
        <v>3900</v>
      </c>
      <c r="C20" s="23">
        <v>2278</v>
      </c>
      <c r="F20" s="2" t="s">
        <v>3906</v>
      </c>
      <c r="G20" s="20">
        <v>108.56599999999999</v>
      </c>
      <c r="I20" s="2" t="s">
        <v>3900</v>
      </c>
      <c r="J20" s="17">
        <v>10.108867427568041</v>
      </c>
      <c r="L20" s="2" t="s">
        <v>3901</v>
      </c>
      <c r="M20" s="17">
        <v>62</v>
      </c>
      <c r="P20" s="2" t="s">
        <v>3900</v>
      </c>
      <c r="Q20" s="20">
        <v>2422123.3400000003</v>
      </c>
      <c r="T20" s="18" t="s">
        <v>3920</v>
      </c>
      <c r="U20">
        <v>83</v>
      </c>
      <c r="W20" s="2" t="s">
        <v>3906</v>
      </c>
      <c r="X20" s="21">
        <v>0.27725000000000022</v>
      </c>
    </row>
    <row r="21" spans="2:24" x14ac:dyDescent="0.3">
      <c r="B21" s="2" t="s">
        <v>3901</v>
      </c>
      <c r="C21" s="23">
        <v>2242</v>
      </c>
      <c r="F21" s="2" t="s">
        <v>3900</v>
      </c>
      <c r="G21" s="20">
        <v>103.63169007901638</v>
      </c>
      <c r="I21" s="2" t="s">
        <v>3906</v>
      </c>
      <c r="J21" s="17">
        <v>10.029166666666667</v>
      </c>
      <c r="L21" s="2" t="s">
        <v>3900</v>
      </c>
      <c r="M21" s="17">
        <v>55</v>
      </c>
      <c r="P21" s="2" t="s">
        <v>3901</v>
      </c>
      <c r="Q21" s="20">
        <v>2247608.9400000013</v>
      </c>
      <c r="T21" s="18" t="s">
        <v>3921</v>
      </c>
      <c r="U21">
        <v>72</v>
      </c>
      <c r="W21" s="2" t="s">
        <v>3900</v>
      </c>
      <c r="X21" s="21">
        <v>0.28475417032484579</v>
      </c>
    </row>
    <row r="22" spans="2:24" x14ac:dyDescent="0.3">
      <c r="B22" s="2" t="s">
        <v>3906</v>
      </c>
      <c r="C22" s="23">
        <v>480</v>
      </c>
      <c r="F22" s="2" t="s">
        <v>3901</v>
      </c>
      <c r="G22" s="20">
        <v>101.21271186440671</v>
      </c>
      <c r="I22" s="2" t="s">
        <v>3901</v>
      </c>
      <c r="J22" s="17">
        <v>9.9433541480820704</v>
      </c>
      <c r="L22" s="2" t="s">
        <v>3906</v>
      </c>
      <c r="M22" s="17">
        <v>12</v>
      </c>
      <c r="P22" s="2" t="s">
        <v>3906</v>
      </c>
      <c r="Q22" s="20">
        <v>520307.20999999956</v>
      </c>
      <c r="T22" s="18" t="s">
        <v>3922</v>
      </c>
      <c r="U22">
        <v>88</v>
      </c>
      <c r="W22" s="2" t="s">
        <v>3901</v>
      </c>
      <c r="X22" s="21">
        <v>0.28575825156110535</v>
      </c>
    </row>
    <row r="23" spans="2:24" x14ac:dyDescent="0.3">
      <c r="B23" s="2" t="s">
        <v>3886</v>
      </c>
      <c r="C23" s="23">
        <v>5000</v>
      </c>
      <c r="F23" s="2" t="s">
        <v>3886</v>
      </c>
      <c r="G23" s="20">
        <v>103.02071400000004</v>
      </c>
      <c r="I23" s="2" t="s">
        <v>3886</v>
      </c>
      <c r="J23" s="17">
        <v>10.026999999999999</v>
      </c>
      <c r="L23" s="2" t="s">
        <v>3886</v>
      </c>
      <c r="M23" s="17">
        <v>129</v>
      </c>
      <c r="P23" s="2" t="s">
        <v>3886</v>
      </c>
      <c r="Q23" s="20">
        <v>5190039.4900000012</v>
      </c>
      <c r="T23" s="18" t="s">
        <v>3923</v>
      </c>
      <c r="U23">
        <v>66</v>
      </c>
      <c r="W23" s="2" t="s">
        <v>3886</v>
      </c>
      <c r="X23" s="21">
        <v>0.28448399999999902</v>
      </c>
    </row>
    <row r="24" spans="2:24" x14ac:dyDescent="0.3">
      <c r="Q24" s="13"/>
      <c r="T24" s="2" t="s">
        <v>3913</v>
      </c>
    </row>
    <row r="25" spans="2:24" x14ac:dyDescent="0.3">
      <c r="C25" s="6"/>
      <c r="Q25" s="13"/>
      <c r="T25" s="18" t="s">
        <v>3924</v>
      </c>
      <c r="U25">
        <v>73</v>
      </c>
    </row>
    <row r="26" spans="2:24" x14ac:dyDescent="0.3">
      <c r="B26" s="2"/>
      <c r="C26" s="15"/>
      <c r="Q26" s="13"/>
      <c r="T26" s="18" t="s">
        <v>3925</v>
      </c>
      <c r="U26">
        <v>61</v>
      </c>
    </row>
    <row r="27" spans="2:24" x14ac:dyDescent="0.3">
      <c r="B27" s="2"/>
      <c r="C27" s="15"/>
      <c r="Q27" s="13"/>
      <c r="T27" s="18" t="s">
        <v>3926</v>
      </c>
      <c r="U27">
        <v>74</v>
      </c>
    </row>
    <row r="28" spans="2:24" x14ac:dyDescent="0.3">
      <c r="B28" s="2"/>
      <c r="C28" s="15"/>
      <c r="Q28" s="13"/>
      <c r="T28" s="18" t="s">
        <v>3927</v>
      </c>
      <c r="U28">
        <v>82</v>
      </c>
    </row>
    <row r="29" spans="2:24" x14ac:dyDescent="0.3">
      <c r="Q29" s="13"/>
      <c r="T29" s="18" t="s">
        <v>3928</v>
      </c>
      <c r="U29">
        <v>89</v>
      </c>
    </row>
    <row r="30" spans="2:24" x14ac:dyDescent="0.3">
      <c r="Q30" s="13"/>
      <c r="T30" s="18" t="s">
        <v>3917</v>
      </c>
      <c r="U30">
        <v>77</v>
      </c>
    </row>
    <row r="31" spans="2:24" x14ac:dyDescent="0.3">
      <c r="B31" s="14" t="s">
        <v>3899</v>
      </c>
      <c r="C31" t="s">
        <v>3888</v>
      </c>
      <c r="F31" s="14" t="s">
        <v>3899</v>
      </c>
      <c r="G31" t="s">
        <v>3902</v>
      </c>
      <c r="I31" s="14" t="s">
        <v>3899</v>
      </c>
      <c r="J31" t="s">
        <v>3904</v>
      </c>
      <c r="L31" s="14" t="s">
        <v>3899</v>
      </c>
      <c r="M31" t="s">
        <v>3905</v>
      </c>
      <c r="P31" s="14" t="s">
        <v>3899</v>
      </c>
      <c r="Q31" s="13" t="s">
        <v>3910</v>
      </c>
      <c r="T31" s="18" t="s">
        <v>3918</v>
      </c>
      <c r="U31">
        <v>94</v>
      </c>
      <c r="W31" s="22" t="s">
        <v>3899</v>
      </c>
      <c r="X31" s="23" t="s">
        <v>3930</v>
      </c>
    </row>
    <row r="32" spans="2:24" x14ac:dyDescent="0.3">
      <c r="B32" s="2" t="s">
        <v>22</v>
      </c>
      <c r="C32" s="23">
        <v>518</v>
      </c>
      <c r="F32" s="2" t="s">
        <v>15</v>
      </c>
      <c r="G32" s="20">
        <v>109.80748015873006</v>
      </c>
      <c r="I32" s="2" t="s">
        <v>44</v>
      </c>
      <c r="J32" s="17">
        <v>10.275653923541247</v>
      </c>
      <c r="L32" s="2" t="s">
        <v>15</v>
      </c>
      <c r="M32" s="17">
        <v>19</v>
      </c>
      <c r="P32" s="2" t="s">
        <v>15</v>
      </c>
      <c r="Q32" s="20">
        <v>568014.62999999977</v>
      </c>
      <c r="T32" s="18" t="s">
        <v>3919</v>
      </c>
      <c r="U32">
        <v>75</v>
      </c>
      <c r="W32" s="24" t="s">
        <v>44</v>
      </c>
      <c r="X32" s="21">
        <v>0.26625754527162998</v>
      </c>
    </row>
    <row r="33" spans="2:24" x14ac:dyDescent="0.3">
      <c r="B33" s="2" t="s">
        <v>18</v>
      </c>
      <c r="C33" s="23">
        <v>517</v>
      </c>
      <c r="F33" s="2" t="s">
        <v>37</v>
      </c>
      <c r="G33" s="20">
        <v>105.24661448140897</v>
      </c>
      <c r="I33" s="2" t="s">
        <v>37</v>
      </c>
      <c r="J33" s="17">
        <v>10.227005870841488</v>
      </c>
      <c r="L33" s="2" t="s">
        <v>26</v>
      </c>
      <c r="M33" s="17">
        <v>18</v>
      </c>
      <c r="P33" s="2" t="s">
        <v>18</v>
      </c>
      <c r="Q33" s="20">
        <v>552782.85000000009</v>
      </c>
      <c r="T33" s="18" t="s">
        <v>3920</v>
      </c>
      <c r="U33">
        <v>92</v>
      </c>
      <c r="W33" s="24" t="s">
        <v>26</v>
      </c>
      <c r="X33" s="21">
        <v>0.2724093816631129</v>
      </c>
    </row>
    <row r="34" spans="2:24" x14ac:dyDescent="0.3">
      <c r="B34" s="2" t="s">
        <v>37</v>
      </c>
      <c r="C34" s="23">
        <v>511</v>
      </c>
      <c r="F34" s="2" t="s">
        <v>18</v>
      </c>
      <c r="G34" s="20">
        <v>104.81638297872345</v>
      </c>
      <c r="I34" s="2" t="s">
        <v>28</v>
      </c>
      <c r="J34" s="17">
        <v>10.128571428571428</v>
      </c>
      <c r="L34" s="2" t="s">
        <v>18</v>
      </c>
      <c r="M34" s="17">
        <v>16</v>
      </c>
      <c r="P34" s="2" t="s">
        <v>37</v>
      </c>
      <c r="Q34" s="20">
        <v>546555.80000000005</v>
      </c>
      <c r="T34" s="18" t="s">
        <v>3921</v>
      </c>
      <c r="U34">
        <v>92</v>
      </c>
      <c r="W34" s="24" t="s">
        <v>18</v>
      </c>
      <c r="X34" s="21">
        <v>0.28280464216634443</v>
      </c>
    </row>
    <row r="35" spans="2:24" x14ac:dyDescent="0.3">
      <c r="B35" s="2" t="s">
        <v>50</v>
      </c>
      <c r="C35" s="23">
        <v>509</v>
      </c>
      <c r="F35" s="2" t="s">
        <v>50</v>
      </c>
      <c r="G35" s="20">
        <v>103.25960707269161</v>
      </c>
      <c r="I35" s="2" t="s">
        <v>15</v>
      </c>
      <c r="J35" s="17">
        <v>10.126984126984127</v>
      </c>
      <c r="L35" s="2" t="s">
        <v>52</v>
      </c>
      <c r="M35" s="17">
        <v>14</v>
      </c>
      <c r="P35" s="2" t="s">
        <v>50</v>
      </c>
      <c r="Q35" s="20">
        <v>518605.70999999996</v>
      </c>
      <c r="T35" s="18" t="s">
        <v>3922</v>
      </c>
      <c r="U35">
        <v>82</v>
      </c>
      <c r="W35" s="24" t="s">
        <v>28</v>
      </c>
      <c r="X35" s="21">
        <v>0.28579591836734686</v>
      </c>
    </row>
    <row r="36" spans="2:24" x14ac:dyDescent="0.3">
      <c r="B36" s="2" t="s">
        <v>15</v>
      </c>
      <c r="C36" s="23">
        <v>504</v>
      </c>
      <c r="F36" s="2" t="s">
        <v>28</v>
      </c>
      <c r="G36" s="20">
        <v>103.18204081632656</v>
      </c>
      <c r="I36" s="2" t="s">
        <v>52</v>
      </c>
      <c r="J36" s="17">
        <v>10.084536082474227</v>
      </c>
      <c r="L36" s="2" t="s">
        <v>50</v>
      </c>
      <c r="M36" s="17">
        <v>13</v>
      </c>
      <c r="P36" s="2" t="s">
        <v>22</v>
      </c>
      <c r="Q36" s="20">
        <v>516556.32000000018</v>
      </c>
      <c r="T36" s="18" t="s">
        <v>3923</v>
      </c>
      <c r="U36">
        <v>73</v>
      </c>
      <c r="W36" s="24" t="s">
        <v>15</v>
      </c>
      <c r="X36" s="21">
        <v>0.28704365079365091</v>
      </c>
    </row>
    <row r="37" spans="2:24" x14ac:dyDescent="0.3">
      <c r="B37" s="2" t="s">
        <v>35</v>
      </c>
      <c r="C37" s="23">
        <v>500</v>
      </c>
      <c r="F37" s="2" t="s">
        <v>26</v>
      </c>
      <c r="G37" s="20">
        <v>102.89014925373138</v>
      </c>
      <c r="I37" s="2" t="s">
        <v>18</v>
      </c>
      <c r="J37" s="17">
        <v>10.019342359767892</v>
      </c>
      <c r="L37" s="2" t="s">
        <v>37</v>
      </c>
      <c r="M37" s="17">
        <v>11</v>
      </c>
      <c r="P37" s="2" t="s">
        <v>28</v>
      </c>
      <c r="Q37" s="20">
        <v>516423.56000000023</v>
      </c>
      <c r="T37" s="2" t="s">
        <v>3914</v>
      </c>
      <c r="W37" s="24" t="s">
        <v>52</v>
      </c>
      <c r="X37" s="21">
        <v>0.28746391752577322</v>
      </c>
    </row>
    <row r="38" spans="2:24" x14ac:dyDescent="0.3">
      <c r="B38" s="2" t="s">
        <v>44</v>
      </c>
      <c r="C38" s="23">
        <v>497</v>
      </c>
      <c r="F38" s="2" t="s">
        <v>35</v>
      </c>
      <c r="G38" s="20">
        <v>101.74736000000004</v>
      </c>
      <c r="I38" s="2" t="s">
        <v>22</v>
      </c>
      <c r="J38" s="17">
        <v>9.9575289575289574</v>
      </c>
      <c r="L38" s="2" t="s">
        <v>22</v>
      </c>
      <c r="M38" s="17">
        <v>11</v>
      </c>
      <c r="P38" s="2" t="s">
        <v>44</v>
      </c>
      <c r="Q38" s="20">
        <v>514715.23999999982</v>
      </c>
      <c r="T38" s="18" t="s">
        <v>3924</v>
      </c>
      <c r="U38">
        <v>94</v>
      </c>
      <c r="W38" s="24" t="s">
        <v>22</v>
      </c>
      <c r="X38" s="21">
        <v>0.28928571428571442</v>
      </c>
    </row>
    <row r="39" spans="2:24" x14ac:dyDescent="0.3">
      <c r="B39" s="2" t="s">
        <v>28</v>
      </c>
      <c r="C39" s="23">
        <v>490</v>
      </c>
      <c r="F39" s="2" t="s">
        <v>44</v>
      </c>
      <c r="G39" s="20">
        <v>100.47835010060366</v>
      </c>
      <c r="I39" s="2" t="s">
        <v>26</v>
      </c>
      <c r="J39" s="17">
        <v>9.9125799573560762</v>
      </c>
      <c r="L39" s="2" t="s">
        <v>28</v>
      </c>
      <c r="M39" s="17">
        <v>10</v>
      </c>
      <c r="P39" s="2" t="s">
        <v>35</v>
      </c>
      <c r="Q39" s="20">
        <v>491644.38999999996</v>
      </c>
      <c r="T39" s="18" t="s">
        <v>3925</v>
      </c>
      <c r="U39">
        <v>73</v>
      </c>
      <c r="W39" s="24" t="s">
        <v>35</v>
      </c>
      <c r="X39" s="21">
        <v>0.28974000000000005</v>
      </c>
    </row>
    <row r="40" spans="2:24" x14ac:dyDescent="0.3">
      <c r="B40" s="2" t="s">
        <v>52</v>
      </c>
      <c r="C40" s="23">
        <v>485</v>
      </c>
      <c r="F40" s="2" t="s">
        <v>22</v>
      </c>
      <c r="G40" s="20">
        <v>99.554787644787552</v>
      </c>
      <c r="I40" s="2" t="s">
        <v>50</v>
      </c>
      <c r="J40" s="17">
        <v>9.7878192534381139</v>
      </c>
      <c r="L40" s="2" t="s">
        <v>44</v>
      </c>
      <c r="M40" s="17">
        <v>10</v>
      </c>
      <c r="P40" s="2" t="s">
        <v>26</v>
      </c>
      <c r="Q40" s="20">
        <v>483947.02999999997</v>
      </c>
      <c r="T40" s="18" t="s">
        <v>3926</v>
      </c>
      <c r="U40">
        <v>80</v>
      </c>
      <c r="W40" s="24" t="s">
        <v>50</v>
      </c>
      <c r="X40" s="21">
        <v>0.29055009823182693</v>
      </c>
    </row>
    <row r="41" spans="2:24" x14ac:dyDescent="0.3">
      <c r="B41" s="2" t="s">
        <v>26</v>
      </c>
      <c r="C41" s="23">
        <v>469</v>
      </c>
      <c r="F41" s="2" t="s">
        <v>52</v>
      </c>
      <c r="G41" s="20">
        <v>99.041010309278505</v>
      </c>
      <c r="I41" s="2" t="s">
        <v>35</v>
      </c>
      <c r="J41" s="17">
        <v>9.75</v>
      </c>
      <c r="L41" s="2" t="s">
        <v>35</v>
      </c>
      <c r="M41" s="17">
        <v>7</v>
      </c>
      <c r="P41" s="2" t="s">
        <v>52</v>
      </c>
      <c r="Q41" s="20">
        <v>480793.9599999995</v>
      </c>
      <c r="T41" s="18" t="s">
        <v>3927</v>
      </c>
      <c r="U41">
        <v>83</v>
      </c>
      <c r="W41" s="24" t="s">
        <v>37</v>
      </c>
      <c r="X41" s="21">
        <v>0.29232876712328781</v>
      </c>
    </row>
    <row r="42" spans="2:24" x14ac:dyDescent="0.3">
      <c r="B42" s="2" t="s">
        <v>3886</v>
      </c>
      <c r="C42" s="23">
        <v>5000</v>
      </c>
      <c r="F42" s="2" t="s">
        <v>3886</v>
      </c>
      <c r="G42" s="20">
        <v>103.02071399999994</v>
      </c>
      <c r="I42" s="2" t="s">
        <v>3886</v>
      </c>
      <c r="J42" s="17">
        <v>10.026999999999999</v>
      </c>
      <c r="L42" s="2" t="s">
        <v>3886</v>
      </c>
      <c r="M42" s="17">
        <v>129</v>
      </c>
      <c r="P42" s="2" t="s">
        <v>3886</v>
      </c>
      <c r="Q42" s="20">
        <v>5190039.49</v>
      </c>
      <c r="T42" s="18" t="s">
        <v>3928</v>
      </c>
      <c r="U42">
        <v>98</v>
      </c>
      <c r="W42" s="24" t="s">
        <v>3886</v>
      </c>
      <c r="X42" s="21">
        <v>0.28448400000000013</v>
      </c>
    </row>
    <row r="43" spans="2:24" x14ac:dyDescent="0.3">
      <c r="T43" s="18" t="s">
        <v>3917</v>
      </c>
      <c r="U43">
        <v>91</v>
      </c>
    </row>
    <row r="44" spans="2:24" x14ac:dyDescent="0.3">
      <c r="T44" s="18" t="s">
        <v>3918</v>
      </c>
      <c r="U44">
        <v>80</v>
      </c>
    </row>
    <row r="45" spans="2:24" x14ac:dyDescent="0.3">
      <c r="T45" s="18" t="s">
        <v>3919</v>
      </c>
      <c r="U45">
        <v>92</v>
      </c>
    </row>
    <row r="46" spans="2:24" x14ac:dyDescent="0.3">
      <c r="T46" s="18" t="s">
        <v>3920</v>
      </c>
      <c r="U46">
        <v>73</v>
      </c>
    </row>
    <row r="47" spans="2:24" x14ac:dyDescent="0.3">
      <c r="T47" s="18" t="s">
        <v>3921</v>
      </c>
      <c r="U47">
        <v>80</v>
      </c>
    </row>
    <row r="48" spans="2:24" x14ac:dyDescent="0.3">
      <c r="T48" s="18" t="s">
        <v>3922</v>
      </c>
      <c r="U48">
        <v>85</v>
      </c>
    </row>
    <row r="49" spans="20:21" x14ac:dyDescent="0.3">
      <c r="T49" s="18" t="s">
        <v>3923</v>
      </c>
      <c r="U49">
        <v>77</v>
      </c>
    </row>
    <row r="50" spans="20:21" x14ac:dyDescent="0.3">
      <c r="T50" s="2" t="s">
        <v>3915</v>
      </c>
    </row>
    <row r="51" spans="20:21" x14ac:dyDescent="0.3">
      <c r="T51" s="18" t="s">
        <v>3924</v>
      </c>
      <c r="U51">
        <v>86</v>
      </c>
    </row>
    <row r="52" spans="20:21" x14ac:dyDescent="0.3">
      <c r="T52" s="18" t="s">
        <v>3925</v>
      </c>
      <c r="U52">
        <v>90</v>
      </c>
    </row>
    <row r="53" spans="20:21" x14ac:dyDescent="0.3">
      <c r="T53" s="18" t="s">
        <v>3926</v>
      </c>
      <c r="U53">
        <v>73</v>
      </c>
    </row>
    <row r="54" spans="20:21" x14ac:dyDescent="0.3">
      <c r="T54" s="18" t="s">
        <v>3927</v>
      </c>
      <c r="U54">
        <v>94</v>
      </c>
    </row>
    <row r="55" spans="20:21" x14ac:dyDescent="0.3">
      <c r="T55" s="18" t="s">
        <v>3928</v>
      </c>
      <c r="U55">
        <v>98</v>
      </c>
    </row>
    <row r="56" spans="20:21" x14ac:dyDescent="0.3">
      <c r="T56" s="18" t="s">
        <v>3917</v>
      </c>
      <c r="U56">
        <v>101</v>
      </c>
    </row>
    <row r="57" spans="20:21" x14ac:dyDescent="0.3">
      <c r="T57" s="18" t="s">
        <v>3918</v>
      </c>
      <c r="U57">
        <v>75</v>
      </c>
    </row>
    <row r="58" spans="20:21" x14ac:dyDescent="0.3">
      <c r="T58" s="18" t="s">
        <v>3919</v>
      </c>
      <c r="U58">
        <v>79</v>
      </c>
    </row>
    <row r="59" spans="20:21" x14ac:dyDescent="0.3">
      <c r="T59" s="18" t="s">
        <v>3920</v>
      </c>
      <c r="U59">
        <v>86</v>
      </c>
    </row>
    <row r="60" spans="20:21" x14ac:dyDescent="0.3">
      <c r="T60" s="18" t="s">
        <v>3921</v>
      </c>
      <c r="U60">
        <v>84</v>
      </c>
    </row>
    <row r="61" spans="20:21" x14ac:dyDescent="0.3">
      <c r="T61" s="18" t="s">
        <v>3922</v>
      </c>
      <c r="U61">
        <v>75</v>
      </c>
    </row>
    <row r="62" spans="20:21" x14ac:dyDescent="0.3">
      <c r="T62" s="18" t="s">
        <v>3923</v>
      </c>
      <c r="U62">
        <v>101</v>
      </c>
    </row>
    <row r="63" spans="20:21" x14ac:dyDescent="0.3">
      <c r="T63" s="2" t="s">
        <v>3916</v>
      </c>
    </row>
    <row r="64" spans="20:21" x14ac:dyDescent="0.3">
      <c r="T64" s="18" t="s">
        <v>3924</v>
      </c>
      <c r="U64">
        <v>80</v>
      </c>
    </row>
    <row r="65" spans="20:21" x14ac:dyDescent="0.3">
      <c r="T65" s="18" t="s">
        <v>3925</v>
      </c>
      <c r="U65">
        <v>66</v>
      </c>
    </row>
    <row r="66" spans="20:21" x14ac:dyDescent="0.3">
      <c r="T66" s="18" t="s">
        <v>3926</v>
      </c>
      <c r="U66">
        <v>89</v>
      </c>
    </row>
    <row r="67" spans="20:21" x14ac:dyDescent="0.3">
      <c r="T67" s="18" t="s">
        <v>3927</v>
      </c>
      <c r="U67">
        <v>96</v>
      </c>
    </row>
    <row r="68" spans="20:21" x14ac:dyDescent="0.3">
      <c r="T68" s="18" t="s">
        <v>3928</v>
      </c>
      <c r="U68">
        <v>77</v>
      </c>
    </row>
    <row r="69" spans="20:21" x14ac:dyDescent="0.3">
      <c r="T69" s="18" t="s">
        <v>3917</v>
      </c>
      <c r="U69">
        <v>79</v>
      </c>
    </row>
    <row r="70" spans="20:21" x14ac:dyDescent="0.3">
      <c r="T70" s="2" t="s">
        <v>3886</v>
      </c>
      <c r="U70">
        <v>5000</v>
      </c>
    </row>
  </sheetData>
  <pageMargins left="0.7" right="0.7" top="0.75" bottom="0.75" header="0.3" footer="0.3"/>
  <pageSetup paperSize="9" orientation="portrait" r:id="rId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3959A-E978-4B3C-8AB6-69481D335194}">
  <sheetPr>
    <tabColor theme="5" tint="0.59999389629810485"/>
  </sheetPr>
  <dimension ref="A1"/>
  <sheetViews>
    <sheetView tabSelected="1" topLeftCell="A7" zoomScaleNormal="100" workbookViewId="0">
      <selection activeCell="AB39" sqref="AB39"/>
    </sheetView>
  </sheetViews>
  <sheetFormatPr baseColWidth="10" defaultRowHeight="14.4" x14ac:dyDescent="0.3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B7934B-C28D-4842-9E8C-FE8501A937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Transformación y Limpieza y Ana</vt:lpstr>
      <vt:lpstr>Análisis Estadistico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Pereira</dc:creator>
  <cp:lastModifiedBy>Pedro Pereira</cp:lastModifiedBy>
  <dcterms:created xsi:type="dcterms:W3CDTF">2015-06-05T18:19:34Z</dcterms:created>
  <dcterms:modified xsi:type="dcterms:W3CDTF">2025-09-07T09:39:46Z</dcterms:modified>
</cp:coreProperties>
</file>